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nischalshakya/Documents/Data Analysis/Assignment 1/"/>
    </mc:Choice>
  </mc:AlternateContent>
  <xr:revisionPtr revIDLastSave="0" documentId="13_ncr:1_{69A73A16-F2F2-0E46-B017-96A1AB5FC044}" xr6:coauthVersionLast="47" xr6:coauthVersionMax="47" xr10:uidLastSave="{00000000-0000-0000-0000-000000000000}"/>
  <bookViews>
    <workbookView xWindow="29400" yWindow="0" windowWidth="38400" windowHeight="21600" activeTab="10" xr2:uid="{3250FE61-B55C-D74E-AC3A-8894C5D68E85}"/>
  </bookViews>
  <sheets>
    <sheet name="01_raw_data" sheetId="1" r:id="rId1"/>
    <sheet name="01_clean_data" sheetId="3" r:id="rId2"/>
    <sheet name="03_lookups" sheetId="4" r:id="rId3"/>
    <sheet name="04_departments" sheetId="5" r:id="rId4"/>
    <sheet name="05_manager_mapping" sheetId="7" r:id="rId5"/>
    <sheet name="06_location_master" sheetId="9" r:id="rId6"/>
    <sheet name="07_performance_master" sheetId="10" r:id="rId7"/>
    <sheet name="09_cost_center" sheetId="11" r:id="rId8"/>
    <sheet name="10_pivot_source" sheetId="12" r:id="rId9"/>
    <sheet name="PIVOT" sheetId="15" r:id="rId10"/>
    <sheet name="Dashboard" sheetId="13" r:id="rId11"/>
    <sheet name="Sheet4" sheetId="14" r:id="rId12"/>
  </sheets>
  <definedNames>
    <definedName name="Slicer_Business_Unit">#N/A</definedName>
    <definedName name="Slicer_Department">#N/A</definedName>
    <definedName name="Slicer_Employee_ID">#N/A</definedName>
    <definedName name="Slicer_Employment_Status">#N/A</definedName>
    <definedName name="Slicer_Gender">#N/A</definedName>
    <definedName name="Slicer_Job_Level">#N/A</definedName>
    <definedName name="Slicer_Promotion_Status">#N/A</definedName>
    <definedName name="Slicer_Training_Hours">#N/A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38" i="13" l="1" a="1"/>
  <c r="V38" i="13" s="1"/>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703" i="3"/>
  <c r="AF704" i="3"/>
  <c r="AF705" i="3"/>
  <c r="AF706" i="3"/>
  <c r="AF707" i="3"/>
  <c r="AF708" i="3"/>
  <c r="AF709" i="3"/>
  <c r="AF710" i="3"/>
  <c r="AF711" i="3"/>
  <c r="AF712" i="3"/>
  <c r="AF713" i="3"/>
  <c r="AF714" i="3"/>
  <c r="AF715" i="3"/>
  <c r="AF716" i="3"/>
  <c r="AF717" i="3"/>
  <c r="AF718" i="3"/>
  <c r="AF719" i="3"/>
  <c r="AF720" i="3"/>
  <c r="AF721" i="3"/>
  <c r="AF722" i="3"/>
  <c r="AF723" i="3"/>
  <c r="AF724" i="3"/>
  <c r="AF725" i="3"/>
  <c r="AF726" i="3"/>
  <c r="AF727" i="3"/>
  <c r="AF728" i="3"/>
  <c r="AF729" i="3"/>
  <c r="AF730" i="3"/>
  <c r="AF731" i="3"/>
  <c r="AF732" i="3"/>
  <c r="AF733" i="3"/>
  <c r="AF734" i="3"/>
  <c r="AF735" i="3"/>
  <c r="AF736" i="3"/>
  <c r="AF737" i="3"/>
  <c r="AF738" i="3"/>
  <c r="AF739" i="3"/>
  <c r="AF740" i="3"/>
  <c r="AF741" i="3"/>
  <c r="AF742" i="3"/>
  <c r="AF743" i="3"/>
  <c r="AF744" i="3"/>
  <c r="AF745" i="3"/>
  <c r="AF746" i="3"/>
  <c r="AF747" i="3"/>
  <c r="AF748" i="3"/>
  <c r="AF749" i="3"/>
  <c r="AF750" i="3"/>
  <c r="AF751" i="3"/>
  <c r="AF752" i="3"/>
  <c r="AF753" i="3"/>
  <c r="AF754" i="3"/>
  <c r="AF755" i="3"/>
  <c r="AF756" i="3"/>
  <c r="AF757" i="3"/>
  <c r="AF758" i="3"/>
  <c r="AF759" i="3"/>
  <c r="AF760" i="3"/>
  <c r="AF761" i="3"/>
  <c r="AF762" i="3"/>
  <c r="AF763" i="3"/>
  <c r="AF764" i="3"/>
  <c r="AF765" i="3"/>
  <c r="AF766" i="3"/>
  <c r="AF767" i="3"/>
  <c r="AF768" i="3"/>
  <c r="AF769" i="3"/>
  <c r="AF770" i="3"/>
  <c r="AF771" i="3"/>
  <c r="AF772" i="3"/>
  <c r="AF773" i="3"/>
  <c r="AF774" i="3"/>
  <c r="AF775" i="3"/>
  <c r="AF776" i="3"/>
  <c r="AF777" i="3"/>
  <c r="AF778" i="3"/>
  <c r="AF779" i="3"/>
  <c r="AF780" i="3"/>
  <c r="AF781" i="3"/>
  <c r="AF782" i="3"/>
  <c r="AF783" i="3"/>
  <c r="AF784" i="3"/>
  <c r="AF785" i="3"/>
  <c r="AF786" i="3"/>
  <c r="AF787" i="3"/>
  <c r="AF788" i="3"/>
  <c r="AF789" i="3"/>
  <c r="AF790" i="3"/>
  <c r="AF791" i="3"/>
  <c r="AF792" i="3"/>
  <c r="AF793" i="3"/>
  <c r="AF794" i="3"/>
  <c r="AF795" i="3"/>
  <c r="AF796" i="3"/>
  <c r="AF797" i="3"/>
  <c r="AF798" i="3"/>
  <c r="AF799" i="3"/>
  <c r="AF800" i="3"/>
  <c r="AF801" i="3"/>
  <c r="AF802" i="3"/>
  <c r="AF803" i="3"/>
  <c r="AF804" i="3"/>
  <c r="AF805" i="3"/>
  <c r="AF806" i="3"/>
  <c r="AF807" i="3"/>
  <c r="AF808" i="3"/>
  <c r="AF809" i="3"/>
  <c r="AF810" i="3"/>
  <c r="AF811" i="3"/>
  <c r="AF812" i="3"/>
  <c r="AF813" i="3"/>
  <c r="AF814" i="3"/>
  <c r="AF815" i="3"/>
  <c r="AF816" i="3"/>
  <c r="AF817" i="3"/>
  <c r="AF818" i="3"/>
  <c r="AF819" i="3"/>
  <c r="AF820" i="3"/>
  <c r="AF821" i="3"/>
  <c r="AF822" i="3"/>
  <c r="AF823" i="3"/>
  <c r="AF824" i="3"/>
  <c r="AF825" i="3"/>
  <c r="AF826" i="3"/>
  <c r="AF827" i="3"/>
  <c r="AF828" i="3"/>
  <c r="AF829" i="3"/>
  <c r="AF830" i="3"/>
  <c r="AF831" i="3"/>
  <c r="AF832" i="3"/>
  <c r="AF833" i="3"/>
  <c r="AF834" i="3"/>
  <c r="AF835" i="3"/>
  <c r="AF836" i="3"/>
  <c r="AF837" i="3"/>
  <c r="AF838" i="3"/>
  <c r="AF839" i="3"/>
  <c r="AF840" i="3"/>
  <c r="AF841" i="3"/>
  <c r="AF842" i="3"/>
  <c r="AF843" i="3"/>
  <c r="AF844" i="3"/>
  <c r="AF845" i="3"/>
  <c r="AF846" i="3"/>
  <c r="AF847" i="3"/>
  <c r="AF848" i="3"/>
  <c r="AF849" i="3"/>
  <c r="AF850" i="3"/>
  <c r="AF851" i="3"/>
  <c r="AF852" i="3"/>
  <c r="AF853" i="3"/>
  <c r="AF854" i="3"/>
  <c r="AF855" i="3"/>
  <c r="AF856" i="3"/>
  <c r="AF857" i="3"/>
  <c r="AF858" i="3"/>
  <c r="AF859" i="3"/>
  <c r="AF860" i="3"/>
  <c r="AF861" i="3"/>
  <c r="AF862" i="3"/>
  <c r="AF863" i="3"/>
  <c r="AF864" i="3"/>
  <c r="AF865" i="3"/>
  <c r="AF866" i="3"/>
  <c r="AF867" i="3"/>
  <c r="AF868" i="3"/>
  <c r="AF869" i="3"/>
  <c r="AF870" i="3"/>
  <c r="AF871" i="3"/>
  <c r="AF872" i="3"/>
  <c r="AF873" i="3"/>
  <c r="AF874" i="3"/>
  <c r="AF875" i="3"/>
  <c r="AF876" i="3"/>
  <c r="AF877" i="3"/>
  <c r="AF878" i="3"/>
  <c r="AF879" i="3"/>
  <c r="AF880" i="3"/>
  <c r="AF881" i="3"/>
  <c r="AF882" i="3"/>
  <c r="AF883" i="3"/>
  <c r="AF884" i="3"/>
  <c r="AF885" i="3"/>
  <c r="AF886" i="3"/>
  <c r="AF887" i="3"/>
  <c r="AF888" i="3"/>
  <c r="AF889" i="3"/>
  <c r="AF890" i="3"/>
  <c r="AF891" i="3"/>
  <c r="AF892" i="3"/>
  <c r="AF893" i="3"/>
  <c r="AF894" i="3"/>
  <c r="AF895" i="3"/>
  <c r="AF896" i="3"/>
  <c r="AF897" i="3"/>
  <c r="AF898" i="3"/>
  <c r="AF899" i="3"/>
  <c r="AF900" i="3"/>
  <c r="AF901" i="3"/>
  <c r="AF902" i="3"/>
  <c r="AF903" i="3"/>
  <c r="AF904" i="3"/>
  <c r="AF905" i="3"/>
  <c r="AF906" i="3"/>
  <c r="AF907" i="3"/>
  <c r="AF908" i="3"/>
  <c r="AF909" i="3"/>
  <c r="AF910" i="3"/>
  <c r="AF911" i="3"/>
  <c r="AF912" i="3"/>
  <c r="AF913" i="3"/>
  <c r="AF914" i="3"/>
  <c r="AF915" i="3"/>
  <c r="AF916" i="3"/>
  <c r="AF917" i="3"/>
  <c r="AF918" i="3"/>
  <c r="AF919" i="3"/>
  <c r="AF920" i="3"/>
  <c r="AF921" i="3"/>
  <c r="AF922" i="3"/>
  <c r="AF923" i="3"/>
  <c r="AF924" i="3"/>
  <c r="AF925" i="3"/>
  <c r="AF926" i="3"/>
  <c r="AF927" i="3"/>
  <c r="AF928" i="3"/>
  <c r="AF929" i="3"/>
  <c r="AF930" i="3"/>
  <c r="AF931" i="3"/>
  <c r="AF932" i="3"/>
  <c r="AF933" i="3"/>
  <c r="AF934" i="3"/>
  <c r="AF935" i="3"/>
  <c r="AF936" i="3"/>
  <c r="AF937" i="3"/>
  <c r="AF938" i="3"/>
  <c r="AF939" i="3"/>
  <c r="AF940" i="3"/>
  <c r="AF941" i="3"/>
  <c r="AF942" i="3"/>
  <c r="AF943" i="3"/>
  <c r="AF944" i="3"/>
  <c r="AF945" i="3"/>
  <c r="AF946" i="3"/>
  <c r="AF947" i="3"/>
  <c r="AF948" i="3"/>
  <c r="AF949" i="3"/>
  <c r="AF950" i="3"/>
  <c r="AF951" i="3"/>
  <c r="AF952" i="3"/>
  <c r="AF953" i="3"/>
  <c r="AF954" i="3"/>
  <c r="AF955" i="3"/>
  <c r="AF956" i="3"/>
  <c r="AF957" i="3"/>
  <c r="AF958" i="3"/>
  <c r="AF959" i="3"/>
  <c r="AF960" i="3"/>
  <c r="AF961" i="3"/>
  <c r="AF962" i="3"/>
  <c r="AF963" i="3"/>
  <c r="AF964" i="3"/>
  <c r="AF965" i="3"/>
  <c r="AF966" i="3"/>
  <c r="AF967" i="3"/>
  <c r="AF968" i="3"/>
  <c r="AF969" i="3"/>
  <c r="AF970" i="3"/>
  <c r="AF971" i="3"/>
  <c r="AF972" i="3"/>
  <c r="AF973" i="3"/>
  <c r="AF974" i="3"/>
  <c r="AF975" i="3"/>
  <c r="AF976" i="3"/>
  <c r="AF977" i="3"/>
  <c r="AF978" i="3"/>
  <c r="AF979" i="3"/>
  <c r="AF980" i="3"/>
  <c r="AF981" i="3"/>
  <c r="AF982" i="3"/>
  <c r="AF983" i="3"/>
  <c r="AF984" i="3"/>
  <c r="AF985" i="3"/>
  <c r="AF986" i="3"/>
  <c r="AF987" i="3"/>
  <c r="AF988" i="3"/>
  <c r="AF989" i="3"/>
  <c r="AF990" i="3"/>
  <c r="AF991" i="3"/>
  <c r="AF992" i="3"/>
  <c r="AF993" i="3"/>
  <c r="AF994" i="3"/>
  <c r="AF995" i="3"/>
  <c r="AF996" i="3"/>
  <c r="AF997" i="3"/>
  <c r="AF998" i="3"/>
  <c r="AF999" i="3"/>
  <c r="AF1000" i="3"/>
  <c r="AF1001" i="3"/>
  <c r="AF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2" i="3"/>
  <c r="H27" i="13"/>
  <c r="Q27" i="13"/>
  <c r="E27" i="13"/>
  <c r="N27" i="13"/>
  <c r="K27" i="13"/>
  <c r="B27" i="13"/>
  <c r="Z3" i="3" l="1"/>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2" i="3"/>
  <c r="O4" i="3"/>
  <c r="O5" i="3"/>
  <c r="O8" i="3"/>
  <c r="O9" i="3"/>
  <c r="O19" i="3"/>
  <c r="O23" i="3"/>
  <c r="O30" i="3"/>
  <c r="O38" i="3"/>
  <c r="O45" i="3"/>
  <c r="O58" i="3"/>
  <c r="O59" i="3"/>
  <c r="O65" i="3"/>
  <c r="O78" i="3"/>
  <c r="O79" i="3"/>
  <c r="O93" i="3"/>
  <c r="O95" i="3"/>
  <c r="O108" i="3"/>
  <c r="O128" i="3"/>
  <c r="O133" i="3"/>
  <c r="O148" i="3"/>
  <c r="O177" i="3"/>
  <c r="O185" i="3"/>
  <c r="O193" i="3"/>
  <c r="O239" i="3"/>
  <c r="O255" i="3"/>
  <c r="O273" i="3"/>
  <c r="O308" i="3"/>
  <c r="O335" i="3"/>
  <c r="O343" i="3"/>
  <c r="O355" i="3"/>
  <c r="O455" i="3"/>
  <c r="O545" i="3"/>
  <c r="O565" i="3"/>
  <c r="O635" i="3"/>
  <c r="O665" i="3"/>
  <c r="O705" i="3"/>
  <c r="O876" i="3"/>
  <c r="O953" i="3"/>
  <c r="N3" i="3"/>
  <c r="N4" i="3"/>
  <c r="N8" i="3"/>
  <c r="N16" i="3"/>
  <c r="N18" i="3"/>
  <c r="N19" i="3"/>
  <c r="N21" i="3"/>
  <c r="N25" i="3"/>
  <c r="N31" i="3"/>
  <c r="N36" i="3"/>
  <c r="N38" i="3"/>
  <c r="N43" i="3"/>
  <c r="N48" i="3"/>
  <c r="N49" i="3"/>
  <c r="N50" i="3"/>
  <c r="N72" i="3"/>
  <c r="N75" i="3"/>
  <c r="N81" i="3"/>
  <c r="N88" i="3"/>
  <c r="N93" i="3"/>
  <c r="N99" i="3"/>
  <c r="N105" i="3"/>
  <c r="N108" i="3"/>
  <c r="N115" i="3"/>
  <c r="N118" i="3"/>
  <c r="N128" i="3"/>
  <c r="N131" i="3"/>
  <c r="N132" i="3"/>
  <c r="N145" i="3"/>
  <c r="N159" i="3"/>
  <c r="N163" i="3"/>
  <c r="N179" i="3"/>
  <c r="N181" i="3"/>
  <c r="N183" i="3"/>
  <c r="N188" i="3"/>
  <c r="N195" i="3"/>
  <c r="N203" i="3"/>
  <c r="N205" i="3"/>
  <c r="N231" i="3"/>
  <c r="N239" i="3"/>
  <c r="N241" i="3"/>
  <c r="N263" i="3"/>
  <c r="N299" i="3"/>
  <c r="N313" i="3"/>
  <c r="N323" i="3"/>
  <c r="N326" i="3"/>
  <c r="N335" i="3"/>
  <c r="N365" i="3"/>
  <c r="N412" i="3"/>
  <c r="N421" i="3"/>
  <c r="N441" i="3"/>
  <c r="N460" i="3"/>
  <c r="N465" i="3"/>
  <c r="N475" i="3"/>
  <c r="N485" i="3"/>
  <c r="N510" i="3"/>
  <c r="N521" i="3"/>
  <c r="N525" i="3"/>
  <c r="N535" i="3"/>
  <c r="N541" i="3"/>
  <c r="N621" i="3"/>
  <c r="N631" i="3"/>
  <c r="N643" i="3"/>
  <c r="N655" i="3"/>
  <c r="N693" i="3"/>
  <c r="N715" i="3"/>
  <c r="N733" i="3"/>
  <c r="N755" i="3"/>
  <c r="N765" i="3"/>
  <c r="N793" i="3"/>
  <c r="N811" i="3"/>
  <c r="N815" i="3"/>
  <c r="N833" i="3"/>
  <c r="N855" i="3"/>
  <c r="N906" i="3"/>
  <c r="N915" i="3"/>
  <c r="N976" i="3"/>
  <c r="M3" i="3"/>
  <c r="O3" i="3" s="1"/>
  <c r="M4" i="3"/>
  <c r="M5" i="3"/>
  <c r="N5" i="3" s="1"/>
  <c r="M6" i="3"/>
  <c r="O6" i="3" s="1"/>
  <c r="M7" i="3"/>
  <c r="M8" i="3"/>
  <c r="M9" i="3"/>
  <c r="N9" i="3" s="1"/>
  <c r="M10" i="3"/>
  <c r="M11" i="3"/>
  <c r="M12" i="3"/>
  <c r="M13" i="3"/>
  <c r="M14" i="3"/>
  <c r="M15" i="3"/>
  <c r="M16" i="3"/>
  <c r="O16" i="3" s="1"/>
  <c r="M17" i="3"/>
  <c r="M18" i="3"/>
  <c r="O18" i="3" s="1"/>
  <c r="M19" i="3"/>
  <c r="M20" i="3"/>
  <c r="N20" i="3" s="1"/>
  <c r="M21" i="3"/>
  <c r="O21" i="3" s="1"/>
  <c r="M22" i="3"/>
  <c r="M23" i="3"/>
  <c r="N23" i="3" s="1"/>
  <c r="M24" i="3"/>
  <c r="M25" i="3"/>
  <c r="O25" i="3" s="1"/>
  <c r="M26" i="3"/>
  <c r="N26" i="3" s="1"/>
  <c r="M27" i="3"/>
  <c r="M28" i="3"/>
  <c r="M29" i="3"/>
  <c r="M30" i="3"/>
  <c r="N30" i="3" s="1"/>
  <c r="M31" i="3"/>
  <c r="O31" i="3" s="1"/>
  <c r="M32" i="3"/>
  <c r="M33" i="3"/>
  <c r="M34" i="3"/>
  <c r="M35" i="3"/>
  <c r="O35" i="3" s="1"/>
  <c r="M36" i="3"/>
  <c r="O36" i="3" s="1"/>
  <c r="M37" i="3"/>
  <c r="M38" i="3"/>
  <c r="M39" i="3"/>
  <c r="M40" i="3"/>
  <c r="M41" i="3"/>
  <c r="M42" i="3"/>
  <c r="M43" i="3"/>
  <c r="O43" i="3" s="1"/>
  <c r="M44" i="3"/>
  <c r="M45" i="3"/>
  <c r="N45" i="3" s="1"/>
  <c r="M46" i="3"/>
  <c r="M47" i="3"/>
  <c r="M48" i="3"/>
  <c r="O48" i="3" s="1"/>
  <c r="M49" i="3"/>
  <c r="O49" i="3" s="1"/>
  <c r="M50" i="3"/>
  <c r="O50" i="3" s="1"/>
  <c r="M51" i="3"/>
  <c r="M52" i="3"/>
  <c r="M53" i="3"/>
  <c r="M54" i="3"/>
  <c r="M55" i="3"/>
  <c r="M56" i="3"/>
  <c r="M57" i="3"/>
  <c r="M58" i="3"/>
  <c r="N58" i="3" s="1"/>
  <c r="M59" i="3"/>
  <c r="N59" i="3" s="1"/>
  <c r="M60" i="3"/>
  <c r="N60" i="3" s="1"/>
  <c r="M61" i="3"/>
  <c r="M62" i="3"/>
  <c r="M63" i="3"/>
  <c r="M64" i="3"/>
  <c r="M65" i="3"/>
  <c r="N65" i="3" s="1"/>
  <c r="M66" i="3"/>
  <c r="M67" i="3"/>
  <c r="M68" i="3"/>
  <c r="M69" i="3"/>
  <c r="M70" i="3"/>
  <c r="M71" i="3"/>
  <c r="M72" i="3"/>
  <c r="O72" i="3" s="1"/>
  <c r="M73" i="3"/>
  <c r="N73" i="3" s="1"/>
  <c r="M74" i="3"/>
  <c r="M75" i="3"/>
  <c r="O75" i="3" s="1"/>
  <c r="M76" i="3"/>
  <c r="O76" i="3" s="1"/>
  <c r="M77" i="3"/>
  <c r="M78" i="3"/>
  <c r="N78" i="3" s="1"/>
  <c r="M79" i="3"/>
  <c r="N79" i="3" s="1"/>
  <c r="M80" i="3"/>
  <c r="N80" i="3" s="1"/>
  <c r="M81" i="3"/>
  <c r="O81" i="3" s="1"/>
  <c r="M82" i="3"/>
  <c r="M83" i="3"/>
  <c r="M84" i="3"/>
  <c r="M85" i="3"/>
  <c r="M86" i="3"/>
  <c r="M87" i="3"/>
  <c r="M88" i="3"/>
  <c r="O88" i="3" s="1"/>
  <c r="M89" i="3"/>
  <c r="N89" i="3" s="1"/>
  <c r="M90" i="3"/>
  <c r="M91" i="3"/>
  <c r="O91" i="3" s="1"/>
  <c r="M92" i="3"/>
  <c r="M93" i="3"/>
  <c r="M94" i="3"/>
  <c r="M95" i="3"/>
  <c r="N95" i="3" s="1"/>
  <c r="M96" i="3"/>
  <c r="M97" i="3"/>
  <c r="M98" i="3"/>
  <c r="N98" i="3" s="1"/>
  <c r="M99" i="3"/>
  <c r="O99" i="3" s="1"/>
  <c r="M100" i="3"/>
  <c r="N100" i="3" s="1"/>
  <c r="M101" i="3"/>
  <c r="M102" i="3"/>
  <c r="M103" i="3"/>
  <c r="O103" i="3" s="1"/>
  <c r="M104" i="3"/>
  <c r="M105" i="3"/>
  <c r="O105" i="3" s="1"/>
  <c r="M106" i="3"/>
  <c r="O106" i="3" s="1"/>
  <c r="M107" i="3"/>
  <c r="N107" i="3" s="1"/>
  <c r="M108" i="3"/>
  <c r="M109" i="3"/>
  <c r="M110" i="3"/>
  <c r="M111" i="3"/>
  <c r="M112" i="3"/>
  <c r="M113" i="3"/>
  <c r="M114" i="3"/>
  <c r="M115" i="3"/>
  <c r="O115" i="3" s="1"/>
  <c r="M116" i="3"/>
  <c r="M117" i="3"/>
  <c r="M118" i="3"/>
  <c r="O118" i="3" s="1"/>
  <c r="M119" i="3"/>
  <c r="M120" i="3"/>
  <c r="O120" i="3" s="1"/>
  <c r="M121" i="3"/>
  <c r="M122" i="3"/>
  <c r="M123" i="3"/>
  <c r="N123" i="3" s="1"/>
  <c r="M124" i="3"/>
  <c r="M125" i="3"/>
  <c r="M126" i="3"/>
  <c r="M127" i="3"/>
  <c r="M128" i="3"/>
  <c r="M129" i="3"/>
  <c r="O129" i="3" s="1"/>
  <c r="M130" i="3"/>
  <c r="M131" i="3"/>
  <c r="O131" i="3" s="1"/>
  <c r="M132" i="3"/>
  <c r="O132" i="3" s="1"/>
  <c r="M133" i="3"/>
  <c r="N133" i="3" s="1"/>
  <c r="M134" i="3"/>
  <c r="M135" i="3"/>
  <c r="M136" i="3"/>
  <c r="M137" i="3"/>
  <c r="M138" i="3"/>
  <c r="M139" i="3"/>
  <c r="M140" i="3"/>
  <c r="M141" i="3"/>
  <c r="M142" i="3"/>
  <c r="M143" i="3"/>
  <c r="O143" i="3" s="1"/>
  <c r="M144" i="3"/>
  <c r="M145" i="3"/>
  <c r="O145" i="3" s="1"/>
  <c r="M146" i="3"/>
  <c r="M147" i="3"/>
  <c r="M148" i="3"/>
  <c r="N148" i="3" s="1"/>
  <c r="M149" i="3"/>
  <c r="M150" i="3"/>
  <c r="M151" i="3"/>
  <c r="O151" i="3" s="1"/>
  <c r="M152" i="3"/>
  <c r="O152" i="3" s="1"/>
  <c r="M153" i="3"/>
  <c r="O153" i="3" s="1"/>
  <c r="M154" i="3"/>
  <c r="M155" i="3"/>
  <c r="M156" i="3"/>
  <c r="M157" i="3"/>
  <c r="M158" i="3"/>
  <c r="M159" i="3"/>
  <c r="O159" i="3" s="1"/>
  <c r="M160" i="3"/>
  <c r="M161" i="3"/>
  <c r="M162" i="3"/>
  <c r="M163" i="3"/>
  <c r="O163" i="3" s="1"/>
  <c r="M164" i="3"/>
  <c r="M165" i="3"/>
  <c r="N165" i="3" s="1"/>
  <c r="M166" i="3"/>
  <c r="M167" i="3"/>
  <c r="M168" i="3"/>
  <c r="N168" i="3" s="1"/>
  <c r="M169" i="3"/>
  <c r="O169" i="3" s="1"/>
  <c r="M170" i="3"/>
  <c r="O170" i="3" s="1"/>
  <c r="M171" i="3"/>
  <c r="M172" i="3"/>
  <c r="M173" i="3"/>
  <c r="M174" i="3"/>
  <c r="M175" i="3"/>
  <c r="O175" i="3" s="1"/>
  <c r="M176" i="3"/>
  <c r="M177" i="3"/>
  <c r="N177" i="3" s="1"/>
  <c r="M178" i="3"/>
  <c r="M179" i="3"/>
  <c r="O179" i="3" s="1"/>
  <c r="M180" i="3"/>
  <c r="M181" i="3"/>
  <c r="O181" i="3" s="1"/>
  <c r="M182" i="3"/>
  <c r="M183" i="3"/>
  <c r="O183" i="3" s="1"/>
  <c r="M184" i="3"/>
  <c r="M185" i="3"/>
  <c r="N185" i="3" s="1"/>
  <c r="M186" i="3"/>
  <c r="M187" i="3"/>
  <c r="M188" i="3"/>
  <c r="O188" i="3" s="1"/>
  <c r="M189" i="3"/>
  <c r="M190" i="3"/>
  <c r="M191" i="3"/>
  <c r="M192" i="3"/>
  <c r="M193" i="3"/>
  <c r="N193" i="3" s="1"/>
  <c r="M194" i="3"/>
  <c r="M195" i="3"/>
  <c r="O195" i="3" s="1"/>
  <c r="M196" i="3"/>
  <c r="M197" i="3"/>
  <c r="M198" i="3"/>
  <c r="M199" i="3"/>
  <c r="M200" i="3"/>
  <c r="M201" i="3"/>
  <c r="O201" i="3" s="1"/>
  <c r="M202" i="3"/>
  <c r="M203" i="3"/>
  <c r="O203" i="3" s="1"/>
  <c r="M204" i="3"/>
  <c r="M205" i="3"/>
  <c r="O205" i="3" s="1"/>
  <c r="M206" i="3"/>
  <c r="M207" i="3"/>
  <c r="M208" i="3"/>
  <c r="O208" i="3" s="1"/>
  <c r="M209" i="3"/>
  <c r="M210" i="3"/>
  <c r="M211" i="3"/>
  <c r="M212" i="3"/>
  <c r="M213" i="3"/>
  <c r="M214" i="3"/>
  <c r="M215" i="3"/>
  <c r="O215" i="3" s="1"/>
  <c r="M216" i="3"/>
  <c r="M217" i="3"/>
  <c r="M218" i="3"/>
  <c r="M219" i="3"/>
  <c r="O219" i="3" s="1"/>
  <c r="M220" i="3"/>
  <c r="O220" i="3" s="1"/>
  <c r="M221" i="3"/>
  <c r="M222" i="3"/>
  <c r="M223" i="3"/>
  <c r="M224" i="3"/>
  <c r="M225" i="3"/>
  <c r="O225" i="3" s="1"/>
  <c r="M226" i="3"/>
  <c r="M227" i="3"/>
  <c r="M228" i="3"/>
  <c r="O228" i="3" s="1"/>
  <c r="M229" i="3"/>
  <c r="M230" i="3"/>
  <c r="M231" i="3"/>
  <c r="O231" i="3" s="1"/>
  <c r="M232" i="3"/>
  <c r="O232" i="3" s="1"/>
  <c r="M233" i="3"/>
  <c r="N233" i="3" s="1"/>
  <c r="M234" i="3"/>
  <c r="M235" i="3"/>
  <c r="M236" i="3"/>
  <c r="M237" i="3"/>
  <c r="M238" i="3"/>
  <c r="M239" i="3"/>
  <c r="M240" i="3"/>
  <c r="M241" i="3"/>
  <c r="O241" i="3" s="1"/>
  <c r="M242" i="3"/>
  <c r="M243" i="3"/>
  <c r="O243" i="3" s="1"/>
  <c r="M244" i="3"/>
  <c r="M245" i="3"/>
  <c r="N245" i="3" s="1"/>
  <c r="M246" i="3"/>
  <c r="N246" i="3" s="1"/>
  <c r="M247" i="3"/>
  <c r="M248" i="3"/>
  <c r="M249" i="3"/>
  <c r="M250" i="3"/>
  <c r="O250" i="3" s="1"/>
  <c r="M251" i="3"/>
  <c r="O251" i="3" s="1"/>
  <c r="M252" i="3"/>
  <c r="O252" i="3" s="1"/>
  <c r="M253" i="3"/>
  <c r="M254" i="3"/>
  <c r="M255" i="3"/>
  <c r="N255" i="3" s="1"/>
  <c r="M256" i="3"/>
  <c r="M257" i="3"/>
  <c r="M258" i="3"/>
  <c r="O258" i="3" s="1"/>
  <c r="M259" i="3"/>
  <c r="M260" i="3"/>
  <c r="M261" i="3"/>
  <c r="M262" i="3"/>
  <c r="M263" i="3"/>
  <c r="O263" i="3" s="1"/>
  <c r="M264" i="3"/>
  <c r="M265" i="3"/>
  <c r="O265" i="3" s="1"/>
  <c r="M266" i="3"/>
  <c r="M267" i="3"/>
  <c r="M268" i="3"/>
  <c r="M269" i="3"/>
  <c r="M270" i="3"/>
  <c r="M271" i="3"/>
  <c r="M272" i="3"/>
  <c r="M273" i="3"/>
  <c r="N273" i="3" s="1"/>
  <c r="M274" i="3"/>
  <c r="M275" i="3"/>
  <c r="O275" i="3" s="1"/>
  <c r="M276" i="3"/>
  <c r="O276" i="3" s="1"/>
  <c r="M277" i="3"/>
  <c r="M278" i="3"/>
  <c r="M279" i="3"/>
  <c r="M280" i="3"/>
  <c r="M281" i="3"/>
  <c r="M282" i="3"/>
  <c r="M283" i="3"/>
  <c r="M284" i="3"/>
  <c r="M285" i="3"/>
  <c r="N285" i="3" s="1"/>
  <c r="M286" i="3"/>
  <c r="O286" i="3" s="1"/>
  <c r="M287" i="3"/>
  <c r="M288" i="3"/>
  <c r="O288" i="3" s="1"/>
  <c r="M289" i="3"/>
  <c r="M290" i="3"/>
  <c r="M291" i="3"/>
  <c r="O291" i="3" s="1"/>
  <c r="M292" i="3"/>
  <c r="M293" i="3"/>
  <c r="M294" i="3"/>
  <c r="M295" i="3"/>
  <c r="M296" i="3"/>
  <c r="M297" i="3"/>
  <c r="M298" i="3"/>
  <c r="M299" i="3"/>
  <c r="O299" i="3" s="1"/>
  <c r="M300" i="3"/>
  <c r="M301" i="3"/>
  <c r="M302" i="3"/>
  <c r="M303" i="3"/>
  <c r="O303" i="3" s="1"/>
  <c r="M304" i="3"/>
  <c r="M305" i="3"/>
  <c r="M306" i="3"/>
  <c r="M307" i="3"/>
  <c r="M308" i="3"/>
  <c r="N308" i="3" s="1"/>
  <c r="M309" i="3"/>
  <c r="M310" i="3"/>
  <c r="M311" i="3"/>
  <c r="M312" i="3"/>
  <c r="O312" i="3" s="1"/>
  <c r="M313" i="3"/>
  <c r="O313" i="3" s="1"/>
  <c r="M314" i="3"/>
  <c r="M315" i="3"/>
  <c r="O315" i="3" s="1"/>
  <c r="M316" i="3"/>
  <c r="M317" i="3"/>
  <c r="N317" i="3" s="1"/>
  <c r="M318" i="3"/>
  <c r="M319" i="3"/>
  <c r="M320" i="3"/>
  <c r="M321" i="3"/>
  <c r="M322" i="3"/>
  <c r="M323" i="3"/>
  <c r="O323" i="3" s="1"/>
  <c r="M324" i="3"/>
  <c r="M325" i="3"/>
  <c r="O325" i="3" s="1"/>
  <c r="M326" i="3"/>
  <c r="O326" i="3" s="1"/>
  <c r="M327" i="3"/>
  <c r="M328" i="3"/>
  <c r="M329" i="3"/>
  <c r="M330" i="3"/>
  <c r="M331" i="3"/>
  <c r="M332" i="3"/>
  <c r="M333" i="3"/>
  <c r="M334" i="3"/>
  <c r="M335" i="3"/>
  <c r="M336" i="3"/>
  <c r="O336" i="3" s="1"/>
  <c r="M337" i="3"/>
  <c r="M338" i="3"/>
  <c r="M339" i="3"/>
  <c r="M340" i="3"/>
  <c r="M341" i="3"/>
  <c r="O341" i="3" s="1"/>
  <c r="M342" i="3"/>
  <c r="O342" i="3" s="1"/>
  <c r="M343" i="3"/>
  <c r="N343" i="3" s="1"/>
  <c r="M344" i="3"/>
  <c r="M345" i="3"/>
  <c r="M346" i="3"/>
  <c r="M347" i="3"/>
  <c r="M348" i="3"/>
  <c r="M349" i="3"/>
  <c r="M350" i="3"/>
  <c r="O350" i="3" s="1"/>
  <c r="M351" i="3"/>
  <c r="O351" i="3" s="1"/>
  <c r="M352" i="3"/>
  <c r="M353" i="3"/>
  <c r="M354" i="3"/>
  <c r="M355" i="3"/>
  <c r="N355" i="3" s="1"/>
  <c r="M356" i="3"/>
  <c r="O356" i="3" s="1"/>
  <c r="M357" i="3"/>
  <c r="M358" i="3"/>
  <c r="M359" i="3"/>
  <c r="M360" i="3"/>
  <c r="M361" i="3"/>
  <c r="M362" i="3"/>
  <c r="M363" i="3"/>
  <c r="M364" i="3"/>
  <c r="M365" i="3"/>
  <c r="O365" i="3" s="1"/>
  <c r="M366" i="3"/>
  <c r="M367" i="3"/>
  <c r="M368" i="3"/>
  <c r="M369" i="3"/>
  <c r="M370" i="3"/>
  <c r="M371" i="3"/>
  <c r="M372" i="3"/>
  <c r="O372" i="3" s="1"/>
  <c r="M373" i="3"/>
  <c r="M374" i="3"/>
  <c r="M375" i="3"/>
  <c r="M376" i="3"/>
  <c r="O376" i="3" s="1"/>
  <c r="M377" i="3"/>
  <c r="M378" i="3"/>
  <c r="M379" i="3"/>
  <c r="M380" i="3"/>
  <c r="O380" i="3" s="1"/>
  <c r="M381" i="3"/>
  <c r="O381" i="3" s="1"/>
  <c r="M382" i="3"/>
  <c r="M383" i="3"/>
  <c r="M384" i="3"/>
  <c r="M385" i="3"/>
  <c r="N385" i="3" s="1"/>
  <c r="M386" i="3"/>
  <c r="M387" i="3"/>
  <c r="M388" i="3"/>
  <c r="O388" i="3" s="1"/>
  <c r="M389" i="3"/>
  <c r="M390" i="3"/>
  <c r="N390" i="3" s="1"/>
  <c r="M391" i="3"/>
  <c r="M392" i="3"/>
  <c r="O392" i="3" s="1"/>
  <c r="M393" i="3"/>
  <c r="M394" i="3"/>
  <c r="M395" i="3"/>
  <c r="M396" i="3"/>
  <c r="M397" i="3"/>
  <c r="M398" i="3"/>
  <c r="M399" i="3"/>
  <c r="O399" i="3" s="1"/>
  <c r="M400" i="3"/>
  <c r="M401" i="3"/>
  <c r="M402" i="3"/>
  <c r="O402" i="3" s="1"/>
  <c r="M403" i="3"/>
  <c r="M404" i="3"/>
  <c r="M405" i="3"/>
  <c r="M406" i="3"/>
  <c r="M407" i="3"/>
  <c r="M408" i="3"/>
  <c r="M409" i="3"/>
  <c r="M410" i="3"/>
  <c r="M411" i="3"/>
  <c r="M412" i="3"/>
  <c r="O412" i="3" s="1"/>
  <c r="M413" i="3"/>
  <c r="M414" i="3"/>
  <c r="M415" i="3"/>
  <c r="M416" i="3"/>
  <c r="M417" i="3"/>
  <c r="M418" i="3"/>
  <c r="M419" i="3"/>
  <c r="N419" i="3" s="1"/>
  <c r="M420" i="3"/>
  <c r="M421" i="3"/>
  <c r="O421" i="3" s="1"/>
  <c r="M422" i="3"/>
  <c r="M423" i="3"/>
  <c r="M424" i="3"/>
  <c r="M425" i="3"/>
  <c r="M426" i="3"/>
  <c r="M427" i="3"/>
  <c r="M428" i="3"/>
  <c r="M429" i="3"/>
  <c r="M430" i="3"/>
  <c r="M431" i="3"/>
  <c r="M432" i="3"/>
  <c r="M433" i="3"/>
  <c r="M434" i="3"/>
  <c r="M435" i="3"/>
  <c r="O435" i="3" s="1"/>
  <c r="M436" i="3"/>
  <c r="O436" i="3" s="1"/>
  <c r="M437" i="3"/>
  <c r="M438" i="3"/>
  <c r="M439" i="3"/>
  <c r="M440" i="3"/>
  <c r="M441" i="3"/>
  <c r="O441" i="3" s="1"/>
  <c r="M442" i="3"/>
  <c r="O442" i="3" s="1"/>
  <c r="M443" i="3"/>
  <c r="M444" i="3"/>
  <c r="M445" i="3"/>
  <c r="M446" i="3"/>
  <c r="O446" i="3" s="1"/>
  <c r="M447" i="3"/>
  <c r="M448" i="3"/>
  <c r="M449" i="3"/>
  <c r="M450" i="3"/>
  <c r="M451" i="3"/>
  <c r="O451" i="3" s="1"/>
  <c r="M452" i="3"/>
  <c r="M453" i="3"/>
  <c r="O453" i="3" s="1"/>
  <c r="M454" i="3"/>
  <c r="M455" i="3"/>
  <c r="N455" i="3" s="1"/>
  <c r="M456" i="3"/>
  <c r="M457" i="3"/>
  <c r="M458" i="3"/>
  <c r="M459" i="3"/>
  <c r="N459" i="3" s="1"/>
  <c r="M460" i="3"/>
  <c r="O460" i="3" s="1"/>
  <c r="M461" i="3"/>
  <c r="O461" i="3" s="1"/>
  <c r="M462" i="3"/>
  <c r="M463" i="3"/>
  <c r="M464" i="3"/>
  <c r="M465" i="3"/>
  <c r="O465" i="3" s="1"/>
  <c r="M466" i="3"/>
  <c r="M467" i="3"/>
  <c r="M468" i="3"/>
  <c r="M469" i="3"/>
  <c r="M470" i="3"/>
  <c r="M471" i="3"/>
  <c r="O471" i="3" s="1"/>
  <c r="M472" i="3"/>
  <c r="M473" i="3"/>
  <c r="M474" i="3"/>
  <c r="M475" i="3"/>
  <c r="O475" i="3" s="1"/>
  <c r="M476" i="3"/>
  <c r="M477" i="3"/>
  <c r="M478" i="3"/>
  <c r="M479" i="3"/>
  <c r="M480" i="3"/>
  <c r="O480" i="3" s="1"/>
  <c r="M481" i="3"/>
  <c r="M482" i="3"/>
  <c r="M483" i="3"/>
  <c r="M484" i="3"/>
  <c r="M485" i="3"/>
  <c r="O485" i="3" s="1"/>
  <c r="M486" i="3"/>
  <c r="M487" i="3"/>
  <c r="M488" i="3"/>
  <c r="O488" i="3" s="1"/>
  <c r="M489" i="3"/>
  <c r="M490" i="3"/>
  <c r="O490" i="3" s="1"/>
  <c r="M491" i="3"/>
  <c r="O491" i="3" s="1"/>
  <c r="M492" i="3"/>
  <c r="M493" i="3"/>
  <c r="M494" i="3"/>
  <c r="M495" i="3"/>
  <c r="O495" i="3" s="1"/>
  <c r="M496" i="3"/>
  <c r="M497" i="3"/>
  <c r="M498" i="3"/>
  <c r="O498" i="3" s="1"/>
  <c r="M499" i="3"/>
  <c r="M500" i="3"/>
  <c r="M501" i="3"/>
  <c r="O501" i="3" s="1"/>
  <c r="M502" i="3"/>
  <c r="M503" i="3"/>
  <c r="O503" i="3" s="1"/>
  <c r="M504" i="3"/>
  <c r="M505" i="3"/>
  <c r="M506" i="3"/>
  <c r="M507" i="3"/>
  <c r="M508" i="3"/>
  <c r="M509" i="3"/>
  <c r="M510" i="3"/>
  <c r="O510" i="3" s="1"/>
  <c r="M511" i="3"/>
  <c r="M512" i="3"/>
  <c r="O512" i="3" s="1"/>
  <c r="M513" i="3"/>
  <c r="M514" i="3"/>
  <c r="M515" i="3"/>
  <c r="O515" i="3" s="1"/>
  <c r="M516" i="3"/>
  <c r="M517" i="3"/>
  <c r="M518" i="3"/>
  <c r="M519" i="3"/>
  <c r="M520" i="3"/>
  <c r="M521" i="3"/>
  <c r="O521" i="3" s="1"/>
  <c r="M522" i="3"/>
  <c r="M523" i="3"/>
  <c r="M524" i="3"/>
  <c r="M525" i="3"/>
  <c r="O525" i="3" s="1"/>
  <c r="M526" i="3"/>
  <c r="M527" i="3"/>
  <c r="M528" i="3"/>
  <c r="M529" i="3"/>
  <c r="M530" i="3"/>
  <c r="N530" i="3" s="1"/>
  <c r="M531" i="3"/>
  <c r="M532" i="3"/>
  <c r="O532" i="3" s="1"/>
  <c r="M533" i="3"/>
  <c r="M534" i="3"/>
  <c r="M535" i="3"/>
  <c r="O535" i="3" s="1"/>
  <c r="M536" i="3"/>
  <c r="M537" i="3"/>
  <c r="M538" i="3"/>
  <c r="M539" i="3"/>
  <c r="M540" i="3"/>
  <c r="M541" i="3"/>
  <c r="O541" i="3" s="1"/>
  <c r="M542" i="3"/>
  <c r="M543" i="3"/>
  <c r="M544" i="3"/>
  <c r="M545" i="3"/>
  <c r="N545" i="3" s="1"/>
  <c r="M546" i="3"/>
  <c r="M547" i="3"/>
  <c r="M548" i="3"/>
  <c r="O548" i="3" s="1"/>
  <c r="M549" i="3"/>
  <c r="M550" i="3"/>
  <c r="M551" i="3"/>
  <c r="O551" i="3" s="1"/>
  <c r="M552" i="3"/>
  <c r="O552" i="3" s="1"/>
  <c r="M553" i="3"/>
  <c r="M554" i="3"/>
  <c r="M555" i="3"/>
  <c r="M556" i="3"/>
  <c r="M557" i="3"/>
  <c r="M558" i="3"/>
  <c r="O558" i="3" s="1"/>
  <c r="M559" i="3"/>
  <c r="M560" i="3"/>
  <c r="M561" i="3"/>
  <c r="M562" i="3"/>
  <c r="M563" i="3"/>
  <c r="M564" i="3"/>
  <c r="M565" i="3"/>
  <c r="N565" i="3" s="1"/>
  <c r="M566" i="3"/>
  <c r="M567" i="3"/>
  <c r="M568" i="3"/>
  <c r="M569" i="3"/>
  <c r="M570" i="3"/>
  <c r="M571" i="3"/>
  <c r="M572" i="3"/>
  <c r="M573" i="3"/>
  <c r="M574" i="3"/>
  <c r="M575" i="3"/>
  <c r="M576" i="3"/>
  <c r="O576" i="3" s="1"/>
  <c r="M577" i="3"/>
  <c r="M578" i="3"/>
  <c r="M579" i="3"/>
  <c r="M580" i="3"/>
  <c r="M581" i="3"/>
  <c r="M582" i="3"/>
  <c r="M583" i="3"/>
  <c r="M584" i="3"/>
  <c r="M585" i="3"/>
  <c r="M586" i="3"/>
  <c r="O586" i="3" s="1"/>
  <c r="M587" i="3"/>
  <c r="M588" i="3"/>
  <c r="M589" i="3"/>
  <c r="M590" i="3"/>
  <c r="M591" i="3"/>
  <c r="M592" i="3"/>
  <c r="M593" i="3"/>
  <c r="M594" i="3"/>
  <c r="M595" i="3"/>
  <c r="M596" i="3"/>
  <c r="M597" i="3"/>
  <c r="M598" i="3"/>
  <c r="O598" i="3" s="1"/>
  <c r="M599" i="3"/>
  <c r="M600" i="3"/>
  <c r="M601" i="3"/>
  <c r="M602" i="3"/>
  <c r="M603" i="3"/>
  <c r="N603" i="3" s="1"/>
  <c r="M604" i="3"/>
  <c r="M605" i="3"/>
  <c r="M606" i="3"/>
  <c r="M607" i="3"/>
  <c r="M608" i="3"/>
  <c r="M609" i="3"/>
  <c r="M610" i="3"/>
  <c r="M611" i="3"/>
  <c r="M612" i="3"/>
  <c r="M613" i="3"/>
  <c r="O613" i="3" s="1"/>
  <c r="M614" i="3"/>
  <c r="M615" i="3"/>
  <c r="N615" i="3" s="1"/>
  <c r="M616" i="3"/>
  <c r="M617" i="3"/>
  <c r="M618" i="3"/>
  <c r="M619" i="3"/>
  <c r="M620" i="3"/>
  <c r="M621" i="3"/>
  <c r="O621" i="3" s="1"/>
  <c r="M622" i="3"/>
  <c r="M623" i="3"/>
  <c r="M624" i="3"/>
  <c r="M625" i="3"/>
  <c r="M626" i="3"/>
  <c r="M627" i="3"/>
  <c r="M628" i="3"/>
  <c r="M629" i="3"/>
  <c r="M630" i="3"/>
  <c r="M631" i="3"/>
  <c r="O631" i="3" s="1"/>
  <c r="M632" i="3"/>
  <c r="M633" i="3"/>
  <c r="M634" i="3"/>
  <c r="M635" i="3"/>
  <c r="N635" i="3" s="1"/>
  <c r="M636" i="3"/>
  <c r="M637" i="3"/>
  <c r="M638" i="3"/>
  <c r="M639" i="3"/>
  <c r="M640" i="3"/>
  <c r="M641" i="3"/>
  <c r="M642" i="3"/>
  <c r="O642" i="3" s="1"/>
  <c r="M643" i="3"/>
  <c r="O643" i="3" s="1"/>
  <c r="M644" i="3"/>
  <c r="M645" i="3"/>
  <c r="M646" i="3"/>
  <c r="M647" i="3"/>
  <c r="M648" i="3"/>
  <c r="M649" i="3"/>
  <c r="M650" i="3"/>
  <c r="M651" i="3"/>
  <c r="M652" i="3"/>
  <c r="M653" i="3"/>
  <c r="M654" i="3"/>
  <c r="M655" i="3"/>
  <c r="O655" i="3" s="1"/>
  <c r="M656" i="3"/>
  <c r="M657" i="3"/>
  <c r="M658" i="3"/>
  <c r="M659" i="3"/>
  <c r="M660" i="3"/>
  <c r="M661" i="3"/>
  <c r="O661" i="3" s="1"/>
  <c r="M662" i="3"/>
  <c r="M663" i="3"/>
  <c r="M664" i="3"/>
  <c r="M665" i="3"/>
  <c r="N665" i="3" s="1"/>
  <c r="M666" i="3"/>
  <c r="M667" i="3"/>
  <c r="M668" i="3"/>
  <c r="M669" i="3"/>
  <c r="M670" i="3"/>
  <c r="M671" i="3"/>
  <c r="M672" i="3"/>
  <c r="M673" i="3"/>
  <c r="M674" i="3"/>
  <c r="M675" i="3"/>
  <c r="O675" i="3" s="1"/>
  <c r="M676" i="3"/>
  <c r="M677" i="3"/>
  <c r="M678" i="3"/>
  <c r="M679" i="3"/>
  <c r="M680" i="3"/>
  <c r="M681" i="3"/>
  <c r="M682" i="3"/>
  <c r="O682" i="3" s="1"/>
  <c r="M683" i="3"/>
  <c r="M684" i="3"/>
  <c r="M685" i="3"/>
  <c r="M686" i="3"/>
  <c r="M687" i="3"/>
  <c r="M688" i="3"/>
  <c r="M689" i="3"/>
  <c r="M690" i="3"/>
  <c r="M691" i="3"/>
  <c r="M692" i="3"/>
  <c r="M693" i="3"/>
  <c r="O693" i="3" s="1"/>
  <c r="M694" i="3"/>
  <c r="M695" i="3"/>
  <c r="M696" i="3"/>
  <c r="M697" i="3"/>
  <c r="M698" i="3"/>
  <c r="M699" i="3"/>
  <c r="M700" i="3"/>
  <c r="M701" i="3"/>
  <c r="M702" i="3"/>
  <c r="O702" i="3" s="1"/>
  <c r="M703" i="3"/>
  <c r="N703" i="3" s="1"/>
  <c r="M704" i="3"/>
  <c r="M705" i="3"/>
  <c r="N705" i="3" s="1"/>
  <c r="M706" i="3"/>
  <c r="M707" i="3"/>
  <c r="M708" i="3"/>
  <c r="M709" i="3"/>
  <c r="M710" i="3"/>
  <c r="M711" i="3"/>
  <c r="M712" i="3"/>
  <c r="O712" i="3" s="1"/>
  <c r="M713" i="3"/>
  <c r="M714" i="3"/>
  <c r="M715" i="3"/>
  <c r="O715" i="3" s="1"/>
  <c r="M716" i="3"/>
  <c r="O716" i="3" s="1"/>
  <c r="M717" i="3"/>
  <c r="M718" i="3"/>
  <c r="M719" i="3"/>
  <c r="M720" i="3"/>
  <c r="M721" i="3"/>
  <c r="M722" i="3"/>
  <c r="M723" i="3"/>
  <c r="M724" i="3"/>
  <c r="M725" i="3"/>
  <c r="M726" i="3"/>
  <c r="O726" i="3" s="1"/>
  <c r="M727" i="3"/>
  <c r="M728" i="3"/>
  <c r="M729" i="3"/>
  <c r="M730" i="3"/>
  <c r="M731" i="3"/>
  <c r="M732" i="3"/>
  <c r="O732" i="3" s="1"/>
  <c r="M733" i="3"/>
  <c r="O733" i="3" s="1"/>
  <c r="M734" i="3"/>
  <c r="M735" i="3"/>
  <c r="M736" i="3"/>
  <c r="M737" i="3"/>
  <c r="M738" i="3"/>
  <c r="N738" i="3" s="1"/>
  <c r="M739" i="3"/>
  <c r="M740" i="3"/>
  <c r="M741" i="3"/>
  <c r="M742" i="3"/>
  <c r="M743" i="3"/>
  <c r="O743" i="3" s="1"/>
  <c r="M744" i="3"/>
  <c r="M745" i="3"/>
  <c r="M746" i="3"/>
  <c r="O746" i="3" s="1"/>
  <c r="M747" i="3"/>
  <c r="M748" i="3"/>
  <c r="M749" i="3"/>
  <c r="M750" i="3"/>
  <c r="M751" i="3"/>
  <c r="M752" i="3"/>
  <c r="M753" i="3"/>
  <c r="M754" i="3"/>
  <c r="M755" i="3"/>
  <c r="O755" i="3" s="1"/>
  <c r="M756" i="3"/>
  <c r="M757" i="3"/>
  <c r="M758" i="3"/>
  <c r="O758" i="3" s="1"/>
  <c r="M759" i="3"/>
  <c r="M760" i="3"/>
  <c r="M761" i="3"/>
  <c r="M762" i="3"/>
  <c r="M763" i="3"/>
  <c r="M764" i="3"/>
  <c r="M765" i="3"/>
  <c r="O765" i="3" s="1"/>
  <c r="M766" i="3"/>
  <c r="M767" i="3"/>
  <c r="M768" i="3"/>
  <c r="M769" i="3"/>
  <c r="M770" i="3"/>
  <c r="M771" i="3"/>
  <c r="M772" i="3"/>
  <c r="M773" i="3"/>
  <c r="M774" i="3"/>
  <c r="M775" i="3"/>
  <c r="M776" i="3"/>
  <c r="N776" i="3" s="1"/>
  <c r="M777" i="3"/>
  <c r="M778" i="3"/>
  <c r="M779" i="3"/>
  <c r="M780" i="3"/>
  <c r="M781" i="3"/>
  <c r="M782" i="3"/>
  <c r="M783" i="3"/>
  <c r="M784" i="3"/>
  <c r="M785" i="3"/>
  <c r="M786" i="3"/>
  <c r="O786" i="3" s="1"/>
  <c r="M787" i="3"/>
  <c r="M788" i="3"/>
  <c r="M789" i="3"/>
  <c r="M790" i="3"/>
  <c r="M791" i="3"/>
  <c r="M792" i="3"/>
  <c r="M793" i="3"/>
  <c r="O793" i="3" s="1"/>
  <c r="M794" i="3"/>
  <c r="M795" i="3"/>
  <c r="M796" i="3"/>
  <c r="M797" i="3"/>
  <c r="M798" i="3"/>
  <c r="M799" i="3"/>
  <c r="M800" i="3"/>
  <c r="M801" i="3"/>
  <c r="O801" i="3" s="1"/>
  <c r="M802" i="3"/>
  <c r="M803" i="3"/>
  <c r="M804" i="3"/>
  <c r="M805" i="3"/>
  <c r="M806" i="3"/>
  <c r="M807" i="3"/>
  <c r="N807" i="3" s="1"/>
  <c r="M808" i="3"/>
  <c r="M809" i="3"/>
  <c r="M810" i="3"/>
  <c r="M811" i="3"/>
  <c r="O811" i="3" s="1"/>
  <c r="M812" i="3"/>
  <c r="M813" i="3"/>
  <c r="M814" i="3"/>
  <c r="M815" i="3"/>
  <c r="O815" i="3" s="1"/>
  <c r="M816" i="3"/>
  <c r="M817" i="3"/>
  <c r="M818" i="3"/>
  <c r="M819" i="3"/>
  <c r="M820" i="3"/>
  <c r="M821" i="3"/>
  <c r="O821" i="3" s="1"/>
  <c r="M822" i="3"/>
  <c r="M823" i="3"/>
  <c r="M824" i="3"/>
  <c r="M825" i="3"/>
  <c r="O825" i="3" s="1"/>
  <c r="M826" i="3"/>
  <c r="M827" i="3"/>
  <c r="M828" i="3"/>
  <c r="M829" i="3"/>
  <c r="M830" i="3"/>
  <c r="M831" i="3"/>
  <c r="M832" i="3"/>
  <c r="M833" i="3"/>
  <c r="O833" i="3" s="1"/>
  <c r="M834" i="3"/>
  <c r="M835" i="3"/>
  <c r="O835" i="3" s="1"/>
  <c r="M836" i="3"/>
  <c r="M837" i="3"/>
  <c r="M838" i="3"/>
  <c r="N838" i="3" s="1"/>
  <c r="M839" i="3"/>
  <c r="M840" i="3"/>
  <c r="M841" i="3"/>
  <c r="M842" i="3"/>
  <c r="M843" i="3"/>
  <c r="M844" i="3"/>
  <c r="M845" i="3"/>
  <c r="M846" i="3"/>
  <c r="M847" i="3"/>
  <c r="M848" i="3"/>
  <c r="O848" i="3" s="1"/>
  <c r="M849" i="3"/>
  <c r="M850" i="3"/>
  <c r="M851" i="3"/>
  <c r="M852" i="3"/>
  <c r="M853" i="3"/>
  <c r="M854" i="3"/>
  <c r="M855" i="3"/>
  <c r="O855" i="3" s="1"/>
  <c r="M856" i="3"/>
  <c r="O856" i="3" s="1"/>
  <c r="M857" i="3"/>
  <c r="M858" i="3"/>
  <c r="M859" i="3"/>
  <c r="M860" i="3"/>
  <c r="M861" i="3"/>
  <c r="M862" i="3"/>
  <c r="M863" i="3"/>
  <c r="M864" i="3"/>
  <c r="M865" i="3"/>
  <c r="M866" i="3"/>
  <c r="O866" i="3" s="1"/>
  <c r="M867" i="3"/>
  <c r="M868" i="3"/>
  <c r="M869" i="3"/>
  <c r="M870" i="3"/>
  <c r="M871" i="3"/>
  <c r="O871" i="3" s="1"/>
  <c r="M872" i="3"/>
  <c r="M873" i="3"/>
  <c r="M874" i="3"/>
  <c r="M875" i="3"/>
  <c r="M876" i="3"/>
  <c r="N876" i="3" s="1"/>
  <c r="M877" i="3"/>
  <c r="M878" i="3"/>
  <c r="O878" i="3" s="1"/>
  <c r="M879" i="3"/>
  <c r="M880" i="3"/>
  <c r="M881" i="3"/>
  <c r="M882" i="3"/>
  <c r="M883" i="3"/>
  <c r="M884" i="3"/>
  <c r="M885" i="3"/>
  <c r="O885" i="3" s="1"/>
  <c r="M886" i="3"/>
  <c r="M887" i="3"/>
  <c r="O887" i="3" s="1"/>
  <c r="M888" i="3"/>
  <c r="M889" i="3"/>
  <c r="M890" i="3"/>
  <c r="M891" i="3"/>
  <c r="O891" i="3" s="1"/>
  <c r="M892" i="3"/>
  <c r="M893" i="3"/>
  <c r="M894" i="3"/>
  <c r="M895" i="3"/>
  <c r="O895" i="3" s="1"/>
  <c r="M896" i="3"/>
  <c r="N896" i="3" s="1"/>
  <c r="M897" i="3"/>
  <c r="M898" i="3"/>
  <c r="M899" i="3"/>
  <c r="M900" i="3"/>
  <c r="M901" i="3"/>
  <c r="M902" i="3"/>
  <c r="M903" i="3"/>
  <c r="M904" i="3"/>
  <c r="M905" i="3"/>
  <c r="N905" i="3" s="1"/>
  <c r="M906" i="3"/>
  <c r="O906" i="3" s="1"/>
  <c r="M907" i="3"/>
  <c r="M908" i="3"/>
  <c r="O908" i="3" s="1"/>
  <c r="M909" i="3"/>
  <c r="M910" i="3"/>
  <c r="M911" i="3"/>
  <c r="M912" i="3"/>
  <c r="M913" i="3"/>
  <c r="M914" i="3"/>
  <c r="M915" i="3"/>
  <c r="O915" i="3" s="1"/>
  <c r="M916" i="3"/>
  <c r="M917" i="3"/>
  <c r="M918" i="3"/>
  <c r="M919" i="3"/>
  <c r="M920" i="3"/>
  <c r="M921" i="3"/>
  <c r="O921" i="3" s="1"/>
  <c r="M922" i="3"/>
  <c r="M923" i="3"/>
  <c r="M924" i="3"/>
  <c r="M925" i="3"/>
  <c r="M926" i="3"/>
  <c r="N926" i="3" s="1"/>
  <c r="M927" i="3"/>
  <c r="M928" i="3"/>
  <c r="O928" i="3" s="1"/>
  <c r="M929" i="3"/>
  <c r="M930" i="3"/>
  <c r="M931" i="3"/>
  <c r="M932" i="3"/>
  <c r="M933" i="3"/>
  <c r="M934" i="3"/>
  <c r="M935" i="3"/>
  <c r="M936" i="3"/>
  <c r="M937" i="3"/>
  <c r="M938" i="3"/>
  <c r="M939" i="3"/>
  <c r="M940" i="3"/>
  <c r="M941" i="3"/>
  <c r="O941" i="3" s="1"/>
  <c r="M942" i="3"/>
  <c r="M943" i="3"/>
  <c r="M944" i="3"/>
  <c r="M945" i="3"/>
  <c r="M946" i="3"/>
  <c r="M947" i="3"/>
  <c r="M948" i="3"/>
  <c r="M949" i="3"/>
  <c r="M950" i="3"/>
  <c r="M951" i="3"/>
  <c r="M952" i="3"/>
  <c r="M953" i="3"/>
  <c r="N953" i="3" s="1"/>
  <c r="M954" i="3"/>
  <c r="M955" i="3"/>
  <c r="O955" i="3" s="1"/>
  <c r="M956" i="3"/>
  <c r="O956" i="3" s="1"/>
  <c r="M957" i="3"/>
  <c r="M958" i="3"/>
  <c r="M959" i="3"/>
  <c r="M960" i="3"/>
  <c r="M961" i="3"/>
  <c r="O961" i="3" s="1"/>
  <c r="M962" i="3"/>
  <c r="M963" i="3"/>
  <c r="M964" i="3"/>
  <c r="M965" i="3"/>
  <c r="O965" i="3" s="1"/>
  <c r="M966" i="3"/>
  <c r="M967" i="3"/>
  <c r="M968" i="3"/>
  <c r="M969" i="3"/>
  <c r="M970" i="3"/>
  <c r="M971" i="3"/>
  <c r="M972" i="3"/>
  <c r="M973" i="3"/>
  <c r="M974" i="3"/>
  <c r="M975" i="3"/>
  <c r="M976" i="3"/>
  <c r="O976" i="3" s="1"/>
  <c r="M977" i="3"/>
  <c r="M978" i="3"/>
  <c r="M979" i="3"/>
  <c r="M980" i="3"/>
  <c r="M981" i="3"/>
  <c r="O981" i="3" s="1"/>
  <c r="M982" i="3"/>
  <c r="M983" i="3"/>
  <c r="M984" i="3"/>
  <c r="M985" i="3"/>
  <c r="M986" i="3"/>
  <c r="M987" i="3"/>
  <c r="M988" i="3"/>
  <c r="M989" i="3"/>
  <c r="M990" i="3"/>
  <c r="M991" i="3"/>
  <c r="N991" i="3" s="1"/>
  <c r="M992" i="3"/>
  <c r="M993" i="3"/>
  <c r="M994" i="3"/>
  <c r="M995" i="3"/>
  <c r="M996" i="3"/>
  <c r="O996" i="3" s="1"/>
  <c r="M997" i="3"/>
  <c r="M998" i="3"/>
  <c r="M999" i="3"/>
  <c r="M1000" i="3"/>
  <c r="M1001" i="3"/>
  <c r="M2" i="3"/>
  <c r="O644" i="3" l="1"/>
  <c r="N644" i="3"/>
  <c r="N554" i="3"/>
  <c r="O554" i="3"/>
  <c r="O474" i="3"/>
  <c r="N474" i="3"/>
  <c r="O364" i="3"/>
  <c r="N364" i="3"/>
  <c r="N284" i="3"/>
  <c r="O284" i="3"/>
  <c r="N244" i="3"/>
  <c r="O244" i="3"/>
  <c r="N204" i="3"/>
  <c r="O204" i="3"/>
  <c r="O194" i="3"/>
  <c r="N194" i="3"/>
  <c r="N184" i="3"/>
  <c r="O184" i="3"/>
  <c r="O164" i="3"/>
  <c r="N164" i="3"/>
  <c r="N54" i="3"/>
  <c r="O54" i="3"/>
  <c r="O944" i="3"/>
  <c r="N944" i="3"/>
  <c r="O904" i="3"/>
  <c r="N904" i="3"/>
  <c r="O864" i="3"/>
  <c r="N864" i="3"/>
  <c r="O834" i="3"/>
  <c r="N834" i="3"/>
  <c r="O764" i="3"/>
  <c r="N764" i="3"/>
  <c r="O714" i="3"/>
  <c r="N714" i="3"/>
  <c r="O634" i="3"/>
  <c r="N634" i="3"/>
  <c r="O574" i="3"/>
  <c r="N574" i="3"/>
  <c r="O504" i="3"/>
  <c r="N504" i="3"/>
  <c r="O414" i="3"/>
  <c r="N414" i="3"/>
  <c r="N324" i="3"/>
  <c r="O324" i="3"/>
  <c r="O264" i="3"/>
  <c r="N264" i="3"/>
  <c r="N974" i="3"/>
  <c r="O974" i="3"/>
  <c r="N924" i="3"/>
  <c r="O924" i="3"/>
  <c r="O844" i="3"/>
  <c r="N844" i="3"/>
  <c r="O794" i="3"/>
  <c r="N794" i="3"/>
  <c r="O694" i="3"/>
  <c r="N694" i="3"/>
  <c r="N604" i="3"/>
  <c r="O604" i="3"/>
  <c r="N524" i="3"/>
  <c r="O524" i="3"/>
  <c r="O454" i="3"/>
  <c r="N454" i="3"/>
  <c r="N394" i="3"/>
  <c r="O394" i="3"/>
  <c r="O354" i="3"/>
  <c r="N354" i="3"/>
  <c r="O254" i="3"/>
  <c r="N254" i="3"/>
  <c r="O2" i="3"/>
  <c r="N2" i="3"/>
  <c r="O972" i="3"/>
  <c r="N972" i="3"/>
  <c r="O932" i="3"/>
  <c r="N932" i="3"/>
  <c r="N994" i="3"/>
  <c r="O994" i="3"/>
  <c r="O934" i="3"/>
  <c r="N934" i="3"/>
  <c r="N884" i="3"/>
  <c r="O884" i="3"/>
  <c r="O824" i="3"/>
  <c r="N824" i="3"/>
  <c r="O744" i="3"/>
  <c r="N744" i="3"/>
  <c r="N684" i="3"/>
  <c r="O684" i="3"/>
  <c r="O624" i="3"/>
  <c r="N624" i="3"/>
  <c r="O584" i="3"/>
  <c r="N584" i="3"/>
  <c r="O514" i="3"/>
  <c r="N514" i="3"/>
  <c r="O444" i="3"/>
  <c r="N444" i="3"/>
  <c r="O404" i="3"/>
  <c r="N404" i="3"/>
  <c r="O374" i="3"/>
  <c r="N374" i="3"/>
  <c r="O334" i="3"/>
  <c r="N334" i="3"/>
  <c r="O294" i="3"/>
  <c r="N294" i="3"/>
  <c r="N234" i="3"/>
  <c r="O234" i="3"/>
  <c r="O952" i="3"/>
  <c r="N952" i="3"/>
  <c r="N964" i="3"/>
  <c r="O964" i="3"/>
  <c r="N894" i="3"/>
  <c r="O894" i="3"/>
  <c r="N854" i="3"/>
  <c r="O854" i="3"/>
  <c r="O804" i="3"/>
  <c r="N804" i="3"/>
  <c r="O704" i="3"/>
  <c r="N704" i="3"/>
  <c r="O614" i="3"/>
  <c r="N614" i="3"/>
  <c r="O564" i="3"/>
  <c r="N564" i="3"/>
  <c r="O484" i="3"/>
  <c r="N484" i="3"/>
  <c r="O424" i="3"/>
  <c r="N424" i="3"/>
  <c r="O314" i="3"/>
  <c r="N314" i="3"/>
  <c r="N224" i="3"/>
  <c r="O224" i="3"/>
  <c r="O962" i="3"/>
  <c r="N962" i="3"/>
  <c r="O940" i="3"/>
  <c r="N940" i="3"/>
  <c r="N910" i="3"/>
  <c r="O910" i="3"/>
  <c r="O890" i="3"/>
  <c r="N890" i="3"/>
  <c r="O880" i="3"/>
  <c r="N880" i="3"/>
  <c r="O850" i="3"/>
  <c r="N850" i="3"/>
  <c r="N810" i="3"/>
  <c r="O810" i="3"/>
  <c r="O660" i="3"/>
  <c r="N660" i="3"/>
  <c r="O640" i="3"/>
  <c r="N640" i="3"/>
  <c r="N630" i="3"/>
  <c r="O630" i="3"/>
  <c r="O620" i="3"/>
  <c r="N620" i="3"/>
  <c r="O610" i="3"/>
  <c r="N610" i="3"/>
  <c r="N600" i="3"/>
  <c r="O600" i="3"/>
  <c r="O590" i="3"/>
  <c r="N590" i="3"/>
  <c r="N580" i="3"/>
  <c r="O580" i="3"/>
  <c r="O570" i="3"/>
  <c r="N570" i="3"/>
  <c r="O560" i="3"/>
  <c r="N560" i="3"/>
  <c r="N784" i="3"/>
  <c r="O784" i="3"/>
  <c r="O754" i="3"/>
  <c r="N754" i="3"/>
  <c r="N734" i="3"/>
  <c r="O734" i="3"/>
  <c r="O674" i="3"/>
  <c r="N674" i="3"/>
  <c r="N664" i="3"/>
  <c r="O664" i="3"/>
  <c r="N594" i="3"/>
  <c r="O594" i="3"/>
  <c r="N534" i="3"/>
  <c r="O534" i="3"/>
  <c r="N494" i="3"/>
  <c r="O494" i="3"/>
  <c r="O434" i="3"/>
  <c r="N434" i="3"/>
  <c r="N344" i="3"/>
  <c r="O344" i="3"/>
  <c r="O274" i="3"/>
  <c r="N274" i="3"/>
  <c r="O174" i="3"/>
  <c r="N174" i="3"/>
  <c r="O992" i="3"/>
  <c r="N992" i="3"/>
  <c r="O942" i="3"/>
  <c r="N942" i="3"/>
  <c r="O1000" i="3"/>
  <c r="N1000" i="3"/>
  <c r="O990" i="3"/>
  <c r="N990" i="3"/>
  <c r="N980" i="3"/>
  <c r="O980" i="3"/>
  <c r="O970" i="3"/>
  <c r="N970" i="3"/>
  <c r="O960" i="3"/>
  <c r="N960" i="3"/>
  <c r="O950" i="3"/>
  <c r="N950" i="3"/>
  <c r="O930" i="3"/>
  <c r="N930" i="3"/>
  <c r="N920" i="3"/>
  <c r="O920" i="3"/>
  <c r="O900" i="3"/>
  <c r="N900" i="3"/>
  <c r="O870" i="3"/>
  <c r="N870" i="3"/>
  <c r="O860" i="3"/>
  <c r="N860" i="3"/>
  <c r="N840" i="3"/>
  <c r="O840" i="3"/>
  <c r="O830" i="3"/>
  <c r="N830" i="3"/>
  <c r="O820" i="3"/>
  <c r="N820" i="3"/>
  <c r="O800" i="3"/>
  <c r="N800" i="3"/>
  <c r="O790" i="3"/>
  <c r="N790" i="3"/>
  <c r="O780" i="3"/>
  <c r="N780" i="3"/>
  <c r="O770" i="3"/>
  <c r="N770" i="3"/>
  <c r="O760" i="3"/>
  <c r="N760" i="3"/>
  <c r="O750" i="3"/>
  <c r="N750" i="3"/>
  <c r="N740" i="3"/>
  <c r="O740" i="3"/>
  <c r="N730" i="3"/>
  <c r="O730" i="3"/>
  <c r="O720" i="3"/>
  <c r="N720" i="3"/>
  <c r="O710" i="3"/>
  <c r="N710" i="3"/>
  <c r="O700" i="3"/>
  <c r="N700" i="3"/>
  <c r="O690" i="3"/>
  <c r="N690" i="3"/>
  <c r="O680" i="3"/>
  <c r="N680" i="3"/>
  <c r="O670" i="3"/>
  <c r="N670" i="3"/>
  <c r="N650" i="3"/>
  <c r="O650" i="3"/>
  <c r="O984" i="3"/>
  <c r="N984" i="3"/>
  <c r="N954" i="3"/>
  <c r="O954" i="3"/>
  <c r="N914" i="3"/>
  <c r="O914" i="3"/>
  <c r="O874" i="3"/>
  <c r="N874" i="3"/>
  <c r="O814" i="3"/>
  <c r="N814" i="3"/>
  <c r="N774" i="3"/>
  <c r="O774" i="3"/>
  <c r="O724" i="3"/>
  <c r="N724" i="3"/>
  <c r="O654" i="3"/>
  <c r="N654" i="3"/>
  <c r="N544" i="3"/>
  <c r="O544" i="3"/>
  <c r="O464" i="3"/>
  <c r="N464" i="3"/>
  <c r="N384" i="3"/>
  <c r="O384" i="3"/>
  <c r="N304" i="3"/>
  <c r="O304" i="3"/>
  <c r="N214" i="3"/>
  <c r="O214" i="3"/>
  <c r="N982" i="3"/>
  <c r="O982" i="3"/>
  <c r="O999" i="3"/>
  <c r="N999" i="3"/>
  <c r="O979" i="3"/>
  <c r="N979" i="3"/>
  <c r="O959" i="3"/>
  <c r="N959" i="3"/>
  <c r="N939" i="3"/>
  <c r="O939" i="3"/>
  <c r="O919" i="3"/>
  <c r="N919" i="3"/>
  <c r="O889" i="3"/>
  <c r="N889" i="3"/>
  <c r="N859" i="3"/>
  <c r="O859" i="3"/>
  <c r="O839" i="3"/>
  <c r="N839" i="3"/>
  <c r="O819" i="3"/>
  <c r="N819" i="3"/>
  <c r="O809" i="3"/>
  <c r="N809" i="3"/>
  <c r="O799" i="3"/>
  <c r="N799" i="3"/>
  <c r="O789" i="3"/>
  <c r="N789" i="3"/>
  <c r="O779" i="3"/>
  <c r="N779" i="3"/>
  <c r="N719" i="3"/>
  <c r="O719" i="3"/>
  <c r="O709" i="3"/>
  <c r="N709" i="3"/>
  <c r="O699" i="3"/>
  <c r="N699" i="3"/>
  <c r="O689" i="3"/>
  <c r="N689" i="3"/>
  <c r="O679" i="3"/>
  <c r="N679" i="3"/>
  <c r="O669" i="3"/>
  <c r="N669" i="3"/>
  <c r="O659" i="3"/>
  <c r="N659" i="3"/>
  <c r="O649" i="3"/>
  <c r="N649" i="3"/>
  <c r="O639" i="3"/>
  <c r="N639" i="3"/>
  <c r="N629" i="3"/>
  <c r="O629" i="3"/>
  <c r="N619" i="3"/>
  <c r="O619" i="3"/>
  <c r="O609" i="3"/>
  <c r="N609" i="3"/>
  <c r="O599" i="3"/>
  <c r="N599" i="3"/>
  <c r="N589" i="3"/>
  <c r="O589" i="3"/>
  <c r="N579" i="3"/>
  <c r="O579" i="3"/>
  <c r="O569" i="3"/>
  <c r="N569" i="3"/>
  <c r="N559" i="3"/>
  <c r="O559" i="3"/>
  <c r="O989" i="3"/>
  <c r="N989" i="3"/>
  <c r="O969" i="3"/>
  <c r="N969" i="3"/>
  <c r="N949" i="3"/>
  <c r="O949" i="3"/>
  <c r="O929" i="3"/>
  <c r="N929" i="3"/>
  <c r="N909" i="3"/>
  <c r="O909" i="3"/>
  <c r="O899" i="3"/>
  <c r="N899" i="3"/>
  <c r="O879" i="3"/>
  <c r="N879" i="3"/>
  <c r="N869" i="3"/>
  <c r="O869" i="3"/>
  <c r="N849" i="3"/>
  <c r="O849" i="3"/>
  <c r="N829" i="3"/>
  <c r="O829" i="3"/>
  <c r="O769" i="3"/>
  <c r="N769" i="3"/>
  <c r="O759" i="3"/>
  <c r="N759" i="3"/>
  <c r="O749" i="3"/>
  <c r="N749" i="3"/>
  <c r="O739" i="3"/>
  <c r="N739" i="3"/>
  <c r="O729" i="3"/>
  <c r="N729" i="3"/>
  <c r="O998" i="3"/>
  <c r="N998" i="3"/>
  <c r="O988" i="3"/>
  <c r="N988" i="3"/>
  <c r="O978" i="3"/>
  <c r="N978" i="3"/>
  <c r="O968" i="3"/>
  <c r="N968" i="3"/>
  <c r="O958" i="3"/>
  <c r="N958" i="3"/>
  <c r="N948" i="3"/>
  <c r="O948" i="3"/>
  <c r="N938" i="3"/>
  <c r="O938" i="3"/>
  <c r="O977" i="3"/>
  <c r="N977" i="3"/>
  <c r="O967" i="3"/>
  <c r="N967" i="3"/>
  <c r="O937" i="3"/>
  <c r="N937" i="3"/>
  <c r="O927" i="3"/>
  <c r="N927" i="3"/>
  <c r="O917" i="3"/>
  <c r="N917" i="3"/>
  <c r="O907" i="3"/>
  <c r="N907" i="3"/>
  <c r="O897" i="3"/>
  <c r="N897" i="3"/>
  <c r="O987" i="3"/>
  <c r="N987" i="3"/>
  <c r="O947" i="3"/>
  <c r="N947" i="3"/>
  <c r="O997" i="3"/>
  <c r="N997" i="3"/>
  <c r="O957" i="3"/>
  <c r="N957" i="3"/>
  <c r="O154" i="3"/>
  <c r="N154" i="3"/>
  <c r="N144" i="3"/>
  <c r="O144" i="3"/>
  <c r="O134" i="3"/>
  <c r="N134" i="3"/>
  <c r="O124" i="3"/>
  <c r="N124" i="3"/>
  <c r="N114" i="3"/>
  <c r="O114" i="3"/>
  <c r="O104" i="3"/>
  <c r="N104" i="3"/>
  <c r="N94" i="3"/>
  <c r="O94" i="3"/>
  <c r="O84" i="3"/>
  <c r="N84" i="3"/>
  <c r="N74" i="3"/>
  <c r="O74" i="3"/>
  <c r="O64" i="3"/>
  <c r="N64" i="3"/>
  <c r="N44" i="3"/>
  <c r="O44" i="3"/>
  <c r="N34" i="3"/>
  <c r="O34" i="3"/>
  <c r="O24" i="3"/>
  <c r="N24" i="3"/>
  <c r="O14" i="3"/>
  <c r="N14" i="3"/>
  <c r="O912" i="3"/>
  <c r="N912" i="3"/>
  <c r="N892" i="3"/>
  <c r="O892" i="3"/>
  <c r="N872" i="3"/>
  <c r="O872" i="3"/>
  <c r="O862" i="3"/>
  <c r="N862" i="3"/>
  <c r="N852" i="3"/>
  <c r="O852" i="3"/>
  <c r="O832" i="3"/>
  <c r="N832" i="3"/>
  <c r="O812" i="3"/>
  <c r="N812" i="3"/>
  <c r="O802" i="3"/>
  <c r="N802" i="3"/>
  <c r="O792" i="3"/>
  <c r="N792" i="3"/>
  <c r="O782" i="3"/>
  <c r="N782" i="3"/>
  <c r="O762" i="3"/>
  <c r="N762" i="3"/>
  <c r="O752" i="3"/>
  <c r="N752" i="3"/>
  <c r="O742" i="3"/>
  <c r="N742" i="3"/>
  <c r="O922" i="3"/>
  <c r="N922" i="3"/>
  <c r="O902" i="3"/>
  <c r="N902" i="3"/>
  <c r="O882" i="3"/>
  <c r="N882" i="3"/>
  <c r="O842" i="3"/>
  <c r="N842" i="3"/>
  <c r="N822" i="3"/>
  <c r="O822" i="3"/>
  <c r="O772" i="3"/>
  <c r="N772" i="3"/>
  <c r="N993" i="3"/>
  <c r="O993" i="3"/>
  <c r="N983" i="3"/>
  <c r="O983" i="3"/>
  <c r="O973" i="3"/>
  <c r="N973" i="3"/>
  <c r="N963" i="3"/>
  <c r="O963" i="3"/>
  <c r="N943" i="3"/>
  <c r="O943" i="3"/>
  <c r="O933" i="3"/>
  <c r="N933" i="3"/>
  <c r="O923" i="3"/>
  <c r="N923" i="3"/>
  <c r="N913" i="3"/>
  <c r="O913" i="3"/>
  <c r="N903" i="3"/>
  <c r="O903" i="3"/>
  <c r="N893" i="3"/>
  <c r="O893" i="3"/>
  <c r="N883" i="3"/>
  <c r="O883" i="3"/>
  <c r="O873" i="3"/>
  <c r="N873" i="3"/>
  <c r="N863" i="3"/>
  <c r="O863" i="3"/>
  <c r="O853" i="3"/>
  <c r="N853" i="3"/>
  <c r="O843" i="3"/>
  <c r="N843" i="3"/>
  <c r="O823" i="3"/>
  <c r="N823" i="3"/>
  <c r="O813" i="3"/>
  <c r="N813" i="3"/>
  <c r="N803" i="3"/>
  <c r="O803" i="3"/>
  <c r="O783" i="3"/>
  <c r="N783" i="3"/>
  <c r="N773" i="3"/>
  <c r="O773" i="3"/>
  <c r="O763" i="3"/>
  <c r="N763" i="3"/>
  <c r="O753" i="3"/>
  <c r="N753" i="3"/>
  <c r="O723" i="3"/>
  <c r="N723" i="3"/>
  <c r="O713" i="3"/>
  <c r="N713" i="3"/>
  <c r="O683" i="3"/>
  <c r="N683" i="3"/>
  <c r="N673" i="3"/>
  <c r="O673" i="3"/>
  <c r="O663" i="3"/>
  <c r="N663" i="3"/>
  <c r="O653" i="3"/>
  <c r="N653" i="3"/>
  <c r="O633" i="3"/>
  <c r="N633" i="3"/>
  <c r="O623" i="3"/>
  <c r="N623" i="3"/>
  <c r="N593" i="3"/>
  <c r="O593" i="3"/>
  <c r="O583" i="3"/>
  <c r="N583" i="3"/>
  <c r="O573" i="3"/>
  <c r="N573" i="3"/>
  <c r="O563" i="3"/>
  <c r="N563" i="3"/>
  <c r="O553" i="3"/>
  <c r="N553" i="3"/>
  <c r="O543" i="3"/>
  <c r="N543" i="3"/>
  <c r="N533" i="3"/>
  <c r="O533" i="3"/>
  <c r="O523" i="3"/>
  <c r="N523" i="3"/>
  <c r="O513" i="3"/>
  <c r="N513" i="3"/>
  <c r="N493" i="3"/>
  <c r="O493" i="3"/>
  <c r="O483" i="3"/>
  <c r="N483" i="3"/>
  <c r="O473" i="3"/>
  <c r="N473" i="3"/>
  <c r="O463" i="3"/>
  <c r="N463" i="3"/>
  <c r="N443" i="3"/>
  <c r="O443" i="3"/>
  <c r="N433" i="3"/>
  <c r="O433" i="3"/>
  <c r="O423" i="3"/>
  <c r="N423" i="3"/>
  <c r="O413" i="3"/>
  <c r="N413" i="3"/>
  <c r="O403" i="3"/>
  <c r="N403" i="3"/>
  <c r="N393" i="3"/>
  <c r="O393" i="3"/>
  <c r="O383" i="3"/>
  <c r="N383" i="3"/>
  <c r="N373" i="3"/>
  <c r="O373" i="3"/>
  <c r="O363" i="3"/>
  <c r="N363" i="3"/>
  <c r="N353" i="3"/>
  <c r="O353" i="3"/>
  <c r="O333" i="3"/>
  <c r="N333" i="3"/>
  <c r="O293" i="3"/>
  <c r="N293" i="3"/>
  <c r="N283" i="3"/>
  <c r="O283" i="3"/>
  <c r="N253" i="3"/>
  <c r="O253" i="3"/>
  <c r="N866" i="3"/>
  <c r="N825" i="3"/>
  <c r="N712" i="3"/>
  <c r="N661" i="3"/>
  <c r="N613" i="3"/>
  <c r="N558" i="3"/>
  <c r="N503" i="3"/>
  <c r="N453" i="3"/>
  <c r="N402" i="3"/>
  <c r="N350" i="3"/>
  <c r="N288" i="3"/>
  <c r="N232" i="3"/>
  <c r="O703" i="3"/>
  <c r="O530" i="3"/>
  <c r="O722" i="3"/>
  <c r="N722" i="3"/>
  <c r="O662" i="3"/>
  <c r="N662" i="3"/>
  <c r="O632" i="3"/>
  <c r="N632" i="3"/>
  <c r="O612" i="3"/>
  <c r="N612" i="3"/>
  <c r="O602" i="3"/>
  <c r="N602" i="3"/>
  <c r="O592" i="3"/>
  <c r="N592" i="3"/>
  <c r="O582" i="3"/>
  <c r="N582" i="3"/>
  <c r="O572" i="3"/>
  <c r="N572" i="3"/>
  <c r="O542" i="3"/>
  <c r="N542" i="3"/>
  <c r="O522" i="3"/>
  <c r="N522" i="3"/>
  <c r="O502" i="3"/>
  <c r="N502" i="3"/>
  <c r="O492" i="3"/>
  <c r="N492" i="3"/>
  <c r="O482" i="3"/>
  <c r="N482" i="3"/>
  <c r="O472" i="3"/>
  <c r="N472" i="3"/>
  <c r="O462" i="3"/>
  <c r="N462" i="3"/>
  <c r="O452" i="3"/>
  <c r="N452" i="3"/>
  <c r="O432" i="3"/>
  <c r="N432" i="3"/>
  <c r="O422" i="3"/>
  <c r="N422" i="3"/>
  <c r="O382" i="3"/>
  <c r="N382" i="3"/>
  <c r="O362" i="3"/>
  <c r="N362" i="3"/>
  <c r="O352" i="3"/>
  <c r="N352" i="3"/>
  <c r="O332" i="3"/>
  <c r="N332" i="3"/>
  <c r="O322" i="3"/>
  <c r="N322" i="3"/>
  <c r="O302" i="3"/>
  <c r="N302" i="3"/>
  <c r="O292" i="3"/>
  <c r="N292" i="3"/>
  <c r="O282" i="3"/>
  <c r="N282" i="3"/>
  <c r="O272" i="3"/>
  <c r="N272" i="3"/>
  <c r="O262" i="3"/>
  <c r="N262" i="3"/>
  <c r="O242" i="3"/>
  <c r="N242" i="3"/>
  <c r="O222" i="3"/>
  <c r="N222" i="3"/>
  <c r="O212" i="3"/>
  <c r="N212" i="3"/>
  <c r="O202" i="3"/>
  <c r="N202" i="3"/>
  <c r="O192" i="3"/>
  <c r="N192" i="3"/>
  <c r="O182" i="3"/>
  <c r="N182" i="3"/>
  <c r="O172" i="3"/>
  <c r="N172" i="3"/>
  <c r="O162" i="3"/>
  <c r="N162" i="3"/>
  <c r="O142" i="3"/>
  <c r="N142" i="3"/>
  <c r="O122" i="3"/>
  <c r="N122" i="3"/>
  <c r="O112" i="3"/>
  <c r="N112" i="3"/>
  <c r="O102" i="3"/>
  <c r="N102" i="3"/>
  <c r="O92" i="3"/>
  <c r="N92" i="3"/>
  <c r="O82" i="3"/>
  <c r="N82" i="3"/>
  <c r="O62" i="3"/>
  <c r="N62" i="3"/>
  <c r="O52" i="3"/>
  <c r="N52" i="3"/>
  <c r="O42" i="3"/>
  <c r="N42" i="3"/>
  <c r="O32" i="3"/>
  <c r="N32" i="3"/>
  <c r="O22" i="3"/>
  <c r="N22" i="3"/>
  <c r="O12" i="3"/>
  <c r="N12" i="3"/>
  <c r="N786" i="3"/>
  <c r="N746" i="3"/>
  <c r="N552" i="3"/>
  <c r="N498" i="3"/>
  <c r="N446" i="3"/>
  <c r="N399" i="3"/>
  <c r="N342" i="3"/>
  <c r="N286" i="3"/>
  <c r="O991" i="3"/>
  <c r="O107" i="3"/>
  <c r="O692" i="3"/>
  <c r="N692" i="3"/>
  <c r="O672" i="3"/>
  <c r="N672" i="3"/>
  <c r="O652" i="3"/>
  <c r="N652" i="3"/>
  <c r="O622" i="3"/>
  <c r="N622" i="3"/>
  <c r="O562" i="3"/>
  <c r="N562" i="3"/>
  <c r="O1001" i="3"/>
  <c r="N1001" i="3"/>
  <c r="O971" i="3"/>
  <c r="N971" i="3"/>
  <c r="N951" i="3"/>
  <c r="O951" i="3"/>
  <c r="O931" i="3"/>
  <c r="N931" i="3"/>
  <c r="O911" i="3"/>
  <c r="N911" i="3"/>
  <c r="O901" i="3"/>
  <c r="N901" i="3"/>
  <c r="N881" i="3"/>
  <c r="O881" i="3"/>
  <c r="O861" i="3"/>
  <c r="N861" i="3"/>
  <c r="O851" i="3"/>
  <c r="N851" i="3"/>
  <c r="O841" i="3"/>
  <c r="N841" i="3"/>
  <c r="O831" i="3"/>
  <c r="N831" i="3"/>
  <c r="O791" i="3"/>
  <c r="N791" i="3"/>
  <c r="O781" i="3"/>
  <c r="N781" i="3"/>
  <c r="O771" i="3"/>
  <c r="N771" i="3"/>
  <c r="O761" i="3"/>
  <c r="N761" i="3"/>
  <c r="O751" i="3"/>
  <c r="N751" i="3"/>
  <c r="O741" i="3"/>
  <c r="N741" i="3"/>
  <c r="O731" i="3"/>
  <c r="N731" i="3"/>
  <c r="O721" i="3"/>
  <c r="N721" i="3"/>
  <c r="O711" i="3"/>
  <c r="N711" i="3"/>
  <c r="O701" i="3"/>
  <c r="N701" i="3"/>
  <c r="O691" i="3"/>
  <c r="N691" i="3"/>
  <c r="O681" i="3"/>
  <c r="N681" i="3"/>
  <c r="O671" i="3"/>
  <c r="N671" i="3"/>
  <c r="N965" i="3"/>
  <c r="N928" i="3"/>
  <c r="N895" i="3"/>
  <c r="N856" i="3"/>
  <c r="N821" i="3"/>
  <c r="N743" i="3"/>
  <c r="N702" i="3"/>
  <c r="N548" i="3"/>
  <c r="N490" i="3"/>
  <c r="N442" i="3"/>
  <c r="N392" i="3"/>
  <c r="N336" i="3"/>
  <c r="N276" i="3"/>
  <c r="N228" i="3"/>
  <c r="N120" i="3"/>
  <c r="N76" i="3"/>
  <c r="O838" i="3"/>
  <c r="N550" i="3"/>
  <c r="O550" i="3"/>
  <c r="O540" i="3"/>
  <c r="N540" i="3"/>
  <c r="O520" i="3"/>
  <c r="N520" i="3"/>
  <c r="N500" i="3"/>
  <c r="O500" i="3"/>
  <c r="O470" i="3"/>
  <c r="N470" i="3"/>
  <c r="O450" i="3"/>
  <c r="N450" i="3"/>
  <c r="N440" i="3"/>
  <c r="O440" i="3"/>
  <c r="O430" i="3"/>
  <c r="N430" i="3"/>
  <c r="N420" i="3"/>
  <c r="O420" i="3"/>
  <c r="N410" i="3"/>
  <c r="O410" i="3"/>
  <c r="N400" i="3"/>
  <c r="O400" i="3"/>
  <c r="N370" i="3"/>
  <c r="O370" i="3"/>
  <c r="O360" i="3"/>
  <c r="N360" i="3"/>
  <c r="N340" i="3"/>
  <c r="O340" i="3"/>
  <c r="N330" i="3"/>
  <c r="O330" i="3"/>
  <c r="N320" i="3"/>
  <c r="O320" i="3"/>
  <c r="N310" i="3"/>
  <c r="O310" i="3"/>
  <c r="N300" i="3"/>
  <c r="O300" i="3"/>
  <c r="O290" i="3"/>
  <c r="N290" i="3"/>
  <c r="O280" i="3"/>
  <c r="N280" i="3"/>
  <c r="O270" i="3"/>
  <c r="N270" i="3"/>
  <c r="N260" i="3"/>
  <c r="O260" i="3"/>
  <c r="O240" i="3"/>
  <c r="N240" i="3"/>
  <c r="N230" i="3"/>
  <c r="O230" i="3"/>
  <c r="N210" i="3"/>
  <c r="O210" i="3"/>
  <c r="N200" i="3"/>
  <c r="O200" i="3"/>
  <c r="O190" i="3"/>
  <c r="N190" i="3"/>
  <c r="O180" i="3"/>
  <c r="N180" i="3"/>
  <c r="N160" i="3"/>
  <c r="O160" i="3"/>
  <c r="N150" i="3"/>
  <c r="O150" i="3"/>
  <c r="O140" i="3"/>
  <c r="N140" i="3"/>
  <c r="N130" i="3"/>
  <c r="O130" i="3"/>
  <c r="O110" i="3"/>
  <c r="N110" i="3"/>
  <c r="N996" i="3"/>
  <c r="N961" i="3"/>
  <c r="N891" i="3"/>
  <c r="N598" i="3"/>
  <c r="N488" i="3"/>
  <c r="N388" i="3"/>
  <c r="N220" i="3"/>
  <c r="N170" i="3"/>
  <c r="O317" i="3"/>
  <c r="O549" i="3"/>
  <c r="N549" i="3"/>
  <c r="N539" i="3"/>
  <c r="O539" i="3"/>
  <c r="N529" i="3"/>
  <c r="O529" i="3"/>
  <c r="O519" i="3"/>
  <c r="N519" i="3"/>
  <c r="O509" i="3"/>
  <c r="N509" i="3"/>
  <c r="O499" i="3"/>
  <c r="N499" i="3"/>
  <c r="N489" i="3"/>
  <c r="O489" i="3"/>
  <c r="N479" i="3"/>
  <c r="O479" i="3"/>
  <c r="N469" i="3"/>
  <c r="O469" i="3"/>
  <c r="O449" i="3"/>
  <c r="N449" i="3"/>
  <c r="N439" i="3"/>
  <c r="O439" i="3"/>
  <c r="O429" i="3"/>
  <c r="N429" i="3"/>
  <c r="O409" i="3"/>
  <c r="N409" i="3"/>
  <c r="N389" i="3"/>
  <c r="O389" i="3"/>
  <c r="O379" i="3"/>
  <c r="N379" i="3"/>
  <c r="N369" i="3"/>
  <c r="O369" i="3"/>
  <c r="O359" i="3"/>
  <c r="N359" i="3"/>
  <c r="O349" i="3"/>
  <c r="N349" i="3"/>
  <c r="N339" i="3"/>
  <c r="O339" i="3"/>
  <c r="O329" i="3"/>
  <c r="N329" i="3"/>
  <c r="O319" i="3"/>
  <c r="N319" i="3"/>
  <c r="O309" i="3"/>
  <c r="N309" i="3"/>
  <c r="N289" i="3"/>
  <c r="O289" i="3"/>
  <c r="O279" i="3"/>
  <c r="N279" i="3"/>
  <c r="O269" i="3"/>
  <c r="N269" i="3"/>
  <c r="O259" i="3"/>
  <c r="N259" i="3"/>
  <c r="O249" i="3"/>
  <c r="N249" i="3"/>
  <c r="N956" i="3"/>
  <c r="N921" i="3"/>
  <c r="N887" i="3"/>
  <c r="N436" i="3"/>
  <c r="N380" i="3"/>
  <c r="O807" i="3"/>
  <c r="O459" i="3"/>
  <c r="O918" i="3"/>
  <c r="N918" i="3"/>
  <c r="N898" i="3"/>
  <c r="O898" i="3"/>
  <c r="O888" i="3"/>
  <c r="N888" i="3"/>
  <c r="O868" i="3"/>
  <c r="N868" i="3"/>
  <c r="O858" i="3"/>
  <c r="N858" i="3"/>
  <c r="O828" i="3"/>
  <c r="N828" i="3"/>
  <c r="O818" i="3"/>
  <c r="N818" i="3"/>
  <c r="N808" i="3"/>
  <c r="O808" i="3"/>
  <c r="O798" i="3"/>
  <c r="N798" i="3"/>
  <c r="N788" i="3"/>
  <c r="O788" i="3"/>
  <c r="O778" i="3"/>
  <c r="N778" i="3"/>
  <c r="N768" i="3"/>
  <c r="O768" i="3"/>
  <c r="O748" i="3"/>
  <c r="N748" i="3"/>
  <c r="O728" i="3"/>
  <c r="N728" i="3"/>
  <c r="N718" i="3"/>
  <c r="O718" i="3"/>
  <c r="O708" i="3"/>
  <c r="N708" i="3"/>
  <c r="N698" i="3"/>
  <c r="O698" i="3"/>
  <c r="N688" i="3"/>
  <c r="O688" i="3"/>
  <c r="O678" i="3"/>
  <c r="N678" i="3"/>
  <c r="N668" i="3"/>
  <c r="O668" i="3"/>
  <c r="O658" i="3"/>
  <c r="N658" i="3"/>
  <c r="O648" i="3"/>
  <c r="N648" i="3"/>
  <c r="O638" i="3"/>
  <c r="N638" i="3"/>
  <c r="O628" i="3"/>
  <c r="N628" i="3"/>
  <c r="N618" i="3"/>
  <c r="O618" i="3"/>
  <c r="N608" i="3"/>
  <c r="O608" i="3"/>
  <c r="O588" i="3"/>
  <c r="N588" i="3"/>
  <c r="N578" i="3"/>
  <c r="O578" i="3"/>
  <c r="O568" i="3"/>
  <c r="N568" i="3"/>
  <c r="O538" i="3"/>
  <c r="N538" i="3"/>
  <c r="O528" i="3"/>
  <c r="N528" i="3"/>
  <c r="O518" i="3"/>
  <c r="N518" i="3"/>
  <c r="N508" i="3"/>
  <c r="O508" i="3"/>
  <c r="N478" i="3"/>
  <c r="O478" i="3"/>
  <c r="O468" i="3"/>
  <c r="N468" i="3"/>
  <c r="O458" i="3"/>
  <c r="N458" i="3"/>
  <c r="O448" i="3"/>
  <c r="N448" i="3"/>
  <c r="N438" i="3"/>
  <c r="O438" i="3"/>
  <c r="O428" i="3"/>
  <c r="N428" i="3"/>
  <c r="O418" i="3"/>
  <c r="N418" i="3"/>
  <c r="N408" i="3"/>
  <c r="O408" i="3"/>
  <c r="O398" i="3"/>
  <c r="N398" i="3"/>
  <c r="N378" i="3"/>
  <c r="O378" i="3"/>
  <c r="N368" i="3"/>
  <c r="O368" i="3"/>
  <c r="N358" i="3"/>
  <c r="O358" i="3"/>
  <c r="O348" i="3"/>
  <c r="N348" i="3"/>
  <c r="O338" i="3"/>
  <c r="N338" i="3"/>
  <c r="O328" i="3"/>
  <c r="N328" i="3"/>
  <c r="O318" i="3"/>
  <c r="N318" i="3"/>
  <c r="N298" i="3"/>
  <c r="O298" i="3"/>
  <c r="N278" i="3"/>
  <c r="O278" i="3"/>
  <c r="O268" i="3"/>
  <c r="N268" i="3"/>
  <c r="O248" i="3"/>
  <c r="N248" i="3"/>
  <c r="O238" i="3"/>
  <c r="N238" i="3"/>
  <c r="N218" i="3"/>
  <c r="O218" i="3"/>
  <c r="N198" i="3"/>
  <c r="O198" i="3"/>
  <c r="N178" i="3"/>
  <c r="O178" i="3"/>
  <c r="N158" i="3"/>
  <c r="O158" i="3"/>
  <c r="N955" i="3"/>
  <c r="N885" i="3"/>
  <c r="N848" i="3"/>
  <c r="N732" i="3"/>
  <c r="N642" i="3"/>
  <c r="N586" i="3"/>
  <c r="N532" i="3"/>
  <c r="N480" i="3"/>
  <c r="N376" i="3"/>
  <c r="N258" i="3"/>
  <c r="N208" i="3"/>
  <c r="O776" i="3"/>
  <c r="O603" i="3"/>
  <c r="O168" i="3"/>
  <c r="O877" i="3"/>
  <c r="N877" i="3"/>
  <c r="O867" i="3"/>
  <c r="N867" i="3"/>
  <c r="O857" i="3"/>
  <c r="N857" i="3"/>
  <c r="N847" i="3"/>
  <c r="O847" i="3"/>
  <c r="N837" i="3"/>
  <c r="O837" i="3"/>
  <c r="N827" i="3"/>
  <c r="O827" i="3"/>
  <c r="N817" i="3"/>
  <c r="O817" i="3"/>
  <c r="N797" i="3"/>
  <c r="O797" i="3"/>
  <c r="O787" i="3"/>
  <c r="N787" i="3"/>
  <c r="N777" i="3"/>
  <c r="O777" i="3"/>
  <c r="N767" i="3"/>
  <c r="O767" i="3"/>
  <c r="N757" i="3"/>
  <c r="O757" i="3"/>
  <c r="N747" i="3"/>
  <c r="O747" i="3"/>
  <c r="O737" i="3"/>
  <c r="N737" i="3"/>
  <c r="N727" i="3"/>
  <c r="O727" i="3"/>
  <c r="N717" i="3"/>
  <c r="O717" i="3"/>
  <c r="N707" i="3"/>
  <c r="O707" i="3"/>
  <c r="N697" i="3"/>
  <c r="O697" i="3"/>
  <c r="O687" i="3"/>
  <c r="N687" i="3"/>
  <c r="N677" i="3"/>
  <c r="O677" i="3"/>
  <c r="N667" i="3"/>
  <c r="O667" i="3"/>
  <c r="N657" i="3"/>
  <c r="O657" i="3"/>
  <c r="N647" i="3"/>
  <c r="O647" i="3"/>
  <c r="O637" i="3"/>
  <c r="N637" i="3"/>
  <c r="N627" i="3"/>
  <c r="O627" i="3"/>
  <c r="N617" i="3"/>
  <c r="O617" i="3"/>
  <c r="N607" i="3"/>
  <c r="O607" i="3"/>
  <c r="N597" i="3"/>
  <c r="O597" i="3"/>
  <c r="O587" i="3"/>
  <c r="N587" i="3"/>
  <c r="N577" i="3"/>
  <c r="O577" i="3"/>
  <c r="N567" i="3"/>
  <c r="O567" i="3"/>
  <c r="N557" i="3"/>
  <c r="O557" i="3"/>
  <c r="N547" i="3"/>
  <c r="O547" i="3"/>
  <c r="O537" i="3"/>
  <c r="N537" i="3"/>
  <c r="N527" i="3"/>
  <c r="O527" i="3"/>
  <c r="N517" i="3"/>
  <c r="O517" i="3"/>
  <c r="N507" i="3"/>
  <c r="O507" i="3"/>
  <c r="N497" i="3"/>
  <c r="O497" i="3"/>
  <c r="O487" i="3"/>
  <c r="N487" i="3"/>
  <c r="N477" i="3"/>
  <c r="O477" i="3"/>
  <c r="N467" i="3"/>
  <c r="O467" i="3"/>
  <c r="N457" i="3"/>
  <c r="O457" i="3"/>
  <c r="N447" i="3"/>
  <c r="O447" i="3"/>
  <c r="O437" i="3"/>
  <c r="N437" i="3"/>
  <c r="N427" i="3"/>
  <c r="O427" i="3"/>
  <c r="N417" i="3"/>
  <c r="O417" i="3"/>
  <c r="N407" i="3"/>
  <c r="O407" i="3"/>
  <c r="N397" i="3"/>
  <c r="O397" i="3"/>
  <c r="O387" i="3"/>
  <c r="N387" i="3"/>
  <c r="N377" i="3"/>
  <c r="O377" i="3"/>
  <c r="N367" i="3"/>
  <c r="O367" i="3"/>
  <c r="N357" i="3"/>
  <c r="O357" i="3"/>
  <c r="N347" i="3"/>
  <c r="O347" i="3"/>
  <c r="O337" i="3"/>
  <c r="N337" i="3"/>
  <c r="N327" i="3"/>
  <c r="O327" i="3"/>
  <c r="N307" i="3"/>
  <c r="O307" i="3"/>
  <c r="N297" i="3"/>
  <c r="O297" i="3"/>
  <c r="O287" i="3"/>
  <c r="N287" i="3"/>
  <c r="N277" i="3"/>
  <c r="O277" i="3"/>
  <c r="N267" i="3"/>
  <c r="O267" i="3"/>
  <c r="N257" i="3"/>
  <c r="O257" i="3"/>
  <c r="N247" i="3"/>
  <c r="O247" i="3"/>
  <c r="O237" i="3"/>
  <c r="N237" i="3"/>
  <c r="N227" i="3"/>
  <c r="O227" i="3"/>
  <c r="N217" i="3"/>
  <c r="O217" i="3"/>
  <c r="N207" i="3"/>
  <c r="O207" i="3"/>
  <c r="N197" i="3"/>
  <c r="O197" i="3"/>
  <c r="O187" i="3"/>
  <c r="N187" i="3"/>
  <c r="N167" i="3"/>
  <c r="O167" i="3"/>
  <c r="N157" i="3"/>
  <c r="O157" i="3"/>
  <c r="N147" i="3"/>
  <c r="O147" i="3"/>
  <c r="O137" i="3"/>
  <c r="N137" i="3"/>
  <c r="N127" i="3"/>
  <c r="O127" i="3"/>
  <c r="N117" i="3"/>
  <c r="O117" i="3"/>
  <c r="N97" i="3"/>
  <c r="O97" i="3"/>
  <c r="O87" i="3"/>
  <c r="N87" i="3"/>
  <c r="N77" i="3"/>
  <c r="O77" i="3"/>
  <c r="N67" i="3"/>
  <c r="O67" i="3"/>
  <c r="N57" i="3"/>
  <c r="O57" i="3"/>
  <c r="N47" i="3"/>
  <c r="O47" i="3"/>
  <c r="O37" i="3"/>
  <c r="N37" i="3"/>
  <c r="N27" i="3"/>
  <c r="O27" i="3"/>
  <c r="N17" i="3"/>
  <c r="O17" i="3"/>
  <c r="N7" i="3"/>
  <c r="O7" i="3"/>
  <c r="N726" i="3"/>
  <c r="N682" i="3"/>
  <c r="N576" i="3"/>
  <c r="N372" i="3"/>
  <c r="N252" i="3"/>
  <c r="N152" i="3"/>
  <c r="N106" i="3"/>
  <c r="O926" i="3"/>
  <c r="O946" i="3"/>
  <c r="N946" i="3"/>
  <c r="O916" i="3"/>
  <c r="N916" i="3"/>
  <c r="N836" i="3"/>
  <c r="O836" i="3"/>
  <c r="O826" i="3"/>
  <c r="N826" i="3"/>
  <c r="O806" i="3"/>
  <c r="N806" i="3"/>
  <c r="O766" i="3"/>
  <c r="N766" i="3"/>
  <c r="N706" i="3"/>
  <c r="O706" i="3"/>
  <c r="O696" i="3"/>
  <c r="N696" i="3"/>
  <c r="O686" i="3"/>
  <c r="N686" i="3"/>
  <c r="N656" i="3"/>
  <c r="O656" i="3"/>
  <c r="N566" i="3"/>
  <c r="O566" i="3"/>
  <c r="O556" i="3"/>
  <c r="N556" i="3"/>
  <c r="O546" i="3"/>
  <c r="N546" i="3"/>
  <c r="O536" i="3"/>
  <c r="N536" i="3"/>
  <c r="O526" i="3"/>
  <c r="N526" i="3"/>
  <c r="N516" i="3"/>
  <c r="O516" i="3"/>
  <c r="N506" i="3"/>
  <c r="O506" i="3"/>
  <c r="O496" i="3"/>
  <c r="N496" i="3"/>
  <c r="O486" i="3"/>
  <c r="N486" i="3"/>
  <c r="N476" i="3"/>
  <c r="O476" i="3"/>
  <c r="N466" i="3"/>
  <c r="O466" i="3"/>
  <c r="O416" i="3"/>
  <c r="N416" i="3"/>
  <c r="O396" i="3"/>
  <c r="N396" i="3"/>
  <c r="N366" i="3"/>
  <c r="O366" i="3"/>
  <c r="O306" i="3"/>
  <c r="N306" i="3"/>
  <c r="N266" i="3"/>
  <c r="O266" i="3"/>
  <c r="N256" i="3"/>
  <c r="O256" i="3"/>
  <c r="O236" i="3"/>
  <c r="N236" i="3"/>
  <c r="O226" i="3"/>
  <c r="N226" i="3"/>
  <c r="O206" i="3"/>
  <c r="N206" i="3"/>
  <c r="N196" i="3"/>
  <c r="O196" i="3"/>
  <c r="N186" i="3"/>
  <c r="O186" i="3"/>
  <c r="O176" i="3"/>
  <c r="N176" i="3"/>
  <c r="O166" i="3"/>
  <c r="N166" i="3"/>
  <c r="O156" i="3"/>
  <c r="N156" i="3"/>
  <c r="N146" i="3"/>
  <c r="O146" i="3"/>
  <c r="O136" i="3"/>
  <c r="N136" i="3"/>
  <c r="O126" i="3"/>
  <c r="N126" i="3"/>
  <c r="O116" i="3"/>
  <c r="N116" i="3"/>
  <c r="O96" i="3"/>
  <c r="N96" i="3"/>
  <c r="O86" i="3"/>
  <c r="N86" i="3"/>
  <c r="N66" i="3"/>
  <c r="O66" i="3"/>
  <c r="O56" i="3"/>
  <c r="N56" i="3"/>
  <c r="N46" i="3"/>
  <c r="O46" i="3"/>
  <c r="N981" i="3"/>
  <c r="N878" i="3"/>
  <c r="N801" i="3"/>
  <c r="N312" i="3"/>
  <c r="N250" i="3"/>
  <c r="O905" i="3"/>
  <c r="O419" i="3"/>
  <c r="O986" i="3"/>
  <c r="N986" i="3"/>
  <c r="O966" i="3"/>
  <c r="N966" i="3"/>
  <c r="N936" i="3"/>
  <c r="O936" i="3"/>
  <c r="O886" i="3"/>
  <c r="N886" i="3"/>
  <c r="O846" i="3"/>
  <c r="N846" i="3"/>
  <c r="O816" i="3"/>
  <c r="N816" i="3"/>
  <c r="O796" i="3"/>
  <c r="N796" i="3"/>
  <c r="N756" i="3"/>
  <c r="O756" i="3"/>
  <c r="O736" i="3"/>
  <c r="N736" i="3"/>
  <c r="O676" i="3"/>
  <c r="N676" i="3"/>
  <c r="O666" i="3"/>
  <c r="N666" i="3"/>
  <c r="O646" i="3"/>
  <c r="N646" i="3"/>
  <c r="N636" i="3"/>
  <c r="O636" i="3"/>
  <c r="O626" i="3"/>
  <c r="N626" i="3"/>
  <c r="N616" i="3"/>
  <c r="O616" i="3"/>
  <c r="O606" i="3"/>
  <c r="N606" i="3"/>
  <c r="O596" i="3"/>
  <c r="N596" i="3"/>
  <c r="N456" i="3"/>
  <c r="O456" i="3"/>
  <c r="O426" i="3"/>
  <c r="N426" i="3"/>
  <c r="N406" i="3"/>
  <c r="O406" i="3"/>
  <c r="O386" i="3"/>
  <c r="N386" i="3"/>
  <c r="O346" i="3"/>
  <c r="N346" i="3"/>
  <c r="N316" i="3"/>
  <c r="O316" i="3"/>
  <c r="O296" i="3"/>
  <c r="N296" i="3"/>
  <c r="O216" i="3"/>
  <c r="N216" i="3"/>
  <c r="N995" i="3"/>
  <c r="O995" i="3"/>
  <c r="O985" i="3"/>
  <c r="N985" i="3"/>
  <c r="O975" i="3"/>
  <c r="N975" i="3"/>
  <c r="O945" i="3"/>
  <c r="N945" i="3"/>
  <c r="O935" i="3"/>
  <c r="N935" i="3"/>
  <c r="O925" i="3"/>
  <c r="N925" i="3"/>
  <c r="O875" i="3"/>
  <c r="N875" i="3"/>
  <c r="O865" i="3"/>
  <c r="N865" i="3"/>
  <c r="O845" i="3"/>
  <c r="N845" i="3"/>
  <c r="O805" i="3"/>
  <c r="N805" i="3"/>
  <c r="N795" i="3"/>
  <c r="O795" i="3"/>
  <c r="N785" i="3"/>
  <c r="O785" i="3"/>
  <c r="O775" i="3"/>
  <c r="N775" i="3"/>
  <c r="O745" i="3"/>
  <c r="N745" i="3"/>
  <c r="O735" i="3"/>
  <c r="N735" i="3"/>
  <c r="O725" i="3"/>
  <c r="N725" i="3"/>
  <c r="O695" i="3"/>
  <c r="N695" i="3"/>
  <c r="N685" i="3"/>
  <c r="O685" i="3"/>
  <c r="N645" i="3"/>
  <c r="O645" i="3"/>
  <c r="N941" i="3"/>
  <c r="N908" i="3"/>
  <c r="N871" i="3"/>
  <c r="N835" i="3"/>
  <c r="N758" i="3"/>
  <c r="N716" i="3"/>
  <c r="N675" i="3"/>
  <c r="N512" i="3"/>
  <c r="N356" i="3"/>
  <c r="N303" i="3"/>
  <c r="O896" i="3"/>
  <c r="O738" i="3"/>
  <c r="O390" i="3"/>
  <c r="O246" i="3"/>
  <c r="O651" i="3"/>
  <c r="N651" i="3"/>
  <c r="O641" i="3"/>
  <c r="N641" i="3"/>
  <c r="O611" i="3"/>
  <c r="N611" i="3"/>
  <c r="O601" i="3"/>
  <c r="N601" i="3"/>
  <c r="O591" i="3"/>
  <c r="N591" i="3"/>
  <c r="O581" i="3"/>
  <c r="N581" i="3"/>
  <c r="O571" i="3"/>
  <c r="N571" i="3"/>
  <c r="O561" i="3"/>
  <c r="N561" i="3"/>
  <c r="O531" i="3"/>
  <c r="N531" i="3"/>
  <c r="O511" i="3"/>
  <c r="N511" i="3"/>
  <c r="O481" i="3"/>
  <c r="N481" i="3"/>
  <c r="O431" i="3"/>
  <c r="N431" i="3"/>
  <c r="O411" i="3"/>
  <c r="N411" i="3"/>
  <c r="O401" i="3"/>
  <c r="N401" i="3"/>
  <c r="O391" i="3"/>
  <c r="N391" i="3"/>
  <c r="O371" i="3"/>
  <c r="N371" i="3"/>
  <c r="O361" i="3"/>
  <c r="N361" i="3"/>
  <c r="O331" i="3"/>
  <c r="N331" i="3"/>
  <c r="O321" i="3"/>
  <c r="N321" i="3"/>
  <c r="O311" i="3"/>
  <c r="N311" i="3"/>
  <c r="O301" i="3"/>
  <c r="N301" i="3"/>
  <c r="O281" i="3"/>
  <c r="N281" i="3"/>
  <c r="O271" i="3"/>
  <c r="N271" i="3"/>
  <c r="O261" i="3"/>
  <c r="N261" i="3"/>
  <c r="O221" i="3"/>
  <c r="N221" i="3"/>
  <c r="O211" i="3"/>
  <c r="N211" i="3"/>
  <c r="O191" i="3"/>
  <c r="N191" i="3"/>
  <c r="O171" i="3"/>
  <c r="N171" i="3"/>
  <c r="O161" i="3"/>
  <c r="N161" i="3"/>
  <c r="O141" i="3"/>
  <c r="N141" i="3"/>
  <c r="O121" i="3"/>
  <c r="N121" i="3"/>
  <c r="O111" i="3"/>
  <c r="N111" i="3"/>
  <c r="O101" i="3"/>
  <c r="N101" i="3"/>
  <c r="O71" i="3"/>
  <c r="N71" i="3"/>
  <c r="O61" i="3"/>
  <c r="N61" i="3"/>
  <c r="O51" i="3"/>
  <c r="N51" i="3"/>
  <c r="O41" i="3"/>
  <c r="N41" i="3"/>
  <c r="O11" i="3"/>
  <c r="N11" i="3"/>
  <c r="N451" i="3"/>
  <c r="N341" i="3"/>
  <c r="N243" i="3"/>
  <c r="N219" i="3"/>
  <c r="N169" i="3"/>
  <c r="N143" i="3"/>
  <c r="N91" i="3"/>
  <c r="N35" i="3"/>
  <c r="N6" i="3"/>
  <c r="O165" i="3"/>
  <c r="O60" i="3"/>
  <c r="O26" i="3"/>
  <c r="N90" i="3"/>
  <c r="O90" i="3"/>
  <c r="O70" i="3"/>
  <c r="N70" i="3"/>
  <c r="O40" i="3"/>
  <c r="N40" i="3"/>
  <c r="O10" i="3"/>
  <c r="N10" i="3"/>
  <c r="N515" i="3"/>
  <c r="N495" i="3"/>
  <c r="O233" i="3"/>
  <c r="O229" i="3"/>
  <c r="N229" i="3"/>
  <c r="O209" i="3"/>
  <c r="N209" i="3"/>
  <c r="O199" i="3"/>
  <c r="N199" i="3"/>
  <c r="N189" i="3"/>
  <c r="O189" i="3"/>
  <c r="O149" i="3"/>
  <c r="N149" i="3"/>
  <c r="O139" i="3"/>
  <c r="N139" i="3"/>
  <c r="O119" i="3"/>
  <c r="N119" i="3"/>
  <c r="O109" i="3"/>
  <c r="N109" i="3"/>
  <c r="O69" i="3"/>
  <c r="N69" i="3"/>
  <c r="N39" i="3"/>
  <c r="O39" i="3"/>
  <c r="N29" i="3"/>
  <c r="O29" i="3"/>
  <c r="N491" i="3"/>
  <c r="N471" i="3"/>
  <c r="N381" i="3"/>
  <c r="N315" i="3"/>
  <c r="N291" i="3"/>
  <c r="N265" i="3"/>
  <c r="N215" i="3"/>
  <c r="O123" i="3"/>
  <c r="O89" i="3"/>
  <c r="O20" i="3"/>
  <c r="O80" i="3"/>
  <c r="O615" i="3"/>
  <c r="N551" i="3"/>
  <c r="O625" i="3"/>
  <c r="N625" i="3"/>
  <c r="O605" i="3"/>
  <c r="N605" i="3"/>
  <c r="O595" i="3"/>
  <c r="N595" i="3"/>
  <c r="O585" i="3"/>
  <c r="N585" i="3"/>
  <c r="O575" i="3"/>
  <c r="N575" i="3"/>
  <c r="O555" i="3"/>
  <c r="N555" i="3"/>
  <c r="O505" i="3"/>
  <c r="N505" i="3"/>
  <c r="O445" i="3"/>
  <c r="N445" i="3"/>
  <c r="O425" i="3"/>
  <c r="N425" i="3"/>
  <c r="O415" i="3"/>
  <c r="N415" i="3"/>
  <c r="N405" i="3"/>
  <c r="O405" i="3"/>
  <c r="N395" i="3"/>
  <c r="O395" i="3"/>
  <c r="O375" i="3"/>
  <c r="N375" i="3"/>
  <c r="N345" i="3"/>
  <c r="O345" i="3"/>
  <c r="O305" i="3"/>
  <c r="N305" i="3"/>
  <c r="N295" i="3"/>
  <c r="O295" i="3"/>
  <c r="O235" i="3"/>
  <c r="N235" i="3"/>
  <c r="N155" i="3"/>
  <c r="O155" i="3"/>
  <c r="O135" i="3"/>
  <c r="N135" i="3"/>
  <c r="O125" i="3"/>
  <c r="N125" i="3"/>
  <c r="O85" i="3"/>
  <c r="N85" i="3"/>
  <c r="O55" i="3"/>
  <c r="N55" i="3"/>
  <c r="O15" i="3"/>
  <c r="N15" i="3"/>
  <c r="N461" i="3"/>
  <c r="N351" i="3"/>
  <c r="N153" i="3"/>
  <c r="N129" i="3"/>
  <c r="N103" i="3"/>
  <c r="O285" i="3"/>
  <c r="O223" i="3"/>
  <c r="N223" i="3"/>
  <c r="O213" i="3"/>
  <c r="N213" i="3"/>
  <c r="O173" i="3"/>
  <c r="N173" i="3"/>
  <c r="O113" i="3"/>
  <c r="N113" i="3"/>
  <c r="O83" i="3"/>
  <c r="N83" i="3"/>
  <c r="O63" i="3"/>
  <c r="N63" i="3"/>
  <c r="O53" i="3"/>
  <c r="N53" i="3"/>
  <c r="N33" i="3"/>
  <c r="O33" i="3"/>
  <c r="O13" i="3"/>
  <c r="N13" i="3"/>
  <c r="N501" i="3"/>
  <c r="N435" i="3"/>
  <c r="N325" i="3"/>
  <c r="N275" i="3"/>
  <c r="N251" i="3"/>
  <c r="N225" i="3"/>
  <c r="N201" i="3"/>
  <c r="N175" i="3"/>
  <c r="N151" i="3"/>
  <c r="O385" i="3"/>
  <c r="O245" i="3"/>
  <c r="O100" i="3"/>
  <c r="O73" i="3"/>
  <c r="O138" i="3"/>
  <c r="N138" i="3"/>
  <c r="O68" i="3"/>
  <c r="N68" i="3"/>
  <c r="O28" i="3"/>
  <c r="N28" i="3"/>
  <c r="O98" i="3"/>
  <c r="K3" i="3"/>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 r="K102" i="3"/>
  <c r="L102" i="3" s="1"/>
  <c r="K103" i="3"/>
  <c r="L103" i="3" s="1"/>
  <c r="K104" i="3"/>
  <c r="L104" i="3" s="1"/>
  <c r="K105" i="3"/>
  <c r="L105" i="3" s="1"/>
  <c r="K106" i="3"/>
  <c r="L106" i="3" s="1"/>
  <c r="K107" i="3"/>
  <c r="L107" i="3" s="1"/>
  <c r="K108" i="3"/>
  <c r="L108" i="3" s="1"/>
  <c r="K109" i="3"/>
  <c r="L109" i="3" s="1"/>
  <c r="K110" i="3"/>
  <c r="L110" i="3" s="1"/>
  <c r="K111" i="3"/>
  <c r="L111" i="3" s="1"/>
  <c r="K112" i="3"/>
  <c r="L112" i="3" s="1"/>
  <c r="K113" i="3"/>
  <c r="L113" i="3" s="1"/>
  <c r="K114" i="3"/>
  <c r="L114" i="3" s="1"/>
  <c r="K115" i="3"/>
  <c r="L115" i="3" s="1"/>
  <c r="K116" i="3"/>
  <c r="L116" i="3" s="1"/>
  <c r="K117" i="3"/>
  <c r="L117" i="3" s="1"/>
  <c r="K118" i="3"/>
  <c r="L118" i="3" s="1"/>
  <c r="K119" i="3"/>
  <c r="L119" i="3" s="1"/>
  <c r="K120" i="3"/>
  <c r="L120" i="3" s="1"/>
  <c r="K121" i="3"/>
  <c r="L121" i="3" s="1"/>
  <c r="K122" i="3"/>
  <c r="L122" i="3" s="1"/>
  <c r="K123" i="3"/>
  <c r="L123" i="3" s="1"/>
  <c r="K124" i="3"/>
  <c r="L124" i="3" s="1"/>
  <c r="K125" i="3"/>
  <c r="L125" i="3" s="1"/>
  <c r="K126" i="3"/>
  <c r="L126" i="3" s="1"/>
  <c r="K127" i="3"/>
  <c r="L127" i="3" s="1"/>
  <c r="K128" i="3"/>
  <c r="L128" i="3" s="1"/>
  <c r="K129" i="3"/>
  <c r="L129" i="3" s="1"/>
  <c r="K130" i="3"/>
  <c r="L130" i="3" s="1"/>
  <c r="K131" i="3"/>
  <c r="L131" i="3" s="1"/>
  <c r="K132" i="3"/>
  <c r="L132" i="3" s="1"/>
  <c r="K133" i="3"/>
  <c r="L133" i="3" s="1"/>
  <c r="K134" i="3"/>
  <c r="L134" i="3" s="1"/>
  <c r="K135" i="3"/>
  <c r="L135" i="3" s="1"/>
  <c r="K136" i="3"/>
  <c r="L136" i="3" s="1"/>
  <c r="K137" i="3"/>
  <c r="L137" i="3" s="1"/>
  <c r="K138" i="3"/>
  <c r="L138" i="3" s="1"/>
  <c r="K139" i="3"/>
  <c r="L139" i="3" s="1"/>
  <c r="K140" i="3"/>
  <c r="L140" i="3" s="1"/>
  <c r="K141" i="3"/>
  <c r="L141" i="3" s="1"/>
  <c r="K142" i="3"/>
  <c r="L142" i="3" s="1"/>
  <c r="K143" i="3"/>
  <c r="L143" i="3" s="1"/>
  <c r="K144" i="3"/>
  <c r="L144" i="3" s="1"/>
  <c r="K145" i="3"/>
  <c r="L145" i="3" s="1"/>
  <c r="K146" i="3"/>
  <c r="L146" i="3" s="1"/>
  <c r="K147" i="3"/>
  <c r="L147" i="3" s="1"/>
  <c r="K148" i="3"/>
  <c r="L148" i="3" s="1"/>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62" i="3"/>
  <c r="L162" i="3" s="1"/>
  <c r="K163" i="3"/>
  <c r="L163" i="3" s="1"/>
  <c r="K164" i="3"/>
  <c r="L164" i="3" s="1"/>
  <c r="K165" i="3"/>
  <c r="L165" i="3" s="1"/>
  <c r="K166" i="3"/>
  <c r="L166" i="3" s="1"/>
  <c r="K167" i="3"/>
  <c r="L167" i="3" s="1"/>
  <c r="K168" i="3"/>
  <c r="L168" i="3" s="1"/>
  <c r="K169" i="3"/>
  <c r="L169" i="3" s="1"/>
  <c r="K170" i="3"/>
  <c r="L170" i="3" s="1"/>
  <c r="K171" i="3"/>
  <c r="L171" i="3" s="1"/>
  <c r="K172" i="3"/>
  <c r="L172" i="3" s="1"/>
  <c r="K173" i="3"/>
  <c r="L173" i="3" s="1"/>
  <c r="K174" i="3"/>
  <c r="L174" i="3" s="1"/>
  <c r="K175" i="3"/>
  <c r="L175" i="3" s="1"/>
  <c r="K176" i="3"/>
  <c r="L176" i="3" s="1"/>
  <c r="K177" i="3"/>
  <c r="L177" i="3" s="1"/>
  <c r="K178" i="3"/>
  <c r="L178" i="3" s="1"/>
  <c r="K179" i="3"/>
  <c r="L179" i="3" s="1"/>
  <c r="K180" i="3"/>
  <c r="L180" i="3" s="1"/>
  <c r="K181" i="3"/>
  <c r="L181" i="3" s="1"/>
  <c r="K182" i="3"/>
  <c r="L182" i="3" s="1"/>
  <c r="K183" i="3"/>
  <c r="L183" i="3" s="1"/>
  <c r="K184" i="3"/>
  <c r="L184" i="3" s="1"/>
  <c r="K185" i="3"/>
  <c r="L185" i="3" s="1"/>
  <c r="K186" i="3"/>
  <c r="L186" i="3" s="1"/>
  <c r="K187" i="3"/>
  <c r="L187" i="3" s="1"/>
  <c r="K188" i="3"/>
  <c r="L188" i="3" s="1"/>
  <c r="K189" i="3"/>
  <c r="L189" i="3" s="1"/>
  <c r="K190" i="3"/>
  <c r="L190" i="3" s="1"/>
  <c r="K191" i="3"/>
  <c r="L191" i="3" s="1"/>
  <c r="K192" i="3"/>
  <c r="L192" i="3" s="1"/>
  <c r="K193" i="3"/>
  <c r="L193" i="3" s="1"/>
  <c r="K194" i="3"/>
  <c r="L194" i="3" s="1"/>
  <c r="K195" i="3"/>
  <c r="L195" i="3" s="1"/>
  <c r="K196" i="3"/>
  <c r="L196" i="3" s="1"/>
  <c r="K197" i="3"/>
  <c r="L197" i="3" s="1"/>
  <c r="K198" i="3"/>
  <c r="L198" i="3" s="1"/>
  <c r="K199" i="3"/>
  <c r="L199" i="3" s="1"/>
  <c r="K200" i="3"/>
  <c r="L200" i="3" s="1"/>
  <c r="K201" i="3"/>
  <c r="L201" i="3" s="1"/>
  <c r="K202" i="3"/>
  <c r="L202" i="3" s="1"/>
  <c r="K203" i="3"/>
  <c r="L203" i="3" s="1"/>
  <c r="K204" i="3"/>
  <c r="L204" i="3" s="1"/>
  <c r="K205" i="3"/>
  <c r="L205" i="3" s="1"/>
  <c r="K206" i="3"/>
  <c r="L206" i="3" s="1"/>
  <c r="K207" i="3"/>
  <c r="L207" i="3" s="1"/>
  <c r="K208" i="3"/>
  <c r="L208" i="3" s="1"/>
  <c r="K209" i="3"/>
  <c r="L209" i="3" s="1"/>
  <c r="K210" i="3"/>
  <c r="L210" i="3" s="1"/>
  <c r="K211" i="3"/>
  <c r="L211" i="3" s="1"/>
  <c r="K212" i="3"/>
  <c r="L212" i="3" s="1"/>
  <c r="K213" i="3"/>
  <c r="L213" i="3" s="1"/>
  <c r="K214" i="3"/>
  <c r="L214" i="3" s="1"/>
  <c r="K215" i="3"/>
  <c r="L215" i="3" s="1"/>
  <c r="K216" i="3"/>
  <c r="L216" i="3" s="1"/>
  <c r="K217" i="3"/>
  <c r="L217" i="3" s="1"/>
  <c r="K218" i="3"/>
  <c r="L218" i="3" s="1"/>
  <c r="K219" i="3"/>
  <c r="L219" i="3" s="1"/>
  <c r="K220" i="3"/>
  <c r="L220" i="3" s="1"/>
  <c r="K221" i="3"/>
  <c r="L221" i="3" s="1"/>
  <c r="K222" i="3"/>
  <c r="L222" i="3" s="1"/>
  <c r="K223" i="3"/>
  <c r="L223" i="3" s="1"/>
  <c r="K224" i="3"/>
  <c r="L224" i="3" s="1"/>
  <c r="K225" i="3"/>
  <c r="L225" i="3" s="1"/>
  <c r="K226" i="3"/>
  <c r="L226" i="3" s="1"/>
  <c r="K227" i="3"/>
  <c r="L227" i="3" s="1"/>
  <c r="K228" i="3"/>
  <c r="L228" i="3" s="1"/>
  <c r="K229" i="3"/>
  <c r="L229" i="3" s="1"/>
  <c r="K230" i="3"/>
  <c r="L230" i="3" s="1"/>
  <c r="K231" i="3"/>
  <c r="L231" i="3" s="1"/>
  <c r="K232" i="3"/>
  <c r="L232" i="3" s="1"/>
  <c r="K233" i="3"/>
  <c r="L233" i="3" s="1"/>
  <c r="K234" i="3"/>
  <c r="L234" i="3" s="1"/>
  <c r="K235" i="3"/>
  <c r="L235" i="3" s="1"/>
  <c r="K236" i="3"/>
  <c r="L236" i="3" s="1"/>
  <c r="K237" i="3"/>
  <c r="L237" i="3" s="1"/>
  <c r="K238" i="3"/>
  <c r="L238" i="3" s="1"/>
  <c r="K239" i="3"/>
  <c r="L239" i="3" s="1"/>
  <c r="K240" i="3"/>
  <c r="L240" i="3" s="1"/>
  <c r="K241" i="3"/>
  <c r="L241" i="3" s="1"/>
  <c r="K242" i="3"/>
  <c r="L242" i="3" s="1"/>
  <c r="K243" i="3"/>
  <c r="L243" i="3" s="1"/>
  <c r="K244" i="3"/>
  <c r="L244" i="3" s="1"/>
  <c r="K245" i="3"/>
  <c r="L245" i="3" s="1"/>
  <c r="K246" i="3"/>
  <c r="L246" i="3" s="1"/>
  <c r="K247" i="3"/>
  <c r="L247" i="3" s="1"/>
  <c r="K248" i="3"/>
  <c r="L248" i="3" s="1"/>
  <c r="K249" i="3"/>
  <c r="L249" i="3" s="1"/>
  <c r="K250" i="3"/>
  <c r="L250" i="3" s="1"/>
  <c r="K251" i="3"/>
  <c r="L251" i="3" s="1"/>
  <c r="K252" i="3"/>
  <c r="L252" i="3" s="1"/>
  <c r="K253" i="3"/>
  <c r="L253" i="3" s="1"/>
  <c r="K254" i="3"/>
  <c r="L254" i="3" s="1"/>
  <c r="K255" i="3"/>
  <c r="L255" i="3" s="1"/>
  <c r="K256" i="3"/>
  <c r="L256" i="3" s="1"/>
  <c r="K257" i="3"/>
  <c r="L257" i="3" s="1"/>
  <c r="K258" i="3"/>
  <c r="L258" i="3" s="1"/>
  <c r="K259" i="3"/>
  <c r="L259" i="3" s="1"/>
  <c r="K260" i="3"/>
  <c r="L260" i="3" s="1"/>
  <c r="K261" i="3"/>
  <c r="L261" i="3" s="1"/>
  <c r="K262" i="3"/>
  <c r="L262" i="3" s="1"/>
  <c r="K263" i="3"/>
  <c r="L263" i="3" s="1"/>
  <c r="K264" i="3"/>
  <c r="L264" i="3" s="1"/>
  <c r="K265" i="3"/>
  <c r="L265" i="3" s="1"/>
  <c r="K266" i="3"/>
  <c r="L266" i="3" s="1"/>
  <c r="K267" i="3"/>
  <c r="L267" i="3" s="1"/>
  <c r="K268" i="3"/>
  <c r="L268" i="3" s="1"/>
  <c r="K269" i="3"/>
  <c r="L269" i="3" s="1"/>
  <c r="K270" i="3"/>
  <c r="L270" i="3" s="1"/>
  <c r="K271" i="3"/>
  <c r="L271" i="3" s="1"/>
  <c r="K272" i="3"/>
  <c r="L272" i="3" s="1"/>
  <c r="K273" i="3"/>
  <c r="L273" i="3" s="1"/>
  <c r="K274" i="3"/>
  <c r="L274" i="3" s="1"/>
  <c r="K275" i="3"/>
  <c r="L275" i="3" s="1"/>
  <c r="K276" i="3"/>
  <c r="L276" i="3" s="1"/>
  <c r="K277" i="3"/>
  <c r="L277" i="3" s="1"/>
  <c r="K278" i="3"/>
  <c r="L278" i="3" s="1"/>
  <c r="K279" i="3"/>
  <c r="L279" i="3" s="1"/>
  <c r="K280" i="3"/>
  <c r="L280" i="3" s="1"/>
  <c r="K281" i="3"/>
  <c r="L281" i="3" s="1"/>
  <c r="K282" i="3"/>
  <c r="L282" i="3" s="1"/>
  <c r="K283" i="3"/>
  <c r="L283" i="3" s="1"/>
  <c r="K284" i="3"/>
  <c r="L284" i="3" s="1"/>
  <c r="K285" i="3"/>
  <c r="L285" i="3" s="1"/>
  <c r="K286" i="3"/>
  <c r="L286" i="3" s="1"/>
  <c r="K287" i="3"/>
  <c r="L287" i="3" s="1"/>
  <c r="K288" i="3"/>
  <c r="L288" i="3" s="1"/>
  <c r="K289" i="3"/>
  <c r="L289" i="3" s="1"/>
  <c r="K290" i="3"/>
  <c r="L290" i="3" s="1"/>
  <c r="K291" i="3"/>
  <c r="L291" i="3" s="1"/>
  <c r="K292" i="3"/>
  <c r="L292" i="3" s="1"/>
  <c r="K293" i="3"/>
  <c r="L293" i="3" s="1"/>
  <c r="K294" i="3"/>
  <c r="L294" i="3" s="1"/>
  <c r="K295" i="3"/>
  <c r="L295" i="3" s="1"/>
  <c r="K296" i="3"/>
  <c r="L296" i="3" s="1"/>
  <c r="K297" i="3"/>
  <c r="L297" i="3" s="1"/>
  <c r="K298" i="3"/>
  <c r="L298" i="3" s="1"/>
  <c r="K299" i="3"/>
  <c r="L299" i="3" s="1"/>
  <c r="K300" i="3"/>
  <c r="L300" i="3" s="1"/>
  <c r="K301" i="3"/>
  <c r="L301" i="3" s="1"/>
  <c r="K302" i="3"/>
  <c r="L302" i="3" s="1"/>
  <c r="K303" i="3"/>
  <c r="L303" i="3" s="1"/>
  <c r="K304" i="3"/>
  <c r="L304" i="3" s="1"/>
  <c r="K305" i="3"/>
  <c r="L305" i="3" s="1"/>
  <c r="K306" i="3"/>
  <c r="L306" i="3" s="1"/>
  <c r="K307" i="3"/>
  <c r="L307" i="3" s="1"/>
  <c r="K308" i="3"/>
  <c r="L308" i="3" s="1"/>
  <c r="K309" i="3"/>
  <c r="L309" i="3" s="1"/>
  <c r="K310" i="3"/>
  <c r="L310" i="3" s="1"/>
  <c r="K311" i="3"/>
  <c r="L311" i="3" s="1"/>
  <c r="K312" i="3"/>
  <c r="L312" i="3" s="1"/>
  <c r="K313" i="3"/>
  <c r="L313" i="3" s="1"/>
  <c r="K314" i="3"/>
  <c r="L314" i="3" s="1"/>
  <c r="K315" i="3"/>
  <c r="L315" i="3" s="1"/>
  <c r="K316" i="3"/>
  <c r="L316" i="3" s="1"/>
  <c r="K317" i="3"/>
  <c r="L317" i="3" s="1"/>
  <c r="K318" i="3"/>
  <c r="L318" i="3" s="1"/>
  <c r="K319" i="3"/>
  <c r="L319" i="3" s="1"/>
  <c r="K320" i="3"/>
  <c r="L320" i="3" s="1"/>
  <c r="K321" i="3"/>
  <c r="L321" i="3" s="1"/>
  <c r="K322" i="3"/>
  <c r="L322" i="3" s="1"/>
  <c r="K323" i="3"/>
  <c r="L323" i="3" s="1"/>
  <c r="K324" i="3"/>
  <c r="L324" i="3" s="1"/>
  <c r="K325" i="3"/>
  <c r="L325" i="3" s="1"/>
  <c r="K326" i="3"/>
  <c r="L326" i="3" s="1"/>
  <c r="K327" i="3"/>
  <c r="L327" i="3" s="1"/>
  <c r="K328" i="3"/>
  <c r="L328" i="3" s="1"/>
  <c r="K329" i="3"/>
  <c r="L329" i="3" s="1"/>
  <c r="K330" i="3"/>
  <c r="L330" i="3" s="1"/>
  <c r="K331" i="3"/>
  <c r="L331" i="3" s="1"/>
  <c r="K332" i="3"/>
  <c r="L332" i="3" s="1"/>
  <c r="K333" i="3"/>
  <c r="L333" i="3" s="1"/>
  <c r="K334" i="3"/>
  <c r="L334" i="3" s="1"/>
  <c r="K335" i="3"/>
  <c r="L335" i="3" s="1"/>
  <c r="K336" i="3"/>
  <c r="L336" i="3" s="1"/>
  <c r="K337" i="3"/>
  <c r="L337" i="3" s="1"/>
  <c r="K338" i="3"/>
  <c r="L338" i="3" s="1"/>
  <c r="K339" i="3"/>
  <c r="L339" i="3" s="1"/>
  <c r="K340" i="3"/>
  <c r="L340" i="3" s="1"/>
  <c r="K341" i="3"/>
  <c r="L341" i="3" s="1"/>
  <c r="K342" i="3"/>
  <c r="L342" i="3" s="1"/>
  <c r="K343" i="3"/>
  <c r="L343" i="3" s="1"/>
  <c r="K344" i="3"/>
  <c r="L344" i="3" s="1"/>
  <c r="K345" i="3"/>
  <c r="L345" i="3" s="1"/>
  <c r="K346" i="3"/>
  <c r="L346" i="3" s="1"/>
  <c r="K347" i="3"/>
  <c r="L347" i="3" s="1"/>
  <c r="K348" i="3"/>
  <c r="L348" i="3" s="1"/>
  <c r="K349" i="3"/>
  <c r="L349" i="3" s="1"/>
  <c r="K350" i="3"/>
  <c r="L350" i="3" s="1"/>
  <c r="K351" i="3"/>
  <c r="L351" i="3" s="1"/>
  <c r="K352" i="3"/>
  <c r="L352" i="3" s="1"/>
  <c r="K353" i="3"/>
  <c r="L353" i="3" s="1"/>
  <c r="K354" i="3"/>
  <c r="L354" i="3" s="1"/>
  <c r="K355" i="3"/>
  <c r="L355" i="3" s="1"/>
  <c r="K356" i="3"/>
  <c r="L356" i="3" s="1"/>
  <c r="K357" i="3"/>
  <c r="L357" i="3" s="1"/>
  <c r="K358" i="3"/>
  <c r="L358" i="3" s="1"/>
  <c r="K359" i="3"/>
  <c r="L359" i="3" s="1"/>
  <c r="K360" i="3"/>
  <c r="L360" i="3" s="1"/>
  <c r="K361" i="3"/>
  <c r="L361" i="3" s="1"/>
  <c r="K362" i="3"/>
  <c r="L362" i="3" s="1"/>
  <c r="K363" i="3"/>
  <c r="L363" i="3" s="1"/>
  <c r="K364" i="3"/>
  <c r="L364" i="3" s="1"/>
  <c r="K365" i="3"/>
  <c r="L365" i="3" s="1"/>
  <c r="K366" i="3"/>
  <c r="L366" i="3" s="1"/>
  <c r="K367" i="3"/>
  <c r="L367" i="3" s="1"/>
  <c r="K368" i="3"/>
  <c r="L368" i="3" s="1"/>
  <c r="K369" i="3"/>
  <c r="L369" i="3" s="1"/>
  <c r="K370" i="3"/>
  <c r="L370" i="3" s="1"/>
  <c r="K371" i="3"/>
  <c r="L371" i="3" s="1"/>
  <c r="K372" i="3"/>
  <c r="L372" i="3" s="1"/>
  <c r="K373" i="3"/>
  <c r="L373" i="3" s="1"/>
  <c r="K374" i="3"/>
  <c r="L374" i="3" s="1"/>
  <c r="K375" i="3"/>
  <c r="L375" i="3" s="1"/>
  <c r="K376" i="3"/>
  <c r="L376" i="3" s="1"/>
  <c r="K377" i="3"/>
  <c r="L377" i="3" s="1"/>
  <c r="K378" i="3"/>
  <c r="L378" i="3" s="1"/>
  <c r="K379" i="3"/>
  <c r="L379" i="3" s="1"/>
  <c r="K380" i="3"/>
  <c r="L380" i="3" s="1"/>
  <c r="K381" i="3"/>
  <c r="L381" i="3" s="1"/>
  <c r="K382" i="3"/>
  <c r="L382" i="3" s="1"/>
  <c r="K383" i="3"/>
  <c r="L383" i="3" s="1"/>
  <c r="K384" i="3"/>
  <c r="L384" i="3" s="1"/>
  <c r="K385" i="3"/>
  <c r="L385" i="3" s="1"/>
  <c r="K386" i="3"/>
  <c r="L386" i="3" s="1"/>
  <c r="K387" i="3"/>
  <c r="L387" i="3" s="1"/>
  <c r="K388" i="3"/>
  <c r="L388" i="3" s="1"/>
  <c r="K389" i="3"/>
  <c r="L389" i="3" s="1"/>
  <c r="K390" i="3"/>
  <c r="L390" i="3" s="1"/>
  <c r="K391" i="3"/>
  <c r="L391" i="3" s="1"/>
  <c r="K392" i="3"/>
  <c r="L392" i="3" s="1"/>
  <c r="K393" i="3"/>
  <c r="L393" i="3" s="1"/>
  <c r="K394" i="3"/>
  <c r="L394" i="3" s="1"/>
  <c r="K395" i="3"/>
  <c r="L395" i="3" s="1"/>
  <c r="K396" i="3"/>
  <c r="L396" i="3" s="1"/>
  <c r="K397" i="3"/>
  <c r="L397" i="3" s="1"/>
  <c r="K398" i="3"/>
  <c r="L398" i="3" s="1"/>
  <c r="K399" i="3"/>
  <c r="L399" i="3" s="1"/>
  <c r="K400" i="3"/>
  <c r="L400" i="3" s="1"/>
  <c r="K401" i="3"/>
  <c r="L401" i="3" s="1"/>
  <c r="K402" i="3"/>
  <c r="L402" i="3" s="1"/>
  <c r="K403" i="3"/>
  <c r="L403" i="3" s="1"/>
  <c r="K404" i="3"/>
  <c r="L404" i="3" s="1"/>
  <c r="K405" i="3"/>
  <c r="L405" i="3" s="1"/>
  <c r="K406" i="3"/>
  <c r="L406" i="3" s="1"/>
  <c r="K407" i="3"/>
  <c r="L407" i="3" s="1"/>
  <c r="K408" i="3"/>
  <c r="L408" i="3" s="1"/>
  <c r="K409" i="3"/>
  <c r="L409" i="3" s="1"/>
  <c r="K410" i="3"/>
  <c r="L410" i="3" s="1"/>
  <c r="K411" i="3"/>
  <c r="L411" i="3" s="1"/>
  <c r="K412" i="3"/>
  <c r="L412" i="3" s="1"/>
  <c r="K413" i="3"/>
  <c r="L413" i="3" s="1"/>
  <c r="K414" i="3"/>
  <c r="L414" i="3" s="1"/>
  <c r="K415" i="3"/>
  <c r="L415" i="3" s="1"/>
  <c r="K416" i="3"/>
  <c r="L416" i="3" s="1"/>
  <c r="K417" i="3"/>
  <c r="L417" i="3" s="1"/>
  <c r="K418" i="3"/>
  <c r="L418" i="3" s="1"/>
  <c r="K419" i="3"/>
  <c r="L419" i="3" s="1"/>
  <c r="K420" i="3"/>
  <c r="L420" i="3" s="1"/>
  <c r="K421" i="3"/>
  <c r="L421" i="3" s="1"/>
  <c r="K422" i="3"/>
  <c r="L422" i="3" s="1"/>
  <c r="K423" i="3"/>
  <c r="L423" i="3" s="1"/>
  <c r="K424" i="3"/>
  <c r="L424" i="3" s="1"/>
  <c r="K425" i="3"/>
  <c r="L425" i="3" s="1"/>
  <c r="K426" i="3"/>
  <c r="L426" i="3" s="1"/>
  <c r="K427" i="3"/>
  <c r="L427" i="3" s="1"/>
  <c r="K428" i="3"/>
  <c r="L428" i="3" s="1"/>
  <c r="K429" i="3"/>
  <c r="L429" i="3" s="1"/>
  <c r="K430" i="3"/>
  <c r="L430" i="3" s="1"/>
  <c r="K431" i="3"/>
  <c r="L431" i="3" s="1"/>
  <c r="K432" i="3"/>
  <c r="L432" i="3" s="1"/>
  <c r="K433" i="3"/>
  <c r="L433" i="3" s="1"/>
  <c r="K434" i="3"/>
  <c r="L434" i="3" s="1"/>
  <c r="K435" i="3"/>
  <c r="L435" i="3" s="1"/>
  <c r="K436" i="3"/>
  <c r="L436" i="3" s="1"/>
  <c r="K437" i="3"/>
  <c r="L437" i="3" s="1"/>
  <c r="K438" i="3"/>
  <c r="L438" i="3" s="1"/>
  <c r="K439" i="3"/>
  <c r="L439" i="3" s="1"/>
  <c r="K440" i="3"/>
  <c r="L440" i="3" s="1"/>
  <c r="K441" i="3"/>
  <c r="L441" i="3" s="1"/>
  <c r="K442" i="3"/>
  <c r="L442" i="3" s="1"/>
  <c r="K443" i="3"/>
  <c r="L443" i="3" s="1"/>
  <c r="K444" i="3"/>
  <c r="L444" i="3" s="1"/>
  <c r="K445" i="3"/>
  <c r="L445" i="3" s="1"/>
  <c r="K446" i="3"/>
  <c r="L446" i="3" s="1"/>
  <c r="K447" i="3"/>
  <c r="L447" i="3" s="1"/>
  <c r="K448" i="3"/>
  <c r="L448" i="3" s="1"/>
  <c r="K449" i="3"/>
  <c r="L449" i="3" s="1"/>
  <c r="K450" i="3"/>
  <c r="L450" i="3" s="1"/>
  <c r="K451" i="3"/>
  <c r="L451" i="3" s="1"/>
  <c r="K452" i="3"/>
  <c r="L452" i="3" s="1"/>
  <c r="K453" i="3"/>
  <c r="L453" i="3" s="1"/>
  <c r="K454" i="3"/>
  <c r="L454" i="3" s="1"/>
  <c r="K455" i="3"/>
  <c r="L455" i="3" s="1"/>
  <c r="K456" i="3"/>
  <c r="L456" i="3" s="1"/>
  <c r="K457" i="3"/>
  <c r="L457" i="3" s="1"/>
  <c r="K458" i="3"/>
  <c r="L458" i="3" s="1"/>
  <c r="K459" i="3"/>
  <c r="L459" i="3" s="1"/>
  <c r="K460" i="3"/>
  <c r="L460" i="3" s="1"/>
  <c r="K461" i="3"/>
  <c r="L461" i="3" s="1"/>
  <c r="K462" i="3"/>
  <c r="L462" i="3" s="1"/>
  <c r="K463" i="3"/>
  <c r="L463" i="3" s="1"/>
  <c r="K464" i="3"/>
  <c r="L464" i="3" s="1"/>
  <c r="K465" i="3"/>
  <c r="L465" i="3" s="1"/>
  <c r="K466" i="3"/>
  <c r="L466" i="3" s="1"/>
  <c r="K467" i="3"/>
  <c r="L467" i="3" s="1"/>
  <c r="K468" i="3"/>
  <c r="L468" i="3" s="1"/>
  <c r="K469" i="3"/>
  <c r="L469" i="3" s="1"/>
  <c r="K470" i="3"/>
  <c r="L470" i="3" s="1"/>
  <c r="K471" i="3"/>
  <c r="L471" i="3" s="1"/>
  <c r="K472" i="3"/>
  <c r="L472" i="3" s="1"/>
  <c r="K473" i="3"/>
  <c r="L473" i="3" s="1"/>
  <c r="K474" i="3"/>
  <c r="L474" i="3" s="1"/>
  <c r="K475" i="3"/>
  <c r="L475" i="3" s="1"/>
  <c r="K476" i="3"/>
  <c r="L476" i="3" s="1"/>
  <c r="K477" i="3"/>
  <c r="L477" i="3" s="1"/>
  <c r="K478" i="3"/>
  <c r="L478" i="3" s="1"/>
  <c r="K479" i="3"/>
  <c r="L479" i="3" s="1"/>
  <c r="K480" i="3"/>
  <c r="L480" i="3" s="1"/>
  <c r="K481" i="3"/>
  <c r="L481" i="3" s="1"/>
  <c r="K482" i="3"/>
  <c r="L482" i="3" s="1"/>
  <c r="K483" i="3"/>
  <c r="L483" i="3" s="1"/>
  <c r="K484" i="3"/>
  <c r="L484" i="3" s="1"/>
  <c r="K485" i="3"/>
  <c r="L485" i="3" s="1"/>
  <c r="K486" i="3"/>
  <c r="L486" i="3" s="1"/>
  <c r="K487" i="3"/>
  <c r="L487" i="3" s="1"/>
  <c r="K488" i="3"/>
  <c r="L488" i="3" s="1"/>
  <c r="K489" i="3"/>
  <c r="L489" i="3" s="1"/>
  <c r="K490" i="3"/>
  <c r="L490" i="3" s="1"/>
  <c r="K491" i="3"/>
  <c r="L491" i="3" s="1"/>
  <c r="K492" i="3"/>
  <c r="L492" i="3" s="1"/>
  <c r="K493" i="3"/>
  <c r="L493" i="3" s="1"/>
  <c r="K494" i="3"/>
  <c r="L494" i="3" s="1"/>
  <c r="K495" i="3"/>
  <c r="L495" i="3" s="1"/>
  <c r="K496" i="3"/>
  <c r="L496" i="3" s="1"/>
  <c r="K497" i="3"/>
  <c r="L497" i="3" s="1"/>
  <c r="K498" i="3"/>
  <c r="L498" i="3" s="1"/>
  <c r="K499" i="3"/>
  <c r="L499" i="3" s="1"/>
  <c r="K500" i="3"/>
  <c r="L500" i="3" s="1"/>
  <c r="K501" i="3"/>
  <c r="L501" i="3" s="1"/>
  <c r="K502" i="3"/>
  <c r="L502" i="3" s="1"/>
  <c r="K503" i="3"/>
  <c r="L503" i="3" s="1"/>
  <c r="K504" i="3"/>
  <c r="L504" i="3" s="1"/>
  <c r="K505" i="3"/>
  <c r="L505" i="3" s="1"/>
  <c r="K506" i="3"/>
  <c r="L506" i="3" s="1"/>
  <c r="K507" i="3"/>
  <c r="L507" i="3" s="1"/>
  <c r="K508" i="3"/>
  <c r="L508" i="3" s="1"/>
  <c r="K509" i="3"/>
  <c r="L509" i="3" s="1"/>
  <c r="K510" i="3"/>
  <c r="L510" i="3" s="1"/>
  <c r="K511" i="3"/>
  <c r="L511" i="3" s="1"/>
  <c r="K512" i="3"/>
  <c r="L512" i="3" s="1"/>
  <c r="K513" i="3"/>
  <c r="L513" i="3" s="1"/>
  <c r="K514" i="3"/>
  <c r="L514" i="3" s="1"/>
  <c r="K515" i="3"/>
  <c r="L515" i="3" s="1"/>
  <c r="K516" i="3"/>
  <c r="L516" i="3" s="1"/>
  <c r="K517" i="3"/>
  <c r="L517" i="3" s="1"/>
  <c r="K518" i="3"/>
  <c r="L518" i="3" s="1"/>
  <c r="K519" i="3"/>
  <c r="L519" i="3" s="1"/>
  <c r="K520" i="3"/>
  <c r="L520" i="3" s="1"/>
  <c r="K521" i="3"/>
  <c r="L521" i="3" s="1"/>
  <c r="K522" i="3"/>
  <c r="L522" i="3" s="1"/>
  <c r="K523" i="3"/>
  <c r="L523" i="3" s="1"/>
  <c r="K524" i="3"/>
  <c r="L524" i="3" s="1"/>
  <c r="K525" i="3"/>
  <c r="L525" i="3" s="1"/>
  <c r="K526" i="3"/>
  <c r="L526" i="3" s="1"/>
  <c r="K527" i="3"/>
  <c r="L527" i="3" s="1"/>
  <c r="K528" i="3"/>
  <c r="L528" i="3" s="1"/>
  <c r="K529" i="3"/>
  <c r="L529" i="3" s="1"/>
  <c r="K530" i="3"/>
  <c r="L530" i="3" s="1"/>
  <c r="K531" i="3"/>
  <c r="L531" i="3" s="1"/>
  <c r="K532" i="3"/>
  <c r="L532" i="3" s="1"/>
  <c r="K533" i="3"/>
  <c r="L533" i="3" s="1"/>
  <c r="K534" i="3"/>
  <c r="L534" i="3" s="1"/>
  <c r="K535" i="3"/>
  <c r="L535" i="3" s="1"/>
  <c r="K536" i="3"/>
  <c r="L536" i="3" s="1"/>
  <c r="K537" i="3"/>
  <c r="L537" i="3" s="1"/>
  <c r="K538" i="3"/>
  <c r="L538" i="3" s="1"/>
  <c r="K539" i="3"/>
  <c r="L539" i="3" s="1"/>
  <c r="K540" i="3"/>
  <c r="L540" i="3" s="1"/>
  <c r="K541" i="3"/>
  <c r="L541" i="3" s="1"/>
  <c r="K542" i="3"/>
  <c r="L542" i="3" s="1"/>
  <c r="K543" i="3"/>
  <c r="L543" i="3" s="1"/>
  <c r="K544" i="3"/>
  <c r="L544" i="3" s="1"/>
  <c r="K545" i="3"/>
  <c r="L545" i="3" s="1"/>
  <c r="K546" i="3"/>
  <c r="L546" i="3" s="1"/>
  <c r="K547" i="3"/>
  <c r="L547" i="3" s="1"/>
  <c r="K548" i="3"/>
  <c r="L548" i="3" s="1"/>
  <c r="K549" i="3"/>
  <c r="L549" i="3" s="1"/>
  <c r="K550" i="3"/>
  <c r="L550" i="3" s="1"/>
  <c r="K551" i="3"/>
  <c r="L551" i="3" s="1"/>
  <c r="K552" i="3"/>
  <c r="L552" i="3" s="1"/>
  <c r="K553" i="3"/>
  <c r="L553" i="3" s="1"/>
  <c r="K554" i="3"/>
  <c r="L554" i="3" s="1"/>
  <c r="K555" i="3"/>
  <c r="L555" i="3" s="1"/>
  <c r="K556" i="3"/>
  <c r="L556" i="3" s="1"/>
  <c r="K557" i="3"/>
  <c r="L557" i="3" s="1"/>
  <c r="K558" i="3"/>
  <c r="L558" i="3" s="1"/>
  <c r="K559" i="3"/>
  <c r="L559" i="3" s="1"/>
  <c r="K560" i="3"/>
  <c r="L560" i="3" s="1"/>
  <c r="K561" i="3"/>
  <c r="L561" i="3" s="1"/>
  <c r="K562" i="3"/>
  <c r="L562" i="3" s="1"/>
  <c r="K563" i="3"/>
  <c r="L563" i="3" s="1"/>
  <c r="K564" i="3"/>
  <c r="L564" i="3" s="1"/>
  <c r="K565" i="3"/>
  <c r="L565" i="3" s="1"/>
  <c r="K566" i="3"/>
  <c r="L566" i="3" s="1"/>
  <c r="K567" i="3"/>
  <c r="L567" i="3" s="1"/>
  <c r="K568" i="3"/>
  <c r="L568" i="3" s="1"/>
  <c r="K569" i="3"/>
  <c r="L569" i="3" s="1"/>
  <c r="K570" i="3"/>
  <c r="L570" i="3" s="1"/>
  <c r="K571" i="3"/>
  <c r="L571" i="3" s="1"/>
  <c r="K572" i="3"/>
  <c r="L572" i="3" s="1"/>
  <c r="K573" i="3"/>
  <c r="L573" i="3" s="1"/>
  <c r="K574" i="3"/>
  <c r="L574" i="3" s="1"/>
  <c r="K575" i="3"/>
  <c r="L575" i="3" s="1"/>
  <c r="K576" i="3"/>
  <c r="L576" i="3" s="1"/>
  <c r="K577" i="3"/>
  <c r="L577" i="3" s="1"/>
  <c r="K578" i="3"/>
  <c r="L578" i="3" s="1"/>
  <c r="K579" i="3"/>
  <c r="L579" i="3" s="1"/>
  <c r="K580" i="3"/>
  <c r="L580" i="3" s="1"/>
  <c r="K581" i="3"/>
  <c r="L581" i="3" s="1"/>
  <c r="K582" i="3"/>
  <c r="L582" i="3" s="1"/>
  <c r="K583" i="3"/>
  <c r="L583" i="3" s="1"/>
  <c r="K584" i="3"/>
  <c r="L584" i="3" s="1"/>
  <c r="K585" i="3"/>
  <c r="L585" i="3" s="1"/>
  <c r="K586" i="3"/>
  <c r="L586" i="3" s="1"/>
  <c r="K587" i="3"/>
  <c r="L587" i="3" s="1"/>
  <c r="K588" i="3"/>
  <c r="L588" i="3" s="1"/>
  <c r="K589" i="3"/>
  <c r="L589" i="3" s="1"/>
  <c r="K590" i="3"/>
  <c r="L590" i="3" s="1"/>
  <c r="K591" i="3"/>
  <c r="L591" i="3" s="1"/>
  <c r="K592" i="3"/>
  <c r="L592" i="3" s="1"/>
  <c r="K593" i="3"/>
  <c r="L593" i="3" s="1"/>
  <c r="K594" i="3"/>
  <c r="L594" i="3" s="1"/>
  <c r="K595" i="3"/>
  <c r="L595" i="3" s="1"/>
  <c r="K596" i="3"/>
  <c r="L596" i="3" s="1"/>
  <c r="K597" i="3"/>
  <c r="L597" i="3" s="1"/>
  <c r="K598" i="3"/>
  <c r="L598" i="3" s="1"/>
  <c r="K599" i="3"/>
  <c r="L599" i="3" s="1"/>
  <c r="K600" i="3"/>
  <c r="L600" i="3" s="1"/>
  <c r="K601" i="3"/>
  <c r="L601" i="3" s="1"/>
  <c r="K602" i="3"/>
  <c r="L602" i="3" s="1"/>
  <c r="K603" i="3"/>
  <c r="L603" i="3" s="1"/>
  <c r="K604" i="3"/>
  <c r="L604" i="3" s="1"/>
  <c r="K605" i="3"/>
  <c r="L605" i="3" s="1"/>
  <c r="K606" i="3"/>
  <c r="L606" i="3" s="1"/>
  <c r="K607" i="3"/>
  <c r="L607" i="3" s="1"/>
  <c r="K608" i="3"/>
  <c r="L608" i="3" s="1"/>
  <c r="K609" i="3"/>
  <c r="L609" i="3" s="1"/>
  <c r="K610" i="3"/>
  <c r="L610" i="3" s="1"/>
  <c r="K611" i="3"/>
  <c r="L611" i="3" s="1"/>
  <c r="K612" i="3"/>
  <c r="L612" i="3" s="1"/>
  <c r="K613" i="3"/>
  <c r="L613" i="3" s="1"/>
  <c r="K614" i="3"/>
  <c r="L614" i="3" s="1"/>
  <c r="K615" i="3"/>
  <c r="L615" i="3" s="1"/>
  <c r="K616" i="3"/>
  <c r="L616" i="3" s="1"/>
  <c r="K617" i="3"/>
  <c r="L617" i="3" s="1"/>
  <c r="K618" i="3"/>
  <c r="L618" i="3" s="1"/>
  <c r="K619" i="3"/>
  <c r="L619" i="3" s="1"/>
  <c r="K620" i="3"/>
  <c r="L620" i="3" s="1"/>
  <c r="K621" i="3"/>
  <c r="L621" i="3" s="1"/>
  <c r="K622" i="3"/>
  <c r="L622" i="3" s="1"/>
  <c r="K623" i="3"/>
  <c r="L623" i="3" s="1"/>
  <c r="K624" i="3"/>
  <c r="L624" i="3" s="1"/>
  <c r="K625" i="3"/>
  <c r="L625" i="3" s="1"/>
  <c r="K626" i="3"/>
  <c r="L626" i="3" s="1"/>
  <c r="K627" i="3"/>
  <c r="L627" i="3" s="1"/>
  <c r="K628" i="3"/>
  <c r="L628" i="3" s="1"/>
  <c r="K629" i="3"/>
  <c r="L629" i="3" s="1"/>
  <c r="K630" i="3"/>
  <c r="L630" i="3" s="1"/>
  <c r="K631" i="3"/>
  <c r="L631" i="3" s="1"/>
  <c r="K632" i="3"/>
  <c r="L632" i="3" s="1"/>
  <c r="K633" i="3"/>
  <c r="L633" i="3" s="1"/>
  <c r="K634" i="3"/>
  <c r="L634" i="3" s="1"/>
  <c r="K635" i="3"/>
  <c r="L635" i="3" s="1"/>
  <c r="K636" i="3"/>
  <c r="L636" i="3" s="1"/>
  <c r="K637" i="3"/>
  <c r="L637" i="3" s="1"/>
  <c r="K638" i="3"/>
  <c r="L638" i="3" s="1"/>
  <c r="K639" i="3"/>
  <c r="L639" i="3" s="1"/>
  <c r="K640" i="3"/>
  <c r="L640" i="3" s="1"/>
  <c r="K641" i="3"/>
  <c r="L641" i="3" s="1"/>
  <c r="K642" i="3"/>
  <c r="L642" i="3" s="1"/>
  <c r="K643" i="3"/>
  <c r="L643" i="3" s="1"/>
  <c r="K644" i="3"/>
  <c r="L644" i="3" s="1"/>
  <c r="K645" i="3"/>
  <c r="L645" i="3" s="1"/>
  <c r="K646" i="3"/>
  <c r="L646" i="3" s="1"/>
  <c r="K647" i="3"/>
  <c r="L647" i="3" s="1"/>
  <c r="K648" i="3"/>
  <c r="L648" i="3" s="1"/>
  <c r="K649" i="3"/>
  <c r="L649" i="3" s="1"/>
  <c r="K650" i="3"/>
  <c r="L650" i="3" s="1"/>
  <c r="K651" i="3"/>
  <c r="L651" i="3" s="1"/>
  <c r="K652" i="3"/>
  <c r="L652" i="3" s="1"/>
  <c r="K653" i="3"/>
  <c r="L653" i="3" s="1"/>
  <c r="K654" i="3"/>
  <c r="L654" i="3" s="1"/>
  <c r="K655" i="3"/>
  <c r="L655" i="3" s="1"/>
  <c r="K656" i="3"/>
  <c r="L656" i="3" s="1"/>
  <c r="K657" i="3"/>
  <c r="L657" i="3" s="1"/>
  <c r="K658" i="3"/>
  <c r="L658" i="3" s="1"/>
  <c r="K659" i="3"/>
  <c r="L659" i="3" s="1"/>
  <c r="K660" i="3"/>
  <c r="L660" i="3" s="1"/>
  <c r="K661" i="3"/>
  <c r="L661" i="3" s="1"/>
  <c r="K662" i="3"/>
  <c r="L662" i="3" s="1"/>
  <c r="K663" i="3"/>
  <c r="L663" i="3" s="1"/>
  <c r="K664" i="3"/>
  <c r="L664" i="3" s="1"/>
  <c r="K665" i="3"/>
  <c r="L665" i="3" s="1"/>
  <c r="K666" i="3"/>
  <c r="L666" i="3" s="1"/>
  <c r="K667" i="3"/>
  <c r="L667" i="3" s="1"/>
  <c r="K668" i="3"/>
  <c r="L668" i="3" s="1"/>
  <c r="K669" i="3"/>
  <c r="L669" i="3" s="1"/>
  <c r="K670" i="3"/>
  <c r="L670" i="3" s="1"/>
  <c r="K671" i="3"/>
  <c r="L671" i="3" s="1"/>
  <c r="K672" i="3"/>
  <c r="L672" i="3" s="1"/>
  <c r="K673" i="3"/>
  <c r="L673" i="3" s="1"/>
  <c r="K674" i="3"/>
  <c r="L674" i="3" s="1"/>
  <c r="K675" i="3"/>
  <c r="L675" i="3" s="1"/>
  <c r="K676" i="3"/>
  <c r="L676" i="3" s="1"/>
  <c r="K677" i="3"/>
  <c r="L677" i="3" s="1"/>
  <c r="K678" i="3"/>
  <c r="L678" i="3" s="1"/>
  <c r="K679" i="3"/>
  <c r="L679" i="3" s="1"/>
  <c r="K680" i="3"/>
  <c r="L680" i="3" s="1"/>
  <c r="K681" i="3"/>
  <c r="L681" i="3" s="1"/>
  <c r="K682" i="3"/>
  <c r="L682" i="3" s="1"/>
  <c r="K683" i="3"/>
  <c r="L683" i="3" s="1"/>
  <c r="K684" i="3"/>
  <c r="L684" i="3" s="1"/>
  <c r="K685" i="3"/>
  <c r="L685" i="3" s="1"/>
  <c r="K686" i="3"/>
  <c r="L686" i="3" s="1"/>
  <c r="K687" i="3"/>
  <c r="L687" i="3" s="1"/>
  <c r="K688" i="3"/>
  <c r="L688" i="3" s="1"/>
  <c r="K689" i="3"/>
  <c r="L689" i="3" s="1"/>
  <c r="K690" i="3"/>
  <c r="L690" i="3" s="1"/>
  <c r="K691" i="3"/>
  <c r="L691" i="3" s="1"/>
  <c r="K692" i="3"/>
  <c r="L692" i="3" s="1"/>
  <c r="K693" i="3"/>
  <c r="L693" i="3" s="1"/>
  <c r="K694" i="3"/>
  <c r="L694" i="3" s="1"/>
  <c r="K695" i="3"/>
  <c r="L695" i="3" s="1"/>
  <c r="K696" i="3"/>
  <c r="L696" i="3" s="1"/>
  <c r="K697" i="3"/>
  <c r="L697" i="3" s="1"/>
  <c r="K698" i="3"/>
  <c r="L698" i="3" s="1"/>
  <c r="K699" i="3"/>
  <c r="L699" i="3" s="1"/>
  <c r="K700" i="3"/>
  <c r="L700" i="3" s="1"/>
  <c r="K701" i="3"/>
  <c r="L701" i="3" s="1"/>
  <c r="K702" i="3"/>
  <c r="L702" i="3" s="1"/>
  <c r="K703" i="3"/>
  <c r="L703" i="3" s="1"/>
  <c r="K704" i="3"/>
  <c r="L704" i="3" s="1"/>
  <c r="K705" i="3"/>
  <c r="L705" i="3" s="1"/>
  <c r="K706" i="3"/>
  <c r="L706" i="3" s="1"/>
  <c r="K707" i="3"/>
  <c r="L707" i="3" s="1"/>
  <c r="K708" i="3"/>
  <c r="L708" i="3" s="1"/>
  <c r="K709" i="3"/>
  <c r="L709" i="3" s="1"/>
  <c r="K710" i="3"/>
  <c r="L710" i="3" s="1"/>
  <c r="K711" i="3"/>
  <c r="L711" i="3" s="1"/>
  <c r="K712" i="3"/>
  <c r="L712" i="3" s="1"/>
  <c r="K713" i="3"/>
  <c r="L713" i="3" s="1"/>
  <c r="K714" i="3"/>
  <c r="L714" i="3" s="1"/>
  <c r="K715" i="3"/>
  <c r="L715" i="3" s="1"/>
  <c r="K716" i="3"/>
  <c r="L716" i="3" s="1"/>
  <c r="K717" i="3"/>
  <c r="L717" i="3" s="1"/>
  <c r="K718" i="3"/>
  <c r="L718" i="3" s="1"/>
  <c r="K719" i="3"/>
  <c r="L719" i="3" s="1"/>
  <c r="K720" i="3"/>
  <c r="L720" i="3" s="1"/>
  <c r="K721" i="3"/>
  <c r="L721" i="3" s="1"/>
  <c r="K722" i="3"/>
  <c r="L722" i="3" s="1"/>
  <c r="K723" i="3"/>
  <c r="L723" i="3" s="1"/>
  <c r="K724" i="3"/>
  <c r="L724" i="3" s="1"/>
  <c r="K725" i="3"/>
  <c r="L725" i="3" s="1"/>
  <c r="K726" i="3"/>
  <c r="L726" i="3" s="1"/>
  <c r="K727" i="3"/>
  <c r="L727" i="3" s="1"/>
  <c r="K728" i="3"/>
  <c r="L728" i="3" s="1"/>
  <c r="K729" i="3"/>
  <c r="L729" i="3" s="1"/>
  <c r="K730" i="3"/>
  <c r="L730" i="3" s="1"/>
  <c r="K731" i="3"/>
  <c r="L731" i="3" s="1"/>
  <c r="K732" i="3"/>
  <c r="L732" i="3" s="1"/>
  <c r="K733" i="3"/>
  <c r="L733" i="3" s="1"/>
  <c r="K734" i="3"/>
  <c r="L734" i="3" s="1"/>
  <c r="K735" i="3"/>
  <c r="L735" i="3" s="1"/>
  <c r="K736" i="3"/>
  <c r="L736" i="3" s="1"/>
  <c r="K737" i="3"/>
  <c r="L737" i="3" s="1"/>
  <c r="K738" i="3"/>
  <c r="L738" i="3" s="1"/>
  <c r="K739" i="3"/>
  <c r="L739" i="3" s="1"/>
  <c r="K740" i="3"/>
  <c r="L740" i="3" s="1"/>
  <c r="K741" i="3"/>
  <c r="L741" i="3" s="1"/>
  <c r="K742" i="3"/>
  <c r="L742" i="3" s="1"/>
  <c r="K743" i="3"/>
  <c r="L743" i="3" s="1"/>
  <c r="K744" i="3"/>
  <c r="L744" i="3" s="1"/>
  <c r="K745" i="3"/>
  <c r="L745" i="3" s="1"/>
  <c r="K746" i="3"/>
  <c r="L746" i="3" s="1"/>
  <c r="K747" i="3"/>
  <c r="L747" i="3" s="1"/>
  <c r="K748" i="3"/>
  <c r="L748" i="3" s="1"/>
  <c r="K749" i="3"/>
  <c r="L749" i="3" s="1"/>
  <c r="K750" i="3"/>
  <c r="L750" i="3" s="1"/>
  <c r="K751" i="3"/>
  <c r="L751" i="3" s="1"/>
  <c r="K752" i="3"/>
  <c r="L752" i="3" s="1"/>
  <c r="K753" i="3"/>
  <c r="L753" i="3" s="1"/>
  <c r="K754" i="3"/>
  <c r="L754" i="3" s="1"/>
  <c r="K755" i="3"/>
  <c r="L755" i="3" s="1"/>
  <c r="K756" i="3"/>
  <c r="L756" i="3" s="1"/>
  <c r="K757" i="3"/>
  <c r="L757" i="3" s="1"/>
  <c r="K758" i="3"/>
  <c r="L758" i="3" s="1"/>
  <c r="K759" i="3"/>
  <c r="L759" i="3" s="1"/>
  <c r="K760" i="3"/>
  <c r="L760" i="3" s="1"/>
  <c r="K761" i="3"/>
  <c r="L761" i="3" s="1"/>
  <c r="K762" i="3"/>
  <c r="L762" i="3" s="1"/>
  <c r="K763" i="3"/>
  <c r="L763" i="3" s="1"/>
  <c r="K764" i="3"/>
  <c r="L764" i="3" s="1"/>
  <c r="K765" i="3"/>
  <c r="L765" i="3" s="1"/>
  <c r="K766" i="3"/>
  <c r="L766" i="3" s="1"/>
  <c r="K767" i="3"/>
  <c r="L767" i="3" s="1"/>
  <c r="K768" i="3"/>
  <c r="L768" i="3" s="1"/>
  <c r="K769" i="3"/>
  <c r="L769" i="3" s="1"/>
  <c r="K770" i="3"/>
  <c r="L770" i="3" s="1"/>
  <c r="K771" i="3"/>
  <c r="L771" i="3" s="1"/>
  <c r="K772" i="3"/>
  <c r="L772" i="3" s="1"/>
  <c r="K773" i="3"/>
  <c r="L773" i="3" s="1"/>
  <c r="K774" i="3"/>
  <c r="L774" i="3" s="1"/>
  <c r="K775" i="3"/>
  <c r="L775" i="3" s="1"/>
  <c r="K776" i="3"/>
  <c r="L776" i="3" s="1"/>
  <c r="K777" i="3"/>
  <c r="L777" i="3" s="1"/>
  <c r="K778" i="3"/>
  <c r="L778" i="3" s="1"/>
  <c r="K779" i="3"/>
  <c r="L779" i="3" s="1"/>
  <c r="K780" i="3"/>
  <c r="L780" i="3" s="1"/>
  <c r="K781" i="3"/>
  <c r="L781" i="3" s="1"/>
  <c r="K782" i="3"/>
  <c r="L782" i="3" s="1"/>
  <c r="K783" i="3"/>
  <c r="L783" i="3" s="1"/>
  <c r="K784" i="3"/>
  <c r="L784" i="3" s="1"/>
  <c r="K785" i="3"/>
  <c r="L785" i="3" s="1"/>
  <c r="K786" i="3"/>
  <c r="L786" i="3" s="1"/>
  <c r="K787" i="3"/>
  <c r="L787" i="3" s="1"/>
  <c r="K788" i="3"/>
  <c r="L788" i="3" s="1"/>
  <c r="K789" i="3"/>
  <c r="L789" i="3" s="1"/>
  <c r="K790" i="3"/>
  <c r="L790" i="3" s="1"/>
  <c r="K791" i="3"/>
  <c r="L791" i="3" s="1"/>
  <c r="K792" i="3"/>
  <c r="L792" i="3" s="1"/>
  <c r="K793" i="3"/>
  <c r="L793" i="3" s="1"/>
  <c r="K794" i="3"/>
  <c r="L794" i="3" s="1"/>
  <c r="K795" i="3"/>
  <c r="L795" i="3" s="1"/>
  <c r="K796" i="3"/>
  <c r="L796" i="3" s="1"/>
  <c r="K797" i="3"/>
  <c r="L797" i="3" s="1"/>
  <c r="K798" i="3"/>
  <c r="L798" i="3" s="1"/>
  <c r="K799" i="3"/>
  <c r="L799" i="3" s="1"/>
  <c r="K800" i="3"/>
  <c r="L800" i="3" s="1"/>
  <c r="K801" i="3"/>
  <c r="L801" i="3" s="1"/>
  <c r="K802" i="3"/>
  <c r="L802" i="3" s="1"/>
  <c r="K803" i="3"/>
  <c r="L803" i="3" s="1"/>
  <c r="K804" i="3"/>
  <c r="L804" i="3" s="1"/>
  <c r="K805" i="3"/>
  <c r="L805" i="3" s="1"/>
  <c r="K806" i="3"/>
  <c r="L806" i="3" s="1"/>
  <c r="K807" i="3"/>
  <c r="L807" i="3" s="1"/>
  <c r="K808" i="3"/>
  <c r="L808" i="3" s="1"/>
  <c r="K809" i="3"/>
  <c r="L809" i="3" s="1"/>
  <c r="K810" i="3"/>
  <c r="L810" i="3" s="1"/>
  <c r="K811" i="3"/>
  <c r="L811" i="3" s="1"/>
  <c r="K812" i="3"/>
  <c r="L812" i="3" s="1"/>
  <c r="K813" i="3"/>
  <c r="L813" i="3" s="1"/>
  <c r="K814" i="3"/>
  <c r="L814" i="3" s="1"/>
  <c r="K815" i="3"/>
  <c r="L815" i="3" s="1"/>
  <c r="K816" i="3"/>
  <c r="L816" i="3" s="1"/>
  <c r="K817" i="3"/>
  <c r="L817" i="3" s="1"/>
  <c r="K818" i="3"/>
  <c r="L818" i="3" s="1"/>
  <c r="K819" i="3"/>
  <c r="L819" i="3" s="1"/>
  <c r="K820" i="3"/>
  <c r="L820" i="3" s="1"/>
  <c r="K821" i="3"/>
  <c r="L821" i="3" s="1"/>
  <c r="K822" i="3"/>
  <c r="L822" i="3" s="1"/>
  <c r="K823" i="3"/>
  <c r="L823" i="3" s="1"/>
  <c r="K824" i="3"/>
  <c r="L824" i="3" s="1"/>
  <c r="K825" i="3"/>
  <c r="L825" i="3" s="1"/>
  <c r="K826" i="3"/>
  <c r="L826" i="3" s="1"/>
  <c r="K827" i="3"/>
  <c r="L827" i="3" s="1"/>
  <c r="K828" i="3"/>
  <c r="L828" i="3" s="1"/>
  <c r="K829" i="3"/>
  <c r="L829" i="3" s="1"/>
  <c r="K830" i="3"/>
  <c r="L830" i="3" s="1"/>
  <c r="K831" i="3"/>
  <c r="L831" i="3" s="1"/>
  <c r="K832" i="3"/>
  <c r="L832" i="3" s="1"/>
  <c r="K833" i="3"/>
  <c r="L833" i="3" s="1"/>
  <c r="K834" i="3"/>
  <c r="L834" i="3" s="1"/>
  <c r="K835" i="3"/>
  <c r="L835" i="3" s="1"/>
  <c r="K836" i="3"/>
  <c r="L836" i="3" s="1"/>
  <c r="K837" i="3"/>
  <c r="L837" i="3" s="1"/>
  <c r="K838" i="3"/>
  <c r="L838" i="3" s="1"/>
  <c r="K839" i="3"/>
  <c r="L839" i="3" s="1"/>
  <c r="K840" i="3"/>
  <c r="L840" i="3" s="1"/>
  <c r="K841" i="3"/>
  <c r="L841" i="3" s="1"/>
  <c r="K842" i="3"/>
  <c r="L842" i="3" s="1"/>
  <c r="K843" i="3"/>
  <c r="L843" i="3" s="1"/>
  <c r="K844" i="3"/>
  <c r="L844" i="3" s="1"/>
  <c r="K845" i="3"/>
  <c r="L845" i="3" s="1"/>
  <c r="K846" i="3"/>
  <c r="L846" i="3" s="1"/>
  <c r="K847" i="3"/>
  <c r="L847" i="3" s="1"/>
  <c r="K848" i="3"/>
  <c r="L848" i="3" s="1"/>
  <c r="K849" i="3"/>
  <c r="L849" i="3" s="1"/>
  <c r="K850" i="3"/>
  <c r="L850" i="3" s="1"/>
  <c r="K851" i="3"/>
  <c r="L851" i="3" s="1"/>
  <c r="K852" i="3"/>
  <c r="L852" i="3" s="1"/>
  <c r="K853" i="3"/>
  <c r="L853" i="3" s="1"/>
  <c r="K854" i="3"/>
  <c r="L854" i="3" s="1"/>
  <c r="K855" i="3"/>
  <c r="L855" i="3" s="1"/>
  <c r="K856" i="3"/>
  <c r="L856" i="3" s="1"/>
  <c r="K857" i="3"/>
  <c r="L857" i="3" s="1"/>
  <c r="K858" i="3"/>
  <c r="L858" i="3" s="1"/>
  <c r="K859" i="3"/>
  <c r="L859" i="3" s="1"/>
  <c r="K860" i="3"/>
  <c r="L860" i="3" s="1"/>
  <c r="K861" i="3"/>
  <c r="L861" i="3" s="1"/>
  <c r="K862" i="3"/>
  <c r="L862" i="3" s="1"/>
  <c r="K863" i="3"/>
  <c r="L863" i="3" s="1"/>
  <c r="K864" i="3"/>
  <c r="L864" i="3" s="1"/>
  <c r="K865" i="3"/>
  <c r="L865" i="3" s="1"/>
  <c r="K866" i="3"/>
  <c r="L866" i="3" s="1"/>
  <c r="K867" i="3"/>
  <c r="L867" i="3" s="1"/>
  <c r="K868" i="3"/>
  <c r="L868" i="3" s="1"/>
  <c r="K869" i="3"/>
  <c r="L869" i="3" s="1"/>
  <c r="K870" i="3"/>
  <c r="L870" i="3" s="1"/>
  <c r="K871" i="3"/>
  <c r="L871" i="3" s="1"/>
  <c r="K872" i="3"/>
  <c r="L872" i="3" s="1"/>
  <c r="K873" i="3"/>
  <c r="L873" i="3" s="1"/>
  <c r="K874" i="3"/>
  <c r="L874" i="3" s="1"/>
  <c r="K875" i="3"/>
  <c r="L875" i="3" s="1"/>
  <c r="K876" i="3"/>
  <c r="L876" i="3" s="1"/>
  <c r="K877" i="3"/>
  <c r="L877" i="3" s="1"/>
  <c r="K878" i="3"/>
  <c r="L878" i="3" s="1"/>
  <c r="K879" i="3"/>
  <c r="L879" i="3" s="1"/>
  <c r="K880" i="3"/>
  <c r="L880" i="3" s="1"/>
  <c r="K881" i="3"/>
  <c r="L881" i="3" s="1"/>
  <c r="K882" i="3"/>
  <c r="L882" i="3" s="1"/>
  <c r="K883" i="3"/>
  <c r="L883" i="3" s="1"/>
  <c r="K884" i="3"/>
  <c r="L884" i="3" s="1"/>
  <c r="K885" i="3"/>
  <c r="L885" i="3" s="1"/>
  <c r="K886" i="3"/>
  <c r="L886" i="3" s="1"/>
  <c r="K887" i="3"/>
  <c r="L887" i="3" s="1"/>
  <c r="K888" i="3"/>
  <c r="L888" i="3" s="1"/>
  <c r="K889" i="3"/>
  <c r="L889" i="3" s="1"/>
  <c r="K890" i="3"/>
  <c r="L890" i="3" s="1"/>
  <c r="K891" i="3"/>
  <c r="L891" i="3" s="1"/>
  <c r="K892" i="3"/>
  <c r="L892" i="3" s="1"/>
  <c r="K893" i="3"/>
  <c r="L893" i="3" s="1"/>
  <c r="K894" i="3"/>
  <c r="L894" i="3" s="1"/>
  <c r="K895" i="3"/>
  <c r="L895" i="3" s="1"/>
  <c r="K896" i="3"/>
  <c r="L896" i="3" s="1"/>
  <c r="K897" i="3"/>
  <c r="L897" i="3" s="1"/>
  <c r="K898" i="3"/>
  <c r="L898" i="3" s="1"/>
  <c r="K899" i="3"/>
  <c r="L899" i="3" s="1"/>
  <c r="K900" i="3"/>
  <c r="L900" i="3" s="1"/>
  <c r="K901" i="3"/>
  <c r="L901" i="3" s="1"/>
  <c r="K902" i="3"/>
  <c r="L902" i="3" s="1"/>
  <c r="K903" i="3"/>
  <c r="L903" i="3" s="1"/>
  <c r="K904" i="3"/>
  <c r="L904" i="3" s="1"/>
  <c r="K905" i="3"/>
  <c r="L905" i="3" s="1"/>
  <c r="K906" i="3"/>
  <c r="L906" i="3" s="1"/>
  <c r="K907" i="3"/>
  <c r="L907" i="3" s="1"/>
  <c r="K908" i="3"/>
  <c r="L908" i="3" s="1"/>
  <c r="K909" i="3"/>
  <c r="L909" i="3" s="1"/>
  <c r="K910" i="3"/>
  <c r="L910" i="3" s="1"/>
  <c r="K911" i="3"/>
  <c r="L911" i="3" s="1"/>
  <c r="K912" i="3"/>
  <c r="L912" i="3" s="1"/>
  <c r="K913" i="3"/>
  <c r="L913" i="3" s="1"/>
  <c r="K914" i="3"/>
  <c r="L914" i="3" s="1"/>
  <c r="K915" i="3"/>
  <c r="L915" i="3" s="1"/>
  <c r="K916" i="3"/>
  <c r="L916" i="3" s="1"/>
  <c r="K917" i="3"/>
  <c r="L917" i="3" s="1"/>
  <c r="K918" i="3"/>
  <c r="L918" i="3" s="1"/>
  <c r="K919" i="3"/>
  <c r="L919" i="3" s="1"/>
  <c r="K920" i="3"/>
  <c r="L920" i="3" s="1"/>
  <c r="K921" i="3"/>
  <c r="L921" i="3" s="1"/>
  <c r="K922" i="3"/>
  <c r="L922" i="3" s="1"/>
  <c r="K923" i="3"/>
  <c r="L923" i="3" s="1"/>
  <c r="K924" i="3"/>
  <c r="L924" i="3" s="1"/>
  <c r="K925" i="3"/>
  <c r="L925" i="3" s="1"/>
  <c r="K926" i="3"/>
  <c r="L926" i="3" s="1"/>
  <c r="K927" i="3"/>
  <c r="L927" i="3" s="1"/>
  <c r="K928" i="3"/>
  <c r="L928" i="3" s="1"/>
  <c r="K929" i="3"/>
  <c r="L929" i="3" s="1"/>
  <c r="K930" i="3"/>
  <c r="L930" i="3" s="1"/>
  <c r="K931" i="3"/>
  <c r="L931" i="3" s="1"/>
  <c r="K932" i="3"/>
  <c r="L932" i="3" s="1"/>
  <c r="K933" i="3"/>
  <c r="L933" i="3" s="1"/>
  <c r="K934" i="3"/>
  <c r="L934" i="3" s="1"/>
  <c r="K935" i="3"/>
  <c r="L935" i="3" s="1"/>
  <c r="K936" i="3"/>
  <c r="L936" i="3" s="1"/>
  <c r="K937" i="3"/>
  <c r="L937" i="3" s="1"/>
  <c r="K938" i="3"/>
  <c r="L938" i="3" s="1"/>
  <c r="K939" i="3"/>
  <c r="L939" i="3" s="1"/>
  <c r="K940" i="3"/>
  <c r="L940" i="3" s="1"/>
  <c r="K941" i="3"/>
  <c r="L941" i="3" s="1"/>
  <c r="K942" i="3"/>
  <c r="L942" i="3" s="1"/>
  <c r="K943" i="3"/>
  <c r="L943" i="3" s="1"/>
  <c r="K944" i="3"/>
  <c r="L944" i="3" s="1"/>
  <c r="K945" i="3"/>
  <c r="L945" i="3" s="1"/>
  <c r="K946" i="3"/>
  <c r="L946" i="3" s="1"/>
  <c r="K947" i="3"/>
  <c r="L947" i="3" s="1"/>
  <c r="K948" i="3"/>
  <c r="L948" i="3" s="1"/>
  <c r="K949" i="3"/>
  <c r="L949" i="3" s="1"/>
  <c r="K950" i="3"/>
  <c r="L950" i="3" s="1"/>
  <c r="K951" i="3"/>
  <c r="L951" i="3" s="1"/>
  <c r="K952" i="3"/>
  <c r="L952" i="3" s="1"/>
  <c r="K953" i="3"/>
  <c r="L953" i="3" s="1"/>
  <c r="K954" i="3"/>
  <c r="L954" i="3" s="1"/>
  <c r="K955" i="3"/>
  <c r="L955" i="3" s="1"/>
  <c r="K956" i="3"/>
  <c r="L956" i="3" s="1"/>
  <c r="K957" i="3"/>
  <c r="L957" i="3" s="1"/>
  <c r="K958" i="3"/>
  <c r="L958" i="3" s="1"/>
  <c r="K959" i="3"/>
  <c r="L959" i="3" s="1"/>
  <c r="K960" i="3"/>
  <c r="L960" i="3" s="1"/>
  <c r="K961" i="3"/>
  <c r="L961" i="3" s="1"/>
  <c r="K962" i="3"/>
  <c r="L962" i="3" s="1"/>
  <c r="K963" i="3"/>
  <c r="L963" i="3" s="1"/>
  <c r="K964" i="3"/>
  <c r="L964" i="3" s="1"/>
  <c r="K965" i="3"/>
  <c r="L965" i="3" s="1"/>
  <c r="K966" i="3"/>
  <c r="L966" i="3" s="1"/>
  <c r="K967" i="3"/>
  <c r="L967" i="3" s="1"/>
  <c r="K968" i="3"/>
  <c r="L968" i="3" s="1"/>
  <c r="K969" i="3"/>
  <c r="L969" i="3" s="1"/>
  <c r="K970" i="3"/>
  <c r="L970" i="3" s="1"/>
  <c r="K971" i="3"/>
  <c r="L971" i="3" s="1"/>
  <c r="K972" i="3"/>
  <c r="L972" i="3" s="1"/>
  <c r="K973" i="3"/>
  <c r="L973" i="3" s="1"/>
  <c r="K974" i="3"/>
  <c r="L974" i="3" s="1"/>
  <c r="K975" i="3"/>
  <c r="L975" i="3" s="1"/>
  <c r="K976" i="3"/>
  <c r="L976" i="3" s="1"/>
  <c r="K977" i="3"/>
  <c r="L977" i="3" s="1"/>
  <c r="K978" i="3"/>
  <c r="L978" i="3" s="1"/>
  <c r="K979" i="3"/>
  <c r="L979" i="3" s="1"/>
  <c r="K980" i="3"/>
  <c r="L980" i="3" s="1"/>
  <c r="K981" i="3"/>
  <c r="L981" i="3" s="1"/>
  <c r="K982" i="3"/>
  <c r="L982" i="3" s="1"/>
  <c r="K983" i="3"/>
  <c r="L983" i="3" s="1"/>
  <c r="K984" i="3"/>
  <c r="L984" i="3" s="1"/>
  <c r="K985" i="3"/>
  <c r="L985" i="3" s="1"/>
  <c r="K986" i="3"/>
  <c r="L986" i="3" s="1"/>
  <c r="K987" i="3"/>
  <c r="L987" i="3" s="1"/>
  <c r="K988" i="3"/>
  <c r="L988" i="3" s="1"/>
  <c r="K989" i="3"/>
  <c r="L989" i="3" s="1"/>
  <c r="K990" i="3"/>
  <c r="L990" i="3" s="1"/>
  <c r="K991" i="3"/>
  <c r="L991" i="3" s="1"/>
  <c r="K992" i="3"/>
  <c r="L992" i="3" s="1"/>
  <c r="K993" i="3"/>
  <c r="L993" i="3" s="1"/>
  <c r="K994" i="3"/>
  <c r="L994" i="3" s="1"/>
  <c r="K995" i="3"/>
  <c r="L995" i="3" s="1"/>
  <c r="K996" i="3"/>
  <c r="L996" i="3" s="1"/>
  <c r="K997" i="3"/>
  <c r="L997" i="3" s="1"/>
  <c r="K998" i="3"/>
  <c r="L998" i="3" s="1"/>
  <c r="K999" i="3"/>
  <c r="L999" i="3" s="1"/>
  <c r="K1000" i="3"/>
  <c r="L1000" i="3" s="1"/>
  <c r="K1001" i="3"/>
  <c r="L1001" i="3" s="1"/>
  <c r="K2" i="3"/>
  <c r="L2" i="3" s="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2" i="3"/>
  <c r="G1001" i="3"/>
  <c r="H1001" i="3" s="1"/>
  <c r="G1000" i="3"/>
  <c r="H1000" i="3" s="1"/>
  <c r="G999" i="3"/>
  <c r="H999" i="3" s="1"/>
  <c r="G998" i="3"/>
  <c r="H998" i="3" s="1"/>
  <c r="G997" i="3"/>
  <c r="H997" i="3" s="1"/>
  <c r="G996" i="3"/>
  <c r="H996" i="3" s="1"/>
  <c r="G995" i="3"/>
  <c r="H995" i="3" s="1"/>
  <c r="G994" i="3"/>
  <c r="H994" i="3" s="1"/>
  <c r="G993" i="3"/>
  <c r="H993" i="3" s="1"/>
  <c r="G992" i="3"/>
  <c r="H992" i="3" s="1"/>
  <c r="G991" i="3"/>
  <c r="H991" i="3" s="1"/>
  <c r="G990" i="3"/>
  <c r="H990" i="3" s="1"/>
  <c r="G989" i="3"/>
  <c r="H989" i="3" s="1"/>
  <c r="G988" i="3"/>
  <c r="H988" i="3" s="1"/>
  <c r="G987" i="3"/>
  <c r="H987" i="3" s="1"/>
  <c r="G986" i="3"/>
  <c r="H986" i="3" s="1"/>
  <c r="G985" i="3"/>
  <c r="H985" i="3" s="1"/>
  <c r="G984" i="3"/>
  <c r="H984" i="3" s="1"/>
  <c r="G983" i="3"/>
  <c r="H983" i="3" s="1"/>
  <c r="G982" i="3"/>
  <c r="H982" i="3" s="1"/>
  <c r="G981" i="3"/>
  <c r="H981" i="3" s="1"/>
  <c r="G980" i="3"/>
  <c r="H980" i="3" s="1"/>
  <c r="G979" i="3"/>
  <c r="H979" i="3" s="1"/>
  <c r="G978" i="3"/>
  <c r="H978" i="3" s="1"/>
  <c r="G977" i="3"/>
  <c r="H977" i="3" s="1"/>
  <c r="G976" i="3"/>
  <c r="H976" i="3" s="1"/>
  <c r="G975" i="3"/>
  <c r="H975" i="3" s="1"/>
  <c r="G974" i="3"/>
  <c r="H974" i="3" s="1"/>
  <c r="G973" i="3"/>
  <c r="H973" i="3" s="1"/>
  <c r="G972" i="3"/>
  <c r="H972" i="3" s="1"/>
  <c r="G971" i="3"/>
  <c r="H971" i="3" s="1"/>
  <c r="G970" i="3"/>
  <c r="H970" i="3" s="1"/>
  <c r="G969" i="3"/>
  <c r="H969" i="3" s="1"/>
  <c r="G968" i="3"/>
  <c r="H968" i="3" s="1"/>
  <c r="G967" i="3"/>
  <c r="H967" i="3" s="1"/>
  <c r="G966" i="3"/>
  <c r="H966" i="3" s="1"/>
  <c r="G965" i="3"/>
  <c r="H965" i="3" s="1"/>
  <c r="G964" i="3"/>
  <c r="H964" i="3" s="1"/>
  <c r="G963" i="3"/>
  <c r="H963" i="3" s="1"/>
  <c r="G962" i="3"/>
  <c r="H962" i="3" s="1"/>
  <c r="G961" i="3"/>
  <c r="H961" i="3" s="1"/>
  <c r="G960" i="3"/>
  <c r="H960" i="3" s="1"/>
  <c r="G959" i="3"/>
  <c r="H959" i="3" s="1"/>
  <c r="G958" i="3"/>
  <c r="H958" i="3" s="1"/>
  <c r="G957" i="3"/>
  <c r="H957" i="3" s="1"/>
  <c r="G956" i="3"/>
  <c r="H956" i="3" s="1"/>
  <c r="G955" i="3"/>
  <c r="H955" i="3" s="1"/>
  <c r="G954" i="3"/>
  <c r="H954" i="3" s="1"/>
  <c r="G953" i="3"/>
  <c r="H953" i="3" s="1"/>
  <c r="G952" i="3"/>
  <c r="H952" i="3" s="1"/>
  <c r="G951" i="3"/>
  <c r="H951" i="3" s="1"/>
  <c r="G950" i="3"/>
  <c r="H950" i="3" s="1"/>
  <c r="G949" i="3"/>
  <c r="H949" i="3" s="1"/>
  <c r="G948" i="3"/>
  <c r="H948" i="3" s="1"/>
  <c r="G947" i="3"/>
  <c r="H947" i="3" s="1"/>
  <c r="G946" i="3"/>
  <c r="H946" i="3" s="1"/>
  <c r="G945" i="3"/>
  <c r="H945" i="3" s="1"/>
  <c r="G944" i="3"/>
  <c r="H944" i="3" s="1"/>
  <c r="G943" i="3"/>
  <c r="H943" i="3" s="1"/>
  <c r="G942" i="3"/>
  <c r="H942" i="3" s="1"/>
  <c r="G941" i="3"/>
  <c r="H941" i="3" s="1"/>
  <c r="G940" i="3"/>
  <c r="H940" i="3" s="1"/>
  <c r="G939" i="3"/>
  <c r="H939" i="3" s="1"/>
  <c r="G938" i="3"/>
  <c r="H938" i="3" s="1"/>
  <c r="G937" i="3"/>
  <c r="H937" i="3" s="1"/>
  <c r="G936" i="3"/>
  <c r="H936" i="3" s="1"/>
  <c r="G935" i="3"/>
  <c r="H935" i="3" s="1"/>
  <c r="G934" i="3"/>
  <c r="H934" i="3" s="1"/>
  <c r="G933" i="3"/>
  <c r="H933" i="3" s="1"/>
  <c r="G932" i="3"/>
  <c r="H932" i="3" s="1"/>
  <c r="G931" i="3"/>
  <c r="H931" i="3" s="1"/>
  <c r="G930" i="3"/>
  <c r="H930" i="3" s="1"/>
  <c r="G929" i="3"/>
  <c r="H929" i="3" s="1"/>
  <c r="G928" i="3"/>
  <c r="H928" i="3" s="1"/>
  <c r="G927" i="3"/>
  <c r="H927" i="3" s="1"/>
  <c r="G926" i="3"/>
  <c r="H926" i="3" s="1"/>
  <c r="G925" i="3"/>
  <c r="H925" i="3" s="1"/>
  <c r="G924" i="3"/>
  <c r="H924" i="3" s="1"/>
  <c r="G923" i="3"/>
  <c r="H923" i="3" s="1"/>
  <c r="G922" i="3"/>
  <c r="H922" i="3" s="1"/>
  <c r="G921" i="3"/>
  <c r="H921" i="3" s="1"/>
  <c r="G920" i="3"/>
  <c r="H920" i="3" s="1"/>
  <c r="G919" i="3"/>
  <c r="H919" i="3" s="1"/>
  <c r="G918" i="3"/>
  <c r="H918" i="3" s="1"/>
  <c r="G917" i="3"/>
  <c r="H917" i="3" s="1"/>
  <c r="G916" i="3"/>
  <c r="H916" i="3" s="1"/>
  <c r="G915" i="3"/>
  <c r="H915" i="3" s="1"/>
  <c r="G914" i="3"/>
  <c r="H914" i="3" s="1"/>
  <c r="G913" i="3"/>
  <c r="H913" i="3" s="1"/>
  <c r="G912" i="3"/>
  <c r="H912" i="3" s="1"/>
  <c r="G911" i="3"/>
  <c r="H911" i="3" s="1"/>
  <c r="G910" i="3"/>
  <c r="H910" i="3" s="1"/>
  <c r="G909" i="3"/>
  <c r="H909" i="3" s="1"/>
  <c r="G908" i="3"/>
  <c r="H908" i="3" s="1"/>
  <c r="G907" i="3"/>
  <c r="H907" i="3" s="1"/>
  <c r="G906" i="3"/>
  <c r="H906" i="3" s="1"/>
  <c r="G905" i="3"/>
  <c r="H905" i="3" s="1"/>
  <c r="G904" i="3"/>
  <c r="H904" i="3" s="1"/>
  <c r="G903" i="3"/>
  <c r="H903" i="3" s="1"/>
  <c r="G902" i="3"/>
  <c r="H902" i="3" s="1"/>
  <c r="G901" i="3"/>
  <c r="H901" i="3" s="1"/>
  <c r="G900" i="3"/>
  <c r="H900" i="3" s="1"/>
  <c r="G899" i="3"/>
  <c r="H899" i="3" s="1"/>
  <c r="G898" i="3"/>
  <c r="H898" i="3" s="1"/>
  <c r="G897" i="3"/>
  <c r="H897" i="3" s="1"/>
  <c r="G896" i="3"/>
  <c r="H896" i="3" s="1"/>
  <c r="G895" i="3"/>
  <c r="H895" i="3" s="1"/>
  <c r="G894" i="3"/>
  <c r="H894" i="3" s="1"/>
  <c r="G893" i="3"/>
  <c r="H893" i="3" s="1"/>
  <c r="G892" i="3"/>
  <c r="H892" i="3" s="1"/>
  <c r="G891" i="3"/>
  <c r="H891" i="3" s="1"/>
  <c r="G890" i="3"/>
  <c r="H890" i="3" s="1"/>
  <c r="G889" i="3"/>
  <c r="H889" i="3" s="1"/>
  <c r="G888" i="3"/>
  <c r="H888" i="3" s="1"/>
  <c r="G887" i="3"/>
  <c r="H887" i="3" s="1"/>
  <c r="G886" i="3"/>
  <c r="H886" i="3" s="1"/>
  <c r="G885" i="3"/>
  <c r="H885" i="3" s="1"/>
  <c r="G884" i="3"/>
  <c r="H884" i="3" s="1"/>
  <c r="G883" i="3"/>
  <c r="H883" i="3" s="1"/>
  <c r="G882" i="3"/>
  <c r="H882" i="3" s="1"/>
  <c r="G881" i="3"/>
  <c r="H881" i="3" s="1"/>
  <c r="G880" i="3"/>
  <c r="H880" i="3" s="1"/>
  <c r="G879" i="3"/>
  <c r="H879" i="3" s="1"/>
  <c r="G878" i="3"/>
  <c r="H878" i="3" s="1"/>
  <c r="G877" i="3"/>
  <c r="H877" i="3" s="1"/>
  <c r="G876" i="3"/>
  <c r="H876" i="3" s="1"/>
  <c r="G875" i="3"/>
  <c r="H875" i="3" s="1"/>
  <c r="G874" i="3"/>
  <c r="H874" i="3" s="1"/>
  <c r="G873" i="3"/>
  <c r="H873" i="3" s="1"/>
  <c r="G872" i="3"/>
  <c r="H872" i="3" s="1"/>
  <c r="G871" i="3"/>
  <c r="H871" i="3" s="1"/>
  <c r="G870" i="3"/>
  <c r="H870" i="3" s="1"/>
  <c r="G869" i="3"/>
  <c r="H869" i="3" s="1"/>
  <c r="G868" i="3"/>
  <c r="H868" i="3" s="1"/>
  <c r="G867" i="3"/>
  <c r="H867" i="3" s="1"/>
  <c r="G866" i="3"/>
  <c r="H866" i="3" s="1"/>
  <c r="G865" i="3"/>
  <c r="H865" i="3" s="1"/>
  <c r="G864" i="3"/>
  <c r="H864" i="3" s="1"/>
  <c r="G863" i="3"/>
  <c r="H863" i="3" s="1"/>
  <c r="G862" i="3"/>
  <c r="H862" i="3" s="1"/>
  <c r="G861" i="3"/>
  <c r="H861" i="3" s="1"/>
  <c r="G860" i="3"/>
  <c r="H860" i="3" s="1"/>
  <c r="G859" i="3"/>
  <c r="H859" i="3" s="1"/>
  <c r="G858" i="3"/>
  <c r="H858" i="3" s="1"/>
  <c r="G857" i="3"/>
  <c r="H857" i="3" s="1"/>
  <c r="G856" i="3"/>
  <c r="H856" i="3" s="1"/>
  <c r="G855" i="3"/>
  <c r="H855" i="3" s="1"/>
  <c r="G854" i="3"/>
  <c r="H854" i="3" s="1"/>
  <c r="G853" i="3"/>
  <c r="H853" i="3" s="1"/>
  <c r="G852" i="3"/>
  <c r="H852" i="3" s="1"/>
  <c r="G851" i="3"/>
  <c r="H851" i="3" s="1"/>
  <c r="G850" i="3"/>
  <c r="H850" i="3" s="1"/>
  <c r="G849" i="3"/>
  <c r="H849" i="3" s="1"/>
  <c r="G848" i="3"/>
  <c r="H848" i="3" s="1"/>
  <c r="G847" i="3"/>
  <c r="H847" i="3" s="1"/>
  <c r="G846" i="3"/>
  <c r="H846" i="3" s="1"/>
  <c r="G845" i="3"/>
  <c r="H845" i="3" s="1"/>
  <c r="G844" i="3"/>
  <c r="H844" i="3" s="1"/>
  <c r="G843" i="3"/>
  <c r="H843" i="3" s="1"/>
  <c r="G842" i="3"/>
  <c r="H842" i="3" s="1"/>
  <c r="G841" i="3"/>
  <c r="H841" i="3" s="1"/>
  <c r="G840" i="3"/>
  <c r="H840" i="3" s="1"/>
  <c r="G839" i="3"/>
  <c r="H839" i="3" s="1"/>
  <c r="G838" i="3"/>
  <c r="H838" i="3" s="1"/>
  <c r="G837" i="3"/>
  <c r="H837" i="3" s="1"/>
  <c r="G836" i="3"/>
  <c r="H836" i="3" s="1"/>
  <c r="G835" i="3"/>
  <c r="H835" i="3" s="1"/>
  <c r="G834" i="3"/>
  <c r="H834" i="3" s="1"/>
  <c r="G833" i="3"/>
  <c r="H833" i="3" s="1"/>
  <c r="G832" i="3"/>
  <c r="H832" i="3" s="1"/>
  <c r="G831" i="3"/>
  <c r="H831" i="3" s="1"/>
  <c r="G830" i="3"/>
  <c r="H830" i="3" s="1"/>
  <c r="G829" i="3"/>
  <c r="H829" i="3" s="1"/>
  <c r="G828" i="3"/>
  <c r="H828" i="3" s="1"/>
  <c r="G827" i="3"/>
  <c r="H827" i="3" s="1"/>
  <c r="G826" i="3"/>
  <c r="H826" i="3" s="1"/>
  <c r="G825" i="3"/>
  <c r="H825" i="3" s="1"/>
  <c r="G824" i="3"/>
  <c r="H824" i="3" s="1"/>
  <c r="G823" i="3"/>
  <c r="H823" i="3" s="1"/>
  <c r="G822" i="3"/>
  <c r="H822" i="3" s="1"/>
  <c r="G821" i="3"/>
  <c r="H821" i="3" s="1"/>
  <c r="G820" i="3"/>
  <c r="H820" i="3" s="1"/>
  <c r="G819" i="3"/>
  <c r="H819" i="3" s="1"/>
  <c r="G818" i="3"/>
  <c r="H818" i="3" s="1"/>
  <c r="G817" i="3"/>
  <c r="H817" i="3" s="1"/>
  <c r="G816" i="3"/>
  <c r="H816" i="3" s="1"/>
  <c r="G815" i="3"/>
  <c r="H815" i="3" s="1"/>
  <c r="G814" i="3"/>
  <c r="H814" i="3" s="1"/>
  <c r="G813" i="3"/>
  <c r="H813" i="3" s="1"/>
  <c r="G812" i="3"/>
  <c r="H812" i="3" s="1"/>
  <c r="G811" i="3"/>
  <c r="H811" i="3" s="1"/>
  <c r="G810" i="3"/>
  <c r="H810" i="3" s="1"/>
  <c r="G809" i="3"/>
  <c r="H809" i="3" s="1"/>
  <c r="G808" i="3"/>
  <c r="H808" i="3" s="1"/>
  <c r="G807" i="3"/>
  <c r="H807" i="3" s="1"/>
  <c r="G806" i="3"/>
  <c r="H806" i="3" s="1"/>
  <c r="G805" i="3"/>
  <c r="H805" i="3" s="1"/>
  <c r="G804" i="3"/>
  <c r="H804" i="3" s="1"/>
  <c r="G803" i="3"/>
  <c r="H803" i="3" s="1"/>
  <c r="G802" i="3"/>
  <c r="H802" i="3" s="1"/>
  <c r="G801" i="3"/>
  <c r="H801" i="3" s="1"/>
  <c r="G800" i="3"/>
  <c r="H800" i="3" s="1"/>
  <c r="G799" i="3"/>
  <c r="H799" i="3" s="1"/>
  <c r="G798" i="3"/>
  <c r="H798" i="3" s="1"/>
  <c r="G797" i="3"/>
  <c r="H797" i="3" s="1"/>
  <c r="G796" i="3"/>
  <c r="H796" i="3" s="1"/>
  <c r="G795" i="3"/>
  <c r="H795" i="3" s="1"/>
  <c r="G794" i="3"/>
  <c r="H794" i="3" s="1"/>
  <c r="G793" i="3"/>
  <c r="H793" i="3" s="1"/>
  <c r="G792" i="3"/>
  <c r="H792" i="3" s="1"/>
  <c r="G791" i="3"/>
  <c r="H791" i="3" s="1"/>
  <c r="G790" i="3"/>
  <c r="H790" i="3" s="1"/>
  <c r="G789" i="3"/>
  <c r="H789" i="3" s="1"/>
  <c r="G788" i="3"/>
  <c r="H788" i="3" s="1"/>
  <c r="G787" i="3"/>
  <c r="H787" i="3" s="1"/>
  <c r="G786" i="3"/>
  <c r="H786" i="3" s="1"/>
  <c r="G785" i="3"/>
  <c r="H785" i="3" s="1"/>
  <c r="G784" i="3"/>
  <c r="H784" i="3" s="1"/>
  <c r="G783" i="3"/>
  <c r="H783" i="3" s="1"/>
  <c r="G782" i="3"/>
  <c r="H782" i="3" s="1"/>
  <c r="G781" i="3"/>
  <c r="H781" i="3" s="1"/>
  <c r="G780" i="3"/>
  <c r="H780" i="3" s="1"/>
  <c r="G779" i="3"/>
  <c r="H779" i="3" s="1"/>
  <c r="G778" i="3"/>
  <c r="H778" i="3" s="1"/>
  <c r="G777" i="3"/>
  <c r="H777" i="3" s="1"/>
  <c r="G776" i="3"/>
  <c r="H776" i="3" s="1"/>
  <c r="G775" i="3"/>
  <c r="H775" i="3" s="1"/>
  <c r="G774" i="3"/>
  <c r="H774" i="3" s="1"/>
  <c r="G773" i="3"/>
  <c r="H773" i="3" s="1"/>
  <c r="G772" i="3"/>
  <c r="H772" i="3" s="1"/>
  <c r="G771" i="3"/>
  <c r="H771" i="3" s="1"/>
  <c r="G770" i="3"/>
  <c r="H770" i="3" s="1"/>
  <c r="G769" i="3"/>
  <c r="H769" i="3" s="1"/>
  <c r="G768" i="3"/>
  <c r="H768" i="3" s="1"/>
  <c r="G767" i="3"/>
  <c r="H767" i="3" s="1"/>
  <c r="G766" i="3"/>
  <c r="H766" i="3" s="1"/>
  <c r="G765" i="3"/>
  <c r="H765" i="3" s="1"/>
  <c r="G764" i="3"/>
  <c r="H764" i="3" s="1"/>
  <c r="G763" i="3"/>
  <c r="H763" i="3" s="1"/>
  <c r="G762" i="3"/>
  <c r="H762" i="3" s="1"/>
  <c r="G761" i="3"/>
  <c r="H761" i="3" s="1"/>
  <c r="G760" i="3"/>
  <c r="H760" i="3" s="1"/>
  <c r="G759" i="3"/>
  <c r="H759" i="3" s="1"/>
  <c r="G758" i="3"/>
  <c r="H758" i="3" s="1"/>
  <c r="G757" i="3"/>
  <c r="H757" i="3" s="1"/>
  <c r="G756" i="3"/>
  <c r="H756" i="3" s="1"/>
  <c r="G755" i="3"/>
  <c r="H755" i="3" s="1"/>
  <c r="G754" i="3"/>
  <c r="H754" i="3" s="1"/>
  <c r="G753" i="3"/>
  <c r="H753" i="3" s="1"/>
  <c r="G752" i="3"/>
  <c r="H752" i="3" s="1"/>
  <c r="G751" i="3"/>
  <c r="H751" i="3" s="1"/>
  <c r="G750" i="3"/>
  <c r="H750" i="3" s="1"/>
  <c r="G749" i="3"/>
  <c r="H749" i="3" s="1"/>
  <c r="G748" i="3"/>
  <c r="H748" i="3" s="1"/>
  <c r="G747" i="3"/>
  <c r="H747" i="3" s="1"/>
  <c r="G746" i="3"/>
  <c r="H746" i="3" s="1"/>
  <c r="G745" i="3"/>
  <c r="H745" i="3" s="1"/>
  <c r="G744" i="3"/>
  <c r="H744" i="3" s="1"/>
  <c r="G743" i="3"/>
  <c r="H743" i="3" s="1"/>
  <c r="G742" i="3"/>
  <c r="H742" i="3" s="1"/>
  <c r="G741" i="3"/>
  <c r="H741" i="3" s="1"/>
  <c r="G740" i="3"/>
  <c r="H740" i="3" s="1"/>
  <c r="G739" i="3"/>
  <c r="H739" i="3" s="1"/>
  <c r="G738" i="3"/>
  <c r="H738" i="3" s="1"/>
  <c r="G737" i="3"/>
  <c r="H737" i="3" s="1"/>
  <c r="G736" i="3"/>
  <c r="H736" i="3" s="1"/>
  <c r="G735" i="3"/>
  <c r="H735" i="3" s="1"/>
  <c r="G734" i="3"/>
  <c r="H734" i="3" s="1"/>
  <c r="G733" i="3"/>
  <c r="H733" i="3" s="1"/>
  <c r="G732" i="3"/>
  <c r="H732" i="3" s="1"/>
  <c r="G731" i="3"/>
  <c r="H731" i="3" s="1"/>
  <c r="G730" i="3"/>
  <c r="H730" i="3" s="1"/>
  <c r="G729" i="3"/>
  <c r="H729" i="3" s="1"/>
  <c r="G728" i="3"/>
  <c r="H728" i="3" s="1"/>
  <c r="G727" i="3"/>
  <c r="H727" i="3" s="1"/>
  <c r="G726" i="3"/>
  <c r="H726" i="3" s="1"/>
  <c r="G725" i="3"/>
  <c r="H725" i="3" s="1"/>
  <c r="G724" i="3"/>
  <c r="H724" i="3" s="1"/>
  <c r="G723" i="3"/>
  <c r="H723" i="3" s="1"/>
  <c r="G722" i="3"/>
  <c r="H722" i="3" s="1"/>
  <c r="G721" i="3"/>
  <c r="H721" i="3" s="1"/>
  <c r="G720" i="3"/>
  <c r="H720" i="3" s="1"/>
  <c r="G719" i="3"/>
  <c r="H719" i="3" s="1"/>
  <c r="G718" i="3"/>
  <c r="H718" i="3" s="1"/>
  <c r="G717" i="3"/>
  <c r="H717" i="3" s="1"/>
  <c r="G716" i="3"/>
  <c r="H716" i="3" s="1"/>
  <c r="G715" i="3"/>
  <c r="H715" i="3" s="1"/>
  <c r="G714" i="3"/>
  <c r="H714" i="3" s="1"/>
  <c r="G713" i="3"/>
  <c r="H713" i="3" s="1"/>
  <c r="G712" i="3"/>
  <c r="H712" i="3" s="1"/>
  <c r="G711" i="3"/>
  <c r="H711" i="3" s="1"/>
  <c r="G710" i="3"/>
  <c r="H710" i="3" s="1"/>
  <c r="G709" i="3"/>
  <c r="H709" i="3" s="1"/>
  <c r="G708" i="3"/>
  <c r="H708" i="3" s="1"/>
  <c r="G707" i="3"/>
  <c r="H707" i="3" s="1"/>
  <c r="G706" i="3"/>
  <c r="H706" i="3" s="1"/>
  <c r="G705" i="3"/>
  <c r="H705" i="3" s="1"/>
  <c r="G704" i="3"/>
  <c r="H704" i="3" s="1"/>
  <c r="G703" i="3"/>
  <c r="H703" i="3" s="1"/>
  <c r="G702" i="3"/>
  <c r="H702" i="3" s="1"/>
  <c r="G701" i="3"/>
  <c r="H701" i="3" s="1"/>
  <c r="G700" i="3"/>
  <c r="H700" i="3" s="1"/>
  <c r="G699" i="3"/>
  <c r="H699" i="3" s="1"/>
  <c r="G698" i="3"/>
  <c r="H698" i="3" s="1"/>
  <c r="G697" i="3"/>
  <c r="H697" i="3" s="1"/>
  <c r="G696" i="3"/>
  <c r="H696" i="3" s="1"/>
  <c r="G695" i="3"/>
  <c r="H695" i="3" s="1"/>
  <c r="G694" i="3"/>
  <c r="H694" i="3" s="1"/>
  <c r="G693" i="3"/>
  <c r="H693" i="3" s="1"/>
  <c r="G692" i="3"/>
  <c r="H692" i="3" s="1"/>
  <c r="G691" i="3"/>
  <c r="H691" i="3" s="1"/>
  <c r="G690" i="3"/>
  <c r="H690" i="3" s="1"/>
  <c r="G689" i="3"/>
  <c r="H689" i="3" s="1"/>
  <c r="G688" i="3"/>
  <c r="H688" i="3" s="1"/>
  <c r="G687" i="3"/>
  <c r="H687" i="3" s="1"/>
  <c r="G686" i="3"/>
  <c r="H686" i="3" s="1"/>
  <c r="G685" i="3"/>
  <c r="H685" i="3" s="1"/>
  <c r="G684" i="3"/>
  <c r="H684" i="3" s="1"/>
  <c r="G683" i="3"/>
  <c r="H683" i="3" s="1"/>
  <c r="G682" i="3"/>
  <c r="H682" i="3" s="1"/>
  <c r="G681" i="3"/>
  <c r="H681" i="3" s="1"/>
  <c r="G680" i="3"/>
  <c r="H680" i="3" s="1"/>
  <c r="G679" i="3"/>
  <c r="H679" i="3" s="1"/>
  <c r="G678" i="3"/>
  <c r="H678" i="3" s="1"/>
  <c r="G677" i="3"/>
  <c r="H677" i="3" s="1"/>
  <c r="G676" i="3"/>
  <c r="H676" i="3" s="1"/>
  <c r="G675" i="3"/>
  <c r="H675" i="3" s="1"/>
  <c r="G674" i="3"/>
  <c r="H674" i="3" s="1"/>
  <c r="G673" i="3"/>
  <c r="H673" i="3" s="1"/>
  <c r="G672" i="3"/>
  <c r="H672" i="3" s="1"/>
  <c r="G671" i="3"/>
  <c r="H671" i="3" s="1"/>
  <c r="G670" i="3"/>
  <c r="H670" i="3" s="1"/>
  <c r="G669" i="3"/>
  <c r="H669" i="3" s="1"/>
  <c r="G668" i="3"/>
  <c r="H668" i="3" s="1"/>
  <c r="G667" i="3"/>
  <c r="H667" i="3" s="1"/>
  <c r="G666" i="3"/>
  <c r="H666" i="3" s="1"/>
  <c r="G665" i="3"/>
  <c r="H665" i="3" s="1"/>
  <c r="G664" i="3"/>
  <c r="H664" i="3" s="1"/>
  <c r="G663" i="3"/>
  <c r="H663" i="3" s="1"/>
  <c r="G662" i="3"/>
  <c r="H662" i="3" s="1"/>
  <c r="G661" i="3"/>
  <c r="H661" i="3" s="1"/>
  <c r="G660" i="3"/>
  <c r="H660" i="3" s="1"/>
  <c r="G659" i="3"/>
  <c r="H659" i="3" s="1"/>
  <c r="G658" i="3"/>
  <c r="H658" i="3" s="1"/>
  <c r="G657" i="3"/>
  <c r="H657" i="3" s="1"/>
  <c r="G656" i="3"/>
  <c r="H656" i="3" s="1"/>
  <c r="G655" i="3"/>
  <c r="H655" i="3" s="1"/>
  <c r="G654" i="3"/>
  <c r="H654" i="3" s="1"/>
  <c r="G653" i="3"/>
  <c r="H653" i="3" s="1"/>
  <c r="G652" i="3"/>
  <c r="H652" i="3" s="1"/>
  <c r="G651" i="3"/>
  <c r="H651" i="3" s="1"/>
  <c r="G650" i="3"/>
  <c r="H650" i="3" s="1"/>
  <c r="G649" i="3"/>
  <c r="H649" i="3" s="1"/>
  <c r="G648" i="3"/>
  <c r="H648" i="3" s="1"/>
  <c r="G647" i="3"/>
  <c r="H647" i="3" s="1"/>
  <c r="G646" i="3"/>
  <c r="H646" i="3" s="1"/>
  <c r="G645" i="3"/>
  <c r="H645" i="3" s="1"/>
  <c r="G644" i="3"/>
  <c r="H644" i="3" s="1"/>
  <c r="G643" i="3"/>
  <c r="H643" i="3" s="1"/>
  <c r="G642" i="3"/>
  <c r="H642" i="3" s="1"/>
  <c r="G641" i="3"/>
  <c r="H641" i="3" s="1"/>
  <c r="G640" i="3"/>
  <c r="H640" i="3" s="1"/>
  <c r="G639" i="3"/>
  <c r="H639" i="3" s="1"/>
  <c r="G638" i="3"/>
  <c r="H638" i="3" s="1"/>
  <c r="G637" i="3"/>
  <c r="H637" i="3" s="1"/>
  <c r="G636" i="3"/>
  <c r="H636" i="3" s="1"/>
  <c r="G635" i="3"/>
  <c r="H635" i="3" s="1"/>
  <c r="G634" i="3"/>
  <c r="H634" i="3" s="1"/>
  <c r="G633" i="3"/>
  <c r="H633" i="3" s="1"/>
  <c r="G632" i="3"/>
  <c r="H632" i="3" s="1"/>
  <c r="G631" i="3"/>
  <c r="H631" i="3" s="1"/>
  <c r="G630" i="3"/>
  <c r="H630" i="3" s="1"/>
  <c r="G629" i="3"/>
  <c r="H629" i="3" s="1"/>
  <c r="G628" i="3"/>
  <c r="H628" i="3" s="1"/>
  <c r="G627" i="3"/>
  <c r="H627" i="3" s="1"/>
  <c r="G626" i="3"/>
  <c r="H626" i="3" s="1"/>
  <c r="G625" i="3"/>
  <c r="H625" i="3" s="1"/>
  <c r="G624" i="3"/>
  <c r="H624" i="3" s="1"/>
  <c r="G623" i="3"/>
  <c r="H623" i="3" s="1"/>
  <c r="G622" i="3"/>
  <c r="H622" i="3" s="1"/>
  <c r="G621" i="3"/>
  <c r="H621" i="3" s="1"/>
  <c r="G620" i="3"/>
  <c r="H620" i="3" s="1"/>
  <c r="G619" i="3"/>
  <c r="H619" i="3" s="1"/>
  <c r="G618" i="3"/>
  <c r="H618" i="3" s="1"/>
  <c r="G617" i="3"/>
  <c r="H617" i="3" s="1"/>
  <c r="G616" i="3"/>
  <c r="H616" i="3" s="1"/>
  <c r="G615" i="3"/>
  <c r="H615" i="3" s="1"/>
  <c r="G614" i="3"/>
  <c r="H614" i="3" s="1"/>
  <c r="G613" i="3"/>
  <c r="H613" i="3" s="1"/>
  <c r="G612" i="3"/>
  <c r="H612" i="3" s="1"/>
  <c r="G611" i="3"/>
  <c r="H611" i="3" s="1"/>
  <c r="G610" i="3"/>
  <c r="H610" i="3" s="1"/>
  <c r="G609" i="3"/>
  <c r="H609" i="3" s="1"/>
  <c r="G608" i="3"/>
  <c r="H608" i="3" s="1"/>
  <c r="G607" i="3"/>
  <c r="H607" i="3" s="1"/>
  <c r="G606" i="3"/>
  <c r="H606" i="3" s="1"/>
  <c r="G605" i="3"/>
  <c r="H605" i="3" s="1"/>
  <c r="G604" i="3"/>
  <c r="H604" i="3" s="1"/>
  <c r="G603" i="3"/>
  <c r="H603" i="3" s="1"/>
  <c r="G602" i="3"/>
  <c r="H602" i="3" s="1"/>
  <c r="G601" i="3"/>
  <c r="H601" i="3" s="1"/>
  <c r="G600" i="3"/>
  <c r="H600" i="3" s="1"/>
  <c r="G599" i="3"/>
  <c r="H599" i="3" s="1"/>
  <c r="G598" i="3"/>
  <c r="H598" i="3" s="1"/>
  <c r="G597" i="3"/>
  <c r="H597" i="3" s="1"/>
  <c r="G596" i="3"/>
  <c r="H596" i="3" s="1"/>
  <c r="G595" i="3"/>
  <c r="H595" i="3" s="1"/>
  <c r="G594" i="3"/>
  <c r="H594" i="3" s="1"/>
  <c r="G593" i="3"/>
  <c r="H593" i="3" s="1"/>
  <c r="G592" i="3"/>
  <c r="H592" i="3" s="1"/>
  <c r="G591" i="3"/>
  <c r="H591" i="3" s="1"/>
  <c r="G590" i="3"/>
  <c r="H590" i="3" s="1"/>
  <c r="G589" i="3"/>
  <c r="H589" i="3" s="1"/>
  <c r="G588" i="3"/>
  <c r="H588" i="3" s="1"/>
  <c r="G587" i="3"/>
  <c r="H587" i="3" s="1"/>
  <c r="G586" i="3"/>
  <c r="H586" i="3" s="1"/>
  <c r="G585" i="3"/>
  <c r="H585" i="3" s="1"/>
  <c r="G584" i="3"/>
  <c r="H584" i="3" s="1"/>
  <c r="G583" i="3"/>
  <c r="H583" i="3" s="1"/>
  <c r="G582" i="3"/>
  <c r="H582" i="3" s="1"/>
  <c r="G581" i="3"/>
  <c r="H581" i="3" s="1"/>
  <c r="G580" i="3"/>
  <c r="H580" i="3" s="1"/>
  <c r="G579" i="3"/>
  <c r="H579" i="3" s="1"/>
  <c r="G578" i="3"/>
  <c r="H578" i="3" s="1"/>
  <c r="G577" i="3"/>
  <c r="H577" i="3" s="1"/>
  <c r="G576" i="3"/>
  <c r="H576" i="3" s="1"/>
  <c r="G575" i="3"/>
  <c r="H575" i="3" s="1"/>
  <c r="G574" i="3"/>
  <c r="H574" i="3" s="1"/>
  <c r="G573" i="3"/>
  <c r="H573" i="3" s="1"/>
  <c r="G572" i="3"/>
  <c r="H572" i="3" s="1"/>
  <c r="G571" i="3"/>
  <c r="H571" i="3" s="1"/>
  <c r="G570" i="3"/>
  <c r="H570" i="3" s="1"/>
  <c r="G569" i="3"/>
  <c r="H569" i="3" s="1"/>
  <c r="G568" i="3"/>
  <c r="H568" i="3" s="1"/>
  <c r="G567" i="3"/>
  <c r="H567" i="3" s="1"/>
  <c r="G566" i="3"/>
  <c r="H566" i="3" s="1"/>
  <c r="G565" i="3"/>
  <c r="H565" i="3" s="1"/>
  <c r="G564" i="3"/>
  <c r="H564" i="3" s="1"/>
  <c r="G563" i="3"/>
  <c r="H563" i="3" s="1"/>
  <c r="G562" i="3"/>
  <c r="H562" i="3" s="1"/>
  <c r="G561" i="3"/>
  <c r="H561" i="3" s="1"/>
  <c r="G560" i="3"/>
  <c r="H560" i="3" s="1"/>
  <c r="G559" i="3"/>
  <c r="H559" i="3" s="1"/>
  <c r="G558" i="3"/>
  <c r="H558" i="3" s="1"/>
  <c r="G557" i="3"/>
  <c r="H557" i="3" s="1"/>
  <c r="G556" i="3"/>
  <c r="H556" i="3" s="1"/>
  <c r="G555" i="3"/>
  <c r="H555" i="3" s="1"/>
  <c r="G554" i="3"/>
  <c r="H554" i="3" s="1"/>
  <c r="G553" i="3"/>
  <c r="H553" i="3" s="1"/>
  <c r="G552" i="3"/>
  <c r="H552" i="3" s="1"/>
  <c r="G551" i="3"/>
  <c r="H551" i="3" s="1"/>
  <c r="G550" i="3"/>
  <c r="H550" i="3" s="1"/>
  <c r="G549" i="3"/>
  <c r="H549" i="3" s="1"/>
  <c r="G548" i="3"/>
  <c r="H548" i="3" s="1"/>
  <c r="G547" i="3"/>
  <c r="H547" i="3" s="1"/>
  <c r="G546" i="3"/>
  <c r="H546" i="3" s="1"/>
  <c r="G545" i="3"/>
  <c r="H545" i="3" s="1"/>
  <c r="G544" i="3"/>
  <c r="H544" i="3" s="1"/>
  <c r="G543" i="3"/>
  <c r="H543" i="3" s="1"/>
  <c r="G542" i="3"/>
  <c r="H542" i="3" s="1"/>
  <c r="G541" i="3"/>
  <c r="H541" i="3" s="1"/>
  <c r="G540" i="3"/>
  <c r="H540" i="3" s="1"/>
  <c r="G539" i="3"/>
  <c r="H539" i="3" s="1"/>
  <c r="G538" i="3"/>
  <c r="H538" i="3" s="1"/>
  <c r="G537" i="3"/>
  <c r="H537" i="3" s="1"/>
  <c r="G536" i="3"/>
  <c r="H536" i="3" s="1"/>
  <c r="G535" i="3"/>
  <c r="H535" i="3" s="1"/>
  <c r="G534" i="3"/>
  <c r="H534" i="3" s="1"/>
  <c r="G533" i="3"/>
  <c r="H533" i="3" s="1"/>
  <c r="G532" i="3"/>
  <c r="H532" i="3" s="1"/>
  <c r="G531" i="3"/>
  <c r="H531" i="3" s="1"/>
  <c r="G530" i="3"/>
  <c r="H530" i="3" s="1"/>
  <c r="G529" i="3"/>
  <c r="H529" i="3" s="1"/>
  <c r="G528" i="3"/>
  <c r="H528" i="3" s="1"/>
  <c r="G527" i="3"/>
  <c r="H527" i="3" s="1"/>
  <c r="G526" i="3"/>
  <c r="H526" i="3" s="1"/>
  <c r="G525" i="3"/>
  <c r="H525" i="3" s="1"/>
  <c r="G524" i="3"/>
  <c r="H524" i="3" s="1"/>
  <c r="G523" i="3"/>
  <c r="H523" i="3" s="1"/>
  <c r="G522" i="3"/>
  <c r="H522" i="3" s="1"/>
  <c r="G521" i="3"/>
  <c r="H521" i="3" s="1"/>
  <c r="G520" i="3"/>
  <c r="H520" i="3" s="1"/>
  <c r="G519" i="3"/>
  <c r="H519" i="3" s="1"/>
  <c r="G518" i="3"/>
  <c r="H518" i="3" s="1"/>
  <c r="G517" i="3"/>
  <c r="H517" i="3" s="1"/>
  <c r="G516" i="3"/>
  <c r="H516" i="3" s="1"/>
  <c r="G515" i="3"/>
  <c r="H515" i="3" s="1"/>
  <c r="G514" i="3"/>
  <c r="H514" i="3" s="1"/>
  <c r="G513" i="3"/>
  <c r="H513" i="3" s="1"/>
  <c r="G512" i="3"/>
  <c r="H512" i="3" s="1"/>
  <c r="G511" i="3"/>
  <c r="H511" i="3" s="1"/>
  <c r="G510" i="3"/>
  <c r="H510" i="3" s="1"/>
  <c r="G509" i="3"/>
  <c r="H509" i="3" s="1"/>
  <c r="G508" i="3"/>
  <c r="H508" i="3" s="1"/>
  <c r="G507" i="3"/>
  <c r="H507" i="3" s="1"/>
  <c r="G506" i="3"/>
  <c r="H506" i="3" s="1"/>
  <c r="G505" i="3"/>
  <c r="H505" i="3" s="1"/>
  <c r="G504" i="3"/>
  <c r="H504" i="3" s="1"/>
  <c r="G503" i="3"/>
  <c r="H503" i="3" s="1"/>
  <c r="G502" i="3"/>
  <c r="H502" i="3" s="1"/>
  <c r="G501" i="3"/>
  <c r="H501" i="3" s="1"/>
  <c r="G500" i="3"/>
  <c r="H500" i="3" s="1"/>
  <c r="G499" i="3"/>
  <c r="H499" i="3" s="1"/>
  <c r="G498" i="3"/>
  <c r="H498" i="3" s="1"/>
  <c r="G497" i="3"/>
  <c r="H497" i="3" s="1"/>
  <c r="G496" i="3"/>
  <c r="H496" i="3" s="1"/>
  <c r="G495" i="3"/>
  <c r="H495" i="3" s="1"/>
  <c r="G494" i="3"/>
  <c r="H494" i="3" s="1"/>
  <c r="G493" i="3"/>
  <c r="H493" i="3" s="1"/>
  <c r="G492" i="3"/>
  <c r="H492" i="3" s="1"/>
  <c r="G491" i="3"/>
  <c r="H491" i="3" s="1"/>
  <c r="G490" i="3"/>
  <c r="H490" i="3" s="1"/>
  <c r="G489" i="3"/>
  <c r="H489" i="3" s="1"/>
  <c r="G488" i="3"/>
  <c r="H488" i="3" s="1"/>
  <c r="G487" i="3"/>
  <c r="H487" i="3" s="1"/>
  <c r="G486" i="3"/>
  <c r="H486" i="3" s="1"/>
  <c r="G485" i="3"/>
  <c r="H485" i="3" s="1"/>
  <c r="G484" i="3"/>
  <c r="H484" i="3" s="1"/>
  <c r="G483" i="3"/>
  <c r="H483" i="3" s="1"/>
  <c r="G482" i="3"/>
  <c r="H482" i="3" s="1"/>
  <c r="G481" i="3"/>
  <c r="H481" i="3" s="1"/>
  <c r="G480" i="3"/>
  <c r="H480" i="3" s="1"/>
  <c r="G479" i="3"/>
  <c r="H479" i="3" s="1"/>
  <c r="G478" i="3"/>
  <c r="H478" i="3" s="1"/>
  <c r="G477" i="3"/>
  <c r="H477" i="3" s="1"/>
  <c r="G476" i="3"/>
  <c r="H476" i="3" s="1"/>
  <c r="G475" i="3"/>
  <c r="H475" i="3" s="1"/>
  <c r="G474" i="3"/>
  <c r="H474" i="3" s="1"/>
  <c r="G473" i="3"/>
  <c r="H473" i="3" s="1"/>
  <c r="G472" i="3"/>
  <c r="H472" i="3" s="1"/>
  <c r="G471" i="3"/>
  <c r="H471" i="3" s="1"/>
  <c r="G470" i="3"/>
  <c r="H470" i="3" s="1"/>
  <c r="G469" i="3"/>
  <c r="H469" i="3" s="1"/>
  <c r="G468" i="3"/>
  <c r="H468" i="3" s="1"/>
  <c r="G467" i="3"/>
  <c r="H467" i="3" s="1"/>
  <c r="G466" i="3"/>
  <c r="H466" i="3" s="1"/>
  <c r="G465" i="3"/>
  <c r="H465" i="3" s="1"/>
  <c r="G464" i="3"/>
  <c r="H464" i="3" s="1"/>
  <c r="G463" i="3"/>
  <c r="H463" i="3" s="1"/>
  <c r="G462" i="3"/>
  <c r="H462" i="3" s="1"/>
  <c r="G461" i="3"/>
  <c r="H461" i="3" s="1"/>
  <c r="G460" i="3"/>
  <c r="H460" i="3" s="1"/>
  <c r="G459" i="3"/>
  <c r="H459" i="3" s="1"/>
  <c r="G458" i="3"/>
  <c r="H458" i="3" s="1"/>
  <c r="G457" i="3"/>
  <c r="H457" i="3" s="1"/>
  <c r="G456" i="3"/>
  <c r="H456" i="3" s="1"/>
  <c r="G455" i="3"/>
  <c r="H455" i="3" s="1"/>
  <c r="G454" i="3"/>
  <c r="H454" i="3" s="1"/>
  <c r="G453" i="3"/>
  <c r="H453" i="3" s="1"/>
  <c r="G452" i="3"/>
  <c r="H452" i="3" s="1"/>
  <c r="G451" i="3"/>
  <c r="H451" i="3" s="1"/>
  <c r="G450" i="3"/>
  <c r="H450" i="3" s="1"/>
  <c r="G449" i="3"/>
  <c r="H449" i="3" s="1"/>
  <c r="G448" i="3"/>
  <c r="H448" i="3" s="1"/>
  <c r="G447" i="3"/>
  <c r="H447" i="3" s="1"/>
  <c r="G446" i="3"/>
  <c r="H446" i="3" s="1"/>
  <c r="G445" i="3"/>
  <c r="H445" i="3" s="1"/>
  <c r="G444" i="3"/>
  <c r="H444" i="3" s="1"/>
  <c r="G443" i="3"/>
  <c r="H443" i="3" s="1"/>
  <c r="G442" i="3"/>
  <c r="H442" i="3" s="1"/>
  <c r="G441" i="3"/>
  <c r="H441" i="3" s="1"/>
  <c r="G440" i="3"/>
  <c r="H440" i="3" s="1"/>
  <c r="G439" i="3"/>
  <c r="H439" i="3" s="1"/>
  <c r="G438" i="3"/>
  <c r="H438" i="3" s="1"/>
  <c r="G437" i="3"/>
  <c r="H437" i="3" s="1"/>
  <c r="G436" i="3"/>
  <c r="H436" i="3" s="1"/>
  <c r="G435" i="3"/>
  <c r="H435" i="3" s="1"/>
  <c r="G434" i="3"/>
  <c r="H434" i="3" s="1"/>
  <c r="G433" i="3"/>
  <c r="H433" i="3" s="1"/>
  <c r="G432" i="3"/>
  <c r="H432" i="3" s="1"/>
  <c r="G431" i="3"/>
  <c r="H431" i="3" s="1"/>
  <c r="G430" i="3"/>
  <c r="H430" i="3" s="1"/>
  <c r="G429" i="3"/>
  <c r="H429" i="3" s="1"/>
  <c r="G428" i="3"/>
  <c r="H428" i="3" s="1"/>
  <c r="G427" i="3"/>
  <c r="H427" i="3" s="1"/>
  <c r="G426" i="3"/>
  <c r="H426" i="3" s="1"/>
  <c r="G425" i="3"/>
  <c r="H425" i="3" s="1"/>
  <c r="G424" i="3"/>
  <c r="H424" i="3" s="1"/>
  <c r="G423" i="3"/>
  <c r="H423" i="3" s="1"/>
  <c r="G422" i="3"/>
  <c r="H422" i="3" s="1"/>
  <c r="G421" i="3"/>
  <c r="H421" i="3" s="1"/>
  <c r="G420" i="3"/>
  <c r="H420" i="3" s="1"/>
  <c r="G419" i="3"/>
  <c r="H419" i="3" s="1"/>
  <c r="G418" i="3"/>
  <c r="H418" i="3" s="1"/>
  <c r="G417" i="3"/>
  <c r="H417" i="3" s="1"/>
  <c r="G416" i="3"/>
  <c r="H416" i="3" s="1"/>
  <c r="G415" i="3"/>
  <c r="H415" i="3" s="1"/>
  <c r="G414" i="3"/>
  <c r="H414" i="3" s="1"/>
  <c r="G413" i="3"/>
  <c r="H413" i="3" s="1"/>
  <c r="G412" i="3"/>
  <c r="H412" i="3" s="1"/>
  <c r="G411" i="3"/>
  <c r="H411" i="3" s="1"/>
  <c r="G410" i="3"/>
  <c r="H410" i="3" s="1"/>
  <c r="G409" i="3"/>
  <c r="H409" i="3" s="1"/>
  <c r="G408" i="3"/>
  <c r="H408" i="3" s="1"/>
  <c r="G407" i="3"/>
  <c r="H407" i="3" s="1"/>
  <c r="G406" i="3"/>
  <c r="H406" i="3" s="1"/>
  <c r="G405" i="3"/>
  <c r="H405" i="3" s="1"/>
  <c r="G404" i="3"/>
  <c r="H404" i="3" s="1"/>
  <c r="G403" i="3"/>
  <c r="H403" i="3" s="1"/>
  <c r="G402" i="3"/>
  <c r="H402" i="3" s="1"/>
  <c r="G401" i="3"/>
  <c r="H401" i="3" s="1"/>
  <c r="G400" i="3"/>
  <c r="H400" i="3" s="1"/>
  <c r="G399" i="3"/>
  <c r="H399" i="3" s="1"/>
  <c r="G398" i="3"/>
  <c r="H398" i="3" s="1"/>
  <c r="G397" i="3"/>
  <c r="H397" i="3" s="1"/>
  <c r="G396" i="3"/>
  <c r="H396" i="3" s="1"/>
  <c r="G395" i="3"/>
  <c r="H395" i="3" s="1"/>
  <c r="G394" i="3"/>
  <c r="H394" i="3" s="1"/>
  <c r="G393" i="3"/>
  <c r="H393" i="3" s="1"/>
  <c r="G392" i="3"/>
  <c r="H392" i="3" s="1"/>
  <c r="G391" i="3"/>
  <c r="H391" i="3" s="1"/>
  <c r="G390" i="3"/>
  <c r="H390" i="3" s="1"/>
  <c r="G389" i="3"/>
  <c r="H389" i="3" s="1"/>
  <c r="G388" i="3"/>
  <c r="H388" i="3" s="1"/>
  <c r="G387" i="3"/>
  <c r="H387" i="3" s="1"/>
  <c r="G386" i="3"/>
  <c r="H386" i="3" s="1"/>
  <c r="G385" i="3"/>
  <c r="H385" i="3" s="1"/>
  <c r="G384" i="3"/>
  <c r="H384" i="3" s="1"/>
  <c r="G383" i="3"/>
  <c r="H383" i="3" s="1"/>
  <c r="G382" i="3"/>
  <c r="H382" i="3" s="1"/>
  <c r="G381" i="3"/>
  <c r="H381" i="3" s="1"/>
  <c r="G380" i="3"/>
  <c r="H380" i="3" s="1"/>
  <c r="G379" i="3"/>
  <c r="H379" i="3" s="1"/>
  <c r="G378" i="3"/>
  <c r="H378" i="3" s="1"/>
  <c r="G377" i="3"/>
  <c r="H377" i="3" s="1"/>
  <c r="G376" i="3"/>
  <c r="H376" i="3" s="1"/>
  <c r="G375" i="3"/>
  <c r="H375" i="3" s="1"/>
  <c r="G374" i="3"/>
  <c r="H374" i="3" s="1"/>
  <c r="G373" i="3"/>
  <c r="H373" i="3" s="1"/>
  <c r="G372" i="3"/>
  <c r="H372" i="3" s="1"/>
  <c r="G371" i="3"/>
  <c r="H371" i="3" s="1"/>
  <c r="G370" i="3"/>
  <c r="H370" i="3" s="1"/>
  <c r="G369" i="3"/>
  <c r="H369" i="3" s="1"/>
  <c r="G368" i="3"/>
  <c r="H368" i="3" s="1"/>
  <c r="G367" i="3"/>
  <c r="H367" i="3" s="1"/>
  <c r="G366" i="3"/>
  <c r="H366" i="3" s="1"/>
  <c r="G365" i="3"/>
  <c r="H365" i="3" s="1"/>
  <c r="G364" i="3"/>
  <c r="H364" i="3" s="1"/>
  <c r="G363" i="3"/>
  <c r="H363" i="3" s="1"/>
  <c r="G362" i="3"/>
  <c r="H362" i="3" s="1"/>
  <c r="G361" i="3"/>
  <c r="H361" i="3" s="1"/>
  <c r="G360" i="3"/>
  <c r="H360" i="3" s="1"/>
  <c r="G359" i="3"/>
  <c r="H359" i="3" s="1"/>
  <c r="G358" i="3"/>
  <c r="H358" i="3" s="1"/>
  <c r="G357" i="3"/>
  <c r="H357" i="3" s="1"/>
  <c r="G356" i="3"/>
  <c r="H356" i="3" s="1"/>
  <c r="G355" i="3"/>
  <c r="H355" i="3" s="1"/>
  <c r="G354" i="3"/>
  <c r="H354" i="3" s="1"/>
  <c r="G353" i="3"/>
  <c r="H353" i="3" s="1"/>
  <c r="G352" i="3"/>
  <c r="H352" i="3" s="1"/>
  <c r="G351" i="3"/>
  <c r="H351" i="3" s="1"/>
  <c r="G350" i="3"/>
  <c r="H350" i="3" s="1"/>
  <c r="G349" i="3"/>
  <c r="H349" i="3" s="1"/>
  <c r="G348" i="3"/>
  <c r="H348" i="3" s="1"/>
  <c r="G347" i="3"/>
  <c r="H347" i="3" s="1"/>
  <c r="G346" i="3"/>
  <c r="H346" i="3" s="1"/>
  <c r="G345" i="3"/>
  <c r="H345" i="3" s="1"/>
  <c r="G344" i="3"/>
  <c r="H344" i="3" s="1"/>
  <c r="G343" i="3"/>
  <c r="H343" i="3" s="1"/>
  <c r="G342" i="3"/>
  <c r="H342" i="3" s="1"/>
  <c r="G341" i="3"/>
  <c r="H341" i="3" s="1"/>
  <c r="G340" i="3"/>
  <c r="H340" i="3" s="1"/>
  <c r="G339" i="3"/>
  <c r="H339" i="3" s="1"/>
  <c r="G338" i="3"/>
  <c r="H338" i="3" s="1"/>
  <c r="G337" i="3"/>
  <c r="H337" i="3" s="1"/>
  <c r="G336" i="3"/>
  <c r="H336" i="3" s="1"/>
  <c r="G335" i="3"/>
  <c r="H335" i="3" s="1"/>
  <c r="G334" i="3"/>
  <c r="H334" i="3" s="1"/>
  <c r="G333" i="3"/>
  <c r="H333" i="3" s="1"/>
  <c r="G332" i="3"/>
  <c r="H332" i="3" s="1"/>
  <c r="G331" i="3"/>
  <c r="H331" i="3" s="1"/>
  <c r="G330" i="3"/>
  <c r="H330" i="3" s="1"/>
  <c r="G329" i="3"/>
  <c r="H329" i="3" s="1"/>
  <c r="G328" i="3"/>
  <c r="H328" i="3" s="1"/>
  <c r="G327" i="3"/>
  <c r="H327" i="3" s="1"/>
  <c r="G326" i="3"/>
  <c r="H326" i="3" s="1"/>
  <c r="G325" i="3"/>
  <c r="H325" i="3" s="1"/>
  <c r="G324" i="3"/>
  <c r="H324" i="3" s="1"/>
  <c r="G323" i="3"/>
  <c r="H323" i="3" s="1"/>
  <c r="G322" i="3"/>
  <c r="H322" i="3" s="1"/>
  <c r="G321" i="3"/>
  <c r="H321" i="3" s="1"/>
  <c r="G320" i="3"/>
  <c r="H320" i="3" s="1"/>
  <c r="G319" i="3"/>
  <c r="H319" i="3" s="1"/>
  <c r="G318" i="3"/>
  <c r="H318" i="3" s="1"/>
  <c r="G317" i="3"/>
  <c r="H317" i="3" s="1"/>
  <c r="G316" i="3"/>
  <c r="H316" i="3" s="1"/>
  <c r="G315" i="3"/>
  <c r="H315" i="3" s="1"/>
  <c r="G314" i="3"/>
  <c r="H314" i="3" s="1"/>
  <c r="G313" i="3"/>
  <c r="H313" i="3" s="1"/>
  <c r="G312" i="3"/>
  <c r="H312" i="3" s="1"/>
  <c r="G311" i="3"/>
  <c r="H311" i="3" s="1"/>
  <c r="G310" i="3"/>
  <c r="H310" i="3" s="1"/>
  <c r="G309" i="3"/>
  <c r="H309" i="3" s="1"/>
  <c r="G308" i="3"/>
  <c r="H308" i="3" s="1"/>
  <c r="G307" i="3"/>
  <c r="H307" i="3" s="1"/>
  <c r="G306" i="3"/>
  <c r="H306" i="3" s="1"/>
  <c r="G305" i="3"/>
  <c r="H305" i="3" s="1"/>
  <c r="G304" i="3"/>
  <c r="H304" i="3" s="1"/>
  <c r="G303" i="3"/>
  <c r="H303" i="3" s="1"/>
  <c r="G302" i="3"/>
  <c r="H302" i="3" s="1"/>
  <c r="G301" i="3"/>
  <c r="H301" i="3" s="1"/>
  <c r="G300" i="3"/>
  <c r="H300" i="3" s="1"/>
  <c r="G299" i="3"/>
  <c r="H299" i="3" s="1"/>
  <c r="G298" i="3"/>
  <c r="H298" i="3" s="1"/>
  <c r="G297" i="3"/>
  <c r="H297" i="3" s="1"/>
  <c r="G296" i="3"/>
  <c r="H296" i="3" s="1"/>
  <c r="G295" i="3"/>
  <c r="H295" i="3" s="1"/>
  <c r="G294" i="3"/>
  <c r="H294" i="3" s="1"/>
  <c r="G293" i="3"/>
  <c r="H293" i="3" s="1"/>
  <c r="G292" i="3"/>
  <c r="H292" i="3" s="1"/>
  <c r="G291" i="3"/>
  <c r="H291" i="3" s="1"/>
  <c r="G290" i="3"/>
  <c r="H290" i="3" s="1"/>
  <c r="G289" i="3"/>
  <c r="H289" i="3" s="1"/>
  <c r="G288" i="3"/>
  <c r="H288" i="3" s="1"/>
  <c r="G287" i="3"/>
  <c r="H287" i="3" s="1"/>
  <c r="G286" i="3"/>
  <c r="H286" i="3" s="1"/>
  <c r="G285" i="3"/>
  <c r="H285" i="3" s="1"/>
  <c r="G284" i="3"/>
  <c r="H284" i="3" s="1"/>
  <c r="G283" i="3"/>
  <c r="H283" i="3" s="1"/>
  <c r="G282" i="3"/>
  <c r="H282" i="3" s="1"/>
  <c r="G281" i="3"/>
  <c r="H281" i="3" s="1"/>
  <c r="G280" i="3"/>
  <c r="H280" i="3" s="1"/>
  <c r="G279" i="3"/>
  <c r="H279" i="3" s="1"/>
  <c r="G278" i="3"/>
  <c r="H278" i="3" s="1"/>
  <c r="G277" i="3"/>
  <c r="H277" i="3" s="1"/>
  <c r="G276" i="3"/>
  <c r="H276" i="3" s="1"/>
  <c r="G275" i="3"/>
  <c r="H275" i="3" s="1"/>
  <c r="G274" i="3"/>
  <c r="H274" i="3" s="1"/>
  <c r="G273" i="3"/>
  <c r="H273" i="3" s="1"/>
  <c r="G272" i="3"/>
  <c r="H272" i="3" s="1"/>
  <c r="G271" i="3"/>
  <c r="H271" i="3" s="1"/>
  <c r="G270" i="3"/>
  <c r="H270" i="3" s="1"/>
  <c r="G269" i="3"/>
  <c r="H269" i="3" s="1"/>
  <c r="G268" i="3"/>
  <c r="H268" i="3" s="1"/>
  <c r="G267" i="3"/>
  <c r="H267" i="3" s="1"/>
  <c r="G266" i="3"/>
  <c r="H266" i="3" s="1"/>
  <c r="G265" i="3"/>
  <c r="H265" i="3" s="1"/>
  <c r="G264" i="3"/>
  <c r="H264" i="3" s="1"/>
  <c r="G263" i="3"/>
  <c r="H263" i="3" s="1"/>
  <c r="G262" i="3"/>
  <c r="H262" i="3" s="1"/>
  <c r="G261" i="3"/>
  <c r="H261" i="3" s="1"/>
  <c r="G260" i="3"/>
  <c r="H260" i="3" s="1"/>
  <c r="G259" i="3"/>
  <c r="H259" i="3" s="1"/>
  <c r="G258" i="3"/>
  <c r="H258" i="3" s="1"/>
  <c r="G257" i="3"/>
  <c r="H257" i="3" s="1"/>
  <c r="G256" i="3"/>
  <c r="H256" i="3" s="1"/>
  <c r="G255" i="3"/>
  <c r="H255" i="3" s="1"/>
  <c r="G254" i="3"/>
  <c r="H254" i="3" s="1"/>
  <c r="G253" i="3"/>
  <c r="H253" i="3" s="1"/>
  <c r="G252" i="3"/>
  <c r="H252" i="3" s="1"/>
  <c r="G251" i="3"/>
  <c r="H251" i="3" s="1"/>
  <c r="G250" i="3"/>
  <c r="H250" i="3" s="1"/>
  <c r="G249" i="3"/>
  <c r="H249" i="3" s="1"/>
  <c r="G248" i="3"/>
  <c r="H248" i="3" s="1"/>
  <c r="G247" i="3"/>
  <c r="H247" i="3" s="1"/>
  <c r="G246" i="3"/>
  <c r="H246" i="3" s="1"/>
  <c r="G245" i="3"/>
  <c r="H245" i="3" s="1"/>
  <c r="G244" i="3"/>
  <c r="H244" i="3" s="1"/>
  <c r="G243" i="3"/>
  <c r="H243" i="3" s="1"/>
  <c r="G242" i="3"/>
  <c r="H242" i="3" s="1"/>
  <c r="G241" i="3"/>
  <c r="H241" i="3" s="1"/>
  <c r="G240" i="3"/>
  <c r="H240" i="3" s="1"/>
  <c r="G239" i="3"/>
  <c r="H239" i="3" s="1"/>
  <c r="G238" i="3"/>
  <c r="H238" i="3" s="1"/>
  <c r="G237" i="3"/>
  <c r="H237" i="3" s="1"/>
  <c r="G236" i="3"/>
  <c r="H236" i="3" s="1"/>
  <c r="G235" i="3"/>
  <c r="H235" i="3" s="1"/>
  <c r="G234" i="3"/>
  <c r="H234" i="3" s="1"/>
  <c r="G233" i="3"/>
  <c r="H233" i="3" s="1"/>
  <c r="G232" i="3"/>
  <c r="H232" i="3" s="1"/>
  <c r="G231" i="3"/>
  <c r="H231" i="3" s="1"/>
  <c r="G230" i="3"/>
  <c r="H230" i="3" s="1"/>
  <c r="G229" i="3"/>
  <c r="H229" i="3" s="1"/>
  <c r="G228" i="3"/>
  <c r="H228" i="3" s="1"/>
  <c r="G227" i="3"/>
  <c r="H227" i="3" s="1"/>
  <c r="G226" i="3"/>
  <c r="H226" i="3" s="1"/>
  <c r="G225" i="3"/>
  <c r="H225" i="3" s="1"/>
  <c r="G224" i="3"/>
  <c r="H224" i="3" s="1"/>
  <c r="G223" i="3"/>
  <c r="H223" i="3" s="1"/>
  <c r="G222" i="3"/>
  <c r="H222" i="3" s="1"/>
  <c r="G221" i="3"/>
  <c r="H221" i="3" s="1"/>
  <c r="G220" i="3"/>
  <c r="H220" i="3" s="1"/>
  <c r="G219" i="3"/>
  <c r="H219" i="3" s="1"/>
  <c r="G218" i="3"/>
  <c r="H218" i="3" s="1"/>
  <c r="G217" i="3"/>
  <c r="H217" i="3" s="1"/>
  <c r="G216" i="3"/>
  <c r="H216" i="3" s="1"/>
  <c r="G215" i="3"/>
  <c r="H215" i="3" s="1"/>
  <c r="G214" i="3"/>
  <c r="H214" i="3" s="1"/>
  <c r="G213" i="3"/>
  <c r="H213" i="3" s="1"/>
  <c r="G212" i="3"/>
  <c r="H212" i="3" s="1"/>
  <c r="G211" i="3"/>
  <c r="H211" i="3" s="1"/>
  <c r="G210" i="3"/>
  <c r="H210" i="3" s="1"/>
  <c r="G209" i="3"/>
  <c r="H209" i="3" s="1"/>
  <c r="G208" i="3"/>
  <c r="H208" i="3" s="1"/>
  <c r="G207" i="3"/>
  <c r="H207" i="3" s="1"/>
  <c r="G206" i="3"/>
  <c r="H206" i="3" s="1"/>
  <c r="G205" i="3"/>
  <c r="H205" i="3" s="1"/>
  <c r="G204" i="3"/>
  <c r="H204" i="3" s="1"/>
  <c r="G203" i="3"/>
  <c r="H203" i="3" s="1"/>
  <c r="G202" i="3"/>
  <c r="H202" i="3" s="1"/>
  <c r="G201" i="3"/>
  <c r="H201" i="3" s="1"/>
  <c r="G200" i="3"/>
  <c r="H200" i="3" s="1"/>
  <c r="G199" i="3"/>
  <c r="H199" i="3" s="1"/>
  <c r="G198" i="3"/>
  <c r="H198" i="3" s="1"/>
  <c r="G197" i="3"/>
  <c r="H197" i="3" s="1"/>
  <c r="G196" i="3"/>
  <c r="H196" i="3" s="1"/>
  <c r="G195" i="3"/>
  <c r="H195" i="3" s="1"/>
  <c r="G194" i="3"/>
  <c r="H194" i="3" s="1"/>
  <c r="G193" i="3"/>
  <c r="H193" i="3" s="1"/>
  <c r="G192" i="3"/>
  <c r="H192" i="3" s="1"/>
  <c r="G191" i="3"/>
  <c r="H191" i="3" s="1"/>
  <c r="G190" i="3"/>
  <c r="H190" i="3" s="1"/>
  <c r="G189" i="3"/>
  <c r="H189" i="3" s="1"/>
  <c r="G188" i="3"/>
  <c r="H188" i="3" s="1"/>
  <c r="G187" i="3"/>
  <c r="H187" i="3" s="1"/>
  <c r="G186" i="3"/>
  <c r="H186" i="3" s="1"/>
  <c r="G185" i="3"/>
  <c r="H185" i="3" s="1"/>
  <c r="G184" i="3"/>
  <c r="H184" i="3" s="1"/>
  <c r="G183" i="3"/>
  <c r="H183" i="3" s="1"/>
  <c r="G182" i="3"/>
  <c r="H182" i="3" s="1"/>
  <c r="G181" i="3"/>
  <c r="H181" i="3" s="1"/>
  <c r="G180" i="3"/>
  <c r="H180" i="3" s="1"/>
  <c r="G179" i="3"/>
  <c r="H179" i="3" s="1"/>
  <c r="G178" i="3"/>
  <c r="H178" i="3" s="1"/>
  <c r="G177" i="3"/>
  <c r="H177" i="3" s="1"/>
  <c r="G176" i="3"/>
  <c r="H176" i="3" s="1"/>
  <c r="G175" i="3"/>
  <c r="H175" i="3" s="1"/>
  <c r="G174" i="3"/>
  <c r="H174" i="3" s="1"/>
  <c r="G173" i="3"/>
  <c r="H173" i="3" s="1"/>
  <c r="G172" i="3"/>
  <c r="H172" i="3" s="1"/>
  <c r="G171" i="3"/>
  <c r="H171" i="3" s="1"/>
  <c r="G170" i="3"/>
  <c r="H170" i="3" s="1"/>
  <c r="G169" i="3"/>
  <c r="H169" i="3" s="1"/>
  <c r="G168" i="3"/>
  <c r="H168" i="3" s="1"/>
  <c r="G167" i="3"/>
  <c r="H167" i="3" s="1"/>
  <c r="G166" i="3"/>
  <c r="H166" i="3" s="1"/>
  <c r="G165" i="3"/>
  <c r="H165" i="3" s="1"/>
  <c r="G164" i="3"/>
  <c r="H164" i="3" s="1"/>
  <c r="G163" i="3"/>
  <c r="H163" i="3" s="1"/>
  <c r="G162" i="3"/>
  <c r="H162" i="3" s="1"/>
  <c r="G161" i="3"/>
  <c r="H161" i="3" s="1"/>
  <c r="G160" i="3"/>
  <c r="H160" i="3" s="1"/>
  <c r="G159" i="3"/>
  <c r="H159" i="3" s="1"/>
  <c r="G158" i="3"/>
  <c r="H158" i="3" s="1"/>
  <c r="G157" i="3"/>
  <c r="H157" i="3" s="1"/>
  <c r="G156" i="3"/>
  <c r="H156" i="3" s="1"/>
  <c r="G155" i="3"/>
  <c r="H155" i="3" s="1"/>
  <c r="G154" i="3"/>
  <c r="H154" i="3" s="1"/>
  <c r="G153" i="3"/>
  <c r="H153" i="3" s="1"/>
  <c r="G152" i="3"/>
  <c r="H152" i="3" s="1"/>
  <c r="G151" i="3"/>
  <c r="H151" i="3" s="1"/>
  <c r="G150" i="3"/>
  <c r="H150" i="3" s="1"/>
  <c r="G149" i="3"/>
  <c r="H149" i="3" s="1"/>
  <c r="G148" i="3"/>
  <c r="H148" i="3" s="1"/>
  <c r="G147" i="3"/>
  <c r="H147" i="3" s="1"/>
  <c r="G146" i="3"/>
  <c r="H146" i="3" s="1"/>
  <c r="G145" i="3"/>
  <c r="H145" i="3" s="1"/>
  <c r="G144" i="3"/>
  <c r="H144" i="3" s="1"/>
  <c r="G143" i="3"/>
  <c r="H143" i="3" s="1"/>
  <c r="G142" i="3"/>
  <c r="H142" i="3" s="1"/>
  <c r="G141" i="3"/>
  <c r="H141" i="3" s="1"/>
  <c r="G140" i="3"/>
  <c r="H140" i="3" s="1"/>
  <c r="G139" i="3"/>
  <c r="H139" i="3" s="1"/>
  <c r="G138" i="3"/>
  <c r="H138" i="3" s="1"/>
  <c r="G137" i="3"/>
  <c r="H137" i="3" s="1"/>
  <c r="G136" i="3"/>
  <c r="H136" i="3" s="1"/>
  <c r="G135" i="3"/>
  <c r="H135" i="3" s="1"/>
  <c r="G134" i="3"/>
  <c r="H134" i="3" s="1"/>
  <c r="G133" i="3"/>
  <c r="H133" i="3" s="1"/>
  <c r="G132" i="3"/>
  <c r="H132" i="3" s="1"/>
  <c r="G131" i="3"/>
  <c r="H131" i="3" s="1"/>
  <c r="G130" i="3"/>
  <c r="H130" i="3" s="1"/>
  <c r="G129" i="3"/>
  <c r="H129" i="3" s="1"/>
  <c r="G128" i="3"/>
  <c r="H128" i="3" s="1"/>
  <c r="G127" i="3"/>
  <c r="H127" i="3" s="1"/>
  <c r="G126" i="3"/>
  <c r="H126" i="3" s="1"/>
  <c r="G125" i="3"/>
  <c r="H125" i="3" s="1"/>
  <c r="G124" i="3"/>
  <c r="H124" i="3" s="1"/>
  <c r="G123" i="3"/>
  <c r="H123" i="3" s="1"/>
  <c r="G122" i="3"/>
  <c r="H122" i="3" s="1"/>
  <c r="G121" i="3"/>
  <c r="H121" i="3" s="1"/>
  <c r="G120" i="3"/>
  <c r="H120" i="3" s="1"/>
  <c r="G119" i="3"/>
  <c r="H119" i="3" s="1"/>
  <c r="G118" i="3"/>
  <c r="H118" i="3" s="1"/>
  <c r="G117" i="3"/>
  <c r="H117" i="3" s="1"/>
  <c r="G116" i="3"/>
  <c r="H116" i="3" s="1"/>
  <c r="G115" i="3"/>
  <c r="H115" i="3" s="1"/>
  <c r="G114" i="3"/>
  <c r="H114" i="3" s="1"/>
  <c r="G113" i="3"/>
  <c r="H113" i="3" s="1"/>
  <c r="G112" i="3"/>
  <c r="H112" i="3" s="1"/>
  <c r="G111" i="3"/>
  <c r="H111" i="3" s="1"/>
  <c r="G110" i="3"/>
  <c r="H110" i="3" s="1"/>
  <c r="G109" i="3"/>
  <c r="H109" i="3" s="1"/>
  <c r="G108" i="3"/>
  <c r="H108" i="3" s="1"/>
  <c r="G107" i="3"/>
  <c r="H107" i="3" s="1"/>
  <c r="G106" i="3"/>
  <c r="H106" i="3" s="1"/>
  <c r="G105" i="3"/>
  <c r="H105" i="3" s="1"/>
  <c r="G104" i="3"/>
  <c r="H104" i="3" s="1"/>
  <c r="G103" i="3"/>
  <c r="H103" i="3" s="1"/>
  <c r="G102" i="3"/>
  <c r="H102" i="3" s="1"/>
  <c r="G101" i="3"/>
  <c r="H101" i="3" s="1"/>
  <c r="G100" i="3"/>
  <c r="H100" i="3" s="1"/>
  <c r="G99" i="3"/>
  <c r="H99" i="3" s="1"/>
  <c r="G98" i="3"/>
  <c r="H98" i="3" s="1"/>
  <c r="G97" i="3"/>
  <c r="H97" i="3" s="1"/>
  <c r="G96" i="3"/>
  <c r="H96" i="3" s="1"/>
  <c r="G95" i="3"/>
  <c r="H95" i="3" s="1"/>
  <c r="G94" i="3"/>
  <c r="H94" i="3" s="1"/>
  <c r="G93" i="3"/>
  <c r="H93" i="3" s="1"/>
  <c r="G92" i="3"/>
  <c r="H92" i="3" s="1"/>
  <c r="G91" i="3"/>
  <c r="H91" i="3" s="1"/>
  <c r="G90" i="3"/>
  <c r="H90" i="3" s="1"/>
  <c r="G89" i="3"/>
  <c r="H89" i="3" s="1"/>
  <c r="G88" i="3"/>
  <c r="H88" i="3" s="1"/>
  <c r="G87" i="3"/>
  <c r="H87" i="3" s="1"/>
  <c r="G86" i="3"/>
  <c r="H86" i="3" s="1"/>
  <c r="G85" i="3"/>
  <c r="H85" i="3" s="1"/>
  <c r="G84" i="3"/>
  <c r="H84" i="3" s="1"/>
  <c r="G83" i="3"/>
  <c r="H83" i="3" s="1"/>
  <c r="G82" i="3"/>
  <c r="H82" i="3" s="1"/>
  <c r="G81" i="3"/>
  <c r="H81" i="3" s="1"/>
  <c r="G80" i="3"/>
  <c r="H80" i="3" s="1"/>
  <c r="G79" i="3"/>
  <c r="H79" i="3" s="1"/>
  <c r="G78" i="3"/>
  <c r="H78" i="3" s="1"/>
  <c r="G77" i="3"/>
  <c r="H77" i="3" s="1"/>
  <c r="G76" i="3"/>
  <c r="H76" i="3" s="1"/>
  <c r="G75" i="3"/>
  <c r="H75" i="3" s="1"/>
  <c r="G74" i="3"/>
  <c r="H74" i="3" s="1"/>
  <c r="G73" i="3"/>
  <c r="H73" i="3" s="1"/>
  <c r="G72" i="3"/>
  <c r="H72" i="3" s="1"/>
  <c r="G71" i="3"/>
  <c r="H71" i="3" s="1"/>
  <c r="G70" i="3"/>
  <c r="H70" i="3" s="1"/>
  <c r="G69" i="3"/>
  <c r="H69" i="3" s="1"/>
  <c r="G68" i="3"/>
  <c r="H68" i="3" s="1"/>
  <c r="G67" i="3"/>
  <c r="H67" i="3" s="1"/>
  <c r="G66" i="3"/>
  <c r="H66" i="3" s="1"/>
  <c r="G65" i="3"/>
  <c r="H65" i="3" s="1"/>
  <c r="G64" i="3"/>
  <c r="H64" i="3" s="1"/>
  <c r="G63" i="3"/>
  <c r="H63" i="3" s="1"/>
  <c r="G62" i="3"/>
  <c r="H62" i="3" s="1"/>
  <c r="G61" i="3"/>
  <c r="H61" i="3" s="1"/>
  <c r="G60" i="3"/>
  <c r="H60" i="3" s="1"/>
  <c r="G59" i="3"/>
  <c r="H59" i="3" s="1"/>
  <c r="G58" i="3"/>
  <c r="H58" i="3" s="1"/>
  <c r="G57" i="3"/>
  <c r="H57" i="3" s="1"/>
  <c r="G56" i="3"/>
  <c r="H56" i="3" s="1"/>
  <c r="G55" i="3"/>
  <c r="H55" i="3" s="1"/>
  <c r="G54" i="3"/>
  <c r="H54" i="3" s="1"/>
  <c r="G53" i="3"/>
  <c r="H53" i="3" s="1"/>
  <c r="G52" i="3"/>
  <c r="H52" i="3" s="1"/>
  <c r="G51" i="3"/>
  <c r="H51" i="3" s="1"/>
  <c r="G50" i="3"/>
  <c r="H50" i="3" s="1"/>
  <c r="G49" i="3"/>
  <c r="H49" i="3" s="1"/>
  <c r="G48" i="3"/>
  <c r="H48" i="3" s="1"/>
  <c r="G47" i="3"/>
  <c r="H47" i="3" s="1"/>
  <c r="G46" i="3"/>
  <c r="H46" i="3" s="1"/>
  <c r="G45" i="3"/>
  <c r="H45" i="3" s="1"/>
  <c r="G44" i="3"/>
  <c r="H44" i="3" s="1"/>
  <c r="G43" i="3"/>
  <c r="H43" i="3" s="1"/>
  <c r="G42" i="3"/>
  <c r="H42" i="3" s="1"/>
  <c r="G41" i="3"/>
  <c r="H41" i="3" s="1"/>
  <c r="G40" i="3"/>
  <c r="H40" i="3" s="1"/>
  <c r="G39" i="3"/>
  <c r="H39" i="3" s="1"/>
  <c r="G38" i="3"/>
  <c r="H38" i="3" s="1"/>
  <c r="G37" i="3"/>
  <c r="H37" i="3" s="1"/>
  <c r="G36" i="3"/>
  <c r="H36" i="3" s="1"/>
  <c r="G35" i="3"/>
  <c r="H35" i="3" s="1"/>
  <c r="G34" i="3"/>
  <c r="H34" i="3" s="1"/>
  <c r="G33" i="3"/>
  <c r="H33" i="3" s="1"/>
  <c r="G32" i="3"/>
  <c r="H32" i="3" s="1"/>
  <c r="G31" i="3"/>
  <c r="H31" i="3" s="1"/>
  <c r="G30" i="3"/>
  <c r="H30" i="3" s="1"/>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G12" i="3"/>
  <c r="H12" i="3" s="1"/>
  <c r="G11" i="3"/>
  <c r="H11" i="3" s="1"/>
  <c r="G10" i="3"/>
  <c r="H10" i="3" s="1"/>
  <c r="G9" i="3"/>
  <c r="H9" i="3" s="1"/>
  <c r="G8" i="3"/>
  <c r="H8" i="3" s="1"/>
  <c r="G7" i="3"/>
  <c r="H7" i="3" s="1"/>
  <c r="G6" i="3"/>
  <c r="H6" i="3" s="1"/>
  <c r="G5" i="3"/>
  <c r="H5" i="3" s="1"/>
  <c r="G4" i="3"/>
  <c r="H4" i="3" s="1"/>
  <c r="G3" i="3"/>
  <c r="H3" i="3" s="1"/>
  <c r="G2" i="3"/>
  <c r="H2" i="3" s="1"/>
  <c r="E3" i="3"/>
  <c r="F3" i="3" s="1"/>
  <c r="E4" i="3"/>
  <c r="F4" i="3" s="1"/>
  <c r="E5" i="3"/>
  <c r="F5" i="3" s="1"/>
  <c r="E6" i="3"/>
  <c r="F6" i="3" s="1"/>
  <c r="E7" i="3"/>
  <c r="F7" i="3" s="1"/>
  <c r="E8" i="3"/>
  <c r="F8" i="3" s="1"/>
  <c r="E9" i="3"/>
  <c r="F9" i="3" s="1"/>
  <c r="E10" i="3"/>
  <c r="F10" i="3" s="1"/>
  <c r="E11" i="3"/>
  <c r="F11" i="3" s="1"/>
  <c r="E12" i="3"/>
  <c r="F12" i="3" s="1"/>
  <c r="E13" i="3"/>
  <c r="F13" i="3" s="1"/>
  <c r="E14" i="3"/>
  <c r="F14" i="3" s="1"/>
  <c r="E15" i="3"/>
  <c r="F15" i="3" s="1"/>
  <c r="E16" i="3"/>
  <c r="F16" i="3" s="1"/>
  <c r="E17" i="3"/>
  <c r="F17" i="3" s="1"/>
  <c r="E18" i="3"/>
  <c r="F18" i="3" s="1"/>
  <c r="E19" i="3"/>
  <c r="F19" i="3" s="1"/>
  <c r="E20" i="3"/>
  <c r="F20" i="3" s="1"/>
  <c r="E21" i="3"/>
  <c r="F21" i="3" s="1"/>
  <c r="E22" i="3"/>
  <c r="F22" i="3" s="1"/>
  <c r="E23" i="3"/>
  <c r="F23" i="3" s="1"/>
  <c r="E24" i="3"/>
  <c r="F24" i="3" s="1"/>
  <c r="E25" i="3"/>
  <c r="F25" i="3" s="1"/>
  <c r="E26" i="3"/>
  <c r="F26" i="3" s="1"/>
  <c r="E27" i="3"/>
  <c r="F27" i="3" s="1"/>
  <c r="E28" i="3"/>
  <c r="F28" i="3" s="1"/>
  <c r="E29" i="3"/>
  <c r="F29" i="3" s="1"/>
  <c r="E30" i="3"/>
  <c r="F30" i="3" s="1"/>
  <c r="E31" i="3"/>
  <c r="F31" i="3" s="1"/>
  <c r="E32" i="3"/>
  <c r="F32" i="3" s="1"/>
  <c r="E33" i="3"/>
  <c r="F33" i="3" s="1"/>
  <c r="E34" i="3"/>
  <c r="F34" i="3" s="1"/>
  <c r="E35" i="3"/>
  <c r="F35" i="3" s="1"/>
  <c r="E36" i="3"/>
  <c r="F36" i="3" s="1"/>
  <c r="E37" i="3"/>
  <c r="F37" i="3" s="1"/>
  <c r="E38" i="3"/>
  <c r="F38" i="3" s="1"/>
  <c r="E39" i="3"/>
  <c r="F39" i="3" s="1"/>
  <c r="E40" i="3"/>
  <c r="F40" i="3" s="1"/>
  <c r="E41" i="3"/>
  <c r="F41" i="3" s="1"/>
  <c r="E42" i="3"/>
  <c r="F42" i="3" s="1"/>
  <c r="E43" i="3"/>
  <c r="F43" i="3" s="1"/>
  <c r="E44" i="3"/>
  <c r="F44" i="3" s="1"/>
  <c r="E45" i="3"/>
  <c r="F45" i="3" s="1"/>
  <c r="E46" i="3"/>
  <c r="F46" i="3" s="1"/>
  <c r="E47" i="3"/>
  <c r="F47" i="3" s="1"/>
  <c r="E48" i="3"/>
  <c r="F48" i="3" s="1"/>
  <c r="E49" i="3"/>
  <c r="F49" i="3" s="1"/>
  <c r="E50" i="3"/>
  <c r="F50" i="3" s="1"/>
  <c r="E51" i="3"/>
  <c r="F51" i="3" s="1"/>
  <c r="E52" i="3"/>
  <c r="F52" i="3" s="1"/>
  <c r="E53" i="3"/>
  <c r="F53" i="3" s="1"/>
  <c r="E54" i="3"/>
  <c r="F54" i="3" s="1"/>
  <c r="E55" i="3"/>
  <c r="F55" i="3" s="1"/>
  <c r="E56" i="3"/>
  <c r="F56" i="3" s="1"/>
  <c r="E57" i="3"/>
  <c r="F57" i="3" s="1"/>
  <c r="E58" i="3"/>
  <c r="F58" i="3" s="1"/>
  <c r="E59" i="3"/>
  <c r="F59" i="3" s="1"/>
  <c r="E60" i="3"/>
  <c r="F60" i="3" s="1"/>
  <c r="E61" i="3"/>
  <c r="F61" i="3" s="1"/>
  <c r="E62" i="3"/>
  <c r="F62" i="3" s="1"/>
  <c r="E63" i="3"/>
  <c r="F63" i="3" s="1"/>
  <c r="E64" i="3"/>
  <c r="F64" i="3" s="1"/>
  <c r="E65" i="3"/>
  <c r="F65" i="3" s="1"/>
  <c r="E66" i="3"/>
  <c r="F66" i="3" s="1"/>
  <c r="E67" i="3"/>
  <c r="F67" i="3" s="1"/>
  <c r="E68" i="3"/>
  <c r="F68" i="3" s="1"/>
  <c r="E69" i="3"/>
  <c r="F69" i="3" s="1"/>
  <c r="E70" i="3"/>
  <c r="F70" i="3" s="1"/>
  <c r="E71" i="3"/>
  <c r="F71" i="3" s="1"/>
  <c r="E72" i="3"/>
  <c r="F72" i="3" s="1"/>
  <c r="E73" i="3"/>
  <c r="F73" i="3" s="1"/>
  <c r="E74" i="3"/>
  <c r="F74" i="3" s="1"/>
  <c r="E75" i="3"/>
  <c r="F75" i="3" s="1"/>
  <c r="E76" i="3"/>
  <c r="F76" i="3" s="1"/>
  <c r="E77" i="3"/>
  <c r="F77" i="3" s="1"/>
  <c r="E78" i="3"/>
  <c r="F78" i="3" s="1"/>
  <c r="E79" i="3"/>
  <c r="F79" i="3" s="1"/>
  <c r="E80" i="3"/>
  <c r="F80" i="3" s="1"/>
  <c r="E81" i="3"/>
  <c r="F81" i="3" s="1"/>
  <c r="E82" i="3"/>
  <c r="F82" i="3" s="1"/>
  <c r="E83" i="3"/>
  <c r="F83" i="3" s="1"/>
  <c r="E84" i="3"/>
  <c r="F84" i="3" s="1"/>
  <c r="E85" i="3"/>
  <c r="F85" i="3" s="1"/>
  <c r="E86" i="3"/>
  <c r="F86" i="3" s="1"/>
  <c r="E87" i="3"/>
  <c r="F87" i="3" s="1"/>
  <c r="E88" i="3"/>
  <c r="F88" i="3" s="1"/>
  <c r="E89" i="3"/>
  <c r="F89" i="3" s="1"/>
  <c r="E90" i="3"/>
  <c r="F90" i="3" s="1"/>
  <c r="E91" i="3"/>
  <c r="F91" i="3" s="1"/>
  <c r="E92" i="3"/>
  <c r="F92" i="3" s="1"/>
  <c r="E93" i="3"/>
  <c r="F93" i="3" s="1"/>
  <c r="E94" i="3"/>
  <c r="F94" i="3" s="1"/>
  <c r="E95" i="3"/>
  <c r="F95" i="3" s="1"/>
  <c r="E96" i="3"/>
  <c r="F96" i="3" s="1"/>
  <c r="E97" i="3"/>
  <c r="F97" i="3" s="1"/>
  <c r="E98" i="3"/>
  <c r="F98" i="3" s="1"/>
  <c r="E99" i="3"/>
  <c r="F99" i="3" s="1"/>
  <c r="E100" i="3"/>
  <c r="F100" i="3" s="1"/>
  <c r="E101" i="3"/>
  <c r="F101" i="3" s="1"/>
  <c r="E102" i="3"/>
  <c r="F102" i="3" s="1"/>
  <c r="E103" i="3"/>
  <c r="F103" i="3" s="1"/>
  <c r="E104" i="3"/>
  <c r="F104" i="3" s="1"/>
  <c r="E105" i="3"/>
  <c r="F105" i="3" s="1"/>
  <c r="E106" i="3"/>
  <c r="F106" i="3" s="1"/>
  <c r="E107" i="3"/>
  <c r="F107" i="3" s="1"/>
  <c r="E108" i="3"/>
  <c r="F108" i="3" s="1"/>
  <c r="E109" i="3"/>
  <c r="F109" i="3" s="1"/>
  <c r="E110" i="3"/>
  <c r="F110" i="3" s="1"/>
  <c r="E111" i="3"/>
  <c r="F111" i="3" s="1"/>
  <c r="E112" i="3"/>
  <c r="F112" i="3" s="1"/>
  <c r="E113" i="3"/>
  <c r="F113" i="3" s="1"/>
  <c r="E114" i="3"/>
  <c r="F114" i="3" s="1"/>
  <c r="E115" i="3"/>
  <c r="F115" i="3" s="1"/>
  <c r="E116" i="3"/>
  <c r="F116" i="3" s="1"/>
  <c r="E117" i="3"/>
  <c r="F117" i="3" s="1"/>
  <c r="E118" i="3"/>
  <c r="F118" i="3" s="1"/>
  <c r="E119" i="3"/>
  <c r="F119" i="3" s="1"/>
  <c r="E120" i="3"/>
  <c r="F120" i="3" s="1"/>
  <c r="E121" i="3"/>
  <c r="F121" i="3" s="1"/>
  <c r="E122" i="3"/>
  <c r="F122" i="3" s="1"/>
  <c r="E123" i="3"/>
  <c r="F123" i="3" s="1"/>
  <c r="E124" i="3"/>
  <c r="F124" i="3" s="1"/>
  <c r="E125" i="3"/>
  <c r="F125" i="3" s="1"/>
  <c r="E126" i="3"/>
  <c r="F126" i="3" s="1"/>
  <c r="E127" i="3"/>
  <c r="F127" i="3" s="1"/>
  <c r="E128" i="3"/>
  <c r="F128" i="3" s="1"/>
  <c r="E129" i="3"/>
  <c r="F129" i="3" s="1"/>
  <c r="E130" i="3"/>
  <c r="F130" i="3" s="1"/>
  <c r="E131" i="3"/>
  <c r="F131" i="3" s="1"/>
  <c r="E132" i="3"/>
  <c r="F132" i="3" s="1"/>
  <c r="E133" i="3"/>
  <c r="F133" i="3" s="1"/>
  <c r="E134" i="3"/>
  <c r="F134" i="3" s="1"/>
  <c r="E135" i="3"/>
  <c r="F135" i="3" s="1"/>
  <c r="E136" i="3"/>
  <c r="F136" i="3" s="1"/>
  <c r="E137" i="3"/>
  <c r="F137" i="3" s="1"/>
  <c r="E138" i="3"/>
  <c r="F138" i="3" s="1"/>
  <c r="E139" i="3"/>
  <c r="F139" i="3" s="1"/>
  <c r="E140" i="3"/>
  <c r="F140" i="3" s="1"/>
  <c r="E141" i="3"/>
  <c r="F141" i="3" s="1"/>
  <c r="E142" i="3"/>
  <c r="F142" i="3" s="1"/>
  <c r="E143" i="3"/>
  <c r="F143" i="3" s="1"/>
  <c r="E144" i="3"/>
  <c r="F144" i="3" s="1"/>
  <c r="E145" i="3"/>
  <c r="F145" i="3" s="1"/>
  <c r="E146" i="3"/>
  <c r="F146" i="3" s="1"/>
  <c r="E147" i="3"/>
  <c r="F147" i="3" s="1"/>
  <c r="E148" i="3"/>
  <c r="F148" i="3" s="1"/>
  <c r="E149" i="3"/>
  <c r="F149" i="3" s="1"/>
  <c r="E150" i="3"/>
  <c r="F150" i="3" s="1"/>
  <c r="E151" i="3"/>
  <c r="F151" i="3" s="1"/>
  <c r="E152" i="3"/>
  <c r="F152" i="3" s="1"/>
  <c r="E153" i="3"/>
  <c r="F153" i="3" s="1"/>
  <c r="E154" i="3"/>
  <c r="F154" i="3" s="1"/>
  <c r="E155" i="3"/>
  <c r="F155" i="3" s="1"/>
  <c r="E156" i="3"/>
  <c r="F156" i="3" s="1"/>
  <c r="E157" i="3"/>
  <c r="F157" i="3" s="1"/>
  <c r="E158" i="3"/>
  <c r="F158" i="3" s="1"/>
  <c r="E159" i="3"/>
  <c r="F159" i="3" s="1"/>
  <c r="E160" i="3"/>
  <c r="F160" i="3" s="1"/>
  <c r="E161" i="3"/>
  <c r="F161" i="3" s="1"/>
  <c r="E162" i="3"/>
  <c r="F162" i="3" s="1"/>
  <c r="E163" i="3"/>
  <c r="F163" i="3" s="1"/>
  <c r="E164" i="3"/>
  <c r="F164" i="3" s="1"/>
  <c r="E165" i="3"/>
  <c r="F165" i="3" s="1"/>
  <c r="E166" i="3"/>
  <c r="F166" i="3" s="1"/>
  <c r="E167" i="3"/>
  <c r="F167" i="3" s="1"/>
  <c r="E168" i="3"/>
  <c r="F168" i="3" s="1"/>
  <c r="E169" i="3"/>
  <c r="F169" i="3" s="1"/>
  <c r="E170" i="3"/>
  <c r="F170" i="3" s="1"/>
  <c r="E171" i="3"/>
  <c r="F171" i="3" s="1"/>
  <c r="E172" i="3"/>
  <c r="F172" i="3" s="1"/>
  <c r="E173" i="3"/>
  <c r="F173" i="3" s="1"/>
  <c r="E174" i="3"/>
  <c r="F174" i="3" s="1"/>
  <c r="E175" i="3"/>
  <c r="F175" i="3" s="1"/>
  <c r="E176" i="3"/>
  <c r="F176" i="3" s="1"/>
  <c r="E177" i="3"/>
  <c r="F177" i="3" s="1"/>
  <c r="E178" i="3"/>
  <c r="F178" i="3" s="1"/>
  <c r="E179" i="3"/>
  <c r="F179" i="3" s="1"/>
  <c r="E180" i="3"/>
  <c r="F180" i="3" s="1"/>
  <c r="E181" i="3"/>
  <c r="F181" i="3" s="1"/>
  <c r="E182" i="3"/>
  <c r="F182" i="3" s="1"/>
  <c r="E183" i="3"/>
  <c r="F183" i="3" s="1"/>
  <c r="E184" i="3"/>
  <c r="F184" i="3" s="1"/>
  <c r="E185" i="3"/>
  <c r="F185" i="3" s="1"/>
  <c r="E186" i="3"/>
  <c r="F186" i="3" s="1"/>
  <c r="E187" i="3"/>
  <c r="F187" i="3" s="1"/>
  <c r="E188" i="3"/>
  <c r="F188" i="3" s="1"/>
  <c r="E189" i="3"/>
  <c r="F189" i="3" s="1"/>
  <c r="E190" i="3"/>
  <c r="F190" i="3" s="1"/>
  <c r="E191" i="3"/>
  <c r="F191" i="3" s="1"/>
  <c r="E192" i="3"/>
  <c r="F192" i="3" s="1"/>
  <c r="E193" i="3"/>
  <c r="F193" i="3" s="1"/>
  <c r="E194" i="3"/>
  <c r="F194" i="3" s="1"/>
  <c r="E195" i="3"/>
  <c r="F195" i="3" s="1"/>
  <c r="E196" i="3"/>
  <c r="F196" i="3" s="1"/>
  <c r="E197" i="3"/>
  <c r="F197" i="3" s="1"/>
  <c r="E198" i="3"/>
  <c r="F198" i="3" s="1"/>
  <c r="E199" i="3"/>
  <c r="F199" i="3" s="1"/>
  <c r="E200" i="3"/>
  <c r="F200" i="3" s="1"/>
  <c r="E201" i="3"/>
  <c r="F201" i="3" s="1"/>
  <c r="E202" i="3"/>
  <c r="F202" i="3" s="1"/>
  <c r="E203" i="3"/>
  <c r="F203" i="3" s="1"/>
  <c r="E204" i="3"/>
  <c r="F204" i="3" s="1"/>
  <c r="E205" i="3"/>
  <c r="F205" i="3" s="1"/>
  <c r="E206" i="3"/>
  <c r="F206" i="3" s="1"/>
  <c r="E207" i="3"/>
  <c r="F207" i="3" s="1"/>
  <c r="E208" i="3"/>
  <c r="F208" i="3" s="1"/>
  <c r="E209" i="3"/>
  <c r="F209" i="3" s="1"/>
  <c r="E210" i="3"/>
  <c r="F210" i="3" s="1"/>
  <c r="E211" i="3"/>
  <c r="F211" i="3" s="1"/>
  <c r="E212" i="3"/>
  <c r="F212" i="3" s="1"/>
  <c r="E213" i="3"/>
  <c r="F213" i="3" s="1"/>
  <c r="E214" i="3"/>
  <c r="F214" i="3" s="1"/>
  <c r="E215" i="3"/>
  <c r="F215" i="3" s="1"/>
  <c r="E216" i="3"/>
  <c r="F216" i="3" s="1"/>
  <c r="E217" i="3"/>
  <c r="F217" i="3" s="1"/>
  <c r="E218" i="3"/>
  <c r="F218" i="3" s="1"/>
  <c r="E219" i="3"/>
  <c r="F219" i="3" s="1"/>
  <c r="E220" i="3"/>
  <c r="F220" i="3" s="1"/>
  <c r="E221" i="3"/>
  <c r="F221" i="3" s="1"/>
  <c r="E222" i="3"/>
  <c r="F222" i="3" s="1"/>
  <c r="E223" i="3"/>
  <c r="F223" i="3" s="1"/>
  <c r="E224" i="3"/>
  <c r="F224" i="3" s="1"/>
  <c r="E225" i="3"/>
  <c r="F225" i="3" s="1"/>
  <c r="E226" i="3"/>
  <c r="F226" i="3" s="1"/>
  <c r="E227" i="3"/>
  <c r="F227" i="3" s="1"/>
  <c r="E228" i="3"/>
  <c r="F228" i="3" s="1"/>
  <c r="E229" i="3"/>
  <c r="F229" i="3" s="1"/>
  <c r="E230" i="3"/>
  <c r="F230" i="3" s="1"/>
  <c r="E231" i="3"/>
  <c r="F231" i="3" s="1"/>
  <c r="E232" i="3"/>
  <c r="F232" i="3" s="1"/>
  <c r="E233" i="3"/>
  <c r="F233" i="3" s="1"/>
  <c r="E234" i="3"/>
  <c r="F234" i="3" s="1"/>
  <c r="E235" i="3"/>
  <c r="F235" i="3" s="1"/>
  <c r="E236" i="3"/>
  <c r="F236" i="3" s="1"/>
  <c r="E237" i="3"/>
  <c r="F237" i="3" s="1"/>
  <c r="E238" i="3"/>
  <c r="F238" i="3" s="1"/>
  <c r="E239" i="3"/>
  <c r="F239" i="3" s="1"/>
  <c r="E240" i="3"/>
  <c r="F240" i="3" s="1"/>
  <c r="E241" i="3"/>
  <c r="F241" i="3" s="1"/>
  <c r="E242" i="3"/>
  <c r="F242" i="3" s="1"/>
  <c r="E243" i="3"/>
  <c r="F243" i="3" s="1"/>
  <c r="E244" i="3"/>
  <c r="F244" i="3" s="1"/>
  <c r="E245" i="3"/>
  <c r="F245" i="3" s="1"/>
  <c r="E246" i="3"/>
  <c r="F246" i="3" s="1"/>
  <c r="E247" i="3"/>
  <c r="F247" i="3" s="1"/>
  <c r="E248" i="3"/>
  <c r="F248" i="3" s="1"/>
  <c r="E249" i="3"/>
  <c r="F249" i="3" s="1"/>
  <c r="E250" i="3"/>
  <c r="F250" i="3" s="1"/>
  <c r="E251" i="3"/>
  <c r="F251" i="3" s="1"/>
  <c r="E252" i="3"/>
  <c r="F252" i="3" s="1"/>
  <c r="E253" i="3"/>
  <c r="F253" i="3" s="1"/>
  <c r="E254" i="3"/>
  <c r="F254" i="3" s="1"/>
  <c r="E255" i="3"/>
  <c r="F255" i="3" s="1"/>
  <c r="E256" i="3"/>
  <c r="F256" i="3" s="1"/>
  <c r="E257" i="3"/>
  <c r="F257" i="3" s="1"/>
  <c r="E258" i="3"/>
  <c r="F258" i="3" s="1"/>
  <c r="E259" i="3"/>
  <c r="F259" i="3" s="1"/>
  <c r="E260" i="3"/>
  <c r="F260" i="3" s="1"/>
  <c r="E261" i="3"/>
  <c r="F261" i="3" s="1"/>
  <c r="E262" i="3"/>
  <c r="F262" i="3" s="1"/>
  <c r="E263" i="3"/>
  <c r="F263" i="3" s="1"/>
  <c r="E264" i="3"/>
  <c r="F264" i="3" s="1"/>
  <c r="E265" i="3"/>
  <c r="F265" i="3" s="1"/>
  <c r="E266" i="3"/>
  <c r="F266" i="3" s="1"/>
  <c r="E267" i="3"/>
  <c r="F267" i="3" s="1"/>
  <c r="E268" i="3"/>
  <c r="F268" i="3" s="1"/>
  <c r="E269" i="3"/>
  <c r="F269" i="3" s="1"/>
  <c r="E270" i="3"/>
  <c r="F270" i="3" s="1"/>
  <c r="E271" i="3"/>
  <c r="F271" i="3" s="1"/>
  <c r="E272" i="3"/>
  <c r="F272" i="3" s="1"/>
  <c r="E273" i="3"/>
  <c r="F273" i="3" s="1"/>
  <c r="E274" i="3"/>
  <c r="F274" i="3" s="1"/>
  <c r="E275" i="3"/>
  <c r="F275" i="3" s="1"/>
  <c r="E276" i="3"/>
  <c r="F276" i="3" s="1"/>
  <c r="E277" i="3"/>
  <c r="F277" i="3" s="1"/>
  <c r="E278" i="3"/>
  <c r="F278" i="3" s="1"/>
  <c r="E279" i="3"/>
  <c r="F279" i="3" s="1"/>
  <c r="E280" i="3"/>
  <c r="F280" i="3" s="1"/>
  <c r="E281" i="3"/>
  <c r="F281" i="3" s="1"/>
  <c r="E282" i="3"/>
  <c r="F282" i="3" s="1"/>
  <c r="E283" i="3"/>
  <c r="F283" i="3" s="1"/>
  <c r="E284" i="3"/>
  <c r="F284" i="3" s="1"/>
  <c r="E285" i="3"/>
  <c r="F285" i="3" s="1"/>
  <c r="E286" i="3"/>
  <c r="F286" i="3" s="1"/>
  <c r="E287" i="3"/>
  <c r="F287" i="3" s="1"/>
  <c r="E288" i="3"/>
  <c r="F288" i="3" s="1"/>
  <c r="E289" i="3"/>
  <c r="F289" i="3" s="1"/>
  <c r="E290" i="3"/>
  <c r="F290" i="3" s="1"/>
  <c r="E291" i="3"/>
  <c r="F291" i="3" s="1"/>
  <c r="E292" i="3"/>
  <c r="F292" i="3" s="1"/>
  <c r="E293" i="3"/>
  <c r="F293" i="3" s="1"/>
  <c r="E294" i="3"/>
  <c r="F294" i="3" s="1"/>
  <c r="E295" i="3"/>
  <c r="F295" i="3" s="1"/>
  <c r="E296" i="3"/>
  <c r="F296" i="3" s="1"/>
  <c r="E297" i="3"/>
  <c r="F297" i="3" s="1"/>
  <c r="E298" i="3"/>
  <c r="F298" i="3" s="1"/>
  <c r="E299" i="3"/>
  <c r="F299" i="3" s="1"/>
  <c r="E300" i="3"/>
  <c r="F300" i="3" s="1"/>
  <c r="E301" i="3"/>
  <c r="F301" i="3" s="1"/>
  <c r="E302" i="3"/>
  <c r="F302" i="3" s="1"/>
  <c r="E303" i="3"/>
  <c r="F303" i="3" s="1"/>
  <c r="E304" i="3"/>
  <c r="F304" i="3" s="1"/>
  <c r="E305" i="3"/>
  <c r="F305" i="3" s="1"/>
  <c r="E306" i="3"/>
  <c r="F306" i="3" s="1"/>
  <c r="E307" i="3"/>
  <c r="F307" i="3" s="1"/>
  <c r="E308" i="3"/>
  <c r="F308" i="3" s="1"/>
  <c r="E309" i="3"/>
  <c r="F309" i="3" s="1"/>
  <c r="E310" i="3"/>
  <c r="F310" i="3" s="1"/>
  <c r="E311" i="3"/>
  <c r="F311" i="3" s="1"/>
  <c r="E312" i="3"/>
  <c r="F312" i="3" s="1"/>
  <c r="E313" i="3"/>
  <c r="F313" i="3" s="1"/>
  <c r="E314" i="3"/>
  <c r="F314" i="3" s="1"/>
  <c r="E315" i="3"/>
  <c r="F315" i="3" s="1"/>
  <c r="E316" i="3"/>
  <c r="F316" i="3" s="1"/>
  <c r="E317" i="3"/>
  <c r="F317" i="3" s="1"/>
  <c r="E318" i="3"/>
  <c r="F318" i="3" s="1"/>
  <c r="E319" i="3"/>
  <c r="F319" i="3" s="1"/>
  <c r="E320" i="3"/>
  <c r="F320" i="3" s="1"/>
  <c r="E321" i="3"/>
  <c r="F321" i="3" s="1"/>
  <c r="E322" i="3"/>
  <c r="F322" i="3" s="1"/>
  <c r="E323" i="3"/>
  <c r="F323" i="3" s="1"/>
  <c r="E324" i="3"/>
  <c r="F324" i="3" s="1"/>
  <c r="E325" i="3"/>
  <c r="F325" i="3" s="1"/>
  <c r="E326" i="3"/>
  <c r="F326" i="3" s="1"/>
  <c r="E327" i="3"/>
  <c r="F327" i="3" s="1"/>
  <c r="E328" i="3"/>
  <c r="F328" i="3" s="1"/>
  <c r="E329" i="3"/>
  <c r="F329" i="3" s="1"/>
  <c r="E330" i="3"/>
  <c r="F330" i="3" s="1"/>
  <c r="E331" i="3"/>
  <c r="F331" i="3" s="1"/>
  <c r="E332" i="3"/>
  <c r="F332" i="3" s="1"/>
  <c r="E333" i="3"/>
  <c r="F333" i="3" s="1"/>
  <c r="E334" i="3"/>
  <c r="F334" i="3" s="1"/>
  <c r="E335" i="3"/>
  <c r="F335" i="3" s="1"/>
  <c r="E336" i="3"/>
  <c r="F336" i="3" s="1"/>
  <c r="E337" i="3"/>
  <c r="F337" i="3" s="1"/>
  <c r="E338" i="3"/>
  <c r="F338" i="3" s="1"/>
  <c r="E339" i="3"/>
  <c r="F339" i="3" s="1"/>
  <c r="E340" i="3"/>
  <c r="F340" i="3" s="1"/>
  <c r="E341" i="3"/>
  <c r="F341" i="3" s="1"/>
  <c r="E342" i="3"/>
  <c r="F342" i="3" s="1"/>
  <c r="E343" i="3"/>
  <c r="F343" i="3" s="1"/>
  <c r="E344" i="3"/>
  <c r="F344" i="3" s="1"/>
  <c r="E345" i="3"/>
  <c r="F345" i="3" s="1"/>
  <c r="E346" i="3"/>
  <c r="F346" i="3" s="1"/>
  <c r="E347" i="3"/>
  <c r="F347" i="3" s="1"/>
  <c r="E348" i="3"/>
  <c r="F348" i="3" s="1"/>
  <c r="E349" i="3"/>
  <c r="F349" i="3" s="1"/>
  <c r="E350" i="3"/>
  <c r="F350" i="3" s="1"/>
  <c r="E351" i="3"/>
  <c r="F351" i="3" s="1"/>
  <c r="E352" i="3"/>
  <c r="F352" i="3" s="1"/>
  <c r="E353" i="3"/>
  <c r="F353" i="3" s="1"/>
  <c r="E354" i="3"/>
  <c r="F354" i="3" s="1"/>
  <c r="E355" i="3"/>
  <c r="F355" i="3" s="1"/>
  <c r="E356" i="3"/>
  <c r="F356" i="3" s="1"/>
  <c r="E357" i="3"/>
  <c r="F357" i="3" s="1"/>
  <c r="E358" i="3"/>
  <c r="F358" i="3" s="1"/>
  <c r="E359" i="3"/>
  <c r="F359" i="3" s="1"/>
  <c r="E360" i="3"/>
  <c r="F360" i="3" s="1"/>
  <c r="E361" i="3"/>
  <c r="F361" i="3" s="1"/>
  <c r="E362" i="3"/>
  <c r="F362" i="3" s="1"/>
  <c r="E363" i="3"/>
  <c r="F363" i="3" s="1"/>
  <c r="E364" i="3"/>
  <c r="F364" i="3" s="1"/>
  <c r="E365" i="3"/>
  <c r="F365" i="3" s="1"/>
  <c r="E366" i="3"/>
  <c r="F366" i="3" s="1"/>
  <c r="E367" i="3"/>
  <c r="F367" i="3" s="1"/>
  <c r="E368" i="3"/>
  <c r="F368" i="3" s="1"/>
  <c r="E369" i="3"/>
  <c r="F369" i="3" s="1"/>
  <c r="E370" i="3"/>
  <c r="F370" i="3" s="1"/>
  <c r="E371" i="3"/>
  <c r="F371" i="3" s="1"/>
  <c r="E372" i="3"/>
  <c r="F372" i="3" s="1"/>
  <c r="E373" i="3"/>
  <c r="F373" i="3" s="1"/>
  <c r="E374" i="3"/>
  <c r="F374" i="3" s="1"/>
  <c r="E375" i="3"/>
  <c r="F375" i="3" s="1"/>
  <c r="E376" i="3"/>
  <c r="F376" i="3" s="1"/>
  <c r="E377" i="3"/>
  <c r="F377" i="3" s="1"/>
  <c r="E378" i="3"/>
  <c r="F378" i="3" s="1"/>
  <c r="E379" i="3"/>
  <c r="F379" i="3" s="1"/>
  <c r="E380" i="3"/>
  <c r="F380" i="3" s="1"/>
  <c r="E381" i="3"/>
  <c r="F381" i="3" s="1"/>
  <c r="E382" i="3"/>
  <c r="F382" i="3" s="1"/>
  <c r="E383" i="3"/>
  <c r="F383" i="3" s="1"/>
  <c r="E384" i="3"/>
  <c r="F384" i="3" s="1"/>
  <c r="E385" i="3"/>
  <c r="F385" i="3" s="1"/>
  <c r="E386" i="3"/>
  <c r="F386" i="3" s="1"/>
  <c r="E387" i="3"/>
  <c r="F387" i="3" s="1"/>
  <c r="E388" i="3"/>
  <c r="F388" i="3" s="1"/>
  <c r="E389" i="3"/>
  <c r="F389" i="3" s="1"/>
  <c r="E390" i="3"/>
  <c r="F390" i="3" s="1"/>
  <c r="E391" i="3"/>
  <c r="F391" i="3" s="1"/>
  <c r="E392" i="3"/>
  <c r="F392" i="3" s="1"/>
  <c r="E393" i="3"/>
  <c r="F393" i="3" s="1"/>
  <c r="E394" i="3"/>
  <c r="F394" i="3" s="1"/>
  <c r="E395" i="3"/>
  <c r="F395" i="3" s="1"/>
  <c r="E396" i="3"/>
  <c r="F396" i="3" s="1"/>
  <c r="E397" i="3"/>
  <c r="F397" i="3" s="1"/>
  <c r="E398" i="3"/>
  <c r="F398" i="3" s="1"/>
  <c r="E399" i="3"/>
  <c r="F399" i="3" s="1"/>
  <c r="E400" i="3"/>
  <c r="F400" i="3" s="1"/>
  <c r="E401" i="3"/>
  <c r="F401" i="3" s="1"/>
  <c r="E402" i="3"/>
  <c r="F402" i="3" s="1"/>
  <c r="E403" i="3"/>
  <c r="F403" i="3" s="1"/>
  <c r="E404" i="3"/>
  <c r="F404" i="3" s="1"/>
  <c r="E405" i="3"/>
  <c r="F405" i="3" s="1"/>
  <c r="E406" i="3"/>
  <c r="F406" i="3" s="1"/>
  <c r="E407" i="3"/>
  <c r="F407" i="3" s="1"/>
  <c r="E408" i="3"/>
  <c r="F408" i="3" s="1"/>
  <c r="E409" i="3"/>
  <c r="F409" i="3" s="1"/>
  <c r="E410" i="3"/>
  <c r="F410" i="3" s="1"/>
  <c r="E411" i="3"/>
  <c r="F411" i="3" s="1"/>
  <c r="E412" i="3"/>
  <c r="F412" i="3" s="1"/>
  <c r="E413" i="3"/>
  <c r="F413" i="3" s="1"/>
  <c r="E414" i="3"/>
  <c r="F414" i="3" s="1"/>
  <c r="E415" i="3"/>
  <c r="F415" i="3" s="1"/>
  <c r="E416" i="3"/>
  <c r="F416" i="3" s="1"/>
  <c r="E417" i="3"/>
  <c r="F417" i="3" s="1"/>
  <c r="E418" i="3"/>
  <c r="F418" i="3" s="1"/>
  <c r="E419" i="3"/>
  <c r="F419" i="3" s="1"/>
  <c r="E420" i="3"/>
  <c r="F420" i="3" s="1"/>
  <c r="E421" i="3"/>
  <c r="F421" i="3" s="1"/>
  <c r="E422" i="3"/>
  <c r="F422" i="3" s="1"/>
  <c r="E423" i="3"/>
  <c r="F423" i="3" s="1"/>
  <c r="E424" i="3"/>
  <c r="F424" i="3" s="1"/>
  <c r="E425" i="3"/>
  <c r="F425" i="3" s="1"/>
  <c r="E426" i="3"/>
  <c r="F426" i="3" s="1"/>
  <c r="E427" i="3"/>
  <c r="F427" i="3" s="1"/>
  <c r="E428" i="3"/>
  <c r="F428" i="3" s="1"/>
  <c r="E429" i="3"/>
  <c r="F429" i="3" s="1"/>
  <c r="E430" i="3"/>
  <c r="F430" i="3" s="1"/>
  <c r="E431" i="3"/>
  <c r="F431" i="3" s="1"/>
  <c r="E432" i="3"/>
  <c r="F432" i="3" s="1"/>
  <c r="E433" i="3"/>
  <c r="F433" i="3" s="1"/>
  <c r="E434" i="3"/>
  <c r="F434" i="3" s="1"/>
  <c r="E435" i="3"/>
  <c r="F435" i="3" s="1"/>
  <c r="E436" i="3"/>
  <c r="F436" i="3" s="1"/>
  <c r="E437" i="3"/>
  <c r="F437" i="3" s="1"/>
  <c r="E438" i="3"/>
  <c r="F438" i="3" s="1"/>
  <c r="E439" i="3"/>
  <c r="F439" i="3" s="1"/>
  <c r="E440" i="3"/>
  <c r="F440" i="3" s="1"/>
  <c r="E441" i="3"/>
  <c r="F441" i="3" s="1"/>
  <c r="E442" i="3"/>
  <c r="F442" i="3" s="1"/>
  <c r="E443" i="3"/>
  <c r="F443" i="3" s="1"/>
  <c r="E444" i="3"/>
  <c r="F444" i="3" s="1"/>
  <c r="E445" i="3"/>
  <c r="F445" i="3" s="1"/>
  <c r="E446" i="3"/>
  <c r="F446" i="3" s="1"/>
  <c r="E447" i="3"/>
  <c r="F447" i="3" s="1"/>
  <c r="E448" i="3"/>
  <c r="F448" i="3" s="1"/>
  <c r="E449" i="3"/>
  <c r="F449" i="3" s="1"/>
  <c r="E450" i="3"/>
  <c r="F450" i="3" s="1"/>
  <c r="E451" i="3"/>
  <c r="F451" i="3" s="1"/>
  <c r="E452" i="3"/>
  <c r="F452" i="3" s="1"/>
  <c r="E453" i="3"/>
  <c r="F453" i="3" s="1"/>
  <c r="E454" i="3"/>
  <c r="F454" i="3" s="1"/>
  <c r="E455" i="3"/>
  <c r="F455" i="3" s="1"/>
  <c r="E456" i="3"/>
  <c r="F456" i="3" s="1"/>
  <c r="E457" i="3"/>
  <c r="F457" i="3" s="1"/>
  <c r="E458" i="3"/>
  <c r="F458" i="3" s="1"/>
  <c r="E459" i="3"/>
  <c r="F459" i="3" s="1"/>
  <c r="E460" i="3"/>
  <c r="F460" i="3" s="1"/>
  <c r="E461" i="3"/>
  <c r="F461" i="3" s="1"/>
  <c r="E462" i="3"/>
  <c r="F462" i="3" s="1"/>
  <c r="E463" i="3"/>
  <c r="F463" i="3" s="1"/>
  <c r="E464" i="3"/>
  <c r="F464" i="3" s="1"/>
  <c r="E465" i="3"/>
  <c r="F465" i="3" s="1"/>
  <c r="E466" i="3"/>
  <c r="F466" i="3" s="1"/>
  <c r="E467" i="3"/>
  <c r="F467" i="3" s="1"/>
  <c r="E468" i="3"/>
  <c r="F468" i="3" s="1"/>
  <c r="E469" i="3"/>
  <c r="F469" i="3" s="1"/>
  <c r="E470" i="3"/>
  <c r="F470" i="3" s="1"/>
  <c r="E471" i="3"/>
  <c r="F471" i="3" s="1"/>
  <c r="E472" i="3"/>
  <c r="F472" i="3" s="1"/>
  <c r="E473" i="3"/>
  <c r="F473" i="3" s="1"/>
  <c r="E474" i="3"/>
  <c r="F474" i="3" s="1"/>
  <c r="E475" i="3"/>
  <c r="F475" i="3" s="1"/>
  <c r="E476" i="3"/>
  <c r="F476" i="3" s="1"/>
  <c r="E477" i="3"/>
  <c r="F477" i="3" s="1"/>
  <c r="E478" i="3"/>
  <c r="F478" i="3" s="1"/>
  <c r="E479" i="3"/>
  <c r="F479" i="3" s="1"/>
  <c r="E480" i="3"/>
  <c r="F480" i="3" s="1"/>
  <c r="E481" i="3"/>
  <c r="F481" i="3" s="1"/>
  <c r="E482" i="3"/>
  <c r="F482" i="3" s="1"/>
  <c r="E483" i="3"/>
  <c r="F483" i="3" s="1"/>
  <c r="E484" i="3"/>
  <c r="F484" i="3" s="1"/>
  <c r="E485" i="3"/>
  <c r="F485" i="3" s="1"/>
  <c r="E486" i="3"/>
  <c r="F486" i="3" s="1"/>
  <c r="E487" i="3"/>
  <c r="F487" i="3" s="1"/>
  <c r="E488" i="3"/>
  <c r="F488" i="3" s="1"/>
  <c r="E489" i="3"/>
  <c r="F489" i="3" s="1"/>
  <c r="E490" i="3"/>
  <c r="F490" i="3" s="1"/>
  <c r="E491" i="3"/>
  <c r="F491" i="3" s="1"/>
  <c r="E492" i="3"/>
  <c r="F492" i="3" s="1"/>
  <c r="E493" i="3"/>
  <c r="F493" i="3" s="1"/>
  <c r="E494" i="3"/>
  <c r="F494" i="3" s="1"/>
  <c r="E495" i="3"/>
  <c r="F495" i="3" s="1"/>
  <c r="E496" i="3"/>
  <c r="F496" i="3" s="1"/>
  <c r="E497" i="3"/>
  <c r="F497" i="3" s="1"/>
  <c r="E498" i="3"/>
  <c r="F498" i="3" s="1"/>
  <c r="E499" i="3"/>
  <c r="F499" i="3" s="1"/>
  <c r="E500" i="3"/>
  <c r="F500" i="3" s="1"/>
  <c r="E501" i="3"/>
  <c r="F501" i="3" s="1"/>
  <c r="E502" i="3"/>
  <c r="F502" i="3" s="1"/>
  <c r="E503" i="3"/>
  <c r="F503" i="3" s="1"/>
  <c r="E504" i="3"/>
  <c r="F504" i="3" s="1"/>
  <c r="E505" i="3"/>
  <c r="F505" i="3" s="1"/>
  <c r="E506" i="3"/>
  <c r="F506" i="3" s="1"/>
  <c r="E507" i="3"/>
  <c r="F507" i="3" s="1"/>
  <c r="E508" i="3"/>
  <c r="F508" i="3" s="1"/>
  <c r="E509" i="3"/>
  <c r="F509" i="3" s="1"/>
  <c r="E510" i="3"/>
  <c r="F510" i="3" s="1"/>
  <c r="E511" i="3"/>
  <c r="F511" i="3" s="1"/>
  <c r="E512" i="3"/>
  <c r="F512" i="3" s="1"/>
  <c r="E513" i="3"/>
  <c r="F513" i="3" s="1"/>
  <c r="E514" i="3"/>
  <c r="F514" i="3" s="1"/>
  <c r="E515" i="3"/>
  <c r="F515" i="3" s="1"/>
  <c r="E516" i="3"/>
  <c r="F516" i="3" s="1"/>
  <c r="E517" i="3"/>
  <c r="F517" i="3" s="1"/>
  <c r="E518" i="3"/>
  <c r="F518" i="3" s="1"/>
  <c r="E519" i="3"/>
  <c r="F519" i="3" s="1"/>
  <c r="E520" i="3"/>
  <c r="F520" i="3" s="1"/>
  <c r="E521" i="3"/>
  <c r="F521" i="3" s="1"/>
  <c r="E522" i="3"/>
  <c r="F522" i="3" s="1"/>
  <c r="E523" i="3"/>
  <c r="F523" i="3" s="1"/>
  <c r="E524" i="3"/>
  <c r="F524" i="3" s="1"/>
  <c r="E525" i="3"/>
  <c r="F525" i="3" s="1"/>
  <c r="E526" i="3"/>
  <c r="F526" i="3" s="1"/>
  <c r="E527" i="3"/>
  <c r="F527" i="3" s="1"/>
  <c r="E528" i="3"/>
  <c r="F528" i="3" s="1"/>
  <c r="E529" i="3"/>
  <c r="F529" i="3" s="1"/>
  <c r="E530" i="3"/>
  <c r="F530" i="3" s="1"/>
  <c r="E531" i="3"/>
  <c r="F531" i="3" s="1"/>
  <c r="E532" i="3"/>
  <c r="F532" i="3" s="1"/>
  <c r="E533" i="3"/>
  <c r="F533" i="3" s="1"/>
  <c r="E534" i="3"/>
  <c r="F534" i="3" s="1"/>
  <c r="E535" i="3"/>
  <c r="F535" i="3" s="1"/>
  <c r="E536" i="3"/>
  <c r="F536" i="3" s="1"/>
  <c r="E537" i="3"/>
  <c r="F537" i="3" s="1"/>
  <c r="E538" i="3"/>
  <c r="F538" i="3" s="1"/>
  <c r="E539" i="3"/>
  <c r="F539" i="3" s="1"/>
  <c r="E540" i="3"/>
  <c r="F540" i="3" s="1"/>
  <c r="E541" i="3"/>
  <c r="F541" i="3" s="1"/>
  <c r="E542" i="3"/>
  <c r="F542" i="3" s="1"/>
  <c r="E543" i="3"/>
  <c r="F543" i="3" s="1"/>
  <c r="E544" i="3"/>
  <c r="F544" i="3" s="1"/>
  <c r="E545" i="3"/>
  <c r="F545" i="3" s="1"/>
  <c r="E546" i="3"/>
  <c r="F546" i="3" s="1"/>
  <c r="E547" i="3"/>
  <c r="F547" i="3" s="1"/>
  <c r="E548" i="3"/>
  <c r="F548" i="3" s="1"/>
  <c r="E549" i="3"/>
  <c r="F549" i="3" s="1"/>
  <c r="E550" i="3"/>
  <c r="F550" i="3" s="1"/>
  <c r="E551" i="3"/>
  <c r="F551" i="3" s="1"/>
  <c r="E552" i="3"/>
  <c r="F552" i="3" s="1"/>
  <c r="E553" i="3"/>
  <c r="F553" i="3" s="1"/>
  <c r="E554" i="3"/>
  <c r="F554" i="3" s="1"/>
  <c r="E555" i="3"/>
  <c r="F555" i="3" s="1"/>
  <c r="E556" i="3"/>
  <c r="F556" i="3" s="1"/>
  <c r="E557" i="3"/>
  <c r="F557" i="3" s="1"/>
  <c r="E558" i="3"/>
  <c r="F558" i="3" s="1"/>
  <c r="E559" i="3"/>
  <c r="F559" i="3" s="1"/>
  <c r="E560" i="3"/>
  <c r="F560" i="3" s="1"/>
  <c r="E561" i="3"/>
  <c r="F561" i="3" s="1"/>
  <c r="E562" i="3"/>
  <c r="F562" i="3" s="1"/>
  <c r="E563" i="3"/>
  <c r="F563" i="3" s="1"/>
  <c r="E564" i="3"/>
  <c r="F564" i="3" s="1"/>
  <c r="E565" i="3"/>
  <c r="F565" i="3" s="1"/>
  <c r="E566" i="3"/>
  <c r="F566" i="3" s="1"/>
  <c r="E567" i="3"/>
  <c r="F567" i="3" s="1"/>
  <c r="E568" i="3"/>
  <c r="F568" i="3" s="1"/>
  <c r="E569" i="3"/>
  <c r="F569" i="3" s="1"/>
  <c r="E570" i="3"/>
  <c r="F570" i="3" s="1"/>
  <c r="E571" i="3"/>
  <c r="F571" i="3" s="1"/>
  <c r="E572" i="3"/>
  <c r="F572" i="3" s="1"/>
  <c r="E573" i="3"/>
  <c r="F573" i="3" s="1"/>
  <c r="E574" i="3"/>
  <c r="F574" i="3" s="1"/>
  <c r="E575" i="3"/>
  <c r="F575" i="3" s="1"/>
  <c r="E576" i="3"/>
  <c r="F576" i="3" s="1"/>
  <c r="E577" i="3"/>
  <c r="F577" i="3" s="1"/>
  <c r="E578" i="3"/>
  <c r="F578" i="3" s="1"/>
  <c r="E579" i="3"/>
  <c r="F579" i="3" s="1"/>
  <c r="E580" i="3"/>
  <c r="F580" i="3" s="1"/>
  <c r="E581" i="3"/>
  <c r="F581" i="3" s="1"/>
  <c r="E582" i="3"/>
  <c r="F582" i="3" s="1"/>
  <c r="E583" i="3"/>
  <c r="F583" i="3" s="1"/>
  <c r="E584" i="3"/>
  <c r="F584" i="3" s="1"/>
  <c r="E585" i="3"/>
  <c r="F585" i="3" s="1"/>
  <c r="E586" i="3"/>
  <c r="F586" i="3" s="1"/>
  <c r="E587" i="3"/>
  <c r="F587" i="3" s="1"/>
  <c r="E588" i="3"/>
  <c r="F588" i="3" s="1"/>
  <c r="E589" i="3"/>
  <c r="F589" i="3" s="1"/>
  <c r="E590" i="3"/>
  <c r="F590" i="3" s="1"/>
  <c r="E591" i="3"/>
  <c r="F591" i="3" s="1"/>
  <c r="E592" i="3"/>
  <c r="F592" i="3" s="1"/>
  <c r="E593" i="3"/>
  <c r="F593" i="3" s="1"/>
  <c r="E594" i="3"/>
  <c r="F594" i="3" s="1"/>
  <c r="E595" i="3"/>
  <c r="F595" i="3" s="1"/>
  <c r="E596" i="3"/>
  <c r="F596" i="3" s="1"/>
  <c r="E597" i="3"/>
  <c r="F597" i="3" s="1"/>
  <c r="E598" i="3"/>
  <c r="F598" i="3" s="1"/>
  <c r="E599" i="3"/>
  <c r="F599" i="3" s="1"/>
  <c r="E600" i="3"/>
  <c r="F600" i="3" s="1"/>
  <c r="E601" i="3"/>
  <c r="F601" i="3" s="1"/>
  <c r="E602" i="3"/>
  <c r="F602" i="3" s="1"/>
  <c r="E603" i="3"/>
  <c r="F603" i="3" s="1"/>
  <c r="E604" i="3"/>
  <c r="F604" i="3" s="1"/>
  <c r="E605" i="3"/>
  <c r="F605" i="3" s="1"/>
  <c r="E606" i="3"/>
  <c r="F606" i="3" s="1"/>
  <c r="E607" i="3"/>
  <c r="F607" i="3" s="1"/>
  <c r="E608" i="3"/>
  <c r="F608" i="3" s="1"/>
  <c r="E609" i="3"/>
  <c r="F609" i="3" s="1"/>
  <c r="E610" i="3"/>
  <c r="F610" i="3" s="1"/>
  <c r="E611" i="3"/>
  <c r="F611" i="3" s="1"/>
  <c r="E612" i="3"/>
  <c r="F612" i="3" s="1"/>
  <c r="E613" i="3"/>
  <c r="F613" i="3" s="1"/>
  <c r="E614" i="3"/>
  <c r="F614" i="3" s="1"/>
  <c r="E615" i="3"/>
  <c r="F615" i="3" s="1"/>
  <c r="E616" i="3"/>
  <c r="F616" i="3" s="1"/>
  <c r="E617" i="3"/>
  <c r="F617" i="3" s="1"/>
  <c r="E618" i="3"/>
  <c r="F618" i="3" s="1"/>
  <c r="E619" i="3"/>
  <c r="F619" i="3" s="1"/>
  <c r="E620" i="3"/>
  <c r="F620" i="3" s="1"/>
  <c r="E621" i="3"/>
  <c r="F621" i="3" s="1"/>
  <c r="E622" i="3"/>
  <c r="F622" i="3" s="1"/>
  <c r="E623" i="3"/>
  <c r="F623" i="3" s="1"/>
  <c r="E624" i="3"/>
  <c r="F624" i="3" s="1"/>
  <c r="E625" i="3"/>
  <c r="F625" i="3" s="1"/>
  <c r="E626" i="3"/>
  <c r="F626" i="3" s="1"/>
  <c r="E627" i="3"/>
  <c r="F627" i="3" s="1"/>
  <c r="E628" i="3"/>
  <c r="F628" i="3" s="1"/>
  <c r="E629" i="3"/>
  <c r="F629" i="3" s="1"/>
  <c r="E630" i="3"/>
  <c r="F630" i="3" s="1"/>
  <c r="E631" i="3"/>
  <c r="F631" i="3" s="1"/>
  <c r="E632" i="3"/>
  <c r="F632" i="3" s="1"/>
  <c r="E633" i="3"/>
  <c r="F633" i="3" s="1"/>
  <c r="E634" i="3"/>
  <c r="F634" i="3" s="1"/>
  <c r="E635" i="3"/>
  <c r="F635" i="3" s="1"/>
  <c r="E636" i="3"/>
  <c r="F636" i="3" s="1"/>
  <c r="E637" i="3"/>
  <c r="F637" i="3" s="1"/>
  <c r="E638" i="3"/>
  <c r="F638" i="3" s="1"/>
  <c r="E639" i="3"/>
  <c r="F639" i="3" s="1"/>
  <c r="E640" i="3"/>
  <c r="F640" i="3" s="1"/>
  <c r="E641" i="3"/>
  <c r="F641" i="3" s="1"/>
  <c r="E642" i="3"/>
  <c r="F642" i="3" s="1"/>
  <c r="E643" i="3"/>
  <c r="F643" i="3" s="1"/>
  <c r="E644" i="3"/>
  <c r="F644" i="3" s="1"/>
  <c r="E645" i="3"/>
  <c r="F645" i="3" s="1"/>
  <c r="E646" i="3"/>
  <c r="F646" i="3" s="1"/>
  <c r="E647" i="3"/>
  <c r="F647" i="3" s="1"/>
  <c r="E648" i="3"/>
  <c r="F648" i="3" s="1"/>
  <c r="E649" i="3"/>
  <c r="F649" i="3" s="1"/>
  <c r="E650" i="3"/>
  <c r="F650" i="3" s="1"/>
  <c r="E651" i="3"/>
  <c r="F651" i="3" s="1"/>
  <c r="E652" i="3"/>
  <c r="F652" i="3" s="1"/>
  <c r="E653" i="3"/>
  <c r="F653" i="3" s="1"/>
  <c r="E654" i="3"/>
  <c r="F654" i="3" s="1"/>
  <c r="E655" i="3"/>
  <c r="F655" i="3" s="1"/>
  <c r="E656" i="3"/>
  <c r="F656" i="3" s="1"/>
  <c r="E657" i="3"/>
  <c r="F657" i="3" s="1"/>
  <c r="E658" i="3"/>
  <c r="F658" i="3" s="1"/>
  <c r="E659" i="3"/>
  <c r="F659" i="3" s="1"/>
  <c r="E660" i="3"/>
  <c r="F660" i="3" s="1"/>
  <c r="E661" i="3"/>
  <c r="F661" i="3" s="1"/>
  <c r="E662" i="3"/>
  <c r="F662" i="3" s="1"/>
  <c r="E663" i="3"/>
  <c r="F663" i="3" s="1"/>
  <c r="E664" i="3"/>
  <c r="F664" i="3" s="1"/>
  <c r="E665" i="3"/>
  <c r="F665" i="3" s="1"/>
  <c r="E666" i="3"/>
  <c r="F666" i="3" s="1"/>
  <c r="E667" i="3"/>
  <c r="F667" i="3" s="1"/>
  <c r="E668" i="3"/>
  <c r="F668" i="3" s="1"/>
  <c r="E669" i="3"/>
  <c r="F669" i="3" s="1"/>
  <c r="E670" i="3"/>
  <c r="F670" i="3" s="1"/>
  <c r="E671" i="3"/>
  <c r="F671" i="3" s="1"/>
  <c r="E672" i="3"/>
  <c r="F672" i="3" s="1"/>
  <c r="E673" i="3"/>
  <c r="F673" i="3" s="1"/>
  <c r="E674" i="3"/>
  <c r="F674" i="3" s="1"/>
  <c r="E675" i="3"/>
  <c r="F675" i="3" s="1"/>
  <c r="E676" i="3"/>
  <c r="F676" i="3" s="1"/>
  <c r="E677" i="3"/>
  <c r="F677" i="3" s="1"/>
  <c r="E678" i="3"/>
  <c r="F678" i="3" s="1"/>
  <c r="E679" i="3"/>
  <c r="F679" i="3" s="1"/>
  <c r="E680" i="3"/>
  <c r="F680" i="3" s="1"/>
  <c r="E681" i="3"/>
  <c r="F681" i="3" s="1"/>
  <c r="E682" i="3"/>
  <c r="F682" i="3" s="1"/>
  <c r="E683" i="3"/>
  <c r="F683" i="3" s="1"/>
  <c r="E684" i="3"/>
  <c r="F684" i="3" s="1"/>
  <c r="E685" i="3"/>
  <c r="F685" i="3" s="1"/>
  <c r="E686" i="3"/>
  <c r="F686" i="3" s="1"/>
  <c r="E687" i="3"/>
  <c r="F687" i="3" s="1"/>
  <c r="E688" i="3"/>
  <c r="F688" i="3" s="1"/>
  <c r="E689" i="3"/>
  <c r="F689" i="3" s="1"/>
  <c r="E690" i="3"/>
  <c r="F690" i="3" s="1"/>
  <c r="E691" i="3"/>
  <c r="F691" i="3" s="1"/>
  <c r="E692" i="3"/>
  <c r="F692" i="3" s="1"/>
  <c r="E693" i="3"/>
  <c r="F693" i="3" s="1"/>
  <c r="E694" i="3"/>
  <c r="F694" i="3" s="1"/>
  <c r="E695" i="3"/>
  <c r="F695" i="3" s="1"/>
  <c r="E696" i="3"/>
  <c r="F696" i="3" s="1"/>
  <c r="E697" i="3"/>
  <c r="F697" i="3" s="1"/>
  <c r="E698" i="3"/>
  <c r="F698" i="3" s="1"/>
  <c r="E699" i="3"/>
  <c r="F699" i="3" s="1"/>
  <c r="E700" i="3"/>
  <c r="F700" i="3" s="1"/>
  <c r="E701" i="3"/>
  <c r="F701" i="3" s="1"/>
  <c r="E702" i="3"/>
  <c r="F702" i="3" s="1"/>
  <c r="E703" i="3"/>
  <c r="F703" i="3" s="1"/>
  <c r="E704" i="3"/>
  <c r="F704" i="3" s="1"/>
  <c r="E705" i="3"/>
  <c r="F705" i="3" s="1"/>
  <c r="E706" i="3"/>
  <c r="F706" i="3" s="1"/>
  <c r="E707" i="3"/>
  <c r="F707" i="3" s="1"/>
  <c r="E708" i="3"/>
  <c r="F708" i="3" s="1"/>
  <c r="E709" i="3"/>
  <c r="F709" i="3" s="1"/>
  <c r="E710" i="3"/>
  <c r="F710" i="3" s="1"/>
  <c r="E711" i="3"/>
  <c r="F711" i="3" s="1"/>
  <c r="E712" i="3"/>
  <c r="F712" i="3" s="1"/>
  <c r="E713" i="3"/>
  <c r="F713" i="3" s="1"/>
  <c r="E714" i="3"/>
  <c r="F714" i="3" s="1"/>
  <c r="E715" i="3"/>
  <c r="F715" i="3" s="1"/>
  <c r="E716" i="3"/>
  <c r="F716" i="3" s="1"/>
  <c r="E717" i="3"/>
  <c r="F717" i="3" s="1"/>
  <c r="E718" i="3"/>
  <c r="F718" i="3" s="1"/>
  <c r="E719" i="3"/>
  <c r="F719" i="3" s="1"/>
  <c r="E720" i="3"/>
  <c r="F720" i="3" s="1"/>
  <c r="E721" i="3"/>
  <c r="F721" i="3" s="1"/>
  <c r="E722" i="3"/>
  <c r="F722" i="3" s="1"/>
  <c r="E723" i="3"/>
  <c r="F723" i="3" s="1"/>
  <c r="E724" i="3"/>
  <c r="F724" i="3" s="1"/>
  <c r="E725" i="3"/>
  <c r="F725" i="3" s="1"/>
  <c r="E726" i="3"/>
  <c r="F726" i="3" s="1"/>
  <c r="E727" i="3"/>
  <c r="F727" i="3" s="1"/>
  <c r="E728" i="3"/>
  <c r="F728" i="3" s="1"/>
  <c r="E729" i="3"/>
  <c r="F729" i="3" s="1"/>
  <c r="E730" i="3"/>
  <c r="F730" i="3" s="1"/>
  <c r="E731" i="3"/>
  <c r="F731" i="3" s="1"/>
  <c r="E732" i="3"/>
  <c r="F732" i="3" s="1"/>
  <c r="E733" i="3"/>
  <c r="F733" i="3" s="1"/>
  <c r="E734" i="3"/>
  <c r="F734" i="3" s="1"/>
  <c r="E735" i="3"/>
  <c r="F735" i="3" s="1"/>
  <c r="E736" i="3"/>
  <c r="F736" i="3" s="1"/>
  <c r="E737" i="3"/>
  <c r="F737" i="3" s="1"/>
  <c r="E738" i="3"/>
  <c r="F738" i="3" s="1"/>
  <c r="E739" i="3"/>
  <c r="F739" i="3" s="1"/>
  <c r="E740" i="3"/>
  <c r="F740" i="3" s="1"/>
  <c r="E741" i="3"/>
  <c r="F741" i="3" s="1"/>
  <c r="E742" i="3"/>
  <c r="F742" i="3" s="1"/>
  <c r="E743" i="3"/>
  <c r="F743" i="3" s="1"/>
  <c r="E744" i="3"/>
  <c r="F744" i="3" s="1"/>
  <c r="E745" i="3"/>
  <c r="F745" i="3" s="1"/>
  <c r="E746" i="3"/>
  <c r="F746" i="3" s="1"/>
  <c r="E747" i="3"/>
  <c r="F747" i="3" s="1"/>
  <c r="E748" i="3"/>
  <c r="F748" i="3" s="1"/>
  <c r="E749" i="3"/>
  <c r="F749" i="3" s="1"/>
  <c r="E750" i="3"/>
  <c r="F750" i="3" s="1"/>
  <c r="E751" i="3"/>
  <c r="F751" i="3" s="1"/>
  <c r="E752" i="3"/>
  <c r="F752" i="3" s="1"/>
  <c r="E753" i="3"/>
  <c r="F753" i="3" s="1"/>
  <c r="E754" i="3"/>
  <c r="F754" i="3" s="1"/>
  <c r="E755" i="3"/>
  <c r="F755" i="3" s="1"/>
  <c r="E756" i="3"/>
  <c r="F756" i="3" s="1"/>
  <c r="E757" i="3"/>
  <c r="F757" i="3" s="1"/>
  <c r="E758" i="3"/>
  <c r="F758" i="3" s="1"/>
  <c r="E759" i="3"/>
  <c r="F759" i="3" s="1"/>
  <c r="E760" i="3"/>
  <c r="F760" i="3" s="1"/>
  <c r="E761" i="3"/>
  <c r="F761" i="3" s="1"/>
  <c r="E762" i="3"/>
  <c r="F762" i="3" s="1"/>
  <c r="E763" i="3"/>
  <c r="F763" i="3" s="1"/>
  <c r="E764" i="3"/>
  <c r="F764" i="3" s="1"/>
  <c r="E765" i="3"/>
  <c r="F765" i="3" s="1"/>
  <c r="E766" i="3"/>
  <c r="F766" i="3" s="1"/>
  <c r="E767" i="3"/>
  <c r="F767" i="3" s="1"/>
  <c r="E768" i="3"/>
  <c r="F768" i="3" s="1"/>
  <c r="E769" i="3"/>
  <c r="F769" i="3" s="1"/>
  <c r="E770" i="3"/>
  <c r="F770" i="3" s="1"/>
  <c r="E771" i="3"/>
  <c r="F771" i="3" s="1"/>
  <c r="E772" i="3"/>
  <c r="F772" i="3" s="1"/>
  <c r="E773" i="3"/>
  <c r="F773" i="3" s="1"/>
  <c r="E774" i="3"/>
  <c r="F774" i="3" s="1"/>
  <c r="E775" i="3"/>
  <c r="F775" i="3" s="1"/>
  <c r="E776" i="3"/>
  <c r="F776" i="3" s="1"/>
  <c r="E777" i="3"/>
  <c r="F777" i="3" s="1"/>
  <c r="E778" i="3"/>
  <c r="F778" i="3" s="1"/>
  <c r="E779" i="3"/>
  <c r="F779" i="3" s="1"/>
  <c r="E780" i="3"/>
  <c r="F780" i="3" s="1"/>
  <c r="E781" i="3"/>
  <c r="F781" i="3" s="1"/>
  <c r="E782" i="3"/>
  <c r="F782" i="3" s="1"/>
  <c r="E783" i="3"/>
  <c r="F783" i="3" s="1"/>
  <c r="E784" i="3"/>
  <c r="F784" i="3" s="1"/>
  <c r="E785" i="3"/>
  <c r="F785" i="3" s="1"/>
  <c r="E786" i="3"/>
  <c r="F786" i="3" s="1"/>
  <c r="E787" i="3"/>
  <c r="F787" i="3" s="1"/>
  <c r="E788" i="3"/>
  <c r="F788" i="3" s="1"/>
  <c r="E789" i="3"/>
  <c r="F789" i="3" s="1"/>
  <c r="E790" i="3"/>
  <c r="F790" i="3" s="1"/>
  <c r="E791" i="3"/>
  <c r="F791" i="3" s="1"/>
  <c r="E792" i="3"/>
  <c r="F792" i="3" s="1"/>
  <c r="E793" i="3"/>
  <c r="F793" i="3" s="1"/>
  <c r="E794" i="3"/>
  <c r="F794" i="3" s="1"/>
  <c r="E795" i="3"/>
  <c r="F795" i="3" s="1"/>
  <c r="E796" i="3"/>
  <c r="F796" i="3" s="1"/>
  <c r="E797" i="3"/>
  <c r="F797" i="3" s="1"/>
  <c r="E798" i="3"/>
  <c r="F798" i="3" s="1"/>
  <c r="E799" i="3"/>
  <c r="F799" i="3" s="1"/>
  <c r="E800" i="3"/>
  <c r="F800" i="3" s="1"/>
  <c r="E801" i="3"/>
  <c r="F801" i="3" s="1"/>
  <c r="E802" i="3"/>
  <c r="F802" i="3" s="1"/>
  <c r="E803" i="3"/>
  <c r="F803" i="3" s="1"/>
  <c r="E804" i="3"/>
  <c r="F804" i="3" s="1"/>
  <c r="E805" i="3"/>
  <c r="F805" i="3" s="1"/>
  <c r="E806" i="3"/>
  <c r="F806" i="3" s="1"/>
  <c r="E807" i="3"/>
  <c r="F807" i="3" s="1"/>
  <c r="E808" i="3"/>
  <c r="F808" i="3" s="1"/>
  <c r="E809" i="3"/>
  <c r="F809" i="3" s="1"/>
  <c r="E810" i="3"/>
  <c r="F810" i="3" s="1"/>
  <c r="E811" i="3"/>
  <c r="F811" i="3" s="1"/>
  <c r="E812" i="3"/>
  <c r="F812" i="3" s="1"/>
  <c r="E813" i="3"/>
  <c r="F813" i="3" s="1"/>
  <c r="E814" i="3"/>
  <c r="F814" i="3" s="1"/>
  <c r="E815" i="3"/>
  <c r="F815" i="3" s="1"/>
  <c r="E816" i="3"/>
  <c r="F816" i="3" s="1"/>
  <c r="E817" i="3"/>
  <c r="F817" i="3" s="1"/>
  <c r="E818" i="3"/>
  <c r="F818" i="3" s="1"/>
  <c r="E819" i="3"/>
  <c r="F819" i="3" s="1"/>
  <c r="E820" i="3"/>
  <c r="F820" i="3" s="1"/>
  <c r="E821" i="3"/>
  <c r="F821" i="3" s="1"/>
  <c r="E822" i="3"/>
  <c r="F822" i="3" s="1"/>
  <c r="E823" i="3"/>
  <c r="F823" i="3" s="1"/>
  <c r="E824" i="3"/>
  <c r="F824" i="3" s="1"/>
  <c r="E825" i="3"/>
  <c r="F825" i="3" s="1"/>
  <c r="E826" i="3"/>
  <c r="F826" i="3" s="1"/>
  <c r="E827" i="3"/>
  <c r="F827" i="3" s="1"/>
  <c r="E828" i="3"/>
  <c r="F828" i="3" s="1"/>
  <c r="E829" i="3"/>
  <c r="F829" i="3" s="1"/>
  <c r="E830" i="3"/>
  <c r="F830" i="3" s="1"/>
  <c r="E831" i="3"/>
  <c r="F831" i="3" s="1"/>
  <c r="E832" i="3"/>
  <c r="F832" i="3" s="1"/>
  <c r="E833" i="3"/>
  <c r="F833" i="3" s="1"/>
  <c r="E834" i="3"/>
  <c r="F834" i="3" s="1"/>
  <c r="E835" i="3"/>
  <c r="F835" i="3" s="1"/>
  <c r="E836" i="3"/>
  <c r="F836" i="3" s="1"/>
  <c r="E837" i="3"/>
  <c r="F837" i="3" s="1"/>
  <c r="E838" i="3"/>
  <c r="F838" i="3" s="1"/>
  <c r="E839" i="3"/>
  <c r="F839" i="3" s="1"/>
  <c r="E840" i="3"/>
  <c r="F840" i="3" s="1"/>
  <c r="E841" i="3"/>
  <c r="F841" i="3" s="1"/>
  <c r="E842" i="3"/>
  <c r="F842" i="3" s="1"/>
  <c r="E843" i="3"/>
  <c r="F843" i="3" s="1"/>
  <c r="E844" i="3"/>
  <c r="F844" i="3" s="1"/>
  <c r="E845" i="3"/>
  <c r="F845" i="3" s="1"/>
  <c r="E846" i="3"/>
  <c r="F846" i="3" s="1"/>
  <c r="E847" i="3"/>
  <c r="F847" i="3" s="1"/>
  <c r="E848" i="3"/>
  <c r="F848" i="3" s="1"/>
  <c r="E849" i="3"/>
  <c r="F849" i="3" s="1"/>
  <c r="E850" i="3"/>
  <c r="F850" i="3" s="1"/>
  <c r="E851" i="3"/>
  <c r="F851" i="3" s="1"/>
  <c r="E852" i="3"/>
  <c r="F852" i="3" s="1"/>
  <c r="E853" i="3"/>
  <c r="F853" i="3" s="1"/>
  <c r="E854" i="3"/>
  <c r="F854" i="3" s="1"/>
  <c r="E855" i="3"/>
  <c r="F855" i="3" s="1"/>
  <c r="E856" i="3"/>
  <c r="F856" i="3" s="1"/>
  <c r="E857" i="3"/>
  <c r="F857" i="3" s="1"/>
  <c r="E858" i="3"/>
  <c r="F858" i="3" s="1"/>
  <c r="E859" i="3"/>
  <c r="F859" i="3" s="1"/>
  <c r="E860" i="3"/>
  <c r="F860" i="3" s="1"/>
  <c r="E861" i="3"/>
  <c r="F861" i="3" s="1"/>
  <c r="E862" i="3"/>
  <c r="F862" i="3" s="1"/>
  <c r="E863" i="3"/>
  <c r="F863" i="3" s="1"/>
  <c r="E864" i="3"/>
  <c r="F864" i="3" s="1"/>
  <c r="E865" i="3"/>
  <c r="F865" i="3" s="1"/>
  <c r="E866" i="3"/>
  <c r="F866" i="3" s="1"/>
  <c r="E867" i="3"/>
  <c r="F867" i="3" s="1"/>
  <c r="E868" i="3"/>
  <c r="F868" i="3" s="1"/>
  <c r="E869" i="3"/>
  <c r="F869" i="3" s="1"/>
  <c r="E870" i="3"/>
  <c r="F870" i="3" s="1"/>
  <c r="E871" i="3"/>
  <c r="F871" i="3" s="1"/>
  <c r="E872" i="3"/>
  <c r="F872" i="3" s="1"/>
  <c r="E873" i="3"/>
  <c r="F873" i="3" s="1"/>
  <c r="E874" i="3"/>
  <c r="F874" i="3" s="1"/>
  <c r="E875" i="3"/>
  <c r="F875" i="3" s="1"/>
  <c r="E876" i="3"/>
  <c r="F876" i="3" s="1"/>
  <c r="E877" i="3"/>
  <c r="F877" i="3" s="1"/>
  <c r="E878" i="3"/>
  <c r="F878" i="3" s="1"/>
  <c r="E879" i="3"/>
  <c r="F879" i="3" s="1"/>
  <c r="E880" i="3"/>
  <c r="F880" i="3" s="1"/>
  <c r="E881" i="3"/>
  <c r="F881" i="3" s="1"/>
  <c r="E882" i="3"/>
  <c r="F882" i="3" s="1"/>
  <c r="E883" i="3"/>
  <c r="F883" i="3" s="1"/>
  <c r="E884" i="3"/>
  <c r="F884" i="3" s="1"/>
  <c r="E885" i="3"/>
  <c r="F885" i="3" s="1"/>
  <c r="E886" i="3"/>
  <c r="F886" i="3" s="1"/>
  <c r="E887" i="3"/>
  <c r="F887" i="3" s="1"/>
  <c r="E888" i="3"/>
  <c r="F888" i="3" s="1"/>
  <c r="E889" i="3"/>
  <c r="F889" i="3" s="1"/>
  <c r="E890" i="3"/>
  <c r="F890" i="3" s="1"/>
  <c r="E891" i="3"/>
  <c r="F891" i="3" s="1"/>
  <c r="E892" i="3"/>
  <c r="F892" i="3" s="1"/>
  <c r="E893" i="3"/>
  <c r="F893" i="3" s="1"/>
  <c r="E894" i="3"/>
  <c r="F894" i="3" s="1"/>
  <c r="E895" i="3"/>
  <c r="F895" i="3" s="1"/>
  <c r="E896" i="3"/>
  <c r="F896" i="3" s="1"/>
  <c r="E897" i="3"/>
  <c r="F897" i="3" s="1"/>
  <c r="E898" i="3"/>
  <c r="F898" i="3" s="1"/>
  <c r="E899" i="3"/>
  <c r="F899" i="3" s="1"/>
  <c r="E900" i="3"/>
  <c r="F900" i="3" s="1"/>
  <c r="E901" i="3"/>
  <c r="F901" i="3" s="1"/>
  <c r="E902" i="3"/>
  <c r="F902" i="3" s="1"/>
  <c r="E903" i="3"/>
  <c r="F903" i="3" s="1"/>
  <c r="E904" i="3"/>
  <c r="F904" i="3" s="1"/>
  <c r="E905" i="3"/>
  <c r="F905" i="3" s="1"/>
  <c r="E906" i="3"/>
  <c r="F906" i="3" s="1"/>
  <c r="E907" i="3"/>
  <c r="F907" i="3" s="1"/>
  <c r="E908" i="3"/>
  <c r="F908" i="3" s="1"/>
  <c r="E909" i="3"/>
  <c r="F909" i="3" s="1"/>
  <c r="E910" i="3"/>
  <c r="F910" i="3" s="1"/>
  <c r="E911" i="3"/>
  <c r="F911" i="3" s="1"/>
  <c r="E912" i="3"/>
  <c r="F912" i="3" s="1"/>
  <c r="E913" i="3"/>
  <c r="F913" i="3" s="1"/>
  <c r="E914" i="3"/>
  <c r="F914" i="3" s="1"/>
  <c r="E915" i="3"/>
  <c r="F915" i="3" s="1"/>
  <c r="E916" i="3"/>
  <c r="F916" i="3" s="1"/>
  <c r="E917" i="3"/>
  <c r="F917" i="3" s="1"/>
  <c r="E918" i="3"/>
  <c r="F918" i="3" s="1"/>
  <c r="E919" i="3"/>
  <c r="F919" i="3" s="1"/>
  <c r="E920" i="3"/>
  <c r="F920" i="3" s="1"/>
  <c r="E921" i="3"/>
  <c r="F921" i="3" s="1"/>
  <c r="E922" i="3"/>
  <c r="F922" i="3" s="1"/>
  <c r="E923" i="3"/>
  <c r="F923" i="3" s="1"/>
  <c r="E924" i="3"/>
  <c r="F924" i="3" s="1"/>
  <c r="E925" i="3"/>
  <c r="F925" i="3" s="1"/>
  <c r="E926" i="3"/>
  <c r="F926" i="3" s="1"/>
  <c r="E927" i="3"/>
  <c r="F927" i="3" s="1"/>
  <c r="E928" i="3"/>
  <c r="F928" i="3" s="1"/>
  <c r="E929" i="3"/>
  <c r="F929" i="3" s="1"/>
  <c r="E930" i="3"/>
  <c r="F930" i="3" s="1"/>
  <c r="E931" i="3"/>
  <c r="F931" i="3" s="1"/>
  <c r="E932" i="3"/>
  <c r="F932" i="3" s="1"/>
  <c r="E933" i="3"/>
  <c r="F933" i="3" s="1"/>
  <c r="E934" i="3"/>
  <c r="F934" i="3" s="1"/>
  <c r="E935" i="3"/>
  <c r="F935" i="3" s="1"/>
  <c r="E936" i="3"/>
  <c r="F936" i="3" s="1"/>
  <c r="E937" i="3"/>
  <c r="F937" i="3" s="1"/>
  <c r="E938" i="3"/>
  <c r="F938" i="3" s="1"/>
  <c r="E939" i="3"/>
  <c r="F939" i="3" s="1"/>
  <c r="E940" i="3"/>
  <c r="F940" i="3" s="1"/>
  <c r="E941" i="3"/>
  <c r="F941" i="3" s="1"/>
  <c r="E942" i="3"/>
  <c r="F942" i="3" s="1"/>
  <c r="E943" i="3"/>
  <c r="F943" i="3" s="1"/>
  <c r="E944" i="3"/>
  <c r="F944" i="3" s="1"/>
  <c r="E945" i="3"/>
  <c r="F945" i="3" s="1"/>
  <c r="E946" i="3"/>
  <c r="F946" i="3" s="1"/>
  <c r="E947" i="3"/>
  <c r="F947" i="3" s="1"/>
  <c r="E948" i="3"/>
  <c r="F948" i="3" s="1"/>
  <c r="E949" i="3"/>
  <c r="F949" i="3" s="1"/>
  <c r="E950" i="3"/>
  <c r="F950" i="3" s="1"/>
  <c r="E951" i="3"/>
  <c r="F951" i="3" s="1"/>
  <c r="E952" i="3"/>
  <c r="F952" i="3" s="1"/>
  <c r="E953" i="3"/>
  <c r="F953" i="3" s="1"/>
  <c r="E954" i="3"/>
  <c r="F954" i="3" s="1"/>
  <c r="E955" i="3"/>
  <c r="F955" i="3" s="1"/>
  <c r="E956" i="3"/>
  <c r="F956" i="3" s="1"/>
  <c r="E957" i="3"/>
  <c r="F957" i="3" s="1"/>
  <c r="E958" i="3"/>
  <c r="F958" i="3" s="1"/>
  <c r="E959" i="3"/>
  <c r="F959" i="3" s="1"/>
  <c r="E960" i="3"/>
  <c r="F960" i="3" s="1"/>
  <c r="E961" i="3"/>
  <c r="F961" i="3" s="1"/>
  <c r="E962" i="3"/>
  <c r="F962" i="3" s="1"/>
  <c r="E963" i="3"/>
  <c r="F963" i="3" s="1"/>
  <c r="E964" i="3"/>
  <c r="F964" i="3" s="1"/>
  <c r="E965" i="3"/>
  <c r="F965" i="3" s="1"/>
  <c r="E966" i="3"/>
  <c r="F966" i="3" s="1"/>
  <c r="E967" i="3"/>
  <c r="F967" i="3" s="1"/>
  <c r="E968" i="3"/>
  <c r="F968" i="3" s="1"/>
  <c r="E969" i="3"/>
  <c r="F969" i="3" s="1"/>
  <c r="E970" i="3"/>
  <c r="F970" i="3" s="1"/>
  <c r="E971" i="3"/>
  <c r="F971" i="3" s="1"/>
  <c r="E972" i="3"/>
  <c r="F972" i="3" s="1"/>
  <c r="E973" i="3"/>
  <c r="F973" i="3" s="1"/>
  <c r="E974" i="3"/>
  <c r="F974" i="3" s="1"/>
  <c r="E975" i="3"/>
  <c r="F975" i="3" s="1"/>
  <c r="E976" i="3"/>
  <c r="F976" i="3" s="1"/>
  <c r="E977" i="3"/>
  <c r="F977" i="3" s="1"/>
  <c r="E978" i="3"/>
  <c r="F978" i="3" s="1"/>
  <c r="E979" i="3"/>
  <c r="F979" i="3" s="1"/>
  <c r="E980" i="3"/>
  <c r="F980" i="3" s="1"/>
  <c r="E981" i="3"/>
  <c r="F981" i="3" s="1"/>
  <c r="E982" i="3"/>
  <c r="F982" i="3" s="1"/>
  <c r="E983" i="3"/>
  <c r="F983" i="3" s="1"/>
  <c r="E984" i="3"/>
  <c r="F984" i="3" s="1"/>
  <c r="E985" i="3"/>
  <c r="F985" i="3" s="1"/>
  <c r="E986" i="3"/>
  <c r="F986" i="3" s="1"/>
  <c r="E987" i="3"/>
  <c r="F987" i="3" s="1"/>
  <c r="E988" i="3"/>
  <c r="F988" i="3" s="1"/>
  <c r="E989" i="3"/>
  <c r="F989" i="3" s="1"/>
  <c r="E990" i="3"/>
  <c r="F990" i="3" s="1"/>
  <c r="E991" i="3"/>
  <c r="F991" i="3" s="1"/>
  <c r="E992" i="3"/>
  <c r="F992" i="3" s="1"/>
  <c r="E993" i="3"/>
  <c r="F993" i="3" s="1"/>
  <c r="E994" i="3"/>
  <c r="F994" i="3" s="1"/>
  <c r="E995" i="3"/>
  <c r="F995" i="3" s="1"/>
  <c r="E996" i="3"/>
  <c r="F996" i="3" s="1"/>
  <c r="E997" i="3"/>
  <c r="F997" i="3" s="1"/>
  <c r="E998" i="3"/>
  <c r="F998" i="3" s="1"/>
  <c r="E999" i="3"/>
  <c r="F999" i="3" s="1"/>
  <c r="E1000" i="3"/>
  <c r="F1000" i="3" s="1"/>
  <c r="E1001" i="3"/>
  <c r="F1001" i="3" s="1"/>
  <c r="E2" i="3"/>
  <c r="F2" i="3" s="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<sst xmlns="http://schemas.openxmlformats.org/spreadsheetml/2006/main" count="45268" uniqueCount="3484">
  <si>
    <t>01 - Raw Messy Employee Data</t>
  </si>
  <si>
    <t>HR extract with extra spaces, mixed cases, missing values, wrong spellings, invalid dates, duplicate IDs, negative values and mapping gaps</t>
  </si>
  <si>
    <t>Employee ID</t>
  </si>
  <si>
    <t>Employee Name</t>
  </si>
  <si>
    <t>Gender</t>
  </si>
  <si>
    <t>Age</t>
  </si>
  <si>
    <t>Date of Birth</t>
  </si>
  <si>
    <t>Department</t>
  </si>
  <si>
    <t>Business Unit</t>
  </si>
  <si>
    <t>Designation</t>
  </si>
  <si>
    <t>Job Level</t>
  </si>
  <si>
    <t>Manager ID</t>
  </si>
  <si>
    <t>Manager Name</t>
  </si>
  <si>
    <t>Location</t>
  </si>
  <si>
    <t>Country</t>
  </si>
  <si>
    <t>State</t>
  </si>
  <si>
    <t>Joining Date</t>
  </si>
  <si>
    <t>Exit Date</t>
  </si>
  <si>
    <t>Employment Status</t>
  </si>
  <si>
    <t>Salary</t>
  </si>
  <si>
    <t>Bonus</t>
  </si>
  <si>
    <t>Performance Rating</t>
  </si>
  <si>
    <t>Training Hours</t>
  </si>
  <si>
    <t>Leave Taken</t>
  </si>
  <si>
    <t>Overtime Hours</t>
  </si>
  <si>
    <t>Employee Engagement Score</t>
  </si>
  <si>
    <t>Promotion Status</t>
  </si>
  <si>
    <t>Education Level</t>
  </si>
  <si>
    <t>Recruitment Source</t>
  </si>
  <si>
    <t>Work Mode</t>
  </si>
  <si>
    <t>Cost Center</t>
  </si>
  <si>
    <t>Employee Type</t>
  </si>
  <si>
    <t>Productivity Score</t>
  </si>
  <si>
    <t>E0001</t>
  </si>
  <si>
    <t>Tess Martin</t>
  </si>
  <si>
    <t>Male</t>
  </si>
  <si>
    <t>Data &amp; Analytics</t>
  </si>
  <si>
    <t>Data &amp; AI</t>
  </si>
  <si>
    <t>Senior Data Analyst</t>
  </si>
  <si>
    <t>L6</t>
  </si>
  <si>
    <t>M003</t>
  </si>
  <si>
    <t>Sarah Lopez</t>
  </si>
  <si>
    <t>Valencia</t>
  </si>
  <si>
    <t>Spain</t>
  </si>
  <si>
    <t>Valencian Community</t>
  </si>
  <si>
    <t>A</t>
  </si>
  <si>
    <t>Not Promoted</t>
  </si>
  <si>
    <t>Master's</t>
  </si>
  <si>
    <t>University Hiring</t>
  </si>
  <si>
    <t>HYBRID</t>
  </si>
  <si>
    <t>EU-CC103</t>
  </si>
  <si>
    <t>Contract</t>
  </si>
  <si>
    <t>E0002</t>
  </si>
  <si>
    <t>Miguel Gonzalez</t>
  </si>
  <si>
    <t>Finance</t>
  </si>
  <si>
    <t>Corporate Services</t>
  </si>
  <si>
    <t>Financial Analyst</t>
  </si>
  <si>
    <t>L4</t>
  </si>
  <si>
    <t>M007</t>
  </si>
  <si>
    <t>Astrid Bakker</t>
  </si>
  <si>
    <t>Hamburg</t>
  </si>
  <si>
    <t>Germany</t>
  </si>
  <si>
    <t>Active</t>
  </si>
  <si>
    <t xml:space="preserve">Not promoted </t>
  </si>
  <si>
    <t>Bachelor's</t>
  </si>
  <si>
    <t>Agency</t>
  </si>
  <si>
    <t>Hybrid</t>
  </si>
  <si>
    <t>EU-CC301</t>
  </si>
  <si>
    <t>Full Time</t>
  </si>
  <si>
    <t>E0003</t>
  </si>
  <si>
    <t>Hannah Wilson</t>
  </si>
  <si>
    <t>Product</t>
  </si>
  <si>
    <t>Product &amp; Technology</t>
  </si>
  <si>
    <t>Product Analyst</t>
  </si>
  <si>
    <t>L2</t>
  </si>
  <si>
    <t>Sophia Moreau</t>
  </si>
  <si>
    <t>Krakow</t>
  </si>
  <si>
    <t>poland</t>
  </si>
  <si>
    <t>Lesser Poland</t>
  </si>
  <si>
    <t>active</t>
  </si>
  <si>
    <t>Remote</t>
  </si>
  <si>
    <t>EU-CC102</t>
  </si>
  <si>
    <t xml:space="preserve"> full time </t>
  </si>
  <si>
    <t>E0004</t>
  </si>
  <si>
    <t>Bram Visser</t>
  </si>
  <si>
    <t>12-01-1997</t>
  </si>
  <si>
    <t>Legal</t>
  </si>
  <si>
    <t>risk &amp; compliance</t>
  </si>
  <si>
    <t>Contracts Analyst</t>
  </si>
  <si>
    <t>L5</t>
  </si>
  <si>
    <t>M011</t>
  </si>
  <si>
    <t>Julia Marino</t>
  </si>
  <si>
    <t>Milan</t>
  </si>
  <si>
    <t>italy</t>
  </si>
  <si>
    <t>Lombardy</t>
  </si>
  <si>
    <t>Company Careers Page</t>
  </si>
  <si>
    <t>EU-CC501</t>
  </si>
  <si>
    <t>E0005</t>
  </si>
  <si>
    <t>Kacper Brown</t>
  </si>
  <si>
    <t>Marketing</t>
  </si>
  <si>
    <t>Revenue</t>
  </si>
  <si>
    <t>marketing executive</t>
  </si>
  <si>
    <t>M006</t>
  </si>
  <si>
    <t>Aleksander Fischer</t>
  </si>
  <si>
    <t>MADRID</t>
  </si>
  <si>
    <t>COMMUNITY OF MADRID</t>
  </si>
  <si>
    <t>three</t>
  </si>
  <si>
    <t>MBA</t>
  </si>
  <si>
    <t>EU-CC203</t>
  </si>
  <si>
    <t>FULL-TIME</t>
  </si>
  <si>
    <t>E0006</t>
  </si>
  <si>
    <t>Kacper Gustafsson</t>
  </si>
  <si>
    <t>not available</t>
  </si>
  <si>
    <t>CUSTOMER SUCCESS</t>
  </si>
  <si>
    <t>Client Success Associate</t>
  </si>
  <si>
    <t>L3</t>
  </si>
  <si>
    <t>M054</t>
  </si>
  <si>
    <t>Isla Eriksson</t>
  </si>
  <si>
    <t>Stockholm</t>
  </si>
  <si>
    <t>Sweden</t>
  </si>
  <si>
    <t>Stockholm County</t>
  </si>
  <si>
    <t>EU-CC202</t>
  </si>
  <si>
    <t>E0007</t>
  </si>
  <si>
    <t>Ines Martinez</t>
  </si>
  <si>
    <t>TECH</t>
  </si>
  <si>
    <t>Engineering Lead</t>
  </si>
  <si>
    <t>M048</t>
  </si>
  <si>
    <t>Jack Schmidt</t>
  </si>
  <si>
    <t xml:space="preserve"> ACTIVE </t>
  </si>
  <si>
    <t xml:space="preserve">hybrid </t>
  </si>
  <si>
    <t>EU-CC101</t>
  </si>
  <si>
    <t>E0008</t>
  </si>
  <si>
    <t>ALESSANDRO JANSEN</t>
  </si>
  <si>
    <t>Operations</t>
  </si>
  <si>
    <t>Workforce Planner</t>
  </si>
  <si>
    <t>M010</t>
  </si>
  <si>
    <t>Lotte Muller</t>
  </si>
  <si>
    <t>Eindhvn</t>
  </si>
  <si>
    <t>NETHERLANDS</t>
  </si>
  <si>
    <t>North Brabant</t>
  </si>
  <si>
    <t>01-08-2026</t>
  </si>
  <si>
    <t>Exited</t>
  </si>
  <si>
    <t>European Job Board</t>
  </si>
  <si>
    <t>EU-CC401</t>
  </si>
  <si>
    <t>E0009</t>
  </si>
  <si>
    <t>Javier Ricci</t>
  </si>
  <si>
    <t>Data Scientist</t>
  </si>
  <si>
    <t>M020</t>
  </si>
  <si>
    <t>Alessandro Lewandowski</t>
  </si>
  <si>
    <t>Munich</t>
  </si>
  <si>
    <t>Bavaria</t>
  </si>
  <si>
    <t>Diploma</t>
  </si>
  <si>
    <t>E0010</t>
  </si>
  <si>
    <t>Sophia Petit</t>
  </si>
  <si>
    <t>Female</t>
  </si>
  <si>
    <t>Security</t>
  </si>
  <si>
    <t>Security Lead</t>
  </si>
  <si>
    <t>L1</t>
  </si>
  <si>
    <t>M056</t>
  </si>
  <si>
    <t>Emily Olsson</t>
  </si>
  <si>
    <t>London</t>
  </si>
  <si>
    <t>United Kingdom</t>
  </si>
  <si>
    <t>england</t>
  </si>
  <si>
    <t>00/00/0000</t>
  </si>
  <si>
    <t>Office</t>
  </si>
  <si>
    <t>EU-CC503</t>
  </si>
  <si>
    <t>E0011</t>
  </si>
  <si>
    <t>Francesco Ferreira</t>
  </si>
  <si>
    <t>male</t>
  </si>
  <si>
    <t>Corp Strategy</t>
  </si>
  <si>
    <t>Transformation Lead</t>
  </si>
  <si>
    <t>M015</t>
  </si>
  <si>
    <t>Lea Ryan</t>
  </si>
  <si>
    <t>Manchester</t>
  </si>
  <si>
    <t>England</t>
  </si>
  <si>
    <t xml:space="preserve"> EXITED </t>
  </si>
  <si>
    <t>LinkedIn</t>
  </si>
  <si>
    <t>EU-CC303</t>
  </si>
  <si>
    <t>E0012</t>
  </si>
  <si>
    <t>Emily Fernandes</t>
  </si>
  <si>
    <t>Rev Ops Unknown</t>
  </si>
  <si>
    <t>Risk &amp; Compliance</t>
  </si>
  <si>
    <t>Security Analyst</t>
  </si>
  <si>
    <t xml:space="preserve"> L2 </t>
  </si>
  <si>
    <t>M014</t>
  </si>
  <si>
    <t>Elena Szymanski</t>
  </si>
  <si>
    <t>Berlin</t>
  </si>
  <si>
    <t>THREE</t>
  </si>
  <si>
    <t>Indeed</t>
  </si>
  <si>
    <t>E0013</t>
  </si>
  <si>
    <t>Arthur Mulder</t>
  </si>
  <si>
    <t>Purchasing</t>
  </si>
  <si>
    <t>Vendor Manager</t>
  </si>
  <si>
    <t>M013</t>
  </si>
  <si>
    <t>Ebba Kelly</t>
  </si>
  <si>
    <t>EU-CC402</t>
  </si>
  <si>
    <t xml:space="preserve">contract </t>
  </si>
  <si>
    <t>E0014</t>
  </si>
  <si>
    <t>Maximilian Romano</t>
  </si>
  <si>
    <t>ENGINEERING</t>
  </si>
  <si>
    <t>product &amp; technology</t>
  </si>
  <si>
    <t>Platform Engineer</t>
  </si>
  <si>
    <t>M051</t>
  </si>
  <si>
    <t>Eva Bianchi</t>
  </si>
  <si>
    <t>MUNICH</t>
  </si>
  <si>
    <t>25/09/2024</t>
  </si>
  <si>
    <t>four</t>
  </si>
  <si>
    <t>E0015</t>
  </si>
  <si>
    <t xml:space="preserve">  Aleksander Brown </t>
  </si>
  <si>
    <t>female</t>
  </si>
  <si>
    <t>Customer Success</t>
  </si>
  <si>
    <t>M050</t>
  </si>
  <si>
    <t>Louis Szymanski</t>
  </si>
  <si>
    <t>GERMANY</t>
  </si>
  <si>
    <t>inactive</t>
  </si>
  <si>
    <t>Employee Referral</t>
  </si>
  <si>
    <t>E0016</t>
  </si>
  <si>
    <t xml:space="preserve">  Milan Mulder </t>
  </si>
  <si>
    <t>SEO Specialist</t>
  </si>
  <si>
    <t>Frankfrt</t>
  </si>
  <si>
    <t>Hesse</t>
  </si>
  <si>
    <t>Internal Transfer</t>
  </si>
  <si>
    <t>Part Time</t>
  </si>
  <si>
    <t>E0017</t>
  </si>
  <si>
    <t>valeria olsson</t>
  </si>
  <si>
    <t>Analytics Engineer</t>
  </si>
  <si>
    <t>stockholm county</t>
  </si>
  <si>
    <t>part time</t>
  </si>
  <si>
    <t>E0018</t>
  </si>
  <si>
    <t>Luuk Rodriguez</t>
  </si>
  <si>
    <t>Customer Success Manager</t>
  </si>
  <si>
    <t>M024</t>
  </si>
  <si>
    <t>Noah Ryan</t>
  </si>
  <si>
    <t>DUB</t>
  </si>
  <si>
    <t>Ireland</t>
  </si>
  <si>
    <t>Leinster</t>
  </si>
  <si>
    <t>E0019</t>
  </si>
  <si>
    <t>Linnea Costa</t>
  </si>
  <si>
    <t>07-29-1990</t>
  </si>
  <si>
    <t>PRODUCT MANAGER</t>
  </si>
  <si>
    <t>M028</t>
  </si>
  <si>
    <t>Sara Fernandes</t>
  </si>
  <si>
    <t>Dublin</t>
  </si>
  <si>
    <t>WFH</t>
  </si>
  <si>
    <t>E0020</t>
  </si>
  <si>
    <t>Camille Bianchi</t>
  </si>
  <si>
    <t>Software Engg</t>
  </si>
  <si>
    <t>Senior Software Engineer</t>
  </si>
  <si>
    <t>M001</t>
  </si>
  <si>
    <t>Milan Leroy</t>
  </si>
  <si>
    <t>UNITED KINGDOM</t>
  </si>
  <si>
    <t>E0021</t>
  </si>
  <si>
    <t>Sofia Costa</t>
  </si>
  <si>
    <t>PRODUCT &amp; TECHNOLOGY</t>
  </si>
  <si>
    <t>REMOTE</t>
  </si>
  <si>
    <t>Europe</t>
  </si>
  <si>
    <t>E0022</t>
  </si>
  <si>
    <t>Marco Wisniewski</t>
  </si>
  <si>
    <t>M</t>
  </si>
  <si>
    <t>1998/03/24</t>
  </si>
  <si>
    <t>Commercial</t>
  </si>
  <si>
    <t>Enterprise Account Manager</t>
  </si>
  <si>
    <t>M026</t>
  </si>
  <si>
    <t>Sergio Rodrigues</t>
  </si>
  <si>
    <t>WROCLAW</t>
  </si>
  <si>
    <t>Poland</t>
  </si>
  <si>
    <t>Lower Silesian</t>
  </si>
  <si>
    <t>EU-CC201</t>
  </si>
  <si>
    <t>E0023</t>
  </si>
  <si>
    <t>Manuel Murphy</t>
  </si>
  <si>
    <t>M058</t>
  </si>
  <si>
    <t>Lukas Esposito</t>
  </si>
  <si>
    <t>BRU</t>
  </si>
  <si>
    <t>Belgium</t>
  </si>
  <si>
    <t>Brussels-Capital</t>
  </si>
  <si>
    <t>Work From Home</t>
  </si>
  <si>
    <t>FTE</t>
  </si>
  <si>
    <t>E0024</t>
  </si>
  <si>
    <t>Laura Fernandez</t>
  </si>
  <si>
    <t>Human Resources</t>
  </si>
  <si>
    <t>People Operations Analyst</t>
  </si>
  <si>
    <t>M060</t>
  </si>
  <si>
    <t xml:space="preserve">  Matteo Wagner </t>
  </si>
  <si>
    <t>BER</t>
  </si>
  <si>
    <t>EU-CC302</t>
  </si>
  <si>
    <t>E0025</t>
  </si>
  <si>
    <t xml:space="preserve">  Elsa Eriksson </t>
  </si>
  <si>
    <t>Non-Binary</t>
  </si>
  <si>
    <t>Lyon</t>
  </si>
  <si>
    <t>France</t>
  </si>
  <si>
    <t>AUVERGNE-RHONE-ALPES</t>
  </si>
  <si>
    <t>2020/04/23</t>
  </si>
  <si>
    <t>PhD</t>
  </si>
  <si>
    <t>E0026</t>
  </si>
  <si>
    <t>Sergio Larsson</t>
  </si>
  <si>
    <t>Software Engineer</t>
  </si>
  <si>
    <t>2024/03/03</t>
  </si>
  <si>
    <t>Actve</t>
  </si>
  <si>
    <t>no</t>
  </si>
  <si>
    <t xml:space="preserve"> remote </t>
  </si>
  <si>
    <t>E0027</t>
  </si>
  <si>
    <t>Hugo Gomez</t>
  </si>
  <si>
    <t>Finance Manager</t>
  </si>
  <si>
    <t>Auvergne-Rhone-Alpes</t>
  </si>
  <si>
    <t>E0028</t>
  </si>
  <si>
    <t>Gabriel Dubois</t>
  </si>
  <si>
    <t>HUMAN RESOURCES</t>
  </si>
  <si>
    <t>Talent Acquisition Specialist</t>
  </si>
  <si>
    <t>M033</t>
  </si>
  <si>
    <t>Pieter Perez</t>
  </si>
  <si>
    <t>LILLE</t>
  </si>
  <si>
    <t>Hauts-de-France</t>
  </si>
  <si>
    <t>BACHELOR'S</t>
  </si>
  <si>
    <t>On-site</t>
  </si>
  <si>
    <t>E0029</t>
  </si>
  <si>
    <t>Diego Fischer</t>
  </si>
  <si>
    <t>REVENUE</t>
  </si>
  <si>
    <t>Content Specialist</t>
  </si>
  <si>
    <t>L7</t>
  </si>
  <si>
    <t>Remote - Europe</t>
  </si>
  <si>
    <t>NO</t>
  </si>
  <si>
    <t>E0030</t>
  </si>
  <si>
    <t>Luuk Byrne</t>
  </si>
  <si>
    <t>ENGINERING</t>
  </si>
  <si>
    <t>M039</t>
  </si>
  <si>
    <t>Freya Martinez</t>
  </si>
  <si>
    <t>KRAKOW</t>
  </si>
  <si>
    <t>lesser poland</t>
  </si>
  <si>
    <t xml:space="preserve">  Diego De Jong </t>
  </si>
  <si>
    <t>Support Specialist</t>
  </si>
  <si>
    <t>E0032</t>
  </si>
  <si>
    <t>Arthur Gustafsson</t>
  </si>
  <si>
    <t>F</t>
  </si>
  <si>
    <t>Procurement Analyst</t>
  </si>
  <si>
    <t>M049</t>
  </si>
  <si>
    <t>Marco Gonzalez</t>
  </si>
  <si>
    <t>MILAN</t>
  </si>
  <si>
    <t>Italy</t>
  </si>
  <si>
    <t>LOMBARDY</t>
  </si>
  <si>
    <t>Promoted</t>
  </si>
  <si>
    <t>E0033</t>
  </si>
  <si>
    <t>Leonardo Walsh</t>
  </si>
  <si>
    <t>Account Executive</t>
  </si>
  <si>
    <t>M023</t>
  </si>
  <si>
    <t>Alice Greco</t>
  </si>
  <si>
    <t>BERLIN</t>
  </si>
  <si>
    <t>berlin</t>
  </si>
  <si>
    <t>mba</t>
  </si>
  <si>
    <t>ONSITE</t>
  </si>
  <si>
    <t>E0034</t>
  </si>
  <si>
    <t>alice taylor</t>
  </si>
  <si>
    <t>corporate services</t>
  </si>
  <si>
    <t>Business Analyst</t>
  </si>
  <si>
    <t>lombardy</t>
  </si>
  <si>
    <t>E0035</t>
  </si>
  <si>
    <t xml:space="preserve">  Sofia Jones </t>
  </si>
  <si>
    <t>Sale</t>
  </si>
  <si>
    <t>M016</t>
  </si>
  <si>
    <t>Juliette Williams</t>
  </si>
  <si>
    <t>Londoon</t>
  </si>
  <si>
    <t>Masovian</t>
  </si>
  <si>
    <t>MASTER'S</t>
  </si>
  <si>
    <t>E0036</t>
  </si>
  <si>
    <t>Sophia Rodriguez</t>
  </si>
  <si>
    <t>2026-15-09</t>
  </si>
  <si>
    <t>frontend engineer</t>
  </si>
  <si>
    <t>Brussels</t>
  </si>
  <si>
    <t>bachelor's</t>
  </si>
  <si>
    <t>E0037</t>
  </si>
  <si>
    <t>Oscar Ferreira</t>
  </si>
  <si>
    <t>Compliance</t>
  </si>
  <si>
    <t>Regulatory Specialist</t>
  </si>
  <si>
    <t>M025</t>
  </si>
  <si>
    <t>Elias De Jong</t>
  </si>
  <si>
    <t>Paris</t>
  </si>
  <si>
    <t>Ile-de-France</t>
  </si>
  <si>
    <t>EU-CC502</t>
  </si>
  <si>
    <t>E0038</t>
  </si>
  <si>
    <t>Elsa Johansson</t>
  </si>
  <si>
    <t>Sales Development Representative</t>
  </si>
  <si>
    <t xml:space="preserve"> L3 </t>
  </si>
  <si>
    <t>M004</t>
  </si>
  <si>
    <t>Giovanni Leroy</t>
  </si>
  <si>
    <t>E0039</t>
  </si>
  <si>
    <t>MOLLY SVENSSON</t>
  </si>
  <si>
    <t>Payroll Specialist</t>
  </si>
  <si>
    <t>E0040</t>
  </si>
  <si>
    <t>Lucas Zielinski</t>
  </si>
  <si>
    <t>Growth Marketer</t>
  </si>
  <si>
    <t xml:space="preserve"> L5 </t>
  </si>
  <si>
    <t>Warsaw</t>
  </si>
  <si>
    <t>DIPLOMA</t>
  </si>
  <si>
    <t>E0041</t>
  </si>
  <si>
    <t>lea rossi</t>
  </si>
  <si>
    <t>PMO Product</t>
  </si>
  <si>
    <t>Product Manager</t>
  </si>
  <si>
    <t xml:space="preserve"> L6 </t>
  </si>
  <si>
    <t>M031</t>
  </si>
  <si>
    <t>Felix Pereira</t>
  </si>
  <si>
    <t>bavaria</t>
  </si>
  <si>
    <t>E0042</t>
  </si>
  <si>
    <t>Charlotte Kowalski</t>
  </si>
  <si>
    <t>IT</t>
  </si>
  <si>
    <t>IT Support Analyst</t>
  </si>
  <si>
    <t>M041</t>
  </si>
  <si>
    <t>Javier Jansen</t>
  </si>
  <si>
    <t>Londn</t>
  </si>
  <si>
    <t>two</t>
  </si>
  <si>
    <t>EU-CC104</t>
  </si>
  <si>
    <t>E0043</t>
  </si>
  <si>
    <t>Gabriel Walker</t>
  </si>
  <si>
    <t>Gothenburg</t>
  </si>
  <si>
    <t>Vastra Gotaland</t>
  </si>
  <si>
    <t>08/03/2024</t>
  </si>
  <si>
    <t>E0044</t>
  </si>
  <si>
    <t>Molly Nowak</t>
  </si>
  <si>
    <t>1984/03/29</t>
  </si>
  <si>
    <t>Customer Sucess</t>
  </si>
  <si>
    <t>M047</t>
  </si>
  <si>
    <t>Alice Andersson</t>
  </si>
  <si>
    <t>MAD</t>
  </si>
  <si>
    <t>Community of Madrid</t>
  </si>
  <si>
    <t>E0045</t>
  </si>
  <si>
    <t>Amelia Ricci</t>
  </si>
  <si>
    <t>Lead Product Manager</t>
  </si>
  <si>
    <t>M027</t>
  </si>
  <si>
    <t>Miguel Persson</t>
  </si>
  <si>
    <t>E0046</t>
  </si>
  <si>
    <t>Ava Murphy</t>
  </si>
  <si>
    <t>Engineering</t>
  </si>
  <si>
    <t>Backend Engineer</t>
  </si>
  <si>
    <t>YES</t>
  </si>
  <si>
    <t>E0047</t>
  </si>
  <si>
    <t>Kacper Wagner</t>
  </si>
  <si>
    <t>Frankfurt</t>
  </si>
  <si>
    <t>E0048</t>
  </si>
  <si>
    <t>Agnes Wagner</t>
  </si>
  <si>
    <t xml:space="preserve"> L4 </t>
  </si>
  <si>
    <t>E0049</t>
  </si>
  <si>
    <t>Liam Colombo</t>
  </si>
  <si>
    <t>M032</t>
  </si>
  <si>
    <t>Hannah Wagner</t>
  </si>
  <si>
    <t>Wroclaw</t>
  </si>
  <si>
    <t>E0050</t>
  </si>
  <si>
    <t>Giulia Schmidt</t>
  </si>
  <si>
    <t>Regulatory</t>
  </si>
  <si>
    <t>M012</t>
  </si>
  <si>
    <t>Zofia Petit</t>
  </si>
  <si>
    <t>E0051</t>
  </si>
  <si>
    <t>freja smith</t>
  </si>
  <si>
    <t>M053</t>
  </si>
  <si>
    <t>Hugo Costa</t>
  </si>
  <si>
    <t>PAR</t>
  </si>
  <si>
    <t>E0052</t>
  </si>
  <si>
    <t>Oliver Svensson</t>
  </si>
  <si>
    <t>Product Mgmt</t>
  </si>
  <si>
    <t>M038</t>
  </si>
  <si>
    <t xml:space="preserve">London </t>
  </si>
  <si>
    <t>HIGH SCHOOL</t>
  </si>
  <si>
    <t>E0053</t>
  </si>
  <si>
    <t>Leon Sousa</t>
  </si>
  <si>
    <t>M030</t>
  </si>
  <si>
    <t>Sem Thomas</t>
  </si>
  <si>
    <t>Milano</t>
  </si>
  <si>
    <t>12-16-2023</t>
  </si>
  <si>
    <t>E0054</t>
  </si>
  <si>
    <t xml:space="preserve">  Matteo Gomez </t>
  </si>
  <si>
    <t>E0055</t>
  </si>
  <si>
    <t>ASTRID THOMAS</t>
  </si>
  <si>
    <t>BACKEND ENGINEER</t>
  </si>
  <si>
    <t>M044</t>
  </si>
  <si>
    <t xml:space="preserve">  Sophia Russo </t>
  </si>
  <si>
    <t>Madrid</t>
  </si>
  <si>
    <t>E0056</t>
  </si>
  <si>
    <t>Lucas Brown</t>
  </si>
  <si>
    <t>Operations Analyst</t>
  </si>
  <si>
    <t>lotte muller</t>
  </si>
  <si>
    <t>POLAND</t>
  </si>
  <si>
    <t>27/08/2021</t>
  </si>
  <si>
    <t>E0057</t>
  </si>
  <si>
    <t>Nathan Fernandez</t>
  </si>
  <si>
    <t>E0058</t>
  </si>
  <si>
    <t>Fleur Martin</t>
  </si>
  <si>
    <t>support specialist</t>
  </si>
  <si>
    <t>E0059</t>
  </si>
  <si>
    <t>Freya Wagner</t>
  </si>
  <si>
    <t>1999/10/28</t>
  </si>
  <si>
    <t>masovian</t>
  </si>
  <si>
    <t>E0060</t>
  </si>
  <si>
    <t>hannah murphy</t>
  </si>
  <si>
    <t>SUPPORT SPECIALIST</t>
  </si>
  <si>
    <t>Barcelona</t>
  </si>
  <si>
    <t>Catalonia</t>
  </si>
  <si>
    <t>E0061</t>
  </si>
  <si>
    <t>Claudia De Jong</t>
  </si>
  <si>
    <t>M037</t>
  </si>
  <si>
    <t>Elsa Andersson</t>
  </si>
  <si>
    <t>LYON</t>
  </si>
  <si>
    <t>E0062</t>
  </si>
  <si>
    <t>Axel Fischer</t>
  </si>
  <si>
    <t>13/04/1975</t>
  </si>
  <si>
    <t>data analyst</t>
  </si>
  <si>
    <t>2</t>
  </si>
  <si>
    <t>E0063</t>
  </si>
  <si>
    <t>Thomas Schmidt</t>
  </si>
  <si>
    <t>SOC Analyst</t>
  </si>
  <si>
    <t>E0064</t>
  </si>
  <si>
    <t>Klara Lopez</t>
  </si>
  <si>
    <t>Unknown Dept</t>
  </si>
  <si>
    <t>EUROPE</t>
  </si>
  <si>
    <t>E0065</t>
  </si>
  <si>
    <t>SOFIA BECKER</t>
  </si>
  <si>
    <t>ENGG</t>
  </si>
  <si>
    <t xml:space="preserve"> L7 </t>
  </si>
  <si>
    <t>M057</t>
  </si>
  <si>
    <t>Emma Karlsson</t>
  </si>
  <si>
    <t>E0066</t>
  </si>
  <si>
    <t>hugo nilsson</t>
  </si>
  <si>
    <t>Client Success</t>
  </si>
  <si>
    <t>Implementation Consultant</t>
  </si>
  <si>
    <t>E0067</t>
  </si>
  <si>
    <t>Axel Nowak</t>
  </si>
  <si>
    <t>non-binary</t>
  </si>
  <si>
    <t>Sales</t>
  </si>
  <si>
    <t>Rotterdam</t>
  </si>
  <si>
    <t>Netherlands</t>
  </si>
  <si>
    <t>South Holland</t>
  </si>
  <si>
    <t>EU-CCXXX</t>
  </si>
  <si>
    <t>E0068</t>
  </si>
  <si>
    <t>Daniel Kowalski</t>
  </si>
  <si>
    <t>06-25-2021</t>
  </si>
  <si>
    <t>E0069</t>
  </si>
  <si>
    <t>Axel Doyle</t>
  </si>
  <si>
    <t>M045</t>
  </si>
  <si>
    <t>Bram Robert</t>
  </si>
  <si>
    <t>14/02/2019</t>
  </si>
  <si>
    <t>FOUR</t>
  </si>
  <si>
    <t>E0070</t>
  </si>
  <si>
    <t>Eva Nowak</t>
  </si>
  <si>
    <t>M036</t>
  </si>
  <si>
    <t>Beatrice Meyer</t>
  </si>
  <si>
    <t>PARIS</t>
  </si>
  <si>
    <t>INTERN</t>
  </si>
  <si>
    <t>E0071</t>
  </si>
  <si>
    <t>Claudia Perez</t>
  </si>
  <si>
    <t>leinster</t>
  </si>
  <si>
    <t>AGENCY</t>
  </si>
  <si>
    <t>E0072</t>
  </si>
  <si>
    <t>nathan becker</t>
  </si>
  <si>
    <t xml:space="preserve"> MALE </t>
  </si>
  <si>
    <t>DATA &amp; ANALYTICS</t>
  </si>
  <si>
    <t>E0073</t>
  </si>
  <si>
    <t>Noor Zielinski</t>
  </si>
  <si>
    <t>E0074</t>
  </si>
  <si>
    <t>ERIK LOPEZ</t>
  </si>
  <si>
    <t>Frontend Engineer</t>
  </si>
  <si>
    <t>STOCKHOLM</t>
  </si>
  <si>
    <t>SWEDEN</t>
  </si>
  <si>
    <t>E0075</t>
  </si>
  <si>
    <t>Oliver Oliveira</t>
  </si>
  <si>
    <t>Techh</t>
  </si>
  <si>
    <t>Regional Sales Manager</t>
  </si>
  <si>
    <t>Lisbon</t>
  </si>
  <si>
    <t>Portugal</t>
  </si>
  <si>
    <t>Lisbon District</t>
  </si>
  <si>
    <t>E0076</t>
  </si>
  <si>
    <t>Natalia Muller</t>
  </si>
  <si>
    <t>M059</t>
  </si>
  <si>
    <t>Lars Petit</t>
  </si>
  <si>
    <t>south holland</t>
  </si>
  <si>
    <t>2023/04/27</t>
  </si>
  <si>
    <t>3</t>
  </si>
  <si>
    <t>E0077</t>
  </si>
  <si>
    <t xml:space="preserve">  Elias Williams </t>
  </si>
  <si>
    <t>1977/08/04</t>
  </si>
  <si>
    <t>M022</t>
  </si>
  <si>
    <t>Lucas Ryan</t>
  </si>
  <si>
    <t>01-15-2017</t>
  </si>
  <si>
    <t>ONE</t>
  </si>
  <si>
    <t>E0078</t>
  </si>
  <si>
    <t>Sarah Pereira</t>
  </si>
  <si>
    <t>Ops</t>
  </si>
  <si>
    <t>Operations Manager</t>
  </si>
  <si>
    <t>M017</t>
  </si>
  <si>
    <t>Ines Karlsson</t>
  </si>
  <si>
    <t>Europe Hub</t>
  </si>
  <si>
    <t>E0079</t>
  </si>
  <si>
    <t>Emilia Perez</t>
  </si>
  <si>
    <t>PLATFORM ENGINEER</t>
  </si>
  <si>
    <t>Sophia Russo</t>
  </si>
  <si>
    <t>Berln</t>
  </si>
  <si>
    <t>E0080</t>
  </si>
  <si>
    <t>Ben Martin</t>
  </si>
  <si>
    <t>DATA &amp; AI</t>
  </si>
  <si>
    <t>Brussel</t>
  </si>
  <si>
    <t>E0081</t>
  </si>
  <si>
    <t>Milan Doyle</t>
  </si>
  <si>
    <t>11-23-1990</t>
  </si>
  <si>
    <t>Procurement</t>
  </si>
  <si>
    <t>Sourcing Specialist</t>
  </si>
  <si>
    <t>M029</t>
  </si>
  <si>
    <t>Jan Gonzalez</t>
  </si>
  <si>
    <t>hauts-de-france</t>
  </si>
  <si>
    <t>E0082</t>
  </si>
  <si>
    <t>LEA COSTA</t>
  </si>
  <si>
    <t>Procurement Lead</t>
  </si>
  <si>
    <t>ireland</t>
  </si>
  <si>
    <t>E0083</t>
  </si>
  <si>
    <t>Lea Ferreira</t>
  </si>
  <si>
    <t>Corporate Strategy</t>
  </si>
  <si>
    <t>Strategy Analyst</t>
  </si>
  <si>
    <t>Porto</t>
  </si>
  <si>
    <t>porto district</t>
  </si>
  <si>
    <t>E0084</t>
  </si>
  <si>
    <t xml:space="preserve">  Daniela Andersson </t>
  </si>
  <si>
    <t>Information Tech</t>
  </si>
  <si>
    <t>IT Manager</t>
  </si>
  <si>
    <t>M009</t>
  </si>
  <si>
    <t>Maja Nilsson</t>
  </si>
  <si>
    <t>Amsterdam</t>
  </si>
  <si>
    <t>North Holland</t>
  </si>
  <si>
    <t>five</t>
  </si>
  <si>
    <t>E0085</t>
  </si>
  <si>
    <t>Nils Jansen</t>
  </si>
  <si>
    <t xml:space="preserve"> NB </t>
  </si>
  <si>
    <t>12/01/1990</t>
  </si>
  <si>
    <t>HR Associate</t>
  </si>
  <si>
    <t>M008</t>
  </si>
  <si>
    <t>Mia Szymanski</t>
  </si>
  <si>
    <t>Unknown Office</t>
  </si>
  <si>
    <t>02/08/2020</t>
  </si>
  <si>
    <t>phd</t>
  </si>
  <si>
    <t>E0086</t>
  </si>
  <si>
    <t>Emil Garcia</t>
  </si>
  <si>
    <t>E0087</t>
  </si>
  <si>
    <t xml:space="preserve">  Lukas Lopez </t>
  </si>
  <si>
    <t xml:space="preserve">  Freya Martinez </t>
  </si>
  <si>
    <t>E0088</t>
  </si>
  <si>
    <t>Felix Sousa</t>
  </si>
  <si>
    <t>Barca</t>
  </si>
  <si>
    <t>E0089</t>
  </si>
  <si>
    <t>Ben Olsson</t>
  </si>
  <si>
    <t xml:space="preserve"> FEMALE </t>
  </si>
  <si>
    <t>belgium</t>
  </si>
  <si>
    <t>E0090</t>
  </si>
  <si>
    <t>luuk jansen</t>
  </si>
  <si>
    <t>Fin</t>
  </si>
  <si>
    <t>M043</t>
  </si>
  <si>
    <t>Martina Pereira</t>
  </si>
  <si>
    <t>E0091</t>
  </si>
  <si>
    <t>Matteo Kowalski</t>
  </si>
  <si>
    <t>Operation</t>
  </si>
  <si>
    <t>Process Lead</t>
  </si>
  <si>
    <t>E0092</t>
  </si>
  <si>
    <t>Marco Byrne</t>
  </si>
  <si>
    <t>data &amp; ai</t>
  </si>
  <si>
    <t xml:space="preserve"> london</t>
  </si>
  <si>
    <t>E0093</t>
  </si>
  <si>
    <t>Zofia Bernard</t>
  </si>
  <si>
    <t>30/08/2001</t>
  </si>
  <si>
    <t>REMOTE - EUROPE</t>
  </si>
  <si>
    <t>E0094</t>
  </si>
  <si>
    <t>Leon De Jong</t>
  </si>
  <si>
    <t>E0095</t>
  </si>
  <si>
    <t>Milan Sanchez</t>
  </si>
  <si>
    <t>spain</t>
  </si>
  <si>
    <t>E0096</t>
  </si>
  <si>
    <t>Martina Thomas</t>
  </si>
  <si>
    <t/>
  </si>
  <si>
    <t>E0097</t>
  </si>
  <si>
    <t>Sem Mulder</t>
  </si>
  <si>
    <t>community of madrid</t>
  </si>
  <si>
    <t>E0098</t>
  </si>
  <si>
    <t>Arthur Wozniak</t>
  </si>
  <si>
    <t>Cust Success</t>
  </si>
  <si>
    <t>revenue</t>
  </si>
  <si>
    <t>M055</t>
  </si>
  <si>
    <t>Lucas Thomas</t>
  </si>
  <si>
    <t>Amstrdam</t>
  </si>
  <si>
    <t>master's</t>
  </si>
  <si>
    <t>E0099</t>
  </si>
  <si>
    <t>Claudia Lewandowski</t>
  </si>
  <si>
    <t>Marketing Executive</t>
  </si>
  <si>
    <t>E0100</t>
  </si>
  <si>
    <t>DAVIDE BERNARD</t>
  </si>
  <si>
    <t>M042</t>
  </si>
  <si>
    <t>Paul Schneider</t>
  </si>
  <si>
    <t>SOUTH HOLLAND</t>
  </si>
  <si>
    <t>E0101</t>
  </si>
  <si>
    <t>Sofia Jansen</t>
  </si>
  <si>
    <t>Workplace Technology Specialist</t>
  </si>
  <si>
    <t>E0102</t>
  </si>
  <si>
    <t>Ben Pereira</t>
  </si>
  <si>
    <t>OPERATIONS</t>
  </si>
  <si>
    <t xml:space="preserve">  Lotte Muller </t>
  </si>
  <si>
    <t>north holland</t>
  </si>
  <si>
    <t>LINKEDIN</t>
  </si>
  <si>
    <t>E0103</t>
  </si>
  <si>
    <t>Aurora Marino</t>
  </si>
  <si>
    <t>Corporate Strategy Manager</t>
  </si>
  <si>
    <t>E0104</t>
  </si>
  <si>
    <t>Pablo Walker</t>
  </si>
  <si>
    <t>HR BUSINESS PARTNER</t>
  </si>
  <si>
    <t xml:space="preserve"> L1 </t>
  </si>
  <si>
    <t>E0105</t>
  </si>
  <si>
    <t>linnea walsh</t>
  </si>
  <si>
    <t>25/02/1982</t>
  </si>
  <si>
    <t>FP&amp;A Analyst</t>
  </si>
  <si>
    <t>Roma</t>
  </si>
  <si>
    <t>Lazio</t>
  </si>
  <si>
    <t>E0106</t>
  </si>
  <si>
    <t>Sanne Petit</t>
  </si>
  <si>
    <t>Internal IT</t>
  </si>
  <si>
    <t>E0107</t>
  </si>
  <si>
    <t>freya taylor</t>
  </si>
  <si>
    <t>Product Owner</t>
  </si>
  <si>
    <t>Muenchen</t>
  </si>
  <si>
    <t>E0108</t>
  </si>
  <si>
    <t>Grace Mulder</t>
  </si>
  <si>
    <t>DATA ANALYST</t>
  </si>
  <si>
    <t xml:space="preserve">  Lukas Esposito </t>
  </si>
  <si>
    <t>E0109</t>
  </si>
  <si>
    <t>Jesse Pereira</t>
  </si>
  <si>
    <t>operations</t>
  </si>
  <si>
    <t>E0110</t>
  </si>
  <si>
    <t>Olivia Jones</t>
  </si>
  <si>
    <t>E0111</t>
  </si>
  <si>
    <t>Tess Fernandes</t>
  </si>
  <si>
    <t>MARKETING</t>
  </si>
  <si>
    <t>Eindhoven</t>
  </si>
  <si>
    <t>north brabant</t>
  </si>
  <si>
    <t>E0112</t>
  </si>
  <si>
    <t xml:space="preserve">  Sara Kowalczyk </t>
  </si>
  <si>
    <t>E0113</t>
  </si>
  <si>
    <t>Hugo Schneider</t>
  </si>
  <si>
    <t>07/05/1979</t>
  </si>
  <si>
    <t>07-23-2024</t>
  </si>
  <si>
    <t>E0114</t>
  </si>
  <si>
    <t xml:space="preserve">  Marco Meyer </t>
  </si>
  <si>
    <t>Dubln</t>
  </si>
  <si>
    <t>IRELAND</t>
  </si>
  <si>
    <t>E0115</t>
  </si>
  <si>
    <t>beatrice johansson</t>
  </si>
  <si>
    <t>M019</t>
  </si>
  <si>
    <t>Axel Martin</t>
  </si>
  <si>
    <t>04-05-2024</t>
  </si>
  <si>
    <t>yes</t>
  </si>
  <si>
    <t>E0116</t>
  </si>
  <si>
    <t>Hannah Schmidt</t>
  </si>
  <si>
    <t>E0117</t>
  </si>
  <si>
    <t xml:space="preserve">  Erik Rodriguez </t>
  </si>
  <si>
    <t xml:space="preserve">  Sem Thomas </t>
  </si>
  <si>
    <t>SPAIN</t>
  </si>
  <si>
    <t>E0118</t>
  </si>
  <si>
    <t>Julia Thomas</t>
  </si>
  <si>
    <t>Sales Executive</t>
  </si>
  <si>
    <t xml:space="preserve"> Manchester</t>
  </si>
  <si>
    <t>05-18-2023</t>
  </si>
  <si>
    <t>julia larsson</t>
  </si>
  <si>
    <t>Terminated</t>
  </si>
  <si>
    <t>E0120</t>
  </si>
  <si>
    <t>Marie Fernandes</t>
  </si>
  <si>
    <t>E0121</t>
  </si>
  <si>
    <t>Natalia Mulder</t>
  </si>
  <si>
    <t>M040</t>
  </si>
  <si>
    <t>Sara Wagner</t>
  </si>
  <si>
    <t>ROM</t>
  </si>
  <si>
    <t>agency</t>
  </si>
  <si>
    <t>E0122</t>
  </si>
  <si>
    <t>Finn Silva</t>
  </si>
  <si>
    <t>Resigned</t>
  </si>
  <si>
    <t>E0123</t>
  </si>
  <si>
    <t>Oscar De Jong</t>
  </si>
  <si>
    <t>Goteborg</t>
  </si>
  <si>
    <t>EMPLOYEE REFERRAL</t>
  </si>
  <si>
    <t>E0124</t>
  </si>
  <si>
    <t>Marco Doyle</t>
  </si>
  <si>
    <t>Pariss</t>
  </si>
  <si>
    <t>E0125</t>
  </si>
  <si>
    <t>Matteo Garcia</t>
  </si>
  <si>
    <t>29/04/1988</t>
  </si>
  <si>
    <t>FRANKFURT</t>
  </si>
  <si>
    <t>hesse</t>
  </si>
  <si>
    <t>E0126</t>
  </si>
  <si>
    <t>Oscar Thomas</t>
  </si>
  <si>
    <t>InfoSec</t>
  </si>
  <si>
    <t>security lead</t>
  </si>
  <si>
    <t>E0127</t>
  </si>
  <si>
    <t>Lorenzo Muller</t>
  </si>
  <si>
    <t>Strategy</t>
  </si>
  <si>
    <t>Antwerp</t>
  </si>
  <si>
    <t>Flanders</t>
  </si>
  <si>
    <t>E0128</t>
  </si>
  <si>
    <t>Emil Larsson</t>
  </si>
  <si>
    <t>11-16-2019</t>
  </si>
  <si>
    <t>TWO</t>
  </si>
  <si>
    <t>E0129</t>
  </si>
  <si>
    <t>Javier Visser</t>
  </si>
  <si>
    <t>E0130</t>
  </si>
  <si>
    <t>Oliwia Thomas</t>
  </si>
  <si>
    <t>E0131</t>
  </si>
  <si>
    <t>Ginevra Dubois</t>
  </si>
  <si>
    <t>E0132</t>
  </si>
  <si>
    <t>Jules Olsson</t>
  </si>
  <si>
    <t>CC999</t>
  </si>
  <si>
    <t>E0133</t>
  </si>
  <si>
    <t>Tess Bos</t>
  </si>
  <si>
    <t>Revenue Sales</t>
  </si>
  <si>
    <t>E0134</t>
  </si>
  <si>
    <t>GIOVANNI RUSSO</t>
  </si>
  <si>
    <t>M052</t>
  </si>
  <si>
    <t>Hugo Schulz</t>
  </si>
  <si>
    <t>09-21-2019</t>
  </si>
  <si>
    <t>E0135</t>
  </si>
  <si>
    <t>Axel Rodrigues</t>
  </si>
  <si>
    <t>E0136</t>
  </si>
  <si>
    <t>Fleur Ferrari</t>
  </si>
  <si>
    <t>HAMBURG</t>
  </si>
  <si>
    <t>E0137</t>
  </si>
  <si>
    <t>FINN WAGNER</t>
  </si>
  <si>
    <t>E0138</t>
  </si>
  <si>
    <t>Louis Johnson</t>
  </si>
  <si>
    <t>CLIENT SUCCESS ASSOCIATE</t>
  </si>
  <si>
    <t>isla eriksson</t>
  </si>
  <si>
    <t>E0139</t>
  </si>
  <si>
    <t>William Szymanski</t>
  </si>
  <si>
    <t>catalonia</t>
  </si>
  <si>
    <t>E0140</t>
  </si>
  <si>
    <t>Ebba Doyle</t>
  </si>
  <si>
    <t>E0141</t>
  </si>
  <si>
    <t>Elias Nilsson</t>
  </si>
  <si>
    <t>BARCELONA</t>
  </si>
  <si>
    <t>E0142</t>
  </si>
  <si>
    <t>Harry Becker</t>
  </si>
  <si>
    <t>E0143</t>
  </si>
  <si>
    <t xml:space="preserve">  Leon Esposito </t>
  </si>
  <si>
    <t>HR</t>
  </si>
  <si>
    <t>4</t>
  </si>
  <si>
    <t>E0144</t>
  </si>
  <si>
    <t xml:space="preserve">  Aleksander Sanchez </t>
  </si>
  <si>
    <t xml:space="preserve">Valencia </t>
  </si>
  <si>
    <t>E0145</t>
  </si>
  <si>
    <t>Sem Wisniewski</t>
  </si>
  <si>
    <t>15/10/2021</t>
  </si>
  <si>
    <t>High School</t>
  </si>
  <si>
    <t>employee referral</t>
  </si>
  <si>
    <t>E0146</t>
  </si>
  <si>
    <t xml:space="preserve">  Sanne Martinez </t>
  </si>
  <si>
    <t>hamburg</t>
  </si>
  <si>
    <t>E0147</t>
  </si>
  <si>
    <t>Maximilian Wilson</t>
  </si>
  <si>
    <t>E0148</t>
  </si>
  <si>
    <t xml:space="preserve">  Miguel Becker </t>
  </si>
  <si>
    <t>E0149</t>
  </si>
  <si>
    <t>Noor Ricci</t>
  </si>
  <si>
    <t>Marketng</t>
  </si>
  <si>
    <t>23/06/2022</t>
  </si>
  <si>
    <t>indeed</t>
  </si>
  <si>
    <t>E0150</t>
  </si>
  <si>
    <t>Jan Silva</t>
  </si>
  <si>
    <t>E0151</t>
  </si>
  <si>
    <t xml:space="preserve">  Julia Ricci </t>
  </si>
  <si>
    <t>Systems Administrator</t>
  </si>
  <si>
    <t>E0152</t>
  </si>
  <si>
    <t>alice leroy</t>
  </si>
  <si>
    <t xml:space="preserve">Lyon </t>
  </si>
  <si>
    <t>E0153</t>
  </si>
  <si>
    <t>Laura Wilson</t>
  </si>
  <si>
    <t>VLN</t>
  </si>
  <si>
    <t>VALENCIAN COMMUNITY</t>
  </si>
  <si>
    <t>E0154</t>
  </si>
  <si>
    <t xml:space="preserve">  Ines Smith </t>
  </si>
  <si>
    <t>M046</t>
  </si>
  <si>
    <t>Raphael Smit</t>
  </si>
  <si>
    <t>26/07/2025</t>
  </si>
  <si>
    <t>E0155</t>
  </si>
  <si>
    <t>Tess Brown</t>
  </si>
  <si>
    <t>E0156</t>
  </si>
  <si>
    <t>Giulia O'Sullivan</t>
  </si>
  <si>
    <t>E0157</t>
  </si>
  <si>
    <t>Freya Kaminski</t>
  </si>
  <si>
    <t>Business Ops</t>
  </si>
  <si>
    <t>Warszawa</t>
  </si>
  <si>
    <t>E0158</t>
  </si>
  <si>
    <t>Oliwia Jones</t>
  </si>
  <si>
    <t>31/02/2023</t>
  </si>
  <si>
    <t>platform engineer</t>
  </si>
  <si>
    <t>ROTTERDAM</t>
  </si>
  <si>
    <t>INTERNAL TRANSFER</t>
  </si>
  <si>
    <t>E0159</t>
  </si>
  <si>
    <t>Emil Evans</t>
  </si>
  <si>
    <t>MAN</t>
  </si>
  <si>
    <t>E0160</t>
  </si>
  <si>
    <t>Emil Lewandowski</t>
  </si>
  <si>
    <t>E0161</t>
  </si>
  <si>
    <t xml:space="preserve">  Lea Martin </t>
  </si>
  <si>
    <t>RISK &amp; COMPLIANCE</t>
  </si>
  <si>
    <t>Compliance Analyst</t>
  </si>
  <si>
    <t>E0162</t>
  </si>
  <si>
    <t>Ben Rossi</t>
  </si>
  <si>
    <t>E0163</t>
  </si>
  <si>
    <t>manon sanchez</t>
  </si>
  <si>
    <t>M005</t>
  </si>
  <si>
    <t>Lucas Doyle</t>
  </si>
  <si>
    <t>E0164</t>
  </si>
  <si>
    <t xml:space="preserve">  Alice Sanchez </t>
  </si>
  <si>
    <t>mgr missing</t>
  </si>
  <si>
    <t>E0165</t>
  </si>
  <si>
    <t>Pablo Rodriguez</t>
  </si>
  <si>
    <t>Madird</t>
  </si>
  <si>
    <t>E0166</t>
  </si>
  <si>
    <t>Ebba Garcia</t>
  </si>
  <si>
    <t>22/02/1994</t>
  </si>
  <si>
    <t>E0167</t>
  </si>
  <si>
    <t>Adam Garcia</t>
  </si>
  <si>
    <t>Legal Counsel</t>
  </si>
  <si>
    <t>E0168</t>
  </si>
  <si>
    <t xml:space="preserve">  Elsa Costa </t>
  </si>
  <si>
    <t>1968/04/25</t>
  </si>
  <si>
    <t>E0169</t>
  </si>
  <si>
    <t>Luuk Bakker</t>
  </si>
  <si>
    <t>1976/08/29</t>
  </si>
  <si>
    <t>06/08/2024</t>
  </si>
  <si>
    <t>E0170</t>
  </si>
  <si>
    <t>E0171</t>
  </si>
  <si>
    <t>Alice Thomas</t>
  </si>
  <si>
    <t xml:space="preserve">  Hannah Wagner </t>
  </si>
  <si>
    <t>E0172</t>
  </si>
  <si>
    <t>Chloe Sanchez</t>
  </si>
  <si>
    <t>HESSE</t>
  </si>
  <si>
    <t>E0173</t>
  </si>
  <si>
    <t>SVEN MARTIN</t>
  </si>
  <si>
    <t>UNIVERSITY HIRING</t>
  </si>
  <si>
    <t>E0174</t>
  </si>
  <si>
    <t>Zofia Sanchez</t>
  </si>
  <si>
    <t>analytics engineer</t>
  </si>
  <si>
    <t>netherlands</t>
  </si>
  <si>
    <t>E0175</t>
  </si>
  <si>
    <t>Chloe Jansen</t>
  </si>
  <si>
    <t>WFH-EU</t>
  </si>
  <si>
    <t>CONTRACTOR</t>
  </si>
  <si>
    <t>E0176</t>
  </si>
  <si>
    <t>Julia Rossi</t>
  </si>
  <si>
    <t>E0177</t>
  </si>
  <si>
    <t>Jesse Garcia</t>
  </si>
  <si>
    <t>08-06-2021</t>
  </si>
  <si>
    <t>E0178</t>
  </si>
  <si>
    <t>Giovanni Fernandez</t>
  </si>
  <si>
    <t>M035</t>
  </si>
  <si>
    <t>Alessandro O'Brien</t>
  </si>
  <si>
    <t>E0179</t>
  </si>
  <si>
    <t>Wojciech Byrne</t>
  </si>
  <si>
    <t>Mktg</t>
  </si>
  <si>
    <t>25/08/2023</t>
  </si>
  <si>
    <t>E0180</t>
  </si>
  <si>
    <t>Francesco Walker</t>
  </si>
  <si>
    <t>E0181</t>
  </si>
  <si>
    <t>Paul Johnson</t>
  </si>
  <si>
    <t>09-07-1973</t>
  </si>
  <si>
    <t>Left</t>
  </si>
  <si>
    <t>E0182</t>
  </si>
  <si>
    <t>Sara Visser</t>
  </si>
  <si>
    <t>E0183</t>
  </si>
  <si>
    <t>Harry O'Connor</t>
  </si>
  <si>
    <t>12/01/1974</t>
  </si>
  <si>
    <t>E0184</t>
  </si>
  <si>
    <t>Linnea O'Connor</t>
  </si>
  <si>
    <t>WORKPLACE TECHNOLOGY SPECIALIST</t>
  </si>
  <si>
    <t>Rome</t>
  </si>
  <si>
    <t>E0185</t>
  </si>
  <si>
    <t>Hannah Santos</t>
  </si>
  <si>
    <t>E0186</t>
  </si>
  <si>
    <t>luuk szymanski</t>
  </si>
  <si>
    <t xml:space="preserve">Cork </t>
  </si>
  <si>
    <t>Munster</t>
  </si>
  <si>
    <t>02-17-2024</t>
  </si>
  <si>
    <t>E0187</t>
  </si>
  <si>
    <t>Camille Lewandowski</t>
  </si>
  <si>
    <t>Cracow</t>
  </si>
  <si>
    <t>07-26-2022</t>
  </si>
  <si>
    <t>E0188</t>
  </si>
  <si>
    <t>Sophia Thomas</t>
  </si>
  <si>
    <t>E0189</t>
  </si>
  <si>
    <t>Emil Thomas</t>
  </si>
  <si>
    <t>one</t>
  </si>
  <si>
    <t>E0190</t>
  </si>
  <si>
    <t>Martina Wozniak</t>
  </si>
  <si>
    <t xml:space="preserve">Hamburg </t>
  </si>
  <si>
    <t>07-17-2019</t>
  </si>
  <si>
    <t xml:space="preserve"> office </t>
  </si>
  <si>
    <t>E0191</t>
  </si>
  <si>
    <t>Freya Jones</t>
  </si>
  <si>
    <t>E0192</t>
  </si>
  <si>
    <t>Maria Schneider</t>
  </si>
  <si>
    <t>1989/09/15</t>
  </si>
  <si>
    <t>EINDHOVEN</t>
  </si>
  <si>
    <t>E0193</t>
  </si>
  <si>
    <t>zofia kowalski</t>
  </si>
  <si>
    <t>Internship</t>
  </si>
  <si>
    <t>E0194</t>
  </si>
  <si>
    <t>Ines Kowalski</t>
  </si>
  <si>
    <t>E0195</t>
  </si>
  <si>
    <t>Noel Schneider</t>
  </si>
  <si>
    <t>07-14-2020</t>
  </si>
  <si>
    <t>E0196</t>
  </si>
  <si>
    <t>piotr lopez</t>
  </si>
  <si>
    <t>CORPORATE SERVICES</t>
  </si>
  <si>
    <t>E0197</t>
  </si>
  <si>
    <t>camille gonzalez</t>
  </si>
  <si>
    <t>E0198</t>
  </si>
  <si>
    <t>Alice Gustafsson</t>
  </si>
  <si>
    <t>M021</t>
  </si>
  <si>
    <t xml:space="preserve">  Alejandro Schmidt </t>
  </si>
  <si>
    <t>lars andersson</t>
  </si>
  <si>
    <t>HR ASSOCIATE</t>
  </si>
  <si>
    <t>E0200</t>
  </si>
  <si>
    <t>Sarah Szymanski</t>
  </si>
  <si>
    <t>NOAH RYAN</t>
  </si>
  <si>
    <t>Cork</t>
  </si>
  <si>
    <t>E0201</t>
  </si>
  <si>
    <t>maria brown</t>
  </si>
  <si>
    <t>Manchstr</t>
  </si>
  <si>
    <t>E0202</t>
  </si>
  <si>
    <t>sara ryan</t>
  </si>
  <si>
    <t>01-08-1996</t>
  </si>
  <si>
    <t>People Operations</t>
  </si>
  <si>
    <t>Matteo Wagner</t>
  </si>
  <si>
    <t>remote</t>
  </si>
  <si>
    <t>E0203</t>
  </si>
  <si>
    <t>Andrea Ferrari</t>
  </si>
  <si>
    <t>20/05/2023</t>
  </si>
  <si>
    <t>E0204</t>
  </si>
  <si>
    <t>maria gonzalez</t>
  </si>
  <si>
    <t xml:space="preserve">  Felix Pereira </t>
  </si>
  <si>
    <t>FIVE</t>
  </si>
  <si>
    <t>E0205</t>
  </si>
  <si>
    <t>Emilia Ferreira</t>
  </si>
  <si>
    <t>LYN</t>
  </si>
  <si>
    <t>E0206</t>
  </si>
  <si>
    <t>Louis Bianchi</t>
  </si>
  <si>
    <t>implementation consultant</t>
  </si>
  <si>
    <t>E0207</t>
  </si>
  <si>
    <t>hugo santos</t>
  </si>
  <si>
    <t>Hum Res</t>
  </si>
  <si>
    <t>E0208</t>
  </si>
  <si>
    <t xml:space="preserve">  Ginevra Meijer </t>
  </si>
  <si>
    <t>SOC ANALYST</t>
  </si>
  <si>
    <t>Lile</t>
  </si>
  <si>
    <t>E0209</t>
  </si>
  <si>
    <t>Louise Evans</t>
  </si>
  <si>
    <t>E0210</t>
  </si>
  <si>
    <t xml:space="preserve">  Fleur Nowak </t>
  </si>
  <si>
    <t>it support analyst</t>
  </si>
  <si>
    <t>E0211</t>
  </si>
  <si>
    <t>Lars Perez</t>
  </si>
  <si>
    <t>GOT</t>
  </si>
  <si>
    <t>E0212</t>
  </si>
  <si>
    <t xml:space="preserve">  Axel Kelly </t>
  </si>
  <si>
    <t>elsa andersson</t>
  </si>
  <si>
    <t>AMS</t>
  </si>
  <si>
    <t>E0213</t>
  </si>
  <si>
    <t>Diego Schulz</t>
  </si>
  <si>
    <t>E0214</t>
  </si>
  <si>
    <t>Alice Weber</t>
  </si>
  <si>
    <t>Paralegal</t>
  </si>
  <si>
    <t>M018</t>
  </si>
  <si>
    <t>Matteo O'Sullivan</t>
  </si>
  <si>
    <t>MANCHESTER</t>
  </si>
  <si>
    <t>E0215</t>
  </si>
  <si>
    <t>Laura Robert</t>
  </si>
  <si>
    <t>E0216</t>
  </si>
  <si>
    <t>EMMA TAYLOR</t>
  </si>
  <si>
    <t>07-22-1984</t>
  </si>
  <si>
    <t>Risk Compliance</t>
  </si>
  <si>
    <t>Risk Analyst</t>
  </si>
  <si>
    <t>E0217</t>
  </si>
  <si>
    <t>Emma Svensson</t>
  </si>
  <si>
    <t>engineering lead</t>
  </si>
  <si>
    <t>E0218</t>
  </si>
  <si>
    <t>Martina Karlsson</t>
  </si>
  <si>
    <t>E0219</t>
  </si>
  <si>
    <t>Tess Sousa</t>
  </si>
  <si>
    <t>1968/04/10</t>
  </si>
  <si>
    <t>CUSTOMER SUCCESS MANAGER</t>
  </si>
  <si>
    <t>E0220</t>
  </si>
  <si>
    <t xml:space="preserve">  Tomasz Gomez </t>
  </si>
  <si>
    <t>5</t>
  </si>
  <si>
    <t>E0221</t>
  </si>
  <si>
    <t>HUGO MARTINS</t>
  </si>
  <si>
    <t>HR Business Partner</t>
  </si>
  <si>
    <t>E0222</t>
  </si>
  <si>
    <t>hannah de jong</t>
  </si>
  <si>
    <t>18/05/1969</t>
  </si>
  <si>
    <t>E0223</t>
  </si>
  <si>
    <t>Maja Esposito</t>
  </si>
  <si>
    <t>EUROPEAN JOB BOARD</t>
  </si>
  <si>
    <t>E0224</t>
  </si>
  <si>
    <t>Lorenzo Persson</t>
  </si>
  <si>
    <t>E0225</t>
  </si>
  <si>
    <t>Charlotte Ryan</t>
  </si>
  <si>
    <t>Controller</t>
  </si>
  <si>
    <t>Lille</t>
  </si>
  <si>
    <t>19/08/2022</t>
  </si>
  <si>
    <t>E0226</t>
  </si>
  <si>
    <t>Gabriel Nilsson</t>
  </si>
  <si>
    <t>05/05/2024</t>
  </si>
  <si>
    <t>E0227</t>
  </si>
  <si>
    <t>Daan Gonzalez</t>
  </si>
  <si>
    <t>E0228</t>
  </si>
  <si>
    <t>Sanne Garcia</t>
  </si>
  <si>
    <t>1970/02/15</t>
  </si>
  <si>
    <t>company careers page</t>
  </si>
  <si>
    <t>E0229</t>
  </si>
  <si>
    <t>Niels Wisniewski</t>
  </si>
  <si>
    <t>E0230</t>
  </si>
  <si>
    <t>Mia Olsson</t>
  </si>
  <si>
    <t>E0231</t>
  </si>
  <si>
    <t>Jan Van Dijk</t>
  </si>
  <si>
    <t>E0232</t>
  </si>
  <si>
    <t>Liam Pereira</t>
  </si>
  <si>
    <t>E0233</t>
  </si>
  <si>
    <t>Diego Meyer</t>
  </si>
  <si>
    <t>E0234</t>
  </si>
  <si>
    <t>FELIX MURPHY</t>
  </si>
  <si>
    <t>AMSTERDAM</t>
  </si>
  <si>
    <t>E0235</t>
  </si>
  <si>
    <t>Paula Marino</t>
  </si>
  <si>
    <t>E0236</t>
  </si>
  <si>
    <t>Maja Johnson</t>
  </si>
  <si>
    <t>E0237</t>
  </si>
  <si>
    <t>Leonardo Bernard</t>
  </si>
  <si>
    <t>ENGLAND</t>
  </si>
  <si>
    <t>E0238</t>
  </si>
  <si>
    <t xml:space="preserve">  Javier O'Connor </t>
  </si>
  <si>
    <t>BI Analyst</t>
  </si>
  <si>
    <t>E0239</t>
  </si>
  <si>
    <t>Sara Lopez</t>
  </si>
  <si>
    <t>E0240</t>
  </si>
  <si>
    <t>Martina Dubois</t>
  </si>
  <si>
    <t>E0241</t>
  </si>
  <si>
    <t>Giulia Hoffmann</t>
  </si>
  <si>
    <t>BCN</t>
  </si>
  <si>
    <t>E0242</t>
  </si>
  <si>
    <t>LINNEA BERNARD</t>
  </si>
  <si>
    <t>Remote Europe</t>
  </si>
  <si>
    <t>europe</t>
  </si>
  <si>
    <t>E0243</t>
  </si>
  <si>
    <t>Miguel Williams</t>
  </si>
  <si>
    <t>E0244</t>
  </si>
  <si>
    <t>ARTHUR MARINO</t>
  </si>
  <si>
    <t>enterprise account manager</t>
  </si>
  <si>
    <t>03/11/2015</t>
  </si>
  <si>
    <t>E0245</t>
  </si>
  <si>
    <t>Mikolaj Costa</t>
  </si>
  <si>
    <t>HAUTS-DE-FRANCE</t>
  </si>
  <si>
    <t>06-06-2016</t>
  </si>
  <si>
    <t>E0246</t>
  </si>
  <si>
    <t>Jan Kaminski</t>
  </si>
  <si>
    <t>E0247</t>
  </si>
  <si>
    <t>FINN MULLER</t>
  </si>
  <si>
    <t>Information Security Engineer</t>
  </si>
  <si>
    <t>E0248</t>
  </si>
  <si>
    <t>Sarah Sanchez</t>
  </si>
  <si>
    <t>E0249</t>
  </si>
  <si>
    <t>louis gustafsson</t>
  </si>
  <si>
    <t>PRODUCT</t>
  </si>
  <si>
    <t>E0250</t>
  </si>
  <si>
    <t xml:space="preserve">  Manuel Sousa </t>
  </si>
  <si>
    <t>E0251</t>
  </si>
  <si>
    <t>Oscar Weber</t>
  </si>
  <si>
    <t>1978/08/02</t>
  </si>
  <si>
    <t>E0252</t>
  </si>
  <si>
    <t>ASTRID MARTINEZ</t>
  </si>
  <si>
    <t>ILE-DE-FRANCE</t>
  </si>
  <si>
    <t>Elsa Olsson</t>
  </si>
  <si>
    <t>Lisboa</t>
  </si>
  <si>
    <t>E0254</t>
  </si>
  <si>
    <t>ARVID BOS</t>
  </si>
  <si>
    <t>E0255</t>
  </si>
  <si>
    <t>DIEGO KARLSSON</t>
  </si>
  <si>
    <t>E0256</t>
  </si>
  <si>
    <t xml:space="preserve">  Charlotte Martinez </t>
  </si>
  <si>
    <t>E0257</t>
  </si>
  <si>
    <t>Hugo Fischer</t>
  </si>
  <si>
    <t>E0258</t>
  </si>
  <si>
    <t>Lea Wagner</t>
  </si>
  <si>
    <t>E0259</t>
  </si>
  <si>
    <t>Astrid Petit</t>
  </si>
  <si>
    <t>E0260</t>
  </si>
  <si>
    <t>Martina Smith</t>
  </si>
  <si>
    <t>NB</t>
  </si>
  <si>
    <t>E0261</t>
  </si>
  <si>
    <t>Maja Silva</t>
  </si>
  <si>
    <t>08/08/2020</t>
  </si>
  <si>
    <t>E0262</t>
  </si>
  <si>
    <t>Paula Smith</t>
  </si>
  <si>
    <t>ACCOUNT EXECUTIVE</t>
  </si>
  <si>
    <t>LONDON</t>
  </si>
  <si>
    <t>E0263</t>
  </si>
  <si>
    <t>Alessandro Kaminski</t>
  </si>
  <si>
    <t>united kingdom</t>
  </si>
  <si>
    <t>E0264</t>
  </si>
  <si>
    <t>paul rodrigues</t>
  </si>
  <si>
    <t>NORTH HOLLAND</t>
  </si>
  <si>
    <t>E0265</t>
  </si>
  <si>
    <t>Sofia Becker</t>
  </si>
  <si>
    <t>E0266</t>
  </si>
  <si>
    <t>Hannah Lewandowski</t>
  </si>
  <si>
    <t>FRANCE</t>
  </si>
  <si>
    <t>12/07/2025</t>
  </si>
  <si>
    <t>E0267</t>
  </si>
  <si>
    <t>Lorenzo Karlsson</t>
  </si>
  <si>
    <t>E0268</t>
  </si>
  <si>
    <t xml:space="preserve">  Charlotte Martin </t>
  </si>
  <si>
    <t>Analytics</t>
  </si>
  <si>
    <t xml:space="preserve">  Sarah Lopez </t>
  </si>
  <si>
    <t>sweden</t>
  </si>
  <si>
    <t>E0269</t>
  </si>
  <si>
    <t>Chloe Esposito</t>
  </si>
  <si>
    <t>E0270</t>
  </si>
  <si>
    <t xml:space="preserve">  Anna De Vries </t>
  </si>
  <si>
    <t>1984/11/04</t>
  </si>
  <si>
    <t>E0271</t>
  </si>
  <si>
    <t>LEO BAKKER</t>
  </si>
  <si>
    <t>07-12-1986</t>
  </si>
  <si>
    <t>E0272</t>
  </si>
  <si>
    <t>Sergio Meyer</t>
  </si>
  <si>
    <t>bi analyst</t>
  </si>
  <si>
    <t>E0273</t>
  </si>
  <si>
    <t>Daniela Zielinski</t>
  </si>
  <si>
    <t>BRUSSELS</t>
  </si>
  <si>
    <t>E0274</t>
  </si>
  <si>
    <t>Maja Ryan</t>
  </si>
  <si>
    <t>31/10/1988</t>
  </si>
  <si>
    <t>E0275</t>
  </si>
  <si>
    <t>mikolaj santos</t>
  </si>
  <si>
    <t>E0276</t>
  </si>
  <si>
    <t>Lucas Jansen</t>
  </si>
  <si>
    <t>15/08/1995</t>
  </si>
  <si>
    <t>E0277</t>
  </si>
  <si>
    <t>Viktor O'Sullivan</t>
  </si>
  <si>
    <t>Business Strategy</t>
  </si>
  <si>
    <t>E0278</t>
  </si>
  <si>
    <t xml:space="preserve">  Jesse Meijer </t>
  </si>
  <si>
    <t>GOTHENBURG</t>
  </si>
  <si>
    <t>vastra gotaland</t>
  </si>
  <si>
    <t>E0279</t>
  </si>
  <si>
    <t>Matteo Ryan</t>
  </si>
  <si>
    <t>NORTH BRABANT</t>
  </si>
  <si>
    <t>E0280</t>
  </si>
  <si>
    <t>Sofia Johansson</t>
  </si>
  <si>
    <t>Edinburgh</t>
  </si>
  <si>
    <t>Scotland</t>
  </si>
  <si>
    <t>E0281</t>
  </si>
  <si>
    <t>PIETER SANCHEZ</t>
  </si>
  <si>
    <t>E0282</t>
  </si>
  <si>
    <t>Axel Gonzalez</t>
  </si>
  <si>
    <t>E0283</t>
  </si>
  <si>
    <t>Arthur Meijer</t>
  </si>
  <si>
    <t>E0284</t>
  </si>
  <si>
    <t xml:space="preserve">  Tess Nowak </t>
  </si>
  <si>
    <t>E0285</t>
  </si>
  <si>
    <t>JULIA O'BRIEN</t>
  </si>
  <si>
    <t>02-25-2023</t>
  </si>
  <si>
    <t>E0286</t>
  </si>
  <si>
    <t>Valeria Muller</t>
  </si>
  <si>
    <t>E0287</t>
  </si>
  <si>
    <t>Sergio Taylor</t>
  </si>
  <si>
    <t>E0288</t>
  </si>
  <si>
    <t>E0289</t>
  </si>
  <si>
    <t>Noah Doyle</t>
  </si>
  <si>
    <t>E0290</t>
  </si>
  <si>
    <t>Luca Evans</t>
  </si>
  <si>
    <t>WAW</t>
  </si>
  <si>
    <t>E0291</t>
  </si>
  <si>
    <t>JESSE O'SULLIVAN</t>
  </si>
  <si>
    <t>E0292</t>
  </si>
  <si>
    <t>Maria Esposito</t>
  </si>
  <si>
    <t>STO</t>
  </si>
  <si>
    <t>E0293</t>
  </si>
  <si>
    <t>Lucas Dubois</t>
  </si>
  <si>
    <t xml:space="preserve">  Paul Schneider </t>
  </si>
  <si>
    <t>E0294</t>
  </si>
  <si>
    <t xml:space="preserve">  Aurora Marino </t>
  </si>
  <si>
    <t>E0295</t>
  </si>
  <si>
    <t>chloe colombo</t>
  </si>
  <si>
    <t>E0296</t>
  </si>
  <si>
    <t>Maria Ryan</t>
  </si>
  <si>
    <t>2020/03/14</t>
  </si>
  <si>
    <t>E0297</t>
  </si>
  <si>
    <t>Oscar Bos</t>
  </si>
  <si>
    <t>E0298</t>
  </si>
  <si>
    <t>maria ferreira</t>
  </si>
  <si>
    <t>E0299</t>
  </si>
  <si>
    <t>Mia Ricci</t>
  </si>
  <si>
    <t>E0300</t>
  </si>
  <si>
    <t>ANDREA MULLER</t>
  </si>
  <si>
    <t>E0301</t>
  </si>
  <si>
    <t>Francesca Wagner</t>
  </si>
  <si>
    <t xml:space="preserve">  Milan Leroy </t>
  </si>
  <si>
    <t>E0302</t>
  </si>
  <si>
    <t>Marie Hoffmann</t>
  </si>
  <si>
    <t>Vendor Mgmt</t>
  </si>
  <si>
    <t>E0303</t>
  </si>
  <si>
    <t>Francesca Rodrigues</t>
  </si>
  <si>
    <t>03-30-1976</t>
  </si>
  <si>
    <t>Senior Legal Counsel</t>
  </si>
  <si>
    <t>E0304</t>
  </si>
  <si>
    <t xml:space="preserve">  Agnes Gomez </t>
  </si>
  <si>
    <t>customer success manager</t>
  </si>
  <si>
    <t>E0305</t>
  </si>
  <si>
    <t>Arthur Perez</t>
  </si>
  <si>
    <t>E0306</t>
  </si>
  <si>
    <t>LARS SZYMANSKI</t>
  </si>
  <si>
    <t>19/05/1997</t>
  </si>
  <si>
    <t>E0307</t>
  </si>
  <si>
    <t>hannah bos</t>
  </si>
  <si>
    <t>E0308</t>
  </si>
  <si>
    <t>Diego Visser</t>
  </si>
  <si>
    <t>12-18-1979</t>
  </si>
  <si>
    <t>E0309</t>
  </si>
  <si>
    <t>Beatrice Visser</t>
  </si>
  <si>
    <t>Associate Product Manager</t>
  </si>
  <si>
    <t>M002</t>
  </si>
  <si>
    <t>Finn Larsson</t>
  </si>
  <si>
    <t>E0310</t>
  </si>
  <si>
    <t>Alice Byrne</t>
  </si>
  <si>
    <t>E0311</t>
  </si>
  <si>
    <t>Maja Williams</t>
  </si>
  <si>
    <t>E0312</t>
  </si>
  <si>
    <t>Sophie Robert</t>
  </si>
  <si>
    <t>People Opss</t>
  </si>
  <si>
    <t>mia szymanski</t>
  </si>
  <si>
    <t>Porto District</t>
  </si>
  <si>
    <t>E0313</t>
  </si>
  <si>
    <t>Daniela Ricci</t>
  </si>
  <si>
    <t>E0314</t>
  </si>
  <si>
    <t>Javier De Vries</t>
  </si>
  <si>
    <t>E0315</t>
  </si>
  <si>
    <t>Axel Evans</t>
  </si>
  <si>
    <t>E0316</t>
  </si>
  <si>
    <t>Emily Larsson</t>
  </si>
  <si>
    <t>E0317</t>
  </si>
  <si>
    <t>Tomasz De Jong</t>
  </si>
  <si>
    <t>E0318</t>
  </si>
  <si>
    <t>Hugo Karlsson</t>
  </si>
  <si>
    <t>Intern</t>
  </si>
  <si>
    <t>E0319</t>
  </si>
  <si>
    <t>Maja Jones</t>
  </si>
  <si>
    <t>E0320</t>
  </si>
  <si>
    <t>Thomas Byrne</t>
  </si>
  <si>
    <t>23/12/1996</t>
  </si>
  <si>
    <t>Wrocław</t>
  </si>
  <si>
    <t>2023/09/26</t>
  </si>
  <si>
    <t>E0321</t>
  </si>
  <si>
    <t>milan wilson</t>
  </si>
  <si>
    <t xml:space="preserve">  Jan Santos </t>
  </si>
  <si>
    <t>E0323</t>
  </si>
  <si>
    <t>ARVID WILSON</t>
  </si>
  <si>
    <t>E0324</t>
  </si>
  <si>
    <t>Freya Lewandowski</t>
  </si>
  <si>
    <t>1991/12/27</t>
  </si>
  <si>
    <t>Prod</t>
  </si>
  <si>
    <t>E0325</t>
  </si>
  <si>
    <t>LINA ROSSI</t>
  </si>
  <si>
    <t>E0326</t>
  </si>
  <si>
    <t>Zofia Wojcik</t>
  </si>
  <si>
    <t>01-05-2022</t>
  </si>
  <si>
    <t>E0327</t>
  </si>
  <si>
    <t>klara robert</t>
  </si>
  <si>
    <t>E0328</t>
  </si>
  <si>
    <t xml:space="preserve">  Harry Bernard </t>
  </si>
  <si>
    <t>E0329</t>
  </si>
  <si>
    <t>Marie Ricci</t>
  </si>
  <si>
    <t>08-09-1978</t>
  </si>
  <si>
    <t>WORKFORCE PLANNER</t>
  </si>
  <si>
    <t>E0330</t>
  </si>
  <si>
    <t>Sofia Marino</t>
  </si>
  <si>
    <t>E0331</t>
  </si>
  <si>
    <t>Piotr Ferrari</t>
  </si>
  <si>
    <t>2025/03/25</t>
  </si>
  <si>
    <t>E0332</t>
  </si>
  <si>
    <t xml:space="preserve">  Hugo Bernard </t>
  </si>
  <si>
    <t>E0333</t>
  </si>
  <si>
    <t>Ava Olsson</t>
  </si>
  <si>
    <t>ebba kelly</t>
  </si>
  <si>
    <t>E0334</t>
  </si>
  <si>
    <t>Piotr Nowak</t>
  </si>
  <si>
    <t>Alejandro Schmidt</t>
  </si>
  <si>
    <t>E0335</t>
  </si>
  <si>
    <t xml:space="preserve">  Manuel Fischer </t>
  </si>
  <si>
    <t>BI Team</t>
  </si>
  <si>
    <t>STOCKHOLM COUNTY</t>
  </si>
  <si>
    <t>E0336</t>
  </si>
  <si>
    <t>sergio larsson</t>
  </si>
  <si>
    <t>germany</t>
  </si>
  <si>
    <t>E0337</t>
  </si>
  <si>
    <t>Amelia Sanchez</t>
  </si>
  <si>
    <t>E0338</t>
  </si>
  <si>
    <t>Daniel Johnson</t>
  </si>
  <si>
    <t>LEINSTER</t>
  </si>
  <si>
    <t>08/04/2022</t>
  </si>
  <si>
    <t>E0339</t>
  </si>
  <si>
    <t>Diego Muller</t>
  </si>
  <si>
    <t>E0340</t>
  </si>
  <si>
    <t>Natalia Johansson</t>
  </si>
  <si>
    <t>24/12/2024</t>
  </si>
  <si>
    <t>E0341</t>
  </si>
  <si>
    <t>Mia Wozniak</t>
  </si>
  <si>
    <t>E0342</t>
  </si>
  <si>
    <t>ANNA VAN DIJK</t>
  </si>
  <si>
    <t>Berliin</t>
  </si>
  <si>
    <t>E0343</t>
  </si>
  <si>
    <t>Finn Fischer</t>
  </si>
  <si>
    <t>E0344</t>
  </si>
  <si>
    <t>nathan richard</t>
  </si>
  <si>
    <t>CATALONIA</t>
  </si>
  <si>
    <t>E0345</t>
  </si>
  <si>
    <t>amelia schneider</t>
  </si>
  <si>
    <t>E0346</t>
  </si>
  <si>
    <t>Alessandro Ferreira</t>
  </si>
  <si>
    <t>E0347</t>
  </si>
  <si>
    <t>Alice Moreau</t>
  </si>
  <si>
    <t>E0348</t>
  </si>
  <si>
    <t>Erik Greco</t>
  </si>
  <si>
    <t>E0349</t>
  </si>
  <si>
    <t>Daniel Schmidt</t>
  </si>
  <si>
    <t>PROCUREMENT</t>
  </si>
  <si>
    <t>E0350</t>
  </si>
  <si>
    <t>Noah Nilsson</t>
  </si>
  <si>
    <t>E0351</t>
  </si>
  <si>
    <t>Lea Fernandez</t>
  </si>
  <si>
    <t>11/08/1994</t>
  </si>
  <si>
    <t>Data Analyst</t>
  </si>
  <si>
    <t>E0352</t>
  </si>
  <si>
    <t>Alice Doyle</t>
  </si>
  <si>
    <t>E0353</t>
  </si>
  <si>
    <t>Hugo Evans</t>
  </si>
  <si>
    <t>FP&amp;A</t>
  </si>
  <si>
    <t>E0354</t>
  </si>
  <si>
    <t>Mia Schneider</t>
  </si>
  <si>
    <t>15/03/1974</t>
  </si>
  <si>
    <t>08/06/2024</t>
  </si>
  <si>
    <t>E0355</t>
  </si>
  <si>
    <t>Emilia Smit</t>
  </si>
  <si>
    <t>Piotr Johnson</t>
  </si>
  <si>
    <t xml:space="preserve">  Sergio Rodrigues </t>
  </si>
  <si>
    <t>E0357</t>
  </si>
  <si>
    <t>Hannah Nilsson</t>
  </si>
  <si>
    <t>E0358</t>
  </si>
  <si>
    <t>Paula Kaminski</t>
  </si>
  <si>
    <t>E0359</t>
  </si>
  <si>
    <t>Sven Byrne</t>
  </si>
  <si>
    <t>E0360</t>
  </si>
  <si>
    <t>Kacper Kelly</t>
  </si>
  <si>
    <t>E0361</t>
  </si>
  <si>
    <t>OSCAR VISSER</t>
  </si>
  <si>
    <t>SALES EXECUTIVE</t>
  </si>
  <si>
    <t>WRO</t>
  </si>
  <si>
    <t>E0362</t>
  </si>
  <si>
    <t>Alicja Silva</t>
  </si>
  <si>
    <t>E0363</t>
  </si>
  <si>
    <t xml:space="preserve">  Ben Bernard </t>
  </si>
  <si>
    <t>E0364</t>
  </si>
  <si>
    <t>Milan Costa</t>
  </si>
  <si>
    <t>Accounts</t>
  </si>
  <si>
    <t>E0365</t>
  </si>
  <si>
    <t>Pieter Durand</t>
  </si>
  <si>
    <t>E0366</t>
  </si>
  <si>
    <t>Carmen Martinez</t>
  </si>
  <si>
    <t>1978/04/12</t>
  </si>
  <si>
    <t>E0367</t>
  </si>
  <si>
    <t>Camille Weber</t>
  </si>
  <si>
    <t>E0368</t>
  </si>
  <si>
    <t>Thomas Wagner</t>
  </si>
  <si>
    <t>06-08-1972</t>
  </si>
  <si>
    <t>E0369</t>
  </si>
  <si>
    <t>Javier Silva</t>
  </si>
  <si>
    <t>E0370</t>
  </si>
  <si>
    <t>Lea Wojcik</t>
  </si>
  <si>
    <t>E0371</t>
  </si>
  <si>
    <t>Daniel Lewandowski</t>
  </si>
  <si>
    <t>E0372</t>
  </si>
  <si>
    <t>Leo Robert</t>
  </si>
  <si>
    <t>Cyber Security</t>
  </si>
  <si>
    <t>E0373</t>
  </si>
  <si>
    <t xml:space="preserve">  Giovanni Perez </t>
  </si>
  <si>
    <t>E0374</t>
  </si>
  <si>
    <t>Oliver Martin</t>
  </si>
  <si>
    <t>E0375</t>
  </si>
  <si>
    <t>Ava O'Sullivan</t>
  </si>
  <si>
    <t>E0376</t>
  </si>
  <si>
    <t>RTM</t>
  </si>
  <si>
    <t>E0377</t>
  </si>
  <si>
    <t>adam robert</t>
  </si>
  <si>
    <t>D&amp;A</t>
  </si>
  <si>
    <t>high school</t>
  </si>
  <si>
    <t>E0378</t>
  </si>
  <si>
    <t>Jack Rodrigues</t>
  </si>
  <si>
    <t>E0379</t>
  </si>
  <si>
    <t>Jesse Murphy</t>
  </si>
  <si>
    <t>E0380</t>
  </si>
  <si>
    <t>Alice Fischer</t>
  </si>
  <si>
    <t>BRUSSELS-CAPITAL</t>
  </si>
  <si>
    <t>E0381</t>
  </si>
  <si>
    <t>charlotte smith</t>
  </si>
  <si>
    <t>E0382</t>
  </si>
  <si>
    <t>Astrid Kelly</t>
  </si>
  <si>
    <t>E0383</t>
  </si>
  <si>
    <t>Clara Weber</t>
  </si>
  <si>
    <t>france</t>
  </si>
  <si>
    <t>E0384</t>
  </si>
  <si>
    <t>Hugo Walker</t>
  </si>
  <si>
    <t>linkedin</t>
  </si>
  <si>
    <t>E0385</t>
  </si>
  <si>
    <t>Oscar Persson</t>
  </si>
  <si>
    <t>E0386</t>
  </si>
  <si>
    <t>Axel Persson</t>
  </si>
  <si>
    <t>SALES DEVELOPMENT REPRESENTATIVE</t>
  </si>
  <si>
    <t>E0387</t>
  </si>
  <si>
    <t>emma robert</t>
  </si>
  <si>
    <t>E0388</t>
  </si>
  <si>
    <t>Paul Wisniewski</t>
  </si>
  <si>
    <t>04-24-1972</t>
  </si>
  <si>
    <t>E0389</t>
  </si>
  <si>
    <t>Lotte Lewandowski</t>
  </si>
  <si>
    <t>E0390</t>
  </si>
  <si>
    <t>Gabriel De Jong</t>
  </si>
  <si>
    <t>E0391</t>
  </si>
  <si>
    <t xml:space="preserve">  Molly Kowalski </t>
  </si>
  <si>
    <t>1977/09/28</t>
  </si>
  <si>
    <t>E0392</t>
  </si>
  <si>
    <t>Maximilian Rossi</t>
  </si>
  <si>
    <t>PART-TIME</t>
  </si>
  <si>
    <t>E0393</t>
  </si>
  <si>
    <t>Ines Evans</t>
  </si>
  <si>
    <t>E0394</t>
  </si>
  <si>
    <t>Louis Richard</t>
  </si>
  <si>
    <t>E0395</t>
  </si>
  <si>
    <t>Anna Fernandez</t>
  </si>
  <si>
    <t>Oporto</t>
  </si>
  <si>
    <t>E0396</t>
  </si>
  <si>
    <t>NOEL JONES</t>
  </si>
  <si>
    <t>06-06-1981</t>
  </si>
  <si>
    <t>E0397</t>
  </si>
  <si>
    <t xml:space="preserve">  Giulia Kelly </t>
  </si>
  <si>
    <t>1965/04/25</t>
  </si>
  <si>
    <t>E0398</t>
  </si>
  <si>
    <t>Noah Richard</t>
  </si>
  <si>
    <t>04-17-2020</t>
  </si>
  <si>
    <t>E0399</t>
  </si>
  <si>
    <t xml:space="preserve">  Oliwia Sanchez </t>
  </si>
  <si>
    <t xml:space="preserve">  Juliette Williams </t>
  </si>
  <si>
    <t>E0400</t>
  </si>
  <si>
    <t>Hannah Lopez</t>
  </si>
  <si>
    <t>E0401</t>
  </si>
  <si>
    <t>Nathan De Vries</t>
  </si>
  <si>
    <t>03-21-2019</t>
  </si>
  <si>
    <t>E0402</t>
  </si>
  <si>
    <t>JONAS GONZALEZ</t>
  </si>
  <si>
    <t>E0403</t>
  </si>
  <si>
    <t>Mia Robert</t>
  </si>
  <si>
    <t>E0404</t>
  </si>
  <si>
    <t>Arthur Van Dijk</t>
  </si>
  <si>
    <t>E0405</t>
  </si>
  <si>
    <t>Grace Ricci</t>
  </si>
  <si>
    <t>ile-de-france</t>
  </si>
  <si>
    <t>E0406</t>
  </si>
  <si>
    <t>Emil Nowak</t>
  </si>
  <si>
    <t>E0407</t>
  </si>
  <si>
    <t>Emma Meyer</t>
  </si>
  <si>
    <t>29/12/1965</t>
  </si>
  <si>
    <t>E0408</t>
  </si>
  <si>
    <t>Sanne Smit</t>
  </si>
  <si>
    <t>E0409</t>
  </si>
  <si>
    <t>Giulia Leroy</t>
  </si>
  <si>
    <t>E0410</t>
  </si>
  <si>
    <t>ARVID FERRARI</t>
  </si>
  <si>
    <t>E0411</t>
  </si>
  <si>
    <t>ines jones</t>
  </si>
  <si>
    <t>E0412</t>
  </si>
  <si>
    <t>Julia Bianchi</t>
  </si>
  <si>
    <t>2026/05/11</t>
  </si>
  <si>
    <t>E0413</t>
  </si>
  <si>
    <t>Emilia Pereira</t>
  </si>
  <si>
    <t>E0414</t>
  </si>
  <si>
    <t>Jesse Fernandez</t>
  </si>
  <si>
    <t>FINANCE</t>
  </si>
  <si>
    <t>E0415</t>
  </si>
  <si>
    <t>Thomas Dubois</t>
  </si>
  <si>
    <t>2022/08/19</t>
  </si>
  <si>
    <t>E0416</t>
  </si>
  <si>
    <t>Claudia Van Dijk</t>
  </si>
  <si>
    <t>E0417</t>
  </si>
  <si>
    <t>Arthur Szymanski</t>
  </si>
  <si>
    <t>29/07/1986</t>
  </si>
  <si>
    <t>E0418</t>
  </si>
  <si>
    <t>Adam Meijer</t>
  </si>
  <si>
    <t>03/10/2003</t>
  </si>
  <si>
    <t>E0419</t>
  </si>
  <si>
    <t>Isla Van Dijk</t>
  </si>
  <si>
    <t>1985/09/30</t>
  </si>
  <si>
    <t xml:space="preserve">  Mia Szymanski </t>
  </si>
  <si>
    <t>E0420</t>
  </si>
  <si>
    <t>LARS BOS</t>
  </si>
  <si>
    <t>E0421</t>
  </si>
  <si>
    <t>Julia Greco</t>
  </si>
  <si>
    <t>E0422</t>
  </si>
  <si>
    <t>Maria Marino</t>
  </si>
  <si>
    <t>E0423</t>
  </si>
  <si>
    <t>Laura Bos</t>
  </si>
  <si>
    <t>E0424</t>
  </si>
  <si>
    <t>Claudia Bakker</t>
  </si>
  <si>
    <t>DUBLIN</t>
  </si>
  <si>
    <t>E0425</t>
  </si>
  <si>
    <t>Maximilian Greco</t>
  </si>
  <si>
    <t>E0426</t>
  </si>
  <si>
    <t xml:space="preserve">  Sergio Petit </t>
  </si>
  <si>
    <t>E0427</t>
  </si>
  <si>
    <t xml:space="preserve">  Valeria Bakker </t>
  </si>
  <si>
    <t>SecOps</t>
  </si>
  <si>
    <t>E0428</t>
  </si>
  <si>
    <t>Grace Thomas</t>
  </si>
  <si>
    <t>process lead</t>
  </si>
  <si>
    <t>E0429</t>
  </si>
  <si>
    <t>arthur schmidt</t>
  </si>
  <si>
    <t>MASOVIAN</t>
  </si>
  <si>
    <t>E0430</t>
  </si>
  <si>
    <t>Natalia Walker</t>
  </si>
  <si>
    <t>E0431</t>
  </si>
  <si>
    <t>sergio mulder</t>
  </si>
  <si>
    <t>E0432</t>
  </si>
  <si>
    <t>Nils Svensson</t>
  </si>
  <si>
    <t>PORTO DISTRICT</t>
  </si>
  <si>
    <t>12/12/2024</t>
  </si>
  <si>
    <t>E0433</t>
  </si>
  <si>
    <t>Noah Andersson</t>
  </si>
  <si>
    <t>Edinburg</t>
  </si>
  <si>
    <t>E0434</t>
  </si>
  <si>
    <t>bram thomas</t>
  </si>
  <si>
    <t>1995/11/03</t>
  </si>
  <si>
    <t>E0435</t>
  </si>
  <si>
    <t>Hanna Fernandes</t>
  </si>
  <si>
    <t>E0436</t>
  </si>
  <si>
    <t>Aurora Walsh</t>
  </si>
  <si>
    <t>06-04-1997</t>
  </si>
  <si>
    <t>E0437</t>
  </si>
  <si>
    <t>Wojciech Brown</t>
  </si>
  <si>
    <t>01-31-1983</t>
  </si>
  <si>
    <t>E0438</t>
  </si>
  <si>
    <t>maria bakker</t>
  </si>
  <si>
    <t>MUNCHEN</t>
  </si>
  <si>
    <t>E0439</t>
  </si>
  <si>
    <t>Jan Bakker</t>
  </si>
  <si>
    <t>14/04/2024</t>
  </si>
  <si>
    <t>E0440</t>
  </si>
  <si>
    <t>Isla Moreau</t>
  </si>
  <si>
    <t>2002/03/12</t>
  </si>
  <si>
    <t>E0441</t>
  </si>
  <si>
    <t xml:space="preserve">  Piotr Nilsson </t>
  </si>
  <si>
    <t>14/06/2024</t>
  </si>
  <si>
    <t>E0442</t>
  </si>
  <si>
    <t>LUCIA SANTOS</t>
  </si>
  <si>
    <t>workplace technology specialist</t>
  </si>
  <si>
    <t>E0443</t>
  </si>
  <si>
    <t>CARMEN EVANS</t>
  </si>
  <si>
    <t>E0444</t>
  </si>
  <si>
    <t>Astrid Moreau</t>
  </si>
  <si>
    <t>Demand Gen</t>
  </si>
  <si>
    <t>E0445</t>
  </si>
  <si>
    <t>Jack Bernard</t>
  </si>
  <si>
    <t>E0446</t>
  </si>
  <si>
    <t>Aleksander Larsson</t>
  </si>
  <si>
    <t>FRONTEND ENGINEER</t>
  </si>
  <si>
    <t>E0447</t>
  </si>
  <si>
    <t>Jan Colombo</t>
  </si>
  <si>
    <t>SECURITY</t>
  </si>
  <si>
    <t>2022/09/19</t>
  </si>
  <si>
    <t>E0448</t>
  </si>
  <si>
    <t>Freja Kowalski</t>
  </si>
  <si>
    <t>E0449</t>
  </si>
  <si>
    <t>Arthur Zielinski</t>
  </si>
  <si>
    <t>15/02/2023</t>
  </si>
  <si>
    <t>E0450</t>
  </si>
  <si>
    <t>Miguel Wisniewski</t>
  </si>
  <si>
    <t>09-11-2025</t>
  </si>
  <si>
    <t>E0451</t>
  </si>
  <si>
    <t>lina gonzalez</t>
  </si>
  <si>
    <t>E0452</t>
  </si>
  <si>
    <t>Lotte O'Brien</t>
  </si>
  <si>
    <t>08-12-1978</t>
  </si>
  <si>
    <t>account executive</t>
  </si>
  <si>
    <t>E0453</t>
  </si>
  <si>
    <t>Alma Ferrari</t>
  </si>
  <si>
    <t>E0454</t>
  </si>
  <si>
    <t>LIAM BERNARD</t>
  </si>
  <si>
    <t xml:space="preserve">  Astrid Bakker </t>
  </si>
  <si>
    <t>E0455</t>
  </si>
  <si>
    <t>Juliette De Jong</t>
  </si>
  <si>
    <t>E0456</t>
  </si>
  <si>
    <t>ALESSANDRO WAGNER</t>
  </si>
  <si>
    <t>E0457</t>
  </si>
  <si>
    <t>Sophie Marino</t>
  </si>
  <si>
    <t>Campaign Manager</t>
  </si>
  <si>
    <t>E0458</t>
  </si>
  <si>
    <t>ARTHUR ROSSI</t>
  </si>
  <si>
    <t>E0459</t>
  </si>
  <si>
    <t>Andrea Mulder</t>
  </si>
  <si>
    <t>E0460</t>
  </si>
  <si>
    <t>Hannah Martins</t>
  </si>
  <si>
    <t>04-13-1971</t>
  </si>
  <si>
    <t>E0461</t>
  </si>
  <si>
    <t>oliwia karlsson</t>
  </si>
  <si>
    <t>E0462</t>
  </si>
  <si>
    <t>Leo Richard</t>
  </si>
  <si>
    <t>23/10/1969</t>
  </si>
  <si>
    <t>E0463</t>
  </si>
  <si>
    <t>chloe walker</t>
  </si>
  <si>
    <t>LESSER POLAND</t>
  </si>
  <si>
    <t>E0464</t>
  </si>
  <si>
    <t>Ben Svensson</t>
  </si>
  <si>
    <t>16/11/2021</t>
  </si>
  <si>
    <t>E0465</t>
  </si>
  <si>
    <t xml:space="preserve">  Ines Bernard </t>
  </si>
  <si>
    <t>E0466</t>
  </si>
  <si>
    <t>Harry Richard</t>
  </si>
  <si>
    <t>Antwerpen</t>
  </si>
  <si>
    <t>E0467</t>
  </si>
  <si>
    <t>Ebba Murphy</t>
  </si>
  <si>
    <t>FRA</t>
  </si>
  <si>
    <t>E0468</t>
  </si>
  <si>
    <t>Freja Costa</t>
  </si>
  <si>
    <t>E0469</t>
  </si>
  <si>
    <t>Marco Dubois</t>
  </si>
  <si>
    <t>E0470</t>
  </si>
  <si>
    <t>Leo Oliveira</t>
  </si>
  <si>
    <t>E0471</t>
  </si>
  <si>
    <t>Gabriel Williams</t>
  </si>
  <si>
    <t>E0472</t>
  </si>
  <si>
    <t>nathan garcia</t>
  </si>
  <si>
    <t>12-31-1966</t>
  </si>
  <si>
    <t>E0473</t>
  </si>
  <si>
    <t>freja marino</t>
  </si>
  <si>
    <t>E0474</t>
  </si>
  <si>
    <t>Valeria Richard</t>
  </si>
  <si>
    <t>milan leroy</t>
  </si>
  <si>
    <t>HAM</t>
  </si>
  <si>
    <t>E0475</t>
  </si>
  <si>
    <t>Oliwia Smith</t>
  </si>
  <si>
    <t>VALENCIA</t>
  </si>
  <si>
    <t>E0476</t>
  </si>
  <si>
    <t>Adam Gonzalez</t>
  </si>
  <si>
    <t>product manager</t>
  </si>
  <si>
    <t>E0477</t>
  </si>
  <si>
    <t>Tess Mulder</t>
  </si>
  <si>
    <t>E0478</t>
  </si>
  <si>
    <t>Alessandro Bianchi</t>
  </si>
  <si>
    <t>E0479</t>
  </si>
  <si>
    <t>Maja Bakker</t>
  </si>
  <si>
    <t>E0480</t>
  </si>
  <si>
    <t>William Olsson</t>
  </si>
  <si>
    <t>E0481</t>
  </si>
  <si>
    <t>William Hoffmann</t>
  </si>
  <si>
    <t>01/12/1997</t>
  </si>
  <si>
    <t>alice andersson</t>
  </si>
  <si>
    <t>E0482</t>
  </si>
  <si>
    <t>Liam Garcia</t>
  </si>
  <si>
    <t>2023/03/22</t>
  </si>
  <si>
    <t>E0483</t>
  </si>
  <si>
    <t>Piotr Leroy</t>
  </si>
  <si>
    <t>Rottterdam</t>
  </si>
  <si>
    <t>09-01-2021</t>
  </si>
  <si>
    <t>E0484</t>
  </si>
  <si>
    <t>LUKAS MURPHY</t>
  </si>
  <si>
    <t>E0485</t>
  </si>
  <si>
    <t>Natalia Persson</t>
  </si>
  <si>
    <t>SALES</t>
  </si>
  <si>
    <t>E0486</t>
  </si>
  <si>
    <t>Alice Russo</t>
  </si>
  <si>
    <t>E0487</t>
  </si>
  <si>
    <t>Lukas Olsson</t>
  </si>
  <si>
    <t>E0488</t>
  </si>
  <si>
    <t>Chloe Nowak</t>
  </si>
  <si>
    <t>COMPANY CAREERS PAGE</t>
  </si>
  <si>
    <t>E0489</t>
  </si>
  <si>
    <t>klara walker</t>
  </si>
  <si>
    <t>E0490</t>
  </si>
  <si>
    <t>Hugo Martins</t>
  </si>
  <si>
    <t>sales executive</t>
  </si>
  <si>
    <t>E0491</t>
  </si>
  <si>
    <t>Lea Zielinski</t>
  </si>
  <si>
    <t>Stokholm</t>
  </si>
  <si>
    <t>E0492</t>
  </si>
  <si>
    <t>lucia oliveira</t>
  </si>
  <si>
    <t>1970/11/19</t>
  </si>
  <si>
    <t>E0493</t>
  </si>
  <si>
    <t>Alice Schulz</t>
  </si>
  <si>
    <t>lead product manager</t>
  </si>
  <si>
    <t>E0494</t>
  </si>
  <si>
    <t>Emil Sanchez</t>
  </si>
  <si>
    <t>E0495</t>
  </si>
  <si>
    <t>Elena Schneider</t>
  </si>
  <si>
    <t>02-18-2021</t>
  </si>
  <si>
    <t>E0496</t>
  </si>
  <si>
    <t>Chiara Smith</t>
  </si>
  <si>
    <t>11/08/1977</t>
  </si>
  <si>
    <t>ANALYTICS ENGINEER</t>
  </si>
  <si>
    <t>05-09-2025</t>
  </si>
  <si>
    <t>E0497</t>
  </si>
  <si>
    <t>Lucia Garcia</t>
  </si>
  <si>
    <t>E0498</t>
  </si>
  <si>
    <t>Lucas Robert</t>
  </si>
  <si>
    <t>09/12/2024</t>
  </si>
  <si>
    <t>E0499</t>
  </si>
  <si>
    <t>leonardo smith</t>
  </si>
  <si>
    <t>07/12/2015</t>
  </si>
  <si>
    <t>E0500</t>
  </si>
  <si>
    <t>AURORA SMIT</t>
  </si>
  <si>
    <t>2025/11/13</t>
  </si>
  <si>
    <t>E0501</t>
  </si>
  <si>
    <t xml:space="preserve">  Tess Weber </t>
  </si>
  <si>
    <t>CORPORATE STRATEGY</t>
  </si>
  <si>
    <t>E0502</t>
  </si>
  <si>
    <t>Mateusz Lewandowski</t>
  </si>
  <si>
    <t>E0503</t>
  </si>
  <si>
    <t>noah karlsson</t>
  </si>
  <si>
    <t>LEGAL</t>
  </si>
  <si>
    <t>E0504</t>
  </si>
  <si>
    <t>sofia smit</t>
  </si>
  <si>
    <t>E0505</t>
  </si>
  <si>
    <t>Piotr Martin</t>
  </si>
  <si>
    <t>E0506</t>
  </si>
  <si>
    <t>Jade Sousa</t>
  </si>
  <si>
    <t>ITALY</t>
  </si>
  <si>
    <t>E0507</t>
  </si>
  <si>
    <t>Daniel Costa</t>
  </si>
  <si>
    <t>E0508</t>
  </si>
  <si>
    <t>Carlos Taylor</t>
  </si>
  <si>
    <t>E0509</t>
  </si>
  <si>
    <t>Maria Schulz</t>
  </si>
  <si>
    <t>E0510</t>
  </si>
  <si>
    <t>Alma Ferreira</t>
  </si>
  <si>
    <t>E0511</t>
  </si>
  <si>
    <t>Hanna Svensson</t>
  </si>
  <si>
    <t>E0512</t>
  </si>
  <si>
    <t>Noel Visser</t>
  </si>
  <si>
    <t>1995/12/30</t>
  </si>
  <si>
    <t>E0513</t>
  </si>
  <si>
    <t>NOEL RUSSO</t>
  </si>
  <si>
    <t>E0514</t>
  </si>
  <si>
    <t>Arthur Gomez</t>
  </si>
  <si>
    <t>E0515</t>
  </si>
  <si>
    <t>Zofia Perez</t>
  </si>
  <si>
    <t>Contracts</t>
  </si>
  <si>
    <t>M034</t>
  </si>
  <si>
    <t xml:space="preserve">  Sara Martins </t>
  </si>
  <si>
    <t>09-06-2025</t>
  </si>
  <si>
    <t>E0516</t>
  </si>
  <si>
    <t>Alessandro De Jong</t>
  </si>
  <si>
    <t>Complaince</t>
  </si>
  <si>
    <t>E0517</t>
  </si>
  <si>
    <t>Giovanni Rossi</t>
  </si>
  <si>
    <t>E0518</t>
  </si>
  <si>
    <t>Sarah Smith</t>
  </si>
  <si>
    <t>brussels-capital</t>
  </si>
  <si>
    <t>E0519</t>
  </si>
  <si>
    <t>Astrid Olsson</t>
  </si>
  <si>
    <t>E0520</t>
  </si>
  <si>
    <t>Arvid Fernandez</t>
  </si>
  <si>
    <t>2025/04/07</t>
  </si>
  <si>
    <t>E0521</t>
  </si>
  <si>
    <t>AMELIA KOWALCZYK</t>
  </si>
  <si>
    <t>09-12-2019</t>
  </si>
  <si>
    <t>E0522</t>
  </si>
  <si>
    <t xml:space="preserve">  Piotr Marino </t>
  </si>
  <si>
    <t>E0523</t>
  </si>
  <si>
    <t>manuel kelly</t>
  </si>
  <si>
    <t>LOWER SILESIAN</t>
  </si>
  <si>
    <t>E0524</t>
  </si>
  <si>
    <t>Ben Schmidt</t>
  </si>
  <si>
    <t>E0525</t>
  </si>
  <si>
    <t>ALEJANDRO LEROY</t>
  </si>
  <si>
    <t>E0526</t>
  </si>
  <si>
    <t>Hanna Bakker</t>
  </si>
  <si>
    <t>E0527</t>
  </si>
  <si>
    <t>OSCAR LEROY</t>
  </si>
  <si>
    <t>E0528</t>
  </si>
  <si>
    <t>Alma Gonzalez</t>
  </si>
  <si>
    <t>1995/11/25</t>
  </si>
  <si>
    <t>E0529</t>
  </si>
  <si>
    <t xml:space="preserve">  Hugo Pereira </t>
  </si>
  <si>
    <t>scotland</t>
  </si>
  <si>
    <t>E0530</t>
  </si>
  <si>
    <t>Nathan Bakker</t>
  </si>
  <si>
    <t>1989/12/17</t>
  </si>
  <si>
    <t>E0531</t>
  </si>
  <si>
    <t>Leo Kelly</t>
  </si>
  <si>
    <t>E0532</t>
  </si>
  <si>
    <t>lotte fischer</t>
  </si>
  <si>
    <t>E0533</t>
  </si>
  <si>
    <t>Francesco Wilson</t>
  </si>
  <si>
    <t>E0534</t>
  </si>
  <si>
    <t>daniel brown</t>
  </si>
  <si>
    <t>01/09/1983</t>
  </si>
  <si>
    <t>IMPLEMENTATION CONSULTANT</t>
  </si>
  <si>
    <t>E0535</t>
  </si>
  <si>
    <t>Martina Evans</t>
  </si>
  <si>
    <t>09-27-1976</t>
  </si>
  <si>
    <t>ANR</t>
  </si>
  <si>
    <t>E0536</t>
  </si>
  <si>
    <t>Sem Smith</t>
  </si>
  <si>
    <t>CORPORATE STRATEGY MANAGER</t>
  </si>
  <si>
    <t>E0537</t>
  </si>
  <si>
    <t>Andrea Szymanski</t>
  </si>
  <si>
    <t>E0538</t>
  </si>
  <si>
    <t>Matteo Meijer</t>
  </si>
  <si>
    <t>E0539</t>
  </si>
  <si>
    <t>Aurora Costa</t>
  </si>
  <si>
    <t>24/05/1966</t>
  </si>
  <si>
    <t>E0540</t>
  </si>
  <si>
    <t>Mikolaj Smith</t>
  </si>
  <si>
    <t>2019/05/24</t>
  </si>
  <si>
    <t>E0541</t>
  </si>
  <si>
    <t>european job board</t>
  </si>
  <si>
    <t>E0542</t>
  </si>
  <si>
    <t>Chiara Martin</t>
  </si>
  <si>
    <t>BELGIUM</t>
  </si>
  <si>
    <t>14/01/2020</t>
  </si>
  <si>
    <t>E0543</t>
  </si>
  <si>
    <t>Leonardo Marino</t>
  </si>
  <si>
    <t>E0544</t>
  </si>
  <si>
    <t>Maximilian Gomez</t>
  </si>
  <si>
    <t>E0545</t>
  </si>
  <si>
    <t>Lina Ferrari</t>
  </si>
  <si>
    <t>E0546</t>
  </si>
  <si>
    <t>arvid ricci</t>
  </si>
  <si>
    <t>E0547</t>
  </si>
  <si>
    <t>Amelia Becker</t>
  </si>
  <si>
    <t>E0548</t>
  </si>
  <si>
    <t>Camille Kelly</t>
  </si>
  <si>
    <t>aleksander fischer</t>
  </si>
  <si>
    <t>E0549</t>
  </si>
  <si>
    <t>Francesca Smith</t>
  </si>
  <si>
    <t>1969/05/29</t>
  </si>
  <si>
    <t>WARSAW</t>
  </si>
  <si>
    <t>E0550</t>
  </si>
  <si>
    <t xml:space="preserve">  Adam Ferreira </t>
  </si>
  <si>
    <t>E0551</t>
  </si>
  <si>
    <t xml:space="preserve">  Agnes Walker </t>
  </si>
  <si>
    <t>Sara Martins</t>
  </si>
  <si>
    <t>2023/04/24</t>
  </si>
  <si>
    <t>E0552</t>
  </si>
  <si>
    <t>Alejandro Persson</t>
  </si>
  <si>
    <t>E0553</t>
  </si>
  <si>
    <t>Maja De Jong</t>
  </si>
  <si>
    <t>23/07/1971</t>
  </si>
  <si>
    <t>E0554</t>
  </si>
  <si>
    <t>Finn Kowalski</t>
  </si>
  <si>
    <t>VASTRA GOTALAND</t>
  </si>
  <si>
    <t>E0555</t>
  </si>
  <si>
    <t>Piotr Russo</t>
  </si>
  <si>
    <t>E0556</t>
  </si>
  <si>
    <t>Carlos Schulz</t>
  </si>
  <si>
    <t>E0557</t>
  </si>
  <si>
    <t>Alejandro Durand</t>
  </si>
  <si>
    <t>E0558</t>
  </si>
  <si>
    <t xml:space="preserve">  Mateusz Kelly </t>
  </si>
  <si>
    <t>M999</t>
  </si>
  <si>
    <t>11-19-2025</t>
  </si>
  <si>
    <t>E0559</t>
  </si>
  <si>
    <t>Jan Muller</t>
  </si>
  <si>
    <t>Compliance Manager</t>
  </si>
  <si>
    <t>E0560</t>
  </si>
  <si>
    <t>Hugo Kowalski</t>
  </si>
  <si>
    <t>1970/03/04</t>
  </si>
  <si>
    <t>E0561</t>
  </si>
  <si>
    <t>Anna Ricci</t>
  </si>
  <si>
    <t>E0562</t>
  </si>
  <si>
    <t>Jan Rossi</t>
  </si>
  <si>
    <t>E0563</t>
  </si>
  <si>
    <t>Claudia Thomas</t>
  </si>
  <si>
    <t>E0564</t>
  </si>
  <si>
    <t>Lea Lopez</t>
  </si>
  <si>
    <t>matteo wagner</t>
  </si>
  <si>
    <t>E0565</t>
  </si>
  <si>
    <t xml:space="preserve">  George Murphy </t>
  </si>
  <si>
    <t>2019/04/11</t>
  </si>
  <si>
    <t>E0566</t>
  </si>
  <si>
    <t>Manon Richard</t>
  </si>
  <si>
    <t>E0567</t>
  </si>
  <si>
    <t>Luca Persson</t>
  </si>
  <si>
    <t>E0568</t>
  </si>
  <si>
    <t>JULIA ESPOSITO</t>
  </si>
  <si>
    <t>05-28-1985</t>
  </si>
  <si>
    <t>E0569</t>
  </si>
  <si>
    <t>Pablo Johnson</t>
  </si>
  <si>
    <t>E0570</t>
  </si>
  <si>
    <t>LEO DE VRIES</t>
  </si>
  <si>
    <t>E0571</t>
  </si>
  <si>
    <t>Jan Costa</t>
  </si>
  <si>
    <t>2023/08/22</t>
  </si>
  <si>
    <t>E0572</t>
  </si>
  <si>
    <t>Anna Olsson</t>
  </si>
  <si>
    <t>E0573</t>
  </si>
  <si>
    <t>Oliwia Andersson</t>
  </si>
  <si>
    <t>02-08-2024</t>
  </si>
  <si>
    <t>E0574</t>
  </si>
  <si>
    <t>Nina De Vries</t>
  </si>
  <si>
    <t>E0575</t>
  </si>
  <si>
    <t>sanne bianchi</t>
  </si>
  <si>
    <t>E0576</t>
  </si>
  <si>
    <t>Finn Garcia</t>
  </si>
  <si>
    <t>E0577</t>
  </si>
  <si>
    <t>Sergio Thomas</t>
  </si>
  <si>
    <t>E0578</t>
  </si>
  <si>
    <t>Maria Fernandes</t>
  </si>
  <si>
    <t>backend engineer</t>
  </si>
  <si>
    <t>E0579</t>
  </si>
  <si>
    <t>Valeria O'Connor</t>
  </si>
  <si>
    <t>12/11/2017</t>
  </si>
  <si>
    <t>E0580</t>
  </si>
  <si>
    <t>Oliwia Johansson</t>
  </si>
  <si>
    <t>E0581</t>
  </si>
  <si>
    <t>Pablo Durand</t>
  </si>
  <si>
    <t>05/09/2017</t>
  </si>
  <si>
    <t>E0582</t>
  </si>
  <si>
    <t>Marco Thomas</t>
  </si>
  <si>
    <t>E0583</t>
  </si>
  <si>
    <t>Leo Esposito</t>
  </si>
  <si>
    <t>E0584</t>
  </si>
  <si>
    <t>daniel wojcik</t>
  </si>
  <si>
    <t>E0585</t>
  </si>
  <si>
    <t>linnea becker</t>
  </si>
  <si>
    <t>E0586</t>
  </si>
  <si>
    <t>Niels Karlsson</t>
  </si>
  <si>
    <t>03/01/2025</t>
  </si>
  <si>
    <t>E0587</t>
  </si>
  <si>
    <t>Daniel Olsson</t>
  </si>
  <si>
    <t>E0588</t>
  </si>
  <si>
    <t>sophie meijer</t>
  </si>
  <si>
    <t>E0589</t>
  </si>
  <si>
    <t>Bram Ferrari</t>
  </si>
  <si>
    <t>05-14-2019</t>
  </si>
  <si>
    <t>E0590</t>
  </si>
  <si>
    <t>Thomas Gomez</t>
  </si>
  <si>
    <t>1990/07/05</t>
  </si>
  <si>
    <t>university hiring</t>
  </si>
  <si>
    <t>E0591</t>
  </si>
  <si>
    <t>Bram Santos</t>
  </si>
  <si>
    <t>2023/08/23</t>
  </si>
  <si>
    <t>E0592</t>
  </si>
  <si>
    <t>Lucas Bernard</t>
  </si>
  <si>
    <t>lucas doyle</t>
  </si>
  <si>
    <t>E0593</t>
  </si>
  <si>
    <t>Nathan Moreau</t>
  </si>
  <si>
    <t>E0594</t>
  </si>
  <si>
    <t>Daniela Meyer</t>
  </si>
  <si>
    <t>KRK</t>
  </si>
  <si>
    <t>E0595</t>
  </si>
  <si>
    <t>Liam Smit</t>
  </si>
  <si>
    <t>E0596</t>
  </si>
  <si>
    <t>francesco martins</t>
  </si>
  <si>
    <t>LDN</t>
  </si>
  <si>
    <t>E0597</t>
  </si>
  <si>
    <t>Lea Walsh</t>
  </si>
  <si>
    <t>08-12-2021</t>
  </si>
  <si>
    <t>E0598</t>
  </si>
  <si>
    <t>Sofia Walker</t>
  </si>
  <si>
    <t>E0599</t>
  </si>
  <si>
    <t>Alicja Evans</t>
  </si>
  <si>
    <t>E0600</t>
  </si>
  <si>
    <t xml:space="preserve">  Ben Svensson </t>
  </si>
  <si>
    <t>E0601</t>
  </si>
  <si>
    <t>Alejandro Weber</t>
  </si>
  <si>
    <t>1974/12/21</t>
  </si>
  <si>
    <t>E0602</t>
  </si>
  <si>
    <t>diego visser</t>
  </si>
  <si>
    <t>E0603</t>
  </si>
  <si>
    <t>Emil Wisniewski</t>
  </si>
  <si>
    <t>E0604</t>
  </si>
  <si>
    <t>Daan Meijer</t>
  </si>
  <si>
    <t>emma karlsson</t>
  </si>
  <si>
    <t>E0605</t>
  </si>
  <si>
    <t>Hanna Byrne</t>
  </si>
  <si>
    <t>E0606</t>
  </si>
  <si>
    <t>Grace Greco</t>
  </si>
  <si>
    <t>E0607</t>
  </si>
  <si>
    <t>piotr petit</t>
  </si>
  <si>
    <t>03-05-2025</t>
  </si>
  <si>
    <t>E0608</t>
  </si>
  <si>
    <t>JAVIER WALSH</t>
  </si>
  <si>
    <t>E0609</t>
  </si>
  <si>
    <t>luuk esposito</t>
  </si>
  <si>
    <t>E0610</t>
  </si>
  <si>
    <t>Miguel Smit</t>
  </si>
  <si>
    <t>E0611</t>
  </si>
  <si>
    <t>Ebba Nilsson</t>
  </si>
  <si>
    <t>17/08/1983</t>
  </si>
  <si>
    <t>01-19-2024</t>
  </si>
  <si>
    <t>E0612</t>
  </si>
  <si>
    <t>Nina Sousa</t>
  </si>
  <si>
    <t>E0613</t>
  </si>
  <si>
    <t xml:space="preserve">  Sven Esposito </t>
  </si>
  <si>
    <t>E0614</t>
  </si>
  <si>
    <t>Daniela Greco</t>
  </si>
  <si>
    <t>E0615</t>
  </si>
  <si>
    <t>E0616</t>
  </si>
  <si>
    <t>AMELIA WILLIAMS</t>
  </si>
  <si>
    <t>08-27-2003</t>
  </si>
  <si>
    <t>E0617</t>
  </si>
  <si>
    <t>Jakub Jansen</t>
  </si>
  <si>
    <t>E0618</t>
  </si>
  <si>
    <t>Tess Nowak</t>
  </si>
  <si>
    <t>PROCUREMENT ANALYST</t>
  </si>
  <si>
    <t>E0619</t>
  </si>
  <si>
    <t>noel o'connor</t>
  </si>
  <si>
    <t>LISBON DISTRICT</t>
  </si>
  <si>
    <t>E0620</t>
  </si>
  <si>
    <t>Lucas Larsson</t>
  </si>
  <si>
    <t>E0621</t>
  </si>
  <si>
    <t>Sofia Durand</t>
  </si>
  <si>
    <t>08/03/1980</t>
  </si>
  <si>
    <t>operations manager</t>
  </si>
  <si>
    <t>E0622</t>
  </si>
  <si>
    <t xml:space="preserve">  Hugo Meyer </t>
  </si>
  <si>
    <t>E0623</t>
  </si>
  <si>
    <t xml:space="preserve">  Mia Zielinski </t>
  </si>
  <si>
    <t>E0624</t>
  </si>
  <si>
    <t>Francesca Perez</t>
  </si>
  <si>
    <t>INDEED</t>
  </si>
  <si>
    <t>E0625</t>
  </si>
  <si>
    <t>Clara Taylor</t>
  </si>
  <si>
    <t>miguel persson</t>
  </si>
  <si>
    <t>E0626</t>
  </si>
  <si>
    <t>viktor svensson</t>
  </si>
  <si>
    <t>E0627</t>
  </si>
  <si>
    <t>ASTRID KARLSSON</t>
  </si>
  <si>
    <t>E0628</t>
  </si>
  <si>
    <t>andrea martin</t>
  </si>
  <si>
    <t>E0629</t>
  </si>
  <si>
    <t>Alma Martin</t>
  </si>
  <si>
    <t>E0630</t>
  </si>
  <si>
    <t>Louis Brown</t>
  </si>
  <si>
    <t>E0631</t>
  </si>
  <si>
    <t>fleur ryan</t>
  </si>
  <si>
    <t>E0632</t>
  </si>
  <si>
    <t>alice martin</t>
  </si>
  <si>
    <t>E0633</t>
  </si>
  <si>
    <t>Daniela Weber</t>
  </si>
  <si>
    <t>growth marketer</t>
  </si>
  <si>
    <t>E0634</t>
  </si>
  <si>
    <t>Clara Dubois</t>
  </si>
  <si>
    <t>E0635</t>
  </si>
  <si>
    <t xml:space="preserve">  Arthur Ferreira </t>
  </si>
  <si>
    <t>E0636</t>
  </si>
  <si>
    <t>Miguel O'Sullivan</t>
  </si>
  <si>
    <t>E0637</t>
  </si>
  <si>
    <t xml:space="preserve">  Olivia Olsson </t>
  </si>
  <si>
    <t xml:space="preserve">  Alice Greco </t>
  </si>
  <si>
    <t>E0638</t>
  </si>
  <si>
    <t>Natalia Pereira</t>
  </si>
  <si>
    <t>E0639</t>
  </si>
  <si>
    <t>Luuk Perez</t>
  </si>
  <si>
    <t>2021/04/17</t>
  </si>
  <si>
    <t>E0640</t>
  </si>
  <si>
    <t>Gabriel Sanchez</t>
  </si>
  <si>
    <t>alessandro lewandowski</t>
  </si>
  <si>
    <t>E0641</t>
  </si>
  <si>
    <t>Lotte Wilson</t>
  </si>
  <si>
    <t>E0642</t>
  </si>
  <si>
    <t>alicja de vries</t>
  </si>
  <si>
    <t>01-22-2024</t>
  </si>
  <si>
    <t>E0643</t>
  </si>
  <si>
    <t>Elsa Kowalski</t>
  </si>
  <si>
    <t>E0644</t>
  </si>
  <si>
    <t>Alice Wilson</t>
  </si>
  <si>
    <t>05-06-2002</t>
  </si>
  <si>
    <t>E0645</t>
  </si>
  <si>
    <t>Erik Wagner</t>
  </si>
  <si>
    <t>1971/06/08</t>
  </si>
  <si>
    <t>E0646</t>
  </si>
  <si>
    <t>mia perez</t>
  </si>
  <si>
    <t>E0647</t>
  </si>
  <si>
    <t>Noor Wagner</t>
  </si>
  <si>
    <t>2021/07/26</t>
  </si>
  <si>
    <t>E0648</t>
  </si>
  <si>
    <t>Maria Rossi</t>
  </si>
  <si>
    <t>portugal</t>
  </si>
  <si>
    <t>25/03/2019</t>
  </si>
  <si>
    <t>E0649</t>
  </si>
  <si>
    <t>Marie Gustafsson</t>
  </si>
  <si>
    <t>E0650</t>
  </si>
  <si>
    <t>Mia Evans</t>
  </si>
  <si>
    <t>E0651</t>
  </si>
  <si>
    <t>Natalia Fernandes</t>
  </si>
  <si>
    <t>campaign manager</t>
  </si>
  <si>
    <t>E0652</t>
  </si>
  <si>
    <t>Maximilian Thomas</t>
  </si>
  <si>
    <t>E0653</t>
  </si>
  <si>
    <t>Axel Ferreira</t>
  </si>
  <si>
    <t>1966/02/22</t>
  </si>
  <si>
    <t>E0654</t>
  </si>
  <si>
    <t>Anna Russo</t>
  </si>
  <si>
    <t>07-12-2021</t>
  </si>
  <si>
    <t>E0655</t>
  </si>
  <si>
    <t>Aleksander Martins</t>
  </si>
  <si>
    <t>ROME</t>
  </si>
  <si>
    <t>E0656</t>
  </si>
  <si>
    <t>Arthur Svensson</t>
  </si>
  <si>
    <t>E0657</t>
  </si>
  <si>
    <t>Alicja Leroy</t>
  </si>
  <si>
    <t>E0658</t>
  </si>
  <si>
    <t>Klara Evans</t>
  </si>
  <si>
    <t>11/01/2024</t>
  </si>
  <si>
    <t>E0659</t>
  </si>
  <si>
    <t>Lukas Greco</t>
  </si>
  <si>
    <t>software engineer</t>
  </si>
  <si>
    <t>E0660</t>
  </si>
  <si>
    <t>Nina Bakker</t>
  </si>
  <si>
    <t>E0661</t>
  </si>
  <si>
    <t>Manuel O'Brien</t>
  </si>
  <si>
    <t>E0662</t>
  </si>
  <si>
    <t>Sarah Gomez</t>
  </si>
  <si>
    <t>24/09/1996</t>
  </si>
  <si>
    <t>E0663</t>
  </si>
  <si>
    <t>Anna Jones</t>
  </si>
  <si>
    <t>E0664</t>
  </si>
  <si>
    <t>Jules Walker</t>
  </si>
  <si>
    <t>2022/11/09</t>
  </si>
  <si>
    <t>E0665</t>
  </si>
  <si>
    <t>JULIETTE SMITH</t>
  </si>
  <si>
    <t>E0666</t>
  </si>
  <si>
    <t>Julia Dubois</t>
  </si>
  <si>
    <t>E0667</t>
  </si>
  <si>
    <t xml:space="preserve">  Laura Wagner </t>
  </si>
  <si>
    <t>E0668</t>
  </si>
  <si>
    <t>leo byrne</t>
  </si>
  <si>
    <t>09-10-1986</t>
  </si>
  <si>
    <t>E0669</t>
  </si>
  <si>
    <t>Lea Robert</t>
  </si>
  <si>
    <t>E0670</t>
  </si>
  <si>
    <t>Miguel Fischer</t>
  </si>
  <si>
    <t>E0671</t>
  </si>
  <si>
    <t>Diego Olsson</t>
  </si>
  <si>
    <t xml:space="preserve">  Alice Andersson </t>
  </si>
  <si>
    <t>E0672</t>
  </si>
  <si>
    <t>Valeria Schneider</t>
  </si>
  <si>
    <t>PROCESS LEAD</t>
  </si>
  <si>
    <t>E0673</t>
  </si>
  <si>
    <t>Sofia Martins</t>
  </si>
  <si>
    <t>E0674</t>
  </si>
  <si>
    <t xml:space="preserve">  Louis Becker </t>
  </si>
  <si>
    <t>E0675</t>
  </si>
  <si>
    <t xml:space="preserve">  George Wilson </t>
  </si>
  <si>
    <t>E0676</t>
  </si>
  <si>
    <t>Tess Sanchez</t>
  </si>
  <si>
    <t>E0677</t>
  </si>
  <si>
    <t>Emily Perez</t>
  </si>
  <si>
    <t>E0678</t>
  </si>
  <si>
    <t>Oscar Greco</t>
  </si>
  <si>
    <t>E0679</t>
  </si>
  <si>
    <t>Chiara Szymanski</t>
  </si>
  <si>
    <t>E0680</t>
  </si>
  <si>
    <t>Noel Karlsson</t>
  </si>
  <si>
    <t>E0681</t>
  </si>
  <si>
    <t>Jesse Esposito</t>
  </si>
  <si>
    <t>E0682</t>
  </si>
  <si>
    <t>Aurora Johnson</t>
  </si>
  <si>
    <t>1983/02/08</t>
  </si>
  <si>
    <t>E0683</t>
  </si>
  <si>
    <t>Ava Andersson</t>
  </si>
  <si>
    <t>05-23-2002</t>
  </si>
  <si>
    <t>Data Analytics</t>
  </si>
  <si>
    <t>lukas esposito</t>
  </si>
  <si>
    <t>Amelia Richard</t>
  </si>
  <si>
    <t>E0685</t>
  </si>
  <si>
    <t>Camille Rodriguez</t>
  </si>
  <si>
    <t>E0686</t>
  </si>
  <si>
    <t>LEA EVANS</t>
  </si>
  <si>
    <t>E0687</t>
  </si>
  <si>
    <t>Aleksander Petit</t>
  </si>
  <si>
    <t>E0688</t>
  </si>
  <si>
    <t>NOAH LARSSON</t>
  </si>
  <si>
    <t>E0689</t>
  </si>
  <si>
    <t>Sara Lewandowski</t>
  </si>
  <si>
    <t>E0690</t>
  </si>
  <si>
    <t>Thomas Ferrari</t>
  </si>
  <si>
    <t>E0691</t>
  </si>
  <si>
    <t>Manuel Karlsson</t>
  </si>
  <si>
    <t>E0692</t>
  </si>
  <si>
    <t>sofia meyer</t>
  </si>
  <si>
    <t>E0693</t>
  </si>
  <si>
    <t xml:space="preserve">  Elena Muller </t>
  </si>
  <si>
    <t>E0694</t>
  </si>
  <si>
    <t>Carmen Byrne</t>
  </si>
  <si>
    <t>EDI</t>
  </si>
  <si>
    <t>E0695</t>
  </si>
  <si>
    <t>Zofia Eriksson</t>
  </si>
  <si>
    <t>E0696</t>
  </si>
  <si>
    <t>Pieter Eriksson</t>
  </si>
  <si>
    <t>E0697</t>
  </si>
  <si>
    <t xml:space="preserve">  Ebba Perez </t>
  </si>
  <si>
    <t>EDINBURGH</t>
  </si>
  <si>
    <t>E0698</t>
  </si>
  <si>
    <t>Jan Romano</t>
  </si>
  <si>
    <t>SEO SPECIALIST</t>
  </si>
  <si>
    <t>E0699</t>
  </si>
  <si>
    <t>Gabriel Fischer</t>
  </si>
  <si>
    <t>25/03/2001</t>
  </si>
  <si>
    <t>E0700</t>
  </si>
  <si>
    <t>Thomas Pereira</t>
  </si>
  <si>
    <t>E0701</t>
  </si>
  <si>
    <t xml:space="preserve">  Miguel Zielinski </t>
  </si>
  <si>
    <t>E0702</t>
  </si>
  <si>
    <t>Lorenzo Johansson</t>
  </si>
  <si>
    <t>I.T.</t>
  </si>
  <si>
    <t>23/04/2022</t>
  </si>
  <si>
    <t>E0703</t>
  </si>
  <si>
    <t>Maximilian Fernandes</t>
  </si>
  <si>
    <t>07-12-1966</t>
  </si>
  <si>
    <t>People Ops</t>
  </si>
  <si>
    <t>21/12/2025</t>
  </si>
  <si>
    <t>E0704</t>
  </si>
  <si>
    <t>laura johansson</t>
  </si>
  <si>
    <t>E0705</t>
  </si>
  <si>
    <t xml:space="preserve">  Lars Rossi </t>
  </si>
  <si>
    <t>E0706</t>
  </si>
  <si>
    <t>INES GARCIA</t>
  </si>
  <si>
    <t>2017/06/25</t>
  </si>
  <si>
    <t>E0707</t>
  </si>
  <si>
    <t>Arthur Doyle</t>
  </si>
  <si>
    <t>E0708</t>
  </si>
  <si>
    <t>Oscar Hoffmann</t>
  </si>
  <si>
    <t>E0709</t>
  </si>
  <si>
    <t>Emil Mulder</t>
  </si>
  <si>
    <t>E0710</t>
  </si>
  <si>
    <t>SOPHIA MOREAU</t>
  </si>
  <si>
    <t>E0711</t>
  </si>
  <si>
    <t xml:space="preserve">  Hugo Van Dijk </t>
  </si>
  <si>
    <t>E0712</t>
  </si>
  <si>
    <t>E0713</t>
  </si>
  <si>
    <t>Ava Jones</t>
  </si>
  <si>
    <t>E0714</t>
  </si>
  <si>
    <t>Oliwia Lopez</t>
  </si>
  <si>
    <t>E0715</t>
  </si>
  <si>
    <t>JACK VISSER</t>
  </si>
  <si>
    <t>1978/01/31</t>
  </si>
  <si>
    <t>E0716</t>
  </si>
  <si>
    <t>gabriel zielinski</t>
  </si>
  <si>
    <t>E0717</t>
  </si>
  <si>
    <t>Charlotte Weber</t>
  </si>
  <si>
    <t>E0718</t>
  </si>
  <si>
    <t>Viktor Martin</t>
  </si>
  <si>
    <t>E0719</t>
  </si>
  <si>
    <t>Kacper Moreau</t>
  </si>
  <si>
    <t>08-16-2024</t>
  </si>
  <si>
    <t>E0720</t>
  </si>
  <si>
    <t>Daniela Petit</t>
  </si>
  <si>
    <t>E0721</t>
  </si>
  <si>
    <t xml:space="preserve">  Molly Karlsson </t>
  </si>
  <si>
    <t>E0722</t>
  </si>
  <si>
    <t>Sofia Petit</t>
  </si>
  <si>
    <t>E0723</t>
  </si>
  <si>
    <t>NOAH JONES</t>
  </si>
  <si>
    <t>E0724</t>
  </si>
  <si>
    <t xml:space="preserve">  Eva Thomas </t>
  </si>
  <si>
    <t>E0725</t>
  </si>
  <si>
    <t>Noah Marino</t>
  </si>
  <si>
    <t>E0726</t>
  </si>
  <si>
    <t>E0727</t>
  </si>
  <si>
    <t>emil karlsson</t>
  </si>
  <si>
    <t>E0728</t>
  </si>
  <si>
    <t>Emil Marino</t>
  </si>
  <si>
    <t>E0729</t>
  </si>
  <si>
    <t>LIAM ZIELINSKI</t>
  </si>
  <si>
    <t>E0730</t>
  </si>
  <si>
    <t xml:space="preserve">  Maja Russo </t>
  </si>
  <si>
    <t>1977/01/29</t>
  </si>
  <si>
    <t>E0731</t>
  </si>
  <si>
    <t xml:space="preserve">  Jakub Romano </t>
  </si>
  <si>
    <t>06-13-1996</t>
  </si>
  <si>
    <t>MXP</t>
  </si>
  <si>
    <t>E0732</t>
  </si>
  <si>
    <t>Linnea Nowak</t>
  </si>
  <si>
    <t>E0733</t>
  </si>
  <si>
    <t xml:space="preserve">  Axel O'Sullivan </t>
  </si>
  <si>
    <t>SOFTWARE ENGINEER</t>
  </si>
  <si>
    <t>E0734</t>
  </si>
  <si>
    <t>Chloe Wilson</t>
  </si>
  <si>
    <t>E0735</t>
  </si>
  <si>
    <t>INES FERRARI</t>
  </si>
  <si>
    <t>E0736</t>
  </si>
  <si>
    <t>Zofia Fernandes</t>
  </si>
  <si>
    <t>product owner</t>
  </si>
  <si>
    <t>E0737</t>
  </si>
  <si>
    <t>Arthur Larsson</t>
  </si>
  <si>
    <t>E0738</t>
  </si>
  <si>
    <t xml:space="preserve">  Zofia Muller </t>
  </si>
  <si>
    <t>product analyst</t>
  </si>
  <si>
    <t xml:space="preserve">  Finn Larsson </t>
  </si>
  <si>
    <t>E0739</t>
  </si>
  <si>
    <t>Noah Hoffmann</t>
  </si>
  <si>
    <t>12-20-2015</t>
  </si>
  <si>
    <t>E0740</t>
  </si>
  <si>
    <t>Nils Kaminski</t>
  </si>
  <si>
    <t>E0741</t>
  </si>
  <si>
    <t xml:space="preserve">  Alejandro Schneider </t>
  </si>
  <si>
    <t>E0742</t>
  </si>
  <si>
    <t>Oscar Durand</t>
  </si>
  <si>
    <t>08-06-1971</t>
  </si>
  <si>
    <t>E0743</t>
  </si>
  <si>
    <t>Olivia Lewandowski</t>
  </si>
  <si>
    <t>giovanni leroy</t>
  </si>
  <si>
    <t>E0744</t>
  </si>
  <si>
    <t>Jade Smith</t>
  </si>
  <si>
    <t>E0745</t>
  </si>
  <si>
    <t>LUCA THOMAS</t>
  </si>
  <si>
    <t>E0746</t>
  </si>
  <si>
    <t xml:space="preserve">  Lina Weber </t>
  </si>
  <si>
    <t>2020/08/11</t>
  </si>
  <si>
    <t>E0747</t>
  </si>
  <si>
    <t>Sarah De Vries</t>
  </si>
  <si>
    <t>COMPLIANCE MANAGER</t>
  </si>
  <si>
    <t>E0748</t>
  </si>
  <si>
    <t>Gabriel Schneider</t>
  </si>
  <si>
    <t>E0749</t>
  </si>
  <si>
    <t xml:space="preserve">  Emil Oliveira </t>
  </si>
  <si>
    <t>2024/04/16</t>
  </si>
  <si>
    <t>E0750</t>
  </si>
  <si>
    <t>sophie wisniewski</t>
  </si>
  <si>
    <t>E0751</t>
  </si>
  <si>
    <t>Hugo Smit</t>
  </si>
  <si>
    <t>E0752</t>
  </si>
  <si>
    <t>Hannah Doyle</t>
  </si>
  <si>
    <t>E0753</t>
  </si>
  <si>
    <t>Linnea Martin</t>
  </si>
  <si>
    <t>E0754</t>
  </si>
  <si>
    <t>Sara Smit</t>
  </si>
  <si>
    <t>27/11/1979</t>
  </si>
  <si>
    <t>E0755</t>
  </si>
  <si>
    <t>Felix Nilsson</t>
  </si>
  <si>
    <t>11/12/1978</t>
  </si>
  <si>
    <t>E0756</t>
  </si>
  <si>
    <t>gabriel wozniak</t>
  </si>
  <si>
    <t>LUKAS ESPOSITO</t>
  </si>
  <si>
    <t>E0757</t>
  </si>
  <si>
    <t>Alice Ryan</t>
  </si>
  <si>
    <t>11-18-1964</t>
  </si>
  <si>
    <t>E0758</t>
  </si>
  <si>
    <t>Hanna O'Brien</t>
  </si>
  <si>
    <t>02-23-2019</t>
  </si>
  <si>
    <t>E0759</t>
  </si>
  <si>
    <t>OPO</t>
  </si>
  <si>
    <t>E0760</t>
  </si>
  <si>
    <t>Adam Wojcik</t>
  </si>
  <si>
    <t>2002/09/13</t>
  </si>
  <si>
    <t>E0761</t>
  </si>
  <si>
    <t>Clara De Vries</t>
  </si>
  <si>
    <t>E0762</t>
  </si>
  <si>
    <t>Francesca Leroy</t>
  </si>
  <si>
    <t>internal transfer</t>
  </si>
  <si>
    <t>E0763</t>
  </si>
  <si>
    <t>Miguel Marino</t>
  </si>
  <si>
    <t>E0764</t>
  </si>
  <si>
    <t>Oliver Weber</t>
  </si>
  <si>
    <t>E0765</t>
  </si>
  <si>
    <t>Nathan Kowalski</t>
  </si>
  <si>
    <t>E0766</t>
  </si>
  <si>
    <t>Arthur Olsson</t>
  </si>
  <si>
    <t>E0767</t>
  </si>
  <si>
    <t>Jules Smith</t>
  </si>
  <si>
    <t>E0768</t>
  </si>
  <si>
    <t>Miguel Martin</t>
  </si>
  <si>
    <t>E0769</t>
  </si>
  <si>
    <t>Daniela Bakker</t>
  </si>
  <si>
    <t>E0770</t>
  </si>
  <si>
    <t>Nils Schulz</t>
  </si>
  <si>
    <t>E0771</t>
  </si>
  <si>
    <t>Daniel Smit</t>
  </si>
  <si>
    <t>E0772</t>
  </si>
  <si>
    <t>Javier Wilson</t>
  </si>
  <si>
    <t>2024/07/14</t>
  </si>
  <si>
    <t>E0773</t>
  </si>
  <si>
    <t>Nathan Thomas</t>
  </si>
  <si>
    <t>E0774</t>
  </si>
  <si>
    <t xml:space="preserve">  Paula Garcia </t>
  </si>
  <si>
    <t>04/02/2025</t>
  </si>
  <si>
    <t>E0775</t>
  </si>
  <si>
    <t>emilia wisniewski</t>
  </si>
  <si>
    <t>09-25-2002</t>
  </si>
  <si>
    <t>PIETER PEREZ</t>
  </si>
  <si>
    <t>E0776</t>
  </si>
  <si>
    <t>Oliver Becker</t>
  </si>
  <si>
    <t>E0777</t>
  </si>
  <si>
    <t>Zofia Kowalski</t>
  </si>
  <si>
    <t>E0778</t>
  </si>
  <si>
    <t>HUGO PEREZ</t>
  </si>
  <si>
    <t>E0779</t>
  </si>
  <si>
    <t>Lotte Oliveira</t>
  </si>
  <si>
    <t>ines karlsson</t>
  </si>
  <si>
    <t>E0780</t>
  </si>
  <si>
    <t>AXEL BERNARD</t>
  </si>
  <si>
    <t>E0781</t>
  </si>
  <si>
    <t xml:space="preserve">  Noah Rodriguez </t>
  </si>
  <si>
    <t>2023/07/12</t>
  </si>
  <si>
    <t>E0782</t>
  </si>
  <si>
    <t xml:space="preserve">  Linnea Leroy </t>
  </si>
  <si>
    <t>ZOFIA PETIT</t>
  </si>
  <si>
    <t>E0783</t>
  </si>
  <si>
    <t>lukas nilsson</t>
  </si>
  <si>
    <t>E0784</t>
  </si>
  <si>
    <t>Raphael Bakker</t>
  </si>
  <si>
    <t>E0785</t>
  </si>
  <si>
    <t>Arvid Evans</t>
  </si>
  <si>
    <t>E0786</t>
  </si>
  <si>
    <t>Ginevra Martins</t>
  </si>
  <si>
    <t>1994/03/05</t>
  </si>
  <si>
    <t>E0787</t>
  </si>
  <si>
    <t>Chiara Lewandowski</t>
  </si>
  <si>
    <t>03/11/2003</t>
  </si>
  <si>
    <t>E0788</t>
  </si>
  <si>
    <t>Leo Durand</t>
  </si>
  <si>
    <t>E0789</t>
  </si>
  <si>
    <t>Claudia Greco</t>
  </si>
  <si>
    <t>E0790</t>
  </si>
  <si>
    <t xml:space="preserve">  Grace Thomas </t>
  </si>
  <si>
    <t>E0791</t>
  </si>
  <si>
    <t>Isla Meyer</t>
  </si>
  <si>
    <t>1972/05/24</t>
  </si>
  <si>
    <t>E0792</t>
  </si>
  <si>
    <t>ELSA GUSTAFSSON</t>
  </si>
  <si>
    <t>Lars Larsson</t>
  </si>
  <si>
    <t>E0794</t>
  </si>
  <si>
    <t>Oliwia Svensson</t>
  </si>
  <si>
    <t>juliette williams</t>
  </si>
  <si>
    <t>E0795</t>
  </si>
  <si>
    <t>JAVIER KOWALSKI</t>
  </si>
  <si>
    <t>05/10/2017</t>
  </si>
  <si>
    <t>E0796</t>
  </si>
  <si>
    <t>Hugo Russo</t>
  </si>
  <si>
    <t>E0797</t>
  </si>
  <si>
    <t>Alice Walsh</t>
  </si>
  <si>
    <t>E0798</t>
  </si>
  <si>
    <t>Claudia Esposito</t>
  </si>
  <si>
    <t>E0799</t>
  </si>
  <si>
    <t>Mateusz Sanchez</t>
  </si>
  <si>
    <t>E0800</t>
  </si>
  <si>
    <t xml:space="preserve">  Daniela Durand </t>
  </si>
  <si>
    <t>E0801</t>
  </si>
  <si>
    <t xml:space="preserve">  Mia Leroy </t>
  </si>
  <si>
    <t>senior software engineer</t>
  </si>
  <si>
    <t>E0802</t>
  </si>
  <si>
    <t>Daan Andersson</t>
  </si>
  <si>
    <t>E0803</t>
  </si>
  <si>
    <t>Manon Durand</t>
  </si>
  <si>
    <t>E0804</t>
  </si>
  <si>
    <t>Lucia Pereira</t>
  </si>
  <si>
    <t>E0805</t>
  </si>
  <si>
    <t>martina sanchez</t>
  </si>
  <si>
    <t>auvergne-rhone-alpes</t>
  </si>
  <si>
    <t>E0806</t>
  </si>
  <si>
    <t>Lina Doyle</t>
  </si>
  <si>
    <t>E0807</t>
  </si>
  <si>
    <t>Alice Costa</t>
  </si>
  <si>
    <t>E0808</t>
  </si>
  <si>
    <t xml:space="preserve">  Sven Johansson </t>
  </si>
  <si>
    <t>E0809</t>
  </si>
  <si>
    <t xml:space="preserve">  Leo Bakker </t>
  </si>
  <si>
    <t>E0810</t>
  </si>
  <si>
    <t>paula fischer</t>
  </si>
  <si>
    <t>E0811</t>
  </si>
  <si>
    <t xml:space="preserve">  Lina Ricci </t>
  </si>
  <si>
    <t>E0812</t>
  </si>
  <si>
    <t>AURORA GOMEZ</t>
  </si>
  <si>
    <t>E0813</t>
  </si>
  <si>
    <t>LUUK WAGNER</t>
  </si>
  <si>
    <t>E0814</t>
  </si>
  <si>
    <t>raphael meyer</t>
  </si>
  <si>
    <t>E0815</t>
  </si>
  <si>
    <t>Daniel Muller</t>
  </si>
  <si>
    <t>E0816</t>
  </si>
  <si>
    <t>Niels Martin</t>
  </si>
  <si>
    <t>E0817</t>
  </si>
  <si>
    <t>Carmen Kelly</t>
  </si>
  <si>
    <t>E0818</t>
  </si>
  <si>
    <t>Liam Marino</t>
  </si>
  <si>
    <t>E0819</t>
  </si>
  <si>
    <t>Jules Johansson</t>
  </si>
  <si>
    <t>1992/10/12</t>
  </si>
  <si>
    <t>E0820</t>
  </si>
  <si>
    <t>E0821</t>
  </si>
  <si>
    <t>Tomasz Evans</t>
  </si>
  <si>
    <t>E0822</t>
  </si>
  <si>
    <t>Eva Bernard</t>
  </si>
  <si>
    <t>01-25-1980</t>
  </si>
  <si>
    <t>E0823</t>
  </si>
  <si>
    <t>Maria Costa</t>
  </si>
  <si>
    <t>E0824</t>
  </si>
  <si>
    <t>Hugo Perez</t>
  </si>
  <si>
    <t>29/12/1987</t>
  </si>
  <si>
    <t xml:space="preserve">  Ines Karlsson </t>
  </si>
  <si>
    <t>E0825</t>
  </si>
  <si>
    <t>linnea gonzalez</t>
  </si>
  <si>
    <t>E0826</t>
  </si>
  <si>
    <t>Oliwia Schmidt</t>
  </si>
  <si>
    <t>E0827</t>
  </si>
  <si>
    <t>mateusz kowalczyk</t>
  </si>
  <si>
    <t>E0828</t>
  </si>
  <si>
    <t>Lea Colombo</t>
  </si>
  <si>
    <t>E0829</t>
  </si>
  <si>
    <t>Klara Szymanski</t>
  </si>
  <si>
    <t>20/11/2019</t>
  </si>
  <si>
    <t>2021/08/19</t>
  </si>
  <si>
    <t>E0830</t>
  </si>
  <si>
    <t>Bram De Jong</t>
  </si>
  <si>
    <t>E0831</t>
  </si>
  <si>
    <t>Axel Gomez</t>
  </si>
  <si>
    <t>SEM THOMAS</t>
  </si>
  <si>
    <t>E0832</t>
  </si>
  <si>
    <t>E0833</t>
  </si>
  <si>
    <t>Lorenzo Andersson</t>
  </si>
  <si>
    <t>17/10/2025</t>
  </si>
  <si>
    <t>E0834</t>
  </si>
  <si>
    <t>javier ricci</t>
  </si>
  <si>
    <t>PRODUCT ANALYST</t>
  </si>
  <si>
    <t>E0835</t>
  </si>
  <si>
    <t>Sarah Muller</t>
  </si>
  <si>
    <t>23/08/2023</t>
  </si>
  <si>
    <t>E0836</t>
  </si>
  <si>
    <t xml:space="preserve">  Freja Mulder </t>
  </si>
  <si>
    <t>1995/04/02</t>
  </si>
  <si>
    <t>E0837</t>
  </si>
  <si>
    <t>Ines Dubois</t>
  </si>
  <si>
    <t>OPERATIONS MANAGER</t>
  </si>
  <si>
    <t>E0838</t>
  </si>
  <si>
    <t>Daan Rossi</t>
  </si>
  <si>
    <t>E0839</t>
  </si>
  <si>
    <t>leo martins</t>
  </si>
  <si>
    <t>E0840</t>
  </si>
  <si>
    <t>E0841</t>
  </si>
  <si>
    <t>Felix Hoffmann</t>
  </si>
  <si>
    <t>2002/08/20</t>
  </si>
  <si>
    <t>E0842</t>
  </si>
  <si>
    <t>Clara Visser</t>
  </si>
  <si>
    <t>E0843</t>
  </si>
  <si>
    <t xml:space="preserve">  Sofia Byrne </t>
  </si>
  <si>
    <t>E0844</t>
  </si>
  <si>
    <t>Isla Russo</t>
  </si>
  <si>
    <t>E0845</t>
  </si>
  <si>
    <t>Harry Bernard</t>
  </si>
  <si>
    <t>oliver sanchez</t>
  </si>
  <si>
    <t>1968/04/29</t>
  </si>
  <si>
    <t>E0847</t>
  </si>
  <si>
    <t>MARIA JONES</t>
  </si>
  <si>
    <t>E0848</t>
  </si>
  <si>
    <t>Felix Kowalski</t>
  </si>
  <si>
    <t>BEATRICE MEYER</t>
  </si>
  <si>
    <t>E0849</t>
  </si>
  <si>
    <t>Natalia Nilsson</t>
  </si>
  <si>
    <t>E0850</t>
  </si>
  <si>
    <t>Sofia Ricci</t>
  </si>
  <si>
    <t>E0851</t>
  </si>
  <si>
    <t>Harry De Jong</t>
  </si>
  <si>
    <t>03/07/2017</t>
  </si>
  <si>
    <t>E0852</t>
  </si>
  <si>
    <t>PIETER BIANCHI</t>
  </si>
  <si>
    <t>E0853</t>
  </si>
  <si>
    <t>harry fernandez</t>
  </si>
  <si>
    <t>E0854</t>
  </si>
  <si>
    <t>Manuel Ferreira</t>
  </si>
  <si>
    <t>E0855</t>
  </si>
  <si>
    <t>Giovanni Silva</t>
  </si>
  <si>
    <t>1981/06/22</t>
  </si>
  <si>
    <t>E0856</t>
  </si>
  <si>
    <t>Louise Lewandowski</t>
  </si>
  <si>
    <t>E0857</t>
  </si>
  <si>
    <t>Sofia Van Dijk</t>
  </si>
  <si>
    <t>E0858</t>
  </si>
  <si>
    <t>Davide Moreau</t>
  </si>
  <si>
    <t>03/07/1982</t>
  </si>
  <si>
    <t>E0859</t>
  </si>
  <si>
    <t>Alicja Mulder</t>
  </si>
  <si>
    <t>E0860</t>
  </si>
  <si>
    <t>Chloe Fischer</t>
  </si>
  <si>
    <t>2019/01/07</t>
  </si>
  <si>
    <t>E0861</t>
  </si>
  <si>
    <t>E0862</t>
  </si>
  <si>
    <t>Emma Taylor</t>
  </si>
  <si>
    <t>E0863</t>
  </si>
  <si>
    <t>Elsa Kelly</t>
  </si>
  <si>
    <t>14/08/2019</t>
  </si>
  <si>
    <t>E0864</t>
  </si>
  <si>
    <t xml:space="preserve">  Jack Bernard </t>
  </si>
  <si>
    <t>E0865</t>
  </si>
  <si>
    <t xml:space="preserve">  Emma Jansen </t>
  </si>
  <si>
    <t>SYSTEMS ADMINISTRATOR</t>
  </si>
  <si>
    <t>E0866</t>
  </si>
  <si>
    <t>Ines Doyle</t>
  </si>
  <si>
    <t>E0867</t>
  </si>
  <si>
    <t xml:space="preserve">  Hanna Rodrigues </t>
  </si>
  <si>
    <t>talent acquisition specialist</t>
  </si>
  <si>
    <t>E0868</t>
  </si>
  <si>
    <t>Arvid Bianchi</t>
  </si>
  <si>
    <t>E0869</t>
  </si>
  <si>
    <t>alma greco</t>
  </si>
  <si>
    <t>E0870</t>
  </si>
  <si>
    <t>DIEGO MARTIN</t>
  </si>
  <si>
    <t>09-01-2025</t>
  </si>
  <si>
    <t>E0871</t>
  </si>
  <si>
    <t xml:space="preserve">  Mikolaj Bakker </t>
  </si>
  <si>
    <t>E0872</t>
  </si>
  <si>
    <t>Erik Russo</t>
  </si>
  <si>
    <t>10-02-2024</t>
  </si>
  <si>
    <t>E0873</t>
  </si>
  <si>
    <t>ALICJA FERNANDES</t>
  </si>
  <si>
    <t>Manuel Silva</t>
  </si>
  <si>
    <t>E0875</t>
  </si>
  <si>
    <t>alicja walsh</t>
  </si>
  <si>
    <t>E0876</t>
  </si>
  <si>
    <t xml:space="preserve">  Adam Thomas </t>
  </si>
  <si>
    <t>STRATEGY ANALYST</t>
  </si>
  <si>
    <t>E0877</t>
  </si>
  <si>
    <t>Lukas Russo</t>
  </si>
  <si>
    <t>07-27-2019</t>
  </si>
  <si>
    <t>E0878</t>
  </si>
  <si>
    <t>Viktor Smith</t>
  </si>
  <si>
    <t>E0879</t>
  </si>
  <si>
    <t>Lucas Nilsson</t>
  </si>
  <si>
    <t>E0880</t>
  </si>
  <si>
    <t>Miguel Gomez</t>
  </si>
  <si>
    <t>E0881</t>
  </si>
  <si>
    <t>OSCAR SMIT</t>
  </si>
  <si>
    <t>E0882</t>
  </si>
  <si>
    <t>Alice Wojcik</t>
  </si>
  <si>
    <t>E0883</t>
  </si>
  <si>
    <t>Jesse Martins</t>
  </si>
  <si>
    <t>E0884</t>
  </si>
  <si>
    <t xml:space="preserve">  Klara Thomas </t>
  </si>
  <si>
    <t>E0885</t>
  </si>
  <si>
    <t>Lucia Murphy</t>
  </si>
  <si>
    <t>01/12/1987</t>
  </si>
  <si>
    <t>E0886</t>
  </si>
  <si>
    <t>Maximilian Johnson</t>
  </si>
  <si>
    <t>2021/09/18</t>
  </si>
  <si>
    <t>E0887</t>
  </si>
  <si>
    <t>SOFIA SCHULZ</t>
  </si>
  <si>
    <t>E0888</t>
  </si>
  <si>
    <t>viktor romano</t>
  </si>
  <si>
    <t>E0889</t>
  </si>
  <si>
    <t>Francesco Dubois</t>
  </si>
  <si>
    <t>E0890</t>
  </si>
  <si>
    <t>francesco bernard</t>
  </si>
  <si>
    <t>10-29-1984</t>
  </si>
  <si>
    <t>E0891</t>
  </si>
  <si>
    <t>2020/04/06</t>
  </si>
  <si>
    <t>E0892</t>
  </si>
  <si>
    <t>Elena Schmidt</t>
  </si>
  <si>
    <t>2025/03/15</t>
  </si>
  <si>
    <t>E0893</t>
  </si>
  <si>
    <t>JADE SILVA</t>
  </si>
  <si>
    <t>E0894</t>
  </si>
  <si>
    <t>giulia bos</t>
  </si>
  <si>
    <t>25/04/1992</t>
  </si>
  <si>
    <t>E0895</t>
  </si>
  <si>
    <t>Raphael Gustafsson</t>
  </si>
  <si>
    <t>E0896</t>
  </si>
  <si>
    <t>Charlotte Sousa</t>
  </si>
  <si>
    <t>E0897</t>
  </si>
  <si>
    <t>Maria Romano</t>
  </si>
  <si>
    <t>financial analyst</t>
  </si>
  <si>
    <t>E0898</t>
  </si>
  <si>
    <t>Daniela Walker</t>
  </si>
  <si>
    <t>1977/05/20</t>
  </si>
  <si>
    <t>E0899</t>
  </si>
  <si>
    <t>Martina Wagner</t>
  </si>
  <si>
    <t>17/02/2025</t>
  </si>
  <si>
    <t>E0900</t>
  </si>
  <si>
    <t>Mikolaj Wilson</t>
  </si>
  <si>
    <t>E0901</t>
  </si>
  <si>
    <t>Emma Andersson</t>
  </si>
  <si>
    <t>alice greco</t>
  </si>
  <si>
    <t>E0902</t>
  </si>
  <si>
    <t>gabriel doyle</t>
  </si>
  <si>
    <t>E0903</t>
  </si>
  <si>
    <t>Alice Brown</t>
  </si>
  <si>
    <t>E0904</t>
  </si>
  <si>
    <t>Giovanni Doyle</t>
  </si>
  <si>
    <t>E0905</t>
  </si>
  <si>
    <t>Piotr Bos</t>
  </si>
  <si>
    <t>1965/06/25</t>
  </si>
  <si>
    <t>E0906</t>
  </si>
  <si>
    <t>julia smith</t>
  </si>
  <si>
    <t>E0907</t>
  </si>
  <si>
    <t>Luuk Sousa</t>
  </si>
  <si>
    <t>20/01/2017</t>
  </si>
  <si>
    <t>E0908</t>
  </si>
  <si>
    <t>Carmen Bernard</t>
  </si>
  <si>
    <t>1977/09/06</t>
  </si>
  <si>
    <t>E0909</t>
  </si>
  <si>
    <t>Oliver Bianchi</t>
  </si>
  <si>
    <t>COMPLIANCE</t>
  </si>
  <si>
    <t>E0910</t>
  </si>
  <si>
    <t xml:space="preserve">  Julia Visser </t>
  </si>
  <si>
    <t>E0911</t>
  </si>
  <si>
    <t xml:space="preserve">  Laura Leroy </t>
  </si>
  <si>
    <t>E0912</t>
  </si>
  <si>
    <t>Lorenzo Van Dijk</t>
  </si>
  <si>
    <t>E0913</t>
  </si>
  <si>
    <t>Andrea Schulz</t>
  </si>
  <si>
    <t>E0914</t>
  </si>
  <si>
    <t>Nils Gustafsson</t>
  </si>
  <si>
    <t>E0915</t>
  </si>
  <si>
    <t>Pablo Russo</t>
  </si>
  <si>
    <t>E0916</t>
  </si>
  <si>
    <t>Harry Brown</t>
  </si>
  <si>
    <t>E0917</t>
  </si>
  <si>
    <t>Alejandro Nowak</t>
  </si>
  <si>
    <t>E0918</t>
  </si>
  <si>
    <t>Leo Karlsson</t>
  </si>
  <si>
    <t>07/11/1976</t>
  </si>
  <si>
    <t>E0919</t>
  </si>
  <si>
    <t>Hanna Jansen</t>
  </si>
  <si>
    <t>03-25-2025</t>
  </si>
  <si>
    <t>E0920</t>
  </si>
  <si>
    <t>Jakub Leroy</t>
  </si>
  <si>
    <t>E0921</t>
  </si>
  <si>
    <t>Arvid Olsson</t>
  </si>
  <si>
    <t>CS</t>
  </si>
  <si>
    <t>MUNSTER</t>
  </si>
  <si>
    <t>E0922</t>
  </si>
  <si>
    <t>Mateusz Johnson</t>
  </si>
  <si>
    <t>2003/06/26</t>
  </si>
  <si>
    <t>2021/01/23</t>
  </si>
  <si>
    <t>E0923</t>
  </si>
  <si>
    <t>sven williams</t>
  </si>
  <si>
    <t>E0924</t>
  </si>
  <si>
    <t>TESS JONES</t>
  </si>
  <si>
    <t>E0925</t>
  </si>
  <si>
    <t>Amelia De Vries</t>
  </si>
  <si>
    <t>E0926</t>
  </si>
  <si>
    <t>leo persson</t>
  </si>
  <si>
    <t>1985/01/31</t>
  </si>
  <si>
    <t>E0927</t>
  </si>
  <si>
    <t xml:space="preserve">  Chloe Ryan </t>
  </si>
  <si>
    <t>E0928</t>
  </si>
  <si>
    <t>Alma Garcia</t>
  </si>
  <si>
    <t>soc analyst</t>
  </si>
  <si>
    <t>E0929</t>
  </si>
  <si>
    <t>Giovanni Gonzalez</t>
  </si>
  <si>
    <t>E0930</t>
  </si>
  <si>
    <t>Alessandro Evans</t>
  </si>
  <si>
    <t>sara wagner</t>
  </si>
  <si>
    <t>E0931</t>
  </si>
  <si>
    <t>Louis Thomas</t>
  </si>
  <si>
    <t>2018/04/25</t>
  </si>
  <si>
    <t>E0932</t>
  </si>
  <si>
    <t>Daniela Romano</t>
  </si>
  <si>
    <t>2024/11/19</t>
  </si>
  <si>
    <t>E0933</t>
  </si>
  <si>
    <t>Axel Meyer</t>
  </si>
  <si>
    <t>E0934</t>
  </si>
  <si>
    <t>Marco Fischer</t>
  </si>
  <si>
    <t>2024/04/29</t>
  </si>
  <si>
    <t>E0935</t>
  </si>
  <si>
    <t xml:space="preserve">  Ben Bianchi </t>
  </si>
  <si>
    <t>E0936</t>
  </si>
  <si>
    <t xml:space="preserve">  Martina Eriksson </t>
  </si>
  <si>
    <t>E0937</t>
  </si>
  <si>
    <t>Francesca Rossi</t>
  </si>
  <si>
    <t>E0938</t>
  </si>
  <si>
    <t>Marie O'Connor</t>
  </si>
  <si>
    <t>E0939</t>
  </si>
  <si>
    <t>Molly Silva</t>
  </si>
  <si>
    <t>23/12/1969</t>
  </si>
  <si>
    <t>E0940</t>
  </si>
  <si>
    <t>Diego Wisniewski</t>
  </si>
  <si>
    <t>12-28-1998</t>
  </si>
  <si>
    <t>E0941</t>
  </si>
  <si>
    <t xml:space="preserve">  Laura Thomas </t>
  </si>
  <si>
    <t>javier jansen</t>
  </si>
  <si>
    <t>04-03-2021</t>
  </si>
  <si>
    <t>E0942</t>
  </si>
  <si>
    <t>DAAN SZYMANSKI</t>
  </si>
  <si>
    <t>E0943</t>
  </si>
  <si>
    <t>Giovanni Becker</t>
  </si>
  <si>
    <t>E0944</t>
  </si>
  <si>
    <t>Elsa Petit</t>
  </si>
  <si>
    <t>E0945</t>
  </si>
  <si>
    <t>giulia de jong</t>
  </si>
  <si>
    <t>1996/02/22</t>
  </si>
  <si>
    <t>E0946</t>
  </si>
  <si>
    <t>Raphael Ryan</t>
  </si>
  <si>
    <t>05/04/1994</t>
  </si>
  <si>
    <t>E0947</t>
  </si>
  <si>
    <t>Diego Thomas</t>
  </si>
  <si>
    <t>E0948</t>
  </si>
  <si>
    <t>Sofia Bianchi</t>
  </si>
  <si>
    <t>E0949</t>
  </si>
  <si>
    <t xml:space="preserve">  Jakub Pereira </t>
  </si>
  <si>
    <t>E0950</t>
  </si>
  <si>
    <t>Freya Esposito</t>
  </si>
  <si>
    <t xml:space="preserve">  Emma Karlsson </t>
  </si>
  <si>
    <t>E0951</t>
  </si>
  <si>
    <t>jakub garcia</t>
  </si>
  <si>
    <t>SENIOR SOFTWARE ENGINEER</t>
  </si>
  <si>
    <t>E0952</t>
  </si>
  <si>
    <t>Julia Oliveira</t>
  </si>
  <si>
    <t>E0953</t>
  </si>
  <si>
    <t>Valeria Jones</t>
  </si>
  <si>
    <t>E0954</t>
  </si>
  <si>
    <t>Gabriel Santos</t>
  </si>
  <si>
    <t>E0955</t>
  </si>
  <si>
    <t>Francesca Garcia</t>
  </si>
  <si>
    <t>E0956</t>
  </si>
  <si>
    <t>Sophie Fischer</t>
  </si>
  <si>
    <t>E0957</t>
  </si>
  <si>
    <t>Francesco Thomas</t>
  </si>
  <si>
    <t>02-15-2024</t>
  </si>
  <si>
    <t>E0958</t>
  </si>
  <si>
    <t>daan becker</t>
  </si>
  <si>
    <t>2025/04/16</t>
  </si>
  <si>
    <t>31/12/1966</t>
  </si>
  <si>
    <t>10-17-2020</t>
  </si>
  <si>
    <t>E0960</t>
  </si>
  <si>
    <t>Viktor Eriksson</t>
  </si>
  <si>
    <t>E0961</t>
  </si>
  <si>
    <t>Astrid Brown</t>
  </si>
  <si>
    <t>30/04/1983</t>
  </si>
  <si>
    <t>E0962</t>
  </si>
  <si>
    <t>Alice Williams</t>
  </si>
  <si>
    <t>E0963</t>
  </si>
  <si>
    <t>Lucia Svensson</t>
  </si>
  <si>
    <t>E0964</t>
  </si>
  <si>
    <t>Hannah O'Sullivan</t>
  </si>
  <si>
    <t>08-02-1973</t>
  </si>
  <si>
    <t xml:space="preserve">  Aleksander Fischer </t>
  </si>
  <si>
    <t>E0965</t>
  </si>
  <si>
    <t>Jan Evans</t>
  </si>
  <si>
    <t>E0966</t>
  </si>
  <si>
    <t>Pieter Ferrari</t>
  </si>
  <si>
    <t>16/01/1968</t>
  </si>
  <si>
    <t>E0967</t>
  </si>
  <si>
    <t>Hanna Ricci</t>
  </si>
  <si>
    <t>E0968</t>
  </si>
  <si>
    <t>Jules Bos</t>
  </si>
  <si>
    <t>Hugo Visser</t>
  </si>
  <si>
    <t>17/04/1965</t>
  </si>
  <si>
    <t>E0970</t>
  </si>
  <si>
    <t>Klara Doyle</t>
  </si>
  <si>
    <t>E0971</t>
  </si>
  <si>
    <t>wojciech oliveira</t>
  </si>
  <si>
    <t>E0972</t>
  </si>
  <si>
    <t>Clara Wagner</t>
  </si>
  <si>
    <t>09-08-2025</t>
  </si>
  <si>
    <t>E0973</t>
  </si>
  <si>
    <t>Sophie De Jong</t>
  </si>
  <si>
    <t>02-26-1994</t>
  </si>
  <si>
    <t>14/06/2021</t>
  </si>
  <si>
    <t>E0974</t>
  </si>
  <si>
    <t>linnea kelly</t>
  </si>
  <si>
    <t>E0975</t>
  </si>
  <si>
    <t>Louise Visser</t>
  </si>
  <si>
    <t>E0976</t>
  </si>
  <si>
    <t>E0977</t>
  </si>
  <si>
    <t>Manon Eriksson</t>
  </si>
  <si>
    <t>E0978</t>
  </si>
  <si>
    <t>Marco O'Sullivan</t>
  </si>
  <si>
    <t>E0979</t>
  </si>
  <si>
    <t xml:space="preserve">  Mikolaj Doyle </t>
  </si>
  <si>
    <t>E0980</t>
  </si>
  <si>
    <t>JULIA WILLIAMS</t>
  </si>
  <si>
    <t>Legal Team</t>
  </si>
  <si>
    <t>25/12/2020</t>
  </si>
  <si>
    <t>E0981</t>
  </si>
  <si>
    <t xml:space="preserve">  Ines Martin </t>
  </si>
  <si>
    <t>ENTERPRISE ACCOUNT MANAGER</t>
  </si>
  <si>
    <t>E0982</t>
  </si>
  <si>
    <t>arvid kaminski</t>
  </si>
  <si>
    <t>E0983</t>
  </si>
  <si>
    <t>Grace Visser</t>
  </si>
  <si>
    <t>03-26-1980</t>
  </si>
  <si>
    <t>E0984</t>
  </si>
  <si>
    <t>Jakub O'Brien</t>
  </si>
  <si>
    <t>08-31-1990</t>
  </si>
  <si>
    <t>E0985</t>
  </si>
  <si>
    <t xml:space="preserve">  Lukas Martin </t>
  </si>
  <si>
    <t>06/03/1978</t>
  </si>
  <si>
    <t>2025/05/14</t>
  </si>
  <si>
    <t>E0986</t>
  </si>
  <si>
    <t xml:space="preserve">  Daan Svensson </t>
  </si>
  <si>
    <t>PORTUGAL</t>
  </si>
  <si>
    <t>E0987</t>
  </si>
  <si>
    <t>george schneider</t>
  </si>
  <si>
    <t>E0988</t>
  </si>
  <si>
    <t>Marie Oliveira</t>
  </si>
  <si>
    <t>15/02/2018</t>
  </si>
  <si>
    <t>E0989</t>
  </si>
  <si>
    <t xml:space="preserve">  Klara Santos </t>
  </si>
  <si>
    <t>E0990</t>
  </si>
  <si>
    <t>Arvid Williams</t>
  </si>
  <si>
    <t>E0991</t>
  </si>
  <si>
    <t>Giulia Fernandez</t>
  </si>
  <si>
    <t>E0992</t>
  </si>
  <si>
    <t>Leonardo Esposito</t>
  </si>
  <si>
    <t>E0993</t>
  </si>
  <si>
    <t>Paul Gonzalez</t>
  </si>
  <si>
    <t>E0994</t>
  </si>
  <si>
    <t>George Martin</t>
  </si>
  <si>
    <t>E0995</t>
  </si>
  <si>
    <t>Astrid Walker</t>
  </si>
  <si>
    <t>E0996</t>
  </si>
  <si>
    <t xml:space="preserve">  Sofia Smith </t>
  </si>
  <si>
    <t>E0997</t>
  </si>
  <si>
    <t>E0998</t>
  </si>
  <si>
    <t>Finn Marino</t>
  </si>
  <si>
    <t>E0999</t>
  </si>
  <si>
    <t>Sofia Colombo</t>
  </si>
  <si>
    <t>2016/05/26</t>
  </si>
  <si>
    <t>E1000</t>
  </si>
  <si>
    <t>Anna Thomas</t>
  </si>
  <si>
    <t>Raw Gender</t>
  </si>
  <si>
    <t>Standard Gender</t>
  </si>
  <si>
    <t>03 - Department Master</t>
  </si>
  <si>
    <t>Standardizes European department names and maps EMEA business units</t>
  </si>
  <si>
    <t>Department Key</t>
  </si>
  <si>
    <t>Raw/Dirty Department Value</t>
  </si>
  <si>
    <t>Standard Department</t>
  </si>
  <si>
    <t>Department Head</t>
  </si>
  <si>
    <t>Active Flag</t>
  </si>
  <si>
    <t>Elena Rossi</t>
  </si>
  <si>
    <t>Y</t>
  </si>
  <si>
    <t>SOFTWARE ENGG</t>
  </si>
  <si>
    <t>Thomas Muller</t>
  </si>
  <si>
    <t>PROD</t>
  </si>
  <si>
    <t>PRODUCT MGMT</t>
  </si>
  <si>
    <t>PMO PRODUCT</t>
  </si>
  <si>
    <t>Sofia Garcia</t>
  </si>
  <si>
    <t>DATA ANALYTICS</t>
  </si>
  <si>
    <t>ANALYTICS</t>
  </si>
  <si>
    <t>BI TEAM</t>
  </si>
  <si>
    <t>Oliver Smith</t>
  </si>
  <si>
    <t>SALE</t>
  </si>
  <si>
    <t>REVENUE SALES</t>
  </si>
  <si>
    <t>COMMERCIAL</t>
  </si>
  <si>
    <t>Camille Dubois</t>
  </si>
  <si>
    <t>CUST SUCCESS</t>
  </si>
  <si>
    <t>CUSTOMER SUCESS</t>
  </si>
  <si>
    <t>CLIENT SUCCESS</t>
  </si>
  <si>
    <t>Eva Jansen</t>
  </si>
  <si>
    <t>MKTG</t>
  </si>
  <si>
    <t>MARKETNG</t>
  </si>
  <si>
    <t>DEMAND GEN</t>
  </si>
  <si>
    <t>Luca Bianchi</t>
  </si>
  <si>
    <t>FIN</t>
  </si>
  <si>
    <t>ACCOUNTS</t>
  </si>
  <si>
    <t>Amelia Wilson</t>
  </si>
  <si>
    <t>PEOPLE OPS</t>
  </si>
  <si>
    <t>PEOPLE OPERATIONS</t>
  </si>
  <si>
    <t>HUM RES</t>
  </si>
  <si>
    <t>Jakub Kowalski</t>
  </si>
  <si>
    <t>INFORMATION TECH</t>
  </si>
  <si>
    <t>INTERNAL IT</t>
  </si>
  <si>
    <t>Erik Andersson</t>
  </si>
  <si>
    <t>OPS</t>
  </si>
  <si>
    <t>OPERATION</t>
  </si>
  <si>
    <t>BUSINESS OPS</t>
  </si>
  <si>
    <t>Claire Martin</t>
  </si>
  <si>
    <t>LEGAL TEAM</t>
  </si>
  <si>
    <t>CONTRACTS</t>
  </si>
  <si>
    <t>Niels De Vries</t>
  </si>
  <si>
    <t>COMPLAINCE</t>
  </si>
  <si>
    <t>RISK COMPLIANCE</t>
  </si>
  <si>
    <t>REGULATORY</t>
  </si>
  <si>
    <t>Marie Bernard</t>
  </si>
  <si>
    <t>PURCHASING</t>
  </si>
  <si>
    <t>VENDOR MGMT</t>
  </si>
  <si>
    <t>Felix Schneider</t>
  </si>
  <si>
    <t>SECOPS</t>
  </si>
  <si>
    <t>DOB FLAGS</t>
  </si>
  <si>
    <t>08 - Manager Mapping Table</t>
  </si>
  <si>
    <t>Maps European Manager ID to manager name, department, level and location</t>
  </si>
  <si>
    <t>Status</t>
  </si>
  <si>
    <t>04 - Location Master</t>
  </si>
  <si>
    <t>Standardizes European office locations and derives country/region</t>
  </si>
  <si>
    <t>Location Key</t>
  </si>
  <si>
    <t>Raw/Dirty Location Value</t>
  </si>
  <si>
    <t>Standard Location</t>
  </si>
  <si>
    <t>Region</t>
  </si>
  <si>
    <t>Northern Europe</t>
  </si>
  <si>
    <t>LONDN</t>
  </si>
  <si>
    <t>MANCHSTR</t>
  </si>
  <si>
    <t>EDINBURG</t>
  </si>
  <si>
    <t>DUBLN</t>
  </si>
  <si>
    <t>CORK</t>
  </si>
  <si>
    <t>Central Europe</t>
  </si>
  <si>
    <t>BERLN</t>
  </si>
  <si>
    <t>MUENCHEN</t>
  </si>
  <si>
    <t>FRANKFRT</t>
  </si>
  <si>
    <t>Western Europe</t>
  </si>
  <si>
    <t>PARISS</t>
  </si>
  <si>
    <t>LILE</t>
  </si>
  <si>
    <t>AMSTRDAM</t>
  </si>
  <si>
    <t>ROTTTERDAM</t>
  </si>
  <si>
    <t>EINDHVN</t>
  </si>
  <si>
    <t>Southern Europe</t>
  </si>
  <si>
    <t>MADIRD</t>
  </si>
  <si>
    <t>BARCA</t>
  </si>
  <si>
    <t>STOKHOLM</t>
  </si>
  <si>
    <t>GOTEBORG</t>
  </si>
  <si>
    <t>WARSZAWA</t>
  </si>
  <si>
    <t>CRACOW</t>
  </si>
  <si>
    <t>WROCŁAW</t>
  </si>
  <si>
    <t>MILANO</t>
  </si>
  <si>
    <t>ROMA</t>
  </si>
  <si>
    <t>BRUSSEL</t>
  </si>
  <si>
    <t>ANTWERP</t>
  </si>
  <si>
    <t>ANTWERPEN</t>
  </si>
  <si>
    <t>LISBON</t>
  </si>
  <si>
    <t>LISBOA</t>
  </si>
  <si>
    <t>06 - Performance Rating Master</t>
  </si>
  <si>
    <t>Normalizes rating values and explains performance categories</t>
  </si>
  <si>
    <t>Rating Key</t>
  </si>
  <si>
    <t>Standard Rating</t>
  </si>
  <si>
    <t>Rating Label</t>
  </si>
  <si>
    <t>Performance Category</t>
  </si>
  <si>
    <t>Business Meaning</t>
  </si>
  <si>
    <t>1</t>
  </si>
  <si>
    <t>Unsatisfactory</t>
  </si>
  <si>
    <t>Low Performer</t>
  </si>
  <si>
    <t>Immediate performance intervention required</t>
  </si>
  <si>
    <t>Needs Improvement</t>
  </si>
  <si>
    <t>Coaching plan required</t>
  </si>
  <si>
    <t>Meets Expectations</t>
  </si>
  <si>
    <t>Core Performer</t>
  </si>
  <si>
    <t>Reliable contributor</t>
  </si>
  <si>
    <t>Exceeds Expectations</t>
  </si>
  <si>
    <t>High Performer</t>
  </si>
  <si>
    <t>Strong performer and promotion candidate</t>
  </si>
  <si>
    <t>Outstanding</t>
  </si>
  <si>
    <t>Critical talent / leadership pipeline</t>
  </si>
  <si>
    <t>Text value mapping</t>
  </si>
  <si>
    <t>09 - Cost Center Table</t>
  </si>
  <si>
    <t>Maps European departments to EMEA cost centers and budget owners</t>
  </si>
  <si>
    <t>Budget Owner</t>
  </si>
  <si>
    <t>Annual People Budget</t>
  </si>
  <si>
    <t>Alice Murphy</t>
  </si>
  <si>
    <t>14 - Pivot Source</t>
  </si>
  <si>
    <t>Clean, analysis-ready European HR dataset for PivotTables and Pivot Charts</t>
  </si>
  <si>
    <t>Employee Tenure</t>
  </si>
  <si>
    <t>Age Band</t>
  </si>
  <si>
    <t>Salary Band</t>
  </si>
  <si>
    <t>Attrition Flag</t>
  </si>
  <si>
    <t>Training Category</t>
  </si>
  <si>
    <t>Promotion Eligibility</t>
  </si>
  <si>
    <t>Department Productivity Score</t>
  </si>
  <si>
    <t>Data Quality Flag</t>
  </si>
  <si>
    <t>55+</t>
  </si>
  <si>
    <t>€120k-€170k</t>
  </si>
  <si>
    <t>High Training</t>
  </si>
  <si>
    <t>Not Eligible</t>
  </si>
  <si>
    <t>25-34</t>
  </si>
  <si>
    <t>€85k-€120k</t>
  </si>
  <si>
    <t>Moderate Training</t>
  </si>
  <si>
    <t>&lt;25</t>
  </si>
  <si>
    <t>€40k-€60k</t>
  </si>
  <si>
    <t>Watchlist</t>
  </si>
  <si>
    <t>Data Issue</t>
  </si>
  <si>
    <t>35-44</t>
  </si>
  <si>
    <t>€60k-€85k</t>
  </si>
  <si>
    <t>Eligible</t>
  </si>
  <si>
    <t>Alessandro Jansen</t>
  </si>
  <si>
    <t>45-54</t>
  </si>
  <si>
    <t>Aleksander Brown</t>
  </si>
  <si>
    <t>Milan Mulder</t>
  </si>
  <si>
    <t>Valeria Olsson</t>
  </si>
  <si>
    <t>Low Training</t>
  </si>
  <si>
    <t>Elsa Eriksson</t>
  </si>
  <si>
    <t>€170k+</t>
  </si>
  <si>
    <t>E0031</t>
  </si>
  <si>
    <t>Diego De Jong</t>
  </si>
  <si>
    <t>&lt;€40k</t>
  </si>
  <si>
    <t>Alice Taylor</t>
  </si>
  <si>
    <t>Sofia Jones</t>
  </si>
  <si>
    <t>Molly Svensson</t>
  </si>
  <si>
    <t>Lea Rossi</t>
  </si>
  <si>
    <t>Freja Smith</t>
  </si>
  <si>
    <t>Matteo Gomez</t>
  </si>
  <si>
    <t>Astrid Thomas</t>
  </si>
  <si>
    <t>Hannah Murphy</t>
  </si>
  <si>
    <t>Hugo Nilsson</t>
  </si>
  <si>
    <t>Nathan Becker</t>
  </si>
  <si>
    <t>Erik Lopez</t>
  </si>
  <si>
    <t>Elias Williams</t>
  </si>
  <si>
    <t>Lea Costa</t>
  </si>
  <si>
    <t>Daniela Andersson</t>
  </si>
  <si>
    <t>Lukas Lopez</t>
  </si>
  <si>
    <t>Luuk Jansen</t>
  </si>
  <si>
    <t>Davide Bernard</t>
  </si>
  <si>
    <t>Linnea Walsh</t>
  </si>
  <si>
    <t>Freya Taylor</t>
  </si>
  <si>
    <t>Sara Kowalczyk</t>
  </si>
  <si>
    <t>Marco Meyer</t>
  </si>
  <si>
    <t>Beatrice Johansson</t>
  </si>
  <si>
    <t>Erik Rodriguez</t>
  </si>
  <si>
    <t>E0119</t>
  </si>
  <si>
    <t>Julia Larsson</t>
  </si>
  <si>
    <t>Giovanni Russo</t>
  </si>
  <si>
    <t>Finn Wagner</t>
  </si>
  <si>
    <t>Leon Esposito</t>
  </si>
  <si>
    <t>Aleksander Sanchez</t>
  </si>
  <si>
    <t>Sanne Martinez</t>
  </si>
  <si>
    <t>Miguel Becker</t>
  </si>
  <si>
    <t>Julia Ricci</t>
  </si>
  <si>
    <t>Alice Leroy</t>
  </si>
  <si>
    <t>Ines Smith</t>
  </si>
  <si>
    <t>Lea Martin</t>
  </si>
  <si>
    <t>Manon Sanchez</t>
  </si>
  <si>
    <t>Alice Sanchez</t>
  </si>
  <si>
    <t>Elsa Costa</t>
  </si>
  <si>
    <t>Sven Martin</t>
  </si>
  <si>
    <t>Luuk Szymanski</t>
  </si>
  <si>
    <t>Piotr Lopez</t>
  </si>
  <si>
    <t>Camille Gonzalez</t>
  </si>
  <si>
    <t>E0199</t>
  </si>
  <si>
    <t>Lars Andersson</t>
  </si>
  <si>
    <t>Maria Brown</t>
  </si>
  <si>
    <t>Sara Ryan</t>
  </si>
  <si>
    <t>Maria Gonzalez</t>
  </si>
  <si>
    <t>Hugo Santos</t>
  </si>
  <si>
    <t>Ginevra Meijer</t>
  </si>
  <si>
    <t>Fleur Nowak</t>
  </si>
  <si>
    <t>Axel Kelly</t>
  </si>
  <si>
    <t>Tomasz Gomez</t>
  </si>
  <si>
    <t>Hannah De Jong</t>
  </si>
  <si>
    <t>Felix Murphy</t>
  </si>
  <si>
    <t>Javier O'Connor</t>
  </si>
  <si>
    <t>Linnea Bernard</t>
  </si>
  <si>
    <t>Arthur Marino</t>
  </si>
  <si>
    <t>Finn Muller</t>
  </si>
  <si>
    <t>Louis Gustafsson</t>
  </si>
  <si>
    <t>Manuel Sousa</t>
  </si>
  <si>
    <t>Astrid Martinez</t>
  </si>
  <si>
    <t>E0253</t>
  </si>
  <si>
    <t>Arvid Bos</t>
  </si>
  <si>
    <t>Diego Karlsson</t>
  </si>
  <si>
    <t>Charlotte Martinez</t>
  </si>
  <si>
    <t>Paul Rodrigues</t>
  </si>
  <si>
    <t>Charlotte Martin</t>
  </si>
  <si>
    <t>Anna De Vries</t>
  </si>
  <si>
    <t>Leo Bakker</t>
  </si>
  <si>
    <t>Mikolaj Santos</t>
  </si>
  <si>
    <t>Jesse Meijer</t>
  </si>
  <si>
    <t>Pieter Sanchez</t>
  </si>
  <si>
    <t>Julia O'Brien</t>
  </si>
  <si>
    <t>Jesse O'Sullivan</t>
  </si>
  <si>
    <t>Chloe Colombo</t>
  </si>
  <si>
    <t>Maria Ferreira</t>
  </si>
  <si>
    <t>Andrea Muller</t>
  </si>
  <si>
    <t>Agnes Gomez</t>
  </si>
  <si>
    <t>Lars Szymanski</t>
  </si>
  <si>
    <t>Hannah Bos</t>
  </si>
  <si>
    <t>Milan Wilson</t>
  </si>
  <si>
    <t>E0322</t>
  </si>
  <si>
    <t>Jan Santos</t>
  </si>
  <si>
    <t>Arvid Wilson</t>
  </si>
  <si>
    <t>Lina Rossi</t>
  </si>
  <si>
    <t>Klara Robert</t>
  </si>
  <si>
    <t>Hugo Bernard</t>
  </si>
  <si>
    <t>Manuel Fischer</t>
  </si>
  <si>
    <t>Anna Van Dijk</t>
  </si>
  <si>
    <t>Nathan Richard</t>
  </si>
  <si>
    <t>Amelia Schneider</t>
  </si>
  <si>
    <t>E0356</t>
  </si>
  <si>
    <t>Oscar Visser</t>
  </si>
  <si>
    <t>Ben Bernard</t>
  </si>
  <si>
    <t>Giovanni Perez</t>
  </si>
  <si>
    <t>Adam Robert</t>
  </si>
  <si>
    <t>Charlotte Smith</t>
  </si>
  <si>
    <t>Emma Robert</t>
  </si>
  <si>
    <t>Molly Kowalski</t>
  </si>
  <si>
    <t>Noel Jones</t>
  </si>
  <si>
    <t>Giulia Kelly</t>
  </si>
  <si>
    <t>Oliwia Sanchez</t>
  </si>
  <si>
    <t>Jonas Gonzalez</t>
  </si>
  <si>
    <t>Arvid Ferrari</t>
  </si>
  <si>
    <t>Ines Jones</t>
  </si>
  <si>
    <t>Lars Bos</t>
  </si>
  <si>
    <t>Sergio Petit</t>
  </si>
  <si>
    <t>Valeria Bakker</t>
  </si>
  <si>
    <t>Arthur Schmidt</t>
  </si>
  <si>
    <t>Sergio Mulder</t>
  </si>
  <si>
    <t>Bram Thomas</t>
  </si>
  <si>
    <t>Maria Bakker</t>
  </si>
  <si>
    <t>Piotr Nilsson</t>
  </si>
  <si>
    <t>Lucia Santos</t>
  </si>
  <si>
    <t>Carmen Evans</t>
  </si>
  <si>
    <t>Lina Gonzalez</t>
  </si>
  <si>
    <t>Liam Bernard</t>
  </si>
  <si>
    <t>Alessandro Wagner</t>
  </si>
  <si>
    <t>Arthur Rossi</t>
  </si>
  <si>
    <t>Oliwia Karlsson</t>
  </si>
  <si>
    <t>Chloe Walker</t>
  </si>
  <si>
    <t>Ines Bernard</t>
  </si>
  <si>
    <t>Nathan Garcia</t>
  </si>
  <si>
    <t>Freja Marino</t>
  </si>
  <si>
    <t>Lukas Murphy</t>
  </si>
  <si>
    <t>Klara Walker</t>
  </si>
  <si>
    <t>Lucia Oliveira</t>
  </si>
  <si>
    <t>Leonardo Smith</t>
  </si>
  <si>
    <t>Aurora Smit</t>
  </si>
  <si>
    <t>Tess Weber</t>
  </si>
  <si>
    <t>Noah Karlsson</t>
  </si>
  <si>
    <t>Sofia Smit</t>
  </si>
  <si>
    <t>Noel Russo</t>
  </si>
  <si>
    <t>Amelia Kowalczyk</t>
  </si>
  <si>
    <t>Piotr Marino</t>
  </si>
  <si>
    <t>Manuel Kelly</t>
  </si>
  <si>
    <t>Alejandro Leroy</t>
  </si>
  <si>
    <t>Oscar Leroy</t>
  </si>
  <si>
    <t>Hugo Pereira</t>
  </si>
  <si>
    <t>Lotte Fischer</t>
  </si>
  <si>
    <t>Daniel Brown</t>
  </si>
  <si>
    <t>Arvid Ricci</t>
  </si>
  <si>
    <t>Adam Ferreira</t>
  </si>
  <si>
    <t>Agnes Walker</t>
  </si>
  <si>
    <t>Mateusz Kelly</t>
  </si>
  <si>
    <t>George Murphy</t>
  </si>
  <si>
    <t>Julia Esposito</t>
  </si>
  <si>
    <t>Leo De Vries</t>
  </si>
  <si>
    <t>Sanne Bianchi</t>
  </si>
  <si>
    <t>Daniel Wojcik</t>
  </si>
  <si>
    <t>Linnea Becker</t>
  </si>
  <si>
    <t>Sophie Meijer</t>
  </si>
  <si>
    <t>Francesco Martins</t>
  </si>
  <si>
    <t>Piotr Petit</t>
  </si>
  <si>
    <t>Javier Walsh</t>
  </si>
  <si>
    <t>Luuk Esposito</t>
  </si>
  <si>
    <t>Sven Esposito</t>
  </si>
  <si>
    <t>Amelia Williams</t>
  </si>
  <si>
    <t>Noel O'Connor</t>
  </si>
  <si>
    <t>Hugo Meyer</t>
  </si>
  <si>
    <t>Mia Zielinski</t>
  </si>
  <si>
    <t>Viktor Svensson</t>
  </si>
  <si>
    <t>Astrid Karlsson</t>
  </si>
  <si>
    <t>Andrea Martin</t>
  </si>
  <si>
    <t>Fleur Ryan</t>
  </si>
  <si>
    <t>Alice Martin</t>
  </si>
  <si>
    <t>Arthur Ferreira</t>
  </si>
  <si>
    <t>Olivia Olsson</t>
  </si>
  <si>
    <t>Alicja De Vries</t>
  </si>
  <si>
    <t>Mia Perez</t>
  </si>
  <si>
    <t>Juliette Smith</t>
  </si>
  <si>
    <t>Laura Wagner</t>
  </si>
  <si>
    <t>Leo Byrne</t>
  </si>
  <si>
    <t>Louis Becker</t>
  </si>
  <si>
    <t>George Wilson</t>
  </si>
  <si>
    <t>E0684</t>
  </si>
  <si>
    <t>Lea Evans</t>
  </si>
  <si>
    <t>Noah Larsson</t>
  </si>
  <si>
    <t>Sofia Meyer</t>
  </si>
  <si>
    <t>Elena Muller</t>
  </si>
  <si>
    <t>Ebba Perez</t>
  </si>
  <si>
    <t>Miguel Zielinski</t>
  </si>
  <si>
    <t>Laura Johansson</t>
  </si>
  <si>
    <t>Lars Rossi</t>
  </si>
  <si>
    <t>Ines Garcia</t>
  </si>
  <si>
    <t>Hugo Van Dijk</t>
  </si>
  <si>
    <t>Jack Visser</t>
  </si>
  <si>
    <t>Gabriel Zielinski</t>
  </si>
  <si>
    <t>Molly Karlsson</t>
  </si>
  <si>
    <t>Noah Jones</t>
  </si>
  <si>
    <t>Eva Thomas</t>
  </si>
  <si>
    <t>Emil Karlsson</t>
  </si>
  <si>
    <t>Liam Zielinski</t>
  </si>
  <si>
    <t>Maja Russo</t>
  </si>
  <si>
    <t>Jakub Romano</t>
  </si>
  <si>
    <t>Axel O'Sullivan</t>
  </si>
  <si>
    <t>Ines Ferrari</t>
  </si>
  <si>
    <t>Zofia Muller</t>
  </si>
  <si>
    <t>Alejandro Schneider</t>
  </si>
  <si>
    <t>Luca Thomas</t>
  </si>
  <si>
    <t>Lina Weber</t>
  </si>
  <si>
    <t>Emil Oliveira</t>
  </si>
  <si>
    <t>Sophie Wisniewski</t>
  </si>
  <si>
    <t>Gabriel Wozniak</t>
  </si>
  <si>
    <t>Paula Garcia</t>
  </si>
  <si>
    <t>Emilia Wisniewski</t>
  </si>
  <si>
    <t>Axel Bernard</t>
  </si>
  <si>
    <t>Noah Rodriguez</t>
  </si>
  <si>
    <t>Linnea Leroy</t>
  </si>
  <si>
    <t>Lukas Nilsson</t>
  </si>
  <si>
    <t>Elsa Gustafsson</t>
  </si>
  <si>
    <t>E0793</t>
  </si>
  <si>
    <t>Javier Kowalski</t>
  </si>
  <si>
    <t>Daniela Durand</t>
  </si>
  <si>
    <t>Mia Leroy</t>
  </si>
  <si>
    <t>Martina Sanchez</t>
  </si>
  <si>
    <t>Sven Johansson</t>
  </si>
  <si>
    <t>Paula Fischer</t>
  </si>
  <si>
    <t>Lina Ricci</t>
  </si>
  <si>
    <t>Aurora Gomez</t>
  </si>
  <si>
    <t>Luuk Wagner</t>
  </si>
  <si>
    <t>Raphael Meyer</t>
  </si>
  <si>
    <t>Linnea Gonzalez</t>
  </si>
  <si>
    <t>Mateusz Kowalczyk</t>
  </si>
  <si>
    <t>Freja Mulder</t>
  </si>
  <si>
    <t>Leo Martins</t>
  </si>
  <si>
    <t>Sofia Byrne</t>
  </si>
  <si>
    <t>E0846</t>
  </si>
  <si>
    <t>Oliver Sanchez</t>
  </si>
  <si>
    <t>Maria Jones</t>
  </si>
  <si>
    <t>Pieter Bianchi</t>
  </si>
  <si>
    <t>Harry Fernandez</t>
  </si>
  <si>
    <t>Emma Jansen</t>
  </si>
  <si>
    <t>Hanna Rodrigues</t>
  </si>
  <si>
    <t>Alma Greco</t>
  </si>
  <si>
    <t>Diego Martin</t>
  </si>
  <si>
    <t>Mikolaj Bakker</t>
  </si>
  <si>
    <t>Alicja Fernandes</t>
  </si>
  <si>
    <t>E0874</t>
  </si>
  <si>
    <t>Alicja Walsh</t>
  </si>
  <si>
    <t>Adam Thomas</t>
  </si>
  <si>
    <t>Oscar Smit</t>
  </si>
  <si>
    <t>Klara Thomas</t>
  </si>
  <si>
    <t>Sofia Schulz</t>
  </si>
  <si>
    <t>Viktor Romano</t>
  </si>
  <si>
    <t>Francesco Bernard</t>
  </si>
  <si>
    <t>Jade Silva</t>
  </si>
  <si>
    <t>Giulia Bos</t>
  </si>
  <si>
    <t>Gabriel Doyle</t>
  </si>
  <si>
    <t>Julia Smith</t>
  </si>
  <si>
    <t>Julia Visser</t>
  </si>
  <si>
    <t>Laura Leroy</t>
  </si>
  <si>
    <t>Sven Williams</t>
  </si>
  <si>
    <t>Tess Jones</t>
  </si>
  <si>
    <t>Leo Persson</t>
  </si>
  <si>
    <t>Chloe Ryan</t>
  </si>
  <si>
    <t>Ben Bianchi</t>
  </si>
  <si>
    <t>Martina Eriksson</t>
  </si>
  <si>
    <t>Laura Thomas</t>
  </si>
  <si>
    <t>Daan Szymanski</t>
  </si>
  <si>
    <t>Giulia De Jong</t>
  </si>
  <si>
    <t>Jakub Pereira</t>
  </si>
  <si>
    <t>Jakub Garcia</t>
  </si>
  <si>
    <t>Daan Becker</t>
  </si>
  <si>
    <t>E0959</t>
  </si>
  <si>
    <t>E0969</t>
  </si>
  <si>
    <t>Wojciech Oliveira</t>
  </si>
  <si>
    <t>Linnea Kelly</t>
  </si>
  <si>
    <t>Mikolaj Doyle</t>
  </si>
  <si>
    <t>Julia Williams</t>
  </si>
  <si>
    <t>Ines Martin</t>
  </si>
  <si>
    <t>Arvid Kaminski</t>
  </si>
  <si>
    <t>Lukas Martin</t>
  </si>
  <si>
    <t>Daan Svensson</t>
  </si>
  <si>
    <t>George Schneider</t>
  </si>
  <si>
    <t>Klara Santos</t>
  </si>
  <si>
    <t>Sofia Smith</t>
  </si>
  <si>
    <t>Active Employees</t>
  </si>
  <si>
    <t>Attrition Rate</t>
  </si>
  <si>
    <t>Grand Total</t>
  </si>
  <si>
    <t>Count of Employee ID</t>
  </si>
  <si>
    <t>Average of Attrition Flag</t>
  </si>
  <si>
    <t>Average of Salary</t>
  </si>
  <si>
    <t>Average of Employee Engagement Score</t>
  </si>
  <si>
    <t>Average of Training Hours</t>
  </si>
  <si>
    <t>Performers</t>
  </si>
  <si>
    <t>Employee Types</t>
  </si>
  <si>
    <t>HR Analytics Dashboard</t>
  </si>
  <si>
    <t>Head Count</t>
  </si>
  <si>
    <t>Total Employees</t>
  </si>
  <si>
    <t>Current Active</t>
  </si>
  <si>
    <t>Exited/Total</t>
  </si>
  <si>
    <t>Avg Salary</t>
  </si>
  <si>
    <t>Average Pay</t>
  </si>
  <si>
    <t>Avg Engagement</t>
  </si>
  <si>
    <t>Avg Training</t>
  </si>
  <si>
    <t>(All)</t>
  </si>
  <si>
    <t>Workforce Leadership Risks</t>
  </si>
  <si>
    <t>Span of Control</t>
  </si>
  <si>
    <t>Engagement score</t>
  </si>
  <si>
    <t xml:space="preserve"> </t>
  </si>
  <si>
    <t>Average of Department Productivity Score</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</si>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</sst>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
    <numFmt numFmtId="166" formatCode="[$€-2]\ #,##0.00"/>
    <numFmt numFmtId="167" formatCode="[$£-809]#,##0.00"/>
  </numFmts>
  <fonts count="10" x14ac:knownFonts="1">
    <font>
      <sz val="12"/>
      <color theme="1"/>
      <name val="Aptos Narrow"/>
      <family val="2"/>
      <scheme val="minor"/>
    </font>
    <font>
      <b/>
      <sz val="15"/>
      <color rgb="FFFFFFFF"/>
      <name val="Calibri"/>
      <family val="2"/>
    </font>
    <font>
      <i/>
      <sz val="11"/>
      <color rgb="FF333333"/>
      <name val="Calibri"/>
      <family val="2"/>
    </font>
    <font>
      <b/>
      <sz val="11"/>
      <color rgb="FFFFFFFF"/>
      <name val="Calibri"/>
      <family val="2"/>
    </font>
    <font>
      <b/>
      <sz val="12"/>
      <color theme="1"/>
      <name val="Aptos Narrow"/>
      <scheme val="minor"/>
    </font>
    <font>
      <sz val="11"/>
      <color rgb="FF000000"/>
      <name val="Calibri"/>
      <family val="2"/>
    </font>
    <font>
      <b/>
      <sz val="18"/>
      <color theme="1"/>
      <name val="Aptos Narrow"/>
      <scheme val="minor"/>
    </font>
    <font>
      <b/>
      <sz val="14"/>
      <color theme="0"/>
      <name val="Aptos Narrow"/>
      <scheme val="minor"/>
    </font>
    <font>
      <b/>
      <sz val="26"/>
      <color theme="0"/>
      <name val="Aptos Narrow"/>
      <scheme val="minor"/>
    </font>
    <font>
      <sz val="12"/>
      <color theme="1"/>
      <name val="Aptos Narrow"/>
      <family val="2"/>
      <scheme val="minor"/>
    </font>
  </fonts>
  <fills count="13">
    <fill>
      <patternFill patternType="none"/>
    </fill>
    <fill>
      <patternFill patternType="gray125"/>
    </fill>
    <fill>
      <patternFill patternType="solid">
        <fgColor rgb="FF17365D"/>
      </patternFill>
    </fill>
    <fill>
      <patternFill patternType="solid">
        <fgColor rgb="FFD9EAF7"/>
      </patternFill>
    </fill>
    <fill>
      <patternFill patternType="solid">
        <fgColor rgb="FF1F4E79"/>
      </patternFill>
    </fill>
    <fill>
      <patternFill patternType="solid">
        <fgColor rgb="FFF8FBFD"/>
      </patternFill>
    </fill>
    <fill>
      <patternFill patternType="solid">
        <fgColor rgb="FF17365D"/>
        <bgColor rgb="FF000000"/>
      </patternFill>
    </fill>
    <fill>
      <patternFill patternType="solid">
        <fgColor rgb="FFD9EAF7"/>
        <bgColor rgb="FF000000"/>
      </patternFill>
    </fill>
    <fill>
      <patternFill patternType="solid">
        <fgColor rgb="FF1F4E79"/>
        <bgColor rgb="FF000000"/>
      </patternFill>
    </fill>
    <fill>
      <patternFill patternType="solid">
        <fgColor rgb="FFDCE6F1"/>
        <bgColor rgb="FFDCE6F1"/>
      </patternFill>
    </fill>
    <fill>
      <patternFill patternType="solid">
        <fgColor rgb="FFF8FBFD"/>
        <bgColor rgb="FF000000"/>
      </patternFill>
    </fill>
    <fill>
      <patternFill patternType="solid">
        <fgColor theme="3" tint="0.499984740745262"/>
        <bgColor indexed="64"/>
      </patternFill>
    </fill>
    <fill>
      <patternFill patternType="solid">
        <fgColor theme="0" tint="-0.14999847407452621"/>
        <bgColor indexed="64"/>
      </patternFill>
    </fill>
  </fills>
  <borders count="19">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style="thin">
        <color indexed="64"/>
      </left>
      <right style="thin">
        <color indexed="64"/>
      </right>
      <top style="thin">
        <color indexed="64"/>
      </top>
      <bottom style="thin">
        <color indexed="64"/>
      </bottom>
      <diagonal/>
    </border>
    <border>
      <left/>
      <right style="thin">
        <color rgb="FFD9E2F3"/>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style="thin">
        <color rgb="FFD9E2F3"/>
      </left>
      <right/>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69">
    <xf numFmtId="0" fontId="0" fillId="0" borderId="0" xfId="0"/>
    <xf numFmtId="0" fontId="3" fillId="4" borderId="1" xfId="0" applyFont="1" applyFill="1" applyBorder="1" applyAlignment="1">
      <alignment horizontal="center" vertical="top" wrapText="1"/>
    </xf>
    <xf numFmtId="0" fontId="0" fillId="0" borderId="1" xfId="0"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0" fontId="0" fillId="5" borderId="1" xfId="0" applyFill="1" applyBorder="1" applyAlignment="1">
      <alignment vertical="top" wrapText="1"/>
    </xf>
    <xf numFmtId="164" fontId="0" fillId="5" borderId="1" xfId="0" applyNumberFormat="1" applyFill="1" applyBorder="1" applyAlignment="1">
      <alignment vertical="top" wrapText="1"/>
    </xf>
    <xf numFmtId="165" fontId="0" fillId="5" borderId="1" xfId="0" applyNumberFormat="1" applyFill="1" applyBorder="1" applyAlignment="1">
      <alignment vertical="top" wrapText="1"/>
    </xf>
    <xf numFmtId="0" fontId="4" fillId="0" borderId="3" xfId="0" applyFont="1" applyBorder="1"/>
    <xf numFmtId="0" fontId="0" fillId="0" borderId="3" xfId="0" applyBorder="1"/>
    <xf numFmtId="0" fontId="5" fillId="0" borderId="0" xfId="0" applyFont="1"/>
    <xf numFmtId="0" fontId="3" fillId="8" borderId="1" xfId="0" applyFont="1" applyFill="1" applyBorder="1" applyAlignment="1">
      <alignment horizontal="center" vertical="top" wrapText="1"/>
    </xf>
    <xf numFmtId="0" fontId="5" fillId="9" borderId="1" xfId="0" applyFont="1" applyFill="1" applyBorder="1" applyAlignment="1">
      <alignment vertical="top" wrapText="1"/>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4" xfId="0" applyFont="1" applyBorder="1" applyAlignment="1">
      <alignment vertical="top" wrapText="1"/>
    </xf>
    <xf numFmtId="15" fontId="3" fillId="4" borderId="1" xfId="0" applyNumberFormat="1" applyFont="1" applyFill="1" applyBorder="1" applyAlignment="1">
      <alignment horizontal="center" vertical="top" wrapText="1"/>
    </xf>
    <xf numFmtId="15" fontId="0" fillId="0" borderId="0" xfId="0" applyNumberFormat="1"/>
    <xf numFmtId="166" fontId="3" fillId="4" borderId="1" xfId="0" applyNumberFormat="1" applyFont="1" applyFill="1" applyBorder="1" applyAlignment="1">
      <alignment horizontal="center" vertical="top" wrapText="1"/>
    </xf>
    <xf numFmtId="166" fontId="0" fillId="0" borderId="0" xfId="0" applyNumberFormat="1"/>
    <xf numFmtId="165" fontId="0" fillId="0" borderId="0" xfId="0" applyNumberFormat="1"/>
    <xf numFmtId="164" fontId="5" fillId="9" borderId="1" xfId="0" applyNumberFormat="1" applyFont="1" applyFill="1" applyBorder="1" applyAlignment="1">
      <alignment vertical="top" wrapText="1"/>
    </xf>
    <xf numFmtId="165" fontId="5" fillId="9" borderId="1" xfId="0" applyNumberFormat="1" applyFont="1" applyFill="1" applyBorder="1" applyAlignment="1">
      <alignment vertical="top" wrapText="1"/>
    </xf>
    <xf numFmtId="0" fontId="5" fillId="10" borderId="1" xfId="0" applyFont="1" applyFill="1" applyBorder="1" applyAlignment="1">
      <alignment vertical="top" wrapText="1"/>
    </xf>
    <xf numFmtId="164" fontId="5" fillId="10" borderId="1" xfId="0" applyNumberFormat="1" applyFont="1" applyFill="1" applyBorder="1" applyAlignment="1">
      <alignment vertical="top" wrapText="1"/>
    </xf>
    <xf numFmtId="165" fontId="5" fillId="10" borderId="1" xfId="0" applyNumberFormat="1" applyFont="1" applyFill="1" applyBorder="1" applyAlignment="1">
      <alignment vertical="top" wrapText="1"/>
    </xf>
    <xf numFmtId="10" fontId="0" fillId="0" borderId="0" xfId="0" applyNumberFormat="1"/>
    <xf numFmtId="0" fontId="0" fillId="0" borderId="0" xfId="0" pivotButton="1"/>
    <xf numFmtId="0" fontId="0" fillId="0" borderId="0" xfId="0" applyAlignment="1">
      <alignment horizontal="left"/>
    </xf>
    <xf numFmtId="0" fontId="5" fillId="9" borderId="5" xfId="0" applyFont="1" applyFill="1" applyBorder="1" applyAlignment="1">
      <alignment vertical="top" wrapText="1"/>
    </xf>
    <xf numFmtId="0" fontId="5" fillId="10" borderId="5" xfId="0" applyFont="1" applyFill="1" applyBorder="1" applyAlignment="1">
      <alignment vertical="top" wrapText="1"/>
    </xf>
    <xf numFmtId="0" fontId="5" fillId="9" borderId="6" xfId="0" applyFont="1" applyFill="1" applyBorder="1" applyAlignment="1">
      <alignment vertical="top" wrapText="1"/>
    </xf>
    <xf numFmtId="0" fontId="5" fillId="0" borderId="6" xfId="0" applyFont="1" applyBorder="1" applyAlignment="1">
      <alignment vertical="top" wrapText="1"/>
    </xf>
    <xf numFmtId="0" fontId="3" fillId="8" borderId="4"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7" xfId="0" applyFont="1" applyFill="1" applyBorder="1" applyAlignment="1">
      <alignment horizontal="center" vertical="top" wrapText="1"/>
    </xf>
    <xf numFmtId="0" fontId="5" fillId="10" borderId="8" xfId="0" applyFont="1" applyFill="1" applyBorder="1" applyAlignment="1">
      <alignment vertical="top" wrapText="1"/>
    </xf>
    <xf numFmtId="0" fontId="5" fillId="10" borderId="9" xfId="0" applyFont="1" applyFill="1" applyBorder="1" applyAlignment="1">
      <alignment vertical="top" wrapText="1"/>
    </xf>
    <xf numFmtId="164" fontId="5" fillId="10" borderId="9" xfId="0" applyNumberFormat="1" applyFont="1" applyFill="1" applyBorder="1" applyAlignment="1">
      <alignment vertical="top" wrapText="1"/>
    </xf>
    <xf numFmtId="165" fontId="5" fillId="10" borderId="9" xfId="0" applyNumberFormat="1" applyFont="1" applyFill="1" applyBorder="1" applyAlignment="1">
      <alignment vertical="top" wrapText="1"/>
    </xf>
    <xf numFmtId="0" fontId="5" fillId="0" borderId="10" xfId="0" applyFont="1" applyBorder="1" applyAlignment="1">
      <alignment vertical="top" wrapText="1"/>
    </xf>
    <xf numFmtId="167" fontId="0" fillId="0" borderId="0" xfId="0" applyNumberFormat="1"/>
    <xf numFmtId="2" fontId="0" fillId="0" borderId="0" xfId="0" applyNumberFormat="1"/>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10" fontId="6" fillId="0" borderId="11" xfId="0" applyNumberFormat="1" applyFont="1" applyBorder="1" applyAlignment="1">
      <alignment horizontal="center" vertical="center"/>
    </xf>
    <xf numFmtId="10" fontId="6" fillId="0" borderId="12" xfId="0" applyNumberFormat="1" applyFont="1" applyBorder="1" applyAlignment="1">
      <alignment horizontal="center" vertical="center"/>
    </xf>
    <xf numFmtId="10" fontId="6" fillId="0" borderId="13" xfId="0" applyNumberFormat="1" applyFont="1" applyBorder="1" applyAlignment="1">
      <alignment horizontal="center" vertical="center"/>
    </xf>
    <xf numFmtId="10" fontId="6" fillId="0" borderId="14" xfId="0" applyNumberFormat="1" applyFont="1" applyBorder="1" applyAlignment="1">
      <alignment horizontal="center" vertical="center"/>
    </xf>
    <xf numFmtId="0" fontId="7" fillId="11" borderId="15" xfId="0" applyFont="1" applyFill="1" applyBorder="1" applyAlignment="1">
      <alignment horizontal="center"/>
    </xf>
    <xf numFmtId="0" fontId="7" fillId="11" borderId="16" xfId="0" applyFont="1" applyFill="1" applyBorder="1" applyAlignment="1">
      <alignment horizontal="center"/>
    </xf>
    <xf numFmtId="0" fontId="0" fillId="12" borderId="15" xfId="0" applyFill="1" applyBorder="1" applyAlignment="1">
      <alignment horizontal="center"/>
    </xf>
    <xf numFmtId="0" fontId="0" fillId="12" borderId="16" xfId="0" applyFill="1" applyBorder="1" applyAlignment="1">
      <alignment horizontal="center"/>
    </xf>
    <xf numFmtId="0" fontId="8" fillId="11" borderId="0" xfId="0" applyFont="1" applyFill="1" applyAlignment="1">
      <alignment horizontal="center" vertical="center"/>
    </xf>
    <xf numFmtId="0" fontId="1" fillId="2" borderId="0" xfId="0" applyFont="1" applyFill="1" applyAlignment="1">
      <alignment horizontal="center" vertical="top" wrapText="1"/>
    </xf>
    <xf numFmtId="0" fontId="0" fillId="0" borderId="0" xfId="0"/>
    <xf numFmtId="0" fontId="2" fillId="3" borderId="0" xfId="0" applyFont="1" applyFill="1" applyAlignment="1">
      <alignment vertical="top" wrapText="1"/>
    </xf>
    <xf numFmtId="0" fontId="1" fillId="6" borderId="0" xfId="0" applyFont="1" applyFill="1" applyAlignment="1">
      <alignment horizontal="center" vertical="top" wrapText="1"/>
    </xf>
    <xf numFmtId="0" fontId="2" fillId="7" borderId="0" xfId="0" applyFont="1" applyFill="1" applyAlignment="1">
      <alignment vertical="top" wrapText="1"/>
    </xf>
    <xf numFmtId="0" fontId="0" fillId="0" borderId="0" xfId="0" applyNumberFormat="1"/>
    <xf numFmtId="9" fontId="0" fillId="0" borderId="0" xfId="0" applyNumberFormat="1"/>
    <xf numFmtId="9" fontId="0" fillId="0" borderId="3" xfId="1" applyFont="1" applyBorder="1"/>
    <xf numFmtId="2" fontId="0" fillId="0" borderId="3" xfId="0" applyNumberFormat="1" applyBorder="1"/>
    <xf numFmtId="0" fontId="4" fillId="0" borderId="15" xfId="0" applyFont="1" applyBorder="1" applyAlignment="1">
      <alignment horizontal="center"/>
    </xf>
    <xf numFmtId="0" fontId="4" fillId="0" borderId="17" xfId="0" applyFont="1" applyBorder="1" applyAlignment="1">
      <alignment horizontal="center"/>
    </xf>
    <xf numFmtId="0" fontId="4" fillId="0" borderId="16" xfId="0" applyFont="1" applyBorder="1" applyAlignment="1">
      <alignment horizontal="center"/>
    </xf>
    <xf numFmtId="0" fontId="4" fillId="0" borderId="18" xfId="0" applyFont="1" applyBorder="1"/>
  </cellXfs>
  <cellStyles count="2">
    <cellStyle name="Normal" xfId="0" builtinId="0"/>
    <cellStyle name="Percent" xfId="1" builtinId="5"/>
  </cellStyles>
  <dxfs count="502">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CE4D6"/>
        </patternFill>
      </fill>
    </dxf>
    <dxf>
      <fill>
        <patternFill>
          <bgColor rgb="FFFCE4D6"/>
        </patternFill>
      </fill>
    </dxf>
    <dxf>
      <fill>
        <patternFill>
          <bgColor rgb="FFFFF2CC"/>
        </patternFill>
      </fill>
    </dxf>
    <dxf>
      <numFmt numFmtId="2" formatCode="0.00"/>
    </dxf>
    <dxf>
      <numFmt numFmtId="2" formatCode="0.00"/>
    </dxf>
    <dxf>
      <numFmt numFmtId="2" formatCode="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2" formatCode="0.00"/>
    </dxf>
    <dxf>
      <numFmt numFmtId="13" formatCode="0%"/>
    </dxf>
    <dxf>
      <numFmt numFmtId="13" formatCode="0%"/>
    </dxf>
    <dxf>
      <numFmt numFmtId="2" formatCode="0.00"/>
    </dxf>
    <dxf>
      <numFmt numFmtId="167" formatCode="[$£-809]#,##0.00"/>
    </dxf>
    <dxf>
      <numFmt numFmtId="14" formatCode="0.00%"/>
    </dxf>
    <dxf>
      <numFmt numFmtId="167" formatCode="[$£-809]#,##0.00"/>
    </dxf>
    <dxf>
      <numFmt numFmtId="14"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border diagonalUp="0" diagonalDown="0">
        <left style="thin">
          <color rgb="FFD9E2F3"/>
        </left>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5" formatCode="\€#,##0"/>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5" formatCode="\€#,##0"/>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4" formatCode="dd\-mmm\-yyyy"/>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4" formatCode="dd\-mmm\-yyyy"/>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4" formatCode="dd\-mmm\-yyyy"/>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border diagonalUp="0" diagonalDown="0">
        <left/>
        <right style="thin">
          <color rgb="FFD9E2F3"/>
        </right>
        <top style="thin">
          <color rgb="FFD9E2F3"/>
        </top>
        <bottom style="thin">
          <color rgb="FFD9E2F3"/>
        </bottom>
        <vertical/>
        <horizontal/>
      </border>
    </dxf>
    <dxf>
      <border outline="0">
        <top style="thin">
          <color rgb="FFD9E2F3"/>
        </top>
      </border>
    </dxf>
    <dxf>
      <border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rgb="FF000000"/>
        <name val="Calibri"/>
        <family val="2"/>
        <scheme val="none"/>
      </font>
      <fill>
        <patternFill patternType="solid">
          <fgColor rgb="FF000000"/>
          <bgColor rgb="FFF8FBFD"/>
        </patternFill>
      </fill>
      <alignment horizontal="general" vertical="top" textRotation="0" wrapText="1" indent="0" justifyLastLine="0" shrinkToFit="0" readingOrder="0"/>
    </dxf>
    <dxf>
      <border outline="0">
        <bottom style="thin">
          <color rgb="FFD9E2F3"/>
        </bottom>
      </border>
    </dxf>
    <dxf>
      <font>
        <b/>
        <i val="0"/>
        <strike val="0"/>
        <condense val="0"/>
        <extend val="0"/>
        <outline val="0"/>
        <shadow val="0"/>
        <u val="none"/>
        <vertAlign val="baseline"/>
        <sz val="11"/>
        <color rgb="FFFFFFFF"/>
        <name val="Calibri"/>
        <family val="2"/>
        <scheme val="none"/>
      </font>
      <fill>
        <patternFill patternType="solid">
          <fgColor rgb="FF000000"/>
          <bgColor rgb="FF1F4E79"/>
        </patternFill>
      </fill>
      <alignment horizontal="center" vertical="top" textRotation="0" wrapText="1" indent="0" justifyLastLine="0" shrinkToFit="0" readingOrder="0"/>
      <border diagonalUp="0" diagonalDown="0" outline="0">
        <left style="thin">
          <color rgb="FFD9E2F3"/>
        </left>
        <right style="thin">
          <color rgb="FFD9E2F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PIVOT!$A$11:$A$26</c:f>
              <c:strCache>
                <c:ptCount val="15"/>
                <c:pt idx="0">
                  <c:v>Engineering</c:v>
                </c:pt>
                <c:pt idx="1">
                  <c:v>Sales</c:v>
                </c:pt>
                <c:pt idx="2">
                  <c:v>Customer Success</c:v>
                </c:pt>
                <c:pt idx="3">
                  <c:v>Operations</c:v>
                </c:pt>
                <c:pt idx="4">
                  <c:v>Product</c:v>
                </c:pt>
                <c:pt idx="5">
                  <c:v>Marketing</c:v>
                </c:pt>
                <c:pt idx="6">
                  <c:v>IT</c:v>
                </c:pt>
                <c:pt idx="7">
                  <c:v>Data &amp; Analytics</c:v>
                </c:pt>
                <c:pt idx="8">
                  <c:v>Human Resources</c:v>
                </c:pt>
                <c:pt idx="9">
                  <c:v>Finance</c:v>
                </c:pt>
                <c:pt idx="10">
                  <c:v>Compliance</c:v>
                </c:pt>
                <c:pt idx="11">
                  <c:v>Security</c:v>
                </c:pt>
                <c:pt idx="12">
                  <c:v>Corporate Strategy</c:v>
                </c:pt>
                <c:pt idx="13">
                  <c:v>Procurement</c:v>
                </c:pt>
                <c:pt idx="14">
                  <c:v>Legal</c:v>
                </c:pt>
              </c:strCache>
            </c:strRef>
          </c:cat>
          <c:val>
            <c:numRef>
              <c:f>PIVOT!$B$11:$B$26</c:f>
              <c:numCache>
                <c:formatCode>General</c:formatCode>
                <c:ptCount val="15"/>
                <c:pt idx="0">
                  <c:v>164</c:v>
                </c:pt>
                <c:pt idx="1">
                  <c:v>121</c:v>
                </c:pt>
                <c:pt idx="2">
                  <c:v>111</c:v>
                </c:pt>
                <c:pt idx="3">
                  <c:v>91</c:v>
                </c:pt>
                <c:pt idx="4">
                  <c:v>77</c:v>
                </c:pt>
                <c:pt idx="5">
                  <c:v>72</c:v>
                </c:pt>
                <c:pt idx="6">
                  <c:v>68</c:v>
                </c:pt>
                <c:pt idx="7">
                  <c:v>67</c:v>
                </c:pt>
                <c:pt idx="8">
                  <c:v>62</c:v>
                </c:pt>
                <c:pt idx="9">
                  <c:v>54</c:v>
                </c:pt>
                <c:pt idx="10">
                  <c:v>27</c:v>
                </c:pt>
                <c:pt idx="11">
                  <c:v>26</c:v>
                </c:pt>
                <c:pt idx="12">
                  <c:v>24</c:v>
                </c:pt>
                <c:pt idx="13">
                  <c:v>21</c:v>
                </c:pt>
                <c:pt idx="14">
                  <c:v>15</c:v>
                </c:pt>
              </c:numCache>
            </c:numRef>
          </c:val>
          <c:extLst>
            <c:ext xmlns:c16="http://schemas.microsoft.com/office/drawing/2014/chart" uri="{C3380CC4-5D6E-409C-BE32-E72D297353CC}">
              <c16:uniqueId val="{00000000-A4C4-6644-9AEF-CB8E5A92C40B}"/>
            </c:ext>
          </c:extLst>
        </c:ser>
        <c:dLbls>
          <c:dLblPos val="outEnd"/>
          <c:showLegendKey val="0"/>
          <c:showVal val="1"/>
          <c:showCatName val="0"/>
          <c:showSerName val="0"/>
          <c:showPercent val="0"/>
          <c:showBubbleSize val="0"/>
        </c:dLbls>
        <c:gapWidth val="182"/>
        <c:axId val="235148095"/>
        <c:axId val="235153471"/>
      </c:barChart>
      <c:catAx>
        <c:axId val="23514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5153471"/>
        <c:crosses val="autoZero"/>
        <c:auto val="1"/>
        <c:lblAlgn val="ctr"/>
        <c:lblOffset val="100"/>
        <c:noMultiLvlLbl val="0"/>
      </c:catAx>
      <c:valAx>
        <c:axId val="23515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51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PIVOT!$E$10</c:f>
              <c:strCache>
                <c:ptCount val="1"/>
                <c:pt idx="0">
                  <c:v>Total</c:v>
                </c:pt>
              </c:strCache>
            </c:strRef>
          </c:tx>
          <c:spPr>
            <a:solidFill>
              <a:schemeClr val="accent1"/>
            </a:solidFill>
            <a:ln>
              <a:noFill/>
            </a:ln>
            <a:effectLst/>
          </c:spPr>
          <c:invertIfNegative val="0"/>
          <c:cat>
            <c:strRef>
              <c:f>PIVOT!$D$11:$D$26</c:f>
              <c:strCache>
                <c:ptCount val="15"/>
                <c:pt idx="0">
                  <c:v>Customer Success</c:v>
                </c:pt>
                <c:pt idx="1">
                  <c:v>Corporate Strategy</c:v>
                </c:pt>
                <c:pt idx="2">
                  <c:v>Security</c:v>
                </c:pt>
                <c:pt idx="3">
                  <c:v>Product</c:v>
                </c:pt>
                <c:pt idx="4">
                  <c:v>Operations</c:v>
                </c:pt>
                <c:pt idx="5">
                  <c:v>Human Resources</c:v>
                </c:pt>
                <c:pt idx="6">
                  <c:v>Data &amp; Analytics</c:v>
                </c:pt>
                <c:pt idx="7">
                  <c:v>Engineering</c:v>
                </c:pt>
                <c:pt idx="8">
                  <c:v>Sales</c:v>
                </c:pt>
                <c:pt idx="9">
                  <c:v>IT</c:v>
                </c:pt>
                <c:pt idx="10">
                  <c:v>Marketing</c:v>
                </c:pt>
                <c:pt idx="11">
                  <c:v>Finance</c:v>
                </c:pt>
                <c:pt idx="12">
                  <c:v>Procurement</c:v>
                </c:pt>
                <c:pt idx="13">
                  <c:v>Legal</c:v>
                </c:pt>
                <c:pt idx="14">
                  <c:v>Compliance</c:v>
                </c:pt>
              </c:strCache>
            </c:strRef>
          </c:cat>
          <c:val>
            <c:numRef>
              <c:f>PIVOT!$E$11:$E$26</c:f>
              <c:numCache>
                <c:formatCode>0.00%</c:formatCode>
                <c:ptCount val="15"/>
                <c:pt idx="0">
                  <c:v>0.27027027027027029</c:v>
                </c:pt>
                <c:pt idx="1">
                  <c:v>0.25</c:v>
                </c:pt>
                <c:pt idx="2">
                  <c:v>0.23076923076923078</c:v>
                </c:pt>
                <c:pt idx="3">
                  <c:v>0.20779220779220781</c:v>
                </c:pt>
                <c:pt idx="4">
                  <c:v>0.16483516483516483</c:v>
                </c:pt>
                <c:pt idx="5">
                  <c:v>0.14516129032258066</c:v>
                </c:pt>
                <c:pt idx="6">
                  <c:v>0.13432835820895522</c:v>
                </c:pt>
                <c:pt idx="7">
                  <c:v>0.12804878048780488</c:v>
                </c:pt>
                <c:pt idx="8">
                  <c:v>0.12396694214876033</c:v>
                </c:pt>
                <c:pt idx="9">
                  <c:v>0.11764705882352941</c:v>
                </c:pt>
                <c:pt idx="10">
                  <c:v>0.1111111111111111</c:v>
                </c:pt>
                <c:pt idx="11">
                  <c:v>0.1111111111111111</c:v>
                </c:pt>
                <c:pt idx="12">
                  <c:v>9.5238095238095233E-2</c:v>
                </c:pt>
                <c:pt idx="13">
                  <c:v>6.6666666666666666E-2</c:v>
                </c:pt>
                <c:pt idx="14">
                  <c:v>3.7037037037037035E-2</c:v>
                </c:pt>
              </c:numCache>
            </c:numRef>
          </c:val>
          <c:extLst>
            <c:ext xmlns:c16="http://schemas.microsoft.com/office/drawing/2014/chart" uri="{C3380CC4-5D6E-409C-BE32-E72D297353CC}">
              <c16:uniqueId val="{00000000-6ED6-4742-A14F-84089E6724D1}"/>
            </c:ext>
          </c:extLst>
        </c:ser>
        <c:dLbls>
          <c:showLegendKey val="0"/>
          <c:showVal val="0"/>
          <c:showCatName val="0"/>
          <c:showSerName val="0"/>
          <c:showPercent val="0"/>
          <c:showBubbleSize val="0"/>
        </c:dLbls>
        <c:gapWidth val="219"/>
        <c:axId val="64491904"/>
        <c:axId val="238874431"/>
      </c:barChart>
      <c:catAx>
        <c:axId val="6449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8874431"/>
        <c:crosses val="autoZero"/>
        <c:auto val="1"/>
        <c:lblAlgn val="ctr"/>
        <c:lblOffset val="100"/>
        <c:noMultiLvlLbl val="0"/>
      </c:catAx>
      <c:valAx>
        <c:axId val="2388744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44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wise Avg</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4759405074365"/>
          <c:y val="0.19486111111111112"/>
          <c:w val="0.68066426071741037"/>
          <c:h val="0.72125801983085447"/>
        </c:manualLayout>
      </c:layout>
      <c:barChart>
        <c:barDir val="col"/>
        <c:grouping val="clustered"/>
        <c:varyColors val="0"/>
        <c:ser>
          <c:idx val="0"/>
          <c:order val="0"/>
          <c:tx>
            <c:strRef>
              <c:f>PIVOT!$H$10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PIVOT!$G$11:$G$18</c:f>
              <c:strCache>
                <c:ptCount val="7"/>
                <c:pt idx="0">
                  <c:v>L7</c:v>
                </c:pt>
                <c:pt idx="1">
                  <c:v>L6</c:v>
                </c:pt>
                <c:pt idx="2">
                  <c:v>L5</c:v>
                </c:pt>
                <c:pt idx="3">
                  <c:v>L4</c:v>
                </c:pt>
                <c:pt idx="4">
                  <c:v>L3</c:v>
                </c:pt>
                <c:pt idx="5">
                  <c:v>L2</c:v>
                </c:pt>
                <c:pt idx="6">
                  <c:v>L1</c:v>
                </c:pt>
              </c:strCache>
            </c:strRef>
          </c:cat>
          <c:val>
            <c:numRef>
              <c:f>PIVOT!$H$11:$H$18</c:f>
              <c:numCache>
                <c:formatCode>[$£-809]#,##0.00</c:formatCode>
                <c:ptCount val="7"/>
                <c:pt idx="0">
                  <c:v>234800</c:v>
                </c:pt>
                <c:pt idx="1">
                  <c:v>166096.15384615384</c:v>
                </c:pt>
                <c:pt idx="2">
                  <c:v>132113.92405063292</c:v>
                </c:pt>
                <c:pt idx="3">
                  <c:v>101662.9213483146</c:v>
                </c:pt>
                <c:pt idx="4">
                  <c:v>74345.394736842107</c:v>
                </c:pt>
                <c:pt idx="5">
                  <c:v>54597.65625</c:v>
                </c:pt>
                <c:pt idx="6">
                  <c:v>39793.103448275862</c:v>
                </c:pt>
              </c:numCache>
            </c:numRef>
          </c:val>
          <c:extLst>
            <c:ext xmlns:c16="http://schemas.microsoft.com/office/drawing/2014/chart" uri="{C3380CC4-5D6E-409C-BE32-E72D297353CC}">
              <c16:uniqueId val="{00000000-09DB-D74B-BD4C-BCE019ADC724}"/>
            </c:ext>
          </c:extLst>
        </c:ser>
        <c:dLbls>
          <c:dLblPos val="outEnd"/>
          <c:showLegendKey val="0"/>
          <c:showVal val="1"/>
          <c:showCatName val="0"/>
          <c:showSerName val="0"/>
          <c:showPercent val="0"/>
          <c:showBubbleSize val="0"/>
        </c:dLbls>
        <c:gapWidth val="219"/>
        <c:overlap val="-27"/>
        <c:axId val="246551359"/>
        <c:axId val="232997759"/>
      </c:barChart>
      <c:catAx>
        <c:axId val="2465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2997759"/>
        <c:crosses val="autoZero"/>
        <c:auto val="1"/>
        <c:lblAlgn val="ctr"/>
        <c:lblOffset val="100"/>
        <c:noMultiLvlLbl val="0"/>
      </c:catAx>
      <c:valAx>
        <c:axId val="232997759"/>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465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BU wise Avg Employment Engagement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9B1-9349-9C5B-79986523C75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F22B-DC4A-9B23-9472473E35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9B1-9349-9C5B-79986523C75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9B1-9349-9C5B-79986523C75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9B1-9349-9C5B-79986523C75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9B1-9349-9C5B-79986523C7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PIVOT!$J$11:$J$17</c:f>
              <c:strCache>
                <c:ptCount val="6"/>
                <c:pt idx="0">
                  <c:v>Corporate Services</c:v>
                </c:pt>
                <c:pt idx="1">
                  <c:v>Data &amp; AI</c:v>
                </c:pt>
                <c:pt idx="2">
                  <c:v>Operations</c:v>
                </c:pt>
                <c:pt idx="3">
                  <c:v>Product &amp; Technology</c:v>
                </c:pt>
                <c:pt idx="4">
                  <c:v>Revenue</c:v>
                </c:pt>
                <c:pt idx="5">
                  <c:v>Risk &amp; Compliance</c:v>
                </c:pt>
              </c:strCache>
            </c:strRef>
          </c:cat>
          <c:val>
            <c:numRef>
              <c:f>PIVOT!$K$11:$K$17</c:f>
              <c:numCache>
                <c:formatCode>0.00</c:formatCode>
                <c:ptCount val="6"/>
                <c:pt idx="0">
                  <c:v>62.914285714285711</c:v>
                </c:pt>
                <c:pt idx="1">
                  <c:v>63.328358208955223</c:v>
                </c:pt>
                <c:pt idx="2">
                  <c:v>61.482142857142854</c:v>
                </c:pt>
                <c:pt idx="3">
                  <c:v>62.715210355987054</c:v>
                </c:pt>
                <c:pt idx="4">
                  <c:v>63.029605263157897</c:v>
                </c:pt>
                <c:pt idx="5">
                  <c:v>61.705882352941174</c:v>
                </c:pt>
              </c:numCache>
            </c:numRef>
          </c:val>
          <c:extLst>
            <c:ext xmlns:c16="http://schemas.microsoft.com/office/drawing/2014/chart" uri="{C3380CC4-5D6E-409C-BE32-E72D297353CC}">
              <c16:uniqueId val="{00000000-F22B-DC4A-9B23-9472473E352B}"/>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482992125984255"/>
          <c:y val="0.40776341596425597"/>
          <c:w val="0.1751700787401575"/>
          <c:h val="0.29161776102410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[Assignment_1_HR_Analytics.xlsx]PIVOT!PivotTable10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Training</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PIVOT!$O$10</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461-334E-80F7-ACA7ADA21AE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3461-334E-80F7-ACA7ADA21AE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3461-334E-80F7-ACA7ADA21AE9}"/>
              </c:ext>
            </c:extLst>
          </c:dPt>
          <c:cat>
            <c:strRef>
              <c:f>PIVOT!$N$11:$N$14</c:f>
              <c:strCache>
                <c:ptCount val="3"/>
                <c:pt idx="0">
                  <c:v>High Training</c:v>
                </c:pt>
                <c:pt idx="1">
                  <c:v>Low Training</c:v>
                </c:pt>
                <c:pt idx="2">
                  <c:v>Moderate Training</c:v>
                </c:pt>
              </c:strCache>
            </c:strRef>
          </c:cat>
          <c:val>
            <c:numRef>
              <c:f>PIVOT!$O$11:$O$14</c:f>
              <c:numCache>
                <c:formatCode>General</c:formatCode>
                <c:ptCount val="3"/>
                <c:pt idx="0">
                  <c:v>279</c:v>
                </c:pt>
                <c:pt idx="1">
                  <c:v>120</c:v>
                </c:pt>
                <c:pt idx="2">
                  <c:v>601</c:v>
                </c:pt>
              </c:numCache>
            </c:numRef>
          </c:val>
          <c:extLst>
            <c:ext xmlns:c16="http://schemas.microsoft.com/office/drawing/2014/chart" uri="{C3380CC4-5D6E-409C-BE32-E72D297353CC}">
              <c16:uniqueId val="{00000000-427A-B34C-A1DE-1862136B4B50}"/>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[Assignment_1_HR_Analytics.xlsx]PIVOT!PivotTable17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Impact: Productivity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PIVOT!$U$18</c:f>
              <c:strCache>
                <c:ptCount val="1"/>
                <c:pt idx="0">
                  <c:v>Average of Department Productivity Score</c:v>
                </c:pt>
              </c:strCache>
            </c:strRef>
          </c:tx>
          <c:spPr>
            <a:solidFill>
              <a:schemeClr val="accent1"/>
            </a:solidFill>
            <a:ln>
              <a:noFill/>
            </a:ln>
            <a:effectLst/>
          </c:spPr>
          <c:invertIfNegative val="0"/>
          <c:cat>
            <c:strRef>
              <c:f>PIVOT!$T$19:$T$22</c:f>
              <c:strCache>
                <c:ptCount val="3"/>
                <c:pt idx="0">
                  <c:v>High Training</c:v>
                </c:pt>
                <c:pt idx="1">
                  <c:v>Low Training</c:v>
                </c:pt>
                <c:pt idx="2">
                  <c:v>Moderate Training</c:v>
                </c:pt>
              </c:strCache>
            </c:strRef>
          </c:cat>
          <c:val>
            <c:numRef>
              <c:f>PIVOT!$U$19:$U$22</c:f>
              <c:numCache>
                <c:formatCode>0.00</c:formatCode>
                <c:ptCount val="3"/>
                <c:pt idx="0">
                  <c:v>64.213261648745501</c:v>
                </c:pt>
                <c:pt idx="1">
                  <c:v>55.163333333333362</c:v>
                </c:pt>
                <c:pt idx="2">
                  <c:v>59.788186356073155</c:v>
                </c:pt>
              </c:numCache>
            </c:numRef>
          </c:val>
          <c:extLst>
            <c:ext xmlns:c16="http://schemas.microsoft.com/office/drawing/2014/chart" uri="{C3380CC4-5D6E-409C-BE32-E72D297353CC}">
              <c16:uniqueId val="{00000000-0157-BA47-A703-2F770E9E2AD7}"/>
            </c:ext>
          </c:extLst>
        </c:ser>
        <c:dLbls>
          <c:showLegendKey val="0"/>
          <c:showVal val="0"/>
          <c:showCatName val="0"/>
          <c:showSerName val="0"/>
          <c:showPercent val="0"/>
          <c:showBubbleSize val="0"/>
        </c:dLbls>
        <c:gapWidth val="219"/>
        <c:overlap val="-27"/>
        <c:axId val="1992689856"/>
        <c:axId val="1992692096"/>
      </c:barChart>
      <c:lineChart>
        <c:grouping val="standard"/>
        <c:varyColors val="0"/>
        <c:ser>
          <c:idx val="1"/>
          <c:order val="1"/>
          <c:tx>
            <c:strRef>
              <c:f>PIVOT!$V$18</c:f>
              <c:strCache>
                <c:ptCount val="1"/>
                <c:pt idx="0">
                  <c:v>Average of Performance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PIVOT!$T$19:$T$22</c:f>
              <c:strCache>
                <c:ptCount val="3"/>
                <c:pt idx="0">
                  <c:v>High Training</c:v>
                </c:pt>
                <c:pt idx="1">
                  <c:v>Low Training</c:v>
                </c:pt>
                <c:pt idx="2">
                  <c:v>Moderate Training</c:v>
                </c:pt>
              </c:strCache>
            </c:strRef>
          </c:cat>
          <c:val>
            <c:numRef>
              <c:f>PIVOT!$V$19:$V$22</c:f>
              <c:numCache>
                <c:formatCode>0.00</c:formatCode>
                <c:ptCount val="3"/>
                <c:pt idx="0">
                  <c:v>3.1218637992831542</c:v>
                </c:pt>
                <c:pt idx="1">
                  <c:v>3.1166666666666667</c:v>
                </c:pt>
                <c:pt idx="2">
                  <c:v>3.141430948419301</c:v>
                </c:pt>
              </c:numCache>
            </c:numRef>
          </c:val>
          <c:smooth val="0"/>
          <c:extLst>
            <c:ext xmlns:c16="http://schemas.microsoft.com/office/drawing/2014/chart" uri="{C3380CC4-5D6E-409C-BE32-E72D297353CC}">
              <c16:uniqueId val="{00000001-0157-BA47-A703-2F770E9E2AD7}"/>
            </c:ext>
          </c:extLst>
        </c:ser>
        <c:dLbls>
          <c:showLegendKey val="0"/>
          <c:showVal val="0"/>
          <c:showCatName val="0"/>
          <c:showSerName val="0"/>
          <c:showPercent val="0"/>
          <c:showBubbleSize val="0"/>
        </c:dLbls>
        <c:marker val="1"/>
        <c:smooth val="0"/>
        <c:axId val="2010138816"/>
        <c:axId val="2010129600"/>
      </c:lineChart>
      <c:catAx>
        <c:axId val="19926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992692096"/>
        <c:crosses val="autoZero"/>
        <c:auto val="1"/>
        <c:lblAlgn val="ctr"/>
        <c:lblOffset val="100"/>
        <c:noMultiLvlLbl val="0"/>
      </c:catAx>
      <c:valAx>
        <c:axId val="19926920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992689856"/>
        <c:crosses val="autoZero"/>
        <c:crossBetween val="between"/>
      </c:valAx>
      <c:valAx>
        <c:axId val="2010129600"/>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10138816"/>
        <c:crosses val="max"/>
        <c:crossBetween val="between"/>
      </c:valAx>
      <c:catAx>
        <c:axId val="2010138816"/>
        <c:scaling>
          <c:orientation val="minMax"/>
        </c:scaling>
        <c:delete val="1"/>
        <c:axPos val="b"/>
        <c:numFmt formatCode="General" sourceLinked="1"/>
        <c:majorTickMark val="out"/>
        <c:minorTickMark val="none"/>
        <c:tickLblPos val="nextTo"/>
        <c:crossAx val="201012960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PIVOT!$A$11:$A$26</c:f>
              <c:strCache>
                <c:ptCount val="15"/>
                <c:pt idx="0">
                  <c:v>Engineering</c:v>
                </c:pt>
                <c:pt idx="1">
                  <c:v>Sales</c:v>
                </c:pt>
                <c:pt idx="2">
                  <c:v>Customer Success</c:v>
                </c:pt>
                <c:pt idx="3">
                  <c:v>Operations</c:v>
                </c:pt>
                <c:pt idx="4">
                  <c:v>Product</c:v>
                </c:pt>
                <c:pt idx="5">
                  <c:v>Marketing</c:v>
                </c:pt>
                <c:pt idx="6">
                  <c:v>IT</c:v>
                </c:pt>
                <c:pt idx="7">
                  <c:v>Data &amp; Analytics</c:v>
                </c:pt>
                <c:pt idx="8">
                  <c:v>Human Resources</c:v>
                </c:pt>
                <c:pt idx="9">
                  <c:v>Finance</c:v>
                </c:pt>
                <c:pt idx="10">
                  <c:v>Compliance</c:v>
                </c:pt>
                <c:pt idx="11">
                  <c:v>Security</c:v>
                </c:pt>
                <c:pt idx="12">
                  <c:v>Corporate Strategy</c:v>
                </c:pt>
                <c:pt idx="13">
                  <c:v>Procurement</c:v>
                </c:pt>
                <c:pt idx="14">
                  <c:v>Legal</c:v>
                </c:pt>
              </c:strCache>
            </c:strRef>
          </c:cat>
          <c:val>
            <c:numRef>
              <c:f>PIVOT!$B$11:$B$26</c:f>
              <c:numCache>
                <c:formatCode>General</c:formatCode>
                <c:ptCount val="15"/>
                <c:pt idx="0">
                  <c:v>164</c:v>
                </c:pt>
                <c:pt idx="1">
                  <c:v>121</c:v>
                </c:pt>
                <c:pt idx="2">
                  <c:v>111</c:v>
                </c:pt>
                <c:pt idx="3">
                  <c:v>91</c:v>
                </c:pt>
                <c:pt idx="4">
                  <c:v>77</c:v>
                </c:pt>
                <c:pt idx="5">
                  <c:v>72</c:v>
                </c:pt>
                <c:pt idx="6">
                  <c:v>68</c:v>
                </c:pt>
                <c:pt idx="7">
                  <c:v>67</c:v>
                </c:pt>
                <c:pt idx="8">
                  <c:v>62</c:v>
                </c:pt>
                <c:pt idx="9">
                  <c:v>54</c:v>
                </c:pt>
                <c:pt idx="10">
                  <c:v>27</c:v>
                </c:pt>
                <c:pt idx="11">
                  <c:v>26</c:v>
                </c:pt>
                <c:pt idx="12">
                  <c:v>24</c:v>
                </c:pt>
                <c:pt idx="13">
                  <c:v>21</c:v>
                </c:pt>
                <c:pt idx="14">
                  <c:v>15</c:v>
                </c:pt>
              </c:numCache>
            </c:numRef>
          </c:val>
          <c:extLst>
            <c:ext xmlns:c16="http://schemas.microsoft.com/office/drawing/2014/chart" uri="{C3380CC4-5D6E-409C-BE32-E72D297353CC}">
              <c16:uniqueId val="{00000000-6A88-6E42-8625-C4125DF9CFE5}"/>
            </c:ext>
          </c:extLst>
        </c:ser>
        <c:dLbls>
          <c:dLblPos val="outEnd"/>
          <c:showLegendKey val="0"/>
          <c:showVal val="1"/>
          <c:showCatName val="0"/>
          <c:showSerName val="0"/>
          <c:showPercent val="0"/>
          <c:showBubbleSize val="0"/>
        </c:dLbls>
        <c:gapWidth val="182"/>
        <c:axId val="235148095"/>
        <c:axId val="235153471"/>
      </c:barChart>
      <c:catAx>
        <c:axId val="23514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5153471"/>
        <c:crosses val="autoZero"/>
        <c:auto val="1"/>
        <c:lblAlgn val="ctr"/>
        <c:lblOffset val="100"/>
        <c:noMultiLvlLbl val="0"/>
      </c:catAx>
      <c:valAx>
        <c:axId val="23515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51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PIVOT!$E$10</c:f>
              <c:strCache>
                <c:ptCount val="1"/>
                <c:pt idx="0">
                  <c:v>Total</c:v>
                </c:pt>
              </c:strCache>
            </c:strRef>
          </c:tx>
          <c:spPr>
            <a:solidFill>
              <a:schemeClr val="accent1"/>
            </a:solidFill>
            <a:ln>
              <a:noFill/>
            </a:ln>
            <a:effectLst/>
          </c:spPr>
          <c:invertIfNegative val="0"/>
          <c:cat>
            <c:strRef>
              <c:f>PIVOT!$D$11:$D$26</c:f>
              <c:strCache>
                <c:ptCount val="15"/>
                <c:pt idx="0">
                  <c:v>Customer Success</c:v>
                </c:pt>
                <c:pt idx="1">
                  <c:v>Corporate Strategy</c:v>
                </c:pt>
                <c:pt idx="2">
                  <c:v>Security</c:v>
                </c:pt>
                <c:pt idx="3">
                  <c:v>Product</c:v>
                </c:pt>
                <c:pt idx="4">
                  <c:v>Operations</c:v>
                </c:pt>
                <c:pt idx="5">
                  <c:v>Human Resources</c:v>
                </c:pt>
                <c:pt idx="6">
                  <c:v>Data &amp; Analytics</c:v>
                </c:pt>
                <c:pt idx="7">
                  <c:v>Engineering</c:v>
                </c:pt>
                <c:pt idx="8">
                  <c:v>Sales</c:v>
                </c:pt>
                <c:pt idx="9">
                  <c:v>IT</c:v>
                </c:pt>
                <c:pt idx="10">
                  <c:v>Marketing</c:v>
                </c:pt>
                <c:pt idx="11">
                  <c:v>Finance</c:v>
                </c:pt>
                <c:pt idx="12">
                  <c:v>Procurement</c:v>
                </c:pt>
                <c:pt idx="13">
                  <c:v>Legal</c:v>
                </c:pt>
                <c:pt idx="14">
                  <c:v>Compliance</c:v>
                </c:pt>
              </c:strCache>
            </c:strRef>
          </c:cat>
          <c:val>
            <c:numRef>
              <c:f>PIVOT!$E$11:$E$26</c:f>
              <c:numCache>
                <c:formatCode>0.00%</c:formatCode>
                <c:ptCount val="15"/>
                <c:pt idx="0">
                  <c:v>0.27027027027027029</c:v>
                </c:pt>
                <c:pt idx="1">
                  <c:v>0.25</c:v>
                </c:pt>
                <c:pt idx="2">
                  <c:v>0.23076923076923078</c:v>
                </c:pt>
                <c:pt idx="3">
                  <c:v>0.20779220779220781</c:v>
                </c:pt>
                <c:pt idx="4">
                  <c:v>0.16483516483516483</c:v>
                </c:pt>
                <c:pt idx="5">
                  <c:v>0.14516129032258066</c:v>
                </c:pt>
                <c:pt idx="6">
                  <c:v>0.13432835820895522</c:v>
                </c:pt>
                <c:pt idx="7">
                  <c:v>0.12804878048780488</c:v>
                </c:pt>
                <c:pt idx="8">
                  <c:v>0.12396694214876033</c:v>
                </c:pt>
                <c:pt idx="9">
                  <c:v>0.11764705882352941</c:v>
                </c:pt>
                <c:pt idx="10">
                  <c:v>0.1111111111111111</c:v>
                </c:pt>
                <c:pt idx="11">
                  <c:v>0.1111111111111111</c:v>
                </c:pt>
                <c:pt idx="12">
                  <c:v>9.5238095238095233E-2</c:v>
                </c:pt>
                <c:pt idx="13">
                  <c:v>6.6666666666666666E-2</c:v>
                </c:pt>
                <c:pt idx="14">
                  <c:v>3.7037037037037035E-2</c:v>
                </c:pt>
              </c:numCache>
            </c:numRef>
          </c:val>
          <c:extLst>
            <c:ext xmlns:c16="http://schemas.microsoft.com/office/drawing/2014/chart" uri="{C3380CC4-5D6E-409C-BE32-E72D297353CC}">
              <c16:uniqueId val="{00000000-BD63-C146-92C3-0323AEDF550C}"/>
            </c:ext>
          </c:extLst>
        </c:ser>
        <c:dLbls>
          <c:showLegendKey val="0"/>
          <c:showVal val="0"/>
          <c:showCatName val="0"/>
          <c:showSerName val="0"/>
          <c:showPercent val="0"/>
          <c:showBubbleSize val="0"/>
        </c:dLbls>
        <c:gapWidth val="219"/>
        <c:axId val="64491904"/>
        <c:axId val="238874431"/>
      </c:barChart>
      <c:catAx>
        <c:axId val="6449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8874431"/>
        <c:crosses val="autoZero"/>
        <c:auto val="1"/>
        <c:lblAlgn val="ctr"/>
        <c:lblOffset val="100"/>
        <c:noMultiLvlLbl val="0"/>
      </c:catAx>
      <c:valAx>
        <c:axId val="2388744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644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[Assignment_1_HR_Analytics.xlsx]PIVOT!PivotTable10</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Training</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PIVOT!$O$10</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9857-A943-AD18-05531A95BCF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9857-A943-AD18-05531A95BCF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9857-A943-AD18-05531A95BCFD}"/>
              </c:ext>
            </c:extLst>
          </c:dPt>
          <c:cat>
            <c:strRef>
              <c:f>PIVOT!$N$11:$N$14</c:f>
              <c:strCache>
                <c:ptCount val="3"/>
                <c:pt idx="0">
                  <c:v>High Training</c:v>
                </c:pt>
                <c:pt idx="1">
                  <c:v>Low Training</c:v>
                </c:pt>
                <c:pt idx="2">
                  <c:v>Moderate Training</c:v>
                </c:pt>
              </c:strCache>
            </c:strRef>
          </c:cat>
          <c:val>
            <c:numRef>
              <c:f>PIVOT!$O$11:$O$14</c:f>
              <c:numCache>
                <c:formatCode>General</c:formatCode>
                <c:ptCount val="3"/>
                <c:pt idx="0">
                  <c:v>279</c:v>
                </c:pt>
                <c:pt idx="1">
                  <c:v>120</c:v>
                </c:pt>
                <c:pt idx="2">
                  <c:v>601</c:v>
                </c:pt>
              </c:numCache>
            </c:numRef>
          </c:val>
          <c:extLst>
            <c:ext xmlns:c16="http://schemas.microsoft.com/office/drawing/2014/chart" uri="{C3380CC4-5D6E-409C-BE32-E72D297353CC}">
              <c16:uniqueId val="{00000006-9857-A943-AD18-05531A95BCFD}"/>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BU wise Avg Employment Engagement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9C-CB47-B316-D4114E2934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9C-CB47-B316-D4114E2934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9C-CB47-B316-D4114E2934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79C-CB47-B316-D4114E2934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79C-CB47-B316-D4114E29349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79C-CB47-B316-D4114E2934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PIVOT!$J$11:$J$17</c:f>
              <c:strCache>
                <c:ptCount val="6"/>
                <c:pt idx="0">
                  <c:v>Corporate Services</c:v>
                </c:pt>
                <c:pt idx="1">
                  <c:v>Data &amp; AI</c:v>
                </c:pt>
                <c:pt idx="2">
                  <c:v>Operations</c:v>
                </c:pt>
                <c:pt idx="3">
                  <c:v>Product &amp; Technology</c:v>
                </c:pt>
                <c:pt idx="4">
                  <c:v>Revenue</c:v>
                </c:pt>
                <c:pt idx="5">
                  <c:v>Risk &amp; Compliance</c:v>
                </c:pt>
              </c:strCache>
            </c:strRef>
          </c:cat>
          <c:val>
            <c:numRef>
              <c:f>PIVOT!$K$11:$K$17</c:f>
              <c:numCache>
                <c:formatCode>0.00</c:formatCode>
                <c:ptCount val="6"/>
                <c:pt idx="0">
                  <c:v>62.914285714285711</c:v>
                </c:pt>
                <c:pt idx="1">
                  <c:v>63.328358208955223</c:v>
                </c:pt>
                <c:pt idx="2">
                  <c:v>61.482142857142854</c:v>
                </c:pt>
                <c:pt idx="3">
                  <c:v>62.715210355987054</c:v>
                </c:pt>
                <c:pt idx="4">
                  <c:v>63.029605263157897</c:v>
                </c:pt>
                <c:pt idx="5">
                  <c:v>61.705882352941174</c:v>
                </c:pt>
              </c:numCache>
            </c:numRef>
          </c:val>
          <c:extLst>
            <c:ext xmlns:c16="http://schemas.microsoft.com/office/drawing/2014/chart" uri="{C3380CC4-5D6E-409C-BE32-E72D297353CC}">
              <c16:uniqueId val="{0000000C-979C-CB47-B316-D4114E293495}"/>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482992125984255"/>
          <c:y val="0.40776341596425597"/>
          <c:w val="0.1751700787401575"/>
          <c:h val="0.29161776102410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wise Avg</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4759405074365"/>
          <c:y val="0.19486111111111112"/>
          <c:w val="0.68066426071741037"/>
          <c:h val="0.72125801983085447"/>
        </c:manualLayout>
      </c:layout>
      <c:barChart>
        <c:barDir val="col"/>
        <c:grouping val="clustered"/>
        <c:varyColors val="0"/>
        <c:ser>
          <c:idx val="0"/>
          <c:order val="0"/>
          <c:tx>
            <c:strRef>
              <c:f>PIVOT!$H$10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PIVOT!$G$11:$G$18</c:f>
              <c:strCache>
                <c:ptCount val="7"/>
                <c:pt idx="0">
                  <c:v>L7</c:v>
                </c:pt>
                <c:pt idx="1">
                  <c:v>L6</c:v>
                </c:pt>
                <c:pt idx="2">
                  <c:v>L5</c:v>
                </c:pt>
                <c:pt idx="3">
                  <c:v>L4</c:v>
                </c:pt>
                <c:pt idx="4">
                  <c:v>L3</c:v>
                </c:pt>
                <c:pt idx="5">
                  <c:v>L2</c:v>
                </c:pt>
                <c:pt idx="6">
                  <c:v>L1</c:v>
                </c:pt>
              </c:strCache>
            </c:strRef>
          </c:cat>
          <c:val>
            <c:numRef>
              <c:f>PIVOT!$H$11:$H$18</c:f>
              <c:numCache>
                <c:formatCode>[$£-809]#,##0.00</c:formatCode>
                <c:ptCount val="7"/>
                <c:pt idx="0">
                  <c:v>234800</c:v>
                </c:pt>
                <c:pt idx="1">
                  <c:v>166096.15384615384</c:v>
                </c:pt>
                <c:pt idx="2">
                  <c:v>132113.92405063292</c:v>
                </c:pt>
                <c:pt idx="3">
                  <c:v>101662.9213483146</c:v>
                </c:pt>
                <c:pt idx="4">
                  <c:v>74345.394736842107</c:v>
                </c:pt>
                <c:pt idx="5">
                  <c:v>54597.65625</c:v>
                </c:pt>
                <c:pt idx="6">
                  <c:v>39793.103448275862</c:v>
                </c:pt>
              </c:numCache>
            </c:numRef>
          </c:val>
          <c:extLst>
            <c:ext xmlns:c16="http://schemas.microsoft.com/office/drawing/2014/chart" uri="{C3380CC4-5D6E-409C-BE32-E72D297353CC}">
              <c16:uniqueId val="{00000000-EB0D-1B46-BC8A-4C6FB5EC8BF5}"/>
            </c:ext>
          </c:extLst>
        </c:ser>
        <c:dLbls>
          <c:dLblPos val="outEnd"/>
          <c:showLegendKey val="0"/>
          <c:showVal val="1"/>
          <c:showCatName val="0"/>
          <c:showSerName val="0"/>
          <c:showPercent val="0"/>
          <c:showBubbleSize val="0"/>
        </c:dLbls>
        <c:gapWidth val="219"/>
        <c:overlap val="-27"/>
        <c:axId val="246551359"/>
        <c:axId val="232997759"/>
      </c:barChart>
      <c:catAx>
        <c:axId val="2465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32997759"/>
        <c:crosses val="autoZero"/>
        <c:auto val="1"/>
        <c:lblAlgn val="ctr"/>
        <c:lblOffset val="100"/>
        <c:noMultiLvlLbl val="0"/>
      </c:catAx>
      <c:valAx>
        <c:axId val="232997759"/>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465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[Assignment_1_HR_Analytics.xlsx]PIVOT!PivotTable17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Impact: Productivity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PIVOT!$U$18</c:f>
              <c:strCache>
                <c:ptCount val="1"/>
                <c:pt idx="0">
                  <c:v>Average of Department Productivity Score</c:v>
                </c:pt>
              </c:strCache>
            </c:strRef>
          </c:tx>
          <c:spPr>
            <a:solidFill>
              <a:schemeClr val="accent1"/>
            </a:solidFill>
            <a:ln>
              <a:noFill/>
            </a:ln>
            <a:effectLst/>
          </c:spPr>
          <c:invertIfNegative val="0"/>
          <c:cat>
            <c:strRef>
              <c:f>PIVOT!$T$19:$T$22</c:f>
              <c:strCache>
                <c:ptCount val="3"/>
                <c:pt idx="0">
                  <c:v>High Training</c:v>
                </c:pt>
                <c:pt idx="1">
                  <c:v>Low Training</c:v>
                </c:pt>
                <c:pt idx="2">
                  <c:v>Moderate Training</c:v>
                </c:pt>
              </c:strCache>
            </c:strRef>
          </c:cat>
          <c:val>
            <c:numRef>
              <c:f>PIVOT!$U$19:$U$22</c:f>
              <c:numCache>
                <c:formatCode>0.00</c:formatCode>
                <c:ptCount val="3"/>
                <c:pt idx="0">
                  <c:v>64.213261648745501</c:v>
                </c:pt>
                <c:pt idx="1">
                  <c:v>55.163333333333362</c:v>
                </c:pt>
                <c:pt idx="2">
                  <c:v>59.788186356073155</c:v>
                </c:pt>
              </c:numCache>
            </c:numRef>
          </c:val>
          <c:extLst>
            <c:ext xmlns:c16="http://schemas.microsoft.com/office/drawing/2014/chart" uri="{C3380CC4-5D6E-409C-BE32-E72D297353CC}">
              <c16:uniqueId val="{00000000-649B-C541-B5A8-4DE3E02563E5}"/>
            </c:ext>
          </c:extLst>
        </c:ser>
        <c:dLbls>
          <c:showLegendKey val="0"/>
          <c:showVal val="0"/>
          <c:showCatName val="0"/>
          <c:showSerName val="0"/>
          <c:showPercent val="0"/>
          <c:showBubbleSize val="0"/>
        </c:dLbls>
        <c:gapWidth val="219"/>
        <c:overlap val="-27"/>
        <c:axId val="1992689856"/>
        <c:axId val="1992692096"/>
      </c:barChart>
      <c:lineChart>
        <c:grouping val="standard"/>
        <c:varyColors val="0"/>
        <c:ser>
          <c:idx val="1"/>
          <c:order val="1"/>
          <c:tx>
            <c:strRef>
              <c:f>PIVOT!$V$18</c:f>
              <c:strCache>
                <c:ptCount val="1"/>
                <c:pt idx="0">
                  <c:v>Average of Performance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PIVOT!$T$19:$T$22</c:f>
              <c:strCache>
                <c:ptCount val="3"/>
                <c:pt idx="0">
                  <c:v>High Training</c:v>
                </c:pt>
                <c:pt idx="1">
                  <c:v>Low Training</c:v>
                </c:pt>
                <c:pt idx="2">
                  <c:v>Moderate Training</c:v>
                </c:pt>
              </c:strCache>
            </c:strRef>
          </c:cat>
          <c:val>
            <c:numRef>
              <c:f>PIVOT!$V$19:$V$22</c:f>
              <c:numCache>
                <c:formatCode>0.00</c:formatCode>
                <c:ptCount val="3"/>
                <c:pt idx="0">
                  <c:v>3.1218637992831542</c:v>
                </c:pt>
                <c:pt idx="1">
                  <c:v>3.1166666666666667</c:v>
                </c:pt>
                <c:pt idx="2">
                  <c:v>3.141430948419301</c:v>
                </c:pt>
              </c:numCache>
            </c:numRef>
          </c:val>
          <c:smooth val="0"/>
          <c:extLst>
            <c:ext xmlns:c16="http://schemas.microsoft.com/office/drawing/2014/chart" uri="{C3380CC4-5D6E-409C-BE32-E72D297353CC}">
              <c16:uniqueId val="{00000001-649B-C541-B5A8-4DE3E02563E5}"/>
            </c:ext>
          </c:extLst>
        </c:ser>
        <c:dLbls>
          <c:showLegendKey val="0"/>
          <c:showVal val="0"/>
          <c:showCatName val="0"/>
          <c:showSerName val="0"/>
          <c:showPercent val="0"/>
          <c:showBubbleSize val="0"/>
        </c:dLbls>
        <c:marker val="1"/>
        <c:smooth val="0"/>
        <c:axId val="2010138816"/>
        <c:axId val="2010129600"/>
      </c:lineChart>
      <c:catAx>
        <c:axId val="19926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992692096"/>
        <c:crosses val="autoZero"/>
        <c:auto val="1"/>
        <c:lblAlgn val="ctr"/>
        <c:lblOffset val="100"/>
        <c:noMultiLvlLbl val="0"/>
      </c:catAx>
      <c:valAx>
        <c:axId val="199269209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992689856"/>
        <c:crosses val="autoZero"/>
        <c:crossBetween val="between"/>
      </c:valAx>
      <c:valAx>
        <c:axId val="2010129600"/>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010138816"/>
        <c:crosses val="max"/>
        <c:crossBetween val="between"/>
      </c:valAx>
      <c:catAx>
        <c:axId val="2010138816"/>
        <c:scaling>
          <c:orientation val="minMax"/>
        </c:scaling>
        <c:delete val="1"/>
        <c:axPos val="b"/>
        <c:numFmt formatCode="General" sourceLinked="1"/>
        <c:majorTickMark val="out"/>
        <c:minorTickMark val="none"/>
        <c:tickLblPos val="nextTo"/>
        <c:crossAx val="20101296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266700</xdr:colOff>
      <xdr:row>39</xdr:row>
      <xdr:rowOff>196850</xdr:rowOff>
    </xdr:from>
    <xdr:to>
      <xdr:col>4</xdr:col>
      <xdr:colOff>1003300</xdr:colOff>
      <xdr:row>56</xdr:row>
      <xdr:rowOff>152400</xdr:rowOff>
    </xdr:to>
    <xdr:graphicFrame macro="">
      <xdr:nvGraphicFramePr>
        <xdr:cNvPr id="4" name="Chart 3">
          <a:extLst>
            <a:ext uri="{FF2B5EF4-FFF2-40B4-BE49-F238E27FC236}">
              <a16:creationId xmlns:a16="http://schemas.microsoft.com/office/drawing/2014/main" id="{F9066DDB-EF7F-6B39-2666-EC8F58C1F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1485900</xdr:colOff>
      <xdr:row>40</xdr:row>
      <xdr:rowOff>44450</xdr:rowOff>
    </xdr:from>
    <xdr:to>
      <xdr:col>8</xdr:col>
      <xdr:colOff>762000</xdr:colOff>
      <xdr:row>57</xdr:row>
      <xdr:rowOff>0</xdr:rowOff>
    </xdr:to>
    <xdr:graphicFrame macro="">
      <xdr:nvGraphicFramePr>
        <xdr:cNvPr id="7" name="Chart 6">
          <a:extLst>
            <a:ext uri="{FF2B5EF4-FFF2-40B4-BE49-F238E27FC236}">
              <a16:creationId xmlns:a16="http://schemas.microsoft.com/office/drawing/2014/main" id="{9AACC25C-8896-BD67-20F7-7E156762F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292100</xdr:colOff>
      <xdr:row>59</xdr:row>
      <xdr:rowOff>19050</xdr:rowOff>
    </xdr:from>
    <xdr:to>
      <xdr:col>4</xdr:col>
      <xdr:colOff>1028700</xdr:colOff>
      <xdr:row>75</xdr:row>
      <xdr:rowOff>190500</xdr:rowOff>
    </xdr:to>
    <xdr:graphicFrame macro="">
      <xdr:nvGraphicFramePr>
        <xdr:cNvPr id="8" name="Chart 7">
          <a:extLst>
            <a:ext uri="{FF2B5EF4-FFF2-40B4-BE49-F238E27FC236}">
              <a16:creationId xmlns:a16="http://schemas.microsoft.com/office/drawing/2014/main" id="{8277EA4C-7BDF-CDE7-E436-AD705134D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698500</xdr:colOff>
      <xdr:row>46</xdr:row>
      <xdr:rowOff>6350</xdr:rowOff>
    </xdr:from>
    <xdr:to>
      <xdr:col>12</xdr:col>
      <xdr:colOff>2120900</xdr:colOff>
      <xdr:row>68</xdr:row>
      <xdr:rowOff>139700</xdr:rowOff>
    </xdr:to>
    <xdr:graphicFrame macro="">
      <xdr:nvGraphicFramePr>
        <xdr:cNvPr id="9" name="Chart 8">
          <a:extLst>
            <a:ext uri="{FF2B5EF4-FFF2-40B4-BE49-F238E27FC236}">
              <a16:creationId xmlns:a16="http://schemas.microsoft.com/office/drawing/2014/main" id="{FAF1B145-6FC5-E83B-700A-2C1561D16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1435100</xdr:colOff>
      <xdr:row>58</xdr:row>
      <xdr:rowOff>184150</xdr:rowOff>
    </xdr:from>
    <xdr:to>
      <xdr:col>9</xdr:col>
      <xdr:colOff>431800</xdr:colOff>
      <xdr:row>78</xdr:row>
      <xdr:rowOff>101600</xdr:rowOff>
    </xdr:to>
    <xdr:graphicFrame macro="">
      <xdr:nvGraphicFramePr>
        <xdr:cNvPr id="10" name="Chart 9">
          <a:extLst>
            <a:ext uri="{FF2B5EF4-FFF2-40B4-BE49-F238E27FC236}">
              <a16:creationId xmlns:a16="http://schemas.microsoft.com/office/drawing/2014/main" id="{AB9FBBEC-F84C-7AE5-5F5A-711B04949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22</xdr:row>
      <xdr:rowOff>165100</xdr:rowOff>
    </xdr:from>
    <xdr:to>
      <xdr:col>22</xdr:col>
      <xdr:colOff>0</xdr:colOff>
      <xdr:row>39</xdr:row>
      <xdr:rowOff>38100</xdr:rowOff>
    </xdr:to>
    <xdr:graphicFrame macro="">
      <xdr:nvGraphicFramePr>
        <xdr:cNvPr id="12" name="Chart 11">
          <a:extLst>
            <a:ext uri="{FF2B5EF4-FFF2-40B4-BE49-F238E27FC236}">
              <a16:creationId xmlns:a16="http://schemas.microsoft.com/office/drawing/2014/main" id="{885664E5-C504-4357-B95F-178672225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1028700</xdr:colOff>
      <xdr:row>35</xdr:row>
      <xdr:rowOff>25400</xdr:rowOff>
    </xdr:from>
    <xdr:to>
      <xdr:col>8</xdr:col>
      <xdr:colOff>749300</xdr:colOff>
      <xdr:row>52</xdr:row>
      <xdr:rowOff>25400</xdr:rowOff>
    </xdr:to>
    <xdr:graphicFrame macro="">
      <xdr:nvGraphicFramePr>
        <xdr:cNvPr id="2" name="Chart 1">
          <a:extLst>
            <a:ext uri="{FF2B5EF4-FFF2-40B4-BE49-F238E27FC236}">
              <a16:creationId xmlns:a16="http://schemas.microsoft.com/office/drawing/2014/main" id="{686FBCF7-AC7A-304B-B016-E38F0768F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749300</xdr:colOff>
      <xdr:row>35</xdr:row>
      <xdr:rowOff>38100</xdr:rowOff>
    </xdr:from>
    <xdr:to>
      <xdr:col>17</xdr:col>
      <xdr:colOff>736600</xdr:colOff>
      <xdr:row>52</xdr:row>
      <xdr:rowOff>0</xdr:rowOff>
    </xdr:to>
    <xdr:graphicFrame macro="">
      <xdr:nvGraphicFramePr>
        <xdr:cNvPr id="3" name="Chart 2">
          <a:extLst>
            <a:ext uri="{FF2B5EF4-FFF2-40B4-BE49-F238E27FC236}">
              <a16:creationId xmlns:a16="http://schemas.microsoft.com/office/drawing/2014/main" id="{86B4A2B9-3ADD-8341-96DF-0D5920803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1079500</xdr:colOff>
      <xdr:row>55</xdr:row>
      <xdr:rowOff>38100</xdr:rowOff>
    </xdr:from>
    <xdr:to>
      <xdr:col>8</xdr:col>
      <xdr:colOff>736600</xdr:colOff>
      <xdr:row>74</xdr:row>
      <xdr:rowOff>152400</xdr:rowOff>
    </xdr:to>
    <xdr:graphicFrame macro="">
      <xdr:nvGraphicFramePr>
        <xdr:cNvPr id="4" name="Chart 3">
          <a:extLst>
            <a:ext uri="{FF2B5EF4-FFF2-40B4-BE49-F238E27FC236}">
              <a16:creationId xmlns:a16="http://schemas.microsoft.com/office/drawing/2014/main" id="{EF55C618-EC06-C34F-8C97-50FECE7D0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749300</xdr:colOff>
      <xdr:row>55</xdr:row>
      <xdr:rowOff>38100</xdr:rowOff>
    </xdr:from>
    <xdr:to>
      <xdr:col>17</xdr:col>
      <xdr:colOff>736600</xdr:colOff>
      <xdr:row>74</xdr:row>
      <xdr:rowOff>152400</xdr:rowOff>
    </xdr:to>
    <xdr:graphicFrame macro="">
      <xdr:nvGraphicFramePr>
        <xdr:cNvPr id="5" name="Chart 4">
          <a:extLst>
            <a:ext uri="{FF2B5EF4-FFF2-40B4-BE49-F238E27FC236}">
              <a16:creationId xmlns:a16="http://schemas.microsoft.com/office/drawing/2014/main" id="{E443ACDD-E661-B34E-A9F2-23E9D3AD8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393700</xdr:colOff>
      <xdr:row>78</xdr:row>
      <xdr:rowOff>25400</xdr:rowOff>
    </xdr:from>
    <xdr:to>
      <xdr:col>13</xdr:col>
      <xdr:colOff>368300</xdr:colOff>
      <xdr:row>96</xdr:row>
      <xdr:rowOff>101600</xdr:rowOff>
    </xdr:to>
    <xdr:graphicFrame macro="">
      <xdr:nvGraphicFramePr>
        <xdr:cNvPr id="6" name="Chart 5">
          <a:extLst>
            <a:ext uri="{FF2B5EF4-FFF2-40B4-BE49-F238E27FC236}">
              <a16:creationId xmlns:a16="http://schemas.microsoft.com/office/drawing/2014/main" id="{95B6A29F-7514-1A40-98FA-9F23A245D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812800</xdr:colOff>
      <xdr:row>4</xdr:row>
      <xdr:rowOff>177800</xdr:rowOff>
    </xdr:from>
    <xdr:to>
      <xdr:col>12</xdr:col>
      <xdr:colOff>12700</xdr:colOff>
      <xdr:row>21</xdr:row>
      <xdr:rowOff>190500</xdr:rowOff>
    </xdr:to>
    <mc:AlternateContent xmlns:mc="http://schemas.openxmlformats.org/markup-compatibility/2006" xmlns:a14="http://schemas.microsoft.com/office/drawing/2010/main">
      <mc:Choice Requires="a14">
        <xdr:graphicFrame macro="">
          <xdr:nvGraphicFramePr>
            <xdr:cNvPr id="7" name="Employee ID">
              <a:extLst>
                <a:ext uri="{FF2B5EF4-FFF2-40B4-BE49-F238E27FC236}">
                  <a16:creationId xmlns:a16="http://schemas.microsoft.com/office/drawing/2014/main" id="{C16EF10B-481E-8146-BEF3-033600ED752A}"/>
                </a:ext>
              </a:extLst>
            </xdr:cNvPr>
            <xdr:cNvGraphicFramePr/>
          </xdr:nvGraphicFramePr>
          <xdr:xfrm>
            <a:off x="0" y="0"/>
            <a:ext cx="0" cy="0"/>
          </xdr:xfrm>
          <a:graphic>
            <a:graphicData uri="http://schemas.microsoft.com/office/drawing/2010/slicer">
              <sle:slicer xmlns:sle="http://schemas.microsoft.com/office/drawing/2010/slicer" name="Employee ID"/>
            </a:graphicData>
          </a:graphic>
        </xdr:graphicFrame>
      </mc:Choice>
      <mc:Fallback xmlns="">
        <xdr:sp macro="" textlink="">
          <xdr:nvSpPr>
            <xdr:cNvPr id="0" name=""/>
            <xdr:cNvSpPr>
              <a:spLocks noTextEdit="1"/>
            </xdr:cNvSpPr>
          </xdr:nvSpPr>
          <xdr:spPr>
            <a:xfrm>
              <a:off x="8572500" y="990600"/>
              <a:ext cx="1676400" cy="346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xdr:colOff>
      <xdr:row>16</xdr:row>
      <xdr:rowOff>165100</xdr:rowOff>
    </xdr:from>
    <xdr:to>
      <xdr:col>18</xdr:col>
      <xdr:colOff>0</xdr:colOff>
      <xdr:row>21</xdr:row>
      <xdr:rowOff>165100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558CD3CE-DAB4-6D44-B45A-7B96295AD5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50900" y="3416300"/>
              <a:ext cx="163830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5</xdr:row>
      <xdr:rowOff>12700</xdr:rowOff>
    </xdr:from>
    <xdr:to>
      <xdr:col>3</xdr:col>
      <xdr:colOff>0</xdr:colOff>
      <xdr:row>22</xdr:row>
      <xdr:rowOff>12700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D30286B4-C484-7E44-8731-1D5DA5C4F31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68400" y="1028700"/>
              <a:ext cx="1638300" cy="345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812800</xdr:colOff>
      <xdr:row>5</xdr:row>
      <xdr:rowOff>0</xdr:rowOff>
    </xdr:from>
    <xdr:to>
      <xdr:col>5</xdr:col>
      <xdr:colOff>812800</xdr:colOff>
      <xdr:row>22</xdr:row>
      <xdr:rowOff>0</xdr:rowOff>
    </xdr:to>
    <mc:AlternateContent xmlns:mc="http://schemas.openxmlformats.org/markup-compatibility/2006" xmlns:a14="http://schemas.microsoft.com/office/drawing/2010/main">
      <mc:Choice Requires="a14">
        <xdr:graphicFrame macro="">
          <xdr:nvGraphicFramePr>
            <xdr:cNvPr id="10" name="Business Unit">
              <a:extLst>
                <a:ext uri="{FF2B5EF4-FFF2-40B4-BE49-F238E27FC236}">
                  <a16:creationId xmlns:a16="http://schemas.microsoft.com/office/drawing/2014/main" id="{E9B76A4C-2611-2C4F-BE9E-BA8F7885758E}"/>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3619500" y="1016000"/>
              <a:ext cx="1651000" cy="345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800101</xdr:colOff>
      <xdr:row>4</xdr:row>
      <xdr:rowOff>190500</xdr:rowOff>
    </xdr:from>
    <xdr:to>
      <xdr:col>9</xdr:col>
      <xdr:colOff>0</xdr:colOff>
      <xdr:row>22</xdr:row>
      <xdr:rowOff>12700</xdr:rowOff>
    </xdr:to>
    <mc:AlternateContent xmlns:mc="http://schemas.openxmlformats.org/markup-compatibility/2006" xmlns:a14="http://schemas.microsoft.com/office/drawing/2010/main">
      <mc:Choice Requires="a14">
        <xdr:graphicFrame macro="">
          <xdr:nvGraphicFramePr>
            <xdr:cNvPr id="11" name="Job Level">
              <a:extLst>
                <a:ext uri="{FF2B5EF4-FFF2-40B4-BE49-F238E27FC236}">
                  <a16:creationId xmlns:a16="http://schemas.microsoft.com/office/drawing/2014/main" id="{CAB9888E-7909-4543-8C0F-DCAC166E37A0}"/>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mlns="">
        <xdr:sp macro="" textlink="">
          <xdr:nvSpPr>
            <xdr:cNvPr id="0" name=""/>
            <xdr:cNvSpPr>
              <a:spLocks noTextEdit="1"/>
            </xdr:cNvSpPr>
          </xdr:nvSpPr>
          <xdr:spPr>
            <a:xfrm>
              <a:off x="6083301" y="1003300"/>
              <a:ext cx="1676399" cy="347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800101</xdr:colOff>
      <xdr:row>11</xdr:row>
      <xdr:rowOff>12700</xdr:rowOff>
    </xdr:from>
    <xdr:to>
      <xdr:col>18</xdr:col>
      <xdr:colOff>12700</xdr:colOff>
      <xdr:row>16</xdr:row>
      <xdr:rowOff>12700</xdr:rowOff>
    </xdr:to>
    <mc:AlternateContent xmlns:mc="http://schemas.openxmlformats.org/markup-compatibility/2006" xmlns:a14="http://schemas.microsoft.com/office/drawing/2010/main">
      <mc:Choice Requires="a14">
        <xdr:graphicFrame macro="">
          <xdr:nvGraphicFramePr>
            <xdr:cNvPr id="12" name="Employment Status">
              <a:extLst>
                <a:ext uri="{FF2B5EF4-FFF2-40B4-BE49-F238E27FC236}">
                  <a16:creationId xmlns:a16="http://schemas.microsoft.com/office/drawing/2014/main" id="{A073375E-7880-A04E-A73C-CB6341E9BF5B}"/>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13512801" y="2247900"/>
              <a:ext cx="1689099"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4</xdr:row>
      <xdr:rowOff>190500</xdr:rowOff>
    </xdr:from>
    <xdr:to>
      <xdr:col>14</xdr:col>
      <xdr:colOff>812800</xdr:colOff>
      <xdr:row>22</xdr:row>
      <xdr:rowOff>0</xdr:rowOff>
    </xdr:to>
    <mc:AlternateContent xmlns:mc="http://schemas.openxmlformats.org/markup-compatibility/2006" xmlns:a14="http://schemas.microsoft.com/office/drawing/2010/main">
      <mc:Choice Requires="a14">
        <xdr:graphicFrame macro="">
          <xdr:nvGraphicFramePr>
            <xdr:cNvPr id="13" name="Training Hours">
              <a:extLst>
                <a:ext uri="{FF2B5EF4-FFF2-40B4-BE49-F238E27FC236}">
                  <a16:creationId xmlns:a16="http://schemas.microsoft.com/office/drawing/2014/main" id="{9B9CC657-A400-2245-B45C-9CDBFDE05AA5}"/>
                </a:ext>
              </a:extLst>
            </xdr:cNvPr>
            <xdr:cNvGraphicFramePr/>
          </xdr:nvGraphicFramePr>
          <xdr:xfrm>
            <a:off x="0" y="0"/>
            <a:ext cx="0" cy="0"/>
          </xdr:xfrm>
          <a:graphic>
            <a:graphicData uri="http://schemas.microsoft.com/office/drawing/2010/slicer">
              <sle:slicer xmlns:sle="http://schemas.microsoft.com/office/drawing/2010/slicer" name="Training Hours"/>
            </a:graphicData>
          </a:graphic>
        </xdr:graphicFrame>
      </mc:Choice>
      <mc:Fallback xmlns="">
        <xdr:sp macro="" textlink="">
          <xdr:nvSpPr>
            <xdr:cNvPr id="0" name=""/>
            <xdr:cNvSpPr>
              <a:spLocks noTextEdit="1"/>
            </xdr:cNvSpPr>
          </xdr:nvSpPr>
          <xdr:spPr>
            <a:xfrm>
              <a:off x="11061700" y="1003300"/>
              <a:ext cx="1638300" cy="346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812800</xdr:colOff>
      <xdr:row>4</xdr:row>
      <xdr:rowOff>190500</xdr:rowOff>
    </xdr:from>
    <xdr:to>
      <xdr:col>18</xdr:col>
      <xdr:colOff>25400</xdr:colOff>
      <xdr:row>10</xdr:row>
      <xdr:rowOff>0</xdr:rowOff>
    </xdr:to>
    <mc:AlternateContent xmlns:mc="http://schemas.openxmlformats.org/markup-compatibility/2006" xmlns:a14="http://schemas.microsoft.com/office/drawing/2010/main">
      <mc:Choice Requires="a14">
        <xdr:graphicFrame macro="">
          <xdr:nvGraphicFramePr>
            <xdr:cNvPr id="14" name="Promotion Status">
              <a:extLst>
                <a:ext uri="{FF2B5EF4-FFF2-40B4-BE49-F238E27FC236}">
                  <a16:creationId xmlns:a16="http://schemas.microsoft.com/office/drawing/2014/main" id="{20C82AF2-8D4C-DA47-9E1A-94713B24D1F3}"/>
                </a:ext>
              </a:extLst>
            </xdr:cNvPr>
            <xdr:cNvGraphicFramePr/>
          </xdr:nvGraphicFramePr>
          <xdr:xfrm>
            <a:off x="0" y="0"/>
            <a:ext cx="0" cy="0"/>
          </xdr:xfrm>
          <a:graphic>
            <a:graphicData uri="http://schemas.microsoft.com/office/drawing/2010/slicer">
              <sle:slicer xmlns:sle="http://schemas.microsoft.com/office/drawing/2010/slicer" name="Promotion Status"/>
            </a:graphicData>
          </a:graphic>
        </xdr:graphicFrame>
      </mc:Choice>
      <mc:Fallback xmlns="">
        <xdr:sp macro="" textlink="">
          <xdr:nvSpPr>
            <xdr:cNvPr id="0" name=""/>
            <xdr:cNvSpPr>
              <a:spLocks noTextEdit="1"/>
            </xdr:cNvSpPr>
          </xdr:nvSpPr>
          <xdr:spPr>
            <a:xfrm>
              <a:off x="13525500" y="1003300"/>
              <a:ext cx="16891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0</xdr:colOff>
      <xdr:row>35</xdr:row>
      <xdr:rowOff>0</xdr:rowOff>
    </xdr:from>
    <xdr:to>
      <xdr:col>33</xdr:col>
      <xdr:colOff>228600</xdr:colOff>
      <xdr:row>51</xdr:row>
      <xdr:rowOff>63500</xdr:rowOff>
    </xdr:to>
    <xdr:graphicFrame macro="">
      <xdr:nvGraphicFramePr>
        <xdr:cNvPr id="15" name="Chart 14">
          <a:extLst>
            <a:ext uri="{FF2B5EF4-FFF2-40B4-BE49-F238E27FC236}">
              <a16:creationId xmlns:a16="http://schemas.microsoft.com/office/drawing/2014/main" id="{A6738A1E-5D21-1A40-B9D0-314B8149B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chal Shakya" refreshedDate="46206.767054861113" createdVersion="8" refreshedVersion="8" minRefreshableVersion="3" recordCount="1000" xr:uid="{7E6C1202-1B28-A845-B3E7-D8D2BC97B558}">
  <cacheSource type="worksheet">
    <worksheetSource name="hr_analytics_table"/>
  </cacheSource>
  <cacheFields count="40">
    <cacheField name="Employee ID" numFmtId="0">
      <sharedItems count="1000">
        <s v="E0001"/>
        <s v="E0002"/>
        <s v="E0003"/>
        <s v="E0004"/>
        <s v="E0005"/>
        <s v="E0006"/>
        <s v="E0007"/>
        <s v="E0008"/>
        <s v="E0009"/>
        <s v="E0010"/>
        <s v="E0011"/>
        <s v="E0012"/>
        <s v="E0013"/>
        <s v="E0014"/>
        <s v="E0015"/>
        <s v="E0016"/>
        <s v="E0017"/>
        <s v="E0018"/>
        <s v="E0019"/>
        <s v="E0020"/>
        <s v="E0021"/>
        <s v="E0022"/>
        <s v="E0023"/>
        <s v="E0024"/>
        <s v="E0025"/>
        <s v="E0026"/>
        <s v="E0027"/>
        <s v="E0028"/>
        <s v="E0029"/>
        <s v="E0030"/>
        <s v="E0031"/>
        <s v="E0032"/>
        <s v="E0033"/>
        <s v="E0034"/>
        <s v="E0035"/>
        <s v="E0036"/>
        <s v="E0037"/>
        <s v="E0038"/>
        <s v="E0039"/>
        <s v="E0040"/>
        <s v="E0041"/>
        <s v="E0042"/>
        <s v="E0043"/>
        <s v="E0044"/>
        <s v="E0045"/>
        <s v="E0046"/>
        <s v="E0047"/>
        <s v="E0048"/>
        <s v="E0049"/>
        <s v="E0050"/>
        <s v="E0051"/>
        <s v="E0052"/>
        <s v="E0053"/>
        <s v="E0054"/>
        <s v="E0055"/>
        <s v="E0056"/>
        <s v="E0057"/>
        <s v="E0058"/>
        <s v="E0059"/>
        <s v="E0060"/>
        <s v="E0061"/>
        <s v="E0062"/>
        <s v="E0063"/>
        <s v="E0064"/>
        <s v="E0065"/>
        <s v="E0066"/>
        <s v="E0067"/>
        <s v="E0068"/>
        <s v="E0069"/>
        <s v="E0070"/>
        <s v="E0071"/>
        <s v="E0072"/>
        <s v="E0073"/>
        <s v="E0074"/>
        <s v="E0075"/>
        <s v="E0076"/>
        <s v="E0077"/>
        <s v="E0078"/>
        <s v="E0079"/>
        <s v="E0080"/>
        <s v="E0081"/>
        <s v="E0082"/>
        <s v="E0083"/>
        <s v="E0084"/>
        <s v="E0085"/>
        <s v="E0086"/>
        <s v="E0087"/>
        <s v="E0088"/>
        <s v="E0089"/>
        <s v="E0090"/>
        <s v="E0091"/>
        <s v="E0092"/>
        <s v="E0093"/>
        <s v="E0094"/>
        <s v="E0095"/>
        <s v="E0096"/>
        <s v="E0097"/>
        <s v="E0098"/>
        <s v="E0099"/>
        <s v="E0100"/>
        <s v="E0101"/>
        <s v="E0102"/>
        <s v="E0103"/>
        <s v="E0104"/>
        <s v="E0105"/>
        <s v="E0106"/>
        <s v="E0107"/>
        <s v="E0108"/>
        <s v="E0109"/>
        <s v="E0110"/>
        <s v="E0111"/>
        <s v="E0112"/>
        <s v="E0113"/>
        <s v="E0114"/>
        <s v="E0115"/>
        <s v="E0116"/>
        <s v="E0117"/>
        <s v="E0118"/>
        <s v="E0119"/>
        <s v="E0120"/>
        <s v="E0121"/>
        <s v="E0122"/>
        <s v="E0123"/>
        <s v="E0124"/>
        <s v="E0125"/>
        <s v="E0126"/>
        <s v="E0127"/>
        <s v="E0128"/>
        <s v="E0129"/>
        <s v="E0130"/>
        <s v="E0131"/>
        <s v="E0132"/>
        <s v="E0133"/>
        <s v="E0134"/>
        <s v="E0135"/>
        <s v="E0136"/>
        <s v="E0137"/>
        <s v="E0138"/>
        <s v="E0139"/>
        <s v="E0140"/>
        <s v="E0141"/>
        <s v="E0142"/>
        <s v="E0143"/>
        <s v="E0144"/>
        <s v="E0145"/>
        <s v="E0146"/>
        <s v="E0147"/>
        <s v="E0148"/>
        <s v="E0149"/>
        <s v="E0150"/>
        <s v="E0151"/>
        <s v="E0152"/>
        <s v="E0153"/>
        <s v="E0154"/>
        <s v="E0155"/>
        <s v="E0156"/>
        <s v="E0157"/>
        <s v="E0158"/>
        <s v="E0159"/>
        <s v="E0160"/>
        <s v="E0161"/>
        <s v="E0162"/>
        <s v="E0163"/>
        <s v="E0164"/>
        <s v="E0165"/>
        <s v="E0166"/>
        <s v="E0167"/>
        <s v="E0168"/>
        <s v="E0169"/>
        <s v="E0170"/>
        <s v="E0171"/>
        <s v="E0172"/>
        <s v="E0173"/>
        <s v="E0174"/>
        <s v="E0175"/>
        <s v="E0176"/>
        <s v="E0177"/>
        <s v="E0178"/>
        <s v="E0179"/>
        <s v="E0180"/>
        <s v="E0181"/>
        <s v="E0182"/>
        <s v="E0183"/>
        <s v="E0184"/>
        <s v="E0185"/>
        <s v="E0186"/>
        <s v="E0187"/>
        <s v="E0188"/>
        <s v="E0189"/>
        <s v="E0190"/>
        <s v="E0191"/>
        <s v="E0192"/>
        <s v="E0193"/>
        <s v="E0194"/>
        <s v="E0195"/>
        <s v="E0196"/>
        <s v="E0197"/>
        <s v="E0198"/>
        <s v="E0199"/>
        <s v="E0200"/>
        <s v="E0201"/>
        <s v="E0202"/>
        <s v="E0203"/>
        <s v="E0204"/>
        <s v="E0205"/>
        <s v="E0206"/>
        <s v="E0207"/>
        <s v="E0208"/>
        <s v="E0209"/>
        <s v="E0210"/>
        <s v="E0211"/>
        <s v="E0212"/>
        <s v="E0213"/>
        <s v="E0214"/>
        <s v="E0215"/>
        <s v="E0216"/>
        <s v="E0217"/>
        <s v="E0218"/>
        <s v="E0219"/>
        <s v="E0220"/>
        <s v="E0221"/>
        <s v="E0222"/>
        <s v="E0223"/>
        <s v="E0224"/>
        <s v="E0225"/>
        <s v="E0226"/>
        <s v="E0227"/>
        <s v="E0228"/>
        <s v="E0229"/>
        <s v="E0230"/>
        <s v="E0231"/>
        <s v="E0232"/>
        <s v="E0233"/>
        <s v="E0234"/>
        <s v="E0235"/>
        <s v="E0236"/>
        <s v="E0237"/>
        <s v="E0238"/>
        <s v="E0239"/>
        <s v="E0240"/>
        <s v="E0241"/>
        <s v="E0242"/>
        <s v="E0243"/>
        <s v="E0244"/>
        <s v="E0245"/>
        <s v="E0246"/>
        <s v="E0247"/>
        <s v="E0248"/>
        <s v="E0249"/>
        <s v="E0250"/>
        <s v="E0251"/>
        <s v="E0252"/>
        <s v="E0253"/>
        <s v="E0254"/>
        <s v="E0255"/>
        <s v="E0256"/>
        <s v="E0257"/>
        <s v="E0258"/>
        <s v="E0259"/>
        <s v="E0260"/>
        <s v="E0261"/>
        <s v="E0262"/>
        <s v="E0263"/>
        <s v="E0264"/>
        <s v="E0265"/>
        <s v="E0266"/>
        <s v="E0267"/>
        <s v="E0268"/>
        <s v="E0269"/>
        <s v="E0270"/>
        <s v="E0271"/>
        <s v="E0272"/>
        <s v="E0273"/>
        <s v="E0274"/>
        <s v="E0275"/>
        <s v="E0276"/>
        <s v="E0277"/>
        <s v="E0278"/>
        <s v="E0279"/>
        <s v="E0280"/>
        <s v="E0281"/>
        <s v="E0282"/>
        <s v="E0283"/>
        <s v="E0284"/>
        <s v="E0285"/>
        <s v="E0286"/>
        <s v="E0287"/>
        <s v="E0288"/>
        <s v="E0289"/>
        <s v="E0290"/>
        <s v="E0291"/>
        <s v="E0292"/>
        <s v="E0293"/>
        <s v="E0294"/>
        <s v="E0295"/>
        <s v="E0296"/>
        <s v="E0297"/>
        <s v="E0298"/>
        <s v="E0299"/>
        <s v="E0300"/>
        <s v="E0301"/>
        <s v="E0302"/>
        <s v="E0303"/>
        <s v="E0304"/>
        <s v="E0305"/>
        <s v="E0306"/>
        <s v="E0307"/>
        <s v="E0308"/>
        <s v="E0309"/>
        <s v="E0310"/>
        <s v="E0311"/>
        <s v="E0312"/>
        <s v="E0313"/>
        <s v="E0314"/>
        <s v="E0315"/>
        <s v="E0316"/>
        <s v="E0317"/>
        <s v="E0318"/>
        <s v="E0319"/>
        <s v="E0320"/>
        <s v="E0321"/>
        <s v="E0322"/>
        <s v="E0323"/>
        <s v="E0324"/>
        <s v="E0325"/>
        <s v="E0326"/>
        <s v="E0327"/>
        <s v="E0328"/>
        <s v="E0329"/>
        <s v="E0330"/>
        <s v="E0331"/>
        <s v="E0332"/>
        <s v="E0333"/>
        <s v="E0334"/>
        <s v="E0335"/>
        <s v="E0336"/>
        <s v="E0337"/>
        <s v="E0338"/>
        <s v="E0339"/>
        <s v="E0340"/>
        <s v="E0341"/>
        <s v="E0342"/>
        <s v="E0343"/>
        <s v="E0344"/>
        <s v="E0345"/>
        <s v="E0346"/>
        <s v="E0347"/>
        <s v="E0348"/>
        <s v="E0349"/>
        <s v="E0350"/>
        <s v="E0351"/>
        <s v="E0352"/>
        <s v="E0353"/>
        <s v="E0354"/>
        <s v="E0355"/>
        <s v="E0356"/>
        <s v="E0357"/>
        <s v="E0358"/>
        <s v="E0359"/>
        <s v="E0360"/>
        <s v="E0361"/>
        <s v="E0362"/>
        <s v="E0363"/>
        <s v="E0364"/>
        <s v="E0365"/>
        <s v="E0366"/>
        <s v="E0367"/>
        <s v="E0368"/>
        <s v="E0369"/>
        <s v="E0370"/>
        <s v="E0371"/>
        <s v="E0372"/>
        <s v="E0373"/>
        <s v="E0374"/>
        <s v="E0375"/>
        <s v="E0376"/>
        <s v="E0377"/>
        <s v="E0378"/>
        <s v="E0379"/>
        <s v="E0380"/>
        <s v="E0381"/>
        <s v="E0382"/>
        <s v="E0383"/>
        <s v="E0384"/>
        <s v="E0385"/>
        <s v="E0386"/>
        <s v="E0387"/>
        <s v="E0388"/>
        <s v="E0389"/>
        <s v="E0390"/>
        <s v="E0391"/>
        <s v="E0392"/>
        <s v="E0393"/>
        <s v="E0394"/>
        <s v="E0395"/>
        <s v="E0396"/>
        <s v="E0397"/>
        <s v="E0398"/>
        <s v="E0399"/>
        <s v="E0400"/>
        <s v="E0401"/>
        <s v="E0402"/>
        <s v="E0403"/>
        <s v="E0404"/>
        <s v="E0405"/>
        <s v="E0406"/>
        <s v="E0407"/>
        <s v="E0408"/>
        <s v="E0409"/>
        <s v="E0410"/>
        <s v="E0411"/>
        <s v="E0412"/>
        <s v="E0413"/>
        <s v="E0414"/>
        <s v="E0415"/>
        <s v="E0416"/>
        <s v="E0417"/>
        <s v="E0418"/>
        <s v="E0419"/>
        <s v="E0420"/>
        <s v="E0421"/>
        <s v="E0422"/>
        <s v="E0423"/>
        <s v="E0424"/>
        <s v="E0425"/>
        <s v="E0426"/>
        <s v="E0427"/>
        <s v="E0428"/>
        <s v="E0429"/>
        <s v="E0430"/>
        <s v="E0431"/>
        <s v="E0432"/>
        <s v="E0433"/>
        <s v="E0434"/>
        <s v="E0435"/>
        <s v="E0436"/>
        <s v="E0437"/>
        <s v="E0438"/>
        <s v="E0439"/>
        <s v="E0440"/>
        <s v="E0441"/>
        <s v="E0442"/>
        <s v="E0443"/>
        <s v="E0444"/>
        <s v="E0445"/>
        <s v="E0446"/>
        <s v="E0447"/>
        <s v="E0448"/>
        <s v="E0449"/>
        <s v="E0450"/>
        <s v="E0451"/>
        <s v="E0452"/>
        <s v="E0453"/>
        <s v="E0454"/>
        <s v="E0455"/>
        <s v="E0456"/>
        <s v="E0457"/>
        <s v="E0458"/>
        <s v="E0459"/>
        <s v="E0460"/>
        <s v="E0461"/>
        <s v="E0462"/>
        <s v="E0463"/>
        <s v="E0464"/>
        <s v="E0465"/>
        <s v="E0466"/>
        <s v="E0467"/>
        <s v="E0468"/>
        <s v="E0469"/>
        <s v="E0470"/>
        <s v="E0471"/>
        <s v="E0472"/>
        <s v="E0473"/>
        <s v="E0474"/>
        <s v="E0475"/>
        <s v="E0476"/>
        <s v="E0477"/>
        <s v="E0478"/>
        <s v="E0479"/>
        <s v="E0480"/>
        <s v="E0481"/>
        <s v="E0482"/>
        <s v="E0483"/>
        <s v="E0484"/>
        <s v="E0485"/>
        <s v="E0486"/>
        <s v="E0487"/>
        <s v="E0488"/>
        <s v="E0489"/>
        <s v="E0490"/>
        <s v="E0491"/>
        <s v="E0492"/>
        <s v="E0493"/>
        <s v="E0494"/>
        <s v="E0495"/>
        <s v="E0496"/>
        <s v="E0497"/>
        <s v="E0498"/>
        <s v="E0499"/>
        <s v="E0500"/>
        <s v="E0501"/>
        <s v="E0502"/>
        <s v="E0503"/>
        <s v="E0504"/>
        <s v="E0505"/>
        <s v="E0506"/>
        <s v="E0507"/>
        <s v="E0508"/>
        <s v="E0509"/>
        <s v="E0510"/>
        <s v="E0511"/>
        <s v="E0512"/>
        <s v="E0513"/>
        <s v="E0514"/>
        <s v="E0515"/>
        <s v="E0516"/>
        <s v="E0517"/>
        <s v="E0518"/>
        <s v="E0519"/>
        <s v="E0520"/>
        <s v="E0521"/>
        <s v="E0522"/>
        <s v="E0523"/>
        <s v="E0524"/>
        <s v="E0525"/>
        <s v="E0526"/>
        <s v="E0527"/>
        <s v="E0528"/>
        <s v="E0529"/>
        <s v="E0530"/>
        <s v="E0531"/>
        <s v="E0532"/>
        <s v="E0533"/>
        <s v="E0534"/>
        <s v="E0535"/>
        <s v="E0536"/>
        <s v="E0537"/>
        <s v="E0538"/>
        <s v="E0539"/>
        <s v="E0540"/>
        <s v="E0541"/>
        <s v="E0542"/>
        <s v="E0543"/>
        <s v="E0544"/>
        <s v="E0545"/>
        <s v="E0546"/>
        <s v="E0547"/>
        <s v="E0548"/>
        <s v="E0549"/>
        <s v="E0550"/>
        <s v="E0551"/>
        <s v="E0552"/>
        <s v="E0553"/>
        <s v="E0554"/>
        <s v="E0555"/>
        <s v="E0556"/>
        <s v="E0557"/>
        <s v="E0558"/>
        <s v="E0559"/>
        <s v="E0560"/>
        <s v="E0561"/>
        <s v="E0562"/>
        <s v="E0563"/>
        <s v="E0564"/>
        <s v="E0565"/>
        <s v="E0566"/>
        <s v="E0567"/>
        <s v="E0568"/>
        <s v="E0569"/>
        <s v="E0570"/>
        <s v="E0571"/>
        <s v="E0572"/>
        <s v="E0573"/>
        <s v="E0574"/>
        <s v="E0575"/>
        <s v="E0576"/>
        <s v="E0577"/>
        <s v="E0578"/>
        <s v="E0579"/>
        <s v="E0580"/>
        <s v="E0581"/>
        <s v="E0582"/>
        <s v="E0583"/>
        <s v="E0584"/>
        <s v="E0585"/>
        <s v="E0586"/>
        <s v="E0587"/>
        <s v="E0588"/>
        <s v="E0589"/>
        <s v="E0590"/>
        <s v="E0591"/>
        <s v="E0592"/>
        <s v="E0593"/>
        <s v="E0594"/>
        <s v="E0595"/>
        <s v="E0596"/>
        <s v="E0597"/>
        <s v="E0598"/>
        <s v="E0599"/>
        <s v="E0600"/>
        <s v="E0601"/>
        <s v="E0602"/>
        <s v="E0603"/>
        <s v="E0604"/>
        <s v="E0605"/>
        <s v="E0606"/>
        <s v="E0607"/>
        <s v="E0608"/>
        <s v="E0609"/>
        <s v="E0610"/>
        <s v="E0611"/>
        <s v="E0612"/>
        <s v="E0613"/>
        <s v="E0614"/>
        <s v="E0615"/>
        <s v="E0616"/>
        <s v="E0617"/>
        <s v="E0618"/>
        <s v="E0619"/>
        <s v="E0620"/>
        <s v="E0621"/>
        <s v="E0622"/>
        <s v="E0623"/>
        <s v="E0624"/>
        <s v="E0625"/>
        <s v="E0626"/>
        <s v="E0627"/>
        <s v="E0628"/>
        <s v="E0629"/>
        <s v="E0630"/>
        <s v="E0631"/>
        <s v="E0632"/>
        <s v="E0633"/>
        <s v="E0634"/>
        <s v="E0635"/>
        <s v="E0636"/>
        <s v="E0637"/>
        <s v="E0638"/>
        <s v="E0639"/>
        <s v="E0640"/>
        <s v="E0641"/>
        <s v="E0642"/>
        <s v="E0643"/>
        <s v="E0644"/>
        <s v="E0645"/>
        <s v="E0646"/>
        <s v="E0647"/>
        <s v="E0648"/>
        <s v="E0649"/>
        <s v="E0650"/>
        <s v="E0651"/>
        <s v="E0652"/>
        <s v="E0653"/>
        <s v="E0654"/>
        <s v="E0655"/>
        <s v="E0656"/>
        <s v="E0657"/>
        <s v="E0658"/>
        <s v="E0659"/>
        <s v="E0660"/>
        <s v="E0661"/>
        <s v="E0662"/>
        <s v="E0663"/>
        <s v="E0664"/>
        <s v="E0665"/>
        <s v="E0666"/>
        <s v="E0667"/>
        <s v="E0668"/>
        <s v="E0669"/>
        <s v="E0670"/>
        <s v="E0671"/>
        <s v="E0672"/>
        <s v="E0673"/>
        <s v="E0674"/>
        <s v="E0675"/>
        <s v="E0676"/>
        <s v="E0677"/>
        <s v="E0678"/>
        <s v="E0679"/>
        <s v="E0680"/>
        <s v="E0681"/>
        <s v="E0682"/>
        <s v="E0683"/>
        <s v="E0684"/>
        <s v="E0685"/>
        <s v="E0686"/>
        <s v="E0687"/>
        <s v="E0688"/>
        <s v="E0689"/>
        <s v="E0690"/>
        <s v="E0691"/>
        <s v="E0692"/>
        <s v="E0693"/>
        <s v="E0694"/>
        <s v="E0695"/>
        <s v="E0696"/>
        <s v="E0697"/>
        <s v="E0698"/>
        <s v="E0699"/>
        <s v="E0700"/>
        <s v="E0701"/>
        <s v="E0702"/>
        <s v="E0703"/>
        <s v="E0704"/>
        <s v="E0705"/>
        <s v="E0706"/>
        <s v="E0707"/>
        <s v="E0708"/>
        <s v="E0709"/>
        <s v="E0710"/>
        <s v="E0711"/>
        <s v="E0712"/>
        <s v="E0713"/>
        <s v="E0714"/>
        <s v="E0715"/>
        <s v="E0716"/>
        <s v="E0717"/>
        <s v="E0718"/>
        <s v="E0719"/>
        <s v="E0720"/>
        <s v="E0721"/>
        <s v="E0722"/>
        <s v="E0723"/>
        <s v="E0724"/>
        <s v="E0725"/>
        <s v="E0726"/>
        <s v="E0727"/>
        <s v="E0728"/>
        <s v="E0729"/>
        <s v="E0730"/>
        <s v="E0731"/>
        <s v="E0732"/>
        <s v="E0733"/>
        <s v="E0734"/>
        <s v="E0735"/>
        <s v="E0736"/>
        <s v="E0737"/>
        <s v="E0738"/>
        <s v="E0739"/>
        <s v="E0740"/>
        <s v="E0741"/>
        <s v="E0742"/>
        <s v="E0743"/>
        <s v="E0744"/>
        <s v="E0745"/>
        <s v="E0746"/>
        <s v="E0747"/>
        <s v="E0748"/>
        <s v="E0749"/>
        <s v="E0750"/>
        <s v="E0751"/>
        <s v="E0752"/>
        <s v="E0753"/>
        <s v="E0754"/>
        <s v="E0755"/>
        <s v="E0756"/>
        <s v="E0757"/>
        <s v="E0758"/>
        <s v="E0759"/>
        <s v="E0760"/>
        <s v="E0761"/>
        <s v="E0762"/>
        <s v="E0763"/>
        <s v="E0764"/>
        <s v="E0765"/>
        <s v="E0766"/>
        <s v="E0767"/>
        <s v="E0768"/>
        <s v="E0769"/>
        <s v="E0770"/>
        <s v="E0771"/>
        <s v="E0772"/>
        <s v="E0773"/>
        <s v="E0774"/>
        <s v="E0775"/>
        <s v="E0776"/>
        <s v="E0777"/>
        <s v="E0778"/>
        <s v="E0779"/>
        <s v="E0780"/>
        <s v="E0781"/>
        <s v="E0782"/>
        <s v="E0783"/>
        <s v="E0784"/>
        <s v="E0785"/>
        <s v="E0786"/>
        <s v="E0787"/>
        <s v="E0788"/>
        <s v="E0789"/>
        <s v="E0790"/>
        <s v="E0791"/>
        <s v="E0792"/>
        <s v="E0793"/>
        <s v="E0794"/>
        <s v="E0795"/>
        <s v="E0796"/>
        <s v="E0797"/>
        <s v="E0798"/>
        <s v="E0799"/>
        <s v="E0800"/>
        <s v="E0801"/>
        <s v="E0802"/>
        <s v="E0803"/>
        <s v="E0804"/>
        <s v="E0805"/>
        <s v="E0806"/>
        <s v="E0807"/>
        <s v="E0808"/>
        <s v="E0809"/>
        <s v="E0810"/>
        <s v="E0811"/>
        <s v="E0812"/>
        <s v="E0813"/>
        <s v="E0814"/>
        <s v="E0815"/>
        <s v="E0816"/>
        <s v="E0817"/>
        <s v="E0818"/>
        <s v="E0819"/>
        <s v="E0820"/>
        <s v="E0821"/>
        <s v="E0822"/>
        <s v="E0823"/>
        <s v="E0824"/>
        <s v="E0825"/>
        <s v="E0826"/>
        <s v="E0827"/>
        <s v="E0828"/>
        <s v="E0829"/>
        <s v="E0830"/>
        <s v="E0831"/>
        <s v="E0832"/>
        <s v="E0833"/>
        <s v="E0834"/>
        <s v="E0835"/>
        <s v="E0836"/>
        <s v="E0837"/>
        <s v="E0838"/>
        <s v="E0839"/>
        <s v="E0840"/>
        <s v="E0841"/>
        <s v="E0842"/>
        <s v="E0843"/>
        <s v="E0844"/>
        <s v="E0845"/>
        <s v="E0846"/>
        <s v="E0847"/>
        <s v="E0848"/>
        <s v="E0849"/>
        <s v="E0850"/>
        <s v="E0851"/>
        <s v="E0852"/>
        <s v="E0853"/>
        <s v="E0854"/>
        <s v="E0855"/>
        <s v="E0856"/>
        <s v="E0857"/>
        <s v="E0858"/>
        <s v="E0859"/>
        <s v="E0860"/>
        <s v="E0861"/>
        <s v="E0862"/>
        <s v="E0863"/>
        <s v="E0864"/>
        <s v="E0865"/>
        <s v="E0866"/>
        <s v="E0867"/>
        <s v="E0868"/>
        <s v="E0869"/>
        <s v="E0870"/>
        <s v="E0871"/>
        <s v="E0872"/>
        <s v="E0873"/>
        <s v="E0874"/>
        <s v="E0875"/>
        <s v="E0876"/>
        <s v="E0877"/>
        <s v="E0878"/>
        <s v="E0879"/>
        <s v="E0880"/>
        <s v="E0881"/>
        <s v="E0882"/>
        <s v="E0883"/>
        <s v="E0884"/>
        <s v="E0885"/>
        <s v="E0886"/>
        <s v="E0887"/>
        <s v="E0888"/>
        <s v="E0889"/>
        <s v="E0890"/>
        <s v="E0891"/>
        <s v="E0892"/>
        <s v="E0893"/>
        <s v="E0894"/>
        <s v="E0895"/>
        <s v="E0896"/>
        <s v="E0897"/>
        <s v="E0898"/>
        <s v="E0899"/>
        <s v="E0900"/>
        <s v="E0901"/>
        <s v="E0902"/>
        <s v="E0903"/>
        <s v="E0904"/>
        <s v="E0905"/>
        <s v="E0906"/>
        <s v="E0907"/>
        <s v="E0908"/>
        <s v="E0909"/>
        <s v="E0910"/>
        <s v="E0911"/>
        <s v="E0912"/>
        <s v="E0913"/>
        <s v="E0914"/>
        <s v="E0915"/>
        <s v="E0916"/>
        <s v="E0917"/>
        <s v="E0918"/>
        <s v="E0919"/>
        <s v="E0920"/>
        <s v="E0921"/>
        <s v="E0922"/>
        <s v="E0923"/>
        <s v="E0924"/>
        <s v="E0925"/>
        <s v="E0926"/>
        <s v="E0927"/>
        <s v="E0928"/>
        <s v="E0929"/>
        <s v="E0930"/>
        <s v="E0931"/>
        <s v="E0932"/>
        <s v="E0933"/>
        <s v="E0934"/>
        <s v="E0935"/>
        <s v="E0936"/>
        <s v="E0937"/>
        <s v="E0938"/>
        <s v="E0939"/>
        <s v="E0940"/>
        <s v="E0941"/>
        <s v="E0942"/>
        <s v="E0943"/>
        <s v="E0944"/>
        <s v="E0945"/>
        <s v="E0946"/>
        <s v="E0947"/>
        <s v="E0948"/>
        <s v="E0949"/>
        <s v="E0950"/>
        <s v="E0951"/>
        <s v="E0952"/>
        <s v="E0953"/>
        <s v="E0954"/>
        <s v="E0955"/>
        <s v="E0956"/>
        <s v="E0957"/>
        <s v="E0958"/>
        <s v="E0959"/>
        <s v="E0960"/>
        <s v="E0961"/>
        <s v="E0962"/>
        <s v="E0963"/>
        <s v="E0964"/>
        <s v="E0965"/>
        <s v="E0966"/>
        <s v="E0967"/>
        <s v="E0968"/>
        <s v="E0969"/>
        <s v="E0970"/>
        <s v="E0971"/>
        <s v="E0972"/>
        <s v="E0973"/>
        <s v="E0974"/>
        <s v="E0975"/>
        <s v="E0976"/>
        <s v="E0977"/>
        <s v="E0978"/>
        <s v="E0979"/>
        <s v="E0980"/>
        <s v="E0981"/>
        <s v="E0982"/>
        <s v="E0983"/>
        <s v="E0984"/>
        <s v="E0985"/>
        <s v="E0986"/>
        <s v="E0987"/>
        <s v="E0988"/>
        <s v="E0989"/>
        <s v="E0990"/>
        <s v="E0991"/>
        <s v="E0992"/>
        <s v="E0993"/>
        <s v="E0994"/>
        <s v="E0995"/>
        <s v="E0996"/>
        <s v="E0997"/>
        <s v="E0998"/>
        <s v="E0999"/>
        <s v="E1000"/>
      </sharedItems>
    </cacheField>
    <cacheField name="Employee Name" numFmtId="0">
      <sharedItems/>
    </cacheField>
    <cacheField name="Gender" numFmtId="0">
      <sharedItems count="3">
        <s v="Male"/>
        <s v="Female"/>
        <s v="Non-Binary"/>
      </sharedItems>
    </cacheField>
    <cacheField name="Age" numFmtId="0">
      <sharedItems containsSemiMixedTypes="0" containsString="0" containsNumber="1" containsInteger="1" minValue="22" maxValue="61"/>
    </cacheField>
    <cacheField name="Date of Birth" numFmtId="164">
      <sharedItems containsSemiMixedTypes="0" containsNonDate="0" containsDate="1" containsString="0" minDate="1964-07-26T00:00:00" maxDate="2004-05-28T00:00:00"/>
    </cacheField>
    <cacheField name="Department" numFmtId="0">
      <sharedItems count="15">
        <s v="Data &amp; Analytics"/>
        <s v="Finance"/>
        <s v="Product"/>
        <s v="Legal"/>
        <s v="Marketing"/>
        <s v="Customer Success"/>
        <s v="Engineering"/>
        <s v="Operations"/>
        <s v="Security"/>
        <s v="Corporate Strategy"/>
        <s v="Procurement"/>
        <s v="Sales"/>
        <s v="Human Resources"/>
        <s v="Compliance"/>
        <s v="IT"/>
      </sharedItems>
    </cacheField>
    <cacheField name="Business Unit" numFmtId="0">
      <sharedItems count="6">
        <s v="Data &amp; AI"/>
        <s v="Corporate Services"/>
        <s v="Product &amp; Technology"/>
        <s v="Risk &amp; Compliance"/>
        <s v="Revenue"/>
        <s v="Operations"/>
      </sharedItems>
    </cacheField>
    <cacheField name="Designation" numFmtId="0">
      <sharedItems/>
    </cacheField>
    <cacheField name="Job Level" numFmtId="0">
      <sharedItems count="7">
        <s v="L6"/>
        <s v="L4"/>
        <s v="L2"/>
        <s v="L5"/>
        <s v="L3"/>
        <s v="L1"/>
        <s v="L7"/>
      </sharedItems>
    </cacheField>
    <cacheField name="Manager ID" numFmtId="0">
      <sharedItems/>
    </cacheField>
    <cacheField name="Manager Name" numFmtId="0">
      <sharedItems count="60">
        <s v="Sarah Lopez"/>
        <s v="Astrid Bakker"/>
        <s v="Sophia Moreau"/>
        <s v="Julia Marino"/>
        <s v="Aleksander Fischer"/>
        <s v="Isla Eriksson"/>
        <s v="Jack Schmidt"/>
        <s v="Lotte Muller"/>
        <s v="Alessandro Lewandowski"/>
        <s v="Emily Olsson"/>
        <s v="Lea Ryan"/>
        <s v="Elena Szymanski"/>
        <s v="Ebba Kelly"/>
        <s v="Eva Bianchi"/>
        <s v="Louis Szymanski"/>
        <s v="Noah Ryan"/>
        <s v="Sara Fernandes"/>
        <s v="Milan Leroy"/>
        <s v="Sergio Rodrigues"/>
        <s v="Lukas Esposito"/>
        <s v="Matteo Wagner"/>
        <s v="Pieter Perez"/>
        <s v="Freya Martinez"/>
        <s v="Marco Gonzalez"/>
        <s v="Alice Greco"/>
        <s v="Juliette Williams"/>
        <s v="Elias De Jong"/>
        <s v="Giovanni Leroy"/>
        <s v="Felix Pereira"/>
        <s v="Javier Jansen"/>
        <s v="Alice Andersson"/>
        <s v="Miguel Persson"/>
        <s v="Hannah Wagner"/>
        <s v="Zofia Petit"/>
        <s v="Hugo Costa"/>
        <s v="Sem Thomas"/>
        <s v="Sophia Russo"/>
        <s v="Elsa Andersson"/>
        <s v="Emma Karlsson"/>
        <s v="Bram Robert"/>
        <s v="Beatrice Meyer"/>
        <s v="Lars Petit"/>
        <s v="Lucas Ryan"/>
        <s v="Ines Karlsson"/>
        <s v="Jan Gonzalez"/>
        <s v="Maja Nilsson"/>
        <s v="Mia Szymanski"/>
        <s v="Martina Pereira"/>
        <s v="Lucas Thomas"/>
        <s v="Paul Schneider"/>
        <s v="Axel Martin"/>
        <s v="Sara Wagner"/>
        <s v="Hugo Schulz"/>
        <s v="Raphael Smit"/>
        <s v="Lucas Doyle"/>
        <s v="Alessandro O'Brien"/>
        <s v="Alejandro Schmidt"/>
        <s v="Matteo O'Sullivan"/>
        <s v="Finn Larsson"/>
        <s v="Sara Martins"/>
      </sharedItems>
    </cacheField>
    <cacheField name="Location" numFmtId="0">
      <sharedItems count="30">
        <s v="Valencia"/>
        <s v="Hamburg"/>
        <s v="Krakow"/>
        <s v="Milan"/>
        <s v="Madrid"/>
        <s v="Stockholm"/>
        <s v="Eindhoven"/>
        <s v="Munich"/>
        <s v="London"/>
        <s v="Manchester"/>
        <s v="Berlin"/>
        <s v="Frankfurt"/>
        <s v="Dublin"/>
        <s v="Remote - Europe"/>
        <s v="Wroclaw"/>
        <s v="Brussels"/>
        <s v="Lyon"/>
        <s v="Lille"/>
        <s v="Warsaw"/>
        <s v="Paris"/>
        <s v="Gothenburg"/>
        <s v="Barcelona"/>
        <s v="Rotterdam"/>
        <s v="Lisbon"/>
        <s v="Porto"/>
        <s v="Amsterdam"/>
        <s v="Rome"/>
        <s v="Antwerp"/>
        <s v="Cork"/>
        <s v="Edinburgh"/>
      </sharedItems>
    </cacheField>
    <cacheField name="Country" numFmtId="0">
      <sharedItems/>
    </cacheField>
    <cacheField name="State" numFmtId="0">
      <sharedItems/>
    </cacheField>
    <cacheField name="Joining Date" numFmtId="164">
      <sharedItems containsSemiMixedTypes="0" containsNonDate="0" containsDate="1" containsString="0" minDate="2015-01-12T00:00:00" maxDate="2025-12-29T00:00:00"/>
    </cacheField>
    <cacheField name="Exit Date" numFmtId="164">
      <sharedItems containsNonDate="0" containsDate="1" containsString="0" containsBlank="1" minDate="2017-12-09T00:00:00" maxDate="2026-05-12T00:00:00"/>
    </cacheField>
    <cacheField name="Employment Status" numFmtId="0">
      <sharedItems count="2">
        <s v="Active"/>
        <s v="Exited"/>
      </sharedItems>
    </cacheField>
    <cacheField name="Salary" numFmtId="165">
      <sharedItems containsSemiMixedTypes="0" containsString="0" containsNumber="1" containsInteger="1" minValue="25000" maxValue="284000"/>
    </cacheField>
    <cacheField name="Bonus" numFmtId="165">
      <sharedItems containsSemiMixedTypes="0" containsString="0" containsNumber="1" containsInteger="1" minValue="0" maxValue="36300"/>
    </cacheField>
    <cacheField name="Performance Rating" numFmtId="0">
      <sharedItems containsSemiMixedTypes="0" containsString="0" containsNumber="1" containsInteger="1" minValue="1" maxValue="5"/>
    </cacheField>
    <cacheField name="Training Hours" numFmtId="0">
      <sharedItems containsSemiMixedTypes="0" containsString="0" containsNumber="1" containsInteger="1" minValue="0" maxValue="57" count="57">
        <n v="35"/>
        <n v="28"/>
        <n v="27"/>
        <n v="15"/>
        <n v="31"/>
        <n v="57"/>
        <n v="48"/>
        <n v="29"/>
        <n v="21"/>
        <n v="18"/>
        <n v="12"/>
        <n v="38"/>
        <n v="24"/>
        <n v="22"/>
        <n v="33"/>
        <n v="7"/>
        <n v="26"/>
        <n v="13"/>
        <n v="6"/>
        <n v="9"/>
        <n v="30"/>
        <n v="17"/>
        <n v="14"/>
        <n v="39"/>
        <n v="19"/>
        <n v="16"/>
        <n v="25"/>
        <n v="20"/>
        <n v="10"/>
        <n v="32"/>
        <n v="42"/>
        <n v="43"/>
        <n v="37"/>
        <n v="0"/>
        <n v="45"/>
        <n v="41"/>
        <n v="1"/>
        <n v="34"/>
        <n v="44"/>
        <n v="50"/>
        <n v="11"/>
        <n v="23"/>
        <n v="36"/>
        <n v="51"/>
        <n v="52"/>
        <n v="55"/>
        <n v="2"/>
        <n v="4"/>
        <n v="40"/>
        <n v="8"/>
        <n v="46"/>
        <n v="5"/>
        <n v="3"/>
        <n v="54"/>
        <n v="56"/>
        <n v="49"/>
        <n v="47"/>
      </sharedItems>
    </cacheField>
    <cacheField name="Leave Taken" numFmtId="0">
      <sharedItems containsSemiMixedTypes="0" containsString="0" containsNumber="1" containsInteger="1" minValue="0" maxValue="35"/>
    </cacheField>
    <cacheField name="Overtime Hours" numFmtId="0">
      <sharedItems containsSemiMixedTypes="0" containsString="0" containsNumber="1" containsInteger="1" minValue="0" maxValue="46"/>
    </cacheField>
    <cacheField name="Employee Engagement Score" numFmtId="0">
      <sharedItems containsSemiMixedTypes="0" containsString="0" containsNumber="1" containsInteger="1" minValue="25" maxValue="98"/>
    </cacheField>
    <cacheField name="Promotion Status" numFmtId="0">
      <sharedItems count="2">
        <s v="Not Promoted"/>
        <s v="Promoted"/>
      </sharedItems>
    </cacheField>
    <cacheField name="Education Level" numFmtId="0">
      <sharedItems/>
    </cacheField>
    <cacheField name="Recruitment Source" numFmtId="0">
      <sharedItems/>
    </cacheField>
    <cacheField name="Work Mode" numFmtId="0">
      <sharedItems/>
    </cacheField>
    <cacheField name="Cost Center" numFmtId="0">
      <sharedItems/>
    </cacheField>
    <cacheField name="Employee Type" numFmtId="0">
      <sharedItems count="4">
        <s v="Contract"/>
        <s v="Full Time"/>
        <s v="Part Time"/>
        <s v="Intern"/>
      </sharedItems>
    </cacheField>
    <cacheField name="Productivity Score" numFmtId="0">
      <sharedItems containsSemiMixedTypes="0" containsString="0" containsNumber="1" minValue="24.9" maxValue="99.3"/>
    </cacheField>
    <cacheField name="Employee Tenure" numFmtId="0">
      <sharedItems containsSemiMixedTypes="0" containsString="0" containsNumber="1" minValue="0.3" maxValue="11.4"/>
    </cacheField>
    <cacheField name="Age Band" numFmtId="0">
      <sharedItems/>
    </cacheField>
    <cacheField name="Salary Band" numFmtId="0">
      <sharedItems/>
    </cacheField>
    <cacheField name="Performance Category" numFmtId="0">
      <sharedItems count="3">
        <s v="Low Performer"/>
        <s v="Core Performer"/>
        <s v="High Performer"/>
      </sharedItems>
    </cacheField>
    <cacheField name="Attrition Flag" numFmtId="0">
      <sharedItems containsSemiMixedTypes="0" containsString="0" containsNumber="1" containsInteger="1" minValue="0" maxValue="1"/>
    </cacheField>
    <cacheField name="Training Category" numFmtId="0">
      <sharedItems count="3">
        <s v="High Training"/>
        <s v="Moderate Training"/>
        <s v="Low Training"/>
      </sharedItems>
    </cacheField>
    <cacheField name="Promotion Eligibility" numFmtId="0">
      <sharedItems/>
    </cacheField>
    <cacheField name="Department Productivity Score" numFmtId="0">
      <sharedItems containsSemiMixedTypes="0" containsString="0" containsNumber="1" minValue="24.9" maxValue="99.3"/>
    </cacheField>
    <cacheField name="Data Quality Flag" numFmtId="0">
      <sharedItems containsBlank="1"/>
    </cacheField>
  </cacheFields>
  <extLst>
    <ext xmlns:x14="http://schemas.microsoft.com/office/spreadsheetml/2009/9/main" uri="{725AE2AE-9491-48be-B2B4-4EB974FC3084}">
      <x14:pivotCacheDefinition pivotCacheId="1991864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ess Martin"/>
    <x v="0"/>
    <n v="56"/>
    <d v="1969-06-19T00:00:00"/>
    <x v="0"/>
    <x v="0"/>
    <s v="Senior Data Analyst"/>
    <x v="0"/>
    <s v="M003"/>
    <x v="0"/>
    <x v="0"/>
    <s v="Spain"/>
    <s v="Valencian Community"/>
    <d v="2022-11-04T00:00:00"/>
    <m/>
    <x v="0"/>
    <n v="134000"/>
    <n v="4000"/>
    <n v="2"/>
    <x v="0"/>
    <n v="20"/>
    <n v="10"/>
    <n v="74"/>
    <x v="0"/>
    <s v="Master's"/>
    <s v="University Hiring"/>
    <s v="Hybrid"/>
    <s v="EU-CC103"/>
    <x v="0"/>
    <n v="57.6"/>
    <n v="3.6"/>
    <s v="55+"/>
    <s v="€120k-€170k"/>
    <x v="0"/>
    <n v="0"/>
    <x v="0"/>
    <s v="Not Eligible"/>
    <n v="57.6"/>
    <m/>
  </r>
  <r>
    <x v="1"/>
    <s v="Miguel Gonzalez"/>
    <x v="0"/>
    <n v="25"/>
    <d v="2001-04-28T00:00:00"/>
    <x v="1"/>
    <x v="1"/>
    <s v="Financial Analyst"/>
    <x v="1"/>
    <s v="M007"/>
    <x v="1"/>
    <x v="1"/>
    <s v="Germany"/>
    <s v="Hamburg"/>
    <d v="2018-05-06T00:00:00"/>
    <m/>
    <x v="0"/>
    <n v="107000"/>
    <n v="5400"/>
    <n v="3"/>
    <x v="1"/>
    <n v="15"/>
    <n v="26"/>
    <n v="44"/>
    <x v="0"/>
    <s v="Bachelor's"/>
    <s v="Agency"/>
    <s v="Hybrid"/>
    <s v="EU-CC301"/>
    <x v="1"/>
    <n v="49.4"/>
    <n v="8.1"/>
    <s v="25-34"/>
    <s v="€85k-€120k"/>
    <x v="1"/>
    <n v="0"/>
    <x v="1"/>
    <s v="Not Eligible"/>
    <n v="49.4"/>
    <m/>
  </r>
  <r>
    <x v="2"/>
    <s v="Hannah Wilson"/>
    <x v="0"/>
    <n v="24"/>
    <d v="2001-12-13T00:00:00"/>
    <x v="2"/>
    <x v="2"/>
    <s v="Product Analyst"/>
    <x v="2"/>
    <s v="M038"/>
    <x v="2"/>
    <x v="2"/>
    <s v="Poland"/>
    <s v="Lesser Poland"/>
    <d v="2025-07-20T00:00:00"/>
    <m/>
    <x v="0"/>
    <n v="44000"/>
    <n v="2200"/>
    <n v="3"/>
    <x v="0"/>
    <n v="25"/>
    <n v="16"/>
    <n v="74"/>
    <x v="0"/>
    <s v="Bachelor's"/>
    <s v="Agency"/>
    <s v="Remote"/>
    <s v="EU-CC102"/>
    <x v="1"/>
    <n v="63.6"/>
    <n v="0.9"/>
    <s v="&lt;25"/>
    <s v="€40k-€60k"/>
    <x v="1"/>
    <n v="0"/>
    <x v="0"/>
    <s v="Watchlist"/>
    <n v="63.6"/>
    <s v="Data Issue"/>
  </r>
  <r>
    <x v="3"/>
    <s v="Bram Visser"/>
    <x v="0"/>
    <n v="28"/>
    <d v="1997-12-01T00:00:00"/>
    <x v="3"/>
    <x v="3"/>
    <s v="Contracts Analyst"/>
    <x v="3"/>
    <s v="M011"/>
    <x v="3"/>
    <x v="3"/>
    <s v="Italy"/>
    <s v="Lombardy"/>
    <d v="2021-05-27T00:00:00"/>
    <m/>
    <x v="0"/>
    <n v="118000"/>
    <n v="1200"/>
    <n v="1"/>
    <x v="2"/>
    <n v="20"/>
    <n v="27"/>
    <n v="26"/>
    <x v="0"/>
    <s v="Bachelor's"/>
    <s v="Company Careers Page"/>
    <s v="Hybrid"/>
    <s v="EU-CC501"/>
    <x v="0"/>
    <n v="24.9"/>
    <n v="5"/>
    <s v="25-34"/>
    <s v="€85k-€120k"/>
    <x v="0"/>
    <n v="0"/>
    <x v="1"/>
    <s v="Not Eligible"/>
    <n v="24.9"/>
    <m/>
  </r>
  <r>
    <x v="4"/>
    <s v="Kacper Brown"/>
    <x v="0"/>
    <n v="38"/>
    <d v="1988-03-15T00:00:00"/>
    <x v="4"/>
    <x v="4"/>
    <s v="Marketing Executive"/>
    <x v="0"/>
    <s v="M006"/>
    <x v="4"/>
    <x v="4"/>
    <s v="Spain"/>
    <s v="Community of Madrid"/>
    <d v="2020-06-14T00:00:00"/>
    <m/>
    <x v="0"/>
    <n v="157000"/>
    <n v="9400"/>
    <n v="3"/>
    <x v="3"/>
    <n v="12"/>
    <n v="11"/>
    <n v="63"/>
    <x v="0"/>
    <s v="MBA"/>
    <s v="University Hiring"/>
    <s v="Hybrid"/>
    <s v="EU-CC203"/>
    <x v="1"/>
    <n v="57.3"/>
    <n v="6"/>
    <s v="35-44"/>
    <s v="€120k-€170k"/>
    <x v="1"/>
    <n v="0"/>
    <x v="1"/>
    <s v="Watchlist"/>
    <n v="57.3"/>
    <m/>
  </r>
  <r>
    <x v="5"/>
    <s v="Kacper Gustafsson"/>
    <x v="0"/>
    <n v="29"/>
    <d v="1997-01-12T00:00:00"/>
    <x v="5"/>
    <x v="4"/>
    <s v="Client Success Associate"/>
    <x v="4"/>
    <s v="M054"/>
    <x v="5"/>
    <x v="5"/>
    <s v="Sweden"/>
    <s v="Stockholm County"/>
    <d v="2022-04-14T00:00:00"/>
    <m/>
    <x v="0"/>
    <n v="79000"/>
    <n v="7100"/>
    <n v="4"/>
    <x v="4"/>
    <n v="23"/>
    <n v="0"/>
    <n v="84"/>
    <x v="0"/>
    <s v="Bachelor's"/>
    <s v="Agency"/>
    <s v="Hybrid"/>
    <s v="EU-CC202"/>
    <x v="1"/>
    <n v="83.2"/>
    <n v="4.2"/>
    <s v="25-34"/>
    <s v="€60k-€85k"/>
    <x v="2"/>
    <n v="0"/>
    <x v="0"/>
    <s v="Eligible"/>
    <n v="83.2"/>
    <m/>
  </r>
  <r>
    <x v="6"/>
    <s v="Ines Martinez"/>
    <x v="0"/>
    <n v="32"/>
    <d v="1993-07-12T00:00:00"/>
    <x v="6"/>
    <x v="2"/>
    <s v="Engineering Lead"/>
    <x v="4"/>
    <s v="M048"/>
    <x v="6"/>
    <x v="1"/>
    <s v="Germany"/>
    <s v="Hamburg"/>
    <d v="2024-04-22T00:00:00"/>
    <m/>
    <x v="0"/>
    <n v="85000"/>
    <n v="1700"/>
    <n v="2"/>
    <x v="5"/>
    <n v="20"/>
    <n v="0"/>
    <n v="46"/>
    <x v="0"/>
    <s v="Bachelor's"/>
    <s v="University Hiring"/>
    <s v="Hybrid"/>
    <s v="EU-CC101"/>
    <x v="1"/>
    <n v="54.1"/>
    <n v="2.1"/>
    <s v="25-34"/>
    <s v="€85k-€120k"/>
    <x v="0"/>
    <n v="0"/>
    <x v="0"/>
    <s v="Not Eligible"/>
    <n v="54.1"/>
    <m/>
  </r>
  <r>
    <x v="7"/>
    <s v="Alessandro Jansen"/>
    <x v="0"/>
    <n v="22"/>
    <d v="2004-04-21T00:00:00"/>
    <x v="7"/>
    <x v="5"/>
    <s v="Workforce Planner"/>
    <x v="2"/>
    <s v="M010"/>
    <x v="7"/>
    <x v="6"/>
    <s v="Netherlands"/>
    <s v="North Brabant"/>
    <d v="2025-02-15T00:00:00"/>
    <d v="2026-01-08T00:00:00"/>
    <x v="1"/>
    <n v="56000"/>
    <n v="7800"/>
    <n v="5"/>
    <x v="6"/>
    <n v="10"/>
    <n v="1"/>
    <n v="57"/>
    <x v="0"/>
    <s v="Bachelor's"/>
    <s v="European Job Board"/>
    <s v="Remote"/>
    <s v="EU-CC401"/>
    <x v="1"/>
    <n v="84.5"/>
    <n v="0.9"/>
    <s v="&lt;25"/>
    <s v="€40k-€60k"/>
    <x v="2"/>
    <n v="1"/>
    <x v="0"/>
    <s v="Not Eligible"/>
    <n v="84.5"/>
    <m/>
  </r>
  <r>
    <x v="8"/>
    <s v="Javier Ricci"/>
    <x v="0"/>
    <n v="37"/>
    <d v="1988-07-23T00:00:00"/>
    <x v="0"/>
    <x v="0"/>
    <s v="Data Scientist"/>
    <x v="1"/>
    <s v="M020"/>
    <x v="8"/>
    <x v="7"/>
    <s v="Germany"/>
    <s v="Bavaria"/>
    <d v="2017-05-08T00:00:00"/>
    <m/>
    <x v="0"/>
    <n v="109000"/>
    <n v="5400"/>
    <n v="3"/>
    <x v="7"/>
    <n v="18"/>
    <n v="7"/>
    <n v="47"/>
    <x v="0"/>
    <s v="Diploma"/>
    <s v="Company Careers Page"/>
    <s v="Hybrid"/>
    <s v="EU-CC103"/>
    <x v="1"/>
    <n v="57.2"/>
    <n v="9.1"/>
    <s v="35-44"/>
    <s v="€85k-€120k"/>
    <x v="1"/>
    <n v="0"/>
    <x v="1"/>
    <s v="Not Eligible"/>
    <n v="57.2"/>
    <m/>
  </r>
  <r>
    <x v="9"/>
    <s v="Sophia Petit"/>
    <x v="1"/>
    <n v="46"/>
    <d v="1979-08-20T00:00:00"/>
    <x v="8"/>
    <x v="3"/>
    <s v="Security Lead"/>
    <x v="5"/>
    <s v="M056"/>
    <x v="9"/>
    <x v="8"/>
    <s v="United Kingdom"/>
    <s v="England"/>
    <d v="2020-07-28T00:00:00"/>
    <m/>
    <x v="0"/>
    <n v="49000"/>
    <n v="2400"/>
    <n v="3"/>
    <x v="8"/>
    <n v="2"/>
    <n v="20"/>
    <n v="54"/>
    <x v="0"/>
    <s v="Bachelor's"/>
    <s v="European Job Board"/>
    <s v="Office"/>
    <s v="EU-CC503"/>
    <x v="1"/>
    <n v="51.1"/>
    <n v="5.9"/>
    <s v="45-54"/>
    <s v="€40k-€60k"/>
    <x v="1"/>
    <n v="0"/>
    <x v="1"/>
    <s v="Not Eligible"/>
    <n v="51.1"/>
    <s v="Data Issue"/>
  </r>
  <r>
    <x v="10"/>
    <s v="Francesco Ferreira"/>
    <x v="0"/>
    <n v="51"/>
    <d v="1975-04-10T00:00:00"/>
    <x v="9"/>
    <x v="1"/>
    <s v="Transformation Lead"/>
    <x v="4"/>
    <s v="M015"/>
    <x v="10"/>
    <x v="9"/>
    <s v="United Kingdom"/>
    <s v="England"/>
    <d v="2021-08-06T00:00:00"/>
    <d v="2023-12-20T00:00:00"/>
    <x v="1"/>
    <n v="71000"/>
    <n v="3600"/>
    <n v="3"/>
    <x v="9"/>
    <n v="31"/>
    <n v="0"/>
    <n v="68"/>
    <x v="0"/>
    <s v="Bachelor's"/>
    <s v="LinkedIn"/>
    <s v="Remote"/>
    <s v="EU-CC303"/>
    <x v="1"/>
    <n v="65.3"/>
    <n v="2.4"/>
    <s v="45-54"/>
    <s v="€60k-€85k"/>
    <x v="1"/>
    <n v="1"/>
    <x v="1"/>
    <s v="Not Eligible"/>
    <n v="65.3"/>
    <s v="Data Issue"/>
  </r>
  <r>
    <x v="11"/>
    <s v="Emily Fernandes"/>
    <x v="1"/>
    <n v="24"/>
    <d v="2002-05-30T00:00:00"/>
    <x v="8"/>
    <x v="3"/>
    <s v="Security Analyst"/>
    <x v="2"/>
    <s v="M014"/>
    <x v="11"/>
    <x v="10"/>
    <s v="Germany"/>
    <s v="Berlin"/>
    <d v="2021-02-19T00:00:00"/>
    <m/>
    <x v="0"/>
    <n v="57000"/>
    <n v="2800"/>
    <n v="3"/>
    <x v="10"/>
    <n v="22"/>
    <n v="25"/>
    <n v="57"/>
    <x v="0"/>
    <s v="Master's"/>
    <s v="Indeed"/>
    <s v="Remote"/>
    <s v="EU-CC503"/>
    <x v="1"/>
    <n v="50"/>
    <n v="5.3"/>
    <s v="&lt;25"/>
    <s v="€40k-€60k"/>
    <x v="1"/>
    <n v="0"/>
    <x v="1"/>
    <s v="Not Eligible"/>
    <n v="50"/>
    <s v="Data Issue"/>
  </r>
  <r>
    <x v="12"/>
    <s v="Arthur Mulder"/>
    <x v="1"/>
    <n v="46"/>
    <d v="1979-11-24T00:00:00"/>
    <x v="10"/>
    <x v="5"/>
    <s v="Vendor Manager"/>
    <x v="2"/>
    <s v="M013"/>
    <x v="12"/>
    <x v="5"/>
    <s v="Sweden"/>
    <s v="Stockholm County"/>
    <d v="2020-11-20T00:00:00"/>
    <m/>
    <x v="0"/>
    <n v="66000"/>
    <n v="3300"/>
    <n v="3"/>
    <x v="11"/>
    <n v="17"/>
    <n v="10"/>
    <n v="60"/>
    <x v="0"/>
    <s v="Master's"/>
    <s v="LinkedIn"/>
    <s v="Remote"/>
    <s v="EU-CC402"/>
    <x v="0"/>
    <n v="62.5"/>
    <n v="5.6"/>
    <s v="45-54"/>
    <s v="€60k-€85k"/>
    <x v="1"/>
    <n v="0"/>
    <x v="0"/>
    <s v="Watchlist"/>
    <n v="62.5"/>
    <s v="Data Issue"/>
  </r>
  <r>
    <x v="13"/>
    <s v="Maximilian Romano"/>
    <x v="1"/>
    <n v="51"/>
    <d v="1974-06-17T00:00:00"/>
    <x v="6"/>
    <x v="2"/>
    <s v="Platform Engineer"/>
    <x v="2"/>
    <s v="M051"/>
    <x v="13"/>
    <x v="7"/>
    <s v="Germany"/>
    <s v="Bavaria"/>
    <d v="2024-09-25T00:00:00"/>
    <m/>
    <x v="0"/>
    <n v="60000"/>
    <n v="5400"/>
    <n v="4"/>
    <x v="8"/>
    <n v="28"/>
    <n v="13"/>
    <n v="65"/>
    <x v="0"/>
    <s v="Bachelor's"/>
    <s v="European Job Board"/>
    <s v="Hybrid"/>
    <s v="EU-CC101"/>
    <x v="1"/>
    <n v="67.5"/>
    <n v="1.7"/>
    <s v="45-54"/>
    <s v="€60k-€85k"/>
    <x v="2"/>
    <n v="0"/>
    <x v="1"/>
    <s v="Watchlist"/>
    <n v="67.5"/>
    <m/>
  </r>
  <r>
    <x v="14"/>
    <s v="Aleksander Brown"/>
    <x v="1"/>
    <n v="42"/>
    <d v="1984-03-13T00:00:00"/>
    <x v="5"/>
    <x v="4"/>
    <s v="Client Success Associate"/>
    <x v="2"/>
    <s v="M050"/>
    <x v="14"/>
    <x v="7"/>
    <s v="Germany"/>
    <s v="Bavaria"/>
    <d v="2022-05-18T00:00:00"/>
    <d v="2023-09-11T00:00:00"/>
    <x v="1"/>
    <n v="53000"/>
    <n v="4800"/>
    <n v="4"/>
    <x v="12"/>
    <n v="4"/>
    <n v="5"/>
    <n v="52"/>
    <x v="0"/>
    <s v="Master's"/>
    <s v="Employee Referral"/>
    <s v="Hybrid"/>
    <s v="EU-CC202"/>
    <x v="1"/>
    <n v="67.7"/>
    <n v="1.3"/>
    <s v="35-44"/>
    <s v="€40k-€60k"/>
    <x v="2"/>
    <n v="1"/>
    <x v="1"/>
    <s v="Not Eligible"/>
    <n v="67.7"/>
    <m/>
  </r>
  <r>
    <x v="15"/>
    <s v="Milan Mulder"/>
    <x v="1"/>
    <n v="45"/>
    <d v="1980-10-15T00:00:00"/>
    <x v="4"/>
    <x v="4"/>
    <s v="SEO Specialist"/>
    <x v="2"/>
    <s v="M006"/>
    <x v="4"/>
    <x v="11"/>
    <s v="Germany"/>
    <s v="Hesse"/>
    <d v="2021-05-09T00:00:00"/>
    <m/>
    <x v="0"/>
    <n v="63000"/>
    <n v="3200"/>
    <n v="3"/>
    <x v="13"/>
    <n v="0"/>
    <n v="9"/>
    <n v="57"/>
    <x v="0"/>
    <s v="Master's"/>
    <s v="Internal Transfer"/>
    <s v="Hybrid"/>
    <s v="EU-CC203"/>
    <x v="2"/>
    <n v="58"/>
    <n v="5.0999999999999996"/>
    <s v="45-54"/>
    <s v="€60k-€85k"/>
    <x v="1"/>
    <n v="0"/>
    <x v="1"/>
    <s v="Not Eligible"/>
    <n v="58"/>
    <m/>
  </r>
  <r>
    <x v="16"/>
    <s v="Valeria Olsson"/>
    <x v="0"/>
    <n v="28"/>
    <d v="1998-03-07T00:00:00"/>
    <x v="0"/>
    <x v="0"/>
    <s v="Analytics Engineer"/>
    <x v="2"/>
    <s v="M003"/>
    <x v="0"/>
    <x v="5"/>
    <s v="Sweden"/>
    <s v="Stockholm County"/>
    <d v="2017-01-02T00:00:00"/>
    <m/>
    <x v="0"/>
    <n v="64000"/>
    <n v="1300"/>
    <n v="2"/>
    <x v="14"/>
    <n v="9"/>
    <n v="20"/>
    <n v="45"/>
    <x v="0"/>
    <s v="Bachelor's"/>
    <s v="European Job Board"/>
    <s v="Hybrid"/>
    <s v="EU-CC103"/>
    <x v="2"/>
    <n v="42"/>
    <n v="9.4"/>
    <s v="25-34"/>
    <s v="€60k-€85k"/>
    <x v="0"/>
    <n v="0"/>
    <x v="0"/>
    <s v="Not Eligible"/>
    <n v="42"/>
    <m/>
  </r>
  <r>
    <x v="17"/>
    <s v="Luuk Rodriguez"/>
    <x v="0"/>
    <n v="26"/>
    <d v="1999-11-22T00:00:00"/>
    <x v="5"/>
    <x v="4"/>
    <s v="Customer Success Manager"/>
    <x v="4"/>
    <s v="M024"/>
    <x v="15"/>
    <x v="12"/>
    <s v="Ireland"/>
    <s v="Leinster"/>
    <d v="2022-05-03T00:00:00"/>
    <m/>
    <x v="0"/>
    <n v="72000"/>
    <n v="6500"/>
    <n v="4"/>
    <x v="15"/>
    <n v="7"/>
    <n v="13"/>
    <n v="84"/>
    <x v="0"/>
    <s v="Bachelor's"/>
    <s v="Company Careers Page"/>
    <s v="Hybrid"/>
    <s v="EU-CC202"/>
    <x v="1"/>
    <n v="70.7"/>
    <n v="4.0999999999999996"/>
    <s v="25-34"/>
    <s v="€60k-€85k"/>
    <x v="2"/>
    <n v="0"/>
    <x v="2"/>
    <s v="Eligible"/>
    <n v="70.7"/>
    <s v="Data Issue"/>
  </r>
  <r>
    <x v="18"/>
    <s v="Linnea Costa"/>
    <x v="0"/>
    <n v="35"/>
    <d v="1990-07-29T00:00:00"/>
    <x v="2"/>
    <x v="2"/>
    <s v="Product Manager"/>
    <x v="4"/>
    <s v="M028"/>
    <x v="16"/>
    <x v="12"/>
    <s v="Ireland"/>
    <s v="Leinster"/>
    <d v="2017-01-14T00:00:00"/>
    <m/>
    <x v="0"/>
    <n v="85000"/>
    <n v="4200"/>
    <n v="3"/>
    <x v="16"/>
    <n v="25"/>
    <n v="9"/>
    <n v="52"/>
    <x v="0"/>
    <s v="Master's"/>
    <s v="Internal Transfer"/>
    <s v="Remote"/>
    <s v="EU-CC102"/>
    <x v="1"/>
    <n v="57.2"/>
    <n v="9.4"/>
    <s v="35-44"/>
    <s v="€85k-€120k"/>
    <x v="1"/>
    <n v="0"/>
    <x v="1"/>
    <s v="Not Eligible"/>
    <n v="57.2"/>
    <m/>
  </r>
  <r>
    <x v="19"/>
    <s v="Camille Bianchi"/>
    <x v="0"/>
    <n v="36"/>
    <d v="1989-07-18T00:00:00"/>
    <x v="6"/>
    <x v="2"/>
    <s v="Senior Software Engineer"/>
    <x v="2"/>
    <s v="M001"/>
    <x v="17"/>
    <x v="8"/>
    <s v="United Kingdom"/>
    <s v="England"/>
    <d v="2024-10-24T00:00:00"/>
    <m/>
    <x v="0"/>
    <n v="70000"/>
    <n v="3500"/>
    <n v="3"/>
    <x v="17"/>
    <n v="16"/>
    <n v="6"/>
    <n v="70"/>
    <x v="0"/>
    <s v="Bachelor's"/>
    <s v="European Job Board"/>
    <s v="Office"/>
    <s v="EU-CC101"/>
    <x v="1"/>
    <n v="61.8"/>
    <n v="1.6"/>
    <s v="35-44"/>
    <s v="€60k-€85k"/>
    <x v="1"/>
    <n v="0"/>
    <x v="1"/>
    <s v="Watchlist"/>
    <n v="61.8"/>
    <m/>
  </r>
  <r>
    <x v="20"/>
    <s v="Sofia Costa"/>
    <x v="0"/>
    <n v="38"/>
    <d v="1988-06-01T00:00:00"/>
    <x v="6"/>
    <x v="2"/>
    <s v="Platform Engineer"/>
    <x v="0"/>
    <s v="M048"/>
    <x v="6"/>
    <x v="13"/>
    <s v="Europe"/>
    <s v="Remote"/>
    <d v="2025-11-27T00:00:00"/>
    <m/>
    <x v="0"/>
    <n v="149000"/>
    <n v="14900"/>
    <n v="4"/>
    <x v="18"/>
    <n v="16"/>
    <n v="16"/>
    <n v="65"/>
    <x v="0"/>
    <s v="Master's"/>
    <s v="European Job Board"/>
    <s v="Remote"/>
    <s v="EU-CC101"/>
    <x v="1"/>
    <n v="62.2"/>
    <n v="0.5"/>
    <s v="35-44"/>
    <s v="€120k-€170k"/>
    <x v="2"/>
    <n v="0"/>
    <x v="2"/>
    <s v="Watchlist"/>
    <n v="62.2"/>
    <s v="Data Issue"/>
  </r>
  <r>
    <x v="21"/>
    <s v="Marco Wisniewski"/>
    <x v="0"/>
    <n v="28"/>
    <d v="1998-03-24T00:00:00"/>
    <x v="11"/>
    <x v="4"/>
    <s v="Enterprise Account Manager"/>
    <x v="1"/>
    <s v="M026"/>
    <x v="18"/>
    <x v="14"/>
    <s v="Poland"/>
    <s v="Lower Silesian"/>
    <d v="2022-08-03T00:00:00"/>
    <m/>
    <x v="0"/>
    <n v="68000"/>
    <n v="9500"/>
    <n v="5"/>
    <x v="10"/>
    <n v="19"/>
    <n v="25"/>
    <n v="72"/>
    <x v="0"/>
    <s v="Bachelor's"/>
    <s v="University Hiring"/>
    <s v="Hybrid"/>
    <s v="EU-CC201"/>
    <x v="1"/>
    <n v="73.2"/>
    <n v="3.9"/>
    <s v="25-34"/>
    <s v="€60k-€85k"/>
    <x v="2"/>
    <n v="0"/>
    <x v="1"/>
    <s v="Eligible"/>
    <n v="73.2"/>
    <m/>
  </r>
  <r>
    <x v="22"/>
    <s v="Manuel Murphy"/>
    <x v="0"/>
    <n v="25"/>
    <d v="2001-03-02T00:00:00"/>
    <x v="0"/>
    <x v="0"/>
    <s v="Analytics Engineer"/>
    <x v="2"/>
    <s v="M058"/>
    <x v="19"/>
    <x v="15"/>
    <s v="Belgium"/>
    <s v="Brussels-Capital"/>
    <d v="2022-01-21T00:00:00"/>
    <m/>
    <x v="0"/>
    <n v="52000"/>
    <n v="1000"/>
    <n v="2"/>
    <x v="19"/>
    <n v="12"/>
    <n v="35"/>
    <n v="75"/>
    <x v="0"/>
    <s v="MBA"/>
    <s v="European Job Board"/>
    <s v="Remote"/>
    <s v="EU-CC103"/>
    <x v="1"/>
    <n v="46.5"/>
    <n v="4.4000000000000004"/>
    <s v="25-34"/>
    <s v="€40k-€60k"/>
    <x v="0"/>
    <n v="0"/>
    <x v="2"/>
    <s v="Not Eligible"/>
    <n v="46.5"/>
    <s v="Data Issue"/>
  </r>
  <r>
    <x v="23"/>
    <s v="Laura Fernandez"/>
    <x v="1"/>
    <n v="40"/>
    <d v="1985-09-27T00:00:00"/>
    <x v="12"/>
    <x v="1"/>
    <s v="People Operations Analyst"/>
    <x v="4"/>
    <s v="M060"/>
    <x v="20"/>
    <x v="10"/>
    <s v="Germany"/>
    <s v="Berlin"/>
    <d v="2022-07-07T00:00:00"/>
    <m/>
    <x v="0"/>
    <n v="80000"/>
    <n v="7200"/>
    <n v="4"/>
    <x v="20"/>
    <n v="10"/>
    <n v="14"/>
    <n v="57"/>
    <x v="0"/>
    <s v="Bachelor's"/>
    <s v="LinkedIn"/>
    <s v="Hybrid"/>
    <s v="EU-CC302"/>
    <x v="1"/>
    <n v="66.5"/>
    <n v="3.9"/>
    <s v="35-44"/>
    <s v="€60k-€85k"/>
    <x v="2"/>
    <n v="0"/>
    <x v="1"/>
    <s v="Not Eligible"/>
    <n v="66.5"/>
    <s v="Data Issue"/>
  </r>
  <r>
    <x v="24"/>
    <s v="Elsa Eriksson"/>
    <x v="2"/>
    <n v="53"/>
    <d v="1973-03-30T00:00:00"/>
    <x v="5"/>
    <x v="4"/>
    <s v="Client Success Associate"/>
    <x v="4"/>
    <s v="M054"/>
    <x v="5"/>
    <x v="16"/>
    <s v="France"/>
    <s v="Auvergne-Rhone-Alpes"/>
    <d v="2020-04-23T00:00:00"/>
    <m/>
    <x v="0"/>
    <n v="71000"/>
    <n v="6400"/>
    <n v="4"/>
    <x v="3"/>
    <n v="18"/>
    <n v="0"/>
    <n v="76"/>
    <x v="0"/>
    <s v="PhD"/>
    <s v="Indeed"/>
    <s v="Hybrid"/>
    <s v="EU-CC202"/>
    <x v="1"/>
    <n v="76.3"/>
    <n v="6.1"/>
    <s v="45-54"/>
    <s v="€60k-€85k"/>
    <x v="2"/>
    <n v="0"/>
    <x v="1"/>
    <s v="Eligible"/>
    <n v="76.3"/>
    <m/>
  </r>
  <r>
    <x v="25"/>
    <s v="Sergio Larsson"/>
    <x v="0"/>
    <n v="28"/>
    <d v="1997-11-01T00:00:00"/>
    <x v="6"/>
    <x v="2"/>
    <s v="Software Engineer"/>
    <x v="3"/>
    <s v="M051"/>
    <x v="13"/>
    <x v="12"/>
    <s v="Ireland"/>
    <s v="Leinster"/>
    <d v="2024-03-03T00:00:00"/>
    <m/>
    <x v="0"/>
    <n v="167000"/>
    <n v="10000"/>
    <n v="3"/>
    <x v="21"/>
    <n v="5"/>
    <n v="22"/>
    <n v="43"/>
    <x v="0"/>
    <s v="Master's"/>
    <s v="Company Careers Page"/>
    <s v="Remote"/>
    <s v="EU-CC101"/>
    <x v="1"/>
    <n v="46.3"/>
    <n v="2.2999999999999998"/>
    <s v="25-34"/>
    <s v="€120k-€170k"/>
    <x v="1"/>
    <n v="0"/>
    <x v="1"/>
    <s v="Not Eligible"/>
    <n v="46.3"/>
    <m/>
  </r>
  <r>
    <x v="26"/>
    <s v="Hugo Gomez"/>
    <x v="0"/>
    <n v="26"/>
    <d v="2000-02-15T00:00:00"/>
    <x v="1"/>
    <x v="1"/>
    <s v="Finance Manager"/>
    <x v="3"/>
    <s v="M007"/>
    <x v="1"/>
    <x v="16"/>
    <s v="France"/>
    <s v="Auvergne-Rhone-Alpes"/>
    <d v="2017-11-23T00:00:00"/>
    <m/>
    <x v="0"/>
    <n v="131000"/>
    <n v="13100"/>
    <n v="4"/>
    <x v="2"/>
    <n v="13"/>
    <n v="14"/>
    <n v="60"/>
    <x v="0"/>
    <s v="Bachelor's"/>
    <s v="Company Careers Page"/>
    <s v="Hybrid"/>
    <s v="EU-CC301"/>
    <x v="1"/>
    <n v="66.8"/>
    <n v="8.6"/>
    <s v="25-34"/>
    <s v="€120k-€170k"/>
    <x v="2"/>
    <n v="0"/>
    <x v="1"/>
    <s v="Watchlist"/>
    <n v="66.8"/>
    <m/>
  </r>
  <r>
    <x v="27"/>
    <s v="Gabriel Dubois"/>
    <x v="0"/>
    <n v="46"/>
    <d v="1979-08-02T00:00:00"/>
    <x v="12"/>
    <x v="1"/>
    <s v="Talent Acquisition Specialist"/>
    <x v="4"/>
    <s v="M033"/>
    <x v="21"/>
    <x v="17"/>
    <s v="France"/>
    <s v="Hauts-de-France"/>
    <d v="2019-05-22T00:00:00"/>
    <d v="2024-11-06T00:00:00"/>
    <x v="1"/>
    <n v="79000"/>
    <n v="1600"/>
    <n v="2"/>
    <x v="22"/>
    <n v="22"/>
    <n v="5"/>
    <n v="41"/>
    <x v="0"/>
    <s v="Bachelor's"/>
    <s v="Internal Transfer"/>
    <s v="Office"/>
    <s v="EU-CC302"/>
    <x v="1"/>
    <n v="43.4"/>
    <n v="5.5"/>
    <s v="45-54"/>
    <s v="€60k-€85k"/>
    <x v="0"/>
    <n v="1"/>
    <x v="1"/>
    <s v="Not Eligible"/>
    <n v="43.4"/>
    <m/>
  </r>
  <r>
    <x v="28"/>
    <s v="Diego Fischer"/>
    <x v="0"/>
    <n v="58"/>
    <d v="1967-12-14T00:00:00"/>
    <x v="4"/>
    <x v="4"/>
    <s v="Content Specialist"/>
    <x v="6"/>
    <s v="M006"/>
    <x v="4"/>
    <x v="13"/>
    <s v="Europe"/>
    <s v="Remote"/>
    <d v="2023-05-01T00:00:00"/>
    <m/>
    <x v="0"/>
    <n v="233000"/>
    <n v="23300"/>
    <n v="4"/>
    <x v="23"/>
    <n v="17"/>
    <n v="0"/>
    <n v="72"/>
    <x v="0"/>
    <s v="Master's"/>
    <s v="Agency"/>
    <s v="Office"/>
    <s v="EU-CC203"/>
    <x v="1"/>
    <n v="81"/>
    <n v="3.1"/>
    <s v="55+"/>
    <s v="€170k+"/>
    <x v="2"/>
    <n v="0"/>
    <x v="0"/>
    <s v="Eligible"/>
    <n v="81"/>
    <s v="Data Issue"/>
  </r>
  <r>
    <x v="29"/>
    <s v="Luuk Byrne"/>
    <x v="1"/>
    <n v="30"/>
    <d v="1995-07-29T00:00:00"/>
    <x v="6"/>
    <x v="2"/>
    <s v="Software Engineer"/>
    <x v="4"/>
    <s v="M039"/>
    <x v="22"/>
    <x v="2"/>
    <s v="Poland"/>
    <s v="Lesser Poland"/>
    <d v="2016-06-24T00:00:00"/>
    <m/>
    <x v="0"/>
    <n v="60000"/>
    <n v="3000"/>
    <n v="3"/>
    <x v="21"/>
    <n v="17"/>
    <n v="16"/>
    <n v="39"/>
    <x v="0"/>
    <s v="Bachelor's"/>
    <s v="Internal Transfer"/>
    <s v="Remote"/>
    <s v="EU-CC101"/>
    <x v="1"/>
    <n v="46.9"/>
    <n v="10"/>
    <s v="25-34"/>
    <s v="€60k-€85k"/>
    <x v="1"/>
    <n v="0"/>
    <x v="1"/>
    <s v="Not Eligible"/>
    <n v="46.9"/>
    <m/>
  </r>
  <r>
    <x v="30"/>
    <s v="Diego De Jong"/>
    <x v="1"/>
    <n v="43"/>
    <d v="1983-04-17T00:00:00"/>
    <x v="5"/>
    <x v="4"/>
    <s v="Support Specialist"/>
    <x v="5"/>
    <s v="M054"/>
    <x v="5"/>
    <x v="13"/>
    <s v="Europe"/>
    <s v="Remote"/>
    <d v="2024-06-03T00:00:00"/>
    <m/>
    <x v="0"/>
    <n v="32000"/>
    <n v="1600"/>
    <n v="3"/>
    <x v="18"/>
    <n v="17"/>
    <n v="6"/>
    <n v="51"/>
    <x v="0"/>
    <s v="Master's"/>
    <s v="Agency"/>
    <s v="Office"/>
    <s v="EU-CC202"/>
    <x v="1"/>
    <n v="53.3"/>
    <n v="2"/>
    <s v="35-44"/>
    <s v="&lt;€40k"/>
    <x v="1"/>
    <n v="0"/>
    <x v="2"/>
    <s v="Not Eligible"/>
    <n v="53.3"/>
    <m/>
  </r>
  <r>
    <x v="31"/>
    <s v="Arthur Gustafsson"/>
    <x v="1"/>
    <n v="57"/>
    <d v="1968-12-29T00:00:00"/>
    <x v="10"/>
    <x v="5"/>
    <s v="Procurement Analyst"/>
    <x v="2"/>
    <s v="M049"/>
    <x v="23"/>
    <x v="3"/>
    <s v="Italy"/>
    <s v="Lombardy"/>
    <d v="2025-05-21T00:00:00"/>
    <m/>
    <x v="0"/>
    <n v="45000"/>
    <n v="6300"/>
    <n v="5"/>
    <x v="24"/>
    <n v="22"/>
    <n v="27"/>
    <n v="88"/>
    <x v="1"/>
    <s v="Bachelor's"/>
    <s v="Company Careers Page"/>
    <s v="Hybrid"/>
    <s v="EU-CC402"/>
    <x v="1"/>
    <n v="80.5"/>
    <n v="1.1000000000000001"/>
    <s v="55+"/>
    <s v="€40k-€60k"/>
    <x v="2"/>
    <n v="0"/>
    <x v="1"/>
    <s v="Watchlist"/>
    <n v="80.5"/>
    <m/>
  </r>
  <r>
    <x v="32"/>
    <s v="Leonardo Walsh"/>
    <x v="0"/>
    <n v="53"/>
    <d v="1972-08-03T00:00:00"/>
    <x v="11"/>
    <x v="4"/>
    <s v="Account Executive"/>
    <x v="0"/>
    <s v="M023"/>
    <x v="24"/>
    <x v="10"/>
    <s v="Germany"/>
    <s v="Berlin"/>
    <d v="2021-04-28T00:00:00"/>
    <m/>
    <x v="0"/>
    <n v="204000"/>
    <n v="12200"/>
    <n v="3"/>
    <x v="11"/>
    <n v="9"/>
    <n v="18"/>
    <n v="66"/>
    <x v="0"/>
    <s v="MBA"/>
    <s v="European Job Board"/>
    <s v="Office"/>
    <s v="EU-CC201"/>
    <x v="1"/>
    <n v="60.6"/>
    <n v="5.0999999999999996"/>
    <s v="45-54"/>
    <s v="€170k+"/>
    <x v="1"/>
    <n v="0"/>
    <x v="0"/>
    <s v="Watchlist"/>
    <n v="60.6"/>
    <m/>
  </r>
  <r>
    <x v="33"/>
    <s v="Alice Taylor"/>
    <x v="0"/>
    <n v="43"/>
    <d v="1983-02-10T00:00:00"/>
    <x v="9"/>
    <x v="1"/>
    <s v="Business Analyst"/>
    <x v="1"/>
    <s v="M015"/>
    <x v="10"/>
    <x v="3"/>
    <s v="Italy"/>
    <s v="Lombardy"/>
    <d v="2022-10-07T00:00:00"/>
    <m/>
    <x v="0"/>
    <n v="88000"/>
    <n v="7900"/>
    <n v="4"/>
    <x v="2"/>
    <n v="5"/>
    <n v="7"/>
    <n v="98"/>
    <x v="0"/>
    <s v="Bachelor's"/>
    <s v="Indeed"/>
    <s v="Office"/>
    <s v="EU-CC303"/>
    <x v="0"/>
    <n v="83.5"/>
    <n v="3.7"/>
    <s v="35-44"/>
    <s v="€85k-€120k"/>
    <x v="2"/>
    <n v="0"/>
    <x v="1"/>
    <s v="Eligible"/>
    <n v="83.5"/>
    <s v="Data Issue"/>
  </r>
  <r>
    <x v="34"/>
    <s v="Sofia Jones"/>
    <x v="0"/>
    <n v="37"/>
    <d v="1988-08-17T00:00:00"/>
    <x v="11"/>
    <x v="4"/>
    <s v="Account Executive"/>
    <x v="2"/>
    <s v="M016"/>
    <x v="25"/>
    <x v="18"/>
    <s v="Poland"/>
    <s v="Masovian"/>
    <d v="2022-12-03T00:00:00"/>
    <m/>
    <x v="0"/>
    <n v="45000"/>
    <n v="2200"/>
    <n v="3"/>
    <x v="0"/>
    <n v="20"/>
    <n v="14"/>
    <n v="62"/>
    <x v="0"/>
    <s v="Master's"/>
    <s v="Internal Transfer"/>
    <s v="Hybrid"/>
    <s v="EU-CC201"/>
    <x v="2"/>
    <n v="60.5"/>
    <n v="3.5"/>
    <s v="35-44"/>
    <s v="€40k-€60k"/>
    <x v="1"/>
    <n v="0"/>
    <x v="0"/>
    <s v="Watchlist"/>
    <n v="60.5"/>
    <s v="Data Issue"/>
  </r>
  <r>
    <x v="35"/>
    <s v="Sophia Rodriguez"/>
    <x v="1"/>
    <n v="49"/>
    <d v="1976-06-28T00:00:00"/>
    <x v="6"/>
    <x v="2"/>
    <s v="Frontend Engineer"/>
    <x v="1"/>
    <s v="M001"/>
    <x v="17"/>
    <x v="15"/>
    <s v="Belgium"/>
    <s v="Brussels-Capital"/>
    <d v="2020-03-03T00:00:00"/>
    <m/>
    <x v="0"/>
    <n v="109000"/>
    <n v="5400"/>
    <n v="3"/>
    <x v="8"/>
    <n v="8"/>
    <n v="5"/>
    <n v="59"/>
    <x v="0"/>
    <s v="Bachelor's"/>
    <s v="Company Careers Page"/>
    <s v="Office"/>
    <s v="EU-CC101"/>
    <x v="1"/>
    <n v="60.4"/>
    <n v="6.3"/>
    <s v="45-54"/>
    <s v="€85k-€120k"/>
    <x v="1"/>
    <n v="0"/>
    <x v="1"/>
    <s v="Not Eligible"/>
    <n v="60.4"/>
    <m/>
  </r>
  <r>
    <x v="36"/>
    <s v="Oscar Ferreira"/>
    <x v="1"/>
    <n v="49"/>
    <d v="1976-10-26T00:00:00"/>
    <x v="13"/>
    <x v="3"/>
    <s v="Regulatory Specialist"/>
    <x v="4"/>
    <s v="M025"/>
    <x v="26"/>
    <x v="19"/>
    <s v="France"/>
    <s v="Ile-de-France"/>
    <d v="2017-07-11T00:00:00"/>
    <m/>
    <x v="0"/>
    <n v="79000"/>
    <n v="1600"/>
    <n v="2"/>
    <x v="2"/>
    <n v="13"/>
    <n v="13"/>
    <n v="53"/>
    <x v="0"/>
    <s v="Diploma"/>
    <s v="Agency"/>
    <s v="Remote"/>
    <s v="EU-CC502"/>
    <x v="1"/>
    <n v="46.8"/>
    <n v="8.9"/>
    <s v="45-54"/>
    <s v="€60k-€85k"/>
    <x v="0"/>
    <n v="0"/>
    <x v="1"/>
    <s v="Not Eligible"/>
    <n v="46.8"/>
    <m/>
  </r>
  <r>
    <x v="37"/>
    <s v="Elsa Johansson"/>
    <x v="1"/>
    <n v="29"/>
    <d v="1996-11-16T00:00:00"/>
    <x v="11"/>
    <x v="4"/>
    <s v="Sales Development Representative"/>
    <x v="4"/>
    <s v="M004"/>
    <x v="27"/>
    <x v="13"/>
    <s v="Europe"/>
    <s v="Remote"/>
    <d v="2023-06-04T00:00:00"/>
    <m/>
    <x v="0"/>
    <n v="66000"/>
    <n v="5900"/>
    <n v="4"/>
    <x v="12"/>
    <n v="18"/>
    <n v="16"/>
    <n v="60"/>
    <x v="0"/>
    <s v="Master's"/>
    <s v="Company Careers Page"/>
    <s v="Remote"/>
    <s v="EU-CC201"/>
    <x v="2"/>
    <n v="65"/>
    <n v="3"/>
    <s v="25-34"/>
    <s v="€60k-€85k"/>
    <x v="2"/>
    <n v="0"/>
    <x v="1"/>
    <s v="Watchlist"/>
    <n v="65"/>
    <s v="Data Issue"/>
  </r>
  <r>
    <x v="38"/>
    <s v="Molly Svensson"/>
    <x v="1"/>
    <n v="57"/>
    <d v="1969-06-01T00:00:00"/>
    <x v="1"/>
    <x v="1"/>
    <s v="Payroll Specialist"/>
    <x v="4"/>
    <s v="M007"/>
    <x v="1"/>
    <x v="12"/>
    <s v="Ireland"/>
    <s v="Leinster"/>
    <d v="2023-05-11T00:00:00"/>
    <m/>
    <x v="0"/>
    <n v="74000"/>
    <n v="1500"/>
    <n v="2"/>
    <x v="8"/>
    <n v="12"/>
    <n v="10"/>
    <n v="26"/>
    <x v="0"/>
    <s v="Diploma"/>
    <s v="University Hiring"/>
    <s v="Hybrid"/>
    <s v="EU-CC301"/>
    <x v="1"/>
    <n v="37.4"/>
    <n v="3.1"/>
    <s v="55+"/>
    <s v="€60k-€85k"/>
    <x v="0"/>
    <n v="0"/>
    <x v="1"/>
    <s v="Not Eligible"/>
    <n v="37.4"/>
    <m/>
  </r>
  <r>
    <x v="39"/>
    <s v="Lucas Zielinski"/>
    <x v="0"/>
    <n v="42"/>
    <d v="1983-08-29T00:00:00"/>
    <x v="4"/>
    <x v="4"/>
    <s v="Growth Marketer"/>
    <x v="3"/>
    <s v="M006"/>
    <x v="4"/>
    <x v="18"/>
    <s v="Poland"/>
    <s v="Masovian"/>
    <d v="2016-02-09T00:00:00"/>
    <m/>
    <x v="0"/>
    <n v="101000"/>
    <n v="6100"/>
    <n v="3"/>
    <x v="25"/>
    <n v="17"/>
    <n v="3"/>
    <n v="64"/>
    <x v="0"/>
    <s v="Diploma"/>
    <s v="European Job Board"/>
    <s v="Hybrid"/>
    <s v="EU-CC203"/>
    <x v="1"/>
    <n v="61.9"/>
    <n v="10.3"/>
    <s v="35-44"/>
    <s v="€85k-€120k"/>
    <x v="1"/>
    <n v="0"/>
    <x v="1"/>
    <s v="Watchlist"/>
    <n v="61.9"/>
    <m/>
  </r>
  <r>
    <x v="40"/>
    <s v="Lea Rossi"/>
    <x v="2"/>
    <n v="25"/>
    <d v="2001-06-11T00:00:00"/>
    <x v="2"/>
    <x v="2"/>
    <s v="Product Manager"/>
    <x v="0"/>
    <s v="M031"/>
    <x v="28"/>
    <x v="7"/>
    <s v="Germany"/>
    <s v="Bavaria"/>
    <d v="2017-08-24T00:00:00"/>
    <m/>
    <x v="0"/>
    <n v="178000"/>
    <n v="10700"/>
    <n v="3"/>
    <x v="26"/>
    <n v="23"/>
    <n v="7"/>
    <n v="55"/>
    <x v="0"/>
    <s v="Bachelor's"/>
    <s v="LinkedIn"/>
    <s v="Hybrid"/>
    <s v="EU-CC102"/>
    <x v="1"/>
    <n v="59"/>
    <n v="8.8000000000000007"/>
    <s v="25-34"/>
    <s v="€170k+"/>
    <x v="1"/>
    <n v="0"/>
    <x v="1"/>
    <s v="Not Eligible"/>
    <n v="59"/>
    <m/>
  </r>
  <r>
    <x v="41"/>
    <s v="Charlotte Kowalski"/>
    <x v="1"/>
    <n v="58"/>
    <d v="1967-11-20T00:00:00"/>
    <x v="14"/>
    <x v="2"/>
    <s v="IT Support Analyst"/>
    <x v="4"/>
    <s v="M041"/>
    <x v="29"/>
    <x v="8"/>
    <s v="United Kingdom"/>
    <s v="England"/>
    <d v="2020-10-15T00:00:00"/>
    <m/>
    <x v="0"/>
    <n v="96000"/>
    <n v="1900"/>
    <n v="2"/>
    <x v="7"/>
    <n v="10"/>
    <n v="2"/>
    <n v="51"/>
    <x v="0"/>
    <s v="Bachelor's"/>
    <s v="Internal Transfer"/>
    <s v="Hybrid"/>
    <s v="EU-CC104"/>
    <x v="1"/>
    <n v="52.1"/>
    <n v="5.7"/>
    <s v="55+"/>
    <s v="€85k-€120k"/>
    <x v="0"/>
    <n v="0"/>
    <x v="1"/>
    <s v="Not Eligible"/>
    <n v="52.1"/>
    <m/>
  </r>
  <r>
    <x v="42"/>
    <s v="Gabriel Walker"/>
    <x v="1"/>
    <n v="29"/>
    <d v="1996-09-16T00:00:00"/>
    <x v="5"/>
    <x v="4"/>
    <s v="Client Success Associate"/>
    <x v="3"/>
    <s v="M050"/>
    <x v="14"/>
    <x v="20"/>
    <s v="Sweden"/>
    <s v="Vastra Gotaland"/>
    <d v="2024-03-08T00:00:00"/>
    <d v="2025-02-23T00:00:00"/>
    <x v="1"/>
    <n v="122000"/>
    <n v="7300"/>
    <n v="3"/>
    <x v="24"/>
    <n v="11"/>
    <n v="13"/>
    <n v="42"/>
    <x v="0"/>
    <s v="Master's"/>
    <s v="European Job Board"/>
    <s v="Hybrid"/>
    <s v="EU-CC202"/>
    <x v="0"/>
    <n v="50"/>
    <n v="1"/>
    <s v="25-34"/>
    <s v="€120k-€170k"/>
    <x v="1"/>
    <n v="1"/>
    <x v="1"/>
    <s v="Not Eligible"/>
    <n v="50"/>
    <m/>
  </r>
  <r>
    <x v="43"/>
    <s v="Molly Nowak"/>
    <x v="1"/>
    <n v="42"/>
    <d v="1984-03-29T00:00:00"/>
    <x v="5"/>
    <x v="4"/>
    <s v="Client Success Associate"/>
    <x v="4"/>
    <s v="M047"/>
    <x v="30"/>
    <x v="4"/>
    <s v="Spain"/>
    <s v="Community of Madrid"/>
    <d v="2020-02-10T00:00:00"/>
    <m/>
    <x v="0"/>
    <n v="58000"/>
    <n v="2900"/>
    <n v="3"/>
    <x v="27"/>
    <n v="24"/>
    <n v="15"/>
    <n v="63"/>
    <x v="0"/>
    <s v="Master's"/>
    <s v="Company Careers Page"/>
    <s v="Hybrid"/>
    <s v="EU-CC202"/>
    <x v="1"/>
    <n v="56.5"/>
    <n v="6.3"/>
    <s v="35-44"/>
    <s v="€40k-€60k"/>
    <x v="1"/>
    <n v="0"/>
    <x v="1"/>
    <s v="Watchlist"/>
    <n v="56.5"/>
    <s v="Data Issue"/>
  </r>
  <r>
    <x v="44"/>
    <s v="Amelia Ricci"/>
    <x v="1"/>
    <n v="58"/>
    <d v="1967-07-17T00:00:00"/>
    <x v="2"/>
    <x v="2"/>
    <s v="Lead Product Manager"/>
    <x v="4"/>
    <s v="M027"/>
    <x v="31"/>
    <x v="13"/>
    <s v="Europe"/>
    <s v="Remote"/>
    <d v="2021-06-23T00:00:00"/>
    <d v="2025-05-06T00:00:00"/>
    <x v="1"/>
    <n v="65000"/>
    <n v="3200"/>
    <n v="3"/>
    <x v="28"/>
    <n v="18"/>
    <n v="16"/>
    <n v="65"/>
    <x v="0"/>
    <s v="Bachelor's"/>
    <s v="Company Careers Page"/>
    <s v="Remote"/>
    <s v="EU-CC102"/>
    <x v="1"/>
    <n v="54.2"/>
    <n v="3.9"/>
    <s v="55+"/>
    <s v="€60k-€85k"/>
    <x v="1"/>
    <n v="1"/>
    <x v="1"/>
    <s v="Not Eligible"/>
    <n v="54.2"/>
    <s v="Data Issue"/>
  </r>
  <r>
    <x v="45"/>
    <s v="Ava Murphy"/>
    <x v="1"/>
    <n v="26"/>
    <d v="1999-12-29T00:00:00"/>
    <x v="6"/>
    <x v="2"/>
    <s v="Backend Engineer"/>
    <x v="1"/>
    <s v="M039"/>
    <x v="22"/>
    <x v="20"/>
    <s v="Sweden"/>
    <s v="Vastra Gotaland"/>
    <d v="2023-10-28T00:00:00"/>
    <m/>
    <x v="0"/>
    <n v="87000"/>
    <n v="7800"/>
    <n v="4"/>
    <x v="29"/>
    <n v="11"/>
    <n v="4"/>
    <n v="56"/>
    <x v="1"/>
    <s v="Master's"/>
    <s v="Employee Referral"/>
    <s v="Hybrid"/>
    <s v="EU-CC101"/>
    <x v="1"/>
    <n v="71.599999999999994"/>
    <n v="2.6"/>
    <s v="25-34"/>
    <s v="€85k-€120k"/>
    <x v="2"/>
    <n v="0"/>
    <x v="0"/>
    <s v="Not Eligible"/>
    <n v="71.599999999999994"/>
    <m/>
  </r>
  <r>
    <x v="46"/>
    <s v="Kacper Wagner"/>
    <x v="1"/>
    <n v="55"/>
    <d v="1971-04-28T00:00:00"/>
    <x v="1"/>
    <x v="1"/>
    <s v="Payroll Specialist"/>
    <x v="4"/>
    <s v="M007"/>
    <x v="1"/>
    <x v="11"/>
    <s v="Germany"/>
    <s v="Hesse"/>
    <d v="2018-04-11T00:00:00"/>
    <m/>
    <x v="0"/>
    <n v="81000"/>
    <n v="4000"/>
    <n v="3"/>
    <x v="2"/>
    <n v="17"/>
    <n v="14"/>
    <n v="59"/>
    <x v="0"/>
    <s v="Master's"/>
    <s v="LinkedIn"/>
    <s v="Hybrid"/>
    <s v="EU-CC301"/>
    <x v="0"/>
    <n v="57.4"/>
    <n v="8.1999999999999993"/>
    <s v="55+"/>
    <s v="€60k-€85k"/>
    <x v="1"/>
    <n v="0"/>
    <x v="1"/>
    <s v="Not Eligible"/>
    <n v="57.4"/>
    <m/>
  </r>
  <r>
    <x v="47"/>
    <s v="Agnes Wagner"/>
    <x v="1"/>
    <n v="31"/>
    <d v="1995-03-23T00:00:00"/>
    <x v="2"/>
    <x v="2"/>
    <s v="Lead Product Manager"/>
    <x v="1"/>
    <s v="M027"/>
    <x v="31"/>
    <x v="20"/>
    <s v="Sweden"/>
    <s v="Vastra Gotaland"/>
    <d v="2016-06-22T00:00:00"/>
    <m/>
    <x v="0"/>
    <n v="114000"/>
    <n v="5700"/>
    <n v="3"/>
    <x v="12"/>
    <n v="2"/>
    <n v="12"/>
    <n v="73"/>
    <x v="0"/>
    <s v="MBA"/>
    <s v="European Job Board"/>
    <s v="Remote"/>
    <s v="EU-CC102"/>
    <x v="1"/>
    <n v="62.5"/>
    <n v="10"/>
    <s v="25-34"/>
    <s v="€85k-€120k"/>
    <x v="1"/>
    <n v="0"/>
    <x v="1"/>
    <s v="Watchlist"/>
    <n v="62.5"/>
    <s v="Data Issue"/>
  </r>
  <r>
    <x v="48"/>
    <s v="Liam Colombo"/>
    <x v="0"/>
    <n v="40"/>
    <d v="1985-12-01T00:00:00"/>
    <x v="5"/>
    <x v="4"/>
    <s v="Support Specialist"/>
    <x v="4"/>
    <s v="M032"/>
    <x v="32"/>
    <x v="14"/>
    <s v="Poland"/>
    <s v="Lower Silesian"/>
    <d v="2018-05-02T00:00:00"/>
    <m/>
    <x v="0"/>
    <n v="59000"/>
    <n v="3000"/>
    <n v="3"/>
    <x v="30"/>
    <n v="23"/>
    <n v="16"/>
    <n v="55"/>
    <x v="0"/>
    <s v="Master's"/>
    <s v="Internal Transfer"/>
    <s v="Hybrid"/>
    <s v="EU-CC202"/>
    <x v="1"/>
    <n v="58.2"/>
    <n v="8.1"/>
    <s v="35-44"/>
    <s v="€40k-€60k"/>
    <x v="1"/>
    <n v="0"/>
    <x v="0"/>
    <s v="Not Eligible"/>
    <n v="58.2"/>
    <m/>
  </r>
  <r>
    <x v="49"/>
    <s v="Giulia Schmidt"/>
    <x v="1"/>
    <n v="36"/>
    <d v="1989-10-27T00:00:00"/>
    <x v="13"/>
    <x v="3"/>
    <s v="Regulatory Specialist"/>
    <x v="3"/>
    <s v="M012"/>
    <x v="33"/>
    <x v="19"/>
    <s v="France"/>
    <s v="Ile-de-France"/>
    <d v="2020-07-03T00:00:00"/>
    <m/>
    <x v="0"/>
    <n v="130000"/>
    <n v="19500"/>
    <n v="5"/>
    <x v="14"/>
    <n v="6"/>
    <n v="13"/>
    <n v="69"/>
    <x v="0"/>
    <s v="Master's"/>
    <s v="Indeed"/>
    <s v="Hybrid"/>
    <s v="EU-CC502"/>
    <x v="1"/>
    <n v="80.900000000000006"/>
    <n v="5.9"/>
    <s v="35-44"/>
    <s v="€120k-€170k"/>
    <x v="2"/>
    <n v="0"/>
    <x v="0"/>
    <s v="Watchlist"/>
    <n v="80.900000000000006"/>
    <m/>
  </r>
  <r>
    <x v="50"/>
    <s v="Freja Smith"/>
    <x v="1"/>
    <n v="23"/>
    <d v="2003-02-03T00:00:00"/>
    <x v="2"/>
    <x v="2"/>
    <s v="Lead Product Manager"/>
    <x v="2"/>
    <s v="M053"/>
    <x v="34"/>
    <x v="19"/>
    <s v="France"/>
    <s v="Ile-de-France"/>
    <d v="2024-04-10T00:00:00"/>
    <d v="2025-03-10T00:00:00"/>
    <x v="1"/>
    <n v="58000"/>
    <n v="5200"/>
    <n v="4"/>
    <x v="31"/>
    <n v="24"/>
    <n v="10"/>
    <n v="61"/>
    <x v="0"/>
    <s v="Bachelor's"/>
    <s v="University Hiring"/>
    <s v="Hybrid"/>
    <s v="EU-CC102"/>
    <x v="1"/>
    <n v="72.3"/>
    <n v="0.9"/>
    <s v="&lt;25"/>
    <s v="€40k-€60k"/>
    <x v="2"/>
    <n v="1"/>
    <x v="0"/>
    <s v="Not Eligible"/>
    <n v="72.3"/>
    <s v="Data Issue"/>
  </r>
  <r>
    <x v="51"/>
    <s v="Oliver Svensson"/>
    <x v="0"/>
    <n v="58"/>
    <d v="1967-11-14T00:00:00"/>
    <x v="2"/>
    <x v="2"/>
    <s v="Lead Product Manager"/>
    <x v="4"/>
    <s v="M038"/>
    <x v="2"/>
    <x v="8"/>
    <s v="United Kingdom"/>
    <s v="England"/>
    <d v="2022-09-26T00:00:00"/>
    <m/>
    <x v="0"/>
    <n v="86000"/>
    <n v="4300"/>
    <n v="3"/>
    <x v="15"/>
    <n v="16"/>
    <n v="18"/>
    <n v="62"/>
    <x v="0"/>
    <s v="High School"/>
    <s v="Employee Referral"/>
    <s v="Hybrid"/>
    <s v="EU-CC102"/>
    <x v="1"/>
    <n v="51.5"/>
    <n v="3.7"/>
    <s v="55+"/>
    <s v="€85k-€120k"/>
    <x v="1"/>
    <n v="0"/>
    <x v="2"/>
    <s v="Watchlist"/>
    <n v="51.5"/>
    <m/>
  </r>
  <r>
    <x v="52"/>
    <s v="Leon Sousa"/>
    <x v="1"/>
    <n v="43"/>
    <d v="1983-04-07T00:00:00"/>
    <x v="6"/>
    <x v="2"/>
    <s v="Engineering Lead"/>
    <x v="4"/>
    <s v="M030"/>
    <x v="35"/>
    <x v="3"/>
    <s v="Italy"/>
    <s v="Lombardy"/>
    <d v="2023-12-16T00:00:00"/>
    <m/>
    <x v="0"/>
    <n v="77000"/>
    <n v="1500"/>
    <n v="2"/>
    <x v="16"/>
    <n v="7"/>
    <n v="11"/>
    <n v="61"/>
    <x v="0"/>
    <s v="Bachelor's"/>
    <s v="LinkedIn"/>
    <s v="Hybrid"/>
    <s v="EU-CC101"/>
    <x v="1"/>
    <n v="50.3"/>
    <n v="2.5"/>
    <s v="35-44"/>
    <s v="€60k-€85k"/>
    <x v="0"/>
    <n v="0"/>
    <x v="1"/>
    <s v="Not Eligible"/>
    <n v="50.3"/>
    <s v="Data Issue"/>
  </r>
  <r>
    <x v="53"/>
    <s v="Matteo Gomez"/>
    <x v="0"/>
    <n v="24"/>
    <d v="2001-07-18T00:00:00"/>
    <x v="2"/>
    <x v="2"/>
    <s v="Product Analyst"/>
    <x v="2"/>
    <s v="M038"/>
    <x v="2"/>
    <x v="7"/>
    <s v="Germany"/>
    <s v="Bavaria"/>
    <d v="2024-07-13T00:00:00"/>
    <m/>
    <x v="0"/>
    <n v="69000"/>
    <n v="3400"/>
    <n v="3"/>
    <x v="32"/>
    <n v="13"/>
    <n v="0"/>
    <n v="66"/>
    <x v="0"/>
    <s v="Bachelor's"/>
    <s v="Employee Referral"/>
    <s v="Hybrid"/>
    <s v="EU-CC102"/>
    <x v="1"/>
    <n v="69.3"/>
    <n v="1.9"/>
    <s v="&lt;25"/>
    <s v="€60k-€85k"/>
    <x v="1"/>
    <n v="0"/>
    <x v="0"/>
    <s v="Watchlist"/>
    <n v="69.3"/>
    <m/>
  </r>
  <r>
    <x v="54"/>
    <s v="Astrid Thomas"/>
    <x v="1"/>
    <n v="42"/>
    <d v="1984-04-23T00:00:00"/>
    <x v="6"/>
    <x v="2"/>
    <s v="Backend Engineer"/>
    <x v="4"/>
    <s v="M044"/>
    <x v="36"/>
    <x v="4"/>
    <s v="Spain"/>
    <s v="Community of Madrid"/>
    <d v="2021-12-15T00:00:00"/>
    <m/>
    <x v="0"/>
    <n v="58000"/>
    <n v="5200"/>
    <n v="4"/>
    <x v="33"/>
    <n v="34"/>
    <n v="8"/>
    <n v="98"/>
    <x v="0"/>
    <s v="Diploma"/>
    <s v="Company Careers Page"/>
    <s v="Hybrid"/>
    <s v="EU-CC101"/>
    <x v="1"/>
    <n v="76.3"/>
    <n v="4.5"/>
    <s v="35-44"/>
    <s v="€40k-€60k"/>
    <x v="2"/>
    <n v="0"/>
    <x v="2"/>
    <s v="Eligible"/>
    <n v="76.3"/>
    <m/>
  </r>
  <r>
    <x v="55"/>
    <s v="Lucas Brown"/>
    <x v="0"/>
    <n v="60"/>
    <d v="1965-07-02T00:00:00"/>
    <x v="7"/>
    <x v="5"/>
    <s v="Operations Analyst"/>
    <x v="5"/>
    <s v="M010"/>
    <x v="7"/>
    <x v="2"/>
    <s v="Poland"/>
    <s v="Lesser Poland"/>
    <d v="2020-07-19T00:00:00"/>
    <d v="2021-08-27T00:00:00"/>
    <x v="1"/>
    <n v="29000"/>
    <n v="4100"/>
    <n v="5"/>
    <x v="26"/>
    <n v="5"/>
    <n v="3"/>
    <n v="67"/>
    <x v="0"/>
    <s v="Master's"/>
    <s v="University Hiring"/>
    <s v="Remote"/>
    <s v="EU-CC401"/>
    <x v="1"/>
    <n v="83.2"/>
    <n v="1.1000000000000001"/>
    <s v="55+"/>
    <s v="&lt;€40k"/>
    <x v="2"/>
    <n v="1"/>
    <x v="1"/>
    <s v="Not Eligible"/>
    <n v="83.2"/>
    <m/>
  </r>
  <r>
    <x v="56"/>
    <s v="Nathan Fernandez"/>
    <x v="1"/>
    <n v="57"/>
    <d v="1969-04-15T00:00:00"/>
    <x v="0"/>
    <x v="0"/>
    <s v="Data Scientist"/>
    <x v="2"/>
    <s v="M020"/>
    <x v="8"/>
    <x v="13"/>
    <s v="Europe"/>
    <s v="Remote"/>
    <d v="2020-08-07T00:00:00"/>
    <d v="2025-08-17T00:00:00"/>
    <x v="1"/>
    <n v="45000"/>
    <n v="900"/>
    <n v="2"/>
    <x v="34"/>
    <n v="14"/>
    <n v="37"/>
    <n v="39"/>
    <x v="0"/>
    <s v="Master's"/>
    <s v="Employee Referral"/>
    <s v="Hybrid"/>
    <s v="EU-CC103"/>
    <x v="1"/>
    <n v="41.6"/>
    <n v="5"/>
    <s v="55+"/>
    <s v="€40k-€60k"/>
    <x v="0"/>
    <n v="1"/>
    <x v="0"/>
    <s v="Not Eligible"/>
    <n v="41.6"/>
    <s v="Data Issue"/>
  </r>
  <r>
    <x v="57"/>
    <s v="Fleur Martin"/>
    <x v="1"/>
    <n v="33"/>
    <d v="1992-12-11T00:00:00"/>
    <x v="5"/>
    <x v="4"/>
    <s v="Support Specialist"/>
    <x v="2"/>
    <s v="M024"/>
    <x v="15"/>
    <x v="10"/>
    <s v="Germany"/>
    <s v="Berlin"/>
    <d v="2022-06-18T00:00:00"/>
    <m/>
    <x v="0"/>
    <n v="57000"/>
    <n v="8000"/>
    <n v="5"/>
    <x v="35"/>
    <n v="25"/>
    <n v="20"/>
    <n v="79"/>
    <x v="0"/>
    <s v="Bachelor's"/>
    <s v="Company Careers Page"/>
    <s v="Hybrid"/>
    <s v="EU-CC202"/>
    <x v="0"/>
    <n v="82.7"/>
    <n v="4"/>
    <s v="25-34"/>
    <s v="€40k-€60k"/>
    <x v="2"/>
    <n v="0"/>
    <x v="0"/>
    <s v="Eligible"/>
    <n v="82.7"/>
    <m/>
  </r>
  <r>
    <x v="58"/>
    <s v="Freya Wagner"/>
    <x v="2"/>
    <n v="26"/>
    <d v="1999-10-28T00:00:00"/>
    <x v="5"/>
    <x v="4"/>
    <s v="Support Specialist"/>
    <x v="4"/>
    <s v="M024"/>
    <x v="15"/>
    <x v="18"/>
    <s v="Poland"/>
    <s v="Masovian"/>
    <d v="2017-09-28T00:00:00"/>
    <d v="2019-05-19T00:00:00"/>
    <x v="1"/>
    <n v="58000"/>
    <n v="2900"/>
    <n v="3"/>
    <x v="1"/>
    <n v="31"/>
    <n v="4"/>
    <n v="56"/>
    <x v="0"/>
    <s v="Diploma"/>
    <s v="University Hiring"/>
    <s v="Hybrid"/>
    <s v="EU-CC202"/>
    <x v="1"/>
    <n v="61.6"/>
    <n v="1.6"/>
    <s v="25-34"/>
    <s v="€40k-€60k"/>
    <x v="1"/>
    <n v="1"/>
    <x v="1"/>
    <s v="Not Eligible"/>
    <n v="61.6"/>
    <m/>
  </r>
  <r>
    <x v="59"/>
    <s v="Hannah Murphy"/>
    <x v="0"/>
    <n v="56"/>
    <d v="1970-04-28T00:00:00"/>
    <x v="5"/>
    <x v="4"/>
    <s v="Support Specialist"/>
    <x v="2"/>
    <s v="M024"/>
    <x v="15"/>
    <x v="21"/>
    <s v="Spain"/>
    <s v="Catalonia"/>
    <d v="2023-10-11T00:00:00"/>
    <m/>
    <x v="0"/>
    <n v="51000"/>
    <n v="4600"/>
    <n v="4"/>
    <x v="2"/>
    <n v="15"/>
    <n v="4"/>
    <n v="59"/>
    <x v="0"/>
    <s v="Master's"/>
    <s v="Company Careers Page"/>
    <s v="Hybrid"/>
    <s v="EU-CC202"/>
    <x v="1"/>
    <n v="71.400000000000006"/>
    <n v="2.7"/>
    <s v="55+"/>
    <s v="€40k-€60k"/>
    <x v="2"/>
    <n v="0"/>
    <x v="1"/>
    <s v="Not Eligible"/>
    <n v="71.400000000000006"/>
    <m/>
  </r>
  <r>
    <x v="60"/>
    <s v="Claudia De Jong"/>
    <x v="1"/>
    <n v="41"/>
    <d v="1984-10-10T00:00:00"/>
    <x v="0"/>
    <x v="0"/>
    <s v="Data Scientist"/>
    <x v="1"/>
    <s v="M037"/>
    <x v="37"/>
    <x v="16"/>
    <s v="France"/>
    <s v="Auvergne-Rhone-Alpes"/>
    <d v="2023-03-15T00:00:00"/>
    <m/>
    <x v="0"/>
    <n v="99000"/>
    <n v="5000"/>
    <n v="3"/>
    <x v="11"/>
    <n v="25"/>
    <n v="0"/>
    <n v="98"/>
    <x v="0"/>
    <s v="Bachelor's"/>
    <s v="Company Careers Page"/>
    <s v="Office"/>
    <s v="EU-CC103"/>
    <x v="1"/>
    <n v="80.8"/>
    <n v="3.2"/>
    <s v="35-44"/>
    <s v="€85k-€120k"/>
    <x v="1"/>
    <n v="0"/>
    <x v="0"/>
    <s v="Watchlist"/>
    <n v="80.8"/>
    <m/>
  </r>
  <r>
    <x v="61"/>
    <s v="Axel Fischer"/>
    <x v="0"/>
    <n v="51"/>
    <d v="1975-04-13T00:00:00"/>
    <x v="0"/>
    <x v="0"/>
    <s v="Data Analyst"/>
    <x v="2"/>
    <s v="M003"/>
    <x v="0"/>
    <x v="7"/>
    <s v="Germany"/>
    <s v="Bavaria"/>
    <d v="2021-10-14T00:00:00"/>
    <m/>
    <x v="0"/>
    <n v="69000"/>
    <n v="1400"/>
    <n v="2"/>
    <x v="25"/>
    <n v="23"/>
    <n v="6"/>
    <n v="77"/>
    <x v="0"/>
    <s v="Bachelor's"/>
    <s v="European Job Board"/>
    <s v="Hybrid"/>
    <s v="EU-CC103"/>
    <x v="1"/>
    <n v="56"/>
    <n v="4.7"/>
    <s v="45-54"/>
    <s v="€60k-€85k"/>
    <x v="0"/>
    <n v="0"/>
    <x v="1"/>
    <s v="Not Eligible"/>
    <n v="56"/>
    <m/>
  </r>
  <r>
    <x v="62"/>
    <s v="Thomas Schmidt"/>
    <x v="1"/>
    <n v="54"/>
    <d v="1971-10-24T00:00:00"/>
    <x v="8"/>
    <x v="3"/>
    <s v="SOC Analyst"/>
    <x v="2"/>
    <s v="M014"/>
    <x v="11"/>
    <x v="8"/>
    <s v="United Kingdom"/>
    <s v="England"/>
    <d v="2022-11-22T00:00:00"/>
    <m/>
    <x v="0"/>
    <n v="62000"/>
    <n v="5600"/>
    <n v="4"/>
    <x v="36"/>
    <n v="21"/>
    <n v="9"/>
    <n v="50"/>
    <x v="0"/>
    <s v="Bachelor's"/>
    <s v="University Hiring"/>
    <s v="Hybrid"/>
    <s v="EU-CC503"/>
    <x v="1"/>
    <n v="59.2"/>
    <n v="3.6"/>
    <s v="45-54"/>
    <s v="€60k-€85k"/>
    <x v="2"/>
    <n v="0"/>
    <x v="2"/>
    <s v="Not Eligible"/>
    <n v="59.2"/>
    <m/>
  </r>
  <r>
    <x v="63"/>
    <s v="Klara Lopez"/>
    <x v="0"/>
    <n v="57"/>
    <d v="1969-01-22T00:00:00"/>
    <x v="7"/>
    <x v="5"/>
    <s v="Operations Analyst"/>
    <x v="4"/>
    <s v="M010"/>
    <x v="7"/>
    <x v="13"/>
    <s v="Europe"/>
    <s v="Remote"/>
    <d v="2021-06-18T00:00:00"/>
    <m/>
    <x v="0"/>
    <n v="78000"/>
    <n v="3900"/>
    <n v="3"/>
    <x v="19"/>
    <n v="14"/>
    <n v="16"/>
    <n v="65"/>
    <x v="0"/>
    <s v="Bachelor's"/>
    <s v="European Job Board"/>
    <s v="Hybrid"/>
    <s v="EU-CC401"/>
    <x v="1"/>
    <n v="54"/>
    <n v="5"/>
    <s v="55+"/>
    <s v="€60k-€85k"/>
    <x v="1"/>
    <n v="0"/>
    <x v="2"/>
    <s v="Watchlist"/>
    <n v="54"/>
    <s v="Data Issue"/>
  </r>
  <r>
    <x v="64"/>
    <s v="Sofia Becker"/>
    <x v="0"/>
    <n v="61"/>
    <d v="1965-01-02T00:00:00"/>
    <x v="6"/>
    <x v="2"/>
    <s v="Engineering Lead"/>
    <x v="6"/>
    <s v="M057"/>
    <x v="38"/>
    <x v="7"/>
    <s v="Germany"/>
    <s v="Bavaria"/>
    <d v="2020-09-18T00:00:00"/>
    <m/>
    <x v="0"/>
    <n v="264000"/>
    <n v="15800"/>
    <n v="3"/>
    <x v="37"/>
    <n v="15"/>
    <n v="19"/>
    <n v="71"/>
    <x v="0"/>
    <s v="Bachelor's"/>
    <s v="LinkedIn"/>
    <s v="Hybrid"/>
    <s v="EU-CC101"/>
    <x v="1"/>
    <n v="60.8"/>
    <n v="5.7"/>
    <s v="55+"/>
    <s v="€170k+"/>
    <x v="1"/>
    <n v="0"/>
    <x v="0"/>
    <s v="Watchlist"/>
    <n v="60.8"/>
    <m/>
  </r>
  <r>
    <x v="65"/>
    <s v="Hugo Nilsson"/>
    <x v="0"/>
    <n v="25"/>
    <d v="2000-08-20T00:00:00"/>
    <x v="5"/>
    <x v="4"/>
    <s v="Implementation Consultant"/>
    <x v="4"/>
    <s v="M024"/>
    <x v="15"/>
    <x v="3"/>
    <s v="Italy"/>
    <s v="Lombardy"/>
    <d v="2019-10-23T00:00:00"/>
    <d v="2020-04-07T00:00:00"/>
    <x v="1"/>
    <n v="69000"/>
    <n v="3400"/>
    <n v="3"/>
    <x v="1"/>
    <n v="22"/>
    <n v="4"/>
    <n v="48"/>
    <x v="0"/>
    <s v="Master's"/>
    <s v="LinkedIn"/>
    <s v="Hybrid"/>
    <s v="EU-CC202"/>
    <x v="1"/>
    <n v="58.8"/>
    <n v="0.5"/>
    <s v="25-34"/>
    <s v="€60k-€85k"/>
    <x v="1"/>
    <n v="1"/>
    <x v="1"/>
    <s v="Not Eligible"/>
    <n v="58.8"/>
    <m/>
  </r>
  <r>
    <x v="66"/>
    <s v="Axel Nowak"/>
    <x v="2"/>
    <n v="52"/>
    <d v="1973-09-18T00:00:00"/>
    <x v="11"/>
    <x v="4"/>
    <s v="Sales Development Representative"/>
    <x v="0"/>
    <s v="M023"/>
    <x v="24"/>
    <x v="22"/>
    <s v="Netherlands"/>
    <s v="South Holland"/>
    <d v="2023-12-22T00:00:00"/>
    <m/>
    <x v="0"/>
    <n v="181000"/>
    <n v="10900"/>
    <n v="3"/>
    <x v="2"/>
    <n v="19"/>
    <n v="5"/>
    <n v="62"/>
    <x v="0"/>
    <s v="PhD"/>
    <s v="Internal Transfer"/>
    <s v="Remote"/>
    <s v="EU-CC201"/>
    <x v="1"/>
    <n v="63"/>
    <n v="2.5"/>
    <s v="45-54"/>
    <s v="€170k+"/>
    <x v="1"/>
    <n v="0"/>
    <x v="1"/>
    <s v="Watchlist"/>
    <n v="63"/>
    <m/>
  </r>
  <r>
    <x v="67"/>
    <s v="Daniel Kowalski"/>
    <x v="0"/>
    <n v="57"/>
    <d v="1969-01-25T00:00:00"/>
    <x v="0"/>
    <x v="0"/>
    <s v="Senior Data Analyst"/>
    <x v="4"/>
    <s v="M058"/>
    <x v="19"/>
    <x v="15"/>
    <s v="Belgium"/>
    <s v="Brussels-Capital"/>
    <d v="2021-06-25T00:00:00"/>
    <m/>
    <x v="0"/>
    <n v="72000"/>
    <n v="3600"/>
    <n v="3"/>
    <x v="8"/>
    <n v="8"/>
    <n v="5"/>
    <n v="68"/>
    <x v="0"/>
    <s v="Bachelor's"/>
    <s v="University Hiring"/>
    <s v="Remote"/>
    <s v="EU-CC103"/>
    <x v="1"/>
    <n v="63.5"/>
    <n v="5"/>
    <s v="55+"/>
    <s v="€60k-€85k"/>
    <x v="1"/>
    <n v="0"/>
    <x v="1"/>
    <s v="Watchlist"/>
    <n v="63.5"/>
    <s v="Data Issue"/>
  </r>
  <r>
    <x v="68"/>
    <s v="Axel Doyle"/>
    <x v="0"/>
    <n v="28"/>
    <d v="1997-08-03T00:00:00"/>
    <x v="14"/>
    <x v="2"/>
    <s v="IT Support Analyst"/>
    <x v="2"/>
    <s v="M045"/>
    <x v="39"/>
    <x v="10"/>
    <s v="Germany"/>
    <s v="Berlin"/>
    <d v="2019-02-14T00:00:00"/>
    <m/>
    <x v="0"/>
    <n v="57000"/>
    <n v="5100"/>
    <n v="4"/>
    <x v="38"/>
    <n v="28"/>
    <n v="17"/>
    <n v="68"/>
    <x v="0"/>
    <s v="Master's"/>
    <s v="European Job Board"/>
    <s v="Hybrid"/>
    <s v="EU-CC104"/>
    <x v="1"/>
    <n v="71.3"/>
    <n v="7.3"/>
    <s v="25-34"/>
    <s v="€40k-€60k"/>
    <x v="2"/>
    <n v="0"/>
    <x v="0"/>
    <s v="Watchlist"/>
    <n v="71.3"/>
    <m/>
  </r>
  <r>
    <x v="69"/>
    <s v="Eva Nowak"/>
    <x v="0"/>
    <n v="25"/>
    <d v="2001-04-30T00:00:00"/>
    <x v="1"/>
    <x v="1"/>
    <s v="Financial Analyst"/>
    <x v="2"/>
    <s v="M036"/>
    <x v="40"/>
    <x v="19"/>
    <s v="France"/>
    <s v="Ile-de-France"/>
    <d v="2024-01-27T00:00:00"/>
    <m/>
    <x v="0"/>
    <n v="60000"/>
    <n v="8400"/>
    <n v="5"/>
    <x v="39"/>
    <n v="11"/>
    <n v="12"/>
    <n v="75"/>
    <x v="0"/>
    <s v="Diploma"/>
    <s v="Agency"/>
    <s v="Hybrid"/>
    <s v="EU-CC301"/>
    <x v="3"/>
    <n v="85.2"/>
    <n v="2.4"/>
    <s v="25-34"/>
    <s v="€60k-€85k"/>
    <x v="2"/>
    <n v="0"/>
    <x v="0"/>
    <s v="Eligible"/>
    <n v="85.2"/>
    <m/>
  </r>
  <r>
    <x v="70"/>
    <s v="Claudia Perez"/>
    <x v="1"/>
    <n v="30"/>
    <d v="1995-09-30T00:00:00"/>
    <x v="5"/>
    <x v="4"/>
    <s v="Customer Success Manager"/>
    <x v="2"/>
    <s v="M050"/>
    <x v="14"/>
    <x v="12"/>
    <s v="Ireland"/>
    <s v="Leinster"/>
    <d v="2021-05-23T00:00:00"/>
    <d v="2025-10-07T00:00:00"/>
    <x v="1"/>
    <n v="57000"/>
    <n v="2800"/>
    <n v="3"/>
    <x v="7"/>
    <n v="24"/>
    <n v="6"/>
    <n v="47"/>
    <x v="0"/>
    <s v="Bachelor's"/>
    <s v="Agency"/>
    <s v="Office"/>
    <s v="EU-CC202"/>
    <x v="1"/>
    <n v="57.7"/>
    <n v="4.4000000000000004"/>
    <s v="25-34"/>
    <s v="€40k-€60k"/>
    <x v="1"/>
    <n v="1"/>
    <x v="1"/>
    <s v="Not Eligible"/>
    <n v="57.7"/>
    <m/>
  </r>
  <r>
    <x v="71"/>
    <s v="Nathan Becker"/>
    <x v="0"/>
    <n v="37"/>
    <d v="1989-06-11T00:00:00"/>
    <x v="0"/>
    <x v="0"/>
    <s v="Analytics Engineer"/>
    <x v="2"/>
    <s v="M037"/>
    <x v="37"/>
    <x v="7"/>
    <s v="Germany"/>
    <s v="Bavaria"/>
    <d v="2023-01-09T00:00:00"/>
    <m/>
    <x v="0"/>
    <n v="65000"/>
    <n v="1300"/>
    <n v="2"/>
    <x v="4"/>
    <n v="19"/>
    <n v="3"/>
    <n v="67"/>
    <x v="0"/>
    <s v="Master's"/>
    <s v="Internal Transfer"/>
    <s v="Hybrid"/>
    <s v="EU-CC103"/>
    <x v="1"/>
    <n v="57.7"/>
    <n v="3.4"/>
    <s v="35-44"/>
    <s v="€60k-€85k"/>
    <x v="0"/>
    <n v="0"/>
    <x v="0"/>
    <s v="Not Eligible"/>
    <n v="57.7"/>
    <m/>
  </r>
  <r>
    <x v="72"/>
    <s v="Noor Zielinski"/>
    <x v="1"/>
    <n v="36"/>
    <d v="1990-04-07T00:00:00"/>
    <x v="5"/>
    <x v="4"/>
    <s v="Client Success Associate"/>
    <x v="4"/>
    <s v="M054"/>
    <x v="5"/>
    <x v="5"/>
    <s v="Sweden"/>
    <s v="Stockholm County"/>
    <d v="2025-09-26T00:00:00"/>
    <m/>
    <x v="0"/>
    <n v="75000"/>
    <n v="3800"/>
    <n v="3"/>
    <x v="12"/>
    <n v="0"/>
    <n v="20"/>
    <n v="69"/>
    <x v="0"/>
    <s v="Master's"/>
    <s v="Employee Referral"/>
    <s v="Remote"/>
    <s v="EU-CC202"/>
    <x v="1"/>
    <n v="57.1"/>
    <n v="0.7"/>
    <s v="35-44"/>
    <s v="€60k-€85k"/>
    <x v="1"/>
    <n v="0"/>
    <x v="1"/>
    <s v="Watchlist"/>
    <n v="57.1"/>
    <m/>
  </r>
  <r>
    <x v="73"/>
    <s v="Erik Lopez"/>
    <x v="0"/>
    <n v="56"/>
    <d v="1970-03-30T00:00:00"/>
    <x v="6"/>
    <x v="2"/>
    <s v="Frontend Engineer"/>
    <x v="3"/>
    <s v="M001"/>
    <x v="17"/>
    <x v="5"/>
    <s v="Sweden"/>
    <s v="Stockholm County"/>
    <d v="2023-08-03T00:00:00"/>
    <m/>
    <x v="0"/>
    <n v="146000"/>
    <n v="4400"/>
    <n v="2"/>
    <x v="29"/>
    <n v="20"/>
    <n v="1"/>
    <n v="53"/>
    <x v="0"/>
    <s v="Master's"/>
    <s v="Internal Transfer"/>
    <s v="Hybrid"/>
    <s v="EU-CC101"/>
    <x v="1"/>
    <n v="54"/>
    <n v="2.9"/>
    <s v="55+"/>
    <s v="€120k-€170k"/>
    <x v="0"/>
    <n v="0"/>
    <x v="0"/>
    <s v="Not Eligible"/>
    <n v="54"/>
    <m/>
  </r>
  <r>
    <x v="74"/>
    <s v="Oliver Oliveira"/>
    <x v="0"/>
    <n v="26"/>
    <d v="2000-05-22T00:00:00"/>
    <x v="11"/>
    <x v="4"/>
    <s v="Regional Sales Manager"/>
    <x v="1"/>
    <s v="M004"/>
    <x v="27"/>
    <x v="23"/>
    <s v="Portugal"/>
    <s v="Lisbon District"/>
    <d v="2016-08-02T00:00:00"/>
    <m/>
    <x v="0"/>
    <n v="74000"/>
    <n v="1500"/>
    <n v="2"/>
    <x v="40"/>
    <n v="6"/>
    <n v="20"/>
    <n v="54"/>
    <x v="0"/>
    <s v="Master's"/>
    <s v="European Job Board"/>
    <s v="Remote"/>
    <s v="EU-CC201"/>
    <x v="0"/>
    <n v="39.6"/>
    <n v="9.9"/>
    <s v="25-34"/>
    <s v="€60k-€85k"/>
    <x v="0"/>
    <n v="0"/>
    <x v="1"/>
    <s v="Not Eligible"/>
    <n v="39.6"/>
    <s v="Data Issue"/>
  </r>
  <r>
    <x v="75"/>
    <s v="Natalia Muller"/>
    <x v="1"/>
    <n v="56"/>
    <d v="1970-04-07T00:00:00"/>
    <x v="1"/>
    <x v="1"/>
    <s v="Finance Manager"/>
    <x v="2"/>
    <s v="M059"/>
    <x v="41"/>
    <x v="22"/>
    <s v="Netherlands"/>
    <s v="South Holland"/>
    <d v="2023-04-27T00:00:00"/>
    <d v="2023-09-10T00:00:00"/>
    <x v="1"/>
    <n v="63000"/>
    <n v="3200"/>
    <n v="3"/>
    <x v="17"/>
    <n v="18"/>
    <n v="13"/>
    <n v="69"/>
    <x v="0"/>
    <s v="Bachelor's"/>
    <s v="University Hiring"/>
    <s v="Remote"/>
    <s v="EU-CC301"/>
    <x v="1"/>
    <n v="57.9"/>
    <n v="0.4"/>
    <s v="55+"/>
    <s v="€60k-€85k"/>
    <x v="1"/>
    <n v="1"/>
    <x v="1"/>
    <s v="Not Eligible"/>
    <n v="57.9"/>
    <m/>
  </r>
  <r>
    <x v="76"/>
    <s v="Elias Williams"/>
    <x v="1"/>
    <n v="48"/>
    <d v="1977-08-04T00:00:00"/>
    <x v="14"/>
    <x v="2"/>
    <s v="IT Support Analyst"/>
    <x v="3"/>
    <s v="M022"/>
    <x v="42"/>
    <x v="10"/>
    <s v="Germany"/>
    <s v="Berlin"/>
    <d v="2017-01-15T00:00:00"/>
    <m/>
    <x v="0"/>
    <n v="151000"/>
    <n v="1500"/>
    <n v="1"/>
    <x v="41"/>
    <n v="7"/>
    <n v="12"/>
    <n v="60"/>
    <x v="0"/>
    <s v="Master's"/>
    <s v="LinkedIn"/>
    <s v="Office"/>
    <s v="EU-CC104"/>
    <x v="3"/>
    <n v="39.799999999999997"/>
    <n v="9.4"/>
    <s v="45-54"/>
    <s v="€120k-€170k"/>
    <x v="0"/>
    <n v="0"/>
    <x v="1"/>
    <s v="Not Eligible"/>
    <n v="39.799999999999997"/>
    <s v="Data Issue"/>
  </r>
  <r>
    <x v="77"/>
    <s v="Sarah Pereira"/>
    <x v="1"/>
    <n v="58"/>
    <d v="1967-08-13T00:00:00"/>
    <x v="7"/>
    <x v="5"/>
    <s v="Operations Manager"/>
    <x v="1"/>
    <s v="M017"/>
    <x v="43"/>
    <x v="15"/>
    <s v="Belgium"/>
    <s v="Brussels-Capital"/>
    <d v="2025-09-08T00:00:00"/>
    <m/>
    <x v="0"/>
    <n v="98000"/>
    <n v="4900"/>
    <n v="3"/>
    <x v="15"/>
    <n v="8"/>
    <n v="18"/>
    <n v="79"/>
    <x v="0"/>
    <s v="Bachelor's"/>
    <s v="LinkedIn"/>
    <s v="Remote"/>
    <s v="EU-CC401"/>
    <x v="2"/>
    <n v="57.4"/>
    <n v="0.8"/>
    <s v="55+"/>
    <s v="€85k-€120k"/>
    <x v="1"/>
    <n v="0"/>
    <x v="2"/>
    <s v="Watchlist"/>
    <n v="57.4"/>
    <s v="Data Issue"/>
  </r>
  <r>
    <x v="78"/>
    <s v="Emilia Perez"/>
    <x v="0"/>
    <n v="48"/>
    <d v="1977-11-17T00:00:00"/>
    <x v="6"/>
    <x v="2"/>
    <s v="Platform Engineer"/>
    <x v="4"/>
    <s v="M044"/>
    <x v="36"/>
    <x v="10"/>
    <s v="Germany"/>
    <s v="Berlin"/>
    <d v="2019-12-05T00:00:00"/>
    <m/>
    <x v="0"/>
    <n v="90000"/>
    <n v="4500"/>
    <n v="3"/>
    <x v="23"/>
    <n v="13"/>
    <n v="16"/>
    <n v="70"/>
    <x v="0"/>
    <s v="Bachelor's"/>
    <s v="Employee Referral"/>
    <s v="Remote"/>
    <s v="EU-CC101"/>
    <x v="0"/>
    <n v="63.2"/>
    <n v="6.5"/>
    <s v="45-54"/>
    <s v="€85k-€120k"/>
    <x v="1"/>
    <n v="0"/>
    <x v="0"/>
    <s v="Watchlist"/>
    <n v="63.2"/>
    <m/>
  </r>
  <r>
    <x v="79"/>
    <s v="Ben Martin"/>
    <x v="1"/>
    <n v="34"/>
    <d v="1992-05-19T00:00:00"/>
    <x v="0"/>
    <x v="0"/>
    <s v="Senior Data Analyst"/>
    <x v="1"/>
    <s v="M003"/>
    <x v="0"/>
    <x v="15"/>
    <s v="Belgium"/>
    <s v="Brussels-Capital"/>
    <d v="2018-10-24T00:00:00"/>
    <m/>
    <x v="0"/>
    <n v="96000"/>
    <n v="4800"/>
    <n v="3"/>
    <x v="29"/>
    <n v="11"/>
    <n v="17"/>
    <n v="58"/>
    <x v="0"/>
    <s v="Bachelor's"/>
    <s v="Employee Referral"/>
    <s v="Hybrid"/>
    <s v="EU-CC103"/>
    <x v="1"/>
    <n v="56.8"/>
    <n v="7.6"/>
    <s v="25-34"/>
    <s v="€85k-€120k"/>
    <x v="1"/>
    <n v="0"/>
    <x v="0"/>
    <s v="Not Eligible"/>
    <n v="56.8"/>
    <s v="Data Issue"/>
  </r>
  <r>
    <x v="80"/>
    <s v="Milan Doyle"/>
    <x v="1"/>
    <n v="35"/>
    <d v="1990-11-23T00:00:00"/>
    <x v="10"/>
    <x v="5"/>
    <s v="Sourcing Specialist"/>
    <x v="4"/>
    <s v="M029"/>
    <x v="44"/>
    <x v="17"/>
    <s v="France"/>
    <s v="Hauts-de-France"/>
    <d v="2023-05-09T00:00:00"/>
    <m/>
    <x v="0"/>
    <n v="79000"/>
    <n v="4000"/>
    <n v="3"/>
    <x v="20"/>
    <n v="4"/>
    <n v="12"/>
    <n v="53"/>
    <x v="0"/>
    <s v="Bachelor's"/>
    <s v="Agency"/>
    <s v="Hybrid"/>
    <s v="EU-CC402"/>
    <x v="1"/>
    <n v="57"/>
    <n v="3.1"/>
    <s v="35-44"/>
    <s v="€60k-€85k"/>
    <x v="1"/>
    <n v="0"/>
    <x v="1"/>
    <s v="Not Eligible"/>
    <n v="57"/>
    <m/>
  </r>
  <r>
    <x v="81"/>
    <s v="Lea Costa"/>
    <x v="0"/>
    <n v="38"/>
    <d v="1987-09-05T00:00:00"/>
    <x v="10"/>
    <x v="5"/>
    <s v="Procurement Lead"/>
    <x v="4"/>
    <s v="M029"/>
    <x v="44"/>
    <x v="12"/>
    <s v="Ireland"/>
    <s v="Leinster"/>
    <d v="2020-07-19T00:00:00"/>
    <m/>
    <x v="0"/>
    <n v="82000"/>
    <n v="7400"/>
    <n v="4"/>
    <x v="27"/>
    <n v="10"/>
    <n v="22"/>
    <n v="40"/>
    <x v="0"/>
    <s v="Bachelor's"/>
    <s v="Indeed"/>
    <s v="Hybrid"/>
    <s v="EU-CC402"/>
    <x v="1"/>
    <n v="55"/>
    <n v="5.9"/>
    <s v="35-44"/>
    <s v="€60k-€85k"/>
    <x v="2"/>
    <n v="0"/>
    <x v="1"/>
    <s v="Not Eligible"/>
    <n v="55"/>
    <m/>
  </r>
  <r>
    <x v="82"/>
    <s v="Lea Ferreira"/>
    <x v="1"/>
    <n v="33"/>
    <d v="1992-09-10T00:00:00"/>
    <x v="9"/>
    <x v="1"/>
    <s v="Strategy Analyst"/>
    <x v="0"/>
    <s v="M015"/>
    <x v="10"/>
    <x v="24"/>
    <s v="Portugal"/>
    <s v="Porto District"/>
    <d v="2023-01-14T00:00:00"/>
    <m/>
    <x v="0"/>
    <n v="133000"/>
    <n v="4000"/>
    <n v="2"/>
    <x v="1"/>
    <n v="18"/>
    <n v="8"/>
    <n v="59"/>
    <x v="0"/>
    <s v="Master's"/>
    <s v="European Job Board"/>
    <s v="Hybrid"/>
    <s v="EU-CC303"/>
    <x v="1"/>
    <n v="51.6"/>
    <n v="3.4"/>
    <s v="25-34"/>
    <s v="€120k-€170k"/>
    <x v="0"/>
    <n v="0"/>
    <x v="1"/>
    <s v="Not Eligible"/>
    <n v="51.6"/>
    <s v="Data Issue"/>
  </r>
  <r>
    <x v="83"/>
    <s v="Daniela Andersson"/>
    <x v="0"/>
    <n v="23"/>
    <d v="2002-09-16T00:00:00"/>
    <x v="14"/>
    <x v="2"/>
    <s v="IT Manager"/>
    <x v="4"/>
    <s v="M009"/>
    <x v="45"/>
    <x v="25"/>
    <s v="Netherlands"/>
    <s v="North Holland"/>
    <d v="2023-07-26T00:00:00"/>
    <m/>
    <x v="0"/>
    <n v="73000"/>
    <n v="10200"/>
    <n v="5"/>
    <x v="3"/>
    <n v="14"/>
    <n v="6"/>
    <n v="70"/>
    <x v="0"/>
    <s v="Master's"/>
    <s v="Employee Referral"/>
    <s v="Hybrid"/>
    <s v="EU-CC104"/>
    <x v="1"/>
    <n v="80.2"/>
    <n v="2.9"/>
    <s v="&lt;25"/>
    <s v="€60k-€85k"/>
    <x v="2"/>
    <n v="0"/>
    <x v="1"/>
    <s v="Eligible"/>
    <n v="80.2"/>
    <m/>
  </r>
  <r>
    <x v="84"/>
    <s v="Nils Jansen"/>
    <x v="2"/>
    <n v="36"/>
    <d v="1990-01-12T00:00:00"/>
    <x v="12"/>
    <x v="1"/>
    <s v="HR Associate"/>
    <x v="1"/>
    <s v="M008"/>
    <x v="46"/>
    <x v="19"/>
    <s v="France"/>
    <s v="Ile-de-France"/>
    <d v="2020-08-02T00:00:00"/>
    <m/>
    <x v="0"/>
    <n v="119000"/>
    <n v="2400"/>
    <n v="2"/>
    <x v="14"/>
    <n v="6"/>
    <n v="0"/>
    <n v="88"/>
    <x v="0"/>
    <s v="PhD"/>
    <s v="LinkedIn"/>
    <s v="Hybrid"/>
    <s v="EU-CC302"/>
    <x v="0"/>
    <n v="67"/>
    <n v="5.9"/>
    <s v="35-44"/>
    <s v="€85k-€120k"/>
    <x v="0"/>
    <n v="0"/>
    <x v="0"/>
    <s v="Not Eligible"/>
    <n v="67"/>
    <s v="Data Issue"/>
  </r>
  <r>
    <x v="85"/>
    <s v="Emil Garcia"/>
    <x v="0"/>
    <n v="26"/>
    <d v="1999-06-30T00:00:00"/>
    <x v="10"/>
    <x v="5"/>
    <s v="Procurement Analyst"/>
    <x v="3"/>
    <s v="M013"/>
    <x v="12"/>
    <x v="23"/>
    <s v="Portugal"/>
    <s v="Lisbon District"/>
    <d v="2020-04-19T00:00:00"/>
    <m/>
    <x v="0"/>
    <n v="118000"/>
    <n v="11800"/>
    <n v="4"/>
    <x v="14"/>
    <n v="12"/>
    <n v="1"/>
    <n v="65"/>
    <x v="0"/>
    <s v="Master's"/>
    <s v="Agency"/>
    <s v="Hybrid"/>
    <s v="EU-CC402"/>
    <x v="1"/>
    <n v="76.5"/>
    <n v="6.2"/>
    <s v="25-34"/>
    <s v="€85k-€120k"/>
    <x v="2"/>
    <n v="0"/>
    <x v="0"/>
    <s v="Watchlist"/>
    <n v="76.5"/>
    <m/>
  </r>
  <r>
    <x v="86"/>
    <s v="Lukas Lopez"/>
    <x v="1"/>
    <n v="44"/>
    <d v="1982-05-18T00:00:00"/>
    <x v="6"/>
    <x v="2"/>
    <s v="Software Engineer"/>
    <x v="2"/>
    <s v="M039"/>
    <x v="22"/>
    <x v="4"/>
    <s v="Spain"/>
    <s v="Community of Madrid"/>
    <d v="2023-10-13T00:00:00"/>
    <m/>
    <x v="0"/>
    <n v="47000"/>
    <n v="2400"/>
    <n v="3"/>
    <x v="16"/>
    <n v="7"/>
    <n v="13"/>
    <n v="79"/>
    <x v="0"/>
    <s v="Bachelor's"/>
    <s v="Indeed"/>
    <s v="Hybrid"/>
    <s v="EU-CC101"/>
    <x v="1"/>
    <n v="64.7"/>
    <n v="2.7"/>
    <s v="35-44"/>
    <s v="€40k-€60k"/>
    <x v="1"/>
    <n v="0"/>
    <x v="1"/>
    <s v="Watchlist"/>
    <n v="64.7"/>
    <m/>
  </r>
  <r>
    <x v="87"/>
    <s v="Felix Sousa"/>
    <x v="1"/>
    <n v="37"/>
    <d v="1989-05-08T00:00:00"/>
    <x v="6"/>
    <x v="2"/>
    <s v="Engineering Lead"/>
    <x v="2"/>
    <s v="M057"/>
    <x v="38"/>
    <x v="21"/>
    <s v="Spain"/>
    <s v="Catalonia"/>
    <d v="2024-06-12T00:00:00"/>
    <d v="2024-09-15T00:00:00"/>
    <x v="1"/>
    <n v="57000"/>
    <n v="2800"/>
    <n v="3"/>
    <x v="1"/>
    <n v="16"/>
    <n v="1"/>
    <n v="64"/>
    <x v="0"/>
    <s v="Bachelor's"/>
    <s v="Employee Referral"/>
    <s v="Office"/>
    <s v="EU-CC101"/>
    <x v="1"/>
    <n v="65.900000000000006"/>
    <n v="0.3"/>
    <s v="35-44"/>
    <s v="€40k-€60k"/>
    <x v="1"/>
    <n v="1"/>
    <x v="1"/>
    <s v="Not Eligible"/>
    <n v="65.900000000000006"/>
    <m/>
  </r>
  <r>
    <x v="88"/>
    <s v="Ben Olsson"/>
    <x v="1"/>
    <n v="42"/>
    <d v="1983-11-30T00:00:00"/>
    <x v="6"/>
    <x v="2"/>
    <s v="Software Engineer"/>
    <x v="4"/>
    <s v="M051"/>
    <x v="13"/>
    <x v="15"/>
    <s v="Belgium"/>
    <s v="Brussels-Capital"/>
    <d v="2025-04-19T00:00:00"/>
    <m/>
    <x v="0"/>
    <n v="82000"/>
    <n v="1600"/>
    <n v="2"/>
    <x v="13"/>
    <n v="20"/>
    <n v="15"/>
    <n v="63"/>
    <x v="0"/>
    <s v="Bachelor's"/>
    <s v="Internal Transfer"/>
    <s v="Hybrid"/>
    <s v="EU-CC101"/>
    <x v="1"/>
    <n v="48"/>
    <n v="1.2"/>
    <s v="35-44"/>
    <s v="€60k-€85k"/>
    <x v="0"/>
    <n v="0"/>
    <x v="1"/>
    <s v="Not Eligible"/>
    <n v="48"/>
    <s v="Data Issue"/>
  </r>
  <r>
    <x v="89"/>
    <s v="Luuk Jansen"/>
    <x v="1"/>
    <n v="53"/>
    <d v="1972-08-14T00:00:00"/>
    <x v="1"/>
    <x v="1"/>
    <s v="Finance Manager"/>
    <x v="4"/>
    <s v="M043"/>
    <x v="47"/>
    <x v="8"/>
    <s v="United Kingdom"/>
    <s v="England"/>
    <d v="2021-10-13T00:00:00"/>
    <m/>
    <x v="0"/>
    <n v="80000"/>
    <n v="4000"/>
    <n v="3"/>
    <x v="14"/>
    <n v="2"/>
    <n v="16"/>
    <n v="62"/>
    <x v="0"/>
    <s v="Bachelor's"/>
    <s v="University Hiring"/>
    <s v="Hybrid"/>
    <s v="EU-CC301"/>
    <x v="1"/>
    <n v="59"/>
    <n v="4.7"/>
    <s v="45-54"/>
    <s v="€60k-€85k"/>
    <x v="1"/>
    <n v="0"/>
    <x v="0"/>
    <s v="Watchlist"/>
    <n v="59"/>
    <m/>
  </r>
  <r>
    <x v="90"/>
    <s v="Matteo Kowalski"/>
    <x v="0"/>
    <n v="53"/>
    <d v="1972-08-24T00:00:00"/>
    <x v="7"/>
    <x v="5"/>
    <s v="Process Lead"/>
    <x v="2"/>
    <s v="M017"/>
    <x v="43"/>
    <x v="11"/>
    <s v="Germany"/>
    <s v="Hesse"/>
    <d v="2025-04-19T00:00:00"/>
    <m/>
    <x v="0"/>
    <n v="53000"/>
    <n v="4800"/>
    <n v="4"/>
    <x v="31"/>
    <n v="16"/>
    <n v="17"/>
    <n v="66"/>
    <x v="0"/>
    <s v="Master's"/>
    <s v="Employee Referral"/>
    <s v="Remote"/>
    <s v="EU-CC401"/>
    <x v="1"/>
    <n v="70.599999999999994"/>
    <n v="1.2"/>
    <s v="45-54"/>
    <s v="€40k-€60k"/>
    <x v="2"/>
    <n v="0"/>
    <x v="0"/>
    <s v="Watchlist"/>
    <n v="70.599999999999994"/>
    <m/>
  </r>
  <r>
    <x v="91"/>
    <s v="Marco Byrne"/>
    <x v="1"/>
    <n v="41"/>
    <d v="1985-02-11T00:00:00"/>
    <x v="0"/>
    <x v="0"/>
    <s v="Data Scientist"/>
    <x v="2"/>
    <s v="M058"/>
    <x v="19"/>
    <x v="8"/>
    <s v="United Kingdom"/>
    <s v="England"/>
    <d v="2025-08-19T00:00:00"/>
    <m/>
    <x v="0"/>
    <n v="62000"/>
    <n v="8700"/>
    <n v="5"/>
    <x v="9"/>
    <n v="6"/>
    <n v="14"/>
    <n v="64"/>
    <x v="0"/>
    <s v="Bachelor's"/>
    <s v="Employee Referral"/>
    <s v="Office"/>
    <s v="EU-CC103"/>
    <x v="1"/>
    <n v="74.900000000000006"/>
    <n v="0.8"/>
    <s v="35-44"/>
    <s v="€60k-€85k"/>
    <x v="2"/>
    <n v="0"/>
    <x v="1"/>
    <s v="Watchlist"/>
    <n v="74.900000000000006"/>
    <m/>
  </r>
  <r>
    <x v="92"/>
    <s v="Zofia Bernard"/>
    <x v="1"/>
    <n v="24"/>
    <d v="2001-08-30T00:00:00"/>
    <x v="9"/>
    <x v="1"/>
    <s v="Transformation Lead"/>
    <x v="1"/>
    <s v="M015"/>
    <x v="10"/>
    <x v="13"/>
    <s v="Europe"/>
    <s v="Remote"/>
    <d v="2021-01-04T00:00:00"/>
    <m/>
    <x v="0"/>
    <n v="98000"/>
    <n v="4900"/>
    <n v="3"/>
    <x v="28"/>
    <n v="10"/>
    <n v="3"/>
    <n v="69"/>
    <x v="0"/>
    <s v="Master's"/>
    <s v="Indeed"/>
    <s v="Hybrid"/>
    <s v="EU-CC303"/>
    <x v="1"/>
    <n v="62.1"/>
    <n v="5.4"/>
    <s v="&lt;25"/>
    <s v="€85k-€120k"/>
    <x v="1"/>
    <n v="0"/>
    <x v="1"/>
    <s v="Watchlist"/>
    <n v="62.1"/>
    <s v="Data Issue"/>
  </r>
  <r>
    <x v="93"/>
    <s v="Leon De Jong"/>
    <x v="0"/>
    <n v="27"/>
    <d v="1999-04-16T00:00:00"/>
    <x v="7"/>
    <x v="5"/>
    <s v="Process Lead"/>
    <x v="1"/>
    <s v="M017"/>
    <x v="43"/>
    <x v="11"/>
    <s v="Germany"/>
    <s v="Hesse"/>
    <d v="2024-09-16T00:00:00"/>
    <m/>
    <x v="0"/>
    <n v="97000"/>
    <n v="8700"/>
    <n v="4"/>
    <x v="24"/>
    <n v="15"/>
    <n v="25"/>
    <n v="73"/>
    <x v="1"/>
    <s v="Bachelor's"/>
    <s v="Employee Referral"/>
    <s v="Hybrid"/>
    <s v="EU-CC401"/>
    <x v="1"/>
    <n v="66.3"/>
    <n v="1.7"/>
    <s v="25-34"/>
    <s v="€85k-€120k"/>
    <x v="2"/>
    <n v="0"/>
    <x v="1"/>
    <s v="Watchlist"/>
    <n v="66.3"/>
    <m/>
  </r>
  <r>
    <x v="94"/>
    <s v="Milan Sanchez"/>
    <x v="0"/>
    <n v="32"/>
    <d v="1993-12-27T00:00:00"/>
    <x v="4"/>
    <x v="4"/>
    <s v="Growth Marketer"/>
    <x v="0"/>
    <s v="M006"/>
    <x v="4"/>
    <x v="21"/>
    <s v="Spain"/>
    <s v="Catalonia"/>
    <d v="2018-11-14T00:00:00"/>
    <m/>
    <x v="0"/>
    <n v="169000"/>
    <n v="16900"/>
    <n v="4"/>
    <x v="40"/>
    <n v="17"/>
    <n v="18"/>
    <n v="69"/>
    <x v="0"/>
    <s v="Master's"/>
    <s v="Employee Referral"/>
    <s v="Hybrid"/>
    <s v="EU-CC203"/>
    <x v="1"/>
    <n v="63.9"/>
    <n v="7.6"/>
    <s v="25-34"/>
    <s v="€120k-€170k"/>
    <x v="2"/>
    <n v="0"/>
    <x v="1"/>
    <s v="Watchlist"/>
    <n v="63.9"/>
    <s v="Data Issue"/>
  </r>
  <r>
    <x v="95"/>
    <s v="Martina Thomas"/>
    <x v="0"/>
    <n v="34"/>
    <d v="1991-10-24T00:00:00"/>
    <x v="6"/>
    <x v="2"/>
    <s v="Frontend Engineer"/>
    <x v="1"/>
    <s v="M048"/>
    <x v="6"/>
    <x v="13"/>
    <s v="Europe"/>
    <s v="Remote"/>
    <d v="2020-07-20T00:00:00"/>
    <m/>
    <x v="0"/>
    <n v="87000"/>
    <n v="4400"/>
    <n v="3"/>
    <x v="25"/>
    <n v="16"/>
    <n v="4"/>
    <n v="46"/>
    <x v="0"/>
    <s v="MBA"/>
    <s v="Employee Referral"/>
    <s v="Hybrid"/>
    <s v="EU-CC101"/>
    <x v="1"/>
    <n v="55.1"/>
    <n v="5.9"/>
    <s v="25-34"/>
    <s v="€85k-€120k"/>
    <x v="1"/>
    <n v="0"/>
    <x v="1"/>
    <s v="Not Eligible"/>
    <n v="55.1"/>
    <s v="Data Issue"/>
  </r>
  <r>
    <x v="96"/>
    <s v="Sem Mulder"/>
    <x v="0"/>
    <n v="45"/>
    <d v="1980-06-24T00:00:00"/>
    <x v="6"/>
    <x v="2"/>
    <s v="Platform Engineer"/>
    <x v="4"/>
    <s v="M030"/>
    <x v="35"/>
    <x v="4"/>
    <s v="Spain"/>
    <s v="Community of Madrid"/>
    <d v="2021-08-21T00:00:00"/>
    <m/>
    <x v="0"/>
    <n v="76000"/>
    <n v="10600"/>
    <n v="5"/>
    <x v="2"/>
    <n v="18"/>
    <n v="10"/>
    <n v="83"/>
    <x v="0"/>
    <s v="Master's"/>
    <s v="Agency"/>
    <s v="Remote"/>
    <s v="EU-CC101"/>
    <x v="1"/>
    <n v="85.8"/>
    <n v="4.8"/>
    <s v="45-54"/>
    <s v="€60k-€85k"/>
    <x v="2"/>
    <n v="0"/>
    <x v="1"/>
    <s v="Eligible"/>
    <n v="85.8"/>
    <m/>
  </r>
  <r>
    <x v="97"/>
    <s v="Arthur Wozniak"/>
    <x v="1"/>
    <n v="54"/>
    <d v="1971-07-16T00:00:00"/>
    <x v="5"/>
    <x v="4"/>
    <s v="Implementation Consultant"/>
    <x v="1"/>
    <s v="M055"/>
    <x v="48"/>
    <x v="25"/>
    <s v="Netherlands"/>
    <s v="North Holland"/>
    <d v="2017-01-26T00:00:00"/>
    <m/>
    <x v="0"/>
    <n v="103000"/>
    <n v="5200"/>
    <n v="3"/>
    <x v="25"/>
    <n v="14"/>
    <n v="0"/>
    <n v="71"/>
    <x v="0"/>
    <s v="Master's"/>
    <s v="Employee Referral"/>
    <s v="Hybrid"/>
    <s v="EU-CC202"/>
    <x v="1"/>
    <n v="65.8"/>
    <n v="9.4"/>
    <s v="45-54"/>
    <s v="€85k-€120k"/>
    <x v="1"/>
    <n v="0"/>
    <x v="1"/>
    <s v="Watchlist"/>
    <n v="65.8"/>
    <m/>
  </r>
  <r>
    <x v="98"/>
    <s v="Claudia Lewandowski"/>
    <x v="1"/>
    <n v="24"/>
    <d v="2001-11-01T00:00:00"/>
    <x v="4"/>
    <x v="4"/>
    <s v="Marketing Executive"/>
    <x v="6"/>
    <s v="M006"/>
    <x v="4"/>
    <x v="7"/>
    <s v="Germany"/>
    <s v="Bavaria"/>
    <d v="2025-08-09T00:00:00"/>
    <m/>
    <x v="0"/>
    <n v="284000"/>
    <n v="17000"/>
    <n v="3"/>
    <x v="38"/>
    <n v="14"/>
    <n v="13"/>
    <n v="85"/>
    <x v="0"/>
    <s v="Master's"/>
    <s v="Agency"/>
    <s v="Remote"/>
    <s v="EU-CC203"/>
    <x v="1"/>
    <n v="70.2"/>
    <n v="0.8"/>
    <s v="&lt;25"/>
    <s v="€170k+"/>
    <x v="1"/>
    <n v="0"/>
    <x v="0"/>
    <s v="Watchlist"/>
    <n v="70.2"/>
    <m/>
  </r>
  <r>
    <x v="99"/>
    <s v="Davide Bernard"/>
    <x v="1"/>
    <n v="35"/>
    <d v="1991-03-01T00:00:00"/>
    <x v="7"/>
    <x v="5"/>
    <s v="Process Lead"/>
    <x v="4"/>
    <s v="M042"/>
    <x v="49"/>
    <x v="22"/>
    <s v="Netherlands"/>
    <s v="South Holland"/>
    <d v="2020-12-10T00:00:00"/>
    <m/>
    <x v="0"/>
    <n v="70000"/>
    <n v="6300"/>
    <n v="4"/>
    <x v="30"/>
    <n v="14"/>
    <n v="31"/>
    <n v="84"/>
    <x v="0"/>
    <s v="MBA"/>
    <s v="Internal Transfer"/>
    <s v="Remote"/>
    <s v="EU-CC401"/>
    <x v="1"/>
    <n v="75.400000000000006"/>
    <n v="5.5"/>
    <s v="35-44"/>
    <s v="€60k-€85k"/>
    <x v="2"/>
    <n v="0"/>
    <x v="0"/>
    <s v="Eligible"/>
    <n v="75.400000000000006"/>
    <m/>
  </r>
  <r>
    <x v="100"/>
    <s v="Sofia Jansen"/>
    <x v="0"/>
    <n v="42"/>
    <d v="1984-02-09T00:00:00"/>
    <x v="14"/>
    <x v="2"/>
    <s v="Workplace Technology Specialist"/>
    <x v="1"/>
    <s v="M022"/>
    <x v="42"/>
    <x v="4"/>
    <s v="Spain"/>
    <s v="Community of Madrid"/>
    <d v="2019-07-13T00:00:00"/>
    <m/>
    <x v="0"/>
    <n v="96000"/>
    <n v="8600"/>
    <n v="4"/>
    <x v="42"/>
    <n v="19"/>
    <n v="8"/>
    <n v="98"/>
    <x v="0"/>
    <s v="MBA"/>
    <s v="Agency"/>
    <s v="Hybrid"/>
    <s v="EU-CC104"/>
    <x v="0"/>
    <n v="85.3"/>
    <n v="6.9"/>
    <s v="35-44"/>
    <s v="€85k-€120k"/>
    <x v="2"/>
    <n v="0"/>
    <x v="0"/>
    <s v="Eligible"/>
    <n v="85.3"/>
    <m/>
  </r>
  <r>
    <x v="101"/>
    <s v="Ben Pereira"/>
    <x v="2"/>
    <n v="44"/>
    <d v="1982-05-13T00:00:00"/>
    <x v="7"/>
    <x v="5"/>
    <s v="Workforce Planner"/>
    <x v="4"/>
    <s v="M010"/>
    <x v="7"/>
    <x v="25"/>
    <s v="Netherlands"/>
    <s v="North Holland"/>
    <d v="2020-05-11T00:00:00"/>
    <m/>
    <x v="0"/>
    <n v="72000"/>
    <n v="6500"/>
    <n v="4"/>
    <x v="20"/>
    <n v="0"/>
    <n v="12"/>
    <n v="66"/>
    <x v="0"/>
    <s v="Master's"/>
    <s v="LinkedIn"/>
    <s v="Office"/>
    <s v="EU-CC401"/>
    <x v="0"/>
    <n v="70.599999999999994"/>
    <n v="6.1"/>
    <s v="35-44"/>
    <s v="€60k-€85k"/>
    <x v="2"/>
    <n v="0"/>
    <x v="1"/>
    <s v="Watchlist"/>
    <n v="70.599999999999994"/>
    <m/>
  </r>
  <r>
    <x v="102"/>
    <s v="Aurora Marino"/>
    <x v="0"/>
    <n v="49"/>
    <d v="1977-03-03T00:00:00"/>
    <x v="9"/>
    <x v="1"/>
    <s v="Corporate Strategy Manager"/>
    <x v="3"/>
    <s v="M015"/>
    <x v="10"/>
    <x v="15"/>
    <s v="Belgium"/>
    <s v="Brussels-Capital"/>
    <d v="2025-02-21T00:00:00"/>
    <m/>
    <x v="0"/>
    <n v="124000"/>
    <n v="12400"/>
    <n v="4"/>
    <x v="8"/>
    <n v="13"/>
    <n v="1"/>
    <n v="58"/>
    <x v="0"/>
    <s v="Bachelor's"/>
    <s v="Employee Referral"/>
    <s v="Hybrid"/>
    <s v="EU-CC303"/>
    <x v="1"/>
    <n v="71"/>
    <n v="1.3"/>
    <s v="45-54"/>
    <s v="€120k-€170k"/>
    <x v="2"/>
    <n v="0"/>
    <x v="1"/>
    <s v="Not Eligible"/>
    <n v="71"/>
    <s v="Data Issue"/>
  </r>
  <r>
    <x v="103"/>
    <s v="Pablo Walker"/>
    <x v="0"/>
    <n v="36"/>
    <d v="1989-09-22T00:00:00"/>
    <x v="12"/>
    <x v="1"/>
    <s v="HR Business Partner"/>
    <x v="5"/>
    <s v="M008"/>
    <x v="46"/>
    <x v="13"/>
    <s v="Europe"/>
    <s v="Remote"/>
    <d v="2021-03-16T00:00:00"/>
    <d v="2023-08-07T00:00:00"/>
    <x v="1"/>
    <n v="32000"/>
    <n v="600"/>
    <n v="2"/>
    <x v="27"/>
    <n v="21"/>
    <n v="19"/>
    <n v="26"/>
    <x v="0"/>
    <s v="Master's"/>
    <s v="Indeed"/>
    <s v="Office"/>
    <s v="EU-CC302"/>
    <x v="1"/>
    <n v="32.6"/>
    <n v="2.4"/>
    <s v="35-44"/>
    <s v="&lt;€40k"/>
    <x v="0"/>
    <n v="1"/>
    <x v="1"/>
    <s v="Not Eligible"/>
    <n v="32.6"/>
    <s v="Data Issue"/>
  </r>
  <r>
    <x v="104"/>
    <s v="Linnea Walsh"/>
    <x v="0"/>
    <n v="44"/>
    <d v="1982-02-25T00:00:00"/>
    <x v="1"/>
    <x v="1"/>
    <s v="FP&amp;A Analyst"/>
    <x v="2"/>
    <s v="M059"/>
    <x v="41"/>
    <x v="26"/>
    <s v="Italy"/>
    <s v="Lazio"/>
    <d v="2017-02-05T00:00:00"/>
    <m/>
    <x v="0"/>
    <n v="51000"/>
    <n v="2600"/>
    <n v="3"/>
    <x v="37"/>
    <n v="13"/>
    <n v="16"/>
    <n v="71"/>
    <x v="0"/>
    <s v="Diploma"/>
    <s v="Internal Transfer"/>
    <s v="Remote"/>
    <s v="EU-CC301"/>
    <x v="1"/>
    <n v="62.3"/>
    <n v="9.4"/>
    <s v="35-44"/>
    <s v="€40k-€60k"/>
    <x v="1"/>
    <n v="0"/>
    <x v="0"/>
    <s v="Watchlist"/>
    <n v="62.3"/>
    <m/>
  </r>
  <r>
    <x v="105"/>
    <s v="Sanne Petit"/>
    <x v="1"/>
    <n v="54"/>
    <d v="1972-03-10T00:00:00"/>
    <x v="14"/>
    <x v="2"/>
    <s v="IT Support Analyst"/>
    <x v="2"/>
    <s v="M022"/>
    <x v="42"/>
    <x v="25"/>
    <s v="Netherlands"/>
    <s v="North Holland"/>
    <d v="2017-08-21T00:00:00"/>
    <m/>
    <x v="0"/>
    <n v="59000"/>
    <n v="8300"/>
    <n v="5"/>
    <x v="43"/>
    <n v="13"/>
    <n v="24"/>
    <n v="91"/>
    <x v="0"/>
    <s v="Bachelor's"/>
    <s v="Indeed"/>
    <s v="Hybrid"/>
    <s v="EU-CC104"/>
    <x v="2"/>
    <n v="86.8"/>
    <n v="8.8000000000000007"/>
    <s v="45-54"/>
    <s v="€40k-€60k"/>
    <x v="2"/>
    <n v="0"/>
    <x v="0"/>
    <s v="Eligible"/>
    <n v="86.8"/>
    <m/>
  </r>
  <r>
    <x v="106"/>
    <s v="Freya Taylor"/>
    <x v="1"/>
    <n v="22"/>
    <d v="2004-02-01T00:00:00"/>
    <x v="2"/>
    <x v="2"/>
    <s v="Product Owner"/>
    <x v="3"/>
    <s v="M053"/>
    <x v="34"/>
    <x v="7"/>
    <s v="Germany"/>
    <s v="Bavaria"/>
    <d v="2023-07-14T00:00:00"/>
    <m/>
    <x v="0"/>
    <n v="136000"/>
    <n v="8200"/>
    <n v="3"/>
    <x v="25"/>
    <n v="11"/>
    <n v="8"/>
    <n v="78"/>
    <x v="0"/>
    <s v="Bachelor's"/>
    <s v="Indeed"/>
    <s v="Hybrid"/>
    <s v="EU-CC102"/>
    <x v="1"/>
    <n v="64.3"/>
    <n v="2.9"/>
    <s v="&lt;25"/>
    <s v="€120k-€170k"/>
    <x v="1"/>
    <n v="0"/>
    <x v="1"/>
    <s v="Watchlist"/>
    <n v="64.3"/>
    <m/>
  </r>
  <r>
    <x v="107"/>
    <s v="Grace Mulder"/>
    <x v="1"/>
    <n v="37"/>
    <d v="1989-05-16T00:00:00"/>
    <x v="0"/>
    <x v="0"/>
    <s v="Data Analyst"/>
    <x v="3"/>
    <s v="M058"/>
    <x v="19"/>
    <x v="4"/>
    <s v="Spain"/>
    <s v="Community of Madrid"/>
    <d v="2016-11-24T00:00:00"/>
    <m/>
    <x v="0"/>
    <n v="111000"/>
    <n v="1100"/>
    <n v="1"/>
    <x v="26"/>
    <n v="15"/>
    <n v="3"/>
    <n v="53"/>
    <x v="0"/>
    <s v="Bachelor's"/>
    <s v="Internal Transfer"/>
    <s v="Office"/>
    <s v="EU-CC103"/>
    <x v="1"/>
    <n v="42.3"/>
    <n v="9.6"/>
    <s v="35-44"/>
    <s v="€85k-€120k"/>
    <x v="0"/>
    <n v="0"/>
    <x v="1"/>
    <s v="Not Eligible"/>
    <n v="42.3"/>
    <m/>
  </r>
  <r>
    <x v="108"/>
    <s v="Jesse Pereira"/>
    <x v="1"/>
    <n v="23"/>
    <d v="2002-12-25T00:00:00"/>
    <x v="7"/>
    <x v="5"/>
    <s v="Operations Analyst"/>
    <x v="2"/>
    <s v="M017"/>
    <x v="43"/>
    <x v="5"/>
    <s v="Sweden"/>
    <s v="Stockholm County"/>
    <d v="2022-02-16T00:00:00"/>
    <m/>
    <x v="0"/>
    <n v="57000"/>
    <n v="2800"/>
    <n v="3"/>
    <x v="17"/>
    <n v="12"/>
    <n v="11"/>
    <n v="69"/>
    <x v="0"/>
    <s v="Master's"/>
    <s v="Employee Referral"/>
    <s v="Hybrid"/>
    <s v="EU-CC401"/>
    <x v="1"/>
    <n v="58.9"/>
    <n v="4.3"/>
    <s v="&lt;25"/>
    <s v="€40k-€60k"/>
    <x v="1"/>
    <n v="0"/>
    <x v="1"/>
    <s v="Watchlist"/>
    <n v="58.9"/>
    <m/>
  </r>
  <r>
    <x v="109"/>
    <s v="Olivia Jones"/>
    <x v="0"/>
    <n v="52"/>
    <d v="1973-12-10T00:00:00"/>
    <x v="11"/>
    <x v="4"/>
    <s v="Account Executive"/>
    <x v="2"/>
    <s v="M026"/>
    <x v="18"/>
    <x v="10"/>
    <s v="Germany"/>
    <s v="Berlin"/>
    <d v="2019-12-11T00:00:00"/>
    <m/>
    <x v="0"/>
    <n v="50000"/>
    <n v="2500"/>
    <n v="3"/>
    <x v="33"/>
    <n v="14"/>
    <n v="18"/>
    <n v="82"/>
    <x v="0"/>
    <s v="PhD"/>
    <s v="Company Careers Page"/>
    <s v="Office"/>
    <s v="EU-CC201"/>
    <x v="1"/>
    <n v="56.7"/>
    <n v="6.5"/>
    <s v="45-54"/>
    <s v="€40k-€60k"/>
    <x v="1"/>
    <n v="0"/>
    <x v="2"/>
    <s v="Watchlist"/>
    <n v="56.7"/>
    <m/>
  </r>
  <r>
    <x v="110"/>
    <s v="Tess Fernandes"/>
    <x v="1"/>
    <n v="42"/>
    <d v="1984-05-01T00:00:00"/>
    <x v="4"/>
    <x v="4"/>
    <s v="Growth Marketer"/>
    <x v="5"/>
    <s v="M006"/>
    <x v="4"/>
    <x v="6"/>
    <s v="Netherlands"/>
    <s v="North Brabant"/>
    <d v="2020-10-08T00:00:00"/>
    <m/>
    <x v="0"/>
    <n v="40000"/>
    <n v="2000"/>
    <n v="3"/>
    <x v="26"/>
    <n v="10"/>
    <n v="24"/>
    <n v="50"/>
    <x v="0"/>
    <s v="Bachelor's"/>
    <s v="LinkedIn"/>
    <s v="Remote"/>
    <s v="EU-CC203"/>
    <x v="1"/>
    <n v="50.8"/>
    <n v="5.7"/>
    <s v="35-44"/>
    <s v="€40k-€60k"/>
    <x v="1"/>
    <n v="0"/>
    <x v="1"/>
    <s v="Not Eligible"/>
    <n v="50.8"/>
    <m/>
  </r>
  <r>
    <x v="111"/>
    <s v="Sara Kowalczyk"/>
    <x v="1"/>
    <n v="22"/>
    <d v="2003-12-26T00:00:00"/>
    <x v="6"/>
    <x v="2"/>
    <s v="Engineering Lead"/>
    <x v="4"/>
    <s v="M051"/>
    <x v="13"/>
    <x v="1"/>
    <s v="Germany"/>
    <s v="Hamburg"/>
    <d v="2019-04-14T00:00:00"/>
    <m/>
    <x v="0"/>
    <n v="67000"/>
    <n v="9400"/>
    <n v="5"/>
    <x v="13"/>
    <n v="11"/>
    <n v="28"/>
    <n v="61"/>
    <x v="0"/>
    <s v="Master's"/>
    <s v="Agency"/>
    <s v="Hybrid"/>
    <s v="EU-CC101"/>
    <x v="1"/>
    <n v="71.8"/>
    <n v="7.2"/>
    <s v="&lt;25"/>
    <s v="€60k-€85k"/>
    <x v="2"/>
    <n v="0"/>
    <x v="1"/>
    <s v="Watchlist"/>
    <n v="71.8"/>
    <s v="Data Issue"/>
  </r>
  <r>
    <x v="112"/>
    <s v="Hugo Schneider"/>
    <x v="1"/>
    <n v="47"/>
    <d v="1979-05-07T00:00:00"/>
    <x v="4"/>
    <x v="4"/>
    <s v="Growth Marketer"/>
    <x v="5"/>
    <s v="M006"/>
    <x v="4"/>
    <x v="7"/>
    <s v="Germany"/>
    <s v="Bavaria"/>
    <d v="2024-07-23T00:00:00"/>
    <m/>
    <x v="0"/>
    <n v="42000"/>
    <n v="2100"/>
    <n v="3"/>
    <x v="16"/>
    <n v="31"/>
    <n v="22"/>
    <n v="78"/>
    <x v="0"/>
    <s v="Diploma"/>
    <s v="Employee Referral"/>
    <s v="Office"/>
    <s v="EU-CC203"/>
    <x v="1"/>
    <n v="60.8"/>
    <n v="1.9"/>
    <s v="45-54"/>
    <s v="€40k-€60k"/>
    <x v="1"/>
    <n v="0"/>
    <x v="1"/>
    <s v="Watchlist"/>
    <n v="60.8"/>
    <s v="Data Issue"/>
  </r>
  <r>
    <x v="113"/>
    <s v="Marco Meyer"/>
    <x v="1"/>
    <n v="35"/>
    <d v="1990-10-26T00:00:00"/>
    <x v="11"/>
    <x v="4"/>
    <s v="Account Executive"/>
    <x v="2"/>
    <s v="M004"/>
    <x v="27"/>
    <x v="12"/>
    <s v="Ireland"/>
    <s v="Leinster"/>
    <d v="2023-12-23T00:00:00"/>
    <m/>
    <x v="0"/>
    <n v="54000"/>
    <n v="4900"/>
    <n v="4"/>
    <x v="0"/>
    <n v="23"/>
    <n v="20"/>
    <n v="66"/>
    <x v="1"/>
    <s v="Bachelor's"/>
    <s v="Indeed"/>
    <s v="Office"/>
    <s v="EU-CC201"/>
    <x v="1"/>
    <n v="67.8"/>
    <n v="2.5"/>
    <s v="35-44"/>
    <s v="€40k-€60k"/>
    <x v="2"/>
    <n v="0"/>
    <x v="0"/>
    <s v="Watchlist"/>
    <n v="67.8"/>
    <s v="Data Issue"/>
  </r>
  <r>
    <x v="114"/>
    <s v="Beatrice Johansson"/>
    <x v="1"/>
    <n v="37"/>
    <d v="1989-04-27T00:00:00"/>
    <x v="5"/>
    <x v="4"/>
    <s v="Support Specialist"/>
    <x v="1"/>
    <s v="M019"/>
    <x v="50"/>
    <x v="8"/>
    <s v="United Kingdom"/>
    <s v="England"/>
    <d v="2024-04-05T00:00:00"/>
    <m/>
    <x v="0"/>
    <n v="112000"/>
    <n v="10100"/>
    <n v="4"/>
    <x v="1"/>
    <n v="13"/>
    <n v="0"/>
    <n v="58"/>
    <x v="1"/>
    <s v="PhD"/>
    <s v="University Hiring"/>
    <s v="Remote"/>
    <s v="EU-CC202"/>
    <x v="1"/>
    <n v="73.3"/>
    <n v="2.2000000000000002"/>
    <s v="35-44"/>
    <s v="€85k-€120k"/>
    <x v="2"/>
    <n v="0"/>
    <x v="1"/>
    <s v="Not Eligible"/>
    <n v="73.3"/>
    <m/>
  </r>
  <r>
    <x v="115"/>
    <s v="Hannah Schmidt"/>
    <x v="1"/>
    <n v="43"/>
    <d v="1983-04-13T00:00:00"/>
    <x v="6"/>
    <x v="2"/>
    <s v="Senior Software Engineer"/>
    <x v="4"/>
    <s v="M048"/>
    <x v="6"/>
    <x v="16"/>
    <s v="France"/>
    <s v="Auvergne-Rhone-Alpes"/>
    <d v="2023-08-01T00:00:00"/>
    <m/>
    <x v="0"/>
    <n v="72000"/>
    <n v="3600"/>
    <n v="3"/>
    <x v="29"/>
    <n v="11"/>
    <n v="7"/>
    <n v="67"/>
    <x v="0"/>
    <s v="Master's"/>
    <s v="University Hiring"/>
    <s v="Hybrid"/>
    <s v="EU-CC101"/>
    <x v="1"/>
    <n v="65"/>
    <n v="2.9"/>
    <s v="35-44"/>
    <s v="€60k-€85k"/>
    <x v="1"/>
    <n v="0"/>
    <x v="0"/>
    <s v="Watchlist"/>
    <n v="65"/>
    <m/>
  </r>
  <r>
    <x v="116"/>
    <s v="Erik Rodriguez"/>
    <x v="0"/>
    <n v="39"/>
    <d v="1986-11-30T00:00:00"/>
    <x v="6"/>
    <x v="2"/>
    <s v="Platform Engineer"/>
    <x v="2"/>
    <s v="M030"/>
    <x v="35"/>
    <x v="21"/>
    <s v="Spain"/>
    <s v="Catalonia"/>
    <d v="2024-01-13T00:00:00"/>
    <m/>
    <x v="0"/>
    <n v="48000"/>
    <n v="2400"/>
    <n v="3"/>
    <x v="33"/>
    <n v="16"/>
    <n v="3"/>
    <n v="65"/>
    <x v="0"/>
    <s v="Bachelor's"/>
    <s v="Agency"/>
    <s v="Hybrid"/>
    <s v="EU-CC101"/>
    <x v="1"/>
    <n v="58.2"/>
    <n v="2.4"/>
    <s v="35-44"/>
    <s v="€40k-€60k"/>
    <x v="1"/>
    <n v="0"/>
    <x v="2"/>
    <s v="Watchlist"/>
    <n v="58.2"/>
    <m/>
  </r>
  <r>
    <x v="117"/>
    <s v="Julia Thomas"/>
    <x v="1"/>
    <n v="52"/>
    <d v="1973-09-16T00:00:00"/>
    <x v="11"/>
    <x v="4"/>
    <s v="Sales Executive"/>
    <x v="4"/>
    <s v="M016"/>
    <x v="25"/>
    <x v="9"/>
    <s v="United Kingdom"/>
    <s v="England"/>
    <d v="2023-05-18T00:00:00"/>
    <m/>
    <x v="0"/>
    <n v="85000"/>
    <n v="1700"/>
    <n v="2"/>
    <x v="29"/>
    <n v="14"/>
    <n v="21"/>
    <n v="39"/>
    <x v="0"/>
    <s v="Bachelor's"/>
    <s v="Indeed"/>
    <s v="Office"/>
    <s v="EU-CC201"/>
    <x v="1"/>
    <n v="39.6"/>
    <n v="3.1"/>
    <s v="45-54"/>
    <s v="€85k-€120k"/>
    <x v="0"/>
    <n v="0"/>
    <x v="0"/>
    <s v="Not Eligible"/>
    <n v="39.6"/>
    <s v="Data Issue"/>
  </r>
  <r>
    <x v="118"/>
    <s v="Julia Larsson"/>
    <x v="0"/>
    <n v="44"/>
    <d v="1981-08-28T00:00:00"/>
    <x v="4"/>
    <x v="4"/>
    <s v="Growth Marketer"/>
    <x v="4"/>
    <s v="M006"/>
    <x v="4"/>
    <x v="22"/>
    <s v="Netherlands"/>
    <s v="South Holland"/>
    <d v="2018-01-03T00:00:00"/>
    <d v="2024-12-31T00:00:00"/>
    <x v="1"/>
    <n v="68000"/>
    <n v="3400"/>
    <n v="3"/>
    <x v="26"/>
    <n v="18"/>
    <n v="7"/>
    <n v="30"/>
    <x v="0"/>
    <s v="Master's"/>
    <s v="Agency"/>
    <s v="Office"/>
    <s v="EU-CC203"/>
    <x v="1"/>
    <n v="50.2"/>
    <n v="7"/>
    <s v="35-44"/>
    <s v="€60k-€85k"/>
    <x v="1"/>
    <n v="1"/>
    <x v="1"/>
    <s v="Not Eligible"/>
    <n v="50.2"/>
    <m/>
  </r>
  <r>
    <x v="119"/>
    <s v="Marie Fernandes"/>
    <x v="0"/>
    <n v="55"/>
    <d v="1970-12-10T00:00:00"/>
    <x v="8"/>
    <x v="3"/>
    <s v="Security Lead"/>
    <x v="4"/>
    <s v="M014"/>
    <x v="11"/>
    <x v="11"/>
    <s v="Germany"/>
    <s v="Hesse"/>
    <d v="2020-03-24T00:00:00"/>
    <m/>
    <x v="0"/>
    <n v="88000"/>
    <n v="12300"/>
    <n v="5"/>
    <x v="24"/>
    <n v="11"/>
    <n v="25"/>
    <n v="70"/>
    <x v="0"/>
    <s v="Master's"/>
    <s v="University Hiring"/>
    <s v="Hybrid"/>
    <s v="EU-CC503"/>
    <x v="1"/>
    <n v="74.2"/>
    <n v="6.2"/>
    <s v="55+"/>
    <s v="€85k-€120k"/>
    <x v="2"/>
    <n v="0"/>
    <x v="1"/>
    <s v="Eligible"/>
    <n v="74.2"/>
    <m/>
  </r>
  <r>
    <x v="120"/>
    <s v="Natalia Mulder"/>
    <x v="1"/>
    <n v="40"/>
    <d v="1986-04-10T00:00:00"/>
    <x v="2"/>
    <x v="2"/>
    <s v="Lead Product Manager"/>
    <x v="5"/>
    <s v="M040"/>
    <x v="51"/>
    <x v="26"/>
    <s v="Italy"/>
    <s v="Lazio"/>
    <d v="2024-10-02T00:00:00"/>
    <m/>
    <x v="0"/>
    <n v="33000"/>
    <n v="3000"/>
    <n v="4"/>
    <x v="28"/>
    <n v="8"/>
    <n v="20"/>
    <n v="77"/>
    <x v="0"/>
    <s v="Diploma"/>
    <s v="Agency"/>
    <s v="Remote"/>
    <s v="EU-CC102"/>
    <x v="1"/>
    <n v="65.5"/>
    <n v="1.7"/>
    <s v="35-44"/>
    <s v="&lt;€40k"/>
    <x v="2"/>
    <n v="0"/>
    <x v="1"/>
    <s v="Watchlist"/>
    <n v="65.5"/>
    <s v="Data Issue"/>
  </r>
  <r>
    <x v="121"/>
    <s v="Finn Silva"/>
    <x v="1"/>
    <n v="43"/>
    <d v="1982-10-29T00:00:00"/>
    <x v="6"/>
    <x v="2"/>
    <s v="Engineering Lead"/>
    <x v="2"/>
    <s v="M001"/>
    <x v="17"/>
    <x v="11"/>
    <s v="Germany"/>
    <s v="Hesse"/>
    <d v="2024-12-01T00:00:00"/>
    <d v="2025-10-11T00:00:00"/>
    <x v="1"/>
    <n v="63000"/>
    <n v="8800"/>
    <n v="5"/>
    <x v="10"/>
    <n v="15"/>
    <n v="8"/>
    <n v="67"/>
    <x v="0"/>
    <s v="Bachelor's"/>
    <s v="University Hiring"/>
    <s v="Office"/>
    <s v="EU-CC101"/>
    <x v="1"/>
    <n v="77.5"/>
    <n v="0.9"/>
    <s v="35-44"/>
    <s v="€60k-€85k"/>
    <x v="2"/>
    <n v="1"/>
    <x v="1"/>
    <s v="Not Eligible"/>
    <n v="77.5"/>
    <m/>
  </r>
  <r>
    <x v="122"/>
    <s v="Oscar De Jong"/>
    <x v="0"/>
    <n v="38"/>
    <d v="1988-04-22T00:00:00"/>
    <x v="6"/>
    <x v="2"/>
    <s v="Frontend Engineer"/>
    <x v="2"/>
    <s v="M030"/>
    <x v="35"/>
    <x v="20"/>
    <s v="Sweden"/>
    <s v="Vastra Gotaland"/>
    <d v="2022-02-11T00:00:00"/>
    <m/>
    <x v="0"/>
    <n v="55000"/>
    <n v="2800"/>
    <n v="3"/>
    <x v="44"/>
    <n v="18"/>
    <n v="21"/>
    <n v="84"/>
    <x v="0"/>
    <s v="Bachelor's"/>
    <s v="Employee Referral"/>
    <s v="Hybrid"/>
    <s v="EU-CC101"/>
    <x v="2"/>
    <n v="66.400000000000006"/>
    <n v="4.3"/>
    <s v="35-44"/>
    <s v="€40k-€60k"/>
    <x v="1"/>
    <n v="0"/>
    <x v="0"/>
    <s v="Watchlist"/>
    <n v="66.400000000000006"/>
    <s v="Data Issue"/>
  </r>
  <r>
    <x v="123"/>
    <s v="Marco Doyle"/>
    <x v="1"/>
    <n v="56"/>
    <d v="1970-01-30T00:00:00"/>
    <x v="12"/>
    <x v="1"/>
    <s v="HR Associate"/>
    <x v="2"/>
    <s v="M008"/>
    <x v="46"/>
    <x v="19"/>
    <s v="France"/>
    <s v="Ile-de-France"/>
    <d v="2022-08-05T00:00:00"/>
    <d v="2022-11-10T00:00:00"/>
    <x v="1"/>
    <n v="59000"/>
    <n v="3000"/>
    <n v="3"/>
    <x v="21"/>
    <n v="12"/>
    <n v="17"/>
    <n v="56"/>
    <x v="0"/>
    <s v="Bachelor's"/>
    <s v="Employee Referral"/>
    <s v="Hybrid"/>
    <s v="EU-CC302"/>
    <x v="1"/>
    <n v="52.3"/>
    <n v="0.3"/>
    <s v="55+"/>
    <s v="€40k-€60k"/>
    <x v="1"/>
    <n v="1"/>
    <x v="1"/>
    <s v="Not Eligible"/>
    <n v="52.3"/>
    <m/>
  </r>
  <r>
    <x v="124"/>
    <s v="Matteo Garcia"/>
    <x v="0"/>
    <n v="38"/>
    <d v="1988-04-29T00:00:00"/>
    <x v="1"/>
    <x v="1"/>
    <s v="Payroll Specialist"/>
    <x v="4"/>
    <s v="M059"/>
    <x v="41"/>
    <x v="11"/>
    <s v="Germany"/>
    <s v="Hesse"/>
    <d v="2021-05-15T00:00:00"/>
    <m/>
    <x v="0"/>
    <n v="74000"/>
    <n v="3700"/>
    <n v="3"/>
    <x v="30"/>
    <n v="19"/>
    <n v="10"/>
    <n v="60"/>
    <x v="0"/>
    <s v="Bachelor's"/>
    <s v="Company Careers Page"/>
    <s v="Remote"/>
    <s v="EU-CC301"/>
    <x v="1"/>
    <n v="63"/>
    <n v="5.0999999999999996"/>
    <s v="35-44"/>
    <s v="€60k-€85k"/>
    <x v="1"/>
    <n v="0"/>
    <x v="0"/>
    <s v="Watchlist"/>
    <n v="63"/>
    <m/>
  </r>
  <r>
    <x v="125"/>
    <s v="Oscar Thomas"/>
    <x v="1"/>
    <n v="55"/>
    <d v="1970-11-12T00:00:00"/>
    <x v="8"/>
    <x v="3"/>
    <s v="Security Lead"/>
    <x v="1"/>
    <s v="M014"/>
    <x v="11"/>
    <x v="25"/>
    <s v="Netherlands"/>
    <s v="North Holland"/>
    <d v="2017-12-02T00:00:00"/>
    <m/>
    <x v="0"/>
    <n v="123000"/>
    <n v="11100"/>
    <n v="4"/>
    <x v="25"/>
    <n v="6"/>
    <n v="23"/>
    <n v="82"/>
    <x v="1"/>
    <s v="PhD"/>
    <s v="University Hiring"/>
    <s v="Remote"/>
    <s v="EU-CC503"/>
    <x v="1"/>
    <n v="68.7"/>
    <n v="8.5"/>
    <s v="55+"/>
    <s v="€120k-€170k"/>
    <x v="2"/>
    <n v="0"/>
    <x v="1"/>
    <s v="Watchlist"/>
    <n v="68.7"/>
    <s v="Data Issue"/>
  </r>
  <r>
    <x v="126"/>
    <s v="Lorenzo Muller"/>
    <x v="2"/>
    <n v="49"/>
    <d v="1977-03-03T00:00:00"/>
    <x v="9"/>
    <x v="1"/>
    <s v="Corporate Strategy Manager"/>
    <x v="4"/>
    <s v="M015"/>
    <x v="10"/>
    <x v="27"/>
    <s v="Belgium"/>
    <s v="Flanders"/>
    <d v="2025-02-03T00:00:00"/>
    <m/>
    <x v="0"/>
    <n v="70000"/>
    <n v="3500"/>
    <n v="3"/>
    <x v="8"/>
    <n v="22"/>
    <n v="23"/>
    <n v="47"/>
    <x v="0"/>
    <s v="Master's"/>
    <s v="Company Careers Page"/>
    <s v="Office"/>
    <s v="EU-CC303"/>
    <x v="1"/>
    <n v="48.7"/>
    <n v="1.4"/>
    <s v="45-54"/>
    <s v="€60k-€85k"/>
    <x v="1"/>
    <n v="0"/>
    <x v="1"/>
    <s v="Not Eligible"/>
    <n v="48.7"/>
    <s v="Data Issue"/>
  </r>
  <r>
    <x v="127"/>
    <s v="Emil Larsson"/>
    <x v="1"/>
    <n v="28"/>
    <d v="1998-04-21T00:00:00"/>
    <x v="4"/>
    <x v="4"/>
    <s v="Content Specialist"/>
    <x v="5"/>
    <s v="M006"/>
    <x v="4"/>
    <x v="15"/>
    <s v="Belgium"/>
    <s v="Brussels-Capital"/>
    <d v="2019-11-16T00:00:00"/>
    <m/>
    <x v="0"/>
    <n v="40000"/>
    <n v="800"/>
    <n v="2"/>
    <x v="28"/>
    <n v="20"/>
    <n v="8"/>
    <n v="47"/>
    <x v="0"/>
    <s v="Bachelor's"/>
    <s v="Agency"/>
    <s v="Hybrid"/>
    <s v="EU-CC203"/>
    <x v="1"/>
    <n v="43"/>
    <n v="6.6"/>
    <s v="25-34"/>
    <s v="€40k-€60k"/>
    <x v="0"/>
    <n v="0"/>
    <x v="1"/>
    <s v="Not Eligible"/>
    <n v="43"/>
    <s v="Data Issue"/>
  </r>
  <r>
    <x v="128"/>
    <s v="Javier Visser"/>
    <x v="1"/>
    <n v="23"/>
    <d v="2002-12-24T00:00:00"/>
    <x v="7"/>
    <x v="5"/>
    <s v="Process Lead"/>
    <x v="2"/>
    <s v="M017"/>
    <x v="43"/>
    <x v="26"/>
    <s v="Italy"/>
    <s v="Lazio"/>
    <d v="2023-04-05T00:00:00"/>
    <m/>
    <x v="0"/>
    <n v="53000"/>
    <n v="4800"/>
    <n v="4"/>
    <x v="3"/>
    <n v="25"/>
    <n v="8"/>
    <n v="67"/>
    <x v="0"/>
    <s v="MBA"/>
    <s v="Company Careers Page"/>
    <s v="Hybrid"/>
    <s v="EU-CC401"/>
    <x v="1"/>
    <n v="69.2"/>
    <n v="3.2"/>
    <s v="&lt;25"/>
    <s v="€40k-€60k"/>
    <x v="2"/>
    <n v="0"/>
    <x v="1"/>
    <s v="Watchlist"/>
    <n v="69.2"/>
    <s v="Data Issue"/>
  </r>
  <r>
    <x v="129"/>
    <s v="Oliwia Thomas"/>
    <x v="1"/>
    <n v="32"/>
    <d v="1994-05-12T00:00:00"/>
    <x v="11"/>
    <x v="4"/>
    <s v="Sales Executive"/>
    <x v="4"/>
    <s v="M004"/>
    <x v="27"/>
    <x v="12"/>
    <s v="Ireland"/>
    <s v="Leinster"/>
    <d v="2025-04-27T00:00:00"/>
    <d v="2025-08-11T00:00:00"/>
    <x v="1"/>
    <n v="81000"/>
    <n v="11300"/>
    <n v="5"/>
    <x v="27"/>
    <n v="27"/>
    <n v="0"/>
    <n v="69"/>
    <x v="0"/>
    <s v="Diploma"/>
    <s v="LinkedIn"/>
    <s v="Hybrid"/>
    <s v="EU-CC201"/>
    <x v="1"/>
    <n v="84.2"/>
    <n v="0.3"/>
    <s v="25-34"/>
    <s v="€60k-€85k"/>
    <x v="2"/>
    <n v="1"/>
    <x v="1"/>
    <s v="Not Eligible"/>
    <n v="84.2"/>
    <m/>
  </r>
  <r>
    <x v="130"/>
    <s v="Ginevra Dubois"/>
    <x v="1"/>
    <n v="52"/>
    <d v="1973-08-18T00:00:00"/>
    <x v="4"/>
    <x v="4"/>
    <s v="Content Specialist"/>
    <x v="2"/>
    <s v="M006"/>
    <x v="4"/>
    <x v="7"/>
    <s v="Germany"/>
    <s v="Bavaria"/>
    <d v="2021-03-28T00:00:00"/>
    <m/>
    <x v="0"/>
    <n v="71000"/>
    <n v="6400"/>
    <n v="4"/>
    <x v="17"/>
    <n v="6"/>
    <n v="10"/>
    <n v="82"/>
    <x v="1"/>
    <s v="Master's"/>
    <s v="LinkedIn"/>
    <s v="Hybrid"/>
    <s v="EU-CC203"/>
    <x v="1"/>
    <n v="73"/>
    <n v="5.2"/>
    <s v="45-54"/>
    <s v="€60k-€85k"/>
    <x v="2"/>
    <n v="0"/>
    <x v="1"/>
    <s v="Watchlist"/>
    <n v="73"/>
    <m/>
  </r>
  <r>
    <x v="131"/>
    <s v="Jules Olsson"/>
    <x v="1"/>
    <n v="36"/>
    <d v="1990-02-05T00:00:00"/>
    <x v="1"/>
    <x v="1"/>
    <s v="Payroll Specialist"/>
    <x v="0"/>
    <s v="M059"/>
    <x v="41"/>
    <x v="15"/>
    <s v="Belgium"/>
    <s v="Brussels-Capital"/>
    <d v="2024-08-09T00:00:00"/>
    <m/>
    <x v="0"/>
    <n v="170000"/>
    <n v="10200"/>
    <n v="3"/>
    <x v="10"/>
    <n v="8"/>
    <n v="46"/>
    <n v="61"/>
    <x v="0"/>
    <s v="MBA"/>
    <s v="Agency"/>
    <s v="Hybrid"/>
    <s v="EU-CC301"/>
    <x v="1"/>
    <n v="51.3"/>
    <n v="1.8"/>
    <s v="35-44"/>
    <s v="€170k+"/>
    <x v="1"/>
    <n v="0"/>
    <x v="1"/>
    <s v="Watchlist"/>
    <n v="51.3"/>
    <s v="Data Issue"/>
  </r>
  <r>
    <x v="132"/>
    <s v="Tess Bos"/>
    <x v="1"/>
    <n v="52"/>
    <d v="1974-05-13T00:00:00"/>
    <x v="11"/>
    <x v="4"/>
    <s v="Enterprise Account Manager"/>
    <x v="2"/>
    <s v="M023"/>
    <x v="24"/>
    <x v="10"/>
    <s v="Germany"/>
    <s v="Berlin"/>
    <d v="2023-11-10T00:00:00"/>
    <d v="2025-07-21T00:00:00"/>
    <x v="1"/>
    <n v="63000"/>
    <n v="5700"/>
    <n v="4"/>
    <x v="7"/>
    <n v="6"/>
    <n v="4"/>
    <n v="48"/>
    <x v="0"/>
    <s v="Master's"/>
    <s v="European Job Board"/>
    <s v="Remote"/>
    <s v="EU-CC201"/>
    <x v="1"/>
    <n v="68"/>
    <n v="1.7"/>
    <s v="45-54"/>
    <s v="€60k-€85k"/>
    <x v="2"/>
    <n v="1"/>
    <x v="1"/>
    <s v="Not Eligible"/>
    <n v="68"/>
    <m/>
  </r>
  <r>
    <x v="133"/>
    <s v="Giovanni Russo"/>
    <x v="0"/>
    <n v="24"/>
    <d v="2001-08-20T00:00:00"/>
    <x v="12"/>
    <x v="1"/>
    <s v="Talent Acquisition Specialist"/>
    <x v="4"/>
    <s v="M052"/>
    <x v="52"/>
    <x v="20"/>
    <s v="Sweden"/>
    <s v="Vastra Gotaland"/>
    <d v="2019-09-21T00:00:00"/>
    <m/>
    <x v="0"/>
    <n v="83000"/>
    <n v="7500"/>
    <n v="4"/>
    <x v="33"/>
    <n v="14"/>
    <n v="21"/>
    <n v="48"/>
    <x v="1"/>
    <s v="Diploma"/>
    <s v="Indeed"/>
    <s v="Hybrid"/>
    <s v="EU-CC302"/>
    <x v="1"/>
    <n v="52.8"/>
    <n v="6.7"/>
    <s v="&lt;25"/>
    <s v="€60k-€85k"/>
    <x v="2"/>
    <n v="0"/>
    <x v="2"/>
    <s v="Not Eligible"/>
    <n v="52.8"/>
    <s v="Data Issue"/>
  </r>
  <r>
    <x v="134"/>
    <s v="Axel Rodrigues"/>
    <x v="1"/>
    <n v="43"/>
    <d v="1982-07-14T00:00:00"/>
    <x v="6"/>
    <x v="2"/>
    <s v="Engineering Lead"/>
    <x v="2"/>
    <s v="M057"/>
    <x v="38"/>
    <x v="1"/>
    <s v="Germany"/>
    <s v="Hamburg"/>
    <d v="2024-06-12T00:00:00"/>
    <m/>
    <x v="0"/>
    <n v="52000"/>
    <n v="4700"/>
    <n v="4"/>
    <x v="33"/>
    <n v="17"/>
    <n v="0"/>
    <n v="57"/>
    <x v="1"/>
    <s v="Master's"/>
    <s v="Employee Referral"/>
    <s v="Remote"/>
    <s v="EU-CC101"/>
    <x v="1"/>
    <n v="66"/>
    <n v="2"/>
    <s v="35-44"/>
    <s v="€40k-€60k"/>
    <x v="2"/>
    <n v="0"/>
    <x v="2"/>
    <s v="Not Eligible"/>
    <n v="66"/>
    <m/>
  </r>
  <r>
    <x v="135"/>
    <s v="Fleur Ferrari"/>
    <x v="0"/>
    <n v="31"/>
    <d v="1995-04-05T00:00:00"/>
    <x v="9"/>
    <x v="1"/>
    <s v="Transformation Lead"/>
    <x v="2"/>
    <s v="M015"/>
    <x v="10"/>
    <x v="1"/>
    <s v="Germany"/>
    <s v="Hamburg"/>
    <d v="2023-02-16T00:00:00"/>
    <m/>
    <x v="0"/>
    <n v="65000"/>
    <n v="3200"/>
    <n v="3"/>
    <x v="42"/>
    <n v="17"/>
    <n v="15"/>
    <n v="83"/>
    <x v="0"/>
    <s v="Master's"/>
    <s v="Indeed"/>
    <s v="Hybrid"/>
    <s v="EU-CC303"/>
    <x v="1"/>
    <n v="67.5"/>
    <n v="3.3"/>
    <s v="25-34"/>
    <s v="€60k-€85k"/>
    <x v="1"/>
    <n v="0"/>
    <x v="0"/>
    <s v="Watchlist"/>
    <n v="67.5"/>
    <s v="Data Issue"/>
  </r>
  <r>
    <x v="136"/>
    <s v="Finn Wagner"/>
    <x v="1"/>
    <n v="49"/>
    <d v="1976-11-20T00:00:00"/>
    <x v="11"/>
    <x v="4"/>
    <s v="Account Executive"/>
    <x v="4"/>
    <s v="M004"/>
    <x v="27"/>
    <x v="22"/>
    <s v="Netherlands"/>
    <s v="South Holland"/>
    <d v="2024-01-11T00:00:00"/>
    <m/>
    <x v="0"/>
    <n v="76000"/>
    <n v="0"/>
    <n v="1"/>
    <x v="31"/>
    <n v="15"/>
    <n v="14"/>
    <n v="76"/>
    <x v="0"/>
    <s v="Bachelor's"/>
    <s v="Employee Referral"/>
    <s v="Hybrid"/>
    <s v="EU-CC201"/>
    <x v="1"/>
    <n v="48.6"/>
    <n v="2.4"/>
    <s v="45-54"/>
    <s v="€60k-€85k"/>
    <x v="0"/>
    <n v="0"/>
    <x v="0"/>
    <s v="Not Eligible"/>
    <n v="48.6"/>
    <m/>
  </r>
  <r>
    <x v="137"/>
    <s v="Louis Johnson"/>
    <x v="1"/>
    <n v="41"/>
    <d v="1985-01-17T00:00:00"/>
    <x v="5"/>
    <x v="4"/>
    <s v="Client Success Associate"/>
    <x v="4"/>
    <s v="M054"/>
    <x v="5"/>
    <x v="15"/>
    <s v="Belgium"/>
    <s v="Brussels-Capital"/>
    <d v="2025-06-16T00:00:00"/>
    <m/>
    <x v="0"/>
    <n v="70000"/>
    <n v="9800"/>
    <n v="5"/>
    <x v="37"/>
    <n v="11"/>
    <n v="13"/>
    <n v="95"/>
    <x v="1"/>
    <s v="Master's"/>
    <s v="Indeed"/>
    <s v="Office"/>
    <s v="EU-CC202"/>
    <x v="1"/>
    <n v="90.2"/>
    <n v="1"/>
    <s v="35-44"/>
    <s v="€60k-€85k"/>
    <x v="2"/>
    <n v="0"/>
    <x v="0"/>
    <s v="Watchlist"/>
    <n v="90.2"/>
    <s v="Data Issue"/>
  </r>
  <r>
    <x v="138"/>
    <s v="William Szymanski"/>
    <x v="1"/>
    <n v="38"/>
    <d v="1987-09-15T00:00:00"/>
    <x v="1"/>
    <x v="1"/>
    <s v="Financial Analyst"/>
    <x v="4"/>
    <s v="M007"/>
    <x v="1"/>
    <x v="21"/>
    <s v="Spain"/>
    <s v="Catalonia"/>
    <d v="2015-12-04T00:00:00"/>
    <m/>
    <x v="0"/>
    <n v="67000"/>
    <n v="3400"/>
    <n v="3"/>
    <x v="21"/>
    <n v="15"/>
    <n v="7"/>
    <n v="49"/>
    <x v="0"/>
    <s v="Bachelor's"/>
    <s v="Employee Referral"/>
    <s v="Hybrid"/>
    <s v="EU-CC301"/>
    <x v="1"/>
    <n v="54.9"/>
    <n v="10.5"/>
    <s v="35-44"/>
    <s v="€60k-€85k"/>
    <x v="1"/>
    <n v="0"/>
    <x v="1"/>
    <s v="Not Eligible"/>
    <n v="54.9"/>
    <m/>
  </r>
  <r>
    <x v="139"/>
    <s v="Ebba Doyle"/>
    <x v="0"/>
    <n v="28"/>
    <d v="1997-09-26T00:00:00"/>
    <x v="14"/>
    <x v="2"/>
    <s v="IT Support Analyst"/>
    <x v="5"/>
    <s v="M009"/>
    <x v="45"/>
    <x v="25"/>
    <s v="Netherlands"/>
    <s v="North Holland"/>
    <d v="2023-05-27T00:00:00"/>
    <m/>
    <x v="0"/>
    <n v="38000"/>
    <n v="3400"/>
    <n v="4"/>
    <x v="41"/>
    <n v="16"/>
    <n v="5"/>
    <n v="71"/>
    <x v="0"/>
    <s v="Bachelor's"/>
    <s v="LinkedIn"/>
    <s v="Office"/>
    <s v="EU-CC104"/>
    <x v="1"/>
    <n v="74.099999999999994"/>
    <n v="3"/>
    <s v="25-34"/>
    <s v="&lt;€40k"/>
    <x v="2"/>
    <n v="0"/>
    <x v="1"/>
    <s v="Eligible"/>
    <n v="74.099999999999994"/>
    <m/>
  </r>
  <r>
    <x v="140"/>
    <s v="Elias Nilsson"/>
    <x v="1"/>
    <n v="31"/>
    <d v="1995-04-29T00:00:00"/>
    <x v="7"/>
    <x v="5"/>
    <s v="Operations Analyst"/>
    <x v="5"/>
    <s v="M017"/>
    <x v="43"/>
    <x v="21"/>
    <s v="Spain"/>
    <s v="Catalonia"/>
    <d v="2021-05-09T00:00:00"/>
    <m/>
    <x v="0"/>
    <n v="31000"/>
    <n v="600"/>
    <n v="2"/>
    <x v="14"/>
    <n v="16"/>
    <n v="14"/>
    <n v="48"/>
    <x v="0"/>
    <s v="Master's"/>
    <s v="Employee Referral"/>
    <s v="Remote"/>
    <s v="EU-CC401"/>
    <x v="0"/>
    <n v="46"/>
    <n v="5.0999999999999996"/>
    <s v="25-34"/>
    <s v="&lt;€40k"/>
    <x v="0"/>
    <n v="0"/>
    <x v="0"/>
    <s v="Not Eligible"/>
    <n v="46"/>
    <m/>
  </r>
  <r>
    <x v="141"/>
    <s v="Harry Becker"/>
    <x v="1"/>
    <n v="32"/>
    <d v="1993-12-28T00:00:00"/>
    <x v="11"/>
    <x v="4"/>
    <s v="Regional Sales Manager"/>
    <x v="4"/>
    <s v="M023"/>
    <x v="24"/>
    <x v="15"/>
    <s v="Belgium"/>
    <s v="Brussels-Capital"/>
    <d v="2017-06-06T00:00:00"/>
    <d v="2022-03-01T00:00:00"/>
    <x v="1"/>
    <n v="88000"/>
    <n v="4400"/>
    <n v="3"/>
    <x v="42"/>
    <n v="4"/>
    <n v="2"/>
    <n v="40"/>
    <x v="0"/>
    <s v="Diploma"/>
    <s v="LinkedIn"/>
    <s v="Remote"/>
    <s v="EU-CC201"/>
    <x v="0"/>
    <n v="59"/>
    <n v="4.7"/>
    <s v="25-34"/>
    <s v="€85k-€120k"/>
    <x v="1"/>
    <n v="1"/>
    <x v="0"/>
    <s v="Not Eligible"/>
    <n v="59"/>
    <s v="Data Issue"/>
  </r>
  <r>
    <x v="142"/>
    <s v="Leon Esposito"/>
    <x v="1"/>
    <n v="52"/>
    <d v="1973-08-27T00:00:00"/>
    <x v="12"/>
    <x v="1"/>
    <s v="People Operations Analyst"/>
    <x v="2"/>
    <s v="M052"/>
    <x v="52"/>
    <x v="4"/>
    <s v="Spain"/>
    <s v="Community of Madrid"/>
    <d v="2024-12-05T00:00:00"/>
    <m/>
    <x v="0"/>
    <n v="49000"/>
    <n v="4400"/>
    <n v="4"/>
    <x v="24"/>
    <n v="15"/>
    <n v="11"/>
    <n v="68"/>
    <x v="0"/>
    <s v="Bachelor's"/>
    <s v="University Hiring"/>
    <s v="Remote"/>
    <s v="EU-CC302"/>
    <x v="1"/>
    <n v="69"/>
    <n v="1.5"/>
    <s v="45-54"/>
    <s v="€40k-€60k"/>
    <x v="2"/>
    <n v="0"/>
    <x v="1"/>
    <s v="Watchlist"/>
    <n v="69"/>
    <s v="Data Issue"/>
  </r>
  <r>
    <x v="143"/>
    <s v="Aleksander Sanchez"/>
    <x v="1"/>
    <n v="61"/>
    <d v="1965-04-27T00:00:00"/>
    <x v="11"/>
    <x v="4"/>
    <s v="Sales Development Representative"/>
    <x v="1"/>
    <s v="M023"/>
    <x v="24"/>
    <x v="0"/>
    <s v="Spain"/>
    <s v="Valencian Community"/>
    <d v="2023-03-27T00:00:00"/>
    <m/>
    <x v="0"/>
    <n v="96000"/>
    <n v="4800"/>
    <n v="3"/>
    <x v="43"/>
    <n v="16"/>
    <n v="1"/>
    <n v="65"/>
    <x v="0"/>
    <s v="Bachelor's"/>
    <s v="Indeed"/>
    <s v="Office"/>
    <s v="EU-CC201"/>
    <x v="1"/>
    <n v="69.2"/>
    <n v="3.2"/>
    <s v="55+"/>
    <s v="€85k-€120k"/>
    <x v="1"/>
    <n v="0"/>
    <x v="0"/>
    <s v="Watchlist"/>
    <n v="69.2"/>
    <m/>
  </r>
  <r>
    <x v="144"/>
    <s v="Sem Wisniewski"/>
    <x v="2"/>
    <n v="25"/>
    <d v="2000-09-28T00:00:00"/>
    <x v="2"/>
    <x v="2"/>
    <s v="Product Owner"/>
    <x v="4"/>
    <s v="M028"/>
    <x v="16"/>
    <x v="8"/>
    <s v="United Kingdom"/>
    <s v="England"/>
    <d v="2021-10-15T00:00:00"/>
    <d v="2024-10-29T00:00:00"/>
    <x v="1"/>
    <n v="83000"/>
    <n v="1700"/>
    <n v="2"/>
    <x v="27"/>
    <n v="12"/>
    <n v="2"/>
    <n v="59"/>
    <x v="0"/>
    <s v="High School"/>
    <s v="Employee Referral"/>
    <s v="Remote"/>
    <s v="EU-CC102"/>
    <x v="2"/>
    <n v="52.6"/>
    <n v="3"/>
    <s v="25-34"/>
    <s v="€60k-€85k"/>
    <x v="0"/>
    <n v="1"/>
    <x v="1"/>
    <s v="Not Eligible"/>
    <n v="52.6"/>
    <m/>
  </r>
  <r>
    <x v="145"/>
    <s v="Sanne Martinez"/>
    <x v="1"/>
    <n v="51"/>
    <d v="1974-12-22T00:00:00"/>
    <x v="11"/>
    <x v="4"/>
    <s v="Sales Executive"/>
    <x v="5"/>
    <s v="M026"/>
    <x v="18"/>
    <x v="1"/>
    <s v="Germany"/>
    <s v="Hamburg"/>
    <d v="2024-10-16T00:00:00"/>
    <m/>
    <x v="0"/>
    <n v="39000"/>
    <n v="2000"/>
    <n v="3"/>
    <x v="11"/>
    <n v="20"/>
    <n v="20"/>
    <n v="63"/>
    <x v="0"/>
    <s v="Master's"/>
    <s v="Internal Transfer"/>
    <s v="Hybrid"/>
    <s v="EU-CC201"/>
    <x v="1"/>
    <n v="58.5"/>
    <n v="1.7"/>
    <s v="45-54"/>
    <s v="&lt;€40k"/>
    <x v="1"/>
    <n v="0"/>
    <x v="0"/>
    <s v="Watchlist"/>
    <n v="58.5"/>
    <m/>
  </r>
  <r>
    <x v="146"/>
    <s v="Maximilian Wilson"/>
    <x v="1"/>
    <n v="53"/>
    <d v="1973-04-04T00:00:00"/>
    <x v="7"/>
    <x v="5"/>
    <s v="Workforce Planner"/>
    <x v="1"/>
    <s v="M010"/>
    <x v="7"/>
    <x v="10"/>
    <s v="Germany"/>
    <s v="Berlin"/>
    <d v="2018-02-28T00:00:00"/>
    <m/>
    <x v="0"/>
    <n v="107000"/>
    <n v="9600"/>
    <n v="4"/>
    <x v="13"/>
    <n v="11"/>
    <n v="0"/>
    <n v="86"/>
    <x v="0"/>
    <s v="Master's"/>
    <s v="European Job Board"/>
    <s v="Hybrid"/>
    <s v="EU-CC401"/>
    <x v="1"/>
    <n v="81.599999999999994"/>
    <n v="8.3000000000000007"/>
    <s v="45-54"/>
    <s v="€85k-€120k"/>
    <x v="2"/>
    <n v="0"/>
    <x v="1"/>
    <s v="Eligible"/>
    <n v="81.599999999999994"/>
    <s v="Data Issue"/>
  </r>
  <r>
    <x v="147"/>
    <s v="Miguel Becker"/>
    <x v="1"/>
    <n v="22"/>
    <d v="2003-09-17T00:00:00"/>
    <x v="14"/>
    <x v="2"/>
    <s v="Workplace Technology Specialist"/>
    <x v="4"/>
    <s v="M045"/>
    <x v="39"/>
    <x v="25"/>
    <s v="Netherlands"/>
    <s v="North Holland"/>
    <d v="2022-03-23T00:00:00"/>
    <m/>
    <x v="0"/>
    <n v="87000"/>
    <n v="1700"/>
    <n v="2"/>
    <x v="40"/>
    <n v="21"/>
    <n v="19"/>
    <n v="47"/>
    <x v="0"/>
    <s v="Bachelor's"/>
    <s v="University Hiring"/>
    <s v="Hybrid"/>
    <s v="EU-CC104"/>
    <x v="2"/>
    <n v="37.700000000000003"/>
    <n v="4.2"/>
    <s v="&lt;25"/>
    <s v="€85k-€120k"/>
    <x v="0"/>
    <n v="0"/>
    <x v="1"/>
    <s v="Not Eligible"/>
    <n v="37.700000000000003"/>
    <m/>
  </r>
  <r>
    <x v="148"/>
    <s v="Noor Ricci"/>
    <x v="1"/>
    <n v="30"/>
    <d v="1995-11-16T00:00:00"/>
    <x v="4"/>
    <x v="4"/>
    <s v="SEO Specialist"/>
    <x v="3"/>
    <s v="M006"/>
    <x v="4"/>
    <x v="3"/>
    <s v="Italy"/>
    <s v="Lombardy"/>
    <d v="2022-06-23T00:00:00"/>
    <m/>
    <x v="0"/>
    <n v="129000"/>
    <n v="7700"/>
    <n v="3"/>
    <x v="1"/>
    <n v="25"/>
    <n v="4"/>
    <n v="40"/>
    <x v="0"/>
    <s v="Diploma"/>
    <s v="Indeed"/>
    <s v="Hybrid"/>
    <s v="EU-CC203"/>
    <x v="1"/>
    <n v="56"/>
    <n v="4"/>
    <s v="25-34"/>
    <s v="€120k-€170k"/>
    <x v="1"/>
    <n v="0"/>
    <x v="1"/>
    <s v="Not Eligible"/>
    <n v="56"/>
    <m/>
  </r>
  <r>
    <x v="149"/>
    <s v="Jan Silva"/>
    <x v="0"/>
    <n v="44"/>
    <d v="1981-08-31T00:00:00"/>
    <x v="5"/>
    <x v="4"/>
    <s v="Implementation Consultant"/>
    <x v="4"/>
    <s v="M047"/>
    <x v="30"/>
    <x v="15"/>
    <s v="Belgium"/>
    <s v="Brussels-Capital"/>
    <d v="2021-01-17T00:00:00"/>
    <d v="2023-06-06T00:00:00"/>
    <x v="1"/>
    <n v="69000"/>
    <n v="3400"/>
    <n v="3"/>
    <x v="7"/>
    <n v="19"/>
    <n v="11"/>
    <n v="79"/>
    <x v="0"/>
    <s v="Master's"/>
    <s v="Internal Transfer"/>
    <s v="Office"/>
    <s v="EU-CC202"/>
    <x v="1"/>
    <n v="66.400000000000006"/>
    <n v="2.4"/>
    <s v="35-44"/>
    <s v="€60k-€85k"/>
    <x v="1"/>
    <n v="1"/>
    <x v="1"/>
    <s v="Not Eligible"/>
    <n v="66.400000000000006"/>
    <m/>
  </r>
  <r>
    <x v="150"/>
    <s v="Julia Ricci"/>
    <x v="0"/>
    <n v="57"/>
    <d v="1969-02-20T00:00:00"/>
    <x v="14"/>
    <x v="2"/>
    <s v="Systems Administrator"/>
    <x v="4"/>
    <s v="M045"/>
    <x v="39"/>
    <x v="2"/>
    <s v="Poland"/>
    <s v="Lesser Poland"/>
    <d v="2024-05-23T00:00:00"/>
    <m/>
    <x v="0"/>
    <n v="60000"/>
    <n v="3000"/>
    <n v="3"/>
    <x v="45"/>
    <n v="9"/>
    <n v="7"/>
    <n v="78"/>
    <x v="0"/>
    <s v="High School"/>
    <s v="Internal Transfer"/>
    <s v="Office"/>
    <s v="EU-CC104"/>
    <x v="0"/>
    <n v="70.8"/>
    <n v="2.1"/>
    <s v="55+"/>
    <s v="€60k-€85k"/>
    <x v="1"/>
    <n v="0"/>
    <x v="0"/>
    <s v="Watchlist"/>
    <n v="70.8"/>
    <m/>
  </r>
  <r>
    <x v="151"/>
    <s v="Alice Leroy"/>
    <x v="1"/>
    <n v="45"/>
    <d v="1980-08-17T00:00:00"/>
    <x v="4"/>
    <x v="4"/>
    <s v="Growth Marketer"/>
    <x v="4"/>
    <s v="M006"/>
    <x v="4"/>
    <x v="16"/>
    <s v="France"/>
    <s v="Auvergne-Rhone-Alpes"/>
    <d v="2025-02-06T00:00:00"/>
    <m/>
    <x v="0"/>
    <n v="79000"/>
    <n v="1600"/>
    <n v="2"/>
    <x v="14"/>
    <n v="16"/>
    <n v="11"/>
    <n v="65"/>
    <x v="0"/>
    <s v="Master's"/>
    <s v="LinkedIn"/>
    <s v="Hybrid"/>
    <s v="EU-CC203"/>
    <x v="1"/>
    <n v="53.5"/>
    <n v="1.3"/>
    <s v="45-54"/>
    <s v="€60k-€85k"/>
    <x v="0"/>
    <n v="0"/>
    <x v="0"/>
    <s v="Not Eligible"/>
    <n v="53.5"/>
    <m/>
  </r>
  <r>
    <x v="152"/>
    <s v="Laura Wilson"/>
    <x v="0"/>
    <n v="42"/>
    <d v="1983-08-14T00:00:00"/>
    <x v="6"/>
    <x v="2"/>
    <s v="Platform Engineer"/>
    <x v="3"/>
    <s v="M057"/>
    <x v="38"/>
    <x v="0"/>
    <s v="Spain"/>
    <s v="Valencian Community"/>
    <d v="2022-10-18T00:00:00"/>
    <m/>
    <x v="0"/>
    <n v="122000"/>
    <n v="7300"/>
    <n v="3"/>
    <x v="26"/>
    <n v="19"/>
    <n v="21"/>
    <n v="68"/>
    <x v="0"/>
    <s v="Bachelor's"/>
    <s v="Company Careers Page"/>
    <s v="Office"/>
    <s v="EU-CC101"/>
    <x v="1"/>
    <n v="57"/>
    <n v="3.7"/>
    <s v="35-44"/>
    <s v="€120k-€170k"/>
    <x v="1"/>
    <n v="0"/>
    <x v="1"/>
    <s v="Watchlist"/>
    <n v="57"/>
    <s v="Data Issue"/>
  </r>
  <r>
    <x v="153"/>
    <s v="Ines Smith"/>
    <x v="0"/>
    <n v="45"/>
    <d v="1981-01-15T00:00:00"/>
    <x v="2"/>
    <x v="2"/>
    <s v="Lead Product Manager"/>
    <x v="1"/>
    <s v="M046"/>
    <x v="53"/>
    <x v="13"/>
    <s v="Europe"/>
    <s v="Remote"/>
    <d v="2024-11-01T00:00:00"/>
    <d v="2025-07-26T00:00:00"/>
    <x v="1"/>
    <n v="96000"/>
    <n v="13400"/>
    <n v="5"/>
    <x v="46"/>
    <n v="2"/>
    <n v="8"/>
    <n v="59"/>
    <x v="0"/>
    <s v="MBA"/>
    <s v="Employee Referral"/>
    <s v="Hybrid"/>
    <s v="EU-CC102"/>
    <x v="1"/>
    <n v="72.2"/>
    <n v="0.7"/>
    <s v="45-54"/>
    <s v="€85k-€120k"/>
    <x v="2"/>
    <n v="1"/>
    <x v="2"/>
    <s v="Not Eligible"/>
    <n v="72.2"/>
    <s v="Data Issue"/>
  </r>
  <r>
    <x v="154"/>
    <s v="Tess Brown"/>
    <x v="1"/>
    <n v="45"/>
    <d v="1980-09-24T00:00:00"/>
    <x v="7"/>
    <x v="5"/>
    <s v="Operations Analyst"/>
    <x v="4"/>
    <s v="M017"/>
    <x v="43"/>
    <x v="15"/>
    <s v="Belgium"/>
    <s v="Brussels-Capital"/>
    <d v="2018-09-03T00:00:00"/>
    <m/>
    <x v="0"/>
    <n v="69000"/>
    <n v="9700"/>
    <n v="5"/>
    <x v="13"/>
    <n v="14"/>
    <n v="24"/>
    <n v="81"/>
    <x v="0"/>
    <s v="Master's"/>
    <s v="Company Careers Page"/>
    <s v="Remote"/>
    <s v="EU-CC401"/>
    <x v="1"/>
    <n v="78.8"/>
    <n v="7.8"/>
    <s v="45-54"/>
    <s v="€60k-€85k"/>
    <x v="2"/>
    <n v="0"/>
    <x v="1"/>
    <s v="Eligible"/>
    <n v="78.8"/>
    <m/>
  </r>
  <r>
    <x v="155"/>
    <s v="Giulia O'Sullivan"/>
    <x v="1"/>
    <n v="26"/>
    <d v="1999-06-29T00:00:00"/>
    <x v="6"/>
    <x v="2"/>
    <s v="Backend Engineer"/>
    <x v="4"/>
    <s v="M001"/>
    <x v="17"/>
    <x v="9"/>
    <s v="United Kingdom"/>
    <s v="England"/>
    <d v="2016-05-18T00:00:00"/>
    <d v="2025-11-02T00:00:00"/>
    <x v="1"/>
    <n v="69000"/>
    <n v="3400"/>
    <n v="3"/>
    <x v="3"/>
    <n v="9"/>
    <n v="25"/>
    <n v="56"/>
    <x v="0"/>
    <s v="Bachelor's"/>
    <s v="Employee Referral"/>
    <s v="Hybrid"/>
    <s v="EU-CC101"/>
    <x v="1"/>
    <n v="50.3"/>
    <n v="9.5"/>
    <s v="25-34"/>
    <s v="€60k-€85k"/>
    <x v="1"/>
    <n v="1"/>
    <x v="1"/>
    <s v="Not Eligible"/>
    <n v="50.3"/>
    <s v="Data Issue"/>
  </r>
  <r>
    <x v="156"/>
    <s v="Freya Kaminski"/>
    <x v="1"/>
    <n v="28"/>
    <d v="1998-01-17T00:00:00"/>
    <x v="7"/>
    <x v="5"/>
    <s v="Operations Analyst"/>
    <x v="2"/>
    <s v="M017"/>
    <x v="43"/>
    <x v="18"/>
    <s v="Poland"/>
    <s v="Masovian"/>
    <d v="2021-07-27T00:00:00"/>
    <m/>
    <x v="0"/>
    <n v="41000"/>
    <n v="2000"/>
    <n v="3"/>
    <x v="4"/>
    <n v="20"/>
    <n v="15"/>
    <n v="49"/>
    <x v="0"/>
    <s v="MBA"/>
    <s v="Indeed"/>
    <s v="Hybrid"/>
    <s v="EU-CC401"/>
    <x v="0"/>
    <n v="54.4"/>
    <n v="4.9000000000000004"/>
    <s v="25-34"/>
    <s v="€40k-€60k"/>
    <x v="1"/>
    <n v="0"/>
    <x v="0"/>
    <s v="Not Eligible"/>
    <n v="54.4"/>
    <m/>
  </r>
  <r>
    <x v="157"/>
    <s v="Oliwia Jones"/>
    <x v="1"/>
    <n v="57"/>
    <d v="1969-04-03T00:00:00"/>
    <x v="6"/>
    <x v="2"/>
    <s v="Platform Engineer"/>
    <x v="5"/>
    <s v="M044"/>
    <x v="36"/>
    <x v="22"/>
    <s v="Netherlands"/>
    <s v="South Holland"/>
    <d v="2025-05-07T00:00:00"/>
    <m/>
    <x v="0"/>
    <n v="45000"/>
    <n v="2200"/>
    <n v="3"/>
    <x v="19"/>
    <n v="20"/>
    <n v="6"/>
    <n v="64"/>
    <x v="0"/>
    <s v="Bachelor's"/>
    <s v="Internal Transfer"/>
    <s v="Office"/>
    <s v="EU-CC101"/>
    <x v="1"/>
    <n v="58.6"/>
    <n v="1.1000000000000001"/>
    <s v="55+"/>
    <s v="€40k-€60k"/>
    <x v="1"/>
    <n v="0"/>
    <x v="2"/>
    <s v="Watchlist"/>
    <n v="58.6"/>
    <m/>
  </r>
  <r>
    <x v="158"/>
    <s v="Emil Evans"/>
    <x v="1"/>
    <n v="57"/>
    <d v="1968-10-21T00:00:00"/>
    <x v="1"/>
    <x v="1"/>
    <s v="Financial Analyst"/>
    <x v="5"/>
    <s v="M043"/>
    <x v="47"/>
    <x v="9"/>
    <s v="United Kingdom"/>
    <s v="England"/>
    <d v="2023-08-11T00:00:00"/>
    <m/>
    <x v="0"/>
    <n v="42000"/>
    <n v="2100"/>
    <n v="3"/>
    <x v="41"/>
    <n v="17"/>
    <n v="15"/>
    <n v="76"/>
    <x v="0"/>
    <s v="Bachelor's"/>
    <s v="Internal Transfer"/>
    <s v="Hybrid"/>
    <s v="EU-CC301"/>
    <x v="1"/>
    <n v="61.8"/>
    <n v="2.8"/>
    <s v="55+"/>
    <s v="€40k-€60k"/>
    <x v="1"/>
    <n v="0"/>
    <x v="1"/>
    <s v="Watchlist"/>
    <n v="61.8"/>
    <s v="Data Issue"/>
  </r>
  <r>
    <x v="159"/>
    <s v="Emil Lewandowski"/>
    <x v="1"/>
    <n v="49"/>
    <d v="1977-03-20T00:00:00"/>
    <x v="6"/>
    <x v="2"/>
    <s v="Senior Software Engineer"/>
    <x v="2"/>
    <s v="M051"/>
    <x v="13"/>
    <x v="18"/>
    <s v="Poland"/>
    <s v="Masovian"/>
    <d v="2021-06-05T00:00:00"/>
    <m/>
    <x v="0"/>
    <n v="39000"/>
    <n v="2000"/>
    <n v="3"/>
    <x v="47"/>
    <n v="19"/>
    <n v="7"/>
    <n v="65"/>
    <x v="0"/>
    <s v="Master's"/>
    <s v="Employee Referral"/>
    <s v="Remote"/>
    <s v="EU-CC101"/>
    <x v="0"/>
    <n v="57.2"/>
    <n v="5"/>
    <s v="45-54"/>
    <s v="&lt;€40k"/>
    <x v="1"/>
    <n v="0"/>
    <x v="2"/>
    <s v="Watchlist"/>
    <n v="57.2"/>
    <m/>
  </r>
  <r>
    <x v="160"/>
    <s v="Lea Martin"/>
    <x v="0"/>
    <n v="26"/>
    <d v="2000-05-07T00:00:00"/>
    <x v="13"/>
    <x v="3"/>
    <s v="Compliance Analyst"/>
    <x v="1"/>
    <s v="M025"/>
    <x v="26"/>
    <x v="18"/>
    <s v="Poland"/>
    <s v="Masovian"/>
    <d v="2019-01-18T00:00:00"/>
    <m/>
    <x v="0"/>
    <n v="87000"/>
    <n v="4400"/>
    <n v="3"/>
    <x v="27"/>
    <n v="11"/>
    <n v="0"/>
    <n v="81"/>
    <x v="0"/>
    <s v="Master's"/>
    <s v="Internal Transfer"/>
    <s v="Office"/>
    <s v="EU-CC502"/>
    <x v="1"/>
    <n v="70.3"/>
    <n v="7.4"/>
    <s v="25-34"/>
    <s v="€85k-€120k"/>
    <x v="1"/>
    <n v="0"/>
    <x v="1"/>
    <s v="Watchlist"/>
    <n v="70.3"/>
    <m/>
  </r>
  <r>
    <x v="161"/>
    <s v="Ben Rossi"/>
    <x v="0"/>
    <n v="22"/>
    <d v="2003-07-11T00:00:00"/>
    <x v="2"/>
    <x v="2"/>
    <s v="Lead Product Manager"/>
    <x v="0"/>
    <s v="M027"/>
    <x v="31"/>
    <x v="18"/>
    <s v="Poland"/>
    <s v="Masovian"/>
    <d v="2018-03-06T00:00:00"/>
    <m/>
    <x v="0"/>
    <n v="135000"/>
    <n v="13500"/>
    <n v="4"/>
    <x v="0"/>
    <n v="24"/>
    <n v="14"/>
    <n v="68"/>
    <x v="0"/>
    <s v="Bachelor's"/>
    <s v="Internal Transfer"/>
    <s v="Hybrid"/>
    <s v="EU-CC102"/>
    <x v="1"/>
    <n v="71.5"/>
    <n v="8.3000000000000007"/>
    <s v="&lt;25"/>
    <s v="€120k-€170k"/>
    <x v="2"/>
    <n v="0"/>
    <x v="0"/>
    <s v="Watchlist"/>
    <n v="71.5"/>
    <m/>
  </r>
  <r>
    <x v="162"/>
    <s v="Manon Sanchez"/>
    <x v="1"/>
    <n v="45"/>
    <d v="1980-11-28T00:00:00"/>
    <x v="5"/>
    <x v="4"/>
    <s v="Customer Success Manager"/>
    <x v="4"/>
    <s v="M005"/>
    <x v="54"/>
    <x v="13"/>
    <s v="Europe"/>
    <s v="Remote"/>
    <d v="2020-12-17T00:00:00"/>
    <m/>
    <x v="0"/>
    <n v="67000"/>
    <n v="6000"/>
    <n v="4"/>
    <x v="28"/>
    <n v="10"/>
    <n v="5"/>
    <n v="79"/>
    <x v="0"/>
    <s v="Master's"/>
    <s v="Employee Referral"/>
    <s v="Hybrid"/>
    <s v="EU-CC202"/>
    <x v="1"/>
    <n v="73.7"/>
    <n v="5.5"/>
    <s v="45-54"/>
    <s v="€60k-€85k"/>
    <x v="2"/>
    <n v="0"/>
    <x v="1"/>
    <s v="Eligible"/>
    <n v="73.7"/>
    <s v="Data Issue"/>
  </r>
  <r>
    <x v="163"/>
    <s v="Alice Sanchez"/>
    <x v="0"/>
    <n v="44"/>
    <d v="1981-10-08T00:00:00"/>
    <x v="7"/>
    <x v="5"/>
    <s v="Operations Analyst"/>
    <x v="3"/>
    <s v="M042"/>
    <x v="49"/>
    <x v="15"/>
    <s v="Belgium"/>
    <s v="Brussels-Capital"/>
    <d v="2021-04-03T00:00:00"/>
    <m/>
    <x v="0"/>
    <n v="131000"/>
    <n v="3900"/>
    <n v="2"/>
    <x v="29"/>
    <n v="22"/>
    <n v="17"/>
    <n v="41"/>
    <x v="0"/>
    <s v="Bachelor's"/>
    <s v="Agency"/>
    <s v="Hybrid"/>
    <s v="EU-CC401"/>
    <x v="1"/>
    <n v="41.9"/>
    <n v="5.2"/>
    <s v="35-44"/>
    <s v="€120k-€170k"/>
    <x v="0"/>
    <n v="0"/>
    <x v="0"/>
    <s v="Not Eligible"/>
    <n v="41.9"/>
    <s v="Data Issue"/>
  </r>
  <r>
    <x v="164"/>
    <s v="Pablo Rodriguez"/>
    <x v="0"/>
    <n v="32"/>
    <d v="1993-07-18T00:00:00"/>
    <x v="7"/>
    <x v="5"/>
    <s v="Operations Analyst"/>
    <x v="5"/>
    <s v="M010"/>
    <x v="7"/>
    <x v="4"/>
    <s v="Spain"/>
    <s v="Community of Madrid"/>
    <d v="2018-11-17T00:00:00"/>
    <d v="2025-07-17T00:00:00"/>
    <x v="1"/>
    <n v="31000"/>
    <n v="600"/>
    <n v="2"/>
    <x v="40"/>
    <n v="14"/>
    <n v="24"/>
    <n v="45"/>
    <x v="0"/>
    <s v="Master's"/>
    <s v="Internal Transfer"/>
    <s v="Remote"/>
    <s v="EU-CC401"/>
    <x v="1"/>
    <n v="36.5"/>
    <n v="6.7"/>
    <s v="25-34"/>
    <s v="&lt;€40k"/>
    <x v="0"/>
    <n v="1"/>
    <x v="1"/>
    <s v="Not Eligible"/>
    <n v="36.5"/>
    <m/>
  </r>
  <r>
    <x v="165"/>
    <s v="Ebba Garcia"/>
    <x v="1"/>
    <n v="32"/>
    <d v="1994-02-22T00:00:00"/>
    <x v="7"/>
    <x v="5"/>
    <s v="Operations Manager"/>
    <x v="4"/>
    <s v="M042"/>
    <x v="49"/>
    <x v="21"/>
    <s v="Spain"/>
    <s v="Catalonia"/>
    <d v="2019-12-22T00:00:00"/>
    <m/>
    <x v="0"/>
    <n v="68000"/>
    <n v="3400"/>
    <n v="3"/>
    <x v="26"/>
    <n v="21"/>
    <n v="16"/>
    <n v="68"/>
    <x v="0"/>
    <s v="Master's"/>
    <s v="Company Careers Page"/>
    <s v="Remote"/>
    <s v="EU-CC401"/>
    <x v="1"/>
    <n v="59"/>
    <n v="6.5"/>
    <s v="25-34"/>
    <s v="€60k-€85k"/>
    <x v="1"/>
    <n v="0"/>
    <x v="1"/>
    <s v="Watchlist"/>
    <n v="59"/>
    <m/>
  </r>
  <r>
    <x v="166"/>
    <s v="Adam Garcia"/>
    <x v="1"/>
    <n v="60"/>
    <d v="1966-05-26T00:00:00"/>
    <x v="3"/>
    <x v="3"/>
    <s v="Legal Counsel"/>
    <x v="4"/>
    <s v="M011"/>
    <x v="3"/>
    <x v="25"/>
    <s v="Netherlands"/>
    <s v="North Holland"/>
    <d v="2018-10-18T00:00:00"/>
    <m/>
    <x v="0"/>
    <n v="91000"/>
    <n v="8200"/>
    <n v="4"/>
    <x v="3"/>
    <n v="8"/>
    <n v="10"/>
    <n v="73"/>
    <x v="0"/>
    <s v="Bachelor's"/>
    <s v="European Job Board"/>
    <s v="Remote"/>
    <s v="EU-CC501"/>
    <x v="1"/>
    <n v="70.3"/>
    <n v="7.7"/>
    <s v="55+"/>
    <s v="€85k-€120k"/>
    <x v="2"/>
    <n v="0"/>
    <x v="1"/>
    <s v="Eligible"/>
    <n v="70.3"/>
    <m/>
  </r>
  <r>
    <x v="167"/>
    <s v="Elsa Costa"/>
    <x v="1"/>
    <n v="58"/>
    <d v="1968-04-25T00:00:00"/>
    <x v="11"/>
    <x v="4"/>
    <s v="Sales Executive"/>
    <x v="2"/>
    <s v="M004"/>
    <x v="27"/>
    <x v="7"/>
    <s v="Germany"/>
    <s v="Bavaria"/>
    <d v="2025-07-09T00:00:00"/>
    <d v="2026-04-06T00:00:00"/>
    <x v="1"/>
    <n v="66000"/>
    <n v="0"/>
    <n v="1"/>
    <x v="10"/>
    <n v="14"/>
    <n v="16"/>
    <n v="64"/>
    <x v="0"/>
    <s v="Bachelor's"/>
    <s v="Employee Referral"/>
    <s v="Office"/>
    <s v="EU-CC201"/>
    <x v="1"/>
    <n v="36.4"/>
    <n v="0.7"/>
    <s v="55+"/>
    <s v="€60k-€85k"/>
    <x v="0"/>
    <n v="1"/>
    <x v="1"/>
    <s v="Not Eligible"/>
    <n v="36.4"/>
    <m/>
  </r>
  <r>
    <x v="168"/>
    <s v="Luuk Bakker"/>
    <x v="1"/>
    <n v="49"/>
    <d v="1976-08-29T00:00:00"/>
    <x v="11"/>
    <x v="4"/>
    <s v="Sales Development Representative"/>
    <x v="2"/>
    <s v="M016"/>
    <x v="25"/>
    <x v="19"/>
    <s v="France"/>
    <s v="Ile-de-France"/>
    <d v="2024-08-06T00:00:00"/>
    <m/>
    <x v="0"/>
    <n v="61000"/>
    <n v="3000"/>
    <n v="3"/>
    <x v="27"/>
    <n v="21"/>
    <n v="7"/>
    <n v="46"/>
    <x v="0"/>
    <s v="Master's"/>
    <s v="Employee Referral"/>
    <s v="Hybrid"/>
    <s v="EU-CC201"/>
    <x v="1"/>
    <n v="54.6"/>
    <n v="1.9"/>
    <s v="45-54"/>
    <s v="€60k-€85k"/>
    <x v="1"/>
    <n v="0"/>
    <x v="1"/>
    <s v="Not Eligible"/>
    <n v="54.6"/>
    <m/>
  </r>
  <r>
    <x v="169"/>
    <s v="Hugo Schneider"/>
    <x v="0"/>
    <n v="47"/>
    <d v="1978-12-23T00:00:00"/>
    <x v="7"/>
    <x v="5"/>
    <s v="Operations Analyst"/>
    <x v="4"/>
    <s v="M010"/>
    <x v="7"/>
    <x v="19"/>
    <s v="France"/>
    <s v="Ile-de-France"/>
    <d v="2023-02-27T00:00:00"/>
    <m/>
    <x v="0"/>
    <n v="93000"/>
    <n v="4600"/>
    <n v="3"/>
    <x v="4"/>
    <n v="16"/>
    <n v="14"/>
    <n v="65"/>
    <x v="0"/>
    <s v="Bachelor's"/>
    <s v="Company Careers Page"/>
    <s v="Hybrid"/>
    <s v="EU-CC401"/>
    <x v="1"/>
    <n v="60.5"/>
    <n v="3.3"/>
    <s v="45-54"/>
    <s v="€85k-€120k"/>
    <x v="1"/>
    <n v="0"/>
    <x v="0"/>
    <s v="Watchlist"/>
    <n v="60.5"/>
    <s v="Data Issue"/>
  </r>
  <r>
    <x v="170"/>
    <s v="Alice Thomas"/>
    <x v="1"/>
    <n v="33"/>
    <d v="1992-07-22T00:00:00"/>
    <x v="5"/>
    <x v="4"/>
    <s v="Client Success Associate"/>
    <x v="5"/>
    <s v="M032"/>
    <x v="32"/>
    <x v="8"/>
    <s v="United Kingdom"/>
    <s v="England"/>
    <d v="2022-09-23T00:00:00"/>
    <m/>
    <x v="0"/>
    <n v="39000"/>
    <n v="0"/>
    <n v="1"/>
    <x v="12"/>
    <n v="15"/>
    <n v="28"/>
    <n v="83"/>
    <x v="0"/>
    <s v="Master's"/>
    <s v="Agency"/>
    <s v="Hybrid"/>
    <s v="EU-CC202"/>
    <x v="1"/>
    <n v="44"/>
    <n v="3.7"/>
    <s v="25-34"/>
    <s v="&lt;€40k"/>
    <x v="0"/>
    <n v="0"/>
    <x v="1"/>
    <s v="Not Eligible"/>
    <n v="44"/>
    <s v="Data Issue"/>
  </r>
  <r>
    <x v="171"/>
    <s v="Chloe Sanchez"/>
    <x v="0"/>
    <n v="26"/>
    <d v="2000-04-29T00:00:00"/>
    <x v="4"/>
    <x v="4"/>
    <s v="SEO Specialist"/>
    <x v="1"/>
    <s v="M006"/>
    <x v="4"/>
    <x v="11"/>
    <s v="Germany"/>
    <s v="Hesse"/>
    <d v="2024-04-20T00:00:00"/>
    <m/>
    <x v="0"/>
    <n v="109000"/>
    <n v="5400"/>
    <n v="3"/>
    <x v="4"/>
    <n v="15"/>
    <n v="0"/>
    <n v="65"/>
    <x v="0"/>
    <s v="Bachelor's"/>
    <s v="Agency"/>
    <s v="Remote"/>
    <s v="EU-CC203"/>
    <x v="1"/>
    <n v="67.5"/>
    <n v="2.1"/>
    <s v="25-34"/>
    <s v="€85k-€120k"/>
    <x v="1"/>
    <n v="0"/>
    <x v="0"/>
    <s v="Watchlist"/>
    <n v="67.5"/>
    <m/>
  </r>
  <r>
    <x v="172"/>
    <s v="Sven Martin"/>
    <x v="1"/>
    <n v="58"/>
    <d v="1968-02-07T00:00:00"/>
    <x v="12"/>
    <x v="1"/>
    <s v="People Operations Analyst"/>
    <x v="0"/>
    <s v="M033"/>
    <x v="21"/>
    <x v="18"/>
    <s v="Poland"/>
    <s v="Masovian"/>
    <d v="2025-08-22T00:00:00"/>
    <m/>
    <x v="0"/>
    <n v="135000"/>
    <n v="1400"/>
    <n v="1"/>
    <x v="2"/>
    <n v="16"/>
    <n v="0"/>
    <n v="25"/>
    <x v="0"/>
    <s v="Master's"/>
    <s v="University Hiring"/>
    <s v="Remote"/>
    <s v="EU-CC302"/>
    <x v="1"/>
    <n v="34.5"/>
    <n v="0.8"/>
    <s v="55+"/>
    <s v="€120k-€170k"/>
    <x v="0"/>
    <n v="0"/>
    <x v="1"/>
    <s v="Not Eligible"/>
    <n v="34.5"/>
    <s v="Data Issue"/>
  </r>
  <r>
    <x v="173"/>
    <s v="Zofia Sanchez"/>
    <x v="1"/>
    <n v="38"/>
    <d v="1988-02-08T00:00:00"/>
    <x v="0"/>
    <x v="0"/>
    <s v="Analytics Engineer"/>
    <x v="4"/>
    <s v="M003"/>
    <x v="0"/>
    <x v="6"/>
    <s v="Netherlands"/>
    <s v="North Brabant"/>
    <d v="2018-06-12T00:00:00"/>
    <m/>
    <x v="0"/>
    <n v="75000"/>
    <n v="1500"/>
    <n v="2"/>
    <x v="41"/>
    <n v="0"/>
    <n v="17"/>
    <n v="75"/>
    <x v="0"/>
    <s v="Bachelor's"/>
    <s v="University Hiring"/>
    <s v="Remote"/>
    <s v="EU-CC103"/>
    <x v="1"/>
    <n v="51.5"/>
    <n v="8"/>
    <s v="35-44"/>
    <s v="€60k-€85k"/>
    <x v="0"/>
    <n v="0"/>
    <x v="1"/>
    <s v="Not Eligible"/>
    <n v="51.5"/>
    <m/>
  </r>
  <r>
    <x v="174"/>
    <s v="Chloe Jansen"/>
    <x v="1"/>
    <n v="44"/>
    <d v="1982-03-27T00:00:00"/>
    <x v="7"/>
    <x v="5"/>
    <s v="Operations Analyst"/>
    <x v="5"/>
    <s v="M042"/>
    <x v="49"/>
    <x v="13"/>
    <s v="Europe"/>
    <s v="Remote"/>
    <d v="2022-01-25T00:00:00"/>
    <m/>
    <x v="0"/>
    <n v="44000"/>
    <n v="4000"/>
    <n v="4"/>
    <x v="25"/>
    <n v="19"/>
    <n v="26"/>
    <n v="53"/>
    <x v="0"/>
    <s v="Bachelor's"/>
    <s v="Indeed"/>
    <s v="Remote"/>
    <s v="EU-CC401"/>
    <x v="0"/>
    <n v="58.5"/>
    <n v="4.4000000000000004"/>
    <s v="35-44"/>
    <s v="€40k-€60k"/>
    <x v="2"/>
    <n v="0"/>
    <x v="1"/>
    <s v="Not Eligible"/>
    <n v="58.5"/>
    <s v="Data Issue"/>
  </r>
  <r>
    <x v="175"/>
    <s v="Julia Rossi"/>
    <x v="0"/>
    <n v="58"/>
    <d v="1968-04-10T00:00:00"/>
    <x v="6"/>
    <x v="2"/>
    <s v="Frontend Engineer"/>
    <x v="1"/>
    <s v="M048"/>
    <x v="6"/>
    <x v="8"/>
    <s v="United Kingdom"/>
    <s v="England"/>
    <d v="2020-11-25T00:00:00"/>
    <m/>
    <x v="0"/>
    <n v="131000"/>
    <n v="11800"/>
    <n v="4"/>
    <x v="18"/>
    <n v="17"/>
    <n v="18"/>
    <n v="69"/>
    <x v="0"/>
    <s v="Bachelor's"/>
    <s v="Internal Transfer"/>
    <s v="Office"/>
    <s v="EU-CC101"/>
    <x v="1"/>
    <n v="62.6"/>
    <n v="5.5"/>
    <s v="55+"/>
    <s v="€120k-€170k"/>
    <x v="2"/>
    <n v="0"/>
    <x v="2"/>
    <s v="Watchlist"/>
    <n v="62.6"/>
    <m/>
  </r>
  <r>
    <x v="176"/>
    <s v="Jesse Garcia"/>
    <x v="1"/>
    <n v="43"/>
    <d v="1982-12-09T00:00:00"/>
    <x v="2"/>
    <x v="2"/>
    <s v="Product Owner"/>
    <x v="4"/>
    <s v="M038"/>
    <x v="2"/>
    <x v="11"/>
    <s v="Germany"/>
    <s v="Hesse"/>
    <d v="2021-08-06T00:00:00"/>
    <m/>
    <x v="0"/>
    <n v="93000"/>
    <n v="8400"/>
    <n v="4"/>
    <x v="4"/>
    <n v="4"/>
    <n v="15"/>
    <n v="55"/>
    <x v="0"/>
    <s v="Bachelor's"/>
    <s v="Indeed"/>
    <s v="Hybrid"/>
    <s v="EU-CC102"/>
    <x v="1"/>
    <n v="65.5"/>
    <n v="4.9000000000000004"/>
    <s v="35-44"/>
    <s v="€85k-€120k"/>
    <x v="2"/>
    <n v="0"/>
    <x v="0"/>
    <s v="Not Eligible"/>
    <n v="65.5"/>
    <m/>
  </r>
  <r>
    <x v="177"/>
    <s v="Giovanni Fernandez"/>
    <x v="0"/>
    <n v="55"/>
    <d v="1970-09-14T00:00:00"/>
    <x v="14"/>
    <x v="2"/>
    <s v="IT Manager"/>
    <x v="1"/>
    <s v="M035"/>
    <x v="55"/>
    <x v="6"/>
    <s v="Netherlands"/>
    <s v="North Brabant"/>
    <d v="2022-07-04T00:00:00"/>
    <m/>
    <x v="0"/>
    <n v="87000"/>
    <n v="7800"/>
    <n v="4"/>
    <x v="15"/>
    <n v="16"/>
    <n v="4"/>
    <n v="74"/>
    <x v="0"/>
    <s v="Bachelor's"/>
    <s v="Internal Transfer"/>
    <s v="Hybrid"/>
    <s v="EU-CC104"/>
    <x v="1"/>
    <n v="71.7"/>
    <n v="3.9"/>
    <s v="55+"/>
    <s v="€85k-€120k"/>
    <x v="2"/>
    <n v="0"/>
    <x v="2"/>
    <s v="Eligible"/>
    <n v="71.7"/>
    <m/>
  </r>
  <r>
    <x v="178"/>
    <s v="Wojciech Byrne"/>
    <x v="1"/>
    <n v="34"/>
    <d v="1991-08-24T00:00:00"/>
    <x v="4"/>
    <x v="4"/>
    <s v="Growth Marketer"/>
    <x v="4"/>
    <s v="M006"/>
    <x v="4"/>
    <x v="11"/>
    <s v="Germany"/>
    <s v="Hesse"/>
    <d v="2023-08-25T00:00:00"/>
    <m/>
    <x v="0"/>
    <n v="91000"/>
    <n v="4600"/>
    <n v="3"/>
    <x v="27"/>
    <n v="24"/>
    <n v="15"/>
    <n v="69"/>
    <x v="0"/>
    <s v="Master's"/>
    <s v="Agency"/>
    <s v="Hybrid"/>
    <s v="EU-CC203"/>
    <x v="1"/>
    <n v="58.6"/>
    <n v="2.8"/>
    <s v="25-34"/>
    <s v="€85k-€120k"/>
    <x v="1"/>
    <n v="0"/>
    <x v="1"/>
    <s v="Watchlist"/>
    <n v="58.6"/>
    <m/>
  </r>
  <r>
    <x v="179"/>
    <s v="Francesco Walker"/>
    <x v="0"/>
    <n v="43"/>
    <d v="1983-02-18T00:00:00"/>
    <x v="11"/>
    <x v="4"/>
    <s v="Enterprise Account Manager"/>
    <x v="4"/>
    <s v="M026"/>
    <x v="18"/>
    <x v="7"/>
    <s v="Germany"/>
    <s v="Bavaria"/>
    <d v="2021-06-24T00:00:00"/>
    <m/>
    <x v="0"/>
    <n v="97000"/>
    <n v="4800"/>
    <n v="3"/>
    <x v="26"/>
    <n v="16"/>
    <n v="10"/>
    <n v="46"/>
    <x v="0"/>
    <s v="MBA"/>
    <s v="Employee Referral"/>
    <s v="Office"/>
    <s v="EU-CC201"/>
    <x v="1"/>
    <n v="54.3"/>
    <n v="5"/>
    <s v="35-44"/>
    <s v="€85k-€120k"/>
    <x v="1"/>
    <n v="0"/>
    <x v="1"/>
    <s v="Not Eligible"/>
    <n v="54.3"/>
    <m/>
  </r>
  <r>
    <x v="180"/>
    <s v="Paul Johnson"/>
    <x v="1"/>
    <n v="52"/>
    <d v="1973-09-07T00:00:00"/>
    <x v="6"/>
    <x v="2"/>
    <s v="Platform Engineer"/>
    <x v="1"/>
    <s v="M057"/>
    <x v="38"/>
    <x v="13"/>
    <s v="Europe"/>
    <s v="Remote"/>
    <d v="2017-10-05T00:00:00"/>
    <d v="2022-05-18T00:00:00"/>
    <x v="1"/>
    <n v="92000"/>
    <n v="4600"/>
    <n v="3"/>
    <x v="23"/>
    <n v="24"/>
    <n v="25"/>
    <n v="57"/>
    <x v="0"/>
    <s v="Master's"/>
    <s v="Agency"/>
    <s v="Remote"/>
    <s v="EU-CC101"/>
    <x v="1"/>
    <n v="56.7"/>
    <n v="4.5999999999999996"/>
    <s v="45-54"/>
    <s v="€85k-€120k"/>
    <x v="1"/>
    <n v="1"/>
    <x v="0"/>
    <s v="Not Eligible"/>
    <n v="56.7"/>
    <s v="Data Issue"/>
  </r>
  <r>
    <x v="181"/>
    <s v="Sara Visser"/>
    <x v="1"/>
    <n v="30"/>
    <d v="1995-06-23T00:00:00"/>
    <x v="5"/>
    <x v="4"/>
    <s v="Implementation Consultant"/>
    <x v="4"/>
    <s v="M054"/>
    <x v="5"/>
    <x v="25"/>
    <s v="Netherlands"/>
    <s v="North Holland"/>
    <d v="2023-05-12T00:00:00"/>
    <m/>
    <x v="0"/>
    <n v="74000"/>
    <n v="1500"/>
    <n v="2"/>
    <x v="24"/>
    <n v="21"/>
    <n v="12"/>
    <n v="59"/>
    <x v="0"/>
    <s v="Bachelor's"/>
    <s v="Indeed"/>
    <s v="Hybrid"/>
    <s v="EU-CC202"/>
    <x v="1"/>
    <n v="47.4"/>
    <n v="3.1"/>
    <s v="25-34"/>
    <s v="€60k-€85k"/>
    <x v="0"/>
    <n v="0"/>
    <x v="1"/>
    <s v="Not Eligible"/>
    <n v="47.4"/>
    <m/>
  </r>
  <r>
    <x v="182"/>
    <s v="Harry O'Connor"/>
    <x v="1"/>
    <n v="52"/>
    <d v="1974-01-12T00:00:00"/>
    <x v="6"/>
    <x v="2"/>
    <s v="Backend Engineer"/>
    <x v="4"/>
    <s v="M048"/>
    <x v="6"/>
    <x v="10"/>
    <s v="Germany"/>
    <s v="Berlin"/>
    <d v="2015-06-07T00:00:00"/>
    <m/>
    <x v="0"/>
    <n v="81000"/>
    <n v="4000"/>
    <n v="3"/>
    <x v="37"/>
    <n v="24"/>
    <n v="5"/>
    <n v="72"/>
    <x v="0"/>
    <s v="Bachelor's"/>
    <s v="Company Careers Page"/>
    <s v="Hybrid"/>
    <s v="EU-CC101"/>
    <x v="1"/>
    <n v="68.2"/>
    <n v="11"/>
    <s v="45-54"/>
    <s v="€60k-€85k"/>
    <x v="1"/>
    <n v="0"/>
    <x v="0"/>
    <s v="Watchlist"/>
    <n v="68.2"/>
    <m/>
  </r>
  <r>
    <x v="183"/>
    <s v="Linnea O'Connor"/>
    <x v="1"/>
    <n v="40"/>
    <d v="1985-07-17T00:00:00"/>
    <x v="14"/>
    <x v="2"/>
    <s v="Workplace Technology Specialist"/>
    <x v="1"/>
    <s v="M022"/>
    <x v="42"/>
    <x v="26"/>
    <s v="Italy"/>
    <s v="Lazio"/>
    <d v="2018-05-04T00:00:00"/>
    <m/>
    <x v="0"/>
    <n v="95000"/>
    <n v="4800"/>
    <n v="3"/>
    <x v="9"/>
    <n v="11"/>
    <n v="14"/>
    <n v="64"/>
    <x v="0"/>
    <s v="Bachelor's"/>
    <s v="Indeed"/>
    <s v="Remote"/>
    <s v="EU-CC104"/>
    <x v="1"/>
    <n v="56.9"/>
    <n v="8.1"/>
    <s v="35-44"/>
    <s v="€85k-€120k"/>
    <x v="1"/>
    <n v="0"/>
    <x v="1"/>
    <s v="Watchlist"/>
    <n v="56.9"/>
    <m/>
  </r>
  <r>
    <x v="184"/>
    <s v="Hannah Santos"/>
    <x v="0"/>
    <n v="22"/>
    <d v="2004-02-16T00:00:00"/>
    <x v="6"/>
    <x v="2"/>
    <s v="Senior Software Engineer"/>
    <x v="5"/>
    <s v="M039"/>
    <x v="22"/>
    <x v="19"/>
    <s v="France"/>
    <s v="Ile-de-France"/>
    <d v="2024-08-12T00:00:00"/>
    <m/>
    <x v="0"/>
    <n v="47000"/>
    <n v="2400"/>
    <n v="3"/>
    <x v="48"/>
    <n v="0"/>
    <n v="26"/>
    <n v="69"/>
    <x v="0"/>
    <s v="Diploma"/>
    <s v="European Job Board"/>
    <s v="Office"/>
    <s v="EU-CC101"/>
    <x v="0"/>
    <n v="61.1"/>
    <n v="1.8"/>
    <s v="&lt;25"/>
    <s v="€40k-€60k"/>
    <x v="1"/>
    <n v="0"/>
    <x v="0"/>
    <s v="Watchlist"/>
    <n v="61.1"/>
    <m/>
  </r>
  <r>
    <x v="185"/>
    <s v="Luuk Szymanski"/>
    <x v="1"/>
    <n v="29"/>
    <d v="1997-02-07T00:00:00"/>
    <x v="11"/>
    <x v="4"/>
    <s v="Sales Executive"/>
    <x v="0"/>
    <s v="M004"/>
    <x v="27"/>
    <x v="28"/>
    <s v="Ireland"/>
    <s v="Munster"/>
    <d v="2024-02-17T00:00:00"/>
    <m/>
    <x v="0"/>
    <n v="155000"/>
    <n v="9300"/>
    <n v="3"/>
    <x v="43"/>
    <n v="11"/>
    <n v="19"/>
    <n v="79"/>
    <x v="0"/>
    <s v="Master's"/>
    <s v="Employee Referral"/>
    <s v="Hybrid"/>
    <s v="EU-CC201"/>
    <x v="1"/>
    <n v="65.2"/>
    <n v="2.2999999999999998"/>
    <s v="25-34"/>
    <s v="€120k-€170k"/>
    <x v="1"/>
    <n v="0"/>
    <x v="0"/>
    <s v="Watchlist"/>
    <n v="65.2"/>
    <s v="Data Issue"/>
  </r>
  <r>
    <x v="186"/>
    <s v="Camille Lewandowski"/>
    <x v="1"/>
    <n v="35"/>
    <d v="1991-04-18T00:00:00"/>
    <x v="2"/>
    <x v="2"/>
    <s v="Product Analyst"/>
    <x v="4"/>
    <s v="M027"/>
    <x v="31"/>
    <x v="2"/>
    <s v="Poland"/>
    <s v="Lesser Poland"/>
    <d v="2022-07-26T00:00:00"/>
    <m/>
    <x v="0"/>
    <n v="61000"/>
    <n v="3000"/>
    <n v="3"/>
    <x v="21"/>
    <n v="5"/>
    <n v="20"/>
    <n v="80"/>
    <x v="0"/>
    <s v="Bachelor's"/>
    <s v="European Job Board"/>
    <s v="Office"/>
    <s v="EU-CC102"/>
    <x v="1"/>
    <n v="59.2"/>
    <n v="3.9"/>
    <s v="35-44"/>
    <s v="€60k-€85k"/>
    <x v="1"/>
    <n v="0"/>
    <x v="1"/>
    <s v="Watchlist"/>
    <n v="59.2"/>
    <s v="Data Issue"/>
  </r>
  <r>
    <x v="187"/>
    <s v="Sophia Thomas"/>
    <x v="0"/>
    <n v="31"/>
    <d v="1994-06-20T00:00:00"/>
    <x v="5"/>
    <x v="4"/>
    <s v="Implementation Consultant"/>
    <x v="5"/>
    <s v="M032"/>
    <x v="32"/>
    <x v="1"/>
    <s v="Germany"/>
    <s v="Hamburg"/>
    <d v="2022-11-25T00:00:00"/>
    <m/>
    <x v="0"/>
    <n v="46000"/>
    <n v="4100"/>
    <n v="4"/>
    <x v="0"/>
    <n v="15"/>
    <n v="10"/>
    <n v="61"/>
    <x v="1"/>
    <s v="Master's"/>
    <s v="Internal Transfer"/>
    <s v="Hybrid"/>
    <s v="EU-CC202"/>
    <x v="1"/>
    <n v="71.099999999999994"/>
    <n v="3.6"/>
    <s v="25-34"/>
    <s v="€40k-€60k"/>
    <x v="2"/>
    <n v="0"/>
    <x v="0"/>
    <s v="Watchlist"/>
    <n v="71.099999999999994"/>
    <m/>
  </r>
  <r>
    <x v="188"/>
    <s v="Emil Thomas"/>
    <x v="1"/>
    <n v="42"/>
    <d v="1983-10-19T00:00:00"/>
    <x v="0"/>
    <x v="0"/>
    <s v="Senior Data Analyst"/>
    <x v="1"/>
    <s v="M020"/>
    <x v="8"/>
    <x v="8"/>
    <s v="United Kingdom"/>
    <s v="England"/>
    <d v="2018-05-27T00:00:00"/>
    <m/>
    <x v="0"/>
    <n v="110000"/>
    <n v="0"/>
    <n v="1"/>
    <x v="25"/>
    <n v="9"/>
    <n v="12"/>
    <n v="54"/>
    <x v="0"/>
    <s v="Master's"/>
    <s v="University Hiring"/>
    <s v="Hybrid"/>
    <s v="EU-CC103"/>
    <x v="1"/>
    <n v="35.9"/>
    <n v="8"/>
    <s v="35-44"/>
    <s v="€85k-€120k"/>
    <x v="0"/>
    <n v="0"/>
    <x v="1"/>
    <s v="Not Eligible"/>
    <n v="35.9"/>
    <m/>
  </r>
  <r>
    <x v="189"/>
    <s v="Martina Wozniak"/>
    <x v="0"/>
    <n v="53"/>
    <d v="1972-09-05T00:00:00"/>
    <x v="6"/>
    <x v="2"/>
    <s v="Frontend Engineer"/>
    <x v="2"/>
    <s v="M051"/>
    <x v="13"/>
    <x v="1"/>
    <s v="Germany"/>
    <s v="Hamburg"/>
    <d v="2017-11-03T00:00:00"/>
    <d v="2019-07-17T00:00:00"/>
    <x v="1"/>
    <n v="50000"/>
    <n v="1000"/>
    <n v="2"/>
    <x v="48"/>
    <n v="16"/>
    <n v="4"/>
    <n v="60"/>
    <x v="0"/>
    <s v="Master's"/>
    <s v="Internal Transfer"/>
    <s v="Office"/>
    <s v="EU-CC101"/>
    <x v="1"/>
    <n v="57"/>
    <n v="1.7"/>
    <s v="45-54"/>
    <s v="€40k-€60k"/>
    <x v="0"/>
    <n v="1"/>
    <x v="0"/>
    <s v="Not Eligible"/>
    <n v="57"/>
    <m/>
  </r>
  <r>
    <x v="190"/>
    <s v="Freya Jones"/>
    <x v="1"/>
    <n v="35"/>
    <d v="1990-07-14T00:00:00"/>
    <x v="5"/>
    <x v="4"/>
    <s v="Customer Success Manager"/>
    <x v="3"/>
    <s v="M055"/>
    <x v="48"/>
    <x v="14"/>
    <s v="Poland"/>
    <s v="Lower Silesian"/>
    <d v="2016-09-24T00:00:00"/>
    <m/>
    <x v="0"/>
    <n v="93000"/>
    <n v="5600"/>
    <n v="3"/>
    <x v="9"/>
    <n v="2"/>
    <n v="11"/>
    <n v="67"/>
    <x v="0"/>
    <s v="Diploma"/>
    <s v="Internal Transfer"/>
    <s v="Office"/>
    <s v="EU-CC202"/>
    <x v="1"/>
    <n v="59.5"/>
    <n v="9.6999999999999993"/>
    <s v="35-44"/>
    <s v="€85k-€120k"/>
    <x v="1"/>
    <n v="0"/>
    <x v="1"/>
    <s v="Watchlist"/>
    <n v="59.5"/>
    <m/>
  </r>
  <r>
    <x v="191"/>
    <s v="Maria Schneider"/>
    <x v="0"/>
    <n v="36"/>
    <d v="1989-09-15T00:00:00"/>
    <x v="11"/>
    <x v="4"/>
    <s v="Sales Executive"/>
    <x v="2"/>
    <s v="M016"/>
    <x v="25"/>
    <x v="6"/>
    <s v="Netherlands"/>
    <s v="North Brabant"/>
    <d v="2022-12-04T00:00:00"/>
    <m/>
    <x v="0"/>
    <n v="55000"/>
    <n v="5000"/>
    <n v="4"/>
    <x v="27"/>
    <n v="7"/>
    <n v="24"/>
    <n v="81"/>
    <x v="0"/>
    <s v="Bachelor's"/>
    <s v="Indeed"/>
    <s v="Hybrid"/>
    <s v="EU-CC201"/>
    <x v="1"/>
    <n v="69.3"/>
    <n v="3.5"/>
    <s v="35-44"/>
    <s v="€40k-€60k"/>
    <x v="2"/>
    <n v="0"/>
    <x v="1"/>
    <s v="Eligible"/>
    <n v="69.3"/>
    <m/>
  </r>
  <r>
    <x v="192"/>
    <s v="Zofia Kowalski"/>
    <x v="1"/>
    <n v="42"/>
    <d v="1983-12-07T00:00:00"/>
    <x v="11"/>
    <x v="4"/>
    <s v="Enterprise Account Manager"/>
    <x v="4"/>
    <s v="M016"/>
    <x v="25"/>
    <x v="6"/>
    <s v="Netherlands"/>
    <s v="North Brabant"/>
    <d v="2019-09-24T00:00:00"/>
    <m/>
    <x v="0"/>
    <n v="84000"/>
    <n v="4200"/>
    <n v="3"/>
    <x v="49"/>
    <n v="21"/>
    <n v="24"/>
    <n v="60"/>
    <x v="0"/>
    <s v="Bachelor's"/>
    <s v="Internal Transfer"/>
    <s v="Office"/>
    <s v="EU-CC201"/>
    <x v="3"/>
    <n v="50"/>
    <n v="6.7"/>
    <s v="35-44"/>
    <s v="€60k-€85k"/>
    <x v="1"/>
    <n v="0"/>
    <x v="2"/>
    <s v="Watchlist"/>
    <n v="50"/>
    <m/>
  </r>
  <r>
    <x v="193"/>
    <s v="Ines Kowalski"/>
    <x v="0"/>
    <n v="39"/>
    <d v="1986-09-04T00:00:00"/>
    <x v="5"/>
    <x v="4"/>
    <s v="Support Specialist"/>
    <x v="4"/>
    <s v="M019"/>
    <x v="50"/>
    <x v="8"/>
    <s v="United Kingdom"/>
    <s v="England"/>
    <d v="2020-03-09T00:00:00"/>
    <m/>
    <x v="0"/>
    <n v="87000"/>
    <n v="4400"/>
    <n v="3"/>
    <x v="26"/>
    <n v="12"/>
    <n v="0"/>
    <n v="81"/>
    <x v="0"/>
    <s v="Master's"/>
    <s v="Agency"/>
    <s v="Remote"/>
    <s v="EU-CC202"/>
    <x v="1"/>
    <n v="71.599999999999994"/>
    <n v="6.3"/>
    <s v="35-44"/>
    <s v="€85k-€120k"/>
    <x v="1"/>
    <n v="0"/>
    <x v="1"/>
    <s v="Watchlist"/>
    <n v="71.599999999999994"/>
    <m/>
  </r>
  <r>
    <x v="194"/>
    <s v="Noel Schneider"/>
    <x v="1"/>
    <n v="41"/>
    <d v="1985-05-26T00:00:00"/>
    <x v="14"/>
    <x v="2"/>
    <s v="IT Support Analyst"/>
    <x v="4"/>
    <s v="M009"/>
    <x v="45"/>
    <x v="23"/>
    <s v="Portugal"/>
    <s v="Lisbon District"/>
    <d v="2020-07-14T00:00:00"/>
    <m/>
    <x v="0"/>
    <n v="53000"/>
    <n v="4800"/>
    <n v="4"/>
    <x v="41"/>
    <n v="1"/>
    <n v="23"/>
    <n v="61"/>
    <x v="0"/>
    <s v="Diploma"/>
    <s v="LinkedIn"/>
    <s v="Hybrid"/>
    <s v="EU-CC104"/>
    <x v="1"/>
    <n v="63.1"/>
    <n v="5.9"/>
    <s v="35-44"/>
    <s v="€40k-€60k"/>
    <x v="2"/>
    <n v="0"/>
    <x v="1"/>
    <s v="Watchlist"/>
    <n v="63.1"/>
    <s v="Data Issue"/>
  </r>
  <r>
    <x v="195"/>
    <s v="Piotr Lopez"/>
    <x v="1"/>
    <n v="31"/>
    <d v="1995-05-20T00:00:00"/>
    <x v="12"/>
    <x v="1"/>
    <s v="People Operations Analyst"/>
    <x v="6"/>
    <s v="M008"/>
    <x v="46"/>
    <x v="10"/>
    <s v="Germany"/>
    <s v="Berlin"/>
    <d v="2020-07-05T00:00:00"/>
    <m/>
    <x v="0"/>
    <n v="211000"/>
    <n v="12700"/>
    <n v="3"/>
    <x v="0"/>
    <n v="17"/>
    <n v="21"/>
    <n v="70"/>
    <x v="0"/>
    <s v="Master's"/>
    <s v="Indeed"/>
    <s v="Hybrid"/>
    <s v="EU-CC302"/>
    <x v="1"/>
    <n v="60.2"/>
    <n v="5.9"/>
    <s v="25-34"/>
    <s v="€170k+"/>
    <x v="1"/>
    <n v="0"/>
    <x v="0"/>
    <s v="Watchlist"/>
    <n v="60.2"/>
    <m/>
  </r>
  <r>
    <x v="196"/>
    <s v="Camille Gonzalez"/>
    <x v="0"/>
    <n v="58"/>
    <d v="1968-03-06T00:00:00"/>
    <x v="4"/>
    <x v="4"/>
    <s v="SEO Specialist"/>
    <x v="6"/>
    <s v="M006"/>
    <x v="4"/>
    <x v="10"/>
    <s v="Germany"/>
    <s v="Berlin"/>
    <d v="2019-07-11T00:00:00"/>
    <m/>
    <x v="0"/>
    <n v="249000"/>
    <n v="7500"/>
    <n v="2"/>
    <x v="22"/>
    <n v="18"/>
    <n v="15"/>
    <n v="68"/>
    <x v="0"/>
    <s v="Master's"/>
    <s v="Internal Transfer"/>
    <s v="Office"/>
    <s v="EU-CC203"/>
    <x v="1"/>
    <n v="47.8"/>
    <n v="6.9"/>
    <s v="55+"/>
    <s v="€170k+"/>
    <x v="0"/>
    <n v="0"/>
    <x v="1"/>
    <s v="Not Eligible"/>
    <n v="47.8"/>
    <m/>
  </r>
  <r>
    <x v="197"/>
    <s v="Alice Gustafsson"/>
    <x v="0"/>
    <n v="24"/>
    <d v="2002-02-15T00:00:00"/>
    <x v="2"/>
    <x v="2"/>
    <s v="Product Analyst"/>
    <x v="4"/>
    <s v="M021"/>
    <x v="56"/>
    <x v="18"/>
    <s v="Poland"/>
    <s v="Masovian"/>
    <d v="2019-10-05T00:00:00"/>
    <m/>
    <x v="0"/>
    <n v="63000"/>
    <n v="0"/>
    <n v="1"/>
    <x v="8"/>
    <n v="11"/>
    <n v="10"/>
    <n v="53"/>
    <x v="0"/>
    <s v="Bachelor's"/>
    <s v="University Hiring"/>
    <s v="Office"/>
    <s v="EU-CC102"/>
    <x v="1"/>
    <n v="37.799999999999997"/>
    <n v="6.7"/>
    <s v="&lt;25"/>
    <s v="€60k-€85k"/>
    <x v="0"/>
    <n v="0"/>
    <x v="1"/>
    <s v="Not Eligible"/>
    <n v="37.799999999999997"/>
    <s v="Data Issue"/>
  </r>
  <r>
    <x v="198"/>
    <s v="Lars Andersson"/>
    <x v="0"/>
    <n v="31"/>
    <d v="1994-06-24T00:00:00"/>
    <x v="12"/>
    <x v="1"/>
    <s v="HR Associate"/>
    <x v="5"/>
    <s v="M052"/>
    <x v="52"/>
    <x v="12"/>
    <s v="Ireland"/>
    <s v="Leinster"/>
    <d v="2019-12-20T00:00:00"/>
    <m/>
    <x v="0"/>
    <n v="43000"/>
    <n v="6000"/>
    <n v="5"/>
    <x v="48"/>
    <n v="19"/>
    <n v="1"/>
    <n v="55"/>
    <x v="0"/>
    <s v="Diploma"/>
    <s v="Internal Transfer"/>
    <s v="Remote"/>
    <s v="EU-CC302"/>
    <x v="1"/>
    <n v="83.8"/>
    <n v="6.5"/>
    <s v="25-34"/>
    <s v="€40k-€60k"/>
    <x v="2"/>
    <n v="0"/>
    <x v="0"/>
    <s v="Not Eligible"/>
    <n v="83.8"/>
    <m/>
  </r>
  <r>
    <x v="199"/>
    <s v="Sarah Szymanski"/>
    <x v="1"/>
    <n v="28"/>
    <d v="1998-01-04T00:00:00"/>
    <x v="5"/>
    <x v="4"/>
    <s v="Customer Success Manager"/>
    <x v="4"/>
    <s v="M024"/>
    <x v="15"/>
    <x v="28"/>
    <s v="Ireland"/>
    <s v="Munster"/>
    <d v="2025-09-23T00:00:00"/>
    <d v="2026-02-23T00:00:00"/>
    <x v="1"/>
    <n v="82000"/>
    <n v="4100"/>
    <n v="3"/>
    <x v="41"/>
    <n v="13"/>
    <n v="8"/>
    <n v="46"/>
    <x v="0"/>
    <s v="Bachelor's"/>
    <s v="Internal Transfer"/>
    <s v="Remote"/>
    <s v="EU-CC202"/>
    <x v="1"/>
    <n v="54.8"/>
    <n v="0.4"/>
    <s v="25-34"/>
    <s v="€60k-€85k"/>
    <x v="1"/>
    <n v="1"/>
    <x v="1"/>
    <s v="Not Eligible"/>
    <n v="54.8"/>
    <m/>
  </r>
  <r>
    <x v="200"/>
    <s v="Maria Brown"/>
    <x v="1"/>
    <n v="39"/>
    <d v="1987-02-19T00:00:00"/>
    <x v="6"/>
    <x v="2"/>
    <s v="Engineering Lead"/>
    <x v="3"/>
    <s v="M030"/>
    <x v="35"/>
    <x v="9"/>
    <s v="United Kingdom"/>
    <s v="England"/>
    <d v="2021-11-20T00:00:00"/>
    <m/>
    <x v="0"/>
    <n v="142000"/>
    <n v="8500"/>
    <n v="3"/>
    <x v="10"/>
    <n v="11"/>
    <n v="7"/>
    <n v="80"/>
    <x v="0"/>
    <s v="Bachelor's"/>
    <s v="Indeed"/>
    <s v="Office"/>
    <s v="EU-CC101"/>
    <x v="1"/>
    <n v="64.5"/>
    <n v="4.5999999999999996"/>
    <s v="35-44"/>
    <s v="€120k-€170k"/>
    <x v="1"/>
    <n v="0"/>
    <x v="1"/>
    <s v="Watchlist"/>
    <n v="64.5"/>
    <s v="Data Issue"/>
  </r>
  <r>
    <x v="201"/>
    <s v="Sara Ryan"/>
    <x v="1"/>
    <n v="30"/>
    <d v="1996-01-08T00:00:00"/>
    <x v="12"/>
    <x v="1"/>
    <s v="Talent Acquisition Specialist"/>
    <x v="3"/>
    <s v="M060"/>
    <x v="20"/>
    <x v="13"/>
    <s v="Europe"/>
    <s v="Remote"/>
    <d v="2025-03-21T00:00:00"/>
    <m/>
    <x v="0"/>
    <n v="144000"/>
    <n v="8600"/>
    <n v="3"/>
    <x v="33"/>
    <n v="8"/>
    <n v="17"/>
    <n v="70"/>
    <x v="0"/>
    <s v="Master's"/>
    <s v="LinkedIn"/>
    <s v="Hybrid"/>
    <s v="EU-CC302"/>
    <x v="0"/>
    <n v="53"/>
    <n v="1.2"/>
    <s v="25-34"/>
    <s v="€120k-€170k"/>
    <x v="1"/>
    <n v="0"/>
    <x v="2"/>
    <s v="Watchlist"/>
    <n v="53"/>
    <s v="Data Issue"/>
  </r>
  <r>
    <x v="202"/>
    <s v="Andrea Ferrari"/>
    <x v="0"/>
    <n v="39"/>
    <d v="1987-03-29T00:00:00"/>
    <x v="7"/>
    <x v="5"/>
    <s v="Operations Manager"/>
    <x v="5"/>
    <s v="M010"/>
    <x v="7"/>
    <x v="18"/>
    <s v="Poland"/>
    <s v="Masovian"/>
    <d v="2023-05-20T00:00:00"/>
    <m/>
    <x v="0"/>
    <n v="27000"/>
    <n v="1400"/>
    <n v="3"/>
    <x v="24"/>
    <n v="8"/>
    <n v="8"/>
    <n v="52"/>
    <x v="0"/>
    <s v="Bachelor's"/>
    <s v="European Job Board"/>
    <s v="Hybrid"/>
    <s v="EU-CC401"/>
    <x v="1"/>
    <n v="56"/>
    <n v="3.1"/>
    <s v="35-44"/>
    <s v="&lt;€40k"/>
    <x v="1"/>
    <n v="0"/>
    <x v="1"/>
    <s v="Not Eligible"/>
    <n v="56"/>
    <m/>
  </r>
  <r>
    <x v="203"/>
    <s v="Maria Gonzalez"/>
    <x v="0"/>
    <n v="32"/>
    <d v="1994-03-08T00:00:00"/>
    <x v="2"/>
    <x v="2"/>
    <s v="Product Analyst"/>
    <x v="4"/>
    <s v="M031"/>
    <x v="28"/>
    <x v="13"/>
    <s v="Europe"/>
    <s v="Remote"/>
    <d v="2019-11-07T00:00:00"/>
    <m/>
    <x v="0"/>
    <n v="62000"/>
    <n v="8700"/>
    <n v="5"/>
    <x v="6"/>
    <n v="13"/>
    <n v="4"/>
    <n v="78"/>
    <x v="0"/>
    <s v="Bachelor's"/>
    <s v="Company Careers Page"/>
    <s v="Remote"/>
    <s v="EU-CC102"/>
    <x v="1"/>
    <n v="90.3"/>
    <n v="6.6"/>
    <s v="25-34"/>
    <s v="€60k-€85k"/>
    <x v="2"/>
    <n v="0"/>
    <x v="0"/>
    <s v="Eligible"/>
    <n v="90.3"/>
    <s v="Data Issue"/>
  </r>
  <r>
    <x v="204"/>
    <s v="Emilia Ferreira"/>
    <x v="0"/>
    <n v="61"/>
    <d v="1964-08-26T00:00:00"/>
    <x v="4"/>
    <x v="4"/>
    <s v="Marketing Executive"/>
    <x v="4"/>
    <s v="M006"/>
    <x v="4"/>
    <x v="16"/>
    <s v="France"/>
    <s v="Auvergne-Rhone-Alpes"/>
    <d v="2024-01-08T00:00:00"/>
    <m/>
    <x v="0"/>
    <n v="71000"/>
    <n v="6400"/>
    <n v="4"/>
    <x v="28"/>
    <n v="12"/>
    <n v="10"/>
    <n v="67"/>
    <x v="0"/>
    <s v="Bachelor's"/>
    <s v="Internal Transfer"/>
    <s v="Remote"/>
    <s v="EU-CC203"/>
    <x v="1"/>
    <n v="67"/>
    <n v="2.4"/>
    <s v="55+"/>
    <s v="€60k-€85k"/>
    <x v="2"/>
    <n v="0"/>
    <x v="1"/>
    <s v="Watchlist"/>
    <n v="67"/>
    <s v="Data Issue"/>
  </r>
  <r>
    <x v="205"/>
    <s v="Louis Bianchi"/>
    <x v="0"/>
    <n v="25"/>
    <d v="2000-06-26T00:00:00"/>
    <x v="5"/>
    <x v="4"/>
    <s v="Implementation Consultant"/>
    <x v="2"/>
    <s v="M019"/>
    <x v="50"/>
    <x v="20"/>
    <s v="Sweden"/>
    <s v="Vastra Gotaland"/>
    <d v="2017-10-23T00:00:00"/>
    <m/>
    <x v="0"/>
    <n v="52000"/>
    <n v="2600"/>
    <n v="3"/>
    <x v="32"/>
    <n v="16"/>
    <n v="27"/>
    <n v="46"/>
    <x v="0"/>
    <s v="Master's"/>
    <s v="Employee Referral"/>
    <s v="Hybrid"/>
    <s v="EU-CC202"/>
    <x v="1"/>
    <n v="52.3"/>
    <n v="8.6"/>
    <s v="25-34"/>
    <s v="€40k-€60k"/>
    <x v="1"/>
    <n v="0"/>
    <x v="0"/>
    <s v="Not Eligible"/>
    <n v="52.3"/>
    <m/>
  </r>
  <r>
    <x v="206"/>
    <s v="Hugo Santos"/>
    <x v="1"/>
    <n v="27"/>
    <d v="1999-04-17T00:00:00"/>
    <x v="12"/>
    <x v="1"/>
    <s v="HR Associate"/>
    <x v="4"/>
    <s v="M060"/>
    <x v="20"/>
    <x v="20"/>
    <s v="Sweden"/>
    <s v="Vastra Gotaland"/>
    <d v="2025-10-06T00:00:00"/>
    <m/>
    <x v="0"/>
    <n v="71000"/>
    <n v="6400"/>
    <n v="4"/>
    <x v="32"/>
    <n v="10"/>
    <n v="9"/>
    <n v="64"/>
    <x v="0"/>
    <s v="Bachelor's"/>
    <s v="LinkedIn"/>
    <s v="Hybrid"/>
    <s v="EU-CC302"/>
    <x v="1"/>
    <n v="73.2"/>
    <n v="0.7"/>
    <s v="25-34"/>
    <s v="€60k-€85k"/>
    <x v="2"/>
    <n v="0"/>
    <x v="0"/>
    <s v="Watchlist"/>
    <n v="73.2"/>
    <m/>
  </r>
  <r>
    <x v="207"/>
    <s v="Ginevra Meijer"/>
    <x v="1"/>
    <n v="29"/>
    <d v="1997-04-08T00:00:00"/>
    <x v="8"/>
    <x v="3"/>
    <s v="SOC Analyst"/>
    <x v="5"/>
    <s v="M014"/>
    <x v="11"/>
    <x v="17"/>
    <s v="France"/>
    <s v="Hauts-de-France"/>
    <d v="2024-09-26T00:00:00"/>
    <d v="2026-03-21T00:00:00"/>
    <x v="1"/>
    <n v="37000"/>
    <n v="1800"/>
    <n v="3"/>
    <x v="40"/>
    <n v="17"/>
    <n v="11"/>
    <n v="55"/>
    <x v="0"/>
    <s v="Master's"/>
    <s v="Internal Transfer"/>
    <s v="Hybrid"/>
    <s v="EU-CC503"/>
    <x v="1"/>
    <n v="53.5"/>
    <n v="1.5"/>
    <s v="25-34"/>
    <s v="&lt;€40k"/>
    <x v="1"/>
    <n v="1"/>
    <x v="1"/>
    <s v="Not Eligible"/>
    <n v="53.5"/>
    <m/>
  </r>
  <r>
    <x v="208"/>
    <s v="Louise Evans"/>
    <x v="0"/>
    <n v="25"/>
    <d v="2000-07-15T00:00:00"/>
    <x v="11"/>
    <x v="4"/>
    <s v="Account Executive"/>
    <x v="2"/>
    <s v="M023"/>
    <x v="24"/>
    <x v="1"/>
    <s v="Germany"/>
    <s v="Hamburg"/>
    <d v="2017-02-14T00:00:00"/>
    <m/>
    <x v="0"/>
    <n v="50000"/>
    <n v="2500"/>
    <n v="3"/>
    <x v="22"/>
    <n v="5"/>
    <n v="1"/>
    <n v="59"/>
    <x v="0"/>
    <s v="MBA"/>
    <s v="Agency"/>
    <s v="Remote"/>
    <s v="EU-CC201"/>
    <x v="1"/>
    <n v="60.6"/>
    <n v="9.3000000000000007"/>
    <s v="25-34"/>
    <s v="€40k-€60k"/>
    <x v="1"/>
    <n v="0"/>
    <x v="1"/>
    <s v="Not Eligible"/>
    <n v="60.6"/>
    <m/>
  </r>
  <r>
    <x v="209"/>
    <s v="Fleur Nowak"/>
    <x v="0"/>
    <n v="46"/>
    <d v="1980-05-11T00:00:00"/>
    <x v="14"/>
    <x v="2"/>
    <s v="IT Support Analyst"/>
    <x v="1"/>
    <s v="M035"/>
    <x v="55"/>
    <x v="17"/>
    <s v="France"/>
    <s v="Hauts-de-France"/>
    <d v="2017-05-11T00:00:00"/>
    <m/>
    <x v="0"/>
    <n v="97000"/>
    <n v="8700"/>
    <n v="4"/>
    <x v="24"/>
    <n v="12"/>
    <n v="10"/>
    <n v="53"/>
    <x v="0"/>
    <s v="Bachelor's"/>
    <s v="Internal Transfer"/>
    <s v="Hybrid"/>
    <s v="EU-CC104"/>
    <x v="0"/>
    <n v="64.3"/>
    <n v="9.1"/>
    <s v="45-54"/>
    <s v="€85k-€120k"/>
    <x v="2"/>
    <n v="0"/>
    <x v="1"/>
    <s v="Not Eligible"/>
    <n v="64.3"/>
    <m/>
  </r>
  <r>
    <x v="210"/>
    <s v="Lars Perez"/>
    <x v="1"/>
    <n v="61"/>
    <d v="1964-12-15T00:00:00"/>
    <x v="10"/>
    <x v="5"/>
    <s v="Procurement Lead"/>
    <x v="4"/>
    <s v="M049"/>
    <x v="23"/>
    <x v="20"/>
    <s v="Sweden"/>
    <s v="Vastra Gotaland"/>
    <d v="2022-03-20T00:00:00"/>
    <m/>
    <x v="0"/>
    <n v="69000"/>
    <n v="3400"/>
    <n v="3"/>
    <x v="14"/>
    <n v="20"/>
    <n v="16"/>
    <n v="44"/>
    <x v="0"/>
    <s v="Bachelor's"/>
    <s v="Company Careers Page"/>
    <s v="Hybrid"/>
    <s v="EU-CC402"/>
    <x v="1"/>
    <n v="52.6"/>
    <n v="4.2"/>
    <s v="55+"/>
    <s v="€60k-€85k"/>
    <x v="1"/>
    <n v="0"/>
    <x v="0"/>
    <s v="Not Eligible"/>
    <n v="52.6"/>
    <s v="Data Issue"/>
  </r>
  <r>
    <x v="211"/>
    <s v="Axel Kelly"/>
    <x v="0"/>
    <n v="34"/>
    <d v="1991-06-27T00:00:00"/>
    <x v="0"/>
    <x v="0"/>
    <s v="Analytics Engineer"/>
    <x v="1"/>
    <s v="M037"/>
    <x v="37"/>
    <x v="25"/>
    <s v="Netherlands"/>
    <s v="North Holland"/>
    <d v="2020-01-04T00:00:00"/>
    <m/>
    <x v="0"/>
    <n v="105000"/>
    <n v="9400"/>
    <n v="4"/>
    <x v="8"/>
    <n v="13"/>
    <n v="15"/>
    <n v="79"/>
    <x v="0"/>
    <s v="Master's"/>
    <s v="European Job Board"/>
    <s v="Remote"/>
    <s v="EU-CC103"/>
    <x v="1"/>
    <n v="71.400000000000006"/>
    <n v="6.4"/>
    <s v="25-34"/>
    <s v="€85k-€120k"/>
    <x v="2"/>
    <n v="0"/>
    <x v="1"/>
    <s v="Eligible"/>
    <n v="71.400000000000006"/>
    <s v="Data Issue"/>
  </r>
  <r>
    <x v="212"/>
    <s v="Diego Schulz"/>
    <x v="1"/>
    <n v="56"/>
    <d v="1969-12-25T00:00:00"/>
    <x v="5"/>
    <x v="4"/>
    <s v="Customer Success Manager"/>
    <x v="1"/>
    <s v="M047"/>
    <x v="30"/>
    <x v="6"/>
    <s v="Netherlands"/>
    <s v="North Brabant"/>
    <d v="2023-09-18T00:00:00"/>
    <d v="2025-07-30T00:00:00"/>
    <x v="1"/>
    <n v="106000"/>
    <n v="9500"/>
    <n v="4"/>
    <x v="47"/>
    <n v="29"/>
    <n v="11"/>
    <n v="65"/>
    <x v="0"/>
    <s v="PhD"/>
    <s v="Indeed"/>
    <s v="Hybrid"/>
    <s v="EU-CC202"/>
    <x v="1"/>
    <n v="64.2"/>
    <n v="1.9"/>
    <s v="55+"/>
    <s v="€85k-€120k"/>
    <x v="2"/>
    <n v="1"/>
    <x v="2"/>
    <s v="Not Eligible"/>
    <n v="64.2"/>
    <m/>
  </r>
  <r>
    <x v="213"/>
    <s v="Alice Weber"/>
    <x v="1"/>
    <n v="41"/>
    <d v="1984-06-18T00:00:00"/>
    <x v="3"/>
    <x v="3"/>
    <s v="Paralegal"/>
    <x v="1"/>
    <s v="M018"/>
    <x v="57"/>
    <x v="9"/>
    <s v="United Kingdom"/>
    <s v="England"/>
    <d v="2025-06-15T00:00:00"/>
    <m/>
    <x v="0"/>
    <n v="96000"/>
    <n v="4800"/>
    <n v="3"/>
    <x v="7"/>
    <n v="21"/>
    <n v="17"/>
    <n v="65"/>
    <x v="0"/>
    <s v="Diploma"/>
    <s v="LinkedIn"/>
    <s v="Remote"/>
    <s v="EU-CC501"/>
    <x v="0"/>
    <n v="58.5"/>
    <n v="1"/>
    <s v="35-44"/>
    <s v="€85k-€120k"/>
    <x v="1"/>
    <n v="0"/>
    <x v="1"/>
    <s v="Watchlist"/>
    <n v="58.5"/>
    <s v="Data Issue"/>
  </r>
  <r>
    <x v="214"/>
    <s v="Laura Robert"/>
    <x v="0"/>
    <n v="52"/>
    <d v="1973-09-19T00:00:00"/>
    <x v="11"/>
    <x v="4"/>
    <s v="Account Executive"/>
    <x v="2"/>
    <s v="M016"/>
    <x v="25"/>
    <x v="10"/>
    <s v="Germany"/>
    <s v="Berlin"/>
    <d v="2016-07-23T00:00:00"/>
    <m/>
    <x v="0"/>
    <n v="51000"/>
    <n v="2600"/>
    <n v="3"/>
    <x v="50"/>
    <n v="18"/>
    <n v="17"/>
    <n v="55"/>
    <x v="0"/>
    <s v="Master's"/>
    <s v="Employee Referral"/>
    <s v="Hybrid"/>
    <s v="EU-CC201"/>
    <x v="1"/>
    <n v="57.8"/>
    <n v="9.9"/>
    <s v="45-54"/>
    <s v="€40k-€60k"/>
    <x v="1"/>
    <n v="0"/>
    <x v="0"/>
    <s v="Not Eligible"/>
    <n v="57.8"/>
    <m/>
  </r>
  <r>
    <x v="215"/>
    <s v="Emma Taylor"/>
    <x v="1"/>
    <n v="41"/>
    <d v="1984-07-22T00:00:00"/>
    <x v="13"/>
    <x v="3"/>
    <s v="Risk Analyst"/>
    <x v="2"/>
    <s v="M025"/>
    <x v="26"/>
    <x v="7"/>
    <s v="Germany"/>
    <s v="Bavaria"/>
    <d v="2020-08-22T00:00:00"/>
    <d v="2021-09-21T00:00:00"/>
    <x v="1"/>
    <n v="55000"/>
    <n v="1100"/>
    <n v="2"/>
    <x v="9"/>
    <n v="13"/>
    <n v="1"/>
    <n v="47"/>
    <x v="0"/>
    <s v="Bachelor's"/>
    <s v="Internal Transfer"/>
    <s v="Hybrid"/>
    <s v="EU-CC502"/>
    <x v="1"/>
    <n v="48.5"/>
    <n v="1.1000000000000001"/>
    <s v="35-44"/>
    <s v="€40k-€60k"/>
    <x v="0"/>
    <n v="1"/>
    <x v="1"/>
    <s v="Not Eligible"/>
    <n v="48.5"/>
    <s v="Data Issue"/>
  </r>
  <r>
    <x v="216"/>
    <s v="Emma Svensson"/>
    <x v="1"/>
    <n v="56"/>
    <d v="1969-10-30T00:00:00"/>
    <x v="6"/>
    <x v="2"/>
    <s v="Engineering Lead"/>
    <x v="5"/>
    <s v="M001"/>
    <x v="17"/>
    <x v="9"/>
    <s v="United Kingdom"/>
    <s v="England"/>
    <d v="2016-07-13T00:00:00"/>
    <m/>
    <x v="0"/>
    <n v="41000"/>
    <n v="2000"/>
    <n v="3"/>
    <x v="14"/>
    <n v="5"/>
    <n v="6"/>
    <n v="58"/>
    <x v="0"/>
    <s v="Master's"/>
    <s v="Employee Referral"/>
    <s v="Remote"/>
    <s v="EU-CC101"/>
    <x v="1"/>
    <n v="62.5"/>
    <n v="9.9"/>
    <s v="55+"/>
    <s v="€40k-€60k"/>
    <x v="1"/>
    <n v="0"/>
    <x v="0"/>
    <s v="Not Eligible"/>
    <n v="62.5"/>
    <m/>
  </r>
  <r>
    <x v="217"/>
    <s v="Martina Karlsson"/>
    <x v="0"/>
    <n v="51"/>
    <d v="1975-04-26T00:00:00"/>
    <x v="5"/>
    <x v="4"/>
    <s v="Implementation Consultant"/>
    <x v="1"/>
    <s v="M055"/>
    <x v="48"/>
    <x v="10"/>
    <s v="Germany"/>
    <s v="Berlin"/>
    <d v="2019-10-09T00:00:00"/>
    <m/>
    <x v="0"/>
    <n v="105000"/>
    <n v="9400"/>
    <n v="4"/>
    <x v="17"/>
    <n v="4"/>
    <n v="19"/>
    <n v="60"/>
    <x v="1"/>
    <s v="Bachelor's"/>
    <s v="Agency"/>
    <s v="Hybrid"/>
    <s v="EU-CC202"/>
    <x v="0"/>
    <n v="60.8"/>
    <n v="6.7"/>
    <s v="45-54"/>
    <s v="€85k-€120k"/>
    <x v="2"/>
    <n v="0"/>
    <x v="1"/>
    <s v="Watchlist"/>
    <n v="60.8"/>
    <m/>
  </r>
  <r>
    <x v="218"/>
    <s v="Tess Sousa"/>
    <x v="0"/>
    <n v="58"/>
    <d v="1968-04-10T00:00:00"/>
    <x v="5"/>
    <x v="4"/>
    <s v="Customer Success Manager"/>
    <x v="4"/>
    <s v="M050"/>
    <x v="14"/>
    <x v="6"/>
    <s v="Netherlands"/>
    <s v="North Brabant"/>
    <d v="2016-05-18T00:00:00"/>
    <m/>
    <x v="0"/>
    <n v="76000"/>
    <n v="3800"/>
    <n v="3"/>
    <x v="12"/>
    <n v="19"/>
    <n v="8"/>
    <n v="65"/>
    <x v="0"/>
    <s v="Bachelor's"/>
    <s v="Company Careers Page"/>
    <s v="Remote"/>
    <s v="EU-CC202"/>
    <x v="1"/>
    <n v="61.8"/>
    <n v="10.1"/>
    <s v="55+"/>
    <s v="€60k-€85k"/>
    <x v="1"/>
    <n v="0"/>
    <x v="1"/>
    <s v="Watchlist"/>
    <n v="61.8"/>
    <m/>
  </r>
  <r>
    <x v="219"/>
    <s v="Tomasz Gomez"/>
    <x v="1"/>
    <n v="33"/>
    <d v="1992-07-10T00:00:00"/>
    <x v="12"/>
    <x v="1"/>
    <s v="People Operations Analyst"/>
    <x v="1"/>
    <s v="M008"/>
    <x v="46"/>
    <x v="4"/>
    <s v="Spain"/>
    <s v="Community of Madrid"/>
    <d v="2021-09-04T00:00:00"/>
    <m/>
    <x v="0"/>
    <n v="83000"/>
    <n v="11600"/>
    <n v="5"/>
    <x v="7"/>
    <n v="16"/>
    <n v="18"/>
    <n v="56"/>
    <x v="0"/>
    <s v="Bachelor's"/>
    <s v="LinkedIn"/>
    <s v="Office"/>
    <s v="EU-CC302"/>
    <x v="1"/>
    <n v="72.8"/>
    <n v="4.8"/>
    <s v="25-34"/>
    <s v="€60k-€85k"/>
    <x v="2"/>
    <n v="0"/>
    <x v="1"/>
    <s v="Not Eligible"/>
    <n v="72.8"/>
    <m/>
  </r>
  <r>
    <x v="220"/>
    <s v="Hugo Martins"/>
    <x v="1"/>
    <n v="22"/>
    <d v="2004-03-31T00:00:00"/>
    <x v="12"/>
    <x v="1"/>
    <s v="HR Business Partner"/>
    <x v="4"/>
    <s v="M060"/>
    <x v="20"/>
    <x v="4"/>
    <s v="Spain"/>
    <s v="Community of Madrid"/>
    <d v="2021-04-22T00:00:00"/>
    <m/>
    <x v="0"/>
    <n v="63000"/>
    <n v="5700"/>
    <n v="4"/>
    <x v="10"/>
    <n v="0"/>
    <n v="25"/>
    <n v="60"/>
    <x v="0"/>
    <s v="PhD"/>
    <s v="LinkedIn"/>
    <s v="Hybrid"/>
    <s v="EU-CC302"/>
    <x v="1"/>
    <n v="60"/>
    <n v="5.0999999999999996"/>
    <s v="&lt;25"/>
    <s v="€60k-€85k"/>
    <x v="2"/>
    <n v="0"/>
    <x v="1"/>
    <s v="Watchlist"/>
    <n v="60"/>
    <m/>
  </r>
  <r>
    <x v="221"/>
    <s v="Hannah De Jong"/>
    <x v="0"/>
    <n v="57"/>
    <d v="1969-05-18T00:00:00"/>
    <x v="6"/>
    <x v="2"/>
    <s v="Backend Engineer"/>
    <x v="4"/>
    <s v="M001"/>
    <x v="17"/>
    <x v="26"/>
    <s v="Italy"/>
    <s v="Lazio"/>
    <d v="2024-04-14T00:00:00"/>
    <m/>
    <x v="0"/>
    <n v="65000"/>
    <n v="3200"/>
    <n v="3"/>
    <x v="3"/>
    <n v="19"/>
    <n v="0"/>
    <n v="61"/>
    <x v="0"/>
    <s v="Bachelor's"/>
    <s v="University Hiring"/>
    <s v="Hybrid"/>
    <s v="EU-CC101"/>
    <x v="0"/>
    <n v="62.1"/>
    <n v="2.2000000000000002"/>
    <s v="55+"/>
    <s v="€60k-€85k"/>
    <x v="1"/>
    <n v="0"/>
    <x v="1"/>
    <s v="Watchlist"/>
    <n v="62.1"/>
    <m/>
  </r>
  <r>
    <x v="222"/>
    <s v="Maja Esposito"/>
    <x v="0"/>
    <n v="30"/>
    <d v="1996-04-07T00:00:00"/>
    <x v="6"/>
    <x v="2"/>
    <s v="Senior Software Engineer"/>
    <x v="4"/>
    <s v="M051"/>
    <x v="13"/>
    <x v="15"/>
    <s v="Belgium"/>
    <s v="Brussels-Capital"/>
    <d v="2023-03-03T00:00:00"/>
    <m/>
    <x v="0"/>
    <n v="85000"/>
    <n v="7600"/>
    <n v="4"/>
    <x v="11"/>
    <n v="8"/>
    <n v="23"/>
    <n v="61"/>
    <x v="0"/>
    <s v="Bachelor's"/>
    <s v="European Job Board"/>
    <s v="Hybrid"/>
    <s v="EU-CC101"/>
    <x v="1"/>
    <n v="66.8"/>
    <n v="3.3"/>
    <s v="25-34"/>
    <s v="€85k-€120k"/>
    <x v="2"/>
    <n v="0"/>
    <x v="0"/>
    <s v="Watchlist"/>
    <n v="66.8"/>
    <m/>
  </r>
  <r>
    <x v="223"/>
    <s v="Lorenzo Persson"/>
    <x v="0"/>
    <n v="53"/>
    <d v="1973-02-13T00:00:00"/>
    <x v="14"/>
    <x v="2"/>
    <s v="IT Manager"/>
    <x v="2"/>
    <s v="M009"/>
    <x v="45"/>
    <x v="13"/>
    <s v="Europe"/>
    <s v="Remote"/>
    <d v="2022-12-12T00:00:00"/>
    <d v="2025-11-22T00:00:00"/>
    <x v="1"/>
    <n v="60000"/>
    <n v="1200"/>
    <n v="2"/>
    <x v="33"/>
    <n v="12"/>
    <n v="12"/>
    <n v="40"/>
    <x v="0"/>
    <s v="Bachelor's"/>
    <s v="Employee Referral"/>
    <s v="Hybrid"/>
    <s v="EU-CC104"/>
    <x v="1"/>
    <n v="36"/>
    <n v="2.9"/>
    <s v="45-54"/>
    <s v="€60k-€85k"/>
    <x v="0"/>
    <n v="1"/>
    <x v="2"/>
    <s v="Not Eligible"/>
    <n v="36"/>
    <s v="Data Issue"/>
  </r>
  <r>
    <x v="224"/>
    <s v="Charlotte Ryan"/>
    <x v="1"/>
    <n v="59"/>
    <d v="1967-01-06T00:00:00"/>
    <x v="1"/>
    <x v="1"/>
    <s v="Controller"/>
    <x v="3"/>
    <s v="M007"/>
    <x v="1"/>
    <x v="17"/>
    <s v="France"/>
    <s v="Hauts-de-France"/>
    <d v="2022-08-19T00:00:00"/>
    <m/>
    <x v="0"/>
    <n v="125000"/>
    <n v="18800"/>
    <n v="5"/>
    <x v="16"/>
    <n v="9"/>
    <n v="31"/>
    <n v="79"/>
    <x v="0"/>
    <s v="Master's"/>
    <s v="Internal Transfer"/>
    <s v="Office"/>
    <s v="EU-CC301"/>
    <x v="1"/>
    <n v="79.2"/>
    <n v="3.8"/>
    <s v="55+"/>
    <s v="€120k-€170k"/>
    <x v="2"/>
    <n v="0"/>
    <x v="1"/>
    <s v="Eligible"/>
    <n v="79.2"/>
    <m/>
  </r>
  <r>
    <x v="225"/>
    <s v="Gabriel Nilsson"/>
    <x v="0"/>
    <n v="40"/>
    <d v="1985-07-30T00:00:00"/>
    <x v="6"/>
    <x v="2"/>
    <s v="Senior Software Engineer"/>
    <x v="4"/>
    <s v="M048"/>
    <x v="6"/>
    <x v="8"/>
    <s v="United Kingdom"/>
    <s v="England"/>
    <d v="2024-05-05T00:00:00"/>
    <m/>
    <x v="0"/>
    <n v="79000"/>
    <n v="4000"/>
    <n v="3"/>
    <x v="41"/>
    <n v="5"/>
    <n v="24"/>
    <n v="51"/>
    <x v="0"/>
    <s v="Master's"/>
    <s v="Agency"/>
    <s v="Remote"/>
    <s v="EU-CC101"/>
    <x v="1"/>
    <n v="50.6"/>
    <n v="2.1"/>
    <s v="35-44"/>
    <s v="€60k-€85k"/>
    <x v="1"/>
    <n v="0"/>
    <x v="1"/>
    <s v="Not Eligible"/>
    <n v="50.6"/>
    <m/>
  </r>
  <r>
    <x v="226"/>
    <s v="Daan Gonzalez"/>
    <x v="0"/>
    <n v="55"/>
    <d v="1971-05-29T00:00:00"/>
    <x v="11"/>
    <x v="4"/>
    <s v="Sales Executive"/>
    <x v="5"/>
    <s v="M016"/>
    <x v="25"/>
    <x v="3"/>
    <s v="Italy"/>
    <s v="Lombardy"/>
    <d v="2024-07-25T00:00:00"/>
    <m/>
    <x v="0"/>
    <n v="39000"/>
    <n v="3500"/>
    <n v="4"/>
    <x v="4"/>
    <n v="22"/>
    <n v="13"/>
    <n v="66"/>
    <x v="0"/>
    <s v="Master's"/>
    <s v="LinkedIn"/>
    <s v="Office"/>
    <s v="EU-CC201"/>
    <x v="1"/>
    <n v="70.3"/>
    <n v="1.9"/>
    <s v="55+"/>
    <s v="&lt;€40k"/>
    <x v="2"/>
    <n v="0"/>
    <x v="0"/>
    <s v="Watchlist"/>
    <n v="70.3"/>
    <m/>
  </r>
  <r>
    <x v="227"/>
    <s v="Sanne Garcia"/>
    <x v="1"/>
    <n v="56"/>
    <d v="1970-02-15T00:00:00"/>
    <x v="11"/>
    <x v="4"/>
    <s v="Sales Development Representative"/>
    <x v="1"/>
    <s v="M023"/>
    <x v="24"/>
    <x v="12"/>
    <s v="Ireland"/>
    <s v="Leinster"/>
    <d v="2024-01-10T00:00:00"/>
    <m/>
    <x v="0"/>
    <n v="110000"/>
    <n v="9900"/>
    <n v="4"/>
    <x v="35"/>
    <n v="12"/>
    <n v="31"/>
    <n v="74"/>
    <x v="0"/>
    <s v="MBA"/>
    <s v="Company Careers Page"/>
    <s v="Hybrid"/>
    <s v="EU-CC201"/>
    <x v="1"/>
    <n v="71.900000000000006"/>
    <n v="2.4"/>
    <s v="55+"/>
    <s v="€85k-€120k"/>
    <x v="2"/>
    <n v="0"/>
    <x v="0"/>
    <s v="Eligible"/>
    <n v="71.900000000000006"/>
    <s v="Data Issue"/>
  </r>
  <r>
    <x v="228"/>
    <s v="Niels Wisniewski"/>
    <x v="0"/>
    <n v="28"/>
    <d v="1998-02-04T00:00:00"/>
    <x v="1"/>
    <x v="1"/>
    <s v="Finance Manager"/>
    <x v="4"/>
    <s v="M036"/>
    <x v="40"/>
    <x v="25"/>
    <s v="Netherlands"/>
    <s v="North Holland"/>
    <d v="2023-03-11T00:00:00"/>
    <m/>
    <x v="0"/>
    <n v="85000"/>
    <n v="7600"/>
    <n v="4"/>
    <x v="7"/>
    <n v="15"/>
    <n v="19"/>
    <n v="77"/>
    <x v="1"/>
    <s v="Bachelor's"/>
    <s v="University Hiring"/>
    <s v="Office"/>
    <s v="EU-CC301"/>
    <x v="1"/>
    <n v="70.7"/>
    <n v="3.3"/>
    <s v="25-34"/>
    <s v="€85k-€120k"/>
    <x v="2"/>
    <n v="0"/>
    <x v="1"/>
    <s v="Watchlist"/>
    <n v="70.7"/>
    <m/>
  </r>
  <r>
    <x v="229"/>
    <s v="Mia Olsson"/>
    <x v="1"/>
    <n v="35"/>
    <d v="1990-08-12T00:00:00"/>
    <x v="1"/>
    <x v="1"/>
    <s v="Financial Analyst"/>
    <x v="1"/>
    <s v="M007"/>
    <x v="1"/>
    <x v="26"/>
    <s v="Italy"/>
    <s v="Lazio"/>
    <d v="2017-11-25T00:00:00"/>
    <m/>
    <x v="0"/>
    <n v="94000"/>
    <n v="13200"/>
    <n v="5"/>
    <x v="11"/>
    <n v="8"/>
    <n v="11"/>
    <n v="89"/>
    <x v="0"/>
    <s v="Master's"/>
    <s v="Internal Transfer"/>
    <s v="Hybrid"/>
    <s v="EU-CC301"/>
    <x v="1"/>
    <n v="90.2"/>
    <n v="8.6"/>
    <s v="35-44"/>
    <s v="€85k-€120k"/>
    <x v="2"/>
    <n v="0"/>
    <x v="0"/>
    <s v="Eligible"/>
    <n v="90.2"/>
    <m/>
  </r>
  <r>
    <x v="230"/>
    <s v="Jan Van Dijk"/>
    <x v="0"/>
    <n v="26"/>
    <d v="2000-01-25T00:00:00"/>
    <x v="7"/>
    <x v="5"/>
    <s v="Process Lead"/>
    <x v="4"/>
    <s v="M010"/>
    <x v="7"/>
    <x v="10"/>
    <s v="Germany"/>
    <s v="Berlin"/>
    <d v="2024-03-15T00:00:00"/>
    <d v="2025-01-04T00:00:00"/>
    <x v="1"/>
    <n v="82000"/>
    <n v="1600"/>
    <n v="2"/>
    <x v="42"/>
    <n v="24"/>
    <n v="14"/>
    <n v="66"/>
    <x v="0"/>
    <s v="MBA"/>
    <s v="Internal Transfer"/>
    <s v="Office"/>
    <s v="EU-CC401"/>
    <x v="1"/>
    <n v="53.1"/>
    <n v="0.8"/>
    <s v="25-34"/>
    <s v="€60k-€85k"/>
    <x v="0"/>
    <n v="1"/>
    <x v="0"/>
    <s v="Not Eligible"/>
    <n v="53.1"/>
    <m/>
  </r>
  <r>
    <x v="231"/>
    <s v="Liam Pereira"/>
    <x v="0"/>
    <n v="50"/>
    <d v="1976-06-05T00:00:00"/>
    <x v="13"/>
    <x v="3"/>
    <s v="Compliance Analyst"/>
    <x v="2"/>
    <s v="M012"/>
    <x v="33"/>
    <x v="0"/>
    <s v="Spain"/>
    <s v="Valencian Community"/>
    <d v="2019-12-11T00:00:00"/>
    <m/>
    <x v="0"/>
    <n v="47000"/>
    <n v="2400"/>
    <n v="3"/>
    <x v="42"/>
    <n v="12"/>
    <n v="0"/>
    <n v="75"/>
    <x v="0"/>
    <s v="Master's"/>
    <s v="Employee Referral"/>
    <s v="Hybrid"/>
    <s v="EU-CC502"/>
    <x v="1"/>
    <n v="72.2"/>
    <n v="6.5"/>
    <s v="45-54"/>
    <s v="€40k-€60k"/>
    <x v="1"/>
    <n v="0"/>
    <x v="0"/>
    <s v="Watchlist"/>
    <n v="72.2"/>
    <m/>
  </r>
  <r>
    <x v="232"/>
    <s v="Diego Meyer"/>
    <x v="1"/>
    <n v="44"/>
    <d v="1981-12-26T00:00:00"/>
    <x v="12"/>
    <x v="1"/>
    <s v="HR Associate"/>
    <x v="4"/>
    <s v="M052"/>
    <x v="52"/>
    <x v="22"/>
    <s v="Netherlands"/>
    <s v="South Holland"/>
    <d v="2025-02-27T00:00:00"/>
    <m/>
    <x v="0"/>
    <n v="81000"/>
    <n v="4000"/>
    <n v="3"/>
    <x v="26"/>
    <n v="16"/>
    <n v="7"/>
    <n v="70"/>
    <x v="0"/>
    <s v="Master's"/>
    <s v="Employee Referral"/>
    <s v="Hybrid"/>
    <s v="EU-CC302"/>
    <x v="1"/>
    <n v="64.2"/>
    <n v="1.3"/>
    <s v="35-44"/>
    <s v="€60k-€85k"/>
    <x v="1"/>
    <n v="0"/>
    <x v="1"/>
    <s v="Watchlist"/>
    <n v="64.2"/>
    <s v="Data Issue"/>
  </r>
  <r>
    <x v="233"/>
    <s v="Felix Murphy"/>
    <x v="0"/>
    <n v="34"/>
    <d v="1992-04-04T00:00:00"/>
    <x v="6"/>
    <x v="2"/>
    <s v="Platform Engineer"/>
    <x v="5"/>
    <s v="M030"/>
    <x v="35"/>
    <x v="25"/>
    <s v="Netherlands"/>
    <s v="North Holland"/>
    <d v="2016-09-21T00:00:00"/>
    <m/>
    <x v="0"/>
    <n v="43000"/>
    <n v="3900"/>
    <n v="4"/>
    <x v="33"/>
    <n v="22"/>
    <n v="14"/>
    <n v="70"/>
    <x v="0"/>
    <s v="Diploma"/>
    <s v="Employee Referral"/>
    <s v="Office"/>
    <s v="EU-CC101"/>
    <x v="1"/>
    <n v="63.5"/>
    <n v="9.6999999999999993"/>
    <s v="25-34"/>
    <s v="€40k-€60k"/>
    <x v="2"/>
    <n v="0"/>
    <x v="2"/>
    <s v="Eligible"/>
    <n v="63.5"/>
    <m/>
  </r>
  <r>
    <x v="234"/>
    <s v="Paula Marino"/>
    <x v="1"/>
    <n v="56"/>
    <d v="1970-03-30T00:00:00"/>
    <x v="14"/>
    <x v="2"/>
    <s v="IT Support Analyst"/>
    <x v="2"/>
    <s v="M009"/>
    <x v="45"/>
    <x v="18"/>
    <s v="Poland"/>
    <s v="Masovian"/>
    <d v="2022-01-16T00:00:00"/>
    <m/>
    <x v="0"/>
    <n v="43000"/>
    <n v="2200"/>
    <n v="3"/>
    <x v="13"/>
    <n v="14"/>
    <n v="0"/>
    <n v="46"/>
    <x v="0"/>
    <s v="Master's"/>
    <s v="Employee Referral"/>
    <s v="Hybrid"/>
    <s v="EU-CC104"/>
    <x v="1"/>
    <n v="58.6"/>
    <n v="4.4000000000000004"/>
    <s v="55+"/>
    <s v="€40k-€60k"/>
    <x v="1"/>
    <n v="0"/>
    <x v="1"/>
    <s v="Not Eligible"/>
    <n v="58.6"/>
    <m/>
  </r>
  <r>
    <x v="235"/>
    <s v="Maja Johnson"/>
    <x v="1"/>
    <n v="28"/>
    <d v="1998-04-17T00:00:00"/>
    <x v="5"/>
    <x v="4"/>
    <s v="Support Specialist"/>
    <x v="1"/>
    <s v="M019"/>
    <x v="50"/>
    <x v="14"/>
    <s v="Poland"/>
    <s v="Lower Silesian"/>
    <d v="2021-12-22T00:00:00"/>
    <m/>
    <x v="0"/>
    <n v="64000"/>
    <n v="5800"/>
    <n v="4"/>
    <x v="17"/>
    <n v="13"/>
    <n v="18"/>
    <n v="67"/>
    <x v="1"/>
    <s v="Bachelor's"/>
    <s v="Employee Referral"/>
    <s v="Office"/>
    <s v="EU-CC202"/>
    <x v="1"/>
    <n v="63.7"/>
    <n v="4.5"/>
    <s v="25-34"/>
    <s v="€60k-€85k"/>
    <x v="2"/>
    <n v="0"/>
    <x v="1"/>
    <s v="Watchlist"/>
    <n v="63.7"/>
    <m/>
  </r>
  <r>
    <x v="236"/>
    <s v="Leonardo Bernard"/>
    <x v="1"/>
    <n v="57"/>
    <d v="1969-03-22T00:00:00"/>
    <x v="5"/>
    <x v="4"/>
    <s v="Customer Success Manager"/>
    <x v="3"/>
    <s v="M024"/>
    <x v="15"/>
    <x v="9"/>
    <s v="United Kingdom"/>
    <s v="England"/>
    <d v="2024-10-13T00:00:00"/>
    <m/>
    <x v="0"/>
    <n v="118000"/>
    <n v="7100"/>
    <n v="3"/>
    <x v="4"/>
    <n v="15"/>
    <n v="23"/>
    <n v="71"/>
    <x v="0"/>
    <s v="Master's"/>
    <s v="Company Careers Page"/>
    <s v="Hybrid"/>
    <s v="EU-CC202"/>
    <x v="1"/>
    <n v="59.6"/>
    <n v="1.7"/>
    <s v="55+"/>
    <s v="€85k-€120k"/>
    <x v="1"/>
    <n v="0"/>
    <x v="0"/>
    <s v="Watchlist"/>
    <n v="59.6"/>
    <m/>
  </r>
  <r>
    <x v="237"/>
    <s v="Javier O'Connor"/>
    <x v="0"/>
    <n v="31"/>
    <d v="1994-07-22T00:00:00"/>
    <x v="0"/>
    <x v="0"/>
    <s v="BI Analyst"/>
    <x v="4"/>
    <s v="M020"/>
    <x v="8"/>
    <x v="4"/>
    <s v="Spain"/>
    <s v="Community of Madrid"/>
    <d v="2016-03-23T00:00:00"/>
    <m/>
    <x v="0"/>
    <n v="77000"/>
    <n v="3800"/>
    <n v="3"/>
    <x v="16"/>
    <n v="8"/>
    <n v="18"/>
    <n v="63"/>
    <x v="0"/>
    <s v="Diploma"/>
    <s v="Employee Referral"/>
    <s v="Hybrid"/>
    <s v="EU-CC103"/>
    <x v="0"/>
    <n v="56.5"/>
    <n v="10.199999999999999"/>
    <s v="25-34"/>
    <s v="€60k-€85k"/>
    <x v="1"/>
    <n v="0"/>
    <x v="1"/>
    <s v="Watchlist"/>
    <n v="56.5"/>
    <s v="Data Issue"/>
  </r>
  <r>
    <x v="238"/>
    <s v="Sara Lopez"/>
    <x v="0"/>
    <n v="35"/>
    <d v="1991-01-24T00:00:00"/>
    <x v="6"/>
    <x v="2"/>
    <s v="Senior Software Engineer"/>
    <x v="5"/>
    <s v="M051"/>
    <x v="13"/>
    <x v="3"/>
    <s v="Italy"/>
    <s v="Lombardy"/>
    <d v="2025-08-06T00:00:00"/>
    <m/>
    <x v="0"/>
    <n v="42000"/>
    <n v="800"/>
    <n v="2"/>
    <x v="9"/>
    <n v="18"/>
    <n v="11"/>
    <n v="74"/>
    <x v="0"/>
    <s v="Master's"/>
    <s v="European Job Board"/>
    <s v="Office"/>
    <s v="EU-CC101"/>
    <x v="1"/>
    <n v="52.9"/>
    <n v="0.9"/>
    <s v="35-44"/>
    <s v="€40k-€60k"/>
    <x v="0"/>
    <n v="0"/>
    <x v="1"/>
    <s v="Not Eligible"/>
    <n v="52.9"/>
    <m/>
  </r>
  <r>
    <x v="239"/>
    <s v="Martina Dubois"/>
    <x v="0"/>
    <n v="23"/>
    <d v="2002-10-09T00:00:00"/>
    <x v="5"/>
    <x v="4"/>
    <s v="Support Specialist"/>
    <x v="5"/>
    <s v="M055"/>
    <x v="48"/>
    <x v="4"/>
    <s v="Spain"/>
    <s v="Community of Madrid"/>
    <d v="2020-04-24T00:00:00"/>
    <m/>
    <x v="0"/>
    <n v="33000"/>
    <n v="3000"/>
    <n v="4"/>
    <x v="8"/>
    <n v="17"/>
    <n v="10"/>
    <n v="46"/>
    <x v="0"/>
    <s v="Bachelor's"/>
    <s v="European Job Board"/>
    <s v="Hybrid"/>
    <s v="EU-CC202"/>
    <x v="1"/>
    <n v="62.3"/>
    <n v="6.1"/>
    <s v="&lt;25"/>
    <s v="&lt;€40k"/>
    <x v="2"/>
    <n v="0"/>
    <x v="1"/>
    <s v="Not Eligible"/>
    <n v="62.3"/>
    <m/>
  </r>
  <r>
    <x v="240"/>
    <s v="Giulia Hoffmann"/>
    <x v="0"/>
    <n v="61"/>
    <d v="1964-10-25T00:00:00"/>
    <x v="2"/>
    <x v="2"/>
    <s v="Product Owner"/>
    <x v="4"/>
    <s v="M028"/>
    <x v="16"/>
    <x v="21"/>
    <s v="Spain"/>
    <s v="Catalonia"/>
    <d v="2025-04-11T00:00:00"/>
    <m/>
    <x v="0"/>
    <n v="73000"/>
    <n v="1500"/>
    <n v="2"/>
    <x v="23"/>
    <n v="25"/>
    <n v="6"/>
    <n v="60"/>
    <x v="0"/>
    <s v="Bachelor's"/>
    <s v="Internal Transfer"/>
    <s v="Hybrid"/>
    <s v="EU-CC102"/>
    <x v="1"/>
    <n v="55.8"/>
    <n v="1.2"/>
    <s v="55+"/>
    <s v="€60k-€85k"/>
    <x v="0"/>
    <n v="0"/>
    <x v="0"/>
    <s v="Not Eligible"/>
    <n v="55.8"/>
    <s v="Data Issue"/>
  </r>
  <r>
    <x v="241"/>
    <s v="Linnea Bernard"/>
    <x v="1"/>
    <n v="57"/>
    <d v="1969-02-17T00:00:00"/>
    <x v="6"/>
    <x v="2"/>
    <s v="Frontend Engineer"/>
    <x v="3"/>
    <s v="M057"/>
    <x v="38"/>
    <x v="13"/>
    <s v="Europe"/>
    <s v="Remote"/>
    <d v="2022-08-09T00:00:00"/>
    <d v="2025-04-01T00:00:00"/>
    <x v="1"/>
    <n v="138000"/>
    <n v="4100"/>
    <n v="2"/>
    <x v="42"/>
    <n v="9"/>
    <n v="18"/>
    <n v="61"/>
    <x v="0"/>
    <s v="High School"/>
    <s v="LinkedIn"/>
    <s v="Office"/>
    <s v="EU-CC101"/>
    <x v="1"/>
    <n v="49.3"/>
    <n v="2.6"/>
    <s v="55+"/>
    <s v="€120k-€170k"/>
    <x v="0"/>
    <n v="1"/>
    <x v="0"/>
    <s v="Not Eligible"/>
    <n v="49.3"/>
    <s v="Data Issue"/>
  </r>
  <r>
    <x v="242"/>
    <s v="Miguel Williams"/>
    <x v="0"/>
    <n v="47"/>
    <d v="1978-10-12T00:00:00"/>
    <x v="7"/>
    <x v="5"/>
    <s v="Operations Analyst"/>
    <x v="1"/>
    <s v="M017"/>
    <x v="43"/>
    <x v="25"/>
    <s v="Netherlands"/>
    <s v="North Holland"/>
    <d v="2017-01-23T00:00:00"/>
    <m/>
    <x v="0"/>
    <n v="125000"/>
    <n v="2500"/>
    <n v="2"/>
    <x v="24"/>
    <n v="24"/>
    <n v="20"/>
    <n v="64"/>
    <x v="0"/>
    <s v="Bachelor's"/>
    <s v="European Job Board"/>
    <s v="Remote"/>
    <s v="EU-CC401"/>
    <x v="1"/>
    <n v="45.1"/>
    <n v="9.4"/>
    <s v="45-54"/>
    <s v="€120k-€170k"/>
    <x v="0"/>
    <n v="0"/>
    <x v="1"/>
    <s v="Not Eligible"/>
    <n v="45.1"/>
    <m/>
  </r>
  <r>
    <x v="243"/>
    <s v="Arthur Marino"/>
    <x v="0"/>
    <n v="30"/>
    <d v="1995-06-20T00:00:00"/>
    <x v="11"/>
    <x v="4"/>
    <s v="Enterprise Account Manager"/>
    <x v="1"/>
    <s v="M026"/>
    <x v="18"/>
    <x v="5"/>
    <s v="Sweden"/>
    <s v="Stockholm County"/>
    <d v="2015-11-03T00:00:00"/>
    <m/>
    <x v="0"/>
    <n v="118000"/>
    <n v="5900"/>
    <n v="3"/>
    <x v="9"/>
    <n v="26"/>
    <n v="8"/>
    <n v="49"/>
    <x v="0"/>
    <s v="Master's"/>
    <s v="University Hiring"/>
    <s v="Remote"/>
    <s v="EU-CC201"/>
    <x v="1"/>
    <n v="54.6"/>
    <n v="10.6"/>
    <s v="25-34"/>
    <s v="€85k-€120k"/>
    <x v="1"/>
    <n v="0"/>
    <x v="1"/>
    <s v="Not Eligible"/>
    <n v="54.6"/>
    <s v="Data Issue"/>
  </r>
  <r>
    <x v="244"/>
    <s v="Mikolaj Costa"/>
    <x v="1"/>
    <n v="54"/>
    <d v="1971-07-05T00:00:00"/>
    <x v="11"/>
    <x v="4"/>
    <s v="Sales Development Representative"/>
    <x v="5"/>
    <s v="M023"/>
    <x v="24"/>
    <x v="17"/>
    <s v="France"/>
    <s v="Hauts-de-France"/>
    <d v="2016-06-06T00:00:00"/>
    <m/>
    <x v="0"/>
    <n v="40000"/>
    <n v="2000"/>
    <n v="3"/>
    <x v="12"/>
    <n v="11"/>
    <n v="6"/>
    <n v="77"/>
    <x v="0"/>
    <s v="Master's"/>
    <s v="University Hiring"/>
    <s v="Hybrid"/>
    <s v="EU-CC201"/>
    <x v="1"/>
    <n v="67"/>
    <n v="10"/>
    <s v="45-54"/>
    <s v="€40k-€60k"/>
    <x v="1"/>
    <n v="0"/>
    <x v="1"/>
    <s v="Watchlist"/>
    <n v="67"/>
    <m/>
  </r>
  <r>
    <x v="245"/>
    <s v="Jan Kaminski"/>
    <x v="1"/>
    <n v="54"/>
    <d v="1971-07-02T00:00:00"/>
    <x v="11"/>
    <x v="4"/>
    <s v="Enterprise Account Manager"/>
    <x v="5"/>
    <s v="M023"/>
    <x v="24"/>
    <x v="16"/>
    <s v="France"/>
    <s v="Auvergne-Rhone-Alpes"/>
    <d v="2022-02-16T00:00:00"/>
    <m/>
    <x v="0"/>
    <n v="41000"/>
    <n v="2000"/>
    <n v="3"/>
    <x v="24"/>
    <n v="24"/>
    <n v="18"/>
    <n v="35"/>
    <x v="0"/>
    <s v="Master's"/>
    <s v="Employee Referral"/>
    <s v="Office"/>
    <s v="EU-CC201"/>
    <x v="0"/>
    <n v="45"/>
    <n v="4.3"/>
    <s v="45-54"/>
    <s v="€40k-€60k"/>
    <x v="1"/>
    <n v="0"/>
    <x v="1"/>
    <s v="Not Eligible"/>
    <n v="45"/>
    <m/>
  </r>
  <r>
    <x v="246"/>
    <s v="Finn Muller"/>
    <x v="0"/>
    <n v="33"/>
    <d v="1993-01-18T00:00:00"/>
    <x v="8"/>
    <x v="3"/>
    <s v="Information Security Engineer"/>
    <x v="5"/>
    <s v="M056"/>
    <x v="9"/>
    <x v="9"/>
    <s v="United Kingdom"/>
    <s v="England"/>
    <d v="2018-03-28T00:00:00"/>
    <m/>
    <x v="0"/>
    <n v="45000"/>
    <n v="0"/>
    <n v="1"/>
    <x v="49"/>
    <n v="20"/>
    <n v="21"/>
    <n v="45"/>
    <x v="0"/>
    <s v="Bachelor's"/>
    <s v="LinkedIn"/>
    <s v="Hybrid"/>
    <s v="EU-CC503"/>
    <x v="1"/>
    <n v="26.8"/>
    <n v="8.1999999999999993"/>
    <s v="25-34"/>
    <s v="€40k-€60k"/>
    <x v="0"/>
    <n v="0"/>
    <x v="2"/>
    <s v="Not Eligible"/>
    <n v="26.8"/>
    <m/>
  </r>
  <r>
    <x v="247"/>
    <s v="Sarah Sanchez"/>
    <x v="1"/>
    <n v="48"/>
    <d v="1977-08-22T00:00:00"/>
    <x v="11"/>
    <x v="4"/>
    <s v="Enterprise Account Manager"/>
    <x v="4"/>
    <s v="M026"/>
    <x v="18"/>
    <x v="4"/>
    <s v="Spain"/>
    <s v="Community of Madrid"/>
    <d v="2023-09-15T00:00:00"/>
    <m/>
    <x v="0"/>
    <n v="69000"/>
    <n v="6200"/>
    <n v="4"/>
    <x v="25"/>
    <n v="26"/>
    <n v="13"/>
    <n v="81"/>
    <x v="0"/>
    <s v="Master's"/>
    <s v="Indeed"/>
    <s v="Hybrid"/>
    <s v="EU-CC201"/>
    <x v="1"/>
    <n v="71.8"/>
    <n v="2.7"/>
    <s v="45-54"/>
    <s v="€60k-€85k"/>
    <x v="2"/>
    <n v="0"/>
    <x v="1"/>
    <s v="Eligible"/>
    <n v="71.8"/>
    <s v="Data Issue"/>
  </r>
  <r>
    <x v="248"/>
    <s v="Louis Gustafsson"/>
    <x v="1"/>
    <n v="56"/>
    <d v="1970-01-19T00:00:00"/>
    <x v="2"/>
    <x v="2"/>
    <s v="Product Manager"/>
    <x v="2"/>
    <s v="M027"/>
    <x v="31"/>
    <x v="10"/>
    <s v="Germany"/>
    <s v="Berlin"/>
    <d v="2016-06-19T00:00:00"/>
    <d v="2019-08-19T00:00:00"/>
    <x v="1"/>
    <n v="55000"/>
    <n v="2800"/>
    <n v="3"/>
    <x v="15"/>
    <n v="0"/>
    <n v="17"/>
    <n v="65"/>
    <x v="0"/>
    <s v="PhD"/>
    <s v="Internal Transfer"/>
    <s v="Office"/>
    <s v="EU-CC102"/>
    <x v="1"/>
    <n v="53"/>
    <n v="3.2"/>
    <s v="55+"/>
    <s v="€40k-€60k"/>
    <x v="1"/>
    <n v="1"/>
    <x v="2"/>
    <s v="Not Eligible"/>
    <n v="53"/>
    <m/>
  </r>
  <r>
    <x v="249"/>
    <s v="Manuel Sousa"/>
    <x v="0"/>
    <n v="51"/>
    <d v="1975-01-02T00:00:00"/>
    <x v="6"/>
    <x v="2"/>
    <s v="Platform Engineer"/>
    <x v="0"/>
    <s v="M048"/>
    <x v="6"/>
    <x v="1"/>
    <s v="Germany"/>
    <s v="Hamburg"/>
    <d v="2023-08-10T00:00:00"/>
    <m/>
    <x v="0"/>
    <n v="189000"/>
    <n v="28400"/>
    <n v="5"/>
    <x v="17"/>
    <n v="4"/>
    <n v="9"/>
    <n v="49"/>
    <x v="0"/>
    <s v="Diploma"/>
    <s v="European Job Board"/>
    <s v="Remote"/>
    <s v="EU-CC101"/>
    <x v="1"/>
    <n v="70.900000000000006"/>
    <n v="2.8"/>
    <s v="45-54"/>
    <s v="€170k+"/>
    <x v="2"/>
    <n v="0"/>
    <x v="1"/>
    <s v="Not Eligible"/>
    <n v="70.900000000000006"/>
    <m/>
  </r>
  <r>
    <x v="250"/>
    <s v="Oscar Weber"/>
    <x v="0"/>
    <n v="47"/>
    <d v="1978-08-02T00:00:00"/>
    <x v="7"/>
    <x v="5"/>
    <s v="Operations Analyst"/>
    <x v="4"/>
    <s v="M017"/>
    <x v="43"/>
    <x v="8"/>
    <s v="United Kingdom"/>
    <s v="England"/>
    <d v="2023-10-17T00:00:00"/>
    <m/>
    <x v="0"/>
    <n v="96000"/>
    <n v="4800"/>
    <n v="3"/>
    <x v="11"/>
    <n v="16"/>
    <n v="0"/>
    <n v="72"/>
    <x v="0"/>
    <s v="Diploma"/>
    <s v="Company Careers Page"/>
    <s v="Office"/>
    <s v="EU-CC401"/>
    <x v="1"/>
    <n v="71.7"/>
    <n v="2.7"/>
    <s v="45-54"/>
    <s v="€85k-€120k"/>
    <x v="1"/>
    <n v="0"/>
    <x v="0"/>
    <s v="Watchlist"/>
    <n v="71.7"/>
    <m/>
  </r>
  <r>
    <x v="251"/>
    <s v="Astrid Martinez"/>
    <x v="1"/>
    <n v="45"/>
    <d v="1980-11-23T00:00:00"/>
    <x v="6"/>
    <x v="2"/>
    <s v="Backend Engineer"/>
    <x v="3"/>
    <s v="M044"/>
    <x v="36"/>
    <x v="19"/>
    <s v="France"/>
    <s v="Ile-de-France"/>
    <d v="2019-06-10T00:00:00"/>
    <m/>
    <x v="0"/>
    <n v="163000"/>
    <n v="4900"/>
    <n v="2"/>
    <x v="13"/>
    <n v="7"/>
    <n v="28"/>
    <n v="54"/>
    <x v="0"/>
    <s v="Bachelor's"/>
    <s v="Company Careers Page"/>
    <s v="Hybrid"/>
    <s v="EU-CC101"/>
    <x v="1"/>
    <n v="42.4"/>
    <n v="7"/>
    <s v="45-54"/>
    <s v="€120k-€170k"/>
    <x v="0"/>
    <n v="0"/>
    <x v="1"/>
    <s v="Not Eligible"/>
    <n v="42.4"/>
    <s v="Data Issue"/>
  </r>
  <r>
    <x v="252"/>
    <s v="Elsa Olsson"/>
    <x v="0"/>
    <n v="35"/>
    <d v="1991-01-10T00:00:00"/>
    <x v="5"/>
    <x v="4"/>
    <s v="Client Success Associate"/>
    <x v="3"/>
    <s v="M019"/>
    <x v="50"/>
    <x v="23"/>
    <s v="Portugal"/>
    <s v="Lisbon District"/>
    <d v="2022-07-03T00:00:00"/>
    <d v="2026-05-01T00:00:00"/>
    <x v="1"/>
    <n v="121000"/>
    <n v="7300"/>
    <n v="3"/>
    <x v="24"/>
    <n v="3"/>
    <n v="15"/>
    <n v="61"/>
    <x v="0"/>
    <s v="Bachelor's"/>
    <s v="European Job Board"/>
    <s v="Office"/>
    <s v="EU-CC202"/>
    <x v="0"/>
    <n v="55.6"/>
    <n v="3.8"/>
    <s v="35-44"/>
    <s v="€120k-€170k"/>
    <x v="1"/>
    <n v="1"/>
    <x v="1"/>
    <s v="Not Eligible"/>
    <n v="55.6"/>
    <m/>
  </r>
  <r>
    <x v="253"/>
    <s v="Arvid Bos"/>
    <x v="1"/>
    <n v="51"/>
    <d v="1975-02-20T00:00:00"/>
    <x v="6"/>
    <x v="2"/>
    <s v="Backend Engineer"/>
    <x v="5"/>
    <s v="M039"/>
    <x v="22"/>
    <x v="13"/>
    <s v="Europe"/>
    <s v="Remote"/>
    <d v="2024-08-04T00:00:00"/>
    <m/>
    <x v="0"/>
    <n v="43000"/>
    <n v="2200"/>
    <n v="3"/>
    <x v="51"/>
    <n v="15"/>
    <n v="12"/>
    <n v="70"/>
    <x v="0"/>
    <s v="Bachelor's"/>
    <s v="Employee Referral"/>
    <s v="Hybrid"/>
    <s v="EU-CC101"/>
    <x v="1"/>
    <n v="56.8"/>
    <n v="1.9"/>
    <s v="45-54"/>
    <s v="€40k-€60k"/>
    <x v="1"/>
    <n v="0"/>
    <x v="2"/>
    <s v="Watchlist"/>
    <n v="56.8"/>
    <s v="Data Issue"/>
  </r>
  <r>
    <x v="254"/>
    <s v="Diego Karlsson"/>
    <x v="0"/>
    <n v="38"/>
    <d v="1987-07-29T00:00:00"/>
    <x v="12"/>
    <x v="1"/>
    <s v="HR Associate"/>
    <x v="0"/>
    <s v="M052"/>
    <x v="52"/>
    <x v="25"/>
    <s v="Netherlands"/>
    <s v="North Holland"/>
    <d v="2022-05-06T00:00:00"/>
    <m/>
    <x v="0"/>
    <n v="171000"/>
    <n v="10300"/>
    <n v="3"/>
    <x v="27"/>
    <n v="8"/>
    <n v="20"/>
    <n v="66"/>
    <x v="0"/>
    <s v="Master's"/>
    <s v="Agency"/>
    <s v="Office"/>
    <s v="EU-CC302"/>
    <x v="1"/>
    <n v="55.1"/>
    <n v="4.0999999999999996"/>
    <s v="35-44"/>
    <s v="€170k+"/>
    <x v="1"/>
    <n v="0"/>
    <x v="1"/>
    <s v="Watchlist"/>
    <n v="55.1"/>
    <s v="Data Issue"/>
  </r>
  <r>
    <x v="255"/>
    <s v="Charlotte Martinez"/>
    <x v="0"/>
    <n v="33"/>
    <d v="1993-04-27T00:00:00"/>
    <x v="4"/>
    <x v="4"/>
    <s v="Content Specialist"/>
    <x v="2"/>
    <s v="M006"/>
    <x v="4"/>
    <x v="3"/>
    <s v="Italy"/>
    <s v="Lombardy"/>
    <d v="2023-05-09T00:00:00"/>
    <m/>
    <x v="0"/>
    <n v="54000"/>
    <n v="1100"/>
    <n v="2"/>
    <x v="47"/>
    <n v="8"/>
    <n v="22"/>
    <n v="57"/>
    <x v="0"/>
    <s v="Bachelor's"/>
    <s v="European Job Board"/>
    <s v="Hybrid"/>
    <s v="EU-CC203"/>
    <x v="2"/>
    <n v="39"/>
    <n v="3.1"/>
    <s v="25-34"/>
    <s v="€40k-€60k"/>
    <x v="0"/>
    <n v="0"/>
    <x v="2"/>
    <s v="Not Eligible"/>
    <n v="39"/>
    <m/>
  </r>
  <r>
    <x v="256"/>
    <s v="Hugo Fischer"/>
    <x v="0"/>
    <n v="54"/>
    <d v="1972-02-22T00:00:00"/>
    <x v="7"/>
    <x v="5"/>
    <s v="Operations Analyst"/>
    <x v="1"/>
    <s v="M017"/>
    <x v="43"/>
    <x v="17"/>
    <s v="France"/>
    <s v="Hauts-de-France"/>
    <d v="2017-03-01T00:00:00"/>
    <m/>
    <x v="0"/>
    <n v="91000"/>
    <n v="4600"/>
    <n v="3"/>
    <x v="37"/>
    <n v="1"/>
    <n v="0"/>
    <n v="54"/>
    <x v="0"/>
    <s v="Bachelor's"/>
    <s v="Internal Transfer"/>
    <s v="Office"/>
    <s v="EU-CC401"/>
    <x v="1"/>
    <n v="64.400000000000006"/>
    <n v="9.3000000000000007"/>
    <s v="45-54"/>
    <s v="€85k-€120k"/>
    <x v="1"/>
    <n v="0"/>
    <x v="0"/>
    <s v="Not Eligible"/>
    <n v="64.400000000000006"/>
    <m/>
  </r>
  <r>
    <x v="257"/>
    <s v="Lea Wagner"/>
    <x v="1"/>
    <n v="31"/>
    <d v="1994-06-27T00:00:00"/>
    <x v="2"/>
    <x v="2"/>
    <s v="Product Manager"/>
    <x v="2"/>
    <s v="M021"/>
    <x v="56"/>
    <x v="19"/>
    <s v="France"/>
    <s v="Ile-de-France"/>
    <d v="2024-02-03T00:00:00"/>
    <d v="2025-09-10T00:00:00"/>
    <x v="1"/>
    <n v="65000"/>
    <n v="3200"/>
    <n v="3"/>
    <x v="24"/>
    <n v="14"/>
    <n v="17"/>
    <n v="61"/>
    <x v="0"/>
    <s v="Diploma"/>
    <s v="LinkedIn"/>
    <s v="Hybrid"/>
    <s v="EU-CC102"/>
    <x v="1"/>
    <n v="54.6"/>
    <n v="1.6"/>
    <s v="25-34"/>
    <s v="€60k-€85k"/>
    <x v="1"/>
    <n v="1"/>
    <x v="1"/>
    <s v="Not Eligible"/>
    <n v="54.6"/>
    <m/>
  </r>
  <r>
    <x v="258"/>
    <s v="Astrid Petit"/>
    <x v="1"/>
    <n v="34"/>
    <d v="1992-03-12T00:00:00"/>
    <x v="12"/>
    <x v="1"/>
    <s v="Talent Acquisition Specialist"/>
    <x v="5"/>
    <s v="M052"/>
    <x v="52"/>
    <x v="13"/>
    <s v="Europe"/>
    <s v="Remote"/>
    <d v="2020-03-28T00:00:00"/>
    <m/>
    <x v="0"/>
    <n v="41000"/>
    <n v="2000"/>
    <n v="3"/>
    <x v="24"/>
    <n v="13"/>
    <n v="10"/>
    <n v="63"/>
    <x v="0"/>
    <s v="Bachelor's"/>
    <s v="University Hiring"/>
    <s v="Remote"/>
    <s v="EU-CC302"/>
    <x v="1"/>
    <n v="58.8"/>
    <n v="6.2"/>
    <s v="25-34"/>
    <s v="€40k-€60k"/>
    <x v="1"/>
    <n v="0"/>
    <x v="1"/>
    <s v="Watchlist"/>
    <n v="58.8"/>
    <s v="Data Issue"/>
  </r>
  <r>
    <x v="259"/>
    <s v="Martina Smith"/>
    <x v="2"/>
    <n v="28"/>
    <d v="1998-02-25T00:00:00"/>
    <x v="10"/>
    <x v="5"/>
    <s v="Procurement Lead"/>
    <x v="3"/>
    <s v="M029"/>
    <x v="44"/>
    <x v="5"/>
    <s v="Sweden"/>
    <s v="Stockholm County"/>
    <d v="2018-11-04T00:00:00"/>
    <m/>
    <x v="0"/>
    <n v="143000"/>
    <n v="8600"/>
    <n v="3"/>
    <x v="26"/>
    <n v="19"/>
    <n v="31"/>
    <n v="83"/>
    <x v="0"/>
    <s v="Diploma"/>
    <s v="Employee Referral"/>
    <s v="Hybrid"/>
    <s v="EU-CC402"/>
    <x v="1"/>
    <n v="62.3"/>
    <n v="7.6"/>
    <s v="25-34"/>
    <s v="€120k-€170k"/>
    <x v="1"/>
    <n v="0"/>
    <x v="1"/>
    <s v="Watchlist"/>
    <n v="62.3"/>
    <m/>
  </r>
  <r>
    <x v="260"/>
    <s v="Maja Silva"/>
    <x v="0"/>
    <n v="24"/>
    <d v="2002-05-03T00:00:00"/>
    <x v="11"/>
    <x v="4"/>
    <s v="Enterprise Account Manager"/>
    <x v="5"/>
    <s v="M026"/>
    <x v="18"/>
    <x v="4"/>
    <s v="Spain"/>
    <s v="Community of Madrid"/>
    <d v="2020-08-08T00:00:00"/>
    <m/>
    <x v="0"/>
    <n v="33000"/>
    <n v="3000"/>
    <n v="4"/>
    <x v="26"/>
    <n v="17"/>
    <n v="17"/>
    <n v="57"/>
    <x v="0"/>
    <s v="Bachelor's"/>
    <s v="European Job Board"/>
    <s v="Hybrid"/>
    <s v="EU-CC201"/>
    <x v="1"/>
    <n v="63.7"/>
    <n v="5.8"/>
    <s v="&lt;25"/>
    <s v="&lt;€40k"/>
    <x v="2"/>
    <n v="0"/>
    <x v="1"/>
    <s v="Not Eligible"/>
    <n v="63.7"/>
    <s v="Data Issue"/>
  </r>
  <r>
    <x v="261"/>
    <s v="Paula Smith"/>
    <x v="1"/>
    <n v="29"/>
    <d v="1997-04-02T00:00:00"/>
    <x v="11"/>
    <x v="4"/>
    <s v="Account Executive"/>
    <x v="1"/>
    <s v="M016"/>
    <x v="25"/>
    <x v="8"/>
    <s v="United Kingdom"/>
    <s v="England"/>
    <d v="2025-06-07T00:00:00"/>
    <m/>
    <x v="0"/>
    <n v="132000"/>
    <n v="2600"/>
    <n v="2"/>
    <x v="37"/>
    <n v="5"/>
    <n v="9"/>
    <n v="77"/>
    <x v="0"/>
    <s v="Master's"/>
    <s v="Internal Transfer"/>
    <s v="Hybrid"/>
    <s v="EU-CC201"/>
    <x v="1"/>
    <n v="59"/>
    <n v="1"/>
    <s v="25-34"/>
    <s v="€120k-€170k"/>
    <x v="0"/>
    <n v="0"/>
    <x v="0"/>
    <s v="Not Eligible"/>
    <n v="59"/>
    <m/>
  </r>
  <r>
    <x v="262"/>
    <s v="Alessandro Kaminski"/>
    <x v="0"/>
    <n v="60"/>
    <d v="1965-11-19T00:00:00"/>
    <x v="9"/>
    <x v="1"/>
    <s v="Business Analyst"/>
    <x v="4"/>
    <s v="M015"/>
    <x v="10"/>
    <x v="9"/>
    <s v="United Kingdom"/>
    <s v="England"/>
    <d v="2019-08-08T00:00:00"/>
    <m/>
    <x v="0"/>
    <n v="66000"/>
    <n v="1300"/>
    <n v="2"/>
    <x v="1"/>
    <n v="15"/>
    <n v="1"/>
    <n v="30"/>
    <x v="0"/>
    <s v="Bachelor's"/>
    <s v="Agency"/>
    <s v="Office"/>
    <s v="EU-CC303"/>
    <x v="1"/>
    <n v="45"/>
    <n v="6.9"/>
    <s v="55+"/>
    <s v="€60k-€85k"/>
    <x v="0"/>
    <n v="0"/>
    <x v="1"/>
    <s v="Not Eligible"/>
    <n v="45"/>
    <s v="Data Issue"/>
  </r>
  <r>
    <x v="263"/>
    <s v="Paul Rodrigues"/>
    <x v="0"/>
    <n v="55"/>
    <d v="1970-10-05T00:00:00"/>
    <x v="7"/>
    <x v="5"/>
    <s v="Workforce Planner"/>
    <x v="2"/>
    <s v="M017"/>
    <x v="43"/>
    <x v="25"/>
    <s v="Netherlands"/>
    <s v="North Holland"/>
    <d v="2022-09-18T00:00:00"/>
    <d v="2023-02-19T00:00:00"/>
    <x v="1"/>
    <n v="68000"/>
    <n v="1400"/>
    <n v="2"/>
    <x v="4"/>
    <n v="8"/>
    <n v="17"/>
    <n v="51"/>
    <x v="0"/>
    <s v="Master's"/>
    <s v="Internal Transfer"/>
    <s v="Remote"/>
    <s v="EU-CC401"/>
    <x v="1"/>
    <n v="45.1"/>
    <n v="0.4"/>
    <s v="55+"/>
    <s v="€60k-€85k"/>
    <x v="0"/>
    <n v="1"/>
    <x v="0"/>
    <s v="Not Eligible"/>
    <n v="45.1"/>
    <m/>
  </r>
  <r>
    <x v="264"/>
    <s v="Sofia Becker"/>
    <x v="0"/>
    <n v="46"/>
    <d v="1979-10-09T00:00:00"/>
    <x v="14"/>
    <x v="2"/>
    <s v="Workplace Technology Specialist"/>
    <x v="4"/>
    <s v="M045"/>
    <x v="39"/>
    <x v="5"/>
    <s v="Sweden"/>
    <s v="Stockholm County"/>
    <d v="2022-08-18T00:00:00"/>
    <m/>
    <x v="0"/>
    <n v="82000"/>
    <n v="4100"/>
    <n v="3"/>
    <x v="33"/>
    <n v="15"/>
    <n v="5"/>
    <n v="57"/>
    <x v="0"/>
    <s v="PhD"/>
    <s v="Agency"/>
    <s v="Office"/>
    <s v="EU-CC104"/>
    <x v="1"/>
    <n v="54.5"/>
    <n v="3.8"/>
    <s v="45-54"/>
    <s v="€60k-€85k"/>
    <x v="1"/>
    <n v="0"/>
    <x v="2"/>
    <s v="Not Eligible"/>
    <n v="54.5"/>
    <s v="Data Issue"/>
  </r>
  <r>
    <x v="265"/>
    <s v="Hannah Lewandowski"/>
    <x v="0"/>
    <n v="59"/>
    <d v="1967-06-01T00:00:00"/>
    <x v="14"/>
    <x v="2"/>
    <s v="Workplace Technology Specialist"/>
    <x v="4"/>
    <s v="M009"/>
    <x v="45"/>
    <x v="19"/>
    <s v="France"/>
    <s v="Ile-de-France"/>
    <d v="2025-07-12T00:00:00"/>
    <d v="2025-12-11T00:00:00"/>
    <x v="1"/>
    <n v="76000"/>
    <n v="3800"/>
    <n v="3"/>
    <x v="2"/>
    <n v="13"/>
    <n v="9"/>
    <n v="66"/>
    <x v="0"/>
    <s v="High School"/>
    <s v="Agency"/>
    <s v="Office"/>
    <s v="EU-CC104"/>
    <x v="1"/>
    <n v="62.3"/>
    <n v="0.4"/>
    <s v="55+"/>
    <s v="€60k-€85k"/>
    <x v="1"/>
    <n v="1"/>
    <x v="1"/>
    <s v="Not Eligible"/>
    <n v="62.3"/>
    <s v="Data Issue"/>
  </r>
  <r>
    <x v="266"/>
    <s v="Lorenzo Karlsson"/>
    <x v="1"/>
    <n v="48"/>
    <d v="1978-01-29T00:00:00"/>
    <x v="6"/>
    <x v="2"/>
    <s v="Software Engineer"/>
    <x v="4"/>
    <s v="M039"/>
    <x v="22"/>
    <x v="19"/>
    <s v="France"/>
    <s v="Ile-de-France"/>
    <d v="2021-10-04T00:00:00"/>
    <m/>
    <x v="0"/>
    <n v="72000"/>
    <n v="6500"/>
    <n v="4"/>
    <x v="25"/>
    <n v="22"/>
    <n v="12"/>
    <n v="59"/>
    <x v="0"/>
    <s v="Bachelor's"/>
    <s v="Company Careers Page"/>
    <s v="Office"/>
    <s v="EU-CC101"/>
    <x v="1"/>
    <n v="64.7"/>
    <n v="4.7"/>
    <s v="45-54"/>
    <s v="€60k-€85k"/>
    <x v="2"/>
    <n v="0"/>
    <x v="1"/>
    <s v="Not Eligible"/>
    <n v="64.7"/>
    <m/>
  </r>
  <r>
    <x v="267"/>
    <s v="Charlotte Martin"/>
    <x v="0"/>
    <n v="38"/>
    <d v="1988-05-21T00:00:00"/>
    <x v="0"/>
    <x v="0"/>
    <s v="BI Analyst"/>
    <x v="4"/>
    <s v="M003"/>
    <x v="0"/>
    <x v="20"/>
    <s v="Sweden"/>
    <s v="Vastra Gotaland"/>
    <d v="2022-10-11T00:00:00"/>
    <m/>
    <x v="0"/>
    <n v="75000"/>
    <n v="3800"/>
    <n v="3"/>
    <x v="22"/>
    <n v="17"/>
    <n v="26"/>
    <n v="72"/>
    <x v="0"/>
    <s v="Bachelor's"/>
    <s v="Internal Transfer"/>
    <s v="Hybrid"/>
    <s v="EU-CC103"/>
    <x v="1"/>
    <n v="55.7"/>
    <n v="3.7"/>
    <s v="35-44"/>
    <s v="€60k-€85k"/>
    <x v="1"/>
    <n v="0"/>
    <x v="1"/>
    <s v="Watchlist"/>
    <n v="55.7"/>
    <m/>
  </r>
  <r>
    <x v="268"/>
    <s v="Chloe Esposito"/>
    <x v="0"/>
    <n v="61"/>
    <d v="1964-09-24T00:00:00"/>
    <x v="5"/>
    <x v="4"/>
    <s v="Support Specialist"/>
    <x v="1"/>
    <s v="M005"/>
    <x v="54"/>
    <x v="21"/>
    <s v="Spain"/>
    <s v="Catalonia"/>
    <d v="2022-03-19T00:00:00"/>
    <m/>
    <x v="0"/>
    <n v="99000"/>
    <n v="8900"/>
    <n v="4"/>
    <x v="29"/>
    <n v="12"/>
    <n v="1"/>
    <n v="55"/>
    <x v="0"/>
    <s v="MBA"/>
    <s v="LinkedIn"/>
    <s v="Hybrid"/>
    <s v="EU-CC202"/>
    <x v="1"/>
    <n v="72.8"/>
    <n v="4.2"/>
    <s v="55+"/>
    <s v="€85k-€120k"/>
    <x v="2"/>
    <n v="0"/>
    <x v="0"/>
    <s v="Not Eligible"/>
    <n v="72.8"/>
    <m/>
  </r>
  <r>
    <x v="269"/>
    <s v="Anna De Vries"/>
    <x v="0"/>
    <n v="41"/>
    <d v="1984-11-04T00:00:00"/>
    <x v="11"/>
    <x v="4"/>
    <s v="Account Executive"/>
    <x v="3"/>
    <s v="M016"/>
    <x v="25"/>
    <x v="3"/>
    <s v="Italy"/>
    <s v="Lombardy"/>
    <d v="2019-05-21T00:00:00"/>
    <d v="2022-04-12T00:00:00"/>
    <x v="1"/>
    <n v="124000"/>
    <n v="3700"/>
    <n v="2"/>
    <x v="20"/>
    <n v="8"/>
    <n v="3"/>
    <n v="46"/>
    <x v="0"/>
    <s v="Master's"/>
    <s v="LinkedIn"/>
    <s v="Office"/>
    <s v="EU-CC201"/>
    <x v="1"/>
    <n v="50.1"/>
    <n v="2.9"/>
    <s v="35-44"/>
    <s v="€120k-€170k"/>
    <x v="0"/>
    <n v="1"/>
    <x v="1"/>
    <s v="Not Eligible"/>
    <n v="50.1"/>
    <m/>
  </r>
  <r>
    <x v="270"/>
    <s v="Leo Bakker"/>
    <x v="1"/>
    <n v="39"/>
    <d v="1986-07-12T00:00:00"/>
    <x v="4"/>
    <x v="4"/>
    <s v="Marketing Executive"/>
    <x v="4"/>
    <s v="M006"/>
    <x v="4"/>
    <x v="2"/>
    <s v="Poland"/>
    <s v="Lesser Poland"/>
    <d v="2016-02-11T00:00:00"/>
    <m/>
    <x v="0"/>
    <n v="59000"/>
    <n v="8300"/>
    <n v="5"/>
    <x v="22"/>
    <n v="18"/>
    <n v="9"/>
    <n v="72"/>
    <x v="0"/>
    <s v="Master's"/>
    <s v="Indeed"/>
    <s v="Hybrid"/>
    <s v="EU-CC203"/>
    <x v="1"/>
    <n v="79.2"/>
    <n v="10.3"/>
    <s v="35-44"/>
    <s v="€40k-€60k"/>
    <x v="2"/>
    <n v="0"/>
    <x v="1"/>
    <s v="Eligible"/>
    <n v="79.2"/>
    <m/>
  </r>
  <r>
    <x v="271"/>
    <s v="Sergio Meyer"/>
    <x v="1"/>
    <n v="59"/>
    <d v="1966-09-19T00:00:00"/>
    <x v="0"/>
    <x v="0"/>
    <s v="BI Analyst"/>
    <x v="3"/>
    <s v="M003"/>
    <x v="0"/>
    <x v="18"/>
    <s v="Poland"/>
    <s v="Masovian"/>
    <d v="2020-10-24T00:00:00"/>
    <m/>
    <x v="0"/>
    <n v="110000"/>
    <n v="6600"/>
    <n v="3"/>
    <x v="9"/>
    <n v="16"/>
    <n v="22"/>
    <n v="91"/>
    <x v="0"/>
    <s v="Bachelor's"/>
    <s v="Internal Transfer"/>
    <s v="Remote"/>
    <s v="EU-CC103"/>
    <x v="1"/>
    <n v="63.3"/>
    <n v="5.6"/>
    <s v="55+"/>
    <s v="€85k-€120k"/>
    <x v="1"/>
    <n v="0"/>
    <x v="1"/>
    <s v="Watchlist"/>
    <n v="63.3"/>
    <m/>
  </r>
  <r>
    <x v="272"/>
    <s v="Daniela Zielinski"/>
    <x v="1"/>
    <n v="29"/>
    <d v="1997-01-03T00:00:00"/>
    <x v="4"/>
    <x v="4"/>
    <s v="Growth Marketer"/>
    <x v="4"/>
    <s v="M006"/>
    <x v="4"/>
    <x v="15"/>
    <s v="Belgium"/>
    <s v="Brussels-Capital"/>
    <d v="2025-06-16T00:00:00"/>
    <m/>
    <x v="0"/>
    <n v="85000"/>
    <n v="0"/>
    <n v="1"/>
    <x v="48"/>
    <n v="13"/>
    <n v="19"/>
    <n v="36"/>
    <x v="0"/>
    <s v="MBA"/>
    <s v="University Hiring"/>
    <s v="Hybrid"/>
    <s v="EU-CC203"/>
    <x v="1"/>
    <n v="32.1"/>
    <n v="1"/>
    <s v="25-34"/>
    <s v="€85k-€120k"/>
    <x v="0"/>
    <n v="0"/>
    <x v="0"/>
    <s v="Not Eligible"/>
    <n v="32.1"/>
    <m/>
  </r>
  <r>
    <x v="273"/>
    <s v="Maja Ryan"/>
    <x v="0"/>
    <n v="37"/>
    <d v="1988-10-31T00:00:00"/>
    <x v="11"/>
    <x v="4"/>
    <s v="Sales Development Representative"/>
    <x v="3"/>
    <s v="M023"/>
    <x v="24"/>
    <x v="7"/>
    <s v="Germany"/>
    <s v="Bavaria"/>
    <d v="2025-04-10T00:00:00"/>
    <m/>
    <x v="0"/>
    <n v="168000"/>
    <n v="25200"/>
    <n v="5"/>
    <x v="15"/>
    <n v="4"/>
    <n v="12"/>
    <n v="64"/>
    <x v="1"/>
    <s v="Master's"/>
    <s v="European Job Board"/>
    <s v="Hybrid"/>
    <s v="EU-CC201"/>
    <x v="1"/>
    <n v="73.2"/>
    <n v="1.2"/>
    <s v="35-44"/>
    <s v="€120k-€170k"/>
    <x v="2"/>
    <n v="0"/>
    <x v="2"/>
    <s v="Watchlist"/>
    <n v="73.2"/>
    <m/>
  </r>
  <r>
    <x v="274"/>
    <s v="Mikolaj Santos"/>
    <x v="0"/>
    <n v="28"/>
    <d v="1998-03-24T00:00:00"/>
    <x v="12"/>
    <x v="1"/>
    <s v="HR Business Partner"/>
    <x v="4"/>
    <s v="M060"/>
    <x v="20"/>
    <x v="4"/>
    <s v="Spain"/>
    <s v="Community of Madrid"/>
    <d v="2024-12-11T00:00:00"/>
    <m/>
    <x v="0"/>
    <n v="58000"/>
    <n v="1200"/>
    <n v="2"/>
    <x v="17"/>
    <n v="7"/>
    <n v="13"/>
    <n v="51"/>
    <x v="0"/>
    <s v="Bachelor's"/>
    <s v="Internal Transfer"/>
    <s v="Hybrid"/>
    <s v="EU-CC302"/>
    <x v="1"/>
    <n v="42.6"/>
    <n v="1.5"/>
    <s v="25-34"/>
    <s v="€40k-€60k"/>
    <x v="0"/>
    <n v="0"/>
    <x v="1"/>
    <s v="Not Eligible"/>
    <n v="42.6"/>
    <m/>
  </r>
  <r>
    <x v="275"/>
    <s v="Lucas Jansen"/>
    <x v="1"/>
    <n v="30"/>
    <d v="1995-08-15T00:00:00"/>
    <x v="12"/>
    <x v="1"/>
    <s v="HR Business Partner"/>
    <x v="1"/>
    <s v="M060"/>
    <x v="20"/>
    <x v="25"/>
    <s v="Netherlands"/>
    <s v="North Holland"/>
    <d v="2024-05-06T00:00:00"/>
    <m/>
    <x v="0"/>
    <n v="121000"/>
    <n v="10900"/>
    <n v="4"/>
    <x v="2"/>
    <n v="21"/>
    <n v="19"/>
    <n v="91"/>
    <x v="0"/>
    <s v="Master's"/>
    <s v="University Hiring"/>
    <s v="Office"/>
    <s v="EU-CC302"/>
    <x v="1"/>
    <n v="75.099999999999994"/>
    <n v="2.1"/>
    <s v="25-34"/>
    <s v="€120k-€170k"/>
    <x v="2"/>
    <n v="0"/>
    <x v="1"/>
    <s v="Eligible"/>
    <n v="75.099999999999994"/>
    <m/>
  </r>
  <r>
    <x v="276"/>
    <s v="Viktor O'Sullivan"/>
    <x v="1"/>
    <n v="36"/>
    <d v="1990-04-30T00:00:00"/>
    <x v="9"/>
    <x v="1"/>
    <s v="Business Analyst"/>
    <x v="2"/>
    <s v="M015"/>
    <x v="10"/>
    <x v="19"/>
    <s v="France"/>
    <s v="Ile-de-France"/>
    <d v="2021-05-05T00:00:00"/>
    <d v="2023-08-26T00:00:00"/>
    <x v="1"/>
    <n v="54000"/>
    <n v="1100"/>
    <n v="2"/>
    <x v="1"/>
    <n v="0"/>
    <n v="16"/>
    <n v="37"/>
    <x v="0"/>
    <s v="Bachelor's"/>
    <s v="University Hiring"/>
    <s v="Office"/>
    <s v="EU-CC303"/>
    <x v="0"/>
    <n v="40"/>
    <n v="2.2999999999999998"/>
    <s v="35-44"/>
    <s v="€40k-€60k"/>
    <x v="0"/>
    <n v="1"/>
    <x v="1"/>
    <s v="Not Eligible"/>
    <n v="40"/>
    <s v="Data Issue"/>
  </r>
  <r>
    <x v="277"/>
    <s v="Jesse Meijer"/>
    <x v="1"/>
    <n v="46"/>
    <d v="1980-04-09T00:00:00"/>
    <x v="11"/>
    <x v="4"/>
    <s v="Sales Executive"/>
    <x v="2"/>
    <s v="M023"/>
    <x v="24"/>
    <x v="20"/>
    <s v="Sweden"/>
    <s v="Vastra Gotaland"/>
    <d v="2018-03-14T00:00:00"/>
    <m/>
    <x v="0"/>
    <n v="45000"/>
    <n v="6300"/>
    <n v="5"/>
    <x v="26"/>
    <n v="22"/>
    <n v="12"/>
    <n v="92"/>
    <x v="0"/>
    <s v="Diploma"/>
    <s v="European Job Board"/>
    <s v="Office"/>
    <s v="EU-CC201"/>
    <x v="1"/>
    <n v="87.4"/>
    <n v="8.3000000000000007"/>
    <s v="45-54"/>
    <s v="€40k-€60k"/>
    <x v="2"/>
    <n v="0"/>
    <x v="1"/>
    <s v="Eligible"/>
    <n v="87.4"/>
    <m/>
  </r>
  <r>
    <x v="278"/>
    <s v="Matteo Ryan"/>
    <x v="0"/>
    <n v="46"/>
    <d v="1979-06-18T00:00:00"/>
    <x v="11"/>
    <x v="4"/>
    <s v="Account Executive"/>
    <x v="4"/>
    <s v="M004"/>
    <x v="27"/>
    <x v="6"/>
    <s v="Netherlands"/>
    <s v="North Brabant"/>
    <d v="2016-04-16T00:00:00"/>
    <m/>
    <x v="0"/>
    <n v="85000"/>
    <n v="11900"/>
    <n v="5"/>
    <x v="23"/>
    <n v="13"/>
    <n v="11"/>
    <n v="72"/>
    <x v="0"/>
    <s v="Master's"/>
    <s v="Internal Transfer"/>
    <s v="Remote"/>
    <s v="EU-CC201"/>
    <x v="1"/>
    <n v="84.5"/>
    <n v="10.199999999999999"/>
    <s v="45-54"/>
    <s v="€85k-€120k"/>
    <x v="2"/>
    <n v="0"/>
    <x v="0"/>
    <s v="Eligible"/>
    <n v="84.5"/>
    <m/>
  </r>
  <r>
    <x v="279"/>
    <s v="Sofia Johansson"/>
    <x v="0"/>
    <n v="33"/>
    <d v="1993-02-01T00:00:00"/>
    <x v="6"/>
    <x v="2"/>
    <s v="Backend Engineer"/>
    <x v="4"/>
    <s v="M044"/>
    <x v="36"/>
    <x v="29"/>
    <s v="United Kingdom"/>
    <s v="Scotland"/>
    <d v="2020-09-14T00:00:00"/>
    <m/>
    <x v="0"/>
    <n v="66000"/>
    <n v="0"/>
    <n v="1"/>
    <x v="48"/>
    <n v="25"/>
    <n v="19"/>
    <n v="33"/>
    <x v="0"/>
    <s v="MBA"/>
    <s v="Internal Transfer"/>
    <s v="Remote"/>
    <s v="EU-CC101"/>
    <x v="1"/>
    <n v="31"/>
    <n v="5.7"/>
    <s v="25-34"/>
    <s v="€60k-€85k"/>
    <x v="0"/>
    <n v="0"/>
    <x v="0"/>
    <s v="Not Eligible"/>
    <n v="31"/>
    <m/>
  </r>
  <r>
    <x v="280"/>
    <s v="Pieter Sanchez"/>
    <x v="0"/>
    <n v="32"/>
    <d v="1994-01-04T00:00:00"/>
    <x v="14"/>
    <x v="2"/>
    <s v="Systems Administrator"/>
    <x v="4"/>
    <s v="M045"/>
    <x v="39"/>
    <x v="26"/>
    <s v="Italy"/>
    <s v="Lazio"/>
    <d v="2023-08-02T00:00:00"/>
    <m/>
    <x v="0"/>
    <n v="58000"/>
    <n v="1200"/>
    <n v="2"/>
    <x v="25"/>
    <n v="15"/>
    <n v="7"/>
    <n v="60"/>
    <x v="0"/>
    <s v="Master's"/>
    <s v="European Job Board"/>
    <s v="Office"/>
    <s v="EU-CC104"/>
    <x v="1"/>
    <n v="49.5"/>
    <n v="2.9"/>
    <s v="25-34"/>
    <s v="€40k-€60k"/>
    <x v="0"/>
    <n v="0"/>
    <x v="1"/>
    <s v="Not Eligible"/>
    <n v="49.5"/>
    <m/>
  </r>
  <r>
    <x v="281"/>
    <s v="Axel Gonzalez"/>
    <x v="0"/>
    <n v="29"/>
    <d v="1997-03-31T00:00:00"/>
    <x v="6"/>
    <x v="2"/>
    <s v="Backend Engineer"/>
    <x v="5"/>
    <s v="M030"/>
    <x v="35"/>
    <x v="3"/>
    <s v="Italy"/>
    <s v="Lombardy"/>
    <d v="2024-05-19T00:00:00"/>
    <m/>
    <x v="0"/>
    <n v="38000"/>
    <n v="1900"/>
    <n v="3"/>
    <x v="11"/>
    <n v="13"/>
    <n v="3"/>
    <n v="60"/>
    <x v="0"/>
    <s v="Diploma"/>
    <s v="European Job Board"/>
    <s v="Hybrid"/>
    <s v="EU-CC101"/>
    <x v="0"/>
    <n v="66"/>
    <n v="2.1"/>
    <s v="25-34"/>
    <s v="&lt;€40k"/>
    <x v="1"/>
    <n v="0"/>
    <x v="0"/>
    <s v="Watchlist"/>
    <n v="66"/>
    <s v="Data Issue"/>
  </r>
  <r>
    <x v="282"/>
    <s v="Arthur Meijer"/>
    <x v="1"/>
    <n v="29"/>
    <d v="1996-11-25T00:00:00"/>
    <x v="11"/>
    <x v="4"/>
    <s v="Account Executive"/>
    <x v="3"/>
    <s v="M023"/>
    <x v="24"/>
    <x v="12"/>
    <s v="Ireland"/>
    <s v="Leinster"/>
    <d v="2017-12-22T00:00:00"/>
    <m/>
    <x v="0"/>
    <n v="153000"/>
    <n v="9200"/>
    <n v="3"/>
    <x v="9"/>
    <n v="9"/>
    <n v="24"/>
    <n v="66"/>
    <x v="0"/>
    <s v="Bachelor's"/>
    <s v="Indeed"/>
    <s v="Office"/>
    <s v="EU-CC201"/>
    <x v="1"/>
    <n v="54.6"/>
    <n v="8.5"/>
    <s v="25-34"/>
    <s v="€120k-€170k"/>
    <x v="1"/>
    <n v="0"/>
    <x v="1"/>
    <s v="Watchlist"/>
    <n v="54.6"/>
    <s v="Data Issue"/>
  </r>
  <r>
    <x v="283"/>
    <s v="Tess Nowak"/>
    <x v="1"/>
    <n v="26"/>
    <d v="1999-09-08T00:00:00"/>
    <x v="8"/>
    <x v="3"/>
    <s v="Security Lead"/>
    <x v="4"/>
    <s v="M056"/>
    <x v="9"/>
    <x v="12"/>
    <s v="Ireland"/>
    <s v="Leinster"/>
    <d v="2025-07-03T00:00:00"/>
    <d v="2025-11-23T00:00:00"/>
    <x v="1"/>
    <n v="74000"/>
    <n v="3700"/>
    <n v="3"/>
    <x v="27"/>
    <n v="12"/>
    <n v="2"/>
    <n v="58"/>
    <x v="0"/>
    <s v="Master's"/>
    <s v="Internal Transfer"/>
    <s v="Remote"/>
    <s v="EU-CC503"/>
    <x v="1"/>
    <n v="61.3"/>
    <n v="0.4"/>
    <s v="25-34"/>
    <s v="€60k-€85k"/>
    <x v="1"/>
    <n v="1"/>
    <x v="1"/>
    <s v="Not Eligible"/>
    <n v="61.3"/>
    <m/>
  </r>
  <r>
    <x v="284"/>
    <s v="Julia O'Brien"/>
    <x v="0"/>
    <n v="45"/>
    <d v="1980-09-25T00:00:00"/>
    <x v="2"/>
    <x v="2"/>
    <s v="Product Owner"/>
    <x v="4"/>
    <s v="M046"/>
    <x v="53"/>
    <x v="7"/>
    <s v="Germany"/>
    <s v="Bavaria"/>
    <d v="2023-02-25T00:00:00"/>
    <m/>
    <x v="0"/>
    <n v="81000"/>
    <n v="1600"/>
    <n v="2"/>
    <x v="27"/>
    <n v="12"/>
    <n v="0"/>
    <n v="57"/>
    <x v="0"/>
    <s v="Master's"/>
    <s v="Indeed"/>
    <s v="Remote"/>
    <s v="EU-CC102"/>
    <x v="1"/>
    <n v="53"/>
    <n v="3.3"/>
    <s v="45-54"/>
    <s v="€60k-€85k"/>
    <x v="0"/>
    <n v="0"/>
    <x v="1"/>
    <s v="Not Eligible"/>
    <n v="53"/>
    <s v="Data Issue"/>
  </r>
  <r>
    <x v="285"/>
    <s v="Valeria Muller"/>
    <x v="0"/>
    <n v="49"/>
    <d v="1977-05-05T00:00:00"/>
    <x v="13"/>
    <x v="3"/>
    <s v="Risk Analyst"/>
    <x v="4"/>
    <s v="M012"/>
    <x v="33"/>
    <x v="5"/>
    <s v="Sweden"/>
    <s v="Stockholm County"/>
    <d v="2020-04-17T00:00:00"/>
    <m/>
    <x v="0"/>
    <n v="84000"/>
    <n v="4200"/>
    <n v="3"/>
    <x v="42"/>
    <n v="10"/>
    <n v="2"/>
    <n v="64"/>
    <x v="0"/>
    <s v="Bachelor's"/>
    <s v="Internal Transfer"/>
    <s v="Hybrid"/>
    <s v="EU-CC502"/>
    <x v="1"/>
    <n v="67.400000000000006"/>
    <n v="6.2"/>
    <s v="45-54"/>
    <s v="€60k-€85k"/>
    <x v="1"/>
    <n v="0"/>
    <x v="0"/>
    <s v="Watchlist"/>
    <n v="67.400000000000006"/>
    <s v="Data Issue"/>
  </r>
  <r>
    <x v="286"/>
    <s v="Sergio Taylor"/>
    <x v="0"/>
    <n v="51"/>
    <d v="1975-03-15T00:00:00"/>
    <x v="7"/>
    <x v="5"/>
    <s v="Operations Analyst"/>
    <x v="1"/>
    <s v="M010"/>
    <x v="7"/>
    <x v="19"/>
    <s v="France"/>
    <s v="Ile-de-France"/>
    <d v="2023-06-19T00:00:00"/>
    <m/>
    <x v="0"/>
    <n v="121000"/>
    <n v="6000"/>
    <n v="3"/>
    <x v="2"/>
    <n v="9"/>
    <n v="26"/>
    <n v="51"/>
    <x v="0"/>
    <s v="Bachelor's"/>
    <s v="Employee Referral"/>
    <s v="Hybrid"/>
    <s v="EU-CC401"/>
    <x v="1"/>
    <n v="51.6"/>
    <n v="3"/>
    <s v="45-54"/>
    <s v="€120k-€170k"/>
    <x v="1"/>
    <n v="0"/>
    <x v="1"/>
    <s v="Not Eligible"/>
    <n v="51.6"/>
    <m/>
  </r>
  <r>
    <x v="287"/>
    <s v="Maximilian Romano"/>
    <x v="1"/>
    <n v="22"/>
    <d v="2003-11-25T00:00:00"/>
    <x v="6"/>
    <x v="2"/>
    <s v="Frontend Engineer"/>
    <x v="2"/>
    <s v="M044"/>
    <x v="36"/>
    <x v="5"/>
    <s v="Sweden"/>
    <s v="Stockholm County"/>
    <d v="2024-12-20T00:00:00"/>
    <m/>
    <x v="0"/>
    <n v="56000"/>
    <n v="5000"/>
    <n v="4"/>
    <x v="28"/>
    <n v="7"/>
    <n v="25"/>
    <n v="64"/>
    <x v="0"/>
    <s v="Diploma"/>
    <s v="Indeed"/>
    <s v="Office"/>
    <s v="EU-CC101"/>
    <x v="1"/>
    <n v="60.9"/>
    <n v="1.5"/>
    <s v="&lt;25"/>
    <s v="€40k-€60k"/>
    <x v="2"/>
    <n v="0"/>
    <x v="1"/>
    <s v="Watchlist"/>
    <n v="60.9"/>
    <m/>
  </r>
  <r>
    <x v="288"/>
    <s v="Noah Doyle"/>
    <x v="2"/>
    <n v="23"/>
    <d v="2003-02-27T00:00:00"/>
    <x v="5"/>
    <x v="4"/>
    <s v="Support Specialist"/>
    <x v="2"/>
    <s v="M054"/>
    <x v="5"/>
    <x v="3"/>
    <s v="Italy"/>
    <s v="Lombardy"/>
    <d v="2024-09-07T00:00:00"/>
    <d v="2026-03-25T00:00:00"/>
    <x v="1"/>
    <n v="46000"/>
    <n v="2300"/>
    <n v="3"/>
    <x v="41"/>
    <n v="7"/>
    <n v="10"/>
    <n v="56"/>
    <x v="0"/>
    <s v="Bachelor's"/>
    <s v="University Hiring"/>
    <s v="Office"/>
    <s v="EU-CC202"/>
    <x v="1"/>
    <n v="57.3"/>
    <n v="1.5"/>
    <s v="&lt;25"/>
    <s v="€40k-€60k"/>
    <x v="1"/>
    <n v="1"/>
    <x v="1"/>
    <s v="Not Eligible"/>
    <n v="57.3"/>
    <m/>
  </r>
  <r>
    <x v="289"/>
    <s v="Luca Evans"/>
    <x v="0"/>
    <n v="28"/>
    <d v="1997-07-27T00:00:00"/>
    <x v="7"/>
    <x v="5"/>
    <s v="Workforce Planner"/>
    <x v="4"/>
    <s v="M017"/>
    <x v="43"/>
    <x v="18"/>
    <s v="Poland"/>
    <s v="Masovian"/>
    <d v="2022-09-10T00:00:00"/>
    <d v="2025-03-06T00:00:00"/>
    <x v="1"/>
    <n v="57000"/>
    <n v="2800"/>
    <n v="3"/>
    <x v="22"/>
    <n v="3"/>
    <n v="0"/>
    <n v="59"/>
    <x v="0"/>
    <s v="Bachelor's"/>
    <s v="Company Careers Page"/>
    <s v="Hybrid"/>
    <s v="EU-CC401"/>
    <x v="1"/>
    <n v="61.1"/>
    <n v="2.5"/>
    <s v="25-34"/>
    <s v="€40k-€60k"/>
    <x v="1"/>
    <n v="1"/>
    <x v="1"/>
    <s v="Not Eligible"/>
    <n v="61.1"/>
    <s v="Data Issue"/>
  </r>
  <r>
    <x v="290"/>
    <s v="Jesse O'Sullivan"/>
    <x v="0"/>
    <n v="52"/>
    <d v="1974-04-16T00:00:00"/>
    <x v="5"/>
    <x v="4"/>
    <s v="Client Success Associate"/>
    <x v="3"/>
    <s v="M055"/>
    <x v="48"/>
    <x v="5"/>
    <s v="Sweden"/>
    <s v="Stockholm County"/>
    <d v="2015-05-24T00:00:00"/>
    <m/>
    <x v="0"/>
    <n v="142000"/>
    <n v="8500"/>
    <n v="3"/>
    <x v="1"/>
    <n v="30"/>
    <n v="5"/>
    <n v="79"/>
    <x v="0"/>
    <s v="Master's"/>
    <s v="European Job Board"/>
    <s v="Office"/>
    <s v="EU-CC202"/>
    <x v="1"/>
    <n v="69.2"/>
    <n v="11.1"/>
    <s v="45-54"/>
    <s v="€120k-€170k"/>
    <x v="1"/>
    <n v="0"/>
    <x v="1"/>
    <s v="Watchlist"/>
    <n v="69.2"/>
    <m/>
  </r>
  <r>
    <x v="291"/>
    <s v="Maria Esposito"/>
    <x v="1"/>
    <n v="45"/>
    <d v="1980-10-16T00:00:00"/>
    <x v="7"/>
    <x v="5"/>
    <s v="Operations Manager"/>
    <x v="1"/>
    <s v="M017"/>
    <x v="43"/>
    <x v="5"/>
    <s v="Sweden"/>
    <s v="Stockholm County"/>
    <d v="2017-08-05T00:00:00"/>
    <m/>
    <x v="0"/>
    <n v="100000"/>
    <n v="5000"/>
    <n v="3"/>
    <x v="4"/>
    <n v="0"/>
    <n v="5"/>
    <n v="65"/>
    <x v="0"/>
    <s v="Bachelor's"/>
    <s v="LinkedIn"/>
    <s v="Hybrid"/>
    <s v="EU-CC401"/>
    <x v="1"/>
    <n v="65"/>
    <n v="8.9"/>
    <s v="45-54"/>
    <s v="€85k-€120k"/>
    <x v="1"/>
    <n v="0"/>
    <x v="0"/>
    <s v="Watchlist"/>
    <n v="65"/>
    <s v="Data Issue"/>
  </r>
  <r>
    <x v="292"/>
    <s v="Lucas Dubois"/>
    <x v="1"/>
    <n v="54"/>
    <d v="1972-05-29T00:00:00"/>
    <x v="7"/>
    <x v="5"/>
    <s v="Operations Analyst"/>
    <x v="2"/>
    <s v="M042"/>
    <x v="49"/>
    <x v="10"/>
    <s v="Germany"/>
    <s v="Berlin"/>
    <d v="2022-08-09T00:00:00"/>
    <m/>
    <x v="0"/>
    <n v="63000"/>
    <n v="5700"/>
    <n v="4"/>
    <x v="26"/>
    <n v="6"/>
    <n v="26"/>
    <n v="53"/>
    <x v="0"/>
    <s v="Master's"/>
    <s v="Employee Referral"/>
    <s v="Hybrid"/>
    <s v="EU-CC401"/>
    <x v="2"/>
    <n v="60.8"/>
    <n v="3.8"/>
    <s v="45-54"/>
    <s v="€60k-€85k"/>
    <x v="2"/>
    <n v="0"/>
    <x v="1"/>
    <s v="Not Eligible"/>
    <n v="60.8"/>
    <m/>
  </r>
  <r>
    <x v="293"/>
    <s v="Aurora Marino"/>
    <x v="1"/>
    <n v="29"/>
    <d v="1997-04-21T00:00:00"/>
    <x v="7"/>
    <x v="5"/>
    <s v="Operations Analyst"/>
    <x v="4"/>
    <s v="M042"/>
    <x v="49"/>
    <x v="8"/>
    <s v="United Kingdom"/>
    <s v="England"/>
    <d v="2017-11-04T00:00:00"/>
    <m/>
    <x v="0"/>
    <n v="95000"/>
    <n v="1900"/>
    <n v="2"/>
    <x v="27"/>
    <n v="22"/>
    <n v="0"/>
    <n v="59"/>
    <x v="0"/>
    <s v="Diploma"/>
    <s v="Agency"/>
    <s v="Hybrid"/>
    <s v="EU-CC401"/>
    <x v="1"/>
    <n v="53.6"/>
    <n v="8.6"/>
    <s v="25-34"/>
    <s v="€85k-€120k"/>
    <x v="0"/>
    <n v="0"/>
    <x v="1"/>
    <s v="Not Eligible"/>
    <n v="53.6"/>
    <m/>
  </r>
  <r>
    <x v="294"/>
    <s v="Chloe Colombo"/>
    <x v="1"/>
    <n v="22"/>
    <d v="2004-02-10T00:00:00"/>
    <x v="7"/>
    <x v="5"/>
    <s v="Process Lead"/>
    <x v="4"/>
    <s v="M042"/>
    <x v="49"/>
    <x v="12"/>
    <s v="Ireland"/>
    <s v="Leinster"/>
    <d v="2019-12-25T00:00:00"/>
    <m/>
    <x v="0"/>
    <n v="86000"/>
    <n v="4300"/>
    <n v="3"/>
    <x v="12"/>
    <n v="6"/>
    <n v="13"/>
    <n v="57"/>
    <x v="0"/>
    <s v="Bachelor's"/>
    <s v="Company Careers Page"/>
    <s v="Remote"/>
    <s v="EU-CC401"/>
    <x v="2"/>
    <n v="56.5"/>
    <n v="6.5"/>
    <s v="&lt;25"/>
    <s v="€85k-€120k"/>
    <x v="1"/>
    <n v="0"/>
    <x v="1"/>
    <s v="Not Eligible"/>
    <n v="56.5"/>
    <m/>
  </r>
  <r>
    <x v="295"/>
    <s v="Maria Ryan"/>
    <x v="0"/>
    <n v="23"/>
    <d v="2002-10-31T00:00:00"/>
    <x v="6"/>
    <x v="2"/>
    <s v="Platform Engineer"/>
    <x v="5"/>
    <s v="M001"/>
    <x v="17"/>
    <x v="9"/>
    <s v="United Kingdom"/>
    <s v="England"/>
    <d v="2020-03-14T00:00:00"/>
    <d v="2020-11-10T00:00:00"/>
    <x v="1"/>
    <n v="41000"/>
    <n v="2000"/>
    <n v="3"/>
    <x v="23"/>
    <n v="18"/>
    <n v="8"/>
    <n v="39"/>
    <x v="0"/>
    <s v="Bachelor's"/>
    <s v="Internal Transfer"/>
    <s v="Hybrid"/>
    <s v="EU-CC101"/>
    <x v="0"/>
    <n v="56.4"/>
    <n v="0.7"/>
    <s v="&lt;25"/>
    <s v="€40k-€60k"/>
    <x v="1"/>
    <n v="1"/>
    <x v="0"/>
    <s v="Not Eligible"/>
    <n v="56.4"/>
    <m/>
  </r>
  <r>
    <x v="296"/>
    <s v="Oscar Bos"/>
    <x v="1"/>
    <n v="42"/>
    <d v="1983-12-21T00:00:00"/>
    <x v="6"/>
    <x v="2"/>
    <s v="Platform Engineer"/>
    <x v="2"/>
    <s v="M048"/>
    <x v="6"/>
    <x v="23"/>
    <s v="Portugal"/>
    <s v="Lisbon District"/>
    <d v="2023-08-21T00:00:00"/>
    <m/>
    <x v="0"/>
    <n v="44000"/>
    <n v="4000"/>
    <n v="4"/>
    <x v="17"/>
    <n v="6"/>
    <n v="23"/>
    <n v="54"/>
    <x v="0"/>
    <s v="Bachelor's"/>
    <s v="Internal Transfer"/>
    <s v="Office"/>
    <s v="EU-CC101"/>
    <x v="1"/>
    <n v="58.1"/>
    <n v="2.8"/>
    <s v="35-44"/>
    <s v="€40k-€60k"/>
    <x v="2"/>
    <n v="0"/>
    <x v="1"/>
    <s v="Not Eligible"/>
    <n v="58.1"/>
    <m/>
  </r>
  <r>
    <x v="297"/>
    <s v="Maria Ferreira"/>
    <x v="1"/>
    <n v="30"/>
    <d v="1995-09-22T00:00:00"/>
    <x v="9"/>
    <x v="1"/>
    <s v="Strategy Analyst"/>
    <x v="2"/>
    <s v="M015"/>
    <x v="10"/>
    <x v="25"/>
    <s v="Netherlands"/>
    <s v="North Holland"/>
    <d v="2024-03-01T00:00:00"/>
    <d v="2025-12-03T00:00:00"/>
    <x v="1"/>
    <n v="61000"/>
    <n v="3000"/>
    <n v="3"/>
    <x v="9"/>
    <n v="0"/>
    <n v="14"/>
    <n v="58"/>
    <x v="0"/>
    <s v="Bachelor's"/>
    <s v="Agency"/>
    <s v="Office"/>
    <s v="EU-CC303"/>
    <x v="1"/>
    <n v="54.8"/>
    <n v="1.8"/>
    <s v="25-34"/>
    <s v="€60k-€85k"/>
    <x v="1"/>
    <n v="1"/>
    <x v="1"/>
    <s v="Not Eligible"/>
    <n v="54.8"/>
    <s v="Data Issue"/>
  </r>
  <r>
    <x v="298"/>
    <s v="Mia Ricci"/>
    <x v="0"/>
    <n v="22"/>
    <d v="2003-10-26T00:00:00"/>
    <x v="11"/>
    <x v="4"/>
    <s v="Regional Sales Manager"/>
    <x v="2"/>
    <s v="M016"/>
    <x v="25"/>
    <x v="11"/>
    <s v="Germany"/>
    <s v="Hesse"/>
    <d v="2019-12-19T00:00:00"/>
    <m/>
    <x v="0"/>
    <n v="63000"/>
    <n v="3200"/>
    <n v="3"/>
    <x v="12"/>
    <n v="21"/>
    <n v="0"/>
    <n v="54"/>
    <x v="0"/>
    <s v="Bachelor's"/>
    <s v="Employee Referral"/>
    <s v="Office"/>
    <s v="EU-CC201"/>
    <x v="1"/>
    <n v="61.9"/>
    <n v="6.5"/>
    <s v="&lt;25"/>
    <s v="€60k-€85k"/>
    <x v="1"/>
    <n v="0"/>
    <x v="1"/>
    <s v="Not Eligible"/>
    <n v="61.9"/>
    <m/>
  </r>
  <r>
    <x v="299"/>
    <s v="Andrea Muller"/>
    <x v="0"/>
    <n v="49"/>
    <d v="1977-04-09T00:00:00"/>
    <x v="5"/>
    <x v="4"/>
    <s v="Client Success Associate"/>
    <x v="4"/>
    <s v="M054"/>
    <x v="5"/>
    <x v="4"/>
    <s v="Spain"/>
    <s v="Community of Madrid"/>
    <d v="2022-07-28T00:00:00"/>
    <m/>
    <x v="0"/>
    <n v="68000"/>
    <n v="3400"/>
    <n v="3"/>
    <x v="33"/>
    <n v="20"/>
    <n v="0"/>
    <n v="68"/>
    <x v="0"/>
    <s v="Master's"/>
    <s v="Indeed"/>
    <s v="Hybrid"/>
    <s v="EU-CC202"/>
    <x v="1"/>
    <n v="60.8"/>
    <n v="3.9"/>
    <s v="45-54"/>
    <s v="€60k-€85k"/>
    <x v="1"/>
    <n v="0"/>
    <x v="2"/>
    <s v="Watchlist"/>
    <n v="60.8"/>
    <m/>
  </r>
  <r>
    <x v="300"/>
    <s v="Francesca Wagner"/>
    <x v="1"/>
    <n v="54"/>
    <d v="1971-09-18T00:00:00"/>
    <x v="6"/>
    <x v="2"/>
    <s v="Frontend Engineer"/>
    <x v="2"/>
    <s v="M001"/>
    <x v="17"/>
    <x v="18"/>
    <s v="Poland"/>
    <s v="Masovian"/>
    <d v="2025-06-04T00:00:00"/>
    <m/>
    <x v="0"/>
    <n v="41000"/>
    <n v="800"/>
    <n v="2"/>
    <x v="27"/>
    <n v="14"/>
    <n v="16"/>
    <n v="67"/>
    <x v="0"/>
    <s v="PhD"/>
    <s v="Internal Transfer"/>
    <s v="Hybrid"/>
    <s v="EU-CC101"/>
    <x v="1"/>
    <n v="48.5"/>
    <n v="1"/>
    <s v="45-54"/>
    <s v="€40k-€60k"/>
    <x v="0"/>
    <n v="0"/>
    <x v="1"/>
    <s v="Not Eligible"/>
    <n v="48.5"/>
    <m/>
  </r>
  <r>
    <x v="301"/>
    <s v="Marie Hoffmann"/>
    <x v="1"/>
    <n v="48"/>
    <d v="1978-05-21T00:00:00"/>
    <x v="10"/>
    <x v="5"/>
    <s v="Sourcing Specialist"/>
    <x v="2"/>
    <s v="M013"/>
    <x v="12"/>
    <x v="12"/>
    <s v="Ireland"/>
    <s v="Leinster"/>
    <d v="2024-01-04T00:00:00"/>
    <m/>
    <x v="0"/>
    <n v="52000"/>
    <n v="0"/>
    <n v="1"/>
    <x v="17"/>
    <n v="15"/>
    <n v="4"/>
    <n v="56"/>
    <x v="0"/>
    <s v="Bachelor's"/>
    <s v="Indeed"/>
    <s v="Hybrid"/>
    <s v="EU-CC402"/>
    <x v="1"/>
    <n v="39.799999999999997"/>
    <n v="2.4"/>
    <s v="45-54"/>
    <s v="€40k-€60k"/>
    <x v="0"/>
    <n v="0"/>
    <x v="1"/>
    <s v="Not Eligible"/>
    <n v="39.799999999999997"/>
    <m/>
  </r>
  <r>
    <x v="302"/>
    <s v="Francesca Rodrigues"/>
    <x v="0"/>
    <n v="50"/>
    <d v="1976-03-30T00:00:00"/>
    <x v="3"/>
    <x v="3"/>
    <s v="Senior Legal Counsel"/>
    <x v="2"/>
    <s v="M018"/>
    <x v="57"/>
    <x v="10"/>
    <s v="Germany"/>
    <s v="Berlin"/>
    <d v="2021-09-02T00:00:00"/>
    <m/>
    <x v="0"/>
    <n v="65000"/>
    <n v="5800"/>
    <n v="4"/>
    <x v="19"/>
    <n v="3"/>
    <n v="8"/>
    <n v="55"/>
    <x v="0"/>
    <s v="Master's"/>
    <s v="Employee Referral"/>
    <s v="Hybrid"/>
    <s v="EU-CC501"/>
    <x v="1"/>
    <n v="63.5"/>
    <n v="4.8"/>
    <s v="45-54"/>
    <s v="€60k-€85k"/>
    <x v="2"/>
    <n v="0"/>
    <x v="2"/>
    <s v="Not Eligible"/>
    <n v="63.5"/>
    <s v="Data Issue"/>
  </r>
  <r>
    <x v="303"/>
    <s v="Agnes Gomez"/>
    <x v="1"/>
    <n v="25"/>
    <d v="2000-08-27T00:00:00"/>
    <x v="5"/>
    <x v="4"/>
    <s v="Customer Success Manager"/>
    <x v="1"/>
    <s v="M019"/>
    <x v="50"/>
    <x v="21"/>
    <s v="Spain"/>
    <s v="Catalonia"/>
    <d v="2022-01-09T00:00:00"/>
    <m/>
    <x v="0"/>
    <n v="87000"/>
    <n v="7800"/>
    <n v="4"/>
    <x v="14"/>
    <n v="10"/>
    <n v="16"/>
    <n v="54"/>
    <x v="0"/>
    <s v="Diploma"/>
    <s v="LinkedIn"/>
    <s v="Hybrid"/>
    <s v="EU-CC202"/>
    <x v="1"/>
    <n v="65.2"/>
    <n v="4.4000000000000004"/>
    <s v="25-34"/>
    <s v="€85k-€120k"/>
    <x v="2"/>
    <n v="0"/>
    <x v="0"/>
    <s v="Not Eligible"/>
    <n v="65.2"/>
    <m/>
  </r>
  <r>
    <x v="304"/>
    <s v="Arthur Perez"/>
    <x v="0"/>
    <n v="38"/>
    <d v="1988-04-29T00:00:00"/>
    <x v="6"/>
    <x v="2"/>
    <s v="Senior Software Engineer"/>
    <x v="5"/>
    <s v="M039"/>
    <x v="22"/>
    <x v="12"/>
    <s v="Ireland"/>
    <s v="Leinster"/>
    <d v="2019-02-05T00:00:00"/>
    <m/>
    <x v="0"/>
    <n v="42000"/>
    <n v="800"/>
    <n v="2"/>
    <x v="3"/>
    <n v="10"/>
    <n v="15"/>
    <n v="58"/>
    <x v="0"/>
    <s v="Bachelor's"/>
    <s v="Agency"/>
    <s v="Office"/>
    <s v="EU-CC101"/>
    <x v="0"/>
    <n v="44.5"/>
    <n v="7.4"/>
    <s v="35-44"/>
    <s v="€40k-€60k"/>
    <x v="0"/>
    <n v="0"/>
    <x v="1"/>
    <s v="Not Eligible"/>
    <n v="44.5"/>
    <s v="Data Issue"/>
  </r>
  <r>
    <x v="305"/>
    <s v="Lars Szymanski"/>
    <x v="1"/>
    <n v="29"/>
    <d v="1997-05-19T00:00:00"/>
    <x v="2"/>
    <x v="2"/>
    <s v="Lead Product Manager"/>
    <x v="1"/>
    <s v="M028"/>
    <x v="16"/>
    <x v="25"/>
    <s v="Netherlands"/>
    <s v="North Holland"/>
    <d v="2024-07-04T00:00:00"/>
    <m/>
    <x v="0"/>
    <n v="104000"/>
    <n v="5200"/>
    <n v="3"/>
    <x v="16"/>
    <n v="15"/>
    <n v="0"/>
    <n v="46"/>
    <x v="0"/>
    <s v="High School"/>
    <s v="Employee Referral"/>
    <s v="Hybrid"/>
    <s v="EU-CC102"/>
    <x v="1"/>
    <n v="59.6"/>
    <n v="1.9"/>
    <s v="25-34"/>
    <s v="€85k-€120k"/>
    <x v="1"/>
    <n v="0"/>
    <x v="1"/>
    <s v="Not Eligible"/>
    <n v="59.6"/>
    <s v="Data Issue"/>
  </r>
  <r>
    <x v="306"/>
    <s v="Hannah Bos"/>
    <x v="1"/>
    <n v="50"/>
    <d v="1976-05-03T00:00:00"/>
    <x v="7"/>
    <x v="5"/>
    <s v="Operations Manager"/>
    <x v="4"/>
    <s v="M017"/>
    <x v="43"/>
    <x v="22"/>
    <s v="Netherlands"/>
    <s v="South Holland"/>
    <d v="2018-04-18T00:00:00"/>
    <m/>
    <x v="0"/>
    <n v="86000"/>
    <n v="4300"/>
    <n v="3"/>
    <x v="34"/>
    <n v="18"/>
    <n v="24"/>
    <n v="58"/>
    <x v="0"/>
    <s v="Master's"/>
    <s v="Indeed"/>
    <s v="Office"/>
    <s v="EU-CC401"/>
    <x v="2"/>
    <n v="57.3"/>
    <n v="8.1999999999999993"/>
    <s v="45-54"/>
    <s v="€85k-€120k"/>
    <x v="1"/>
    <n v="0"/>
    <x v="0"/>
    <s v="Not Eligible"/>
    <n v="57.3"/>
    <s v="Data Issue"/>
  </r>
  <r>
    <x v="307"/>
    <s v="Diego Visser"/>
    <x v="1"/>
    <n v="46"/>
    <d v="1979-12-18T00:00:00"/>
    <x v="7"/>
    <x v="5"/>
    <s v="Process Lead"/>
    <x v="2"/>
    <s v="M010"/>
    <x v="7"/>
    <x v="12"/>
    <s v="Ireland"/>
    <s v="Leinster"/>
    <d v="2022-02-10T00:00:00"/>
    <d v="2026-04-10T00:00:00"/>
    <x v="1"/>
    <n v="53000"/>
    <n v="1100"/>
    <n v="2"/>
    <x v="8"/>
    <n v="22"/>
    <n v="0"/>
    <n v="32"/>
    <x v="0"/>
    <s v="Bachelor's"/>
    <s v="Agency"/>
    <s v="Hybrid"/>
    <s v="EU-CC401"/>
    <x v="2"/>
    <n v="44.5"/>
    <n v="4.2"/>
    <s v="45-54"/>
    <s v="€40k-€60k"/>
    <x v="0"/>
    <n v="1"/>
    <x v="1"/>
    <s v="Not Eligible"/>
    <n v="44.5"/>
    <s v="Data Issue"/>
  </r>
  <r>
    <x v="308"/>
    <s v="Beatrice Visser"/>
    <x v="0"/>
    <n v="42"/>
    <d v="1983-12-23T00:00:00"/>
    <x v="2"/>
    <x v="2"/>
    <s v="Associate Product Manager"/>
    <x v="0"/>
    <s v="M002"/>
    <x v="58"/>
    <x v="27"/>
    <s v="Belgium"/>
    <s v="Flanders"/>
    <d v="2018-01-20T00:00:00"/>
    <m/>
    <x v="0"/>
    <n v="182000"/>
    <n v="18200"/>
    <n v="4"/>
    <x v="46"/>
    <n v="22"/>
    <n v="7"/>
    <n v="51"/>
    <x v="0"/>
    <s v="Master's"/>
    <s v="Employee Referral"/>
    <s v="Hybrid"/>
    <s v="EU-CC102"/>
    <x v="0"/>
    <n v="60.8"/>
    <n v="8.4"/>
    <s v="35-44"/>
    <s v="€170k+"/>
    <x v="2"/>
    <n v="0"/>
    <x v="2"/>
    <s v="Not Eligible"/>
    <n v="60.8"/>
    <m/>
  </r>
  <r>
    <x v="309"/>
    <s v="Alice Byrne"/>
    <x v="0"/>
    <n v="46"/>
    <d v="1979-08-12T00:00:00"/>
    <x v="11"/>
    <x v="4"/>
    <s v="Account Executive"/>
    <x v="2"/>
    <s v="M004"/>
    <x v="27"/>
    <x v="17"/>
    <s v="France"/>
    <s v="Hauts-de-France"/>
    <d v="2025-08-01T00:00:00"/>
    <m/>
    <x v="0"/>
    <n v="44000"/>
    <n v="2200"/>
    <n v="3"/>
    <x v="14"/>
    <n v="11"/>
    <n v="22"/>
    <n v="71"/>
    <x v="0"/>
    <s v="Bachelor's"/>
    <s v="University Hiring"/>
    <s v="Hybrid"/>
    <s v="EU-CC201"/>
    <x v="1"/>
    <n v="60.1"/>
    <n v="0.9"/>
    <s v="45-54"/>
    <s v="€40k-€60k"/>
    <x v="1"/>
    <n v="0"/>
    <x v="0"/>
    <s v="Watchlist"/>
    <n v="60.1"/>
    <m/>
  </r>
  <r>
    <x v="310"/>
    <s v="Maja Williams"/>
    <x v="0"/>
    <n v="60"/>
    <d v="1966-02-27T00:00:00"/>
    <x v="6"/>
    <x v="2"/>
    <s v="Engineering Lead"/>
    <x v="0"/>
    <s v="M044"/>
    <x v="36"/>
    <x v="9"/>
    <s v="United Kingdom"/>
    <s v="England"/>
    <d v="2019-09-16T00:00:00"/>
    <m/>
    <x v="0"/>
    <n v="161000"/>
    <n v="16100"/>
    <n v="4"/>
    <x v="25"/>
    <n v="6"/>
    <n v="17"/>
    <n v="83"/>
    <x v="0"/>
    <s v="Diploma"/>
    <s v="University Hiring"/>
    <s v="Remote"/>
    <s v="EU-CC101"/>
    <x v="1"/>
    <n v="70.5"/>
    <n v="6.7"/>
    <s v="55+"/>
    <s v="€120k-€170k"/>
    <x v="2"/>
    <n v="0"/>
    <x v="1"/>
    <s v="Eligible"/>
    <n v="70.5"/>
    <m/>
  </r>
  <r>
    <x v="311"/>
    <s v="Sophie Robert"/>
    <x v="1"/>
    <n v="23"/>
    <d v="2002-06-25T00:00:00"/>
    <x v="12"/>
    <x v="1"/>
    <s v="People Operations Analyst"/>
    <x v="4"/>
    <s v="M008"/>
    <x v="46"/>
    <x v="24"/>
    <s v="Portugal"/>
    <s v="Porto District"/>
    <d v="2023-11-02T00:00:00"/>
    <m/>
    <x v="0"/>
    <n v="53000"/>
    <n v="4800"/>
    <n v="4"/>
    <x v="9"/>
    <n v="16"/>
    <n v="1"/>
    <n v="70"/>
    <x v="0"/>
    <s v="Diploma"/>
    <s v="University Hiring"/>
    <s v="Office"/>
    <s v="EU-CC302"/>
    <x v="0"/>
    <n v="74.5"/>
    <n v="2.6"/>
    <s v="&lt;25"/>
    <s v="€40k-€60k"/>
    <x v="2"/>
    <n v="0"/>
    <x v="1"/>
    <s v="Eligible"/>
    <n v="74.5"/>
    <s v="Data Issue"/>
  </r>
  <r>
    <x v="312"/>
    <s v="Daniela Ricci"/>
    <x v="0"/>
    <n v="47"/>
    <d v="1979-03-07T00:00:00"/>
    <x v="11"/>
    <x v="4"/>
    <s v="Account Executive"/>
    <x v="3"/>
    <s v="M016"/>
    <x v="25"/>
    <x v="13"/>
    <s v="Europe"/>
    <s v="Remote"/>
    <d v="2021-02-08T00:00:00"/>
    <m/>
    <x v="0"/>
    <n v="124000"/>
    <n v="3700"/>
    <n v="2"/>
    <x v="8"/>
    <n v="13"/>
    <n v="10"/>
    <n v="59"/>
    <x v="0"/>
    <s v="Master's"/>
    <s v="Agency"/>
    <s v="Remote"/>
    <s v="EU-CC201"/>
    <x v="1"/>
    <n v="48.9"/>
    <n v="5.3"/>
    <s v="45-54"/>
    <s v="€120k-€170k"/>
    <x v="0"/>
    <n v="0"/>
    <x v="1"/>
    <s v="Not Eligible"/>
    <n v="48.9"/>
    <s v="Data Issue"/>
  </r>
  <r>
    <x v="313"/>
    <s v="Javier De Vries"/>
    <x v="1"/>
    <n v="25"/>
    <d v="2000-12-26T00:00:00"/>
    <x v="5"/>
    <x v="4"/>
    <s v="Customer Success Manager"/>
    <x v="2"/>
    <s v="M055"/>
    <x v="48"/>
    <x v="18"/>
    <s v="Poland"/>
    <s v="Masovian"/>
    <d v="2023-10-04T00:00:00"/>
    <d v="2024-03-04T00:00:00"/>
    <x v="1"/>
    <n v="47000"/>
    <n v="2400"/>
    <n v="3"/>
    <x v="25"/>
    <n v="3"/>
    <n v="26"/>
    <n v="62"/>
    <x v="0"/>
    <s v="Diploma"/>
    <s v="Company Careers Page"/>
    <s v="Office"/>
    <s v="EU-CC202"/>
    <x v="1"/>
    <n v="52.7"/>
    <n v="0.4"/>
    <s v="25-34"/>
    <s v="€40k-€60k"/>
    <x v="1"/>
    <n v="1"/>
    <x v="1"/>
    <s v="Not Eligible"/>
    <n v="52.7"/>
    <m/>
  </r>
  <r>
    <x v="314"/>
    <s v="Axel Evans"/>
    <x v="0"/>
    <n v="46"/>
    <d v="1979-11-22T00:00:00"/>
    <x v="6"/>
    <x v="2"/>
    <s v="Senior Software Engineer"/>
    <x v="1"/>
    <s v="M057"/>
    <x v="38"/>
    <x v="4"/>
    <s v="Spain"/>
    <s v="Community of Madrid"/>
    <d v="2023-01-15T00:00:00"/>
    <m/>
    <x v="0"/>
    <n v="100000"/>
    <n v="9000"/>
    <n v="4"/>
    <x v="3"/>
    <n v="10"/>
    <n v="26"/>
    <n v="60"/>
    <x v="0"/>
    <s v="Bachelor's"/>
    <s v="University Hiring"/>
    <s v="Office"/>
    <s v="EU-CC101"/>
    <x v="1"/>
    <n v="60.8"/>
    <n v="3.4"/>
    <s v="45-54"/>
    <s v="€85k-€120k"/>
    <x v="2"/>
    <n v="0"/>
    <x v="1"/>
    <s v="Watchlist"/>
    <n v="60.8"/>
    <s v="Data Issue"/>
  </r>
  <r>
    <x v="315"/>
    <s v="Emily Larsson"/>
    <x v="1"/>
    <n v="34"/>
    <d v="1991-08-26T00:00:00"/>
    <x v="6"/>
    <x v="2"/>
    <s v="Backend Engineer"/>
    <x v="4"/>
    <s v="M044"/>
    <x v="36"/>
    <x v="25"/>
    <s v="Netherlands"/>
    <s v="North Holland"/>
    <d v="2023-03-08T00:00:00"/>
    <m/>
    <x v="0"/>
    <n v="69000"/>
    <n v="1400"/>
    <n v="2"/>
    <x v="40"/>
    <n v="10"/>
    <n v="7"/>
    <n v="49"/>
    <x v="0"/>
    <s v="Master's"/>
    <s v="Indeed"/>
    <s v="Office"/>
    <s v="EU-CC101"/>
    <x v="1"/>
    <n v="44.4"/>
    <n v="3.3"/>
    <s v="25-34"/>
    <s v="€60k-€85k"/>
    <x v="0"/>
    <n v="0"/>
    <x v="1"/>
    <s v="Not Eligible"/>
    <n v="44.4"/>
    <m/>
  </r>
  <r>
    <x v="316"/>
    <s v="Tomasz De Jong"/>
    <x v="0"/>
    <n v="22"/>
    <d v="2003-09-23T00:00:00"/>
    <x v="4"/>
    <x v="4"/>
    <s v="Marketing Executive"/>
    <x v="1"/>
    <s v="M006"/>
    <x v="4"/>
    <x v="25"/>
    <s v="Netherlands"/>
    <s v="North Holland"/>
    <d v="2024-01-14T00:00:00"/>
    <m/>
    <x v="0"/>
    <n v="126000"/>
    <n v="6300"/>
    <n v="3"/>
    <x v="26"/>
    <n v="17"/>
    <n v="15"/>
    <n v="76"/>
    <x v="0"/>
    <s v="Master's"/>
    <s v="European Job Board"/>
    <s v="Hybrid"/>
    <s v="EU-CC203"/>
    <x v="1"/>
    <n v="62.3"/>
    <n v="2.4"/>
    <s v="&lt;25"/>
    <s v="€120k-€170k"/>
    <x v="1"/>
    <n v="0"/>
    <x v="1"/>
    <s v="Watchlist"/>
    <n v="62.3"/>
    <m/>
  </r>
  <r>
    <x v="317"/>
    <s v="Hugo Karlsson"/>
    <x v="1"/>
    <n v="61"/>
    <d v="1965-01-12T00:00:00"/>
    <x v="11"/>
    <x v="4"/>
    <s v="Sales Development Representative"/>
    <x v="2"/>
    <s v="M004"/>
    <x v="27"/>
    <x v="25"/>
    <s v="Netherlands"/>
    <s v="North Holland"/>
    <d v="2025-11-08T00:00:00"/>
    <m/>
    <x v="0"/>
    <n v="58000"/>
    <n v="2900"/>
    <n v="3"/>
    <x v="52"/>
    <n v="16"/>
    <n v="18"/>
    <n v="43"/>
    <x v="0"/>
    <s v="Bachelor's"/>
    <s v="Company Careers Page"/>
    <s v="Office"/>
    <s v="EU-CC201"/>
    <x v="3"/>
    <n v="43.8"/>
    <n v="0.6"/>
    <s v="55+"/>
    <s v="€40k-€60k"/>
    <x v="1"/>
    <n v="0"/>
    <x v="2"/>
    <s v="Not Eligible"/>
    <n v="43.8"/>
    <m/>
  </r>
  <r>
    <x v="318"/>
    <s v="Maja Jones"/>
    <x v="0"/>
    <n v="23"/>
    <d v="2002-09-03T00:00:00"/>
    <x v="6"/>
    <x v="2"/>
    <s v="Senior Software Engineer"/>
    <x v="2"/>
    <s v="M051"/>
    <x v="13"/>
    <x v="4"/>
    <s v="Spain"/>
    <s v="Community of Madrid"/>
    <d v="2024-01-01T00:00:00"/>
    <m/>
    <x v="0"/>
    <n v="46000"/>
    <n v="2300"/>
    <n v="3"/>
    <x v="41"/>
    <n v="19"/>
    <n v="15"/>
    <n v="56"/>
    <x v="0"/>
    <s v="Bachelor's"/>
    <s v="Indeed"/>
    <s v="Remote"/>
    <s v="EU-CC101"/>
    <x v="0"/>
    <n v="54.8"/>
    <n v="2.5"/>
    <s v="&lt;25"/>
    <s v="€40k-€60k"/>
    <x v="1"/>
    <n v="0"/>
    <x v="1"/>
    <s v="Not Eligible"/>
    <n v="54.8"/>
    <s v="Data Issue"/>
  </r>
  <r>
    <x v="319"/>
    <s v="Thomas Byrne"/>
    <x v="0"/>
    <n v="29"/>
    <d v="1996-12-23T00:00:00"/>
    <x v="10"/>
    <x v="5"/>
    <s v="Vendor Manager"/>
    <x v="2"/>
    <s v="M029"/>
    <x v="44"/>
    <x v="14"/>
    <s v="Poland"/>
    <s v="Lower Silesian"/>
    <d v="2023-09-26T00:00:00"/>
    <m/>
    <x v="0"/>
    <n v="43000"/>
    <n v="3900"/>
    <n v="4"/>
    <x v="20"/>
    <n v="16"/>
    <n v="26"/>
    <n v="58"/>
    <x v="1"/>
    <s v="Bachelor's"/>
    <s v="Agency"/>
    <s v="Hybrid"/>
    <s v="EU-CC402"/>
    <x v="1"/>
    <n v="63.8"/>
    <n v="2.7"/>
    <s v="25-34"/>
    <s v="€40k-€60k"/>
    <x v="2"/>
    <n v="0"/>
    <x v="1"/>
    <s v="Not Eligible"/>
    <n v="63.8"/>
    <m/>
  </r>
  <r>
    <x v="320"/>
    <s v="Milan Wilson"/>
    <x v="1"/>
    <n v="59"/>
    <d v="1967-03-10T00:00:00"/>
    <x v="7"/>
    <x v="5"/>
    <s v="Operations Manager"/>
    <x v="2"/>
    <s v="M017"/>
    <x v="43"/>
    <x v="10"/>
    <s v="Germany"/>
    <s v="Berlin"/>
    <d v="2023-05-28T00:00:00"/>
    <d v="2025-01-27T00:00:00"/>
    <x v="1"/>
    <n v="66000"/>
    <n v="0"/>
    <n v="1"/>
    <x v="18"/>
    <n v="16"/>
    <n v="21"/>
    <n v="48"/>
    <x v="0"/>
    <s v="Master's"/>
    <s v="Agency"/>
    <s v="Hybrid"/>
    <s v="EU-CC401"/>
    <x v="1"/>
    <n v="27.3"/>
    <n v="1.7"/>
    <s v="55+"/>
    <s v="€60k-€85k"/>
    <x v="0"/>
    <n v="1"/>
    <x v="2"/>
    <s v="Not Eligible"/>
    <n v="27.3"/>
    <m/>
  </r>
  <r>
    <x v="321"/>
    <s v="Jan Santos"/>
    <x v="0"/>
    <n v="52"/>
    <d v="1973-10-04T00:00:00"/>
    <x v="5"/>
    <x v="4"/>
    <s v="Customer Success Manager"/>
    <x v="4"/>
    <s v="M032"/>
    <x v="32"/>
    <x v="10"/>
    <s v="Germany"/>
    <s v="Berlin"/>
    <d v="2019-04-13T00:00:00"/>
    <m/>
    <x v="0"/>
    <n v="78000"/>
    <n v="3900"/>
    <n v="3"/>
    <x v="42"/>
    <n v="26"/>
    <n v="11"/>
    <n v="69"/>
    <x v="0"/>
    <s v="Master's"/>
    <s v="Internal Transfer"/>
    <s v="Hybrid"/>
    <s v="EU-CC202"/>
    <x v="1"/>
    <n v="64.7"/>
    <n v="7.2"/>
    <s v="45-54"/>
    <s v="€60k-€85k"/>
    <x v="1"/>
    <n v="0"/>
    <x v="0"/>
    <s v="Watchlist"/>
    <n v="64.7"/>
    <m/>
  </r>
  <r>
    <x v="322"/>
    <s v="Arvid Wilson"/>
    <x v="0"/>
    <n v="61"/>
    <d v="1964-12-24T00:00:00"/>
    <x v="11"/>
    <x v="4"/>
    <s v="Sales Development Representative"/>
    <x v="4"/>
    <s v="M023"/>
    <x v="24"/>
    <x v="14"/>
    <s v="Poland"/>
    <s v="Lower Silesian"/>
    <d v="2020-07-01T00:00:00"/>
    <m/>
    <x v="0"/>
    <n v="49000"/>
    <n v="2400"/>
    <n v="3"/>
    <x v="27"/>
    <n v="17"/>
    <n v="17"/>
    <n v="51"/>
    <x v="0"/>
    <s v="Master's"/>
    <s v="Internal Transfer"/>
    <s v="Remote"/>
    <s v="EU-CC201"/>
    <x v="1"/>
    <n v="51.3"/>
    <n v="6"/>
    <s v="55+"/>
    <s v="€40k-€60k"/>
    <x v="1"/>
    <n v="0"/>
    <x v="1"/>
    <s v="Not Eligible"/>
    <n v="51.3"/>
    <m/>
  </r>
  <r>
    <x v="323"/>
    <s v="Freya Lewandowski"/>
    <x v="0"/>
    <n v="34"/>
    <d v="1991-12-27T00:00:00"/>
    <x v="2"/>
    <x v="2"/>
    <s v="Associate Product Manager"/>
    <x v="2"/>
    <s v="M031"/>
    <x v="28"/>
    <x v="28"/>
    <s v="Ireland"/>
    <s v="Munster"/>
    <d v="2023-03-28T00:00:00"/>
    <m/>
    <x v="0"/>
    <n v="56000"/>
    <n v="7800"/>
    <n v="5"/>
    <x v="37"/>
    <n v="15"/>
    <n v="18"/>
    <n v="56"/>
    <x v="0"/>
    <s v="Bachelor's"/>
    <s v="LinkedIn"/>
    <s v="Hybrid"/>
    <s v="EU-CC102"/>
    <x v="1"/>
    <n v="74.099999999999994"/>
    <n v="3.2"/>
    <s v="25-34"/>
    <s v="€40k-€60k"/>
    <x v="2"/>
    <n v="0"/>
    <x v="0"/>
    <s v="Not Eligible"/>
    <n v="74.099999999999994"/>
    <m/>
  </r>
  <r>
    <x v="324"/>
    <s v="Lina Rossi"/>
    <x v="0"/>
    <n v="35"/>
    <d v="1990-10-15T00:00:00"/>
    <x v="2"/>
    <x v="2"/>
    <s v="Lead Product Manager"/>
    <x v="4"/>
    <s v="M046"/>
    <x v="53"/>
    <x v="20"/>
    <s v="Sweden"/>
    <s v="Vastra Gotaland"/>
    <d v="2021-02-11T00:00:00"/>
    <m/>
    <x v="0"/>
    <n v="72000"/>
    <n v="10100"/>
    <n v="5"/>
    <x v="10"/>
    <n v="18"/>
    <n v="13"/>
    <n v="73"/>
    <x v="1"/>
    <s v="Master's"/>
    <s v="Internal Transfer"/>
    <s v="Remote"/>
    <s v="EU-CC102"/>
    <x v="1"/>
    <n v="77"/>
    <n v="5.3"/>
    <s v="35-44"/>
    <s v="€60k-€85k"/>
    <x v="2"/>
    <n v="0"/>
    <x v="1"/>
    <s v="Watchlist"/>
    <n v="77"/>
    <m/>
  </r>
  <r>
    <x v="325"/>
    <s v="Zofia Wojcik"/>
    <x v="0"/>
    <n v="49"/>
    <d v="1976-06-28T00:00:00"/>
    <x v="14"/>
    <x v="2"/>
    <s v="IT Manager"/>
    <x v="1"/>
    <s v="M035"/>
    <x v="55"/>
    <x v="4"/>
    <s v="Spain"/>
    <s v="Community of Madrid"/>
    <d v="2022-01-05T00:00:00"/>
    <m/>
    <x v="0"/>
    <n v="104000"/>
    <n v="5200"/>
    <n v="3"/>
    <x v="10"/>
    <n v="8"/>
    <n v="0"/>
    <n v="50"/>
    <x v="0"/>
    <s v="PhD"/>
    <s v="University Hiring"/>
    <s v="Remote"/>
    <s v="EU-CC104"/>
    <x v="1"/>
    <n v="57.5"/>
    <n v="4.4000000000000004"/>
    <s v="45-54"/>
    <s v="€85k-€120k"/>
    <x v="1"/>
    <n v="0"/>
    <x v="1"/>
    <s v="Not Eligible"/>
    <n v="57.5"/>
    <m/>
  </r>
  <r>
    <x v="326"/>
    <s v="Klara Robert"/>
    <x v="0"/>
    <n v="43"/>
    <d v="1982-08-27T00:00:00"/>
    <x v="8"/>
    <x v="3"/>
    <s v="SOC Analyst"/>
    <x v="4"/>
    <s v="M014"/>
    <x v="11"/>
    <x v="12"/>
    <s v="Ireland"/>
    <s v="Leinster"/>
    <d v="2023-03-02T00:00:00"/>
    <m/>
    <x v="0"/>
    <n v="85000"/>
    <n v="0"/>
    <n v="1"/>
    <x v="29"/>
    <n v="29"/>
    <n v="7"/>
    <n v="58"/>
    <x v="0"/>
    <s v="Bachelor's"/>
    <s v="Employee Referral"/>
    <s v="Hybrid"/>
    <s v="EU-CC503"/>
    <x v="1"/>
    <n v="43.8"/>
    <n v="3.3"/>
    <s v="35-44"/>
    <s v="€85k-€120k"/>
    <x v="0"/>
    <n v="0"/>
    <x v="0"/>
    <s v="Not Eligible"/>
    <n v="43.8"/>
    <m/>
  </r>
  <r>
    <x v="327"/>
    <s v="Harry Bernard"/>
    <x v="0"/>
    <n v="48"/>
    <d v="1977-11-26T00:00:00"/>
    <x v="6"/>
    <x v="2"/>
    <s v="Platform Engineer"/>
    <x v="5"/>
    <s v="M044"/>
    <x v="36"/>
    <x v="25"/>
    <s v="Netherlands"/>
    <s v="North Holland"/>
    <d v="2016-04-05T00:00:00"/>
    <m/>
    <x v="0"/>
    <n v="40000"/>
    <n v="3600"/>
    <n v="4"/>
    <x v="27"/>
    <n v="11"/>
    <n v="5"/>
    <n v="66"/>
    <x v="1"/>
    <s v="Master's"/>
    <s v="European Job Board"/>
    <s v="Hybrid"/>
    <s v="EU-CC101"/>
    <x v="1"/>
    <n v="71.599999999999994"/>
    <n v="10.199999999999999"/>
    <s v="45-54"/>
    <s v="€40k-€60k"/>
    <x v="2"/>
    <n v="0"/>
    <x v="1"/>
    <s v="Watchlist"/>
    <n v="71.599999999999994"/>
    <s v="Data Issue"/>
  </r>
  <r>
    <x v="328"/>
    <s v="Marie Ricci"/>
    <x v="0"/>
    <n v="47"/>
    <d v="1978-08-09T00:00:00"/>
    <x v="7"/>
    <x v="5"/>
    <s v="Workforce Planner"/>
    <x v="4"/>
    <s v="M017"/>
    <x v="43"/>
    <x v="17"/>
    <s v="France"/>
    <s v="Hauts-de-France"/>
    <d v="2016-02-10T00:00:00"/>
    <m/>
    <x v="0"/>
    <n v="80000"/>
    <n v="4000"/>
    <n v="3"/>
    <x v="0"/>
    <n v="4"/>
    <n v="0"/>
    <n v="80"/>
    <x v="0"/>
    <s v="Master's"/>
    <s v="Company Careers Page"/>
    <s v="Hybrid"/>
    <s v="EU-CC401"/>
    <x v="0"/>
    <n v="73.8"/>
    <n v="10.3"/>
    <s v="45-54"/>
    <s v="€60k-€85k"/>
    <x v="1"/>
    <n v="0"/>
    <x v="0"/>
    <s v="Watchlist"/>
    <n v="73.8"/>
    <s v="Data Issue"/>
  </r>
  <r>
    <x v="329"/>
    <s v="Sofia Marino"/>
    <x v="0"/>
    <n v="33"/>
    <d v="1992-06-22T00:00:00"/>
    <x v="4"/>
    <x v="4"/>
    <s v="Marketing Executive"/>
    <x v="4"/>
    <s v="M006"/>
    <x v="4"/>
    <x v="15"/>
    <s v="Belgium"/>
    <s v="Brussels-Capital"/>
    <d v="2018-11-18T00:00:00"/>
    <m/>
    <x v="0"/>
    <n v="87000"/>
    <n v="7800"/>
    <n v="4"/>
    <x v="13"/>
    <n v="10"/>
    <n v="0"/>
    <n v="73"/>
    <x v="0"/>
    <s v="PhD"/>
    <s v="Employee Referral"/>
    <s v="Hybrid"/>
    <s v="EU-CC203"/>
    <x v="1"/>
    <n v="77"/>
    <n v="7.6"/>
    <s v="25-34"/>
    <s v="€85k-€120k"/>
    <x v="2"/>
    <n v="0"/>
    <x v="1"/>
    <s v="Eligible"/>
    <n v="77"/>
    <m/>
  </r>
  <r>
    <x v="330"/>
    <s v="Piotr Ferrari"/>
    <x v="0"/>
    <n v="38"/>
    <d v="1988-02-29T00:00:00"/>
    <x v="5"/>
    <x v="4"/>
    <s v="Customer Success Manager"/>
    <x v="4"/>
    <s v="M055"/>
    <x v="48"/>
    <x v="19"/>
    <s v="France"/>
    <s v="Ile-de-France"/>
    <d v="2024-04-13T00:00:00"/>
    <d v="2025-03-25T00:00:00"/>
    <x v="1"/>
    <n v="72000"/>
    <n v="3600"/>
    <n v="3"/>
    <x v="24"/>
    <n v="15"/>
    <n v="5"/>
    <n v="54"/>
    <x v="0"/>
    <s v="MBA"/>
    <s v="Indeed"/>
    <s v="Hybrid"/>
    <s v="EU-CC202"/>
    <x v="1"/>
    <n v="58.1"/>
    <n v="0.9"/>
    <s v="35-44"/>
    <s v="€60k-€85k"/>
    <x v="1"/>
    <n v="1"/>
    <x v="1"/>
    <s v="Not Eligible"/>
    <n v="58.1"/>
    <m/>
  </r>
  <r>
    <x v="331"/>
    <s v="Hugo Bernard"/>
    <x v="1"/>
    <n v="60"/>
    <d v="1966-04-24T00:00:00"/>
    <x v="2"/>
    <x v="2"/>
    <s v="Product Owner"/>
    <x v="2"/>
    <s v="M027"/>
    <x v="31"/>
    <x v="8"/>
    <s v="United Kingdom"/>
    <s v="England"/>
    <d v="2024-11-09T00:00:00"/>
    <m/>
    <x v="0"/>
    <n v="59000"/>
    <n v="3000"/>
    <n v="3"/>
    <x v="35"/>
    <n v="17"/>
    <n v="14"/>
    <n v="82"/>
    <x v="0"/>
    <s v="Master's"/>
    <s v="Employee Referral"/>
    <s v="Hybrid"/>
    <s v="EU-CC102"/>
    <x v="1"/>
    <n v="68.7"/>
    <n v="1.6"/>
    <s v="55+"/>
    <s v="€40k-€60k"/>
    <x v="1"/>
    <n v="0"/>
    <x v="0"/>
    <s v="Watchlist"/>
    <n v="68.7"/>
    <m/>
  </r>
  <r>
    <x v="332"/>
    <s v="Ava Olsson"/>
    <x v="0"/>
    <n v="46"/>
    <d v="1980-03-03T00:00:00"/>
    <x v="10"/>
    <x v="5"/>
    <s v="Vendor Manager"/>
    <x v="4"/>
    <s v="M013"/>
    <x v="12"/>
    <x v="9"/>
    <s v="United Kingdom"/>
    <s v="England"/>
    <d v="2021-01-11T00:00:00"/>
    <m/>
    <x v="0"/>
    <n v="79000"/>
    <n v="1600"/>
    <n v="2"/>
    <x v="7"/>
    <n v="14"/>
    <n v="18"/>
    <n v="42"/>
    <x v="0"/>
    <s v="Master's"/>
    <s v="LinkedIn"/>
    <s v="Hybrid"/>
    <s v="EU-CC402"/>
    <x v="1"/>
    <n v="41"/>
    <n v="5.4"/>
    <s v="45-54"/>
    <s v="€60k-€85k"/>
    <x v="0"/>
    <n v="0"/>
    <x v="1"/>
    <s v="Not Eligible"/>
    <n v="41"/>
    <m/>
  </r>
  <r>
    <x v="333"/>
    <s v="Piotr Nowak"/>
    <x v="1"/>
    <n v="34"/>
    <d v="1991-07-31T00:00:00"/>
    <x v="2"/>
    <x v="2"/>
    <s v="Product Owner"/>
    <x v="4"/>
    <s v="M021"/>
    <x v="56"/>
    <x v="10"/>
    <s v="Germany"/>
    <s v="Berlin"/>
    <d v="2017-06-06T00:00:00"/>
    <d v="2025-01-03T00:00:00"/>
    <x v="1"/>
    <n v="75000"/>
    <n v="3800"/>
    <n v="3"/>
    <x v="38"/>
    <n v="20"/>
    <n v="6"/>
    <n v="47"/>
    <x v="0"/>
    <s v="Diploma"/>
    <s v="University Hiring"/>
    <s v="Hybrid"/>
    <s v="EU-CC102"/>
    <x v="1"/>
    <n v="60.5"/>
    <n v="7.6"/>
    <s v="25-34"/>
    <s v="€60k-€85k"/>
    <x v="1"/>
    <n v="1"/>
    <x v="0"/>
    <s v="Not Eligible"/>
    <n v="60.5"/>
    <m/>
  </r>
  <r>
    <x v="334"/>
    <s v="Manuel Fischer"/>
    <x v="1"/>
    <n v="58"/>
    <d v="1968-03-19T00:00:00"/>
    <x v="0"/>
    <x v="0"/>
    <s v="Analytics Engineer"/>
    <x v="5"/>
    <s v="M058"/>
    <x v="19"/>
    <x v="5"/>
    <s v="Sweden"/>
    <s v="Stockholm County"/>
    <d v="2025-12-05T00:00:00"/>
    <m/>
    <x v="0"/>
    <n v="45000"/>
    <n v="4000"/>
    <n v="4"/>
    <x v="22"/>
    <n v="27"/>
    <n v="3"/>
    <n v="72"/>
    <x v="0"/>
    <s v="Master's"/>
    <s v="Company Careers Page"/>
    <s v="Hybrid"/>
    <s v="EU-CC103"/>
    <x v="1"/>
    <n v="73.2"/>
    <n v="0.5"/>
    <s v="55+"/>
    <s v="€40k-€60k"/>
    <x v="2"/>
    <n v="0"/>
    <x v="1"/>
    <s v="Watchlist"/>
    <n v="73.2"/>
    <m/>
  </r>
  <r>
    <x v="335"/>
    <s v="Sergio Larsson"/>
    <x v="1"/>
    <n v="22"/>
    <d v="2004-02-16T00:00:00"/>
    <x v="6"/>
    <x v="2"/>
    <s v="Software Engineer"/>
    <x v="1"/>
    <s v="M039"/>
    <x v="22"/>
    <x v="10"/>
    <s v="Germany"/>
    <s v="Berlin"/>
    <d v="2021-04-20T00:00:00"/>
    <d v="2022-04-26T00:00:00"/>
    <x v="1"/>
    <n v="104000"/>
    <n v="2100"/>
    <n v="2"/>
    <x v="39"/>
    <n v="18"/>
    <n v="0"/>
    <n v="35"/>
    <x v="0"/>
    <s v="Master's"/>
    <s v="Agency"/>
    <s v="Office"/>
    <s v="EU-CC101"/>
    <x v="1"/>
    <n v="50.2"/>
    <n v="1"/>
    <s v="&lt;25"/>
    <s v="€85k-€120k"/>
    <x v="0"/>
    <n v="1"/>
    <x v="0"/>
    <s v="Not Eligible"/>
    <n v="50.2"/>
    <s v="Data Issue"/>
  </r>
  <r>
    <x v="336"/>
    <s v="Amelia Sanchez"/>
    <x v="1"/>
    <n v="48"/>
    <d v="1977-07-18T00:00:00"/>
    <x v="7"/>
    <x v="5"/>
    <s v="Operations Manager"/>
    <x v="1"/>
    <s v="M042"/>
    <x v="49"/>
    <x v="1"/>
    <s v="Germany"/>
    <s v="Hamburg"/>
    <d v="2019-09-02T00:00:00"/>
    <m/>
    <x v="0"/>
    <n v="110000"/>
    <n v="5500"/>
    <n v="3"/>
    <x v="25"/>
    <n v="4"/>
    <n v="5"/>
    <n v="57"/>
    <x v="0"/>
    <s v="Bachelor's"/>
    <s v="European Job Board"/>
    <s v="Hybrid"/>
    <s v="EU-CC401"/>
    <x v="1"/>
    <n v="58.5"/>
    <n v="6.8"/>
    <s v="45-54"/>
    <s v="€85k-€120k"/>
    <x v="1"/>
    <n v="0"/>
    <x v="1"/>
    <s v="Not Eligible"/>
    <n v="58.5"/>
    <m/>
  </r>
  <r>
    <x v="337"/>
    <s v="Daniel Johnson"/>
    <x v="1"/>
    <n v="25"/>
    <d v="2000-07-25T00:00:00"/>
    <x v="9"/>
    <x v="1"/>
    <s v="Business Analyst"/>
    <x v="3"/>
    <s v="M015"/>
    <x v="10"/>
    <x v="12"/>
    <s v="Ireland"/>
    <s v="Leinster"/>
    <d v="2022-04-08T00:00:00"/>
    <m/>
    <x v="0"/>
    <n v="146000"/>
    <n v="8800"/>
    <n v="3"/>
    <x v="1"/>
    <n v="18"/>
    <n v="1"/>
    <n v="73"/>
    <x v="0"/>
    <s v="Bachelor's"/>
    <s v="European Job Board"/>
    <s v="Remote"/>
    <s v="EU-CC303"/>
    <x v="1"/>
    <n v="69"/>
    <n v="4.2"/>
    <s v="25-34"/>
    <s v="€120k-€170k"/>
    <x v="1"/>
    <n v="0"/>
    <x v="1"/>
    <s v="Watchlist"/>
    <n v="69"/>
    <s v="Data Issue"/>
  </r>
  <r>
    <x v="338"/>
    <s v="Diego Muller"/>
    <x v="1"/>
    <n v="45"/>
    <d v="1980-11-23T00:00:00"/>
    <x v="11"/>
    <x v="4"/>
    <s v="Sales Development Representative"/>
    <x v="4"/>
    <s v="M026"/>
    <x v="18"/>
    <x v="18"/>
    <s v="Poland"/>
    <s v="Masovian"/>
    <d v="2024-08-01T00:00:00"/>
    <m/>
    <x v="0"/>
    <n v="56000"/>
    <n v="1100"/>
    <n v="2"/>
    <x v="29"/>
    <n v="11"/>
    <n v="0"/>
    <n v="56"/>
    <x v="0"/>
    <s v="Bachelor's"/>
    <s v="Company Careers Page"/>
    <s v="Hybrid"/>
    <s v="EU-CC201"/>
    <x v="1"/>
    <n v="55.6"/>
    <n v="1.9"/>
    <s v="45-54"/>
    <s v="€40k-€60k"/>
    <x v="0"/>
    <n v="0"/>
    <x v="0"/>
    <s v="Not Eligible"/>
    <n v="55.6"/>
    <m/>
  </r>
  <r>
    <x v="339"/>
    <s v="Natalia Johansson"/>
    <x v="1"/>
    <n v="26"/>
    <d v="1999-12-27T00:00:00"/>
    <x v="6"/>
    <x v="2"/>
    <s v="Senior Software Engineer"/>
    <x v="4"/>
    <s v="M030"/>
    <x v="35"/>
    <x v="8"/>
    <s v="United Kingdom"/>
    <s v="England"/>
    <d v="2024-12-24T00:00:00"/>
    <m/>
    <x v="0"/>
    <n v="82000"/>
    <n v="4100"/>
    <n v="3"/>
    <x v="49"/>
    <n v="22"/>
    <n v="6"/>
    <n v="71"/>
    <x v="0"/>
    <s v="PhD"/>
    <s v="Employee Referral"/>
    <s v="Hybrid"/>
    <s v="EU-CC101"/>
    <x v="1"/>
    <n v="60.8"/>
    <n v="1.5"/>
    <s v="25-34"/>
    <s v="€60k-€85k"/>
    <x v="1"/>
    <n v="0"/>
    <x v="2"/>
    <s v="Watchlist"/>
    <n v="60.8"/>
    <m/>
  </r>
  <r>
    <x v="340"/>
    <s v="Mia Wozniak"/>
    <x v="1"/>
    <n v="32"/>
    <d v="1994-03-07T00:00:00"/>
    <x v="14"/>
    <x v="2"/>
    <s v="IT Manager"/>
    <x v="0"/>
    <s v="M045"/>
    <x v="39"/>
    <x v="5"/>
    <s v="Sweden"/>
    <s v="Stockholm County"/>
    <d v="2023-06-23T00:00:00"/>
    <d v="2024-10-19T00:00:00"/>
    <x v="1"/>
    <n v="210000"/>
    <n v="2100"/>
    <n v="1"/>
    <x v="20"/>
    <n v="5"/>
    <n v="5"/>
    <n v="28"/>
    <x v="0"/>
    <s v="Master's"/>
    <s v="Internal Transfer"/>
    <s v="Hybrid"/>
    <s v="EU-CC104"/>
    <x v="2"/>
    <n v="33.799999999999997"/>
    <n v="1.3"/>
    <s v="25-34"/>
    <s v="€170k+"/>
    <x v="0"/>
    <n v="1"/>
    <x v="1"/>
    <s v="Not Eligible"/>
    <n v="33.799999999999997"/>
    <m/>
  </r>
  <r>
    <x v="341"/>
    <s v="Anna Van Dijk"/>
    <x v="0"/>
    <n v="59"/>
    <d v="1966-07-10T00:00:00"/>
    <x v="7"/>
    <x v="5"/>
    <s v="Operations Analyst"/>
    <x v="5"/>
    <s v="M042"/>
    <x v="49"/>
    <x v="5"/>
    <s v="Sweden"/>
    <s v="Stockholm County"/>
    <d v="2021-12-19T00:00:00"/>
    <m/>
    <x v="0"/>
    <n v="37000"/>
    <n v="5200"/>
    <n v="5"/>
    <x v="7"/>
    <n v="12"/>
    <n v="0"/>
    <n v="86"/>
    <x v="0"/>
    <s v="Bachelor's"/>
    <s v="Company Careers Page"/>
    <s v="Hybrid"/>
    <s v="EU-CC401"/>
    <x v="1"/>
    <n v="92.3"/>
    <n v="4.5"/>
    <s v="55+"/>
    <s v="&lt;€40k"/>
    <x v="2"/>
    <n v="0"/>
    <x v="1"/>
    <s v="Eligible"/>
    <n v="92.3"/>
    <s v="Data Issue"/>
  </r>
  <r>
    <x v="342"/>
    <s v="Finn Fischer"/>
    <x v="1"/>
    <n v="44"/>
    <d v="1982-04-02T00:00:00"/>
    <x v="0"/>
    <x v="0"/>
    <s v="Data Scientist"/>
    <x v="2"/>
    <s v="M037"/>
    <x v="37"/>
    <x v="8"/>
    <s v="United Kingdom"/>
    <s v="England"/>
    <d v="2018-08-01T00:00:00"/>
    <d v="2023-07-07T00:00:00"/>
    <x v="1"/>
    <n v="62000"/>
    <n v="5600"/>
    <n v="4"/>
    <x v="7"/>
    <n v="20"/>
    <n v="10"/>
    <n v="54"/>
    <x v="0"/>
    <s v="Bachelor's"/>
    <s v="Employee Referral"/>
    <s v="Hybrid"/>
    <s v="EU-CC103"/>
    <x v="1"/>
    <n v="67.2"/>
    <n v="4.9000000000000004"/>
    <s v="35-44"/>
    <s v="€60k-€85k"/>
    <x v="2"/>
    <n v="1"/>
    <x v="1"/>
    <s v="Not Eligible"/>
    <n v="67.2"/>
    <s v="Data Issue"/>
  </r>
  <r>
    <x v="343"/>
    <s v="Nathan Richard"/>
    <x v="0"/>
    <n v="33"/>
    <d v="1993-03-08T00:00:00"/>
    <x v="0"/>
    <x v="0"/>
    <s v="Data Scientist"/>
    <x v="3"/>
    <s v="M058"/>
    <x v="19"/>
    <x v="21"/>
    <s v="Spain"/>
    <s v="Catalonia"/>
    <d v="2023-11-06T00:00:00"/>
    <d v="2024-05-01T00:00:00"/>
    <x v="1"/>
    <n v="121000"/>
    <n v="3600"/>
    <n v="2"/>
    <x v="18"/>
    <n v="16"/>
    <n v="14"/>
    <n v="52"/>
    <x v="0"/>
    <s v="Master's"/>
    <s v="LinkedIn"/>
    <s v="Hybrid"/>
    <s v="EU-CC103"/>
    <x v="1"/>
    <n v="40.700000000000003"/>
    <n v="0.5"/>
    <s v="25-34"/>
    <s v="€120k-€170k"/>
    <x v="0"/>
    <n v="1"/>
    <x v="2"/>
    <s v="Not Eligible"/>
    <n v="40.700000000000003"/>
    <m/>
  </r>
  <r>
    <x v="344"/>
    <s v="Amelia Schneider"/>
    <x v="0"/>
    <n v="22"/>
    <d v="2003-12-05T00:00:00"/>
    <x v="4"/>
    <x v="4"/>
    <s v="Content Specialist"/>
    <x v="6"/>
    <s v="M006"/>
    <x v="4"/>
    <x v="17"/>
    <s v="France"/>
    <s v="Hauts-de-France"/>
    <d v="2020-07-11T00:00:00"/>
    <m/>
    <x v="0"/>
    <n v="242000"/>
    <n v="36300"/>
    <n v="5"/>
    <x v="0"/>
    <n v="0"/>
    <n v="7"/>
    <n v="66"/>
    <x v="1"/>
    <s v="Bachelor's"/>
    <s v="Agency"/>
    <s v="Remote"/>
    <s v="EU-CC203"/>
    <x v="1"/>
    <n v="83.3"/>
    <n v="5.9"/>
    <s v="&lt;25"/>
    <s v="€170k+"/>
    <x v="2"/>
    <n v="0"/>
    <x v="0"/>
    <s v="Watchlist"/>
    <n v="83.3"/>
    <m/>
  </r>
  <r>
    <x v="345"/>
    <s v="Alessandro Ferreira"/>
    <x v="1"/>
    <n v="30"/>
    <d v="1996-06-01T00:00:00"/>
    <x v="4"/>
    <x v="4"/>
    <s v="Content Specialist"/>
    <x v="3"/>
    <s v="M006"/>
    <x v="4"/>
    <x v="11"/>
    <s v="Germany"/>
    <s v="Hesse"/>
    <d v="2023-11-28T00:00:00"/>
    <m/>
    <x v="0"/>
    <n v="142000"/>
    <n v="4300"/>
    <n v="2"/>
    <x v="53"/>
    <n v="13"/>
    <n v="12"/>
    <n v="56"/>
    <x v="0"/>
    <s v="Bachelor's"/>
    <s v="LinkedIn"/>
    <s v="Remote"/>
    <s v="EU-CC203"/>
    <x v="1"/>
    <n v="51.6"/>
    <n v="2.5"/>
    <s v="25-34"/>
    <s v="€120k-€170k"/>
    <x v="0"/>
    <n v="0"/>
    <x v="0"/>
    <s v="Not Eligible"/>
    <n v="51.6"/>
    <m/>
  </r>
  <r>
    <x v="346"/>
    <s v="Alice Moreau"/>
    <x v="1"/>
    <n v="47"/>
    <d v="1978-08-05T00:00:00"/>
    <x v="7"/>
    <x v="5"/>
    <s v="Workforce Planner"/>
    <x v="2"/>
    <s v="M042"/>
    <x v="49"/>
    <x v="26"/>
    <s v="Italy"/>
    <s v="Lazio"/>
    <d v="2025-12-13T00:00:00"/>
    <m/>
    <x v="0"/>
    <n v="44000"/>
    <n v="900"/>
    <n v="2"/>
    <x v="49"/>
    <n v="13"/>
    <n v="18"/>
    <n v="46"/>
    <x v="0"/>
    <s v="Diploma"/>
    <s v="Employee Referral"/>
    <s v="Hybrid"/>
    <s v="EU-CC401"/>
    <x v="1"/>
    <n v="37.1"/>
    <n v="0.5"/>
    <s v="45-54"/>
    <s v="€40k-€60k"/>
    <x v="0"/>
    <n v="0"/>
    <x v="2"/>
    <s v="Not Eligible"/>
    <n v="37.1"/>
    <m/>
  </r>
  <r>
    <x v="347"/>
    <s v="Erik Greco"/>
    <x v="0"/>
    <n v="50"/>
    <d v="1976-04-16T00:00:00"/>
    <x v="5"/>
    <x v="4"/>
    <s v="Support Specialist"/>
    <x v="4"/>
    <s v="M032"/>
    <x v="32"/>
    <x v="12"/>
    <s v="Ireland"/>
    <s v="Leinster"/>
    <d v="2025-12-03T00:00:00"/>
    <d v="2026-03-06T00:00:00"/>
    <x v="1"/>
    <n v="74000"/>
    <n v="10400"/>
    <n v="5"/>
    <x v="12"/>
    <n v="10"/>
    <n v="11"/>
    <n v="81"/>
    <x v="0"/>
    <s v="Master's"/>
    <s v="Employee Referral"/>
    <s v="Hybrid"/>
    <s v="EU-CC202"/>
    <x v="2"/>
    <n v="83.8"/>
    <n v="0.3"/>
    <s v="45-54"/>
    <s v="€60k-€85k"/>
    <x v="2"/>
    <n v="1"/>
    <x v="1"/>
    <s v="Not Eligible"/>
    <n v="83.8"/>
    <m/>
  </r>
  <r>
    <x v="348"/>
    <s v="Daniel Schmidt"/>
    <x v="1"/>
    <n v="43"/>
    <d v="1983-02-20T00:00:00"/>
    <x v="10"/>
    <x v="5"/>
    <s v="Procurement Analyst"/>
    <x v="1"/>
    <s v="M049"/>
    <x v="23"/>
    <x v="11"/>
    <s v="Germany"/>
    <s v="Hesse"/>
    <d v="2025-12-24T00:00:00"/>
    <m/>
    <x v="0"/>
    <n v="115000"/>
    <n v="10400"/>
    <n v="4"/>
    <x v="42"/>
    <n v="13"/>
    <n v="12"/>
    <n v="79"/>
    <x v="0"/>
    <s v="Diploma"/>
    <s v="Agency"/>
    <s v="Hybrid"/>
    <s v="EU-CC402"/>
    <x v="2"/>
    <n v="76.7"/>
    <n v="0.5"/>
    <s v="35-44"/>
    <s v="€85k-€120k"/>
    <x v="2"/>
    <n v="0"/>
    <x v="0"/>
    <s v="Watchlist"/>
    <n v="76.7"/>
    <m/>
  </r>
  <r>
    <x v="349"/>
    <s v="Noah Nilsson"/>
    <x v="0"/>
    <n v="42"/>
    <d v="1983-12-03T00:00:00"/>
    <x v="4"/>
    <x v="4"/>
    <s v="Marketing Executive"/>
    <x v="5"/>
    <s v="M006"/>
    <x v="4"/>
    <x v="3"/>
    <s v="Italy"/>
    <s v="Lombardy"/>
    <d v="2025-06-25T00:00:00"/>
    <m/>
    <x v="0"/>
    <n v="39000"/>
    <n v="3500"/>
    <n v="4"/>
    <x v="15"/>
    <n v="13"/>
    <n v="13"/>
    <n v="81"/>
    <x v="0"/>
    <s v="Bachelor's"/>
    <s v="Indeed"/>
    <s v="Remote"/>
    <s v="EU-CC203"/>
    <x v="1"/>
    <n v="69.599999999999994"/>
    <n v="1"/>
    <s v="35-44"/>
    <s v="&lt;€40k"/>
    <x v="2"/>
    <n v="0"/>
    <x v="2"/>
    <s v="Watchlist"/>
    <n v="69.599999999999994"/>
    <m/>
  </r>
  <r>
    <x v="350"/>
    <s v="Lea Fernandez"/>
    <x v="1"/>
    <n v="31"/>
    <d v="1994-08-11T00:00:00"/>
    <x v="0"/>
    <x v="0"/>
    <s v="Data Analyst"/>
    <x v="1"/>
    <s v="M037"/>
    <x v="37"/>
    <x v="1"/>
    <s v="Germany"/>
    <s v="Hamburg"/>
    <d v="2025-02-09T00:00:00"/>
    <m/>
    <x v="0"/>
    <n v="112000"/>
    <n v="5600"/>
    <n v="3"/>
    <x v="20"/>
    <n v="7"/>
    <n v="9"/>
    <n v="53"/>
    <x v="0"/>
    <s v="PhD"/>
    <s v="Agency"/>
    <s v="Office"/>
    <s v="EU-CC103"/>
    <x v="1"/>
    <n v="58.5"/>
    <n v="1.3"/>
    <s v="25-34"/>
    <s v="€85k-€120k"/>
    <x v="1"/>
    <n v="0"/>
    <x v="1"/>
    <s v="Not Eligible"/>
    <n v="58.5"/>
    <m/>
  </r>
  <r>
    <x v="351"/>
    <s v="Alice Doyle"/>
    <x v="1"/>
    <n v="33"/>
    <d v="1992-10-08T00:00:00"/>
    <x v="14"/>
    <x v="2"/>
    <s v="Systems Administrator"/>
    <x v="2"/>
    <s v="M009"/>
    <x v="45"/>
    <x v="22"/>
    <s v="Netherlands"/>
    <s v="South Holland"/>
    <d v="2020-11-16T00:00:00"/>
    <m/>
    <x v="0"/>
    <n v="59000"/>
    <n v="3000"/>
    <n v="3"/>
    <x v="22"/>
    <n v="14"/>
    <n v="10"/>
    <n v="57"/>
    <x v="0"/>
    <s v="Master's"/>
    <s v="Company Careers Page"/>
    <s v="Office"/>
    <s v="EU-CC104"/>
    <x v="1"/>
    <n v="55.5"/>
    <n v="5.6"/>
    <s v="25-34"/>
    <s v="€40k-€60k"/>
    <x v="1"/>
    <n v="0"/>
    <x v="1"/>
    <s v="Not Eligible"/>
    <n v="55.5"/>
    <s v="Data Issue"/>
  </r>
  <r>
    <x v="352"/>
    <s v="Hugo Evans"/>
    <x v="1"/>
    <n v="41"/>
    <d v="1984-10-23T00:00:00"/>
    <x v="1"/>
    <x v="1"/>
    <s v="FP&amp;A Analyst"/>
    <x v="4"/>
    <s v="M059"/>
    <x v="41"/>
    <x v="7"/>
    <s v="Germany"/>
    <s v="Bavaria"/>
    <d v="2018-04-26T00:00:00"/>
    <m/>
    <x v="0"/>
    <n v="91000"/>
    <n v="0"/>
    <n v="1"/>
    <x v="8"/>
    <n v="5"/>
    <n v="0"/>
    <n v="25"/>
    <x v="0"/>
    <s v="Bachelor's"/>
    <s v="Company Careers Page"/>
    <s v="Hybrid"/>
    <s v="EU-CC301"/>
    <x v="1"/>
    <n v="33"/>
    <n v="8.1"/>
    <s v="35-44"/>
    <s v="€85k-€120k"/>
    <x v="0"/>
    <n v="0"/>
    <x v="1"/>
    <s v="Not Eligible"/>
    <n v="33"/>
    <m/>
  </r>
  <r>
    <x v="353"/>
    <s v="Mia Schneider"/>
    <x v="0"/>
    <n v="52"/>
    <d v="1974-03-15T00:00:00"/>
    <x v="8"/>
    <x v="3"/>
    <s v="SOC Analyst"/>
    <x v="5"/>
    <s v="M056"/>
    <x v="9"/>
    <x v="13"/>
    <s v="Europe"/>
    <s v="Remote"/>
    <d v="2023-07-08T00:00:00"/>
    <d v="2024-06-08T00:00:00"/>
    <x v="1"/>
    <n v="36000"/>
    <n v="1800"/>
    <n v="3"/>
    <x v="14"/>
    <n v="25"/>
    <n v="16"/>
    <n v="25"/>
    <x v="0"/>
    <s v="Master's"/>
    <s v="Employee Referral"/>
    <s v="Remote"/>
    <s v="EU-CC503"/>
    <x v="0"/>
    <n v="46"/>
    <n v="0.9"/>
    <s v="45-54"/>
    <s v="&lt;€40k"/>
    <x v="1"/>
    <n v="1"/>
    <x v="0"/>
    <s v="Not Eligible"/>
    <n v="46"/>
    <s v="Data Issue"/>
  </r>
  <r>
    <x v="354"/>
    <s v="Emilia Smit"/>
    <x v="1"/>
    <n v="50"/>
    <d v="1975-12-09T00:00:00"/>
    <x v="6"/>
    <x v="2"/>
    <s v="Software Engineer"/>
    <x v="5"/>
    <s v="M044"/>
    <x v="36"/>
    <x v="21"/>
    <s v="Spain"/>
    <s v="Catalonia"/>
    <d v="2025-04-01T00:00:00"/>
    <m/>
    <x v="0"/>
    <n v="42000"/>
    <n v="2100"/>
    <n v="3"/>
    <x v="13"/>
    <n v="12"/>
    <n v="4"/>
    <n v="58"/>
    <x v="0"/>
    <s v="PhD"/>
    <s v="Company Careers Page"/>
    <s v="Hybrid"/>
    <s v="EU-CC101"/>
    <x v="1"/>
    <n v="60.8"/>
    <n v="1.2"/>
    <s v="45-54"/>
    <s v="€40k-€60k"/>
    <x v="1"/>
    <n v="0"/>
    <x v="1"/>
    <s v="Not Eligible"/>
    <n v="60.8"/>
    <m/>
  </r>
  <r>
    <x v="355"/>
    <s v="Piotr Johnson"/>
    <x v="1"/>
    <n v="56"/>
    <d v="1970-03-12T00:00:00"/>
    <x v="11"/>
    <x v="4"/>
    <s v="Sales Development Representative"/>
    <x v="1"/>
    <s v="M026"/>
    <x v="18"/>
    <x v="8"/>
    <s v="United Kingdom"/>
    <s v="England"/>
    <d v="2024-09-23T00:00:00"/>
    <m/>
    <x v="0"/>
    <n v="120000"/>
    <n v="10800"/>
    <n v="4"/>
    <x v="1"/>
    <n v="24"/>
    <n v="25"/>
    <n v="84"/>
    <x v="0"/>
    <s v="High School"/>
    <s v="European Job Board"/>
    <s v="Remote"/>
    <s v="EU-CC201"/>
    <x v="1"/>
    <n v="72.400000000000006"/>
    <n v="1.7"/>
    <s v="55+"/>
    <s v="€120k-€170k"/>
    <x v="2"/>
    <n v="0"/>
    <x v="1"/>
    <s v="Watchlist"/>
    <n v="72.400000000000006"/>
    <m/>
  </r>
  <r>
    <x v="356"/>
    <s v="Hannah Nilsson"/>
    <x v="0"/>
    <n v="32"/>
    <d v="1994-05-01T00:00:00"/>
    <x v="4"/>
    <x v="4"/>
    <s v="Marketing Executive"/>
    <x v="3"/>
    <s v="M006"/>
    <x v="4"/>
    <x v="13"/>
    <s v="Europe"/>
    <s v="Remote"/>
    <d v="2022-06-18T00:00:00"/>
    <m/>
    <x v="0"/>
    <n v="146000"/>
    <n v="14600"/>
    <n v="4"/>
    <x v="12"/>
    <n v="17"/>
    <n v="30"/>
    <n v="58"/>
    <x v="0"/>
    <s v="Bachelor's"/>
    <s v="Indeed"/>
    <s v="Hybrid"/>
    <s v="EU-CC203"/>
    <x v="1"/>
    <n v="62.3"/>
    <n v="4"/>
    <s v="25-34"/>
    <s v="€120k-€170k"/>
    <x v="2"/>
    <n v="0"/>
    <x v="1"/>
    <s v="Not Eligible"/>
    <n v="62.3"/>
    <s v="Data Issue"/>
  </r>
  <r>
    <x v="357"/>
    <s v="Paula Kaminski"/>
    <x v="1"/>
    <n v="54"/>
    <d v="1972-02-28T00:00:00"/>
    <x v="12"/>
    <x v="1"/>
    <s v="HR Associate"/>
    <x v="4"/>
    <s v="M033"/>
    <x v="21"/>
    <x v="8"/>
    <s v="United Kingdom"/>
    <s v="England"/>
    <d v="2018-04-05T00:00:00"/>
    <m/>
    <x v="0"/>
    <n v="77000"/>
    <n v="3800"/>
    <n v="3"/>
    <x v="0"/>
    <n v="22"/>
    <n v="18"/>
    <n v="67"/>
    <x v="0"/>
    <s v="Bachelor's"/>
    <s v="Indeed"/>
    <s v="Hybrid"/>
    <s v="EU-CC302"/>
    <x v="1"/>
    <n v="60.2"/>
    <n v="8.1999999999999993"/>
    <s v="45-54"/>
    <s v="€60k-€85k"/>
    <x v="1"/>
    <n v="0"/>
    <x v="0"/>
    <s v="Watchlist"/>
    <n v="60.2"/>
    <m/>
  </r>
  <r>
    <x v="358"/>
    <s v="Sven Byrne"/>
    <x v="0"/>
    <n v="31"/>
    <d v="1994-09-13T00:00:00"/>
    <x v="2"/>
    <x v="2"/>
    <s v="Associate Product Manager"/>
    <x v="4"/>
    <s v="M028"/>
    <x v="16"/>
    <x v="5"/>
    <s v="Sweden"/>
    <s v="Stockholm County"/>
    <d v="2022-11-27T00:00:00"/>
    <m/>
    <x v="0"/>
    <n v="74000"/>
    <n v="6700"/>
    <n v="4"/>
    <x v="3"/>
    <n v="26"/>
    <n v="0"/>
    <n v="93"/>
    <x v="0"/>
    <s v="Bachelor's"/>
    <s v="Employee Referral"/>
    <s v="Hybrid"/>
    <s v="EU-CC102"/>
    <x v="1"/>
    <n v="82.3"/>
    <n v="3.5"/>
    <s v="25-34"/>
    <s v="€60k-€85k"/>
    <x v="2"/>
    <n v="0"/>
    <x v="1"/>
    <s v="Eligible"/>
    <n v="82.3"/>
    <m/>
  </r>
  <r>
    <x v="359"/>
    <s v="Kacper Kelly"/>
    <x v="0"/>
    <n v="43"/>
    <d v="1983-01-26T00:00:00"/>
    <x v="6"/>
    <x v="2"/>
    <s v="Backend Engineer"/>
    <x v="1"/>
    <s v="M001"/>
    <x v="17"/>
    <x v="9"/>
    <s v="United Kingdom"/>
    <s v="England"/>
    <d v="2025-04-13T00:00:00"/>
    <m/>
    <x v="0"/>
    <n v="111000"/>
    <n v="2200"/>
    <n v="2"/>
    <x v="33"/>
    <n v="12"/>
    <n v="0"/>
    <n v="48"/>
    <x v="0"/>
    <s v="Diploma"/>
    <s v="Agency"/>
    <s v="Hybrid"/>
    <s v="EU-CC101"/>
    <x v="0"/>
    <n v="44.8"/>
    <n v="1.2"/>
    <s v="35-44"/>
    <s v="€85k-€120k"/>
    <x v="0"/>
    <n v="0"/>
    <x v="2"/>
    <s v="Not Eligible"/>
    <n v="44.8"/>
    <m/>
  </r>
  <r>
    <x v="360"/>
    <s v="Oscar Visser"/>
    <x v="1"/>
    <n v="25"/>
    <d v="2001-03-19T00:00:00"/>
    <x v="11"/>
    <x v="4"/>
    <s v="Sales Executive"/>
    <x v="1"/>
    <s v="M023"/>
    <x v="24"/>
    <x v="14"/>
    <s v="Poland"/>
    <s v="Lower Silesian"/>
    <d v="2023-09-18T00:00:00"/>
    <m/>
    <x v="0"/>
    <n v="80000"/>
    <n v="4000"/>
    <n v="3"/>
    <x v="26"/>
    <n v="15"/>
    <n v="6"/>
    <n v="64"/>
    <x v="0"/>
    <s v="Diploma"/>
    <s v="Company Careers Page"/>
    <s v="Hybrid"/>
    <s v="EU-CC201"/>
    <x v="1"/>
    <n v="62.6"/>
    <n v="2.7"/>
    <s v="25-34"/>
    <s v="€60k-€85k"/>
    <x v="1"/>
    <n v="0"/>
    <x v="1"/>
    <s v="Watchlist"/>
    <n v="62.6"/>
    <s v="Data Issue"/>
  </r>
  <r>
    <x v="361"/>
    <s v="Alicja Silva"/>
    <x v="1"/>
    <n v="60"/>
    <d v="1965-11-12T00:00:00"/>
    <x v="12"/>
    <x v="1"/>
    <s v="HR Business Partner"/>
    <x v="2"/>
    <s v="M060"/>
    <x v="20"/>
    <x v="25"/>
    <s v="Netherlands"/>
    <s v="North Holland"/>
    <d v="2019-07-17T00:00:00"/>
    <m/>
    <x v="0"/>
    <n v="66000"/>
    <n v="5900"/>
    <n v="4"/>
    <x v="3"/>
    <n v="28"/>
    <n v="20"/>
    <n v="65"/>
    <x v="0"/>
    <s v="Diploma"/>
    <s v="Employee Referral"/>
    <s v="Office"/>
    <s v="EU-CC302"/>
    <x v="1"/>
    <n v="62.5"/>
    <n v="6.9"/>
    <s v="55+"/>
    <s v="€60k-€85k"/>
    <x v="2"/>
    <n v="0"/>
    <x v="1"/>
    <s v="Watchlist"/>
    <n v="62.5"/>
    <m/>
  </r>
  <r>
    <x v="362"/>
    <s v="Ben Bernard"/>
    <x v="1"/>
    <n v="27"/>
    <d v="1999-01-19T00:00:00"/>
    <x v="4"/>
    <x v="4"/>
    <s v="Marketing Executive"/>
    <x v="4"/>
    <s v="M006"/>
    <x v="4"/>
    <x v="5"/>
    <s v="Sweden"/>
    <s v="Stockholm County"/>
    <d v="2025-03-16T00:00:00"/>
    <m/>
    <x v="0"/>
    <n v="87000"/>
    <n v="7800"/>
    <n v="4"/>
    <x v="21"/>
    <n v="14"/>
    <n v="17"/>
    <n v="70"/>
    <x v="0"/>
    <s v="High School"/>
    <s v="Company Careers Page"/>
    <s v="Hybrid"/>
    <s v="EU-CC203"/>
    <x v="1"/>
    <n v="66.2"/>
    <n v="1.2"/>
    <s v="25-34"/>
    <s v="€85k-€120k"/>
    <x v="2"/>
    <n v="0"/>
    <x v="1"/>
    <s v="Watchlist"/>
    <n v="66.2"/>
    <s v="Data Issue"/>
  </r>
  <r>
    <x v="363"/>
    <s v="Milan Costa"/>
    <x v="1"/>
    <n v="55"/>
    <d v="1970-06-29T00:00:00"/>
    <x v="1"/>
    <x v="1"/>
    <s v="Finance Manager"/>
    <x v="4"/>
    <s v="M036"/>
    <x v="40"/>
    <x v="12"/>
    <s v="Ireland"/>
    <s v="Leinster"/>
    <d v="2020-03-17T00:00:00"/>
    <m/>
    <x v="0"/>
    <n v="71000"/>
    <n v="3600"/>
    <n v="3"/>
    <x v="23"/>
    <n v="31"/>
    <n v="4"/>
    <n v="80"/>
    <x v="0"/>
    <s v="Master's"/>
    <s v="Employee Referral"/>
    <s v="Hybrid"/>
    <s v="EU-CC301"/>
    <x v="1"/>
    <n v="72.8"/>
    <n v="6.2"/>
    <s v="55+"/>
    <s v="€60k-€85k"/>
    <x v="1"/>
    <n v="0"/>
    <x v="0"/>
    <s v="Watchlist"/>
    <n v="72.8"/>
    <m/>
  </r>
  <r>
    <x v="364"/>
    <s v="Pieter Durand"/>
    <x v="0"/>
    <n v="58"/>
    <d v="1967-11-26T00:00:00"/>
    <x v="2"/>
    <x v="2"/>
    <s v="Lead Product Manager"/>
    <x v="2"/>
    <s v="M002"/>
    <x v="58"/>
    <x v="23"/>
    <s v="Portugal"/>
    <s v="Lisbon District"/>
    <d v="2025-08-02T00:00:00"/>
    <m/>
    <x v="0"/>
    <n v="45000"/>
    <n v="2200"/>
    <n v="3"/>
    <x v="41"/>
    <n v="15"/>
    <n v="16"/>
    <n v="58"/>
    <x v="0"/>
    <s v="Bachelor's"/>
    <s v="Employee Referral"/>
    <s v="Hybrid"/>
    <s v="EU-CC102"/>
    <x v="1"/>
    <n v="55"/>
    <n v="0.9"/>
    <s v="55+"/>
    <s v="€40k-€60k"/>
    <x v="1"/>
    <n v="0"/>
    <x v="1"/>
    <s v="Not Eligible"/>
    <n v="55"/>
    <m/>
  </r>
  <r>
    <x v="365"/>
    <s v="Carmen Martinez"/>
    <x v="1"/>
    <n v="48"/>
    <d v="1978-04-12T00:00:00"/>
    <x v="10"/>
    <x v="5"/>
    <s v="Sourcing Specialist"/>
    <x v="5"/>
    <s v="M013"/>
    <x v="12"/>
    <x v="17"/>
    <s v="France"/>
    <s v="Hauts-de-France"/>
    <d v="2020-06-14T00:00:00"/>
    <m/>
    <x v="0"/>
    <n v="37000"/>
    <n v="1800"/>
    <n v="3"/>
    <x v="35"/>
    <n v="14"/>
    <n v="7"/>
    <n v="67"/>
    <x v="0"/>
    <s v="Master's"/>
    <s v="LinkedIn"/>
    <s v="Hybrid"/>
    <s v="EU-CC402"/>
    <x v="0"/>
    <n v="67"/>
    <n v="6"/>
    <s v="45-54"/>
    <s v="&lt;€40k"/>
    <x v="1"/>
    <n v="0"/>
    <x v="0"/>
    <s v="Watchlist"/>
    <n v="67"/>
    <m/>
  </r>
  <r>
    <x v="366"/>
    <s v="Camille Weber"/>
    <x v="0"/>
    <n v="24"/>
    <d v="2002-04-07T00:00:00"/>
    <x v="11"/>
    <x v="4"/>
    <s v="Account Executive"/>
    <x v="1"/>
    <s v="M016"/>
    <x v="25"/>
    <x v="0"/>
    <s v="Spain"/>
    <s v="Valencian Community"/>
    <d v="2025-11-09T00:00:00"/>
    <d v="2026-04-10T00:00:00"/>
    <x v="1"/>
    <n v="87000"/>
    <n v="7800"/>
    <n v="4"/>
    <x v="22"/>
    <n v="25"/>
    <n v="19"/>
    <n v="51"/>
    <x v="0"/>
    <s v="MBA"/>
    <s v="Company Careers Page"/>
    <s v="Office"/>
    <s v="EU-CC201"/>
    <x v="2"/>
    <n v="57.8"/>
    <n v="0.4"/>
    <s v="&lt;25"/>
    <s v="€85k-€120k"/>
    <x v="2"/>
    <n v="1"/>
    <x v="1"/>
    <s v="Not Eligible"/>
    <n v="57.8"/>
    <s v="Data Issue"/>
  </r>
  <r>
    <x v="367"/>
    <s v="Thomas Wagner"/>
    <x v="0"/>
    <n v="54"/>
    <d v="1972-06-08T00:00:00"/>
    <x v="14"/>
    <x v="2"/>
    <s v="IT Manager"/>
    <x v="2"/>
    <s v="M041"/>
    <x v="29"/>
    <x v="13"/>
    <s v="Europe"/>
    <s v="Remote"/>
    <d v="2024-07-16T00:00:00"/>
    <m/>
    <x v="0"/>
    <n v="52000"/>
    <n v="4700"/>
    <n v="4"/>
    <x v="12"/>
    <n v="19"/>
    <n v="5"/>
    <n v="70"/>
    <x v="0"/>
    <s v="Master's"/>
    <s v="University Hiring"/>
    <s v="Hybrid"/>
    <s v="EU-CC104"/>
    <x v="1"/>
    <n v="74"/>
    <n v="1.9"/>
    <s v="45-54"/>
    <s v="€40k-€60k"/>
    <x v="2"/>
    <n v="0"/>
    <x v="1"/>
    <s v="Watchlist"/>
    <n v="74"/>
    <s v="Data Issue"/>
  </r>
  <r>
    <x v="368"/>
    <s v="Javier Silva"/>
    <x v="1"/>
    <n v="28"/>
    <d v="1997-06-21T00:00:00"/>
    <x v="14"/>
    <x v="2"/>
    <s v="Systems Administrator"/>
    <x v="4"/>
    <s v="M045"/>
    <x v="39"/>
    <x v="21"/>
    <s v="Spain"/>
    <s v="Catalonia"/>
    <d v="2018-02-05T00:00:00"/>
    <m/>
    <x v="0"/>
    <n v="64000"/>
    <n v="3200"/>
    <n v="3"/>
    <x v="26"/>
    <n v="16"/>
    <n v="17"/>
    <n v="86"/>
    <x v="0"/>
    <s v="Bachelor's"/>
    <s v="Internal Transfer"/>
    <s v="Hybrid"/>
    <s v="EU-CC104"/>
    <x v="3"/>
    <n v="64.8"/>
    <n v="8.4"/>
    <s v="25-34"/>
    <s v="€60k-€85k"/>
    <x v="1"/>
    <n v="0"/>
    <x v="1"/>
    <s v="Watchlist"/>
    <n v="64.8"/>
    <m/>
  </r>
  <r>
    <x v="369"/>
    <s v="Lea Wojcik"/>
    <x v="0"/>
    <n v="25"/>
    <d v="2000-09-26T00:00:00"/>
    <x v="11"/>
    <x v="4"/>
    <s v="Account Executive"/>
    <x v="5"/>
    <s v="M023"/>
    <x v="24"/>
    <x v="11"/>
    <s v="Germany"/>
    <s v="Hesse"/>
    <d v="2025-12-14T00:00:00"/>
    <m/>
    <x v="0"/>
    <n v="48000"/>
    <n v="1000"/>
    <n v="2"/>
    <x v="35"/>
    <n v="15"/>
    <n v="8"/>
    <n v="67"/>
    <x v="0"/>
    <s v="Bachelor's"/>
    <s v="Employee Referral"/>
    <s v="Hybrid"/>
    <s v="EU-CC201"/>
    <x v="1"/>
    <n v="57.5"/>
    <n v="0.5"/>
    <s v="25-34"/>
    <s v="€40k-€60k"/>
    <x v="0"/>
    <n v="0"/>
    <x v="0"/>
    <s v="Not Eligible"/>
    <n v="57.5"/>
    <s v="Data Issue"/>
  </r>
  <r>
    <x v="370"/>
    <s v="Daniel Lewandowski"/>
    <x v="0"/>
    <n v="29"/>
    <d v="1997-04-26T00:00:00"/>
    <x v="12"/>
    <x v="1"/>
    <s v="Talent Acquisition Specialist"/>
    <x v="1"/>
    <s v="M052"/>
    <x v="52"/>
    <x v="11"/>
    <s v="Germany"/>
    <s v="Hesse"/>
    <d v="2024-12-25T00:00:00"/>
    <m/>
    <x v="0"/>
    <n v="113000"/>
    <n v="5600"/>
    <n v="3"/>
    <x v="8"/>
    <n v="24"/>
    <n v="15"/>
    <n v="66"/>
    <x v="0"/>
    <s v="Master's"/>
    <s v="Employee Referral"/>
    <s v="Office"/>
    <s v="EU-CC302"/>
    <x v="2"/>
    <n v="57.8"/>
    <n v="1.5"/>
    <s v="25-34"/>
    <s v="€85k-€120k"/>
    <x v="1"/>
    <n v="0"/>
    <x v="1"/>
    <s v="Watchlist"/>
    <n v="57.8"/>
    <m/>
  </r>
  <r>
    <x v="371"/>
    <s v="Leo Robert"/>
    <x v="1"/>
    <n v="28"/>
    <d v="1998-05-07T00:00:00"/>
    <x v="8"/>
    <x v="3"/>
    <s v="SOC Analyst"/>
    <x v="4"/>
    <s v="M056"/>
    <x v="9"/>
    <x v="13"/>
    <s v="Europe"/>
    <s v="Remote"/>
    <d v="2019-12-05T00:00:00"/>
    <d v="2022-04-28T00:00:00"/>
    <x v="1"/>
    <n v="70000"/>
    <n v="6300"/>
    <n v="4"/>
    <x v="26"/>
    <n v="1"/>
    <n v="4"/>
    <n v="59"/>
    <x v="0"/>
    <s v="Bachelor's"/>
    <s v="Employee Referral"/>
    <s v="Remote"/>
    <s v="EU-CC503"/>
    <x v="1"/>
    <n v="70.900000000000006"/>
    <n v="2.4"/>
    <s v="25-34"/>
    <s v="€60k-€85k"/>
    <x v="2"/>
    <n v="1"/>
    <x v="1"/>
    <s v="Not Eligible"/>
    <n v="70.900000000000006"/>
    <s v="Data Issue"/>
  </r>
  <r>
    <x v="372"/>
    <s v="Giovanni Perez"/>
    <x v="1"/>
    <n v="54"/>
    <d v="1972-06-03T00:00:00"/>
    <x v="6"/>
    <x v="2"/>
    <s v="Senior Software Engineer"/>
    <x v="2"/>
    <s v="M039"/>
    <x v="22"/>
    <x v="8"/>
    <s v="United Kingdom"/>
    <s v="England"/>
    <d v="2022-12-07T00:00:00"/>
    <m/>
    <x v="0"/>
    <n v="60000"/>
    <n v="5400"/>
    <n v="4"/>
    <x v="34"/>
    <n v="1"/>
    <n v="19"/>
    <n v="86"/>
    <x v="0"/>
    <s v="Master's"/>
    <s v="Company Careers Page"/>
    <s v="Hybrid"/>
    <s v="EU-CC101"/>
    <x v="1"/>
    <n v="76.599999999999994"/>
    <n v="3.5"/>
    <s v="45-54"/>
    <s v="€60k-€85k"/>
    <x v="2"/>
    <n v="0"/>
    <x v="0"/>
    <s v="Eligible"/>
    <n v="76.599999999999994"/>
    <m/>
  </r>
  <r>
    <x v="373"/>
    <s v="Oliver Martin"/>
    <x v="1"/>
    <n v="59"/>
    <d v="1966-06-23T00:00:00"/>
    <x v="6"/>
    <x v="2"/>
    <s v="Platform Engineer"/>
    <x v="3"/>
    <s v="M044"/>
    <x v="36"/>
    <x v="25"/>
    <s v="Netherlands"/>
    <s v="North Holland"/>
    <d v="2023-05-10T00:00:00"/>
    <m/>
    <x v="0"/>
    <n v="138000"/>
    <n v="8300"/>
    <n v="3"/>
    <x v="20"/>
    <n v="18"/>
    <n v="4"/>
    <n v="63"/>
    <x v="0"/>
    <s v="Master's"/>
    <s v="Internal Transfer"/>
    <s v="Remote"/>
    <s v="EU-CC101"/>
    <x v="1"/>
    <n v="64.5"/>
    <n v="3.1"/>
    <s v="55+"/>
    <s v="€120k-€170k"/>
    <x v="1"/>
    <n v="0"/>
    <x v="1"/>
    <s v="Watchlist"/>
    <n v="64.5"/>
    <m/>
  </r>
  <r>
    <x v="374"/>
    <s v="Ava O'Sullivan"/>
    <x v="2"/>
    <n v="35"/>
    <d v="1990-09-14T00:00:00"/>
    <x v="6"/>
    <x v="2"/>
    <s v="Engineering Lead"/>
    <x v="4"/>
    <s v="M048"/>
    <x v="6"/>
    <x v="13"/>
    <s v="Europe"/>
    <s v="Remote"/>
    <d v="2020-12-18T00:00:00"/>
    <m/>
    <x v="0"/>
    <n v="64000"/>
    <n v="5800"/>
    <n v="4"/>
    <x v="22"/>
    <n v="34"/>
    <n v="11"/>
    <n v="69"/>
    <x v="0"/>
    <s v="Master's"/>
    <s v="Internal Transfer"/>
    <s v="Office"/>
    <s v="EU-CC101"/>
    <x v="2"/>
    <n v="68.2"/>
    <n v="5.5"/>
    <s v="35-44"/>
    <s v="€60k-€85k"/>
    <x v="2"/>
    <n v="0"/>
    <x v="1"/>
    <s v="Watchlist"/>
    <n v="68.2"/>
    <s v="Data Issue"/>
  </r>
  <r>
    <x v="375"/>
    <s v="Martina Smith"/>
    <x v="2"/>
    <n v="59"/>
    <d v="1967-04-21T00:00:00"/>
    <x v="14"/>
    <x v="2"/>
    <s v="IT Manager"/>
    <x v="1"/>
    <s v="M045"/>
    <x v="39"/>
    <x v="22"/>
    <s v="Netherlands"/>
    <s v="South Holland"/>
    <d v="2024-04-11T00:00:00"/>
    <m/>
    <x v="0"/>
    <n v="104000"/>
    <n v="9400"/>
    <n v="4"/>
    <x v="12"/>
    <n v="10"/>
    <n v="13"/>
    <n v="89"/>
    <x v="0"/>
    <s v="MBA"/>
    <s v="Employee Referral"/>
    <s v="Hybrid"/>
    <s v="EU-CC104"/>
    <x v="1"/>
    <n v="76.7"/>
    <n v="2.2000000000000002"/>
    <s v="55+"/>
    <s v="€85k-€120k"/>
    <x v="2"/>
    <n v="0"/>
    <x v="1"/>
    <s v="Eligible"/>
    <n v="76.7"/>
    <s v="Data Issue"/>
  </r>
  <r>
    <x v="376"/>
    <s v="Adam Robert"/>
    <x v="1"/>
    <n v="33"/>
    <d v="1992-07-18T00:00:00"/>
    <x v="0"/>
    <x v="0"/>
    <s v="BI Analyst"/>
    <x v="2"/>
    <s v="M058"/>
    <x v="19"/>
    <x v="5"/>
    <s v="Sweden"/>
    <s v="Stockholm County"/>
    <d v="2018-03-03T00:00:00"/>
    <m/>
    <x v="0"/>
    <n v="59000"/>
    <n v="3000"/>
    <n v="3"/>
    <x v="49"/>
    <n v="21"/>
    <n v="21"/>
    <n v="78"/>
    <x v="0"/>
    <s v="High School"/>
    <s v="Employee Referral"/>
    <s v="Hybrid"/>
    <s v="EU-CC103"/>
    <x v="1"/>
    <n v="56.3"/>
    <n v="8.3000000000000007"/>
    <s v="25-34"/>
    <s v="€40k-€60k"/>
    <x v="1"/>
    <n v="0"/>
    <x v="2"/>
    <s v="Watchlist"/>
    <n v="56.3"/>
    <m/>
  </r>
  <r>
    <x v="377"/>
    <s v="Jack Rodrigues"/>
    <x v="1"/>
    <n v="24"/>
    <d v="2002-04-08T00:00:00"/>
    <x v="0"/>
    <x v="0"/>
    <s v="BI Analyst"/>
    <x v="5"/>
    <s v="M003"/>
    <x v="0"/>
    <x v="2"/>
    <s v="Poland"/>
    <s v="Lesser Poland"/>
    <d v="2015-02-18T00:00:00"/>
    <m/>
    <x v="0"/>
    <n v="26000"/>
    <n v="2300"/>
    <n v="4"/>
    <x v="1"/>
    <n v="22"/>
    <n v="2"/>
    <n v="66"/>
    <x v="1"/>
    <s v="Bachelor's"/>
    <s v="Indeed"/>
    <s v="Hybrid"/>
    <s v="EU-CC103"/>
    <x v="1"/>
    <n v="75.099999999999994"/>
    <n v="11.3"/>
    <s v="&lt;25"/>
    <s v="&lt;€40k"/>
    <x v="2"/>
    <n v="0"/>
    <x v="1"/>
    <s v="Watchlist"/>
    <n v="75.099999999999994"/>
    <s v="Data Issue"/>
  </r>
  <r>
    <x v="378"/>
    <s v="Jesse Murphy"/>
    <x v="1"/>
    <n v="23"/>
    <d v="2003-05-23T00:00:00"/>
    <x v="6"/>
    <x v="2"/>
    <s v="Platform Engineer"/>
    <x v="2"/>
    <s v="M057"/>
    <x v="38"/>
    <x v="19"/>
    <s v="France"/>
    <s v="Ile-de-France"/>
    <d v="2015-04-01T00:00:00"/>
    <m/>
    <x v="0"/>
    <n v="58000"/>
    <n v="2900"/>
    <n v="3"/>
    <x v="21"/>
    <n v="30"/>
    <n v="6"/>
    <n v="48"/>
    <x v="0"/>
    <s v="Master's"/>
    <s v="Employee Referral"/>
    <s v="Hybrid"/>
    <s v="EU-CC101"/>
    <x v="3"/>
    <n v="55"/>
    <n v="11.2"/>
    <s v="&lt;25"/>
    <s v="€40k-€60k"/>
    <x v="1"/>
    <n v="0"/>
    <x v="1"/>
    <s v="Not Eligible"/>
    <n v="55"/>
    <m/>
  </r>
  <r>
    <x v="379"/>
    <s v="Alice Fischer"/>
    <x v="1"/>
    <n v="40"/>
    <d v="1985-12-14T00:00:00"/>
    <x v="6"/>
    <x v="2"/>
    <s v="Backend Engineer"/>
    <x v="2"/>
    <s v="M001"/>
    <x v="17"/>
    <x v="15"/>
    <s v="Belgium"/>
    <s v="Brussels-Capital"/>
    <d v="2023-03-14T00:00:00"/>
    <m/>
    <x v="0"/>
    <n v="58000"/>
    <n v="5200"/>
    <n v="4"/>
    <x v="37"/>
    <n v="23"/>
    <n v="6"/>
    <n v="92"/>
    <x v="0"/>
    <s v="Diploma"/>
    <s v="European Job Board"/>
    <s v="Hybrid"/>
    <s v="EU-CC101"/>
    <x v="2"/>
    <n v="83.7"/>
    <n v="3.3"/>
    <s v="35-44"/>
    <s v="€40k-€60k"/>
    <x v="2"/>
    <n v="0"/>
    <x v="0"/>
    <s v="Eligible"/>
    <n v="83.7"/>
    <m/>
  </r>
  <r>
    <x v="380"/>
    <s v="Charlotte Smith"/>
    <x v="1"/>
    <n v="31"/>
    <d v="1994-07-14T00:00:00"/>
    <x v="6"/>
    <x v="2"/>
    <s v="Frontend Engineer"/>
    <x v="2"/>
    <s v="M051"/>
    <x v="13"/>
    <x v="2"/>
    <s v="Poland"/>
    <s v="Lesser Poland"/>
    <d v="2025-02-04T00:00:00"/>
    <m/>
    <x v="0"/>
    <n v="44000"/>
    <n v="2200"/>
    <n v="3"/>
    <x v="54"/>
    <n v="27"/>
    <n v="15"/>
    <n v="74"/>
    <x v="0"/>
    <s v="Bachelor's"/>
    <s v="Company Careers Page"/>
    <s v="Hybrid"/>
    <s v="EU-CC101"/>
    <x v="2"/>
    <n v="65.400000000000006"/>
    <n v="1.4"/>
    <s v="25-34"/>
    <s v="€40k-€60k"/>
    <x v="1"/>
    <n v="0"/>
    <x v="0"/>
    <s v="Watchlist"/>
    <n v="65.400000000000006"/>
    <m/>
  </r>
  <r>
    <x v="381"/>
    <s v="Astrid Kelly"/>
    <x v="0"/>
    <n v="37"/>
    <d v="1988-11-30T00:00:00"/>
    <x v="11"/>
    <x v="4"/>
    <s v="Regional Sales Manager"/>
    <x v="4"/>
    <s v="M026"/>
    <x v="18"/>
    <x v="22"/>
    <s v="Netherlands"/>
    <s v="South Holland"/>
    <d v="2024-07-03T00:00:00"/>
    <m/>
    <x v="0"/>
    <n v="73000"/>
    <n v="3600"/>
    <n v="3"/>
    <x v="21"/>
    <n v="4"/>
    <n v="10"/>
    <n v="56"/>
    <x v="0"/>
    <s v="High School"/>
    <s v="LinkedIn"/>
    <s v="Hybrid"/>
    <s v="EU-CC201"/>
    <x v="1"/>
    <n v="55.8"/>
    <n v="1.9"/>
    <s v="35-44"/>
    <s v="€60k-€85k"/>
    <x v="1"/>
    <n v="0"/>
    <x v="1"/>
    <s v="Not Eligible"/>
    <n v="55.8"/>
    <s v="Data Issue"/>
  </r>
  <r>
    <x v="382"/>
    <s v="Clara Weber"/>
    <x v="0"/>
    <n v="44"/>
    <d v="1981-12-12T00:00:00"/>
    <x v="7"/>
    <x v="5"/>
    <s v="Operations Manager"/>
    <x v="3"/>
    <s v="M017"/>
    <x v="43"/>
    <x v="17"/>
    <s v="France"/>
    <s v="Hauts-de-France"/>
    <d v="2024-09-14T00:00:00"/>
    <m/>
    <x v="0"/>
    <n v="138000"/>
    <n v="4100"/>
    <n v="2"/>
    <x v="31"/>
    <n v="28"/>
    <n v="9"/>
    <n v="47"/>
    <x v="0"/>
    <s v="High School"/>
    <s v="Company Careers Page"/>
    <s v="Hybrid"/>
    <s v="EU-CC401"/>
    <x v="1"/>
    <n v="50"/>
    <n v="1.7"/>
    <s v="35-44"/>
    <s v="€120k-€170k"/>
    <x v="0"/>
    <n v="0"/>
    <x v="0"/>
    <s v="Not Eligible"/>
    <n v="50"/>
    <m/>
  </r>
  <r>
    <x v="383"/>
    <s v="Hugo Walker"/>
    <x v="0"/>
    <n v="60"/>
    <d v="1966-03-26T00:00:00"/>
    <x v="6"/>
    <x v="2"/>
    <s v="Software Engineer"/>
    <x v="2"/>
    <s v="M030"/>
    <x v="35"/>
    <x v="8"/>
    <s v="United Kingdom"/>
    <s v="England"/>
    <d v="2022-07-05T00:00:00"/>
    <m/>
    <x v="0"/>
    <n v="61000"/>
    <n v="1200"/>
    <n v="2"/>
    <x v="33"/>
    <n v="12"/>
    <n v="0"/>
    <n v="63"/>
    <x v="0"/>
    <s v="Bachelor's"/>
    <s v="LinkedIn"/>
    <s v="Hybrid"/>
    <s v="EU-CC101"/>
    <x v="1"/>
    <n v="50"/>
    <n v="3.9"/>
    <s v="55+"/>
    <s v="€60k-€85k"/>
    <x v="0"/>
    <n v="0"/>
    <x v="2"/>
    <s v="Not Eligible"/>
    <n v="50"/>
    <m/>
  </r>
  <r>
    <x v="384"/>
    <s v="Oscar Persson"/>
    <x v="1"/>
    <n v="54"/>
    <d v="1972-03-24T00:00:00"/>
    <x v="6"/>
    <x v="2"/>
    <s v="Engineering Lead"/>
    <x v="1"/>
    <s v="M044"/>
    <x v="36"/>
    <x v="6"/>
    <s v="Netherlands"/>
    <s v="North Brabant"/>
    <d v="2024-10-17T00:00:00"/>
    <m/>
    <x v="0"/>
    <n v="92000"/>
    <n v="12900"/>
    <n v="5"/>
    <x v="41"/>
    <n v="18"/>
    <n v="0"/>
    <n v="98"/>
    <x v="0"/>
    <s v="Bachelor's"/>
    <s v="LinkedIn"/>
    <s v="Office"/>
    <s v="EU-CC101"/>
    <x v="1"/>
    <n v="95"/>
    <n v="1.7"/>
    <s v="45-54"/>
    <s v="€85k-€120k"/>
    <x v="2"/>
    <n v="0"/>
    <x v="1"/>
    <s v="Watchlist"/>
    <n v="95"/>
    <s v="Data Issue"/>
  </r>
  <r>
    <x v="385"/>
    <s v="Axel Persson"/>
    <x v="1"/>
    <n v="51"/>
    <d v="1974-10-13T00:00:00"/>
    <x v="11"/>
    <x v="4"/>
    <s v="Sales Development Representative"/>
    <x v="4"/>
    <s v="M016"/>
    <x v="25"/>
    <x v="8"/>
    <s v="United Kingdom"/>
    <s v="England"/>
    <d v="2020-07-07T00:00:00"/>
    <m/>
    <x v="0"/>
    <n v="74000"/>
    <n v="3700"/>
    <n v="3"/>
    <x v="26"/>
    <n v="8"/>
    <n v="12"/>
    <n v="71"/>
    <x v="0"/>
    <s v="Diploma"/>
    <s v="University Hiring"/>
    <s v="Hybrid"/>
    <s v="EU-CC201"/>
    <x v="1"/>
    <n v="62.1"/>
    <n v="5.9"/>
    <s v="45-54"/>
    <s v="€60k-€85k"/>
    <x v="1"/>
    <n v="0"/>
    <x v="1"/>
    <s v="Watchlist"/>
    <n v="62.1"/>
    <m/>
  </r>
  <r>
    <x v="386"/>
    <s v="Emma Robert"/>
    <x v="1"/>
    <n v="24"/>
    <d v="2002-02-11T00:00:00"/>
    <x v="0"/>
    <x v="0"/>
    <s v="Senior Data Analyst"/>
    <x v="0"/>
    <s v="M003"/>
    <x v="0"/>
    <x v="6"/>
    <s v="Netherlands"/>
    <s v="North Brabant"/>
    <d v="2024-01-02T00:00:00"/>
    <m/>
    <x v="0"/>
    <n v="188000"/>
    <n v="1900"/>
    <n v="1"/>
    <x v="21"/>
    <n v="19"/>
    <n v="7"/>
    <n v="57"/>
    <x v="0"/>
    <s v="Master's"/>
    <s v="Agency"/>
    <s v="Remote"/>
    <s v="EU-CC103"/>
    <x v="1"/>
    <n v="39.700000000000003"/>
    <n v="2.4"/>
    <s v="&lt;25"/>
    <s v="€170k+"/>
    <x v="0"/>
    <n v="0"/>
    <x v="1"/>
    <s v="Not Eligible"/>
    <n v="39.700000000000003"/>
    <m/>
  </r>
  <r>
    <x v="387"/>
    <s v="Paul Wisniewski"/>
    <x v="0"/>
    <n v="54"/>
    <d v="1972-04-24T00:00:00"/>
    <x v="5"/>
    <x v="4"/>
    <s v="Customer Success Manager"/>
    <x v="1"/>
    <s v="M054"/>
    <x v="5"/>
    <x v="25"/>
    <s v="Netherlands"/>
    <s v="North Holland"/>
    <d v="2024-01-10T00:00:00"/>
    <d v="2026-03-08T00:00:00"/>
    <x v="1"/>
    <n v="109000"/>
    <n v="5400"/>
    <n v="3"/>
    <x v="48"/>
    <n v="6"/>
    <n v="3"/>
    <n v="40"/>
    <x v="0"/>
    <s v="Bachelor's"/>
    <s v="Agency"/>
    <s v="Hybrid"/>
    <s v="EU-CC202"/>
    <x v="1"/>
    <n v="59.5"/>
    <n v="2.2000000000000002"/>
    <s v="45-54"/>
    <s v="€85k-€120k"/>
    <x v="1"/>
    <n v="1"/>
    <x v="0"/>
    <s v="Not Eligible"/>
    <n v="59.5"/>
    <s v="Data Issue"/>
  </r>
  <r>
    <x v="388"/>
    <s v="Lotte Lewandowski"/>
    <x v="1"/>
    <n v="49"/>
    <d v="1977-05-25T00:00:00"/>
    <x v="13"/>
    <x v="3"/>
    <s v="Regulatory Specialist"/>
    <x v="1"/>
    <s v="M012"/>
    <x v="33"/>
    <x v="10"/>
    <s v="Germany"/>
    <s v="Berlin"/>
    <d v="2023-02-05T00:00:00"/>
    <m/>
    <x v="0"/>
    <n v="124000"/>
    <n v="2500"/>
    <n v="2"/>
    <x v="38"/>
    <n v="16"/>
    <n v="5"/>
    <n v="81"/>
    <x v="0"/>
    <s v="Master's"/>
    <s v="Employee Referral"/>
    <s v="Hybrid"/>
    <s v="EU-CC502"/>
    <x v="1"/>
    <n v="63.8"/>
    <n v="3.4"/>
    <s v="45-54"/>
    <s v="€120k-€170k"/>
    <x v="0"/>
    <n v="0"/>
    <x v="0"/>
    <s v="Not Eligible"/>
    <n v="63.8"/>
    <s v="Data Issue"/>
  </r>
  <r>
    <x v="389"/>
    <s v="Gabriel De Jong"/>
    <x v="0"/>
    <n v="39"/>
    <d v="1986-08-23T00:00:00"/>
    <x v="11"/>
    <x v="4"/>
    <s v="Sales Executive"/>
    <x v="5"/>
    <s v="M026"/>
    <x v="18"/>
    <x v="10"/>
    <s v="Germany"/>
    <s v="Berlin"/>
    <d v="2021-05-25T00:00:00"/>
    <m/>
    <x v="0"/>
    <n v="44000"/>
    <n v="900"/>
    <n v="2"/>
    <x v="0"/>
    <n v="21"/>
    <n v="29"/>
    <n v="61"/>
    <x v="0"/>
    <s v="Bachelor's"/>
    <s v="Indeed"/>
    <s v="Hybrid"/>
    <s v="EU-CC201"/>
    <x v="1"/>
    <n v="48.1"/>
    <n v="5.0999999999999996"/>
    <s v="35-44"/>
    <s v="€40k-€60k"/>
    <x v="0"/>
    <n v="0"/>
    <x v="0"/>
    <s v="Not Eligible"/>
    <n v="48.1"/>
    <m/>
  </r>
  <r>
    <x v="390"/>
    <s v="Molly Kowalski"/>
    <x v="0"/>
    <n v="48"/>
    <d v="1977-09-28T00:00:00"/>
    <x v="5"/>
    <x v="4"/>
    <s v="Customer Success Manager"/>
    <x v="3"/>
    <s v="M005"/>
    <x v="54"/>
    <x v="18"/>
    <s v="Poland"/>
    <s v="Masovian"/>
    <d v="2019-09-01T00:00:00"/>
    <d v="2021-02-03T00:00:00"/>
    <x v="1"/>
    <n v="98000"/>
    <n v="2900"/>
    <n v="2"/>
    <x v="37"/>
    <n v="18"/>
    <n v="8"/>
    <n v="52"/>
    <x v="0"/>
    <s v="Bachelor's"/>
    <s v="European Job Board"/>
    <s v="Office"/>
    <s v="EU-CC202"/>
    <x v="1"/>
    <n v="50.7"/>
    <n v="1.4"/>
    <s v="45-54"/>
    <s v="€85k-€120k"/>
    <x v="0"/>
    <n v="1"/>
    <x v="0"/>
    <s v="Not Eligible"/>
    <n v="50.7"/>
    <m/>
  </r>
  <r>
    <x v="391"/>
    <s v="Maximilian Rossi"/>
    <x v="1"/>
    <n v="34"/>
    <d v="1991-11-22T00:00:00"/>
    <x v="11"/>
    <x v="4"/>
    <s v="Regional Sales Manager"/>
    <x v="2"/>
    <s v="M026"/>
    <x v="18"/>
    <x v="10"/>
    <s v="Germany"/>
    <s v="Berlin"/>
    <d v="2024-02-09T00:00:00"/>
    <m/>
    <x v="0"/>
    <n v="59000"/>
    <n v="8300"/>
    <n v="5"/>
    <x v="7"/>
    <n v="18"/>
    <n v="0"/>
    <n v="63"/>
    <x v="0"/>
    <s v="Diploma"/>
    <s v="Agency"/>
    <s v="Remote"/>
    <s v="EU-CC201"/>
    <x v="2"/>
    <n v="84.3"/>
    <n v="2.2999999999999998"/>
    <s v="25-34"/>
    <s v="€40k-€60k"/>
    <x v="2"/>
    <n v="0"/>
    <x v="1"/>
    <s v="Watchlist"/>
    <n v="84.3"/>
    <m/>
  </r>
  <r>
    <x v="392"/>
    <s v="Ines Evans"/>
    <x v="0"/>
    <n v="23"/>
    <d v="2002-06-29T00:00:00"/>
    <x v="11"/>
    <x v="4"/>
    <s v="Sales Executive"/>
    <x v="2"/>
    <s v="M004"/>
    <x v="27"/>
    <x v="12"/>
    <s v="Ireland"/>
    <s v="Leinster"/>
    <d v="2019-02-10T00:00:00"/>
    <m/>
    <x v="0"/>
    <n v="59000"/>
    <n v="3000"/>
    <n v="3"/>
    <x v="7"/>
    <n v="29"/>
    <n v="13"/>
    <n v="67"/>
    <x v="0"/>
    <s v="Master's"/>
    <s v="Company Careers Page"/>
    <s v="Hybrid"/>
    <s v="EU-CC201"/>
    <x v="1"/>
    <n v="61.2"/>
    <n v="7.3"/>
    <s v="&lt;25"/>
    <s v="€40k-€60k"/>
    <x v="1"/>
    <n v="0"/>
    <x v="1"/>
    <s v="Watchlist"/>
    <n v="61.2"/>
    <m/>
  </r>
  <r>
    <x v="393"/>
    <s v="Louis Richard"/>
    <x v="0"/>
    <n v="48"/>
    <d v="1977-10-11T00:00:00"/>
    <x v="5"/>
    <x v="4"/>
    <s v="Support Specialist"/>
    <x v="1"/>
    <s v="M054"/>
    <x v="5"/>
    <x v="11"/>
    <s v="Germany"/>
    <s v="Hesse"/>
    <d v="2023-07-27T00:00:00"/>
    <d v="2026-01-03T00:00:00"/>
    <x v="1"/>
    <n v="123000"/>
    <n v="6200"/>
    <n v="3"/>
    <x v="9"/>
    <n v="13"/>
    <n v="3"/>
    <n v="38"/>
    <x v="0"/>
    <s v="Master's"/>
    <s v="Agency"/>
    <s v="Office"/>
    <s v="EU-CC202"/>
    <x v="0"/>
    <n v="53.3"/>
    <n v="2.4"/>
    <s v="45-54"/>
    <s v="€120k-€170k"/>
    <x v="1"/>
    <n v="1"/>
    <x v="1"/>
    <s v="Not Eligible"/>
    <n v="53.3"/>
    <m/>
  </r>
  <r>
    <x v="394"/>
    <s v="Anna Fernandez"/>
    <x v="1"/>
    <n v="29"/>
    <d v="1996-07-04T00:00:00"/>
    <x v="11"/>
    <x v="4"/>
    <s v="Account Executive"/>
    <x v="4"/>
    <s v="M026"/>
    <x v="18"/>
    <x v="24"/>
    <s v="Portugal"/>
    <s v="Porto District"/>
    <d v="2024-11-15T00:00:00"/>
    <m/>
    <x v="0"/>
    <n v="57000"/>
    <n v="0"/>
    <n v="1"/>
    <x v="41"/>
    <n v="10"/>
    <n v="6"/>
    <n v="33"/>
    <x v="0"/>
    <s v="Master's"/>
    <s v="University Hiring"/>
    <s v="Hybrid"/>
    <s v="EU-CC201"/>
    <x v="2"/>
    <n v="33.299999999999997"/>
    <n v="1.6"/>
    <s v="25-34"/>
    <s v="€40k-€60k"/>
    <x v="0"/>
    <n v="0"/>
    <x v="1"/>
    <s v="Not Eligible"/>
    <n v="33.299999999999997"/>
    <s v="Data Issue"/>
  </r>
  <r>
    <x v="395"/>
    <s v="Noel Jones"/>
    <x v="0"/>
    <n v="45"/>
    <d v="1981-06-06T00:00:00"/>
    <x v="0"/>
    <x v="0"/>
    <s v="Data Analyst"/>
    <x v="2"/>
    <s v="M058"/>
    <x v="19"/>
    <x v="21"/>
    <s v="Spain"/>
    <s v="Catalonia"/>
    <d v="2021-07-12T00:00:00"/>
    <m/>
    <x v="0"/>
    <n v="51000"/>
    <n v="2600"/>
    <n v="3"/>
    <x v="12"/>
    <n v="11"/>
    <n v="16"/>
    <n v="74"/>
    <x v="0"/>
    <s v="Bachelor's"/>
    <s v="Indeed"/>
    <s v="Hybrid"/>
    <s v="EU-CC103"/>
    <x v="1"/>
    <n v="60.9"/>
    <n v="4.9000000000000004"/>
    <s v="45-54"/>
    <s v="€40k-€60k"/>
    <x v="1"/>
    <n v="0"/>
    <x v="1"/>
    <s v="Watchlist"/>
    <n v="60.9"/>
    <m/>
  </r>
  <r>
    <x v="396"/>
    <s v="Giulia Kelly"/>
    <x v="0"/>
    <n v="61"/>
    <d v="1965-04-25T00:00:00"/>
    <x v="9"/>
    <x v="1"/>
    <s v="Strategy Analyst"/>
    <x v="1"/>
    <s v="M015"/>
    <x v="10"/>
    <x v="21"/>
    <s v="Spain"/>
    <s v="Catalonia"/>
    <d v="2023-07-04T00:00:00"/>
    <m/>
    <x v="0"/>
    <n v="101000"/>
    <n v="14100"/>
    <n v="5"/>
    <x v="37"/>
    <n v="19"/>
    <n v="9"/>
    <n v="75"/>
    <x v="0"/>
    <s v="Bachelor's"/>
    <s v="University Hiring"/>
    <s v="Remote"/>
    <s v="EU-CC303"/>
    <x v="1"/>
    <n v="85.2"/>
    <n v="2.9"/>
    <s v="55+"/>
    <s v="€85k-€120k"/>
    <x v="2"/>
    <n v="0"/>
    <x v="0"/>
    <s v="Eligible"/>
    <n v="85.2"/>
    <s v="Data Issue"/>
  </r>
  <r>
    <x v="397"/>
    <s v="Noah Richard"/>
    <x v="1"/>
    <n v="29"/>
    <d v="1996-12-17T00:00:00"/>
    <x v="8"/>
    <x v="3"/>
    <s v="Security Lead"/>
    <x v="3"/>
    <s v="M056"/>
    <x v="9"/>
    <x v="8"/>
    <s v="United Kingdom"/>
    <s v="England"/>
    <d v="2020-04-17T00:00:00"/>
    <m/>
    <x v="0"/>
    <n v="168000"/>
    <n v="10100"/>
    <n v="3"/>
    <x v="0"/>
    <n v="4"/>
    <n v="6"/>
    <n v="69"/>
    <x v="0"/>
    <s v="MBA"/>
    <s v="Company Careers Page"/>
    <s v="Office"/>
    <s v="EU-CC503"/>
    <x v="1"/>
    <n v="66.900000000000006"/>
    <n v="6.2"/>
    <s v="25-34"/>
    <s v="€120k-€170k"/>
    <x v="1"/>
    <n v="0"/>
    <x v="0"/>
    <s v="Watchlist"/>
    <n v="66.900000000000006"/>
    <s v="Data Issue"/>
  </r>
  <r>
    <x v="398"/>
    <s v="Oliwia Sanchez"/>
    <x v="1"/>
    <n v="60"/>
    <d v="1966-01-03T00:00:00"/>
    <x v="11"/>
    <x v="4"/>
    <s v="Sales Development Representative"/>
    <x v="0"/>
    <s v="M016"/>
    <x v="25"/>
    <x v="6"/>
    <s v="Netherlands"/>
    <s v="North Brabant"/>
    <d v="2021-10-21T00:00:00"/>
    <m/>
    <x v="0"/>
    <n v="152000"/>
    <n v="22800"/>
    <n v="5"/>
    <x v="33"/>
    <n v="22"/>
    <n v="0"/>
    <n v="90"/>
    <x v="0"/>
    <s v="Bachelor's"/>
    <s v="Indeed"/>
    <s v="Hybrid"/>
    <s v="EU-CC201"/>
    <x v="1"/>
    <n v="86.5"/>
    <n v="4.5999999999999996"/>
    <s v="55+"/>
    <s v="€120k-€170k"/>
    <x v="2"/>
    <n v="0"/>
    <x v="2"/>
    <s v="Eligible"/>
    <n v="86.5"/>
    <m/>
  </r>
  <r>
    <x v="399"/>
    <s v="Hannah Lopez"/>
    <x v="0"/>
    <n v="58"/>
    <d v="1967-11-27T00:00:00"/>
    <x v="7"/>
    <x v="5"/>
    <s v="Process Lead"/>
    <x v="4"/>
    <s v="M042"/>
    <x v="49"/>
    <x v="12"/>
    <s v="Ireland"/>
    <s v="Leinster"/>
    <d v="2020-02-03T00:00:00"/>
    <d v="2020-06-19T00:00:00"/>
    <x v="1"/>
    <n v="86000"/>
    <n v="4300"/>
    <n v="3"/>
    <x v="1"/>
    <n v="13"/>
    <n v="1"/>
    <n v="71"/>
    <x v="0"/>
    <s v="Diploma"/>
    <s v="European Job Board"/>
    <s v="Hybrid"/>
    <s v="EU-CC401"/>
    <x v="1"/>
    <n v="68.3"/>
    <n v="0.4"/>
    <s v="55+"/>
    <s v="€85k-€120k"/>
    <x v="1"/>
    <n v="1"/>
    <x v="1"/>
    <s v="Not Eligible"/>
    <n v="68.3"/>
    <m/>
  </r>
  <r>
    <x v="400"/>
    <s v="Nathan De Vries"/>
    <x v="1"/>
    <n v="36"/>
    <d v="1990-01-13T00:00:00"/>
    <x v="2"/>
    <x v="2"/>
    <s v="Product Owner"/>
    <x v="1"/>
    <s v="M031"/>
    <x v="28"/>
    <x v="21"/>
    <s v="Spain"/>
    <s v="Catalonia"/>
    <d v="2019-03-21T00:00:00"/>
    <d v="2025-12-17T00:00:00"/>
    <x v="1"/>
    <n v="104000"/>
    <n v="2100"/>
    <n v="2"/>
    <x v="1"/>
    <n v="17"/>
    <n v="11"/>
    <n v="57"/>
    <x v="0"/>
    <s v="Diploma"/>
    <s v="Agency"/>
    <s v="Remote"/>
    <s v="EU-CC102"/>
    <x v="1"/>
    <n v="49.5"/>
    <n v="6.7"/>
    <s v="35-44"/>
    <s v="€85k-€120k"/>
    <x v="0"/>
    <n v="1"/>
    <x v="1"/>
    <s v="Not Eligible"/>
    <n v="49.5"/>
    <s v="Data Issue"/>
  </r>
  <r>
    <x v="401"/>
    <s v="Jonas Gonzalez"/>
    <x v="1"/>
    <n v="48"/>
    <d v="1978-05-08T00:00:00"/>
    <x v="5"/>
    <x v="4"/>
    <s v="Support Specialist"/>
    <x v="4"/>
    <s v="M054"/>
    <x v="5"/>
    <x v="19"/>
    <s v="France"/>
    <s v="Ile-de-France"/>
    <d v="2020-08-26T00:00:00"/>
    <d v="2022-07-28T00:00:00"/>
    <x v="1"/>
    <n v="70000"/>
    <n v="1400"/>
    <n v="2"/>
    <x v="8"/>
    <n v="13"/>
    <n v="40"/>
    <n v="40"/>
    <x v="0"/>
    <s v="Bachelor's"/>
    <s v="LinkedIn"/>
    <s v="Office"/>
    <s v="EU-CC202"/>
    <x v="1"/>
    <n v="37.200000000000003"/>
    <n v="1.9"/>
    <s v="45-54"/>
    <s v="€60k-€85k"/>
    <x v="0"/>
    <n v="1"/>
    <x v="1"/>
    <s v="Not Eligible"/>
    <n v="37.200000000000003"/>
    <m/>
  </r>
  <r>
    <x v="402"/>
    <s v="Mia Robert"/>
    <x v="1"/>
    <n v="56"/>
    <d v="1970-06-03T00:00:00"/>
    <x v="5"/>
    <x v="4"/>
    <s v="Support Specialist"/>
    <x v="1"/>
    <s v="M050"/>
    <x v="14"/>
    <x v="29"/>
    <s v="United Kingdom"/>
    <s v="Scotland"/>
    <d v="2019-06-05T00:00:00"/>
    <m/>
    <x v="0"/>
    <n v="109000"/>
    <n v="15300"/>
    <n v="5"/>
    <x v="13"/>
    <n v="22"/>
    <n v="19"/>
    <n v="71"/>
    <x v="0"/>
    <s v="Bachelor's"/>
    <s v="European Job Board"/>
    <s v="Hybrid"/>
    <s v="EU-CC202"/>
    <x v="2"/>
    <n v="75.8"/>
    <n v="7"/>
    <s v="55+"/>
    <s v="€85k-€120k"/>
    <x v="2"/>
    <n v="0"/>
    <x v="1"/>
    <s v="Eligible"/>
    <n v="75.8"/>
    <m/>
  </r>
  <r>
    <x v="403"/>
    <s v="Arthur Van Dijk"/>
    <x v="0"/>
    <n v="39"/>
    <d v="1986-11-25T00:00:00"/>
    <x v="6"/>
    <x v="2"/>
    <s v="Platform Engineer"/>
    <x v="1"/>
    <s v="M039"/>
    <x v="22"/>
    <x v="12"/>
    <s v="Ireland"/>
    <s v="Leinster"/>
    <d v="2019-12-16T00:00:00"/>
    <m/>
    <x v="0"/>
    <n v="110000"/>
    <n v="5500"/>
    <n v="3"/>
    <x v="13"/>
    <n v="21"/>
    <n v="18"/>
    <n v="70"/>
    <x v="0"/>
    <s v="Bachelor's"/>
    <s v="Agency"/>
    <s v="Hybrid"/>
    <s v="EU-CC101"/>
    <x v="1"/>
    <n v="58"/>
    <n v="6.5"/>
    <s v="35-44"/>
    <s v="€85k-€120k"/>
    <x v="1"/>
    <n v="0"/>
    <x v="1"/>
    <s v="Watchlist"/>
    <n v="58"/>
    <m/>
  </r>
  <r>
    <x v="404"/>
    <s v="Grace Ricci"/>
    <x v="0"/>
    <n v="24"/>
    <d v="2001-09-26T00:00:00"/>
    <x v="0"/>
    <x v="0"/>
    <s v="Senior Data Analyst"/>
    <x v="4"/>
    <s v="M037"/>
    <x v="37"/>
    <x v="19"/>
    <s v="France"/>
    <s v="Ile-de-France"/>
    <d v="2017-06-14T00:00:00"/>
    <m/>
    <x v="0"/>
    <n v="79000"/>
    <n v="1600"/>
    <n v="2"/>
    <x v="21"/>
    <n v="9"/>
    <n v="12"/>
    <n v="52"/>
    <x v="0"/>
    <s v="Bachelor's"/>
    <s v="LinkedIn"/>
    <s v="Hybrid"/>
    <s v="EU-CC103"/>
    <x v="1"/>
    <n v="44.5"/>
    <n v="9"/>
    <s v="&lt;25"/>
    <s v="€60k-€85k"/>
    <x v="0"/>
    <n v="0"/>
    <x v="1"/>
    <s v="Not Eligible"/>
    <n v="44.5"/>
    <m/>
  </r>
  <r>
    <x v="405"/>
    <s v="Emil Nowak"/>
    <x v="1"/>
    <n v="57"/>
    <d v="1969-05-12T00:00:00"/>
    <x v="11"/>
    <x v="4"/>
    <s v="Regional Sales Manager"/>
    <x v="4"/>
    <s v="M016"/>
    <x v="25"/>
    <x v="9"/>
    <s v="United Kingdom"/>
    <s v="England"/>
    <d v="2019-10-26T00:00:00"/>
    <m/>
    <x v="0"/>
    <n v="65000"/>
    <n v="5800"/>
    <n v="4"/>
    <x v="18"/>
    <n v="20"/>
    <n v="8"/>
    <n v="80"/>
    <x v="1"/>
    <s v="Master's"/>
    <s v="European Job Board"/>
    <s v="Office"/>
    <s v="EU-CC201"/>
    <x v="1"/>
    <n v="71.5"/>
    <n v="6.6"/>
    <s v="55+"/>
    <s v="€60k-€85k"/>
    <x v="2"/>
    <n v="0"/>
    <x v="2"/>
    <s v="Watchlist"/>
    <n v="71.5"/>
    <m/>
  </r>
  <r>
    <x v="406"/>
    <s v="Emma Meyer"/>
    <x v="0"/>
    <n v="60"/>
    <d v="1965-12-29T00:00:00"/>
    <x v="4"/>
    <x v="4"/>
    <s v="Marketing Executive"/>
    <x v="2"/>
    <s v="M006"/>
    <x v="4"/>
    <x v="8"/>
    <s v="United Kingdom"/>
    <s v="England"/>
    <d v="2024-10-01T00:00:00"/>
    <m/>
    <x v="0"/>
    <n v="57000"/>
    <n v="5100"/>
    <n v="4"/>
    <x v="52"/>
    <n v="23"/>
    <n v="14"/>
    <n v="68"/>
    <x v="0"/>
    <s v="Diploma"/>
    <s v="Employee Referral"/>
    <s v="Remote"/>
    <s v="EU-CC203"/>
    <x v="1"/>
    <n v="63.5"/>
    <n v="1.7"/>
    <s v="55+"/>
    <s v="€40k-€60k"/>
    <x v="2"/>
    <n v="0"/>
    <x v="2"/>
    <s v="Watchlist"/>
    <n v="63.5"/>
    <m/>
  </r>
  <r>
    <x v="407"/>
    <s v="Sanne Smit"/>
    <x v="0"/>
    <n v="44"/>
    <d v="1981-11-22T00:00:00"/>
    <x v="6"/>
    <x v="2"/>
    <s v="Frontend Engineer"/>
    <x v="1"/>
    <s v="M048"/>
    <x v="6"/>
    <x v="8"/>
    <s v="United Kingdom"/>
    <s v="England"/>
    <d v="2020-08-16T00:00:00"/>
    <m/>
    <x v="0"/>
    <n v="131000"/>
    <n v="2600"/>
    <n v="2"/>
    <x v="10"/>
    <n v="21"/>
    <n v="14"/>
    <n v="58"/>
    <x v="0"/>
    <s v="High School"/>
    <s v="Employee Referral"/>
    <s v="Remote"/>
    <s v="EU-CC101"/>
    <x v="0"/>
    <n v="44.3"/>
    <n v="5.8"/>
    <s v="35-44"/>
    <s v="€120k-€170k"/>
    <x v="0"/>
    <n v="0"/>
    <x v="1"/>
    <s v="Not Eligible"/>
    <n v="44.3"/>
    <m/>
  </r>
  <r>
    <x v="408"/>
    <s v="Giulia Leroy"/>
    <x v="0"/>
    <n v="34"/>
    <d v="1991-12-09T00:00:00"/>
    <x v="7"/>
    <x v="5"/>
    <s v="Operations Analyst"/>
    <x v="4"/>
    <s v="M042"/>
    <x v="49"/>
    <x v="26"/>
    <s v="Italy"/>
    <s v="Lazio"/>
    <d v="2019-01-04T00:00:00"/>
    <d v="2022-09-01T00:00:00"/>
    <x v="1"/>
    <n v="59000"/>
    <n v="3000"/>
    <n v="3"/>
    <x v="2"/>
    <n v="9"/>
    <n v="14"/>
    <n v="61"/>
    <x v="0"/>
    <s v="Bachelor's"/>
    <s v="Indeed"/>
    <s v="Hybrid"/>
    <s v="EU-CC401"/>
    <x v="1"/>
    <n v="58.1"/>
    <n v="3.7"/>
    <s v="25-34"/>
    <s v="€40k-€60k"/>
    <x v="1"/>
    <n v="1"/>
    <x v="1"/>
    <s v="Not Eligible"/>
    <n v="58.1"/>
    <m/>
  </r>
  <r>
    <x v="409"/>
    <s v="Arvid Ferrari"/>
    <x v="1"/>
    <n v="29"/>
    <d v="1996-09-20T00:00:00"/>
    <x v="5"/>
    <x v="4"/>
    <s v="Implementation Consultant"/>
    <x v="4"/>
    <s v="M047"/>
    <x v="30"/>
    <x v="1"/>
    <s v="Germany"/>
    <s v="Hamburg"/>
    <d v="2024-04-03T00:00:00"/>
    <m/>
    <x v="0"/>
    <n v="72000"/>
    <n v="1400"/>
    <n v="2"/>
    <x v="36"/>
    <n v="9"/>
    <n v="4"/>
    <n v="42"/>
    <x v="0"/>
    <s v="Bachelor's"/>
    <s v="Employee Referral"/>
    <s v="Office"/>
    <s v="EU-CC202"/>
    <x v="1"/>
    <n v="41"/>
    <n v="2.2000000000000002"/>
    <s v="25-34"/>
    <s v="€60k-€85k"/>
    <x v="0"/>
    <n v="0"/>
    <x v="2"/>
    <s v="Not Eligible"/>
    <n v="41"/>
    <m/>
  </r>
  <r>
    <x v="410"/>
    <s v="Ines Jones"/>
    <x v="1"/>
    <n v="51"/>
    <d v="1974-11-29T00:00:00"/>
    <x v="2"/>
    <x v="2"/>
    <s v="Product Manager"/>
    <x v="5"/>
    <s v="M053"/>
    <x v="34"/>
    <x v="25"/>
    <s v="Netherlands"/>
    <s v="North Holland"/>
    <d v="2020-05-23T00:00:00"/>
    <m/>
    <x v="0"/>
    <n v="37000"/>
    <n v="1800"/>
    <n v="3"/>
    <x v="4"/>
    <n v="12"/>
    <n v="0"/>
    <n v="90"/>
    <x v="0"/>
    <s v="Master's"/>
    <s v="University Hiring"/>
    <s v="Remote"/>
    <s v="EU-CC102"/>
    <x v="1"/>
    <n v="76.2"/>
    <n v="6.1"/>
    <s v="45-54"/>
    <s v="&lt;€40k"/>
    <x v="1"/>
    <n v="0"/>
    <x v="0"/>
    <s v="Watchlist"/>
    <n v="76.2"/>
    <m/>
  </r>
  <r>
    <x v="411"/>
    <s v="Julia Bianchi"/>
    <x v="0"/>
    <n v="41"/>
    <d v="1984-08-23T00:00:00"/>
    <x v="1"/>
    <x v="1"/>
    <s v="Financial Analyst"/>
    <x v="2"/>
    <s v="M007"/>
    <x v="1"/>
    <x v="10"/>
    <s v="Germany"/>
    <s v="Berlin"/>
    <d v="2025-03-09T00:00:00"/>
    <d v="2026-05-11T00:00:00"/>
    <x v="1"/>
    <n v="58000"/>
    <n v="1200"/>
    <n v="2"/>
    <x v="9"/>
    <n v="18"/>
    <n v="4"/>
    <n v="59"/>
    <x v="0"/>
    <s v="Bachelor's"/>
    <s v="European Job Board"/>
    <s v="Hybrid"/>
    <s v="EU-CC301"/>
    <x v="1"/>
    <n v="51.1"/>
    <n v="1.2"/>
    <s v="35-44"/>
    <s v="€40k-€60k"/>
    <x v="0"/>
    <n v="1"/>
    <x v="1"/>
    <s v="Not Eligible"/>
    <n v="51.1"/>
    <m/>
  </r>
  <r>
    <x v="412"/>
    <s v="Emilia Pereira"/>
    <x v="1"/>
    <n v="34"/>
    <d v="1992-01-16T00:00:00"/>
    <x v="2"/>
    <x v="2"/>
    <s v="Associate Product Manager"/>
    <x v="2"/>
    <s v="M053"/>
    <x v="34"/>
    <x v="4"/>
    <s v="Spain"/>
    <s v="Community of Madrid"/>
    <d v="2022-02-22T00:00:00"/>
    <d v="2023-10-14T00:00:00"/>
    <x v="1"/>
    <n v="56000"/>
    <n v="0"/>
    <n v="1"/>
    <x v="41"/>
    <n v="17"/>
    <n v="17"/>
    <n v="48"/>
    <x v="0"/>
    <s v="Master's"/>
    <s v="Company Careers Page"/>
    <s v="Hybrid"/>
    <s v="EU-CC102"/>
    <x v="1"/>
    <n v="33"/>
    <n v="1.6"/>
    <s v="25-34"/>
    <s v="€40k-€60k"/>
    <x v="0"/>
    <n v="1"/>
    <x v="1"/>
    <s v="Not Eligible"/>
    <n v="33"/>
    <m/>
  </r>
  <r>
    <x v="413"/>
    <s v="Jesse Fernandez"/>
    <x v="0"/>
    <n v="35"/>
    <d v="1990-12-19T00:00:00"/>
    <x v="1"/>
    <x v="1"/>
    <s v="Payroll Specialist"/>
    <x v="1"/>
    <s v="M007"/>
    <x v="1"/>
    <x v="9"/>
    <s v="United Kingdom"/>
    <s v="England"/>
    <d v="2022-12-20T00:00:00"/>
    <m/>
    <x v="0"/>
    <n v="96000"/>
    <n v="13400"/>
    <n v="5"/>
    <x v="12"/>
    <n v="21"/>
    <n v="17"/>
    <n v="78"/>
    <x v="0"/>
    <s v="Bachelor's"/>
    <s v="LinkedIn"/>
    <s v="Hybrid"/>
    <s v="EU-CC301"/>
    <x v="1"/>
    <n v="79.8"/>
    <n v="3.5"/>
    <s v="35-44"/>
    <s v="€85k-€120k"/>
    <x v="2"/>
    <n v="0"/>
    <x v="1"/>
    <s v="Eligible"/>
    <n v="79.8"/>
    <m/>
  </r>
  <r>
    <x v="414"/>
    <s v="Thomas Dubois"/>
    <x v="2"/>
    <n v="26"/>
    <d v="2000-03-19T00:00:00"/>
    <x v="12"/>
    <x v="1"/>
    <s v="HR Business Partner"/>
    <x v="3"/>
    <s v="M060"/>
    <x v="20"/>
    <x v="4"/>
    <s v="Spain"/>
    <s v="Community of Madrid"/>
    <d v="2022-04-16T00:00:00"/>
    <d v="2022-08-19T00:00:00"/>
    <x v="1"/>
    <n v="124000"/>
    <n v="18600"/>
    <n v="5"/>
    <x v="25"/>
    <n v="14"/>
    <n v="14"/>
    <n v="72"/>
    <x v="0"/>
    <s v="Bachelor's"/>
    <s v="Agency"/>
    <s v="Hybrid"/>
    <s v="EU-CC302"/>
    <x v="1"/>
    <n v="77.2"/>
    <n v="0.3"/>
    <s v="25-34"/>
    <s v="€120k-€170k"/>
    <x v="2"/>
    <n v="1"/>
    <x v="1"/>
    <s v="Not Eligible"/>
    <n v="77.2"/>
    <s v="Data Issue"/>
  </r>
  <r>
    <x v="415"/>
    <s v="Claudia Van Dijk"/>
    <x v="1"/>
    <n v="38"/>
    <d v="1987-12-11T00:00:00"/>
    <x v="5"/>
    <x v="4"/>
    <s v="Client Success Associate"/>
    <x v="1"/>
    <s v="M050"/>
    <x v="14"/>
    <x v="15"/>
    <s v="Belgium"/>
    <s v="Brussels-Capital"/>
    <d v="2024-10-16T00:00:00"/>
    <d v="2025-12-31T00:00:00"/>
    <x v="1"/>
    <n v="106000"/>
    <n v="2100"/>
    <n v="2"/>
    <x v="4"/>
    <n v="35"/>
    <n v="10"/>
    <n v="52"/>
    <x v="0"/>
    <s v="Master's"/>
    <s v="Company Careers Page"/>
    <s v="Hybrid"/>
    <s v="EU-CC202"/>
    <x v="1"/>
    <n v="49"/>
    <n v="1.2"/>
    <s v="35-44"/>
    <s v="€85k-€120k"/>
    <x v="0"/>
    <n v="1"/>
    <x v="0"/>
    <s v="Not Eligible"/>
    <n v="49"/>
    <m/>
  </r>
  <r>
    <x v="416"/>
    <s v="Arthur Szymanski"/>
    <x v="1"/>
    <n v="39"/>
    <d v="1986-07-29T00:00:00"/>
    <x v="12"/>
    <x v="1"/>
    <s v="People Operations Analyst"/>
    <x v="3"/>
    <s v="M033"/>
    <x v="21"/>
    <x v="7"/>
    <s v="Germany"/>
    <s v="Bavaria"/>
    <d v="2023-06-13T00:00:00"/>
    <m/>
    <x v="0"/>
    <n v="170000"/>
    <n v="10200"/>
    <n v="3"/>
    <x v="7"/>
    <n v="23"/>
    <n v="6"/>
    <n v="43"/>
    <x v="0"/>
    <s v="Diploma"/>
    <s v="European Job Board"/>
    <s v="Hybrid"/>
    <s v="EU-CC302"/>
    <x v="1"/>
    <n v="56.3"/>
    <n v="3"/>
    <s v="35-44"/>
    <s v="€170k+"/>
    <x v="1"/>
    <n v="0"/>
    <x v="1"/>
    <s v="Not Eligible"/>
    <n v="56.3"/>
    <m/>
  </r>
  <r>
    <x v="417"/>
    <s v="Adam Meijer"/>
    <x v="0"/>
    <n v="22"/>
    <d v="2003-10-03T00:00:00"/>
    <x v="10"/>
    <x v="5"/>
    <s v="Vendor Manager"/>
    <x v="2"/>
    <s v="M049"/>
    <x v="23"/>
    <x v="13"/>
    <s v="Europe"/>
    <s v="Remote"/>
    <d v="2023-11-06T00:00:00"/>
    <m/>
    <x v="0"/>
    <n v="49000"/>
    <n v="4400"/>
    <n v="4"/>
    <x v="2"/>
    <n v="15"/>
    <n v="9"/>
    <n v="86"/>
    <x v="1"/>
    <s v="Bachelor's"/>
    <s v="Company Careers Page"/>
    <s v="Hybrid"/>
    <s v="EU-CC402"/>
    <x v="0"/>
    <n v="78.3"/>
    <n v="2.6"/>
    <s v="&lt;25"/>
    <s v="€40k-€60k"/>
    <x v="2"/>
    <n v="0"/>
    <x v="1"/>
    <s v="Watchlist"/>
    <n v="78.3"/>
    <s v="Data Issue"/>
  </r>
  <r>
    <x v="418"/>
    <s v="Isla Van Dijk"/>
    <x v="0"/>
    <n v="40"/>
    <d v="1985-09-30T00:00:00"/>
    <x v="12"/>
    <x v="1"/>
    <s v="Talent Acquisition Specialist"/>
    <x v="1"/>
    <s v="M008"/>
    <x v="46"/>
    <x v="5"/>
    <s v="Sweden"/>
    <s v="Stockholm County"/>
    <d v="2018-12-07T00:00:00"/>
    <m/>
    <x v="0"/>
    <n v="126000"/>
    <n v="6300"/>
    <n v="3"/>
    <x v="43"/>
    <n v="18"/>
    <n v="12"/>
    <n v="82"/>
    <x v="0"/>
    <s v="Bachelor's"/>
    <s v="Company Careers Page"/>
    <s v="Remote"/>
    <s v="EU-CC302"/>
    <x v="1"/>
    <n v="69.7"/>
    <n v="7.5"/>
    <s v="35-44"/>
    <s v="€120k-€170k"/>
    <x v="1"/>
    <n v="0"/>
    <x v="0"/>
    <s v="Watchlist"/>
    <n v="69.7"/>
    <m/>
  </r>
  <r>
    <x v="419"/>
    <s v="Lars Bos"/>
    <x v="1"/>
    <n v="33"/>
    <d v="1992-08-30T00:00:00"/>
    <x v="5"/>
    <x v="4"/>
    <s v="Support Specialist"/>
    <x v="3"/>
    <s v="M032"/>
    <x v="32"/>
    <x v="10"/>
    <s v="Germany"/>
    <s v="Berlin"/>
    <d v="2021-04-10T00:00:00"/>
    <m/>
    <x v="0"/>
    <n v="135000"/>
    <n v="20300"/>
    <n v="5"/>
    <x v="25"/>
    <n v="16"/>
    <n v="15"/>
    <n v="53"/>
    <x v="1"/>
    <s v="Bachelor's"/>
    <s v="Agency"/>
    <s v="Hybrid"/>
    <s v="EU-CC202"/>
    <x v="1"/>
    <n v="70"/>
    <n v="5.2"/>
    <s v="25-34"/>
    <s v="€120k-€170k"/>
    <x v="2"/>
    <n v="0"/>
    <x v="1"/>
    <s v="Not Eligible"/>
    <n v="70"/>
    <m/>
  </r>
  <r>
    <x v="420"/>
    <s v="Julia Greco"/>
    <x v="0"/>
    <n v="51"/>
    <d v="1974-11-11T00:00:00"/>
    <x v="8"/>
    <x v="3"/>
    <s v="Security Analyst"/>
    <x v="4"/>
    <s v="M056"/>
    <x v="9"/>
    <x v="9"/>
    <s v="United Kingdom"/>
    <s v="England"/>
    <d v="2018-05-26T00:00:00"/>
    <m/>
    <x v="0"/>
    <n v="75000"/>
    <n v="1500"/>
    <n v="2"/>
    <x v="19"/>
    <n v="12"/>
    <n v="7"/>
    <n v="78"/>
    <x v="0"/>
    <s v="Bachelor's"/>
    <s v="Company Careers Page"/>
    <s v="Hybrid"/>
    <s v="EU-CC503"/>
    <x v="1"/>
    <n v="54"/>
    <n v="8.1"/>
    <s v="45-54"/>
    <s v="€60k-€85k"/>
    <x v="0"/>
    <n v="0"/>
    <x v="2"/>
    <s v="Not Eligible"/>
    <n v="54"/>
    <m/>
  </r>
  <r>
    <x v="421"/>
    <s v="Maria Marino"/>
    <x v="1"/>
    <n v="27"/>
    <d v="1999-05-17T00:00:00"/>
    <x v="0"/>
    <x v="0"/>
    <s v="Data Analyst"/>
    <x v="6"/>
    <s v="M037"/>
    <x v="37"/>
    <x v="4"/>
    <s v="Spain"/>
    <s v="Community of Madrid"/>
    <d v="2024-10-16T00:00:00"/>
    <m/>
    <x v="0"/>
    <n v="230000"/>
    <n v="6900"/>
    <n v="2"/>
    <x v="40"/>
    <n v="10"/>
    <n v="9"/>
    <n v="40"/>
    <x v="0"/>
    <s v="Bachelor's"/>
    <s v="European Job Board"/>
    <s v="Office"/>
    <s v="EU-CC103"/>
    <x v="0"/>
    <n v="40.200000000000003"/>
    <n v="1.7"/>
    <s v="25-34"/>
    <s v="€170k+"/>
    <x v="0"/>
    <n v="0"/>
    <x v="1"/>
    <s v="Not Eligible"/>
    <n v="40.200000000000003"/>
    <m/>
  </r>
  <r>
    <x v="422"/>
    <s v="Laura Bos"/>
    <x v="1"/>
    <n v="22"/>
    <d v="2003-10-10T00:00:00"/>
    <x v="1"/>
    <x v="1"/>
    <s v="Financial Analyst"/>
    <x v="2"/>
    <s v="M007"/>
    <x v="1"/>
    <x v="12"/>
    <s v="Ireland"/>
    <s v="Leinster"/>
    <d v="2025-09-04T00:00:00"/>
    <m/>
    <x v="0"/>
    <n v="52000"/>
    <n v="0"/>
    <n v="1"/>
    <x v="10"/>
    <n v="14"/>
    <n v="18"/>
    <n v="46"/>
    <x v="0"/>
    <s v="Bachelor's"/>
    <s v="Indeed"/>
    <s v="Remote"/>
    <s v="EU-CC301"/>
    <x v="0"/>
    <n v="29.1"/>
    <n v="0.8"/>
    <s v="&lt;25"/>
    <s v="€40k-€60k"/>
    <x v="0"/>
    <n v="0"/>
    <x v="1"/>
    <s v="Not Eligible"/>
    <n v="29.1"/>
    <s v="Data Issue"/>
  </r>
  <r>
    <x v="423"/>
    <s v="Claudia Bakker"/>
    <x v="1"/>
    <n v="50"/>
    <d v="1975-07-14T00:00:00"/>
    <x v="1"/>
    <x v="1"/>
    <s v="Financial Analyst"/>
    <x v="4"/>
    <s v="M036"/>
    <x v="40"/>
    <x v="12"/>
    <s v="Ireland"/>
    <s v="Leinster"/>
    <d v="2024-04-06T00:00:00"/>
    <m/>
    <x v="0"/>
    <n v="87000"/>
    <n v="4400"/>
    <n v="3"/>
    <x v="22"/>
    <n v="15"/>
    <n v="21"/>
    <n v="72"/>
    <x v="0"/>
    <s v="Bachelor's"/>
    <s v="Internal Transfer"/>
    <s v="Hybrid"/>
    <s v="EU-CC301"/>
    <x v="1"/>
    <n v="55.7"/>
    <n v="2.2000000000000002"/>
    <s v="45-54"/>
    <s v="€85k-€120k"/>
    <x v="1"/>
    <n v="0"/>
    <x v="1"/>
    <s v="Watchlist"/>
    <n v="55.7"/>
    <m/>
  </r>
  <r>
    <x v="424"/>
    <s v="Maximilian Greco"/>
    <x v="0"/>
    <n v="49"/>
    <d v="1977-03-31T00:00:00"/>
    <x v="6"/>
    <x v="2"/>
    <s v="Platform Engineer"/>
    <x v="4"/>
    <s v="M044"/>
    <x v="36"/>
    <x v="8"/>
    <s v="United Kingdom"/>
    <s v="England"/>
    <d v="2020-11-21T00:00:00"/>
    <m/>
    <x v="0"/>
    <n v="88000"/>
    <n v="0"/>
    <n v="1"/>
    <x v="55"/>
    <n v="5"/>
    <n v="0"/>
    <n v="57"/>
    <x v="0"/>
    <s v="Bachelor's"/>
    <s v="Indeed"/>
    <s v="Hybrid"/>
    <s v="EU-CC101"/>
    <x v="0"/>
    <n v="49"/>
    <n v="5.6"/>
    <s v="45-54"/>
    <s v="€85k-€120k"/>
    <x v="0"/>
    <n v="0"/>
    <x v="0"/>
    <s v="Not Eligible"/>
    <n v="49"/>
    <s v="Data Issue"/>
  </r>
  <r>
    <x v="425"/>
    <s v="Sergio Petit"/>
    <x v="0"/>
    <n v="55"/>
    <d v="1970-11-27T00:00:00"/>
    <x v="5"/>
    <x v="4"/>
    <s v="Support Specialist"/>
    <x v="2"/>
    <s v="M050"/>
    <x v="14"/>
    <x v="21"/>
    <s v="Spain"/>
    <s v="Catalonia"/>
    <d v="2022-08-23T00:00:00"/>
    <m/>
    <x v="0"/>
    <n v="45000"/>
    <n v="4000"/>
    <n v="4"/>
    <x v="19"/>
    <n v="1"/>
    <n v="27"/>
    <n v="77"/>
    <x v="0"/>
    <s v="MBA"/>
    <s v="Indeed"/>
    <s v="Hybrid"/>
    <s v="EU-CC202"/>
    <x v="2"/>
    <n v="65.2"/>
    <n v="3.8"/>
    <s v="55+"/>
    <s v="€40k-€60k"/>
    <x v="2"/>
    <n v="0"/>
    <x v="2"/>
    <s v="Eligible"/>
    <n v="65.2"/>
    <m/>
  </r>
  <r>
    <x v="426"/>
    <s v="Valeria Bakker"/>
    <x v="0"/>
    <n v="42"/>
    <d v="1983-08-18T00:00:00"/>
    <x v="8"/>
    <x v="3"/>
    <s v="Security Lead"/>
    <x v="2"/>
    <s v="M014"/>
    <x v="11"/>
    <x v="8"/>
    <s v="United Kingdom"/>
    <s v="England"/>
    <d v="2024-03-08T00:00:00"/>
    <d v="2024-09-22T00:00:00"/>
    <x v="1"/>
    <n v="62000"/>
    <n v="1200"/>
    <n v="2"/>
    <x v="2"/>
    <n v="0"/>
    <n v="13"/>
    <n v="44"/>
    <x v="0"/>
    <s v="Master's"/>
    <s v="Company Careers Page"/>
    <s v="Hybrid"/>
    <s v="EU-CC503"/>
    <x v="1"/>
    <n v="43.6"/>
    <n v="0.5"/>
    <s v="35-44"/>
    <s v="€60k-€85k"/>
    <x v="0"/>
    <n v="1"/>
    <x v="1"/>
    <s v="Not Eligible"/>
    <n v="43.6"/>
    <m/>
  </r>
  <r>
    <x v="427"/>
    <s v="Grace Thomas"/>
    <x v="1"/>
    <n v="29"/>
    <d v="1997-05-26T00:00:00"/>
    <x v="7"/>
    <x v="5"/>
    <s v="Process Lead"/>
    <x v="5"/>
    <s v="M042"/>
    <x v="49"/>
    <x v="21"/>
    <s v="Spain"/>
    <s v="Catalonia"/>
    <d v="2015-03-11T00:00:00"/>
    <d v="2020-06-23T00:00:00"/>
    <x v="1"/>
    <n v="35000"/>
    <n v="4900"/>
    <n v="5"/>
    <x v="16"/>
    <n v="20"/>
    <n v="5"/>
    <n v="73"/>
    <x v="0"/>
    <s v="Bachelor's"/>
    <s v="Indeed"/>
    <s v="Hybrid"/>
    <s v="EU-CC401"/>
    <x v="1"/>
    <n v="84.5"/>
    <n v="5.3"/>
    <s v="25-34"/>
    <s v="&lt;€40k"/>
    <x v="2"/>
    <n v="1"/>
    <x v="1"/>
    <s v="Not Eligible"/>
    <n v="84.5"/>
    <m/>
  </r>
  <r>
    <x v="428"/>
    <s v="Arthur Schmidt"/>
    <x v="1"/>
    <n v="28"/>
    <d v="1998-03-02T00:00:00"/>
    <x v="6"/>
    <x v="2"/>
    <s v="Software Engineer"/>
    <x v="2"/>
    <s v="M039"/>
    <x v="22"/>
    <x v="18"/>
    <s v="Poland"/>
    <s v="Masovian"/>
    <d v="2022-02-11T00:00:00"/>
    <m/>
    <x v="0"/>
    <n v="45000"/>
    <n v="6300"/>
    <n v="5"/>
    <x v="3"/>
    <n v="8"/>
    <n v="17"/>
    <n v="61"/>
    <x v="0"/>
    <s v="Bachelor's"/>
    <s v="Indeed"/>
    <s v="Remote"/>
    <s v="EU-CC101"/>
    <x v="1"/>
    <n v="71.599999999999994"/>
    <n v="4.3"/>
    <s v="25-34"/>
    <s v="€40k-€60k"/>
    <x v="2"/>
    <n v="0"/>
    <x v="1"/>
    <s v="Watchlist"/>
    <n v="71.599999999999994"/>
    <s v="Data Issue"/>
  </r>
  <r>
    <x v="429"/>
    <s v="Natalia Walker"/>
    <x v="1"/>
    <n v="30"/>
    <d v="1995-09-24T00:00:00"/>
    <x v="0"/>
    <x v="0"/>
    <s v="BI Analyst"/>
    <x v="5"/>
    <s v="M003"/>
    <x v="0"/>
    <x v="4"/>
    <s v="Spain"/>
    <s v="Community of Madrid"/>
    <d v="2020-04-27T00:00:00"/>
    <m/>
    <x v="0"/>
    <n v="40000"/>
    <n v="2000"/>
    <n v="3"/>
    <x v="13"/>
    <n v="12"/>
    <n v="28"/>
    <n v="39"/>
    <x v="0"/>
    <s v="Diploma"/>
    <s v="University Hiring"/>
    <s v="Remote"/>
    <s v="EU-CC103"/>
    <x v="2"/>
    <n v="46.1"/>
    <n v="6.1"/>
    <s v="25-34"/>
    <s v="€40k-€60k"/>
    <x v="1"/>
    <n v="0"/>
    <x v="1"/>
    <s v="Not Eligible"/>
    <n v="46.1"/>
    <m/>
  </r>
  <r>
    <x v="430"/>
    <s v="Sergio Mulder"/>
    <x v="0"/>
    <n v="25"/>
    <d v="2000-09-08T00:00:00"/>
    <x v="12"/>
    <x v="1"/>
    <s v="People Operations Analyst"/>
    <x v="5"/>
    <s v="M052"/>
    <x v="52"/>
    <x v="21"/>
    <s v="Spain"/>
    <s v="Catalonia"/>
    <d v="2016-07-09T00:00:00"/>
    <m/>
    <x v="0"/>
    <n v="41000"/>
    <n v="800"/>
    <n v="2"/>
    <x v="20"/>
    <n v="27"/>
    <n v="4"/>
    <n v="77"/>
    <x v="0"/>
    <s v="MBA"/>
    <s v="LinkedIn"/>
    <s v="Hybrid"/>
    <s v="EU-CC302"/>
    <x v="1"/>
    <n v="60.5"/>
    <n v="9.9"/>
    <s v="25-34"/>
    <s v="€40k-€60k"/>
    <x v="0"/>
    <n v="0"/>
    <x v="1"/>
    <s v="Not Eligible"/>
    <n v="60.5"/>
    <m/>
  </r>
  <r>
    <x v="431"/>
    <s v="Nils Svensson"/>
    <x v="1"/>
    <n v="24"/>
    <d v="2001-12-19T00:00:00"/>
    <x v="9"/>
    <x v="1"/>
    <s v="Strategy Analyst"/>
    <x v="0"/>
    <s v="M015"/>
    <x v="10"/>
    <x v="24"/>
    <s v="Portugal"/>
    <s v="Porto District"/>
    <d v="2019-01-04T00:00:00"/>
    <d v="2024-12-12T00:00:00"/>
    <x v="1"/>
    <n v="121000"/>
    <n v="7300"/>
    <n v="3"/>
    <x v="1"/>
    <n v="0"/>
    <n v="14"/>
    <n v="83"/>
    <x v="0"/>
    <s v="High School"/>
    <s v="University Hiring"/>
    <s v="Hybrid"/>
    <s v="EU-CC303"/>
    <x v="0"/>
    <n v="66"/>
    <n v="5.9"/>
    <s v="&lt;25"/>
    <s v="€120k-€170k"/>
    <x v="1"/>
    <n v="1"/>
    <x v="1"/>
    <s v="Not Eligible"/>
    <n v="66"/>
    <s v="Data Issue"/>
  </r>
  <r>
    <x v="432"/>
    <s v="Noah Andersson"/>
    <x v="0"/>
    <n v="46"/>
    <d v="1979-12-04T00:00:00"/>
    <x v="12"/>
    <x v="1"/>
    <s v="People Operations Analyst"/>
    <x v="4"/>
    <s v="M033"/>
    <x v="21"/>
    <x v="29"/>
    <s v="United Kingdom"/>
    <s v="Scotland"/>
    <d v="2017-10-12T00:00:00"/>
    <m/>
    <x v="0"/>
    <n v="71000"/>
    <n v="9900"/>
    <n v="5"/>
    <x v="12"/>
    <n v="18"/>
    <n v="21"/>
    <n v="75"/>
    <x v="0"/>
    <s v="Master's"/>
    <s v="LinkedIn"/>
    <s v="Remote"/>
    <s v="EU-CC302"/>
    <x v="1"/>
    <n v="77.2"/>
    <n v="8.6999999999999993"/>
    <s v="45-54"/>
    <s v="€60k-€85k"/>
    <x v="2"/>
    <n v="0"/>
    <x v="1"/>
    <s v="Eligible"/>
    <n v="77.2"/>
    <m/>
  </r>
  <r>
    <x v="433"/>
    <s v="Bram Thomas"/>
    <x v="0"/>
    <n v="30"/>
    <d v="1995-11-03T00:00:00"/>
    <x v="2"/>
    <x v="2"/>
    <s v="Associate Product Manager"/>
    <x v="5"/>
    <s v="M028"/>
    <x v="16"/>
    <x v="13"/>
    <s v="Europe"/>
    <s v="Remote"/>
    <d v="2017-07-16T00:00:00"/>
    <m/>
    <x v="0"/>
    <n v="40000"/>
    <n v="800"/>
    <n v="2"/>
    <x v="4"/>
    <n v="13"/>
    <n v="7"/>
    <n v="37"/>
    <x v="0"/>
    <s v="Master's"/>
    <s v="University Hiring"/>
    <s v="Hybrid"/>
    <s v="EU-CC102"/>
    <x v="1"/>
    <n v="45.2"/>
    <n v="8.9"/>
    <s v="25-34"/>
    <s v="€40k-€60k"/>
    <x v="0"/>
    <n v="0"/>
    <x v="0"/>
    <s v="Not Eligible"/>
    <n v="45.2"/>
    <s v="Data Issue"/>
  </r>
  <r>
    <x v="434"/>
    <s v="Hanna Fernandes"/>
    <x v="1"/>
    <n v="37"/>
    <d v="1988-09-18T00:00:00"/>
    <x v="13"/>
    <x v="3"/>
    <s v="Compliance Analyst"/>
    <x v="2"/>
    <s v="M012"/>
    <x v="33"/>
    <x v="11"/>
    <s v="Germany"/>
    <s v="Hesse"/>
    <d v="2021-10-16T00:00:00"/>
    <m/>
    <x v="0"/>
    <n v="53000"/>
    <n v="1100"/>
    <n v="2"/>
    <x v="29"/>
    <n v="14"/>
    <n v="11"/>
    <n v="50"/>
    <x v="0"/>
    <s v="Bachelor's"/>
    <s v="Indeed"/>
    <s v="Office"/>
    <s v="EU-CC502"/>
    <x v="1"/>
    <n v="48"/>
    <n v="4.7"/>
    <s v="35-44"/>
    <s v="€40k-€60k"/>
    <x v="0"/>
    <n v="0"/>
    <x v="0"/>
    <s v="Not Eligible"/>
    <n v="48"/>
    <s v="Data Issue"/>
  </r>
  <r>
    <x v="435"/>
    <s v="Aurora Walsh"/>
    <x v="1"/>
    <n v="29"/>
    <d v="1997-06-04T00:00:00"/>
    <x v="5"/>
    <x v="4"/>
    <s v="Client Success Associate"/>
    <x v="5"/>
    <s v="M054"/>
    <x v="5"/>
    <x v="7"/>
    <s v="Germany"/>
    <s v="Bavaria"/>
    <d v="2025-01-09T00:00:00"/>
    <m/>
    <x v="0"/>
    <n v="43000"/>
    <n v="0"/>
    <n v="1"/>
    <x v="22"/>
    <n v="20"/>
    <n v="13"/>
    <n v="63"/>
    <x v="0"/>
    <s v="Master's"/>
    <s v="LinkedIn"/>
    <s v="Hybrid"/>
    <s v="EU-CC202"/>
    <x v="1"/>
    <n v="38"/>
    <n v="1.4"/>
    <s v="25-34"/>
    <s v="€40k-€60k"/>
    <x v="0"/>
    <n v="0"/>
    <x v="1"/>
    <s v="Not Eligible"/>
    <n v="38"/>
    <s v="Data Issue"/>
  </r>
  <r>
    <x v="436"/>
    <s v="Wojciech Brown"/>
    <x v="1"/>
    <n v="43"/>
    <d v="1983-01-31T00:00:00"/>
    <x v="7"/>
    <x v="5"/>
    <s v="Operations Analyst"/>
    <x v="4"/>
    <s v="M017"/>
    <x v="43"/>
    <x v="20"/>
    <s v="Sweden"/>
    <s v="Vastra Gotaland"/>
    <d v="2023-07-26T00:00:00"/>
    <m/>
    <x v="0"/>
    <n v="79000"/>
    <n v="1600"/>
    <n v="2"/>
    <x v="14"/>
    <n v="19"/>
    <n v="9"/>
    <n v="40"/>
    <x v="0"/>
    <s v="Master's"/>
    <s v="European Job Board"/>
    <s v="Hybrid"/>
    <s v="EU-CC401"/>
    <x v="1"/>
    <n v="45.8"/>
    <n v="2.9"/>
    <s v="35-44"/>
    <s v="€60k-€85k"/>
    <x v="0"/>
    <n v="0"/>
    <x v="0"/>
    <s v="Not Eligible"/>
    <n v="45.8"/>
    <m/>
  </r>
  <r>
    <x v="437"/>
    <s v="Maria Bakker"/>
    <x v="0"/>
    <n v="46"/>
    <d v="1979-10-19T00:00:00"/>
    <x v="14"/>
    <x v="2"/>
    <s v="Systems Administrator"/>
    <x v="3"/>
    <s v="M009"/>
    <x v="45"/>
    <x v="7"/>
    <s v="Germany"/>
    <s v="Bavaria"/>
    <d v="2023-05-03T00:00:00"/>
    <m/>
    <x v="0"/>
    <n v="163000"/>
    <n v="9800"/>
    <n v="3"/>
    <x v="27"/>
    <n v="14"/>
    <n v="10"/>
    <n v="73"/>
    <x v="0"/>
    <s v="Bachelor's"/>
    <s v="LinkedIn"/>
    <s v="Office"/>
    <s v="EU-CC104"/>
    <x v="1"/>
    <n v="62.5"/>
    <n v="3.1"/>
    <s v="45-54"/>
    <s v="€120k-€170k"/>
    <x v="1"/>
    <n v="0"/>
    <x v="1"/>
    <s v="Watchlist"/>
    <n v="62.5"/>
    <s v="Data Issue"/>
  </r>
  <r>
    <x v="438"/>
    <s v="Jan Bakker"/>
    <x v="1"/>
    <n v="50"/>
    <d v="1975-10-22T00:00:00"/>
    <x v="6"/>
    <x v="2"/>
    <s v="Software Engineer"/>
    <x v="5"/>
    <s v="M039"/>
    <x v="22"/>
    <x v="25"/>
    <s v="Netherlands"/>
    <s v="North Holland"/>
    <d v="2024-04-14T00:00:00"/>
    <d v="2024-10-02T00:00:00"/>
    <x v="1"/>
    <n v="39000"/>
    <n v="0"/>
    <n v="1"/>
    <x v="29"/>
    <n v="25"/>
    <n v="9"/>
    <n v="68"/>
    <x v="0"/>
    <s v="Diploma"/>
    <s v="Indeed"/>
    <s v="Office"/>
    <s v="EU-CC101"/>
    <x v="1"/>
    <n v="46.3"/>
    <n v="0.5"/>
    <s v="45-54"/>
    <s v="&lt;€40k"/>
    <x v="0"/>
    <n v="1"/>
    <x v="0"/>
    <s v="Not Eligible"/>
    <n v="46.3"/>
    <m/>
  </r>
  <r>
    <x v="439"/>
    <s v="Isla Moreau"/>
    <x v="0"/>
    <n v="24"/>
    <d v="2002-03-12T00:00:00"/>
    <x v="12"/>
    <x v="1"/>
    <s v="HR Business Partner"/>
    <x v="3"/>
    <s v="M008"/>
    <x v="46"/>
    <x v="22"/>
    <s v="Netherlands"/>
    <s v="South Holland"/>
    <d v="2019-12-09T00:00:00"/>
    <m/>
    <x v="0"/>
    <n v="118000"/>
    <n v="11800"/>
    <n v="4"/>
    <x v="29"/>
    <n v="7"/>
    <n v="18"/>
    <n v="71"/>
    <x v="1"/>
    <s v="Bachelor's"/>
    <s v="Employee Referral"/>
    <s v="Hybrid"/>
    <s v="EU-CC302"/>
    <x v="1"/>
    <n v="69.8"/>
    <n v="6.5"/>
    <s v="&lt;25"/>
    <s v="€85k-€120k"/>
    <x v="2"/>
    <n v="0"/>
    <x v="0"/>
    <s v="Watchlist"/>
    <n v="69.8"/>
    <m/>
  </r>
  <r>
    <x v="440"/>
    <s v="Piotr Nilsson"/>
    <x v="0"/>
    <n v="48"/>
    <d v="1978-05-09T00:00:00"/>
    <x v="1"/>
    <x v="1"/>
    <s v="Finance Manager"/>
    <x v="3"/>
    <s v="M007"/>
    <x v="1"/>
    <x v="1"/>
    <s v="Germany"/>
    <s v="Hamburg"/>
    <d v="2024-06-14T00:00:00"/>
    <m/>
    <x v="0"/>
    <n v="135000"/>
    <n v="20300"/>
    <n v="5"/>
    <x v="41"/>
    <n v="16"/>
    <n v="6"/>
    <n v="84"/>
    <x v="1"/>
    <s v="Master's"/>
    <s v="Employee Referral"/>
    <s v="Hybrid"/>
    <s v="EU-CC301"/>
    <x v="1"/>
    <n v="87.2"/>
    <n v="2"/>
    <s v="45-54"/>
    <s v="€120k-€170k"/>
    <x v="2"/>
    <n v="0"/>
    <x v="1"/>
    <s v="Watchlist"/>
    <n v="87.2"/>
    <m/>
  </r>
  <r>
    <x v="441"/>
    <s v="Lucia Santos"/>
    <x v="1"/>
    <n v="54"/>
    <d v="1971-08-22T00:00:00"/>
    <x v="14"/>
    <x v="2"/>
    <s v="Workplace Technology Specialist"/>
    <x v="3"/>
    <s v="M045"/>
    <x v="39"/>
    <x v="8"/>
    <s v="United Kingdom"/>
    <s v="England"/>
    <d v="2023-07-25T00:00:00"/>
    <m/>
    <x v="0"/>
    <n v="135000"/>
    <n v="4000"/>
    <n v="2"/>
    <x v="4"/>
    <n v="13"/>
    <n v="0"/>
    <n v="59"/>
    <x v="0"/>
    <s v="Bachelor's"/>
    <s v="Company Careers Page"/>
    <s v="Hybrid"/>
    <s v="EU-CC104"/>
    <x v="1"/>
    <n v="56.4"/>
    <n v="2.9"/>
    <s v="45-54"/>
    <s v="€120k-€170k"/>
    <x v="0"/>
    <n v="0"/>
    <x v="0"/>
    <s v="Not Eligible"/>
    <n v="56.4"/>
    <m/>
  </r>
  <r>
    <x v="442"/>
    <s v="Carmen Evans"/>
    <x v="1"/>
    <n v="55"/>
    <d v="1970-09-21T00:00:00"/>
    <x v="5"/>
    <x v="4"/>
    <s v="Client Success Associate"/>
    <x v="2"/>
    <s v="M032"/>
    <x v="32"/>
    <x v="1"/>
    <s v="Germany"/>
    <s v="Hamburg"/>
    <d v="2024-06-08T00:00:00"/>
    <m/>
    <x v="0"/>
    <n v="61000"/>
    <n v="1200"/>
    <n v="2"/>
    <x v="26"/>
    <n v="26"/>
    <n v="18"/>
    <n v="49"/>
    <x v="0"/>
    <s v="Bachelor's"/>
    <s v="Employee Referral"/>
    <s v="Remote"/>
    <s v="EU-CC202"/>
    <x v="1"/>
    <n v="42.4"/>
    <n v="2"/>
    <s v="55+"/>
    <s v="€60k-€85k"/>
    <x v="0"/>
    <n v="0"/>
    <x v="1"/>
    <s v="Not Eligible"/>
    <n v="42.4"/>
    <m/>
  </r>
  <r>
    <x v="443"/>
    <s v="Astrid Moreau"/>
    <x v="0"/>
    <n v="48"/>
    <d v="1978-02-17T00:00:00"/>
    <x v="4"/>
    <x v="4"/>
    <s v="Growth Marketer"/>
    <x v="1"/>
    <s v="M006"/>
    <x v="4"/>
    <x v="2"/>
    <s v="Poland"/>
    <s v="Lesser Poland"/>
    <d v="2021-10-22T00:00:00"/>
    <m/>
    <x v="0"/>
    <n v="67000"/>
    <n v="3400"/>
    <n v="3"/>
    <x v="13"/>
    <n v="17"/>
    <n v="0"/>
    <n v="82"/>
    <x v="0"/>
    <s v="Master's"/>
    <s v="University Hiring"/>
    <s v="Remote"/>
    <s v="EU-CC203"/>
    <x v="0"/>
    <n v="71.2"/>
    <n v="4.5999999999999996"/>
    <s v="45-54"/>
    <s v="€60k-€85k"/>
    <x v="1"/>
    <n v="0"/>
    <x v="1"/>
    <s v="Watchlist"/>
    <n v="71.2"/>
    <m/>
  </r>
  <r>
    <x v="444"/>
    <s v="Jack Bernard"/>
    <x v="0"/>
    <n v="38"/>
    <d v="1987-09-05T00:00:00"/>
    <x v="14"/>
    <x v="2"/>
    <s v="IT Support Analyst"/>
    <x v="4"/>
    <s v="M022"/>
    <x v="42"/>
    <x v="26"/>
    <s v="Italy"/>
    <s v="Lazio"/>
    <d v="2024-01-23T00:00:00"/>
    <m/>
    <x v="0"/>
    <n v="59000"/>
    <n v="3000"/>
    <n v="3"/>
    <x v="10"/>
    <n v="13"/>
    <n v="7"/>
    <n v="67"/>
    <x v="0"/>
    <s v="Master's"/>
    <s v="University Hiring"/>
    <s v="Hybrid"/>
    <s v="EU-CC104"/>
    <x v="1"/>
    <n v="60"/>
    <n v="2.4"/>
    <s v="35-44"/>
    <s v="€40k-€60k"/>
    <x v="1"/>
    <n v="0"/>
    <x v="1"/>
    <s v="Watchlist"/>
    <n v="60"/>
    <m/>
  </r>
  <r>
    <x v="445"/>
    <s v="Aleksander Larsson"/>
    <x v="1"/>
    <n v="28"/>
    <d v="1998-05-22T00:00:00"/>
    <x v="6"/>
    <x v="2"/>
    <s v="Frontend Engineer"/>
    <x v="3"/>
    <s v="M044"/>
    <x v="36"/>
    <x v="21"/>
    <s v="Spain"/>
    <s v="Catalonia"/>
    <d v="2024-07-10T00:00:00"/>
    <m/>
    <x v="0"/>
    <n v="131000"/>
    <n v="13100"/>
    <n v="4"/>
    <x v="8"/>
    <n v="5"/>
    <n v="16"/>
    <n v="56"/>
    <x v="1"/>
    <s v="High School"/>
    <s v="Agency"/>
    <s v="Hybrid"/>
    <s v="EU-CC101"/>
    <x v="1"/>
    <n v="62.8"/>
    <n v="1.9"/>
    <s v="25-34"/>
    <s v="€120k-€170k"/>
    <x v="2"/>
    <n v="0"/>
    <x v="1"/>
    <s v="Not Eligible"/>
    <n v="62.8"/>
    <m/>
  </r>
  <r>
    <x v="446"/>
    <s v="Jan Colombo"/>
    <x v="0"/>
    <n v="59"/>
    <d v="1967-01-22T00:00:00"/>
    <x v="8"/>
    <x v="3"/>
    <s v="SOC Analyst"/>
    <x v="5"/>
    <s v="M056"/>
    <x v="9"/>
    <x v="11"/>
    <s v="Germany"/>
    <s v="Hesse"/>
    <d v="2022-09-19T00:00:00"/>
    <m/>
    <x v="0"/>
    <n v="48000"/>
    <n v="2400"/>
    <n v="3"/>
    <x v="49"/>
    <n v="22"/>
    <n v="14"/>
    <n v="62"/>
    <x v="0"/>
    <s v="MBA"/>
    <s v="University Hiring"/>
    <s v="Hybrid"/>
    <s v="EU-CC503"/>
    <x v="1"/>
    <n v="53.7"/>
    <n v="3.7"/>
    <s v="55+"/>
    <s v="€40k-€60k"/>
    <x v="1"/>
    <n v="0"/>
    <x v="2"/>
    <s v="Watchlist"/>
    <n v="53.7"/>
    <m/>
  </r>
  <r>
    <x v="447"/>
    <s v="Freja Kowalski"/>
    <x v="0"/>
    <n v="40"/>
    <d v="1986-03-22T00:00:00"/>
    <x v="6"/>
    <x v="2"/>
    <s v="Frontend Engineer"/>
    <x v="2"/>
    <s v="M030"/>
    <x v="35"/>
    <x v="15"/>
    <s v="Belgium"/>
    <s v="Brussels-Capital"/>
    <d v="2020-05-20T00:00:00"/>
    <m/>
    <x v="0"/>
    <n v="64000"/>
    <n v="5800"/>
    <n v="4"/>
    <x v="7"/>
    <n v="18"/>
    <n v="19"/>
    <n v="52"/>
    <x v="1"/>
    <s v="MBA"/>
    <s v="University Hiring"/>
    <s v="Office"/>
    <s v="EU-CC101"/>
    <x v="0"/>
    <n v="62"/>
    <n v="6.1"/>
    <s v="35-44"/>
    <s v="€60k-€85k"/>
    <x v="2"/>
    <n v="0"/>
    <x v="1"/>
    <s v="Not Eligible"/>
    <n v="62"/>
    <s v="Data Issue"/>
  </r>
  <r>
    <x v="448"/>
    <s v="Arthur Zielinski"/>
    <x v="0"/>
    <n v="58"/>
    <d v="1967-11-09T00:00:00"/>
    <x v="14"/>
    <x v="2"/>
    <s v="Workplace Technology Specialist"/>
    <x v="4"/>
    <s v="M035"/>
    <x v="55"/>
    <x v="27"/>
    <s v="Belgium"/>
    <s v="Flanders"/>
    <d v="2023-02-15T00:00:00"/>
    <m/>
    <x v="0"/>
    <n v="72000"/>
    <n v="1400"/>
    <n v="2"/>
    <x v="20"/>
    <n v="19"/>
    <n v="0"/>
    <n v="32"/>
    <x v="0"/>
    <s v="Master's"/>
    <s v="University Hiring"/>
    <s v="Hybrid"/>
    <s v="EU-CC104"/>
    <x v="1"/>
    <n v="46.7"/>
    <n v="3.3"/>
    <s v="55+"/>
    <s v="€60k-€85k"/>
    <x v="0"/>
    <n v="0"/>
    <x v="1"/>
    <s v="Not Eligible"/>
    <n v="46.7"/>
    <m/>
  </r>
  <r>
    <x v="449"/>
    <s v="Miguel Wisniewski"/>
    <x v="0"/>
    <n v="54"/>
    <d v="1971-07-06T00:00:00"/>
    <x v="7"/>
    <x v="5"/>
    <s v="Process Lead"/>
    <x v="1"/>
    <s v="M010"/>
    <x v="7"/>
    <x v="16"/>
    <s v="France"/>
    <s v="Auvergne-Rhone-Alpes"/>
    <d v="2025-09-11T00:00:00"/>
    <m/>
    <x v="0"/>
    <n v="102000"/>
    <n v="9200"/>
    <n v="4"/>
    <x v="52"/>
    <n v="2"/>
    <n v="7"/>
    <n v="64"/>
    <x v="0"/>
    <s v="Master's"/>
    <s v="University Hiring"/>
    <s v="Hybrid"/>
    <s v="EU-CC401"/>
    <x v="1"/>
    <n v="65.7"/>
    <n v="0.8"/>
    <s v="45-54"/>
    <s v="€85k-€120k"/>
    <x v="2"/>
    <n v="0"/>
    <x v="2"/>
    <s v="Watchlist"/>
    <n v="65.7"/>
    <m/>
  </r>
  <r>
    <x v="450"/>
    <s v="Lina Gonzalez"/>
    <x v="1"/>
    <n v="53"/>
    <d v="1973-01-21T00:00:00"/>
    <x v="6"/>
    <x v="2"/>
    <s v="Software Engineer"/>
    <x v="4"/>
    <s v="M048"/>
    <x v="6"/>
    <x v="26"/>
    <s v="Italy"/>
    <s v="Lazio"/>
    <d v="2024-01-14T00:00:00"/>
    <d v="2025-11-05T00:00:00"/>
    <x v="1"/>
    <n v="70000"/>
    <n v="3500"/>
    <n v="3"/>
    <x v="40"/>
    <n v="8"/>
    <n v="12"/>
    <n v="67"/>
    <x v="0"/>
    <s v="Bachelor's"/>
    <s v="Indeed"/>
    <s v="Remote"/>
    <s v="EU-CC101"/>
    <x v="0"/>
    <n v="57.2"/>
    <n v="1.8"/>
    <s v="45-54"/>
    <s v="€60k-€85k"/>
    <x v="1"/>
    <n v="1"/>
    <x v="1"/>
    <s v="Not Eligible"/>
    <n v="57.2"/>
    <m/>
  </r>
  <r>
    <x v="451"/>
    <s v="Lotte O'Brien"/>
    <x v="0"/>
    <n v="47"/>
    <d v="1978-08-12T00:00:00"/>
    <x v="11"/>
    <x v="4"/>
    <s v="Account Executive"/>
    <x v="4"/>
    <s v="M016"/>
    <x v="25"/>
    <x v="9"/>
    <s v="United Kingdom"/>
    <s v="England"/>
    <d v="2025-05-14T00:00:00"/>
    <m/>
    <x v="0"/>
    <n v="71000"/>
    <n v="6400"/>
    <n v="4"/>
    <x v="37"/>
    <n v="20"/>
    <n v="10"/>
    <n v="75"/>
    <x v="0"/>
    <s v="Master's"/>
    <s v="European Job Board"/>
    <s v="Remote"/>
    <s v="EU-CC201"/>
    <x v="0"/>
    <n v="75.8"/>
    <n v="1.1000000000000001"/>
    <s v="45-54"/>
    <s v="€60k-€85k"/>
    <x v="2"/>
    <n v="0"/>
    <x v="0"/>
    <s v="Watchlist"/>
    <n v="75.8"/>
    <s v="Data Issue"/>
  </r>
  <r>
    <x v="452"/>
    <s v="Alma Ferrari"/>
    <x v="1"/>
    <n v="23"/>
    <d v="2003-01-17T00:00:00"/>
    <x v="0"/>
    <x v="0"/>
    <s v="Data Scientist"/>
    <x v="2"/>
    <s v="M003"/>
    <x v="0"/>
    <x v="6"/>
    <s v="Netherlands"/>
    <s v="North Brabant"/>
    <d v="2020-11-11T00:00:00"/>
    <m/>
    <x v="0"/>
    <n v="59000"/>
    <n v="3000"/>
    <n v="3"/>
    <x v="41"/>
    <n v="17"/>
    <n v="5"/>
    <n v="66"/>
    <x v="0"/>
    <s v="Master's"/>
    <s v="LinkedIn"/>
    <s v="Hybrid"/>
    <s v="EU-CC103"/>
    <x v="1"/>
    <n v="63.3"/>
    <n v="5.6"/>
    <s v="&lt;25"/>
    <s v="€40k-€60k"/>
    <x v="1"/>
    <n v="0"/>
    <x v="1"/>
    <s v="Watchlist"/>
    <n v="63.3"/>
    <m/>
  </r>
  <r>
    <x v="453"/>
    <s v="Liam Bernard"/>
    <x v="1"/>
    <n v="29"/>
    <d v="1996-08-04T00:00:00"/>
    <x v="1"/>
    <x v="1"/>
    <s v="Controller"/>
    <x v="2"/>
    <s v="M007"/>
    <x v="1"/>
    <x v="13"/>
    <s v="Europe"/>
    <s v="Remote"/>
    <d v="2015-07-03T00:00:00"/>
    <m/>
    <x v="0"/>
    <n v="50000"/>
    <n v="2500"/>
    <n v="3"/>
    <x v="12"/>
    <n v="12"/>
    <n v="17"/>
    <n v="65"/>
    <x v="0"/>
    <s v="Bachelor's"/>
    <s v="Indeed"/>
    <s v="Remote"/>
    <s v="EU-CC301"/>
    <x v="1"/>
    <n v="57.2"/>
    <n v="10.9"/>
    <s v="25-34"/>
    <s v="€40k-€60k"/>
    <x v="1"/>
    <n v="0"/>
    <x v="1"/>
    <s v="Watchlist"/>
    <n v="57.2"/>
    <s v="Data Issue"/>
  </r>
  <r>
    <x v="454"/>
    <s v="Juliette De Jong"/>
    <x v="1"/>
    <n v="45"/>
    <d v="1980-12-27T00:00:00"/>
    <x v="11"/>
    <x v="4"/>
    <s v="Sales Executive"/>
    <x v="4"/>
    <s v="M004"/>
    <x v="27"/>
    <x v="8"/>
    <s v="United Kingdom"/>
    <s v="England"/>
    <d v="2015-09-04T00:00:00"/>
    <m/>
    <x v="0"/>
    <n v="92000"/>
    <n v="0"/>
    <n v="1"/>
    <x v="41"/>
    <n v="16"/>
    <n v="2"/>
    <n v="40"/>
    <x v="0"/>
    <s v="High School"/>
    <s v="Employee Referral"/>
    <s v="Remote"/>
    <s v="EU-CC201"/>
    <x v="1"/>
    <n v="37.799999999999997"/>
    <n v="10.8"/>
    <s v="45-54"/>
    <s v="€85k-€120k"/>
    <x v="0"/>
    <n v="0"/>
    <x v="1"/>
    <s v="Not Eligible"/>
    <n v="37.799999999999997"/>
    <m/>
  </r>
  <r>
    <x v="455"/>
    <s v="Alessandro Wagner"/>
    <x v="1"/>
    <n v="39"/>
    <d v="1987-05-02T00:00:00"/>
    <x v="6"/>
    <x v="2"/>
    <s v="Engineering Lead"/>
    <x v="4"/>
    <s v="M057"/>
    <x v="38"/>
    <x v="20"/>
    <s v="Sweden"/>
    <s v="Vastra Gotaland"/>
    <d v="2015-12-27T00:00:00"/>
    <m/>
    <x v="0"/>
    <n v="83000"/>
    <n v="1700"/>
    <n v="2"/>
    <x v="17"/>
    <n v="11"/>
    <n v="20"/>
    <n v="36"/>
    <x v="0"/>
    <s v="Master's"/>
    <s v="Company Careers Page"/>
    <s v="Hybrid"/>
    <s v="EU-CC101"/>
    <x v="1"/>
    <n v="33.9"/>
    <n v="10.5"/>
    <s v="35-44"/>
    <s v="€60k-€85k"/>
    <x v="0"/>
    <n v="0"/>
    <x v="1"/>
    <s v="Not Eligible"/>
    <n v="33.9"/>
    <m/>
  </r>
  <r>
    <x v="456"/>
    <s v="Sophie Marino"/>
    <x v="0"/>
    <n v="38"/>
    <d v="1987-07-15T00:00:00"/>
    <x v="4"/>
    <x v="4"/>
    <s v="Campaign Manager"/>
    <x v="4"/>
    <s v="M006"/>
    <x v="4"/>
    <x v="10"/>
    <s v="Germany"/>
    <s v="Berlin"/>
    <d v="2021-05-16T00:00:00"/>
    <m/>
    <x v="0"/>
    <n v="84000"/>
    <n v="4200"/>
    <n v="3"/>
    <x v="33"/>
    <n v="29"/>
    <n v="8"/>
    <n v="35"/>
    <x v="0"/>
    <s v="Master's"/>
    <s v="Employee Referral"/>
    <s v="Hybrid"/>
    <s v="EU-CC203"/>
    <x v="1"/>
    <n v="45.2"/>
    <n v="5.0999999999999996"/>
    <s v="35-44"/>
    <s v="€60k-€85k"/>
    <x v="1"/>
    <n v="0"/>
    <x v="2"/>
    <s v="Not Eligible"/>
    <n v="45.2"/>
    <m/>
  </r>
  <r>
    <x v="457"/>
    <s v="Arthur Rossi"/>
    <x v="1"/>
    <n v="50"/>
    <d v="1975-12-08T00:00:00"/>
    <x v="5"/>
    <x v="4"/>
    <s v="Client Success Associate"/>
    <x v="5"/>
    <s v="M050"/>
    <x v="14"/>
    <x v="12"/>
    <s v="Ireland"/>
    <s v="Leinster"/>
    <d v="2023-02-04T00:00:00"/>
    <m/>
    <x v="0"/>
    <n v="39000"/>
    <n v="5500"/>
    <n v="5"/>
    <x v="24"/>
    <n v="13"/>
    <n v="0"/>
    <n v="91"/>
    <x v="0"/>
    <s v="Master's"/>
    <s v="University Hiring"/>
    <s v="Office"/>
    <s v="EU-CC202"/>
    <x v="1"/>
    <n v="91.6"/>
    <n v="3.4"/>
    <s v="45-54"/>
    <s v="&lt;€40k"/>
    <x v="2"/>
    <n v="0"/>
    <x v="1"/>
    <s v="Eligible"/>
    <n v="91.6"/>
    <m/>
  </r>
  <r>
    <x v="458"/>
    <s v="Andrea Mulder"/>
    <x v="1"/>
    <n v="31"/>
    <d v="1995-05-27T00:00:00"/>
    <x v="11"/>
    <x v="4"/>
    <s v="Sales Development Representative"/>
    <x v="4"/>
    <s v="M004"/>
    <x v="27"/>
    <x v="7"/>
    <s v="Germany"/>
    <s v="Bavaria"/>
    <d v="2019-09-26T00:00:00"/>
    <m/>
    <x v="0"/>
    <n v="85000"/>
    <n v="11900"/>
    <n v="5"/>
    <x v="26"/>
    <n v="22"/>
    <n v="0"/>
    <n v="79"/>
    <x v="0"/>
    <s v="Master's"/>
    <s v="Employee Referral"/>
    <s v="Hybrid"/>
    <s v="EU-CC201"/>
    <x v="1"/>
    <n v="88.9"/>
    <n v="6.7"/>
    <s v="25-34"/>
    <s v="€85k-€120k"/>
    <x v="2"/>
    <n v="0"/>
    <x v="1"/>
    <s v="Eligible"/>
    <n v="88.9"/>
    <s v="Data Issue"/>
  </r>
  <r>
    <x v="459"/>
    <s v="Hannah Martins"/>
    <x v="0"/>
    <n v="55"/>
    <d v="1971-04-13T00:00:00"/>
    <x v="6"/>
    <x v="2"/>
    <s v="Software Engineer"/>
    <x v="4"/>
    <s v="M001"/>
    <x v="17"/>
    <x v="15"/>
    <s v="Belgium"/>
    <s v="Brussels-Capital"/>
    <d v="2022-11-26T00:00:00"/>
    <m/>
    <x v="0"/>
    <n v="68000"/>
    <n v="6100"/>
    <n v="4"/>
    <x v="13"/>
    <n v="15"/>
    <n v="33"/>
    <n v="93"/>
    <x v="0"/>
    <s v="Master's"/>
    <s v="Internal Transfer"/>
    <s v="Hybrid"/>
    <s v="EU-CC101"/>
    <x v="1"/>
    <n v="74"/>
    <n v="3.5"/>
    <s v="55+"/>
    <s v="€60k-€85k"/>
    <x v="2"/>
    <n v="0"/>
    <x v="1"/>
    <s v="Eligible"/>
    <n v="74"/>
    <m/>
  </r>
  <r>
    <x v="460"/>
    <s v="Oliwia Karlsson"/>
    <x v="1"/>
    <n v="31"/>
    <d v="1995-01-17T00:00:00"/>
    <x v="5"/>
    <x v="4"/>
    <s v="Client Success Associate"/>
    <x v="2"/>
    <s v="M047"/>
    <x v="30"/>
    <x v="17"/>
    <s v="France"/>
    <s v="Hauts-de-France"/>
    <d v="2019-06-24T00:00:00"/>
    <m/>
    <x v="0"/>
    <n v="57000"/>
    <n v="1100"/>
    <n v="2"/>
    <x v="36"/>
    <n v="12"/>
    <n v="21"/>
    <n v="57"/>
    <x v="0"/>
    <s v="Bachelor's"/>
    <s v="Employee Referral"/>
    <s v="Remote"/>
    <s v="EU-CC202"/>
    <x v="1"/>
    <n v="38.200000000000003"/>
    <n v="7"/>
    <s v="25-34"/>
    <s v="€40k-€60k"/>
    <x v="0"/>
    <n v="0"/>
    <x v="2"/>
    <s v="Not Eligible"/>
    <n v="38.200000000000003"/>
    <m/>
  </r>
  <r>
    <x v="461"/>
    <s v="Leo Richard"/>
    <x v="1"/>
    <n v="56"/>
    <d v="1969-10-23T00:00:00"/>
    <x v="11"/>
    <x v="4"/>
    <s v="Sales Development Representative"/>
    <x v="5"/>
    <s v="M016"/>
    <x v="25"/>
    <x v="8"/>
    <s v="United Kingdom"/>
    <s v="England"/>
    <d v="2023-04-12T00:00:00"/>
    <m/>
    <x v="0"/>
    <n v="51000"/>
    <n v="2600"/>
    <n v="3"/>
    <x v="37"/>
    <n v="2"/>
    <n v="5"/>
    <n v="60"/>
    <x v="0"/>
    <s v="Master's"/>
    <s v="Company Careers Page"/>
    <s v="Remote"/>
    <s v="EU-CC201"/>
    <x v="1"/>
    <n v="64"/>
    <n v="3.2"/>
    <s v="55+"/>
    <s v="€40k-€60k"/>
    <x v="1"/>
    <n v="0"/>
    <x v="0"/>
    <s v="Watchlist"/>
    <n v="64"/>
    <s v="Data Issue"/>
  </r>
  <r>
    <x v="462"/>
    <s v="Chloe Walker"/>
    <x v="1"/>
    <n v="28"/>
    <d v="1998-02-24T00:00:00"/>
    <x v="0"/>
    <x v="0"/>
    <s v="Data Analyst"/>
    <x v="2"/>
    <s v="M020"/>
    <x v="8"/>
    <x v="2"/>
    <s v="Poland"/>
    <s v="Lesser Poland"/>
    <d v="2022-07-11T00:00:00"/>
    <m/>
    <x v="0"/>
    <n v="43000"/>
    <n v="2200"/>
    <n v="3"/>
    <x v="31"/>
    <n v="12"/>
    <n v="0"/>
    <n v="48"/>
    <x v="0"/>
    <s v="Bachelor's"/>
    <s v="LinkedIn"/>
    <s v="Remote"/>
    <s v="EU-CC103"/>
    <x v="3"/>
    <n v="63.8"/>
    <n v="3.9"/>
    <s v="25-34"/>
    <s v="€40k-€60k"/>
    <x v="1"/>
    <n v="0"/>
    <x v="0"/>
    <s v="Not Eligible"/>
    <n v="63.8"/>
    <s v="Data Issue"/>
  </r>
  <r>
    <x v="463"/>
    <s v="Ben Svensson"/>
    <x v="0"/>
    <n v="32"/>
    <d v="1993-10-14T00:00:00"/>
    <x v="3"/>
    <x v="3"/>
    <s v="Legal Counsel"/>
    <x v="2"/>
    <s v="M011"/>
    <x v="3"/>
    <x v="25"/>
    <s v="Netherlands"/>
    <s v="North Holland"/>
    <d v="2021-11-16T00:00:00"/>
    <m/>
    <x v="0"/>
    <n v="59000"/>
    <n v="1200"/>
    <n v="2"/>
    <x v="17"/>
    <n v="12"/>
    <n v="4"/>
    <n v="68"/>
    <x v="0"/>
    <s v="Bachelor's"/>
    <s v="Agency"/>
    <s v="Hybrid"/>
    <s v="EU-CC501"/>
    <x v="0"/>
    <n v="53"/>
    <n v="4.5999999999999996"/>
    <s v="25-34"/>
    <s v="€40k-€60k"/>
    <x v="0"/>
    <n v="0"/>
    <x v="1"/>
    <s v="Not Eligible"/>
    <n v="53"/>
    <m/>
  </r>
  <r>
    <x v="464"/>
    <s v="Ines Bernard"/>
    <x v="1"/>
    <n v="39"/>
    <d v="1986-06-15T00:00:00"/>
    <x v="6"/>
    <x v="2"/>
    <s v="Frontend Engineer"/>
    <x v="4"/>
    <s v="M044"/>
    <x v="36"/>
    <x v="5"/>
    <s v="Sweden"/>
    <s v="Stockholm County"/>
    <d v="2019-02-18T00:00:00"/>
    <m/>
    <x v="0"/>
    <n v="86000"/>
    <n v="1700"/>
    <n v="2"/>
    <x v="23"/>
    <n v="4"/>
    <n v="13"/>
    <n v="47"/>
    <x v="0"/>
    <s v="Bachelor's"/>
    <s v="University Hiring"/>
    <s v="Hybrid"/>
    <s v="EU-CC101"/>
    <x v="1"/>
    <n v="47.7"/>
    <n v="7.3"/>
    <s v="35-44"/>
    <s v="€85k-€120k"/>
    <x v="0"/>
    <n v="0"/>
    <x v="0"/>
    <s v="Not Eligible"/>
    <n v="47.7"/>
    <m/>
  </r>
  <r>
    <x v="465"/>
    <s v="Harry Richard"/>
    <x v="0"/>
    <n v="55"/>
    <d v="1971-03-07T00:00:00"/>
    <x v="6"/>
    <x v="2"/>
    <s v="Software Engineer"/>
    <x v="2"/>
    <s v="M039"/>
    <x v="22"/>
    <x v="27"/>
    <s v="Belgium"/>
    <s v="Flanders"/>
    <d v="2022-01-20T00:00:00"/>
    <m/>
    <x v="0"/>
    <n v="55000"/>
    <n v="2800"/>
    <n v="3"/>
    <x v="33"/>
    <n v="28"/>
    <n v="9"/>
    <n v="55"/>
    <x v="0"/>
    <s v="Diploma"/>
    <s v="LinkedIn"/>
    <s v="Remote"/>
    <s v="EU-CC101"/>
    <x v="2"/>
    <n v="51.8"/>
    <n v="4.4000000000000004"/>
    <s v="55+"/>
    <s v="€40k-€60k"/>
    <x v="1"/>
    <n v="0"/>
    <x v="2"/>
    <s v="Not Eligible"/>
    <n v="51.8"/>
    <m/>
  </r>
  <r>
    <x v="466"/>
    <s v="Ebba Murphy"/>
    <x v="0"/>
    <n v="33"/>
    <d v="1992-10-15T00:00:00"/>
    <x v="14"/>
    <x v="2"/>
    <s v="IT Support Analyst"/>
    <x v="4"/>
    <s v="M009"/>
    <x v="45"/>
    <x v="11"/>
    <s v="Germany"/>
    <s v="Hesse"/>
    <d v="2023-12-05T00:00:00"/>
    <m/>
    <x v="0"/>
    <n v="73000"/>
    <n v="6600"/>
    <n v="4"/>
    <x v="31"/>
    <n v="21"/>
    <n v="19"/>
    <n v="78"/>
    <x v="0"/>
    <s v="Bachelor's"/>
    <s v="Internal Transfer"/>
    <s v="Remote"/>
    <s v="EU-CC104"/>
    <x v="1"/>
    <n v="73.8"/>
    <n v="2.5"/>
    <s v="25-34"/>
    <s v="€60k-€85k"/>
    <x v="2"/>
    <n v="0"/>
    <x v="0"/>
    <s v="Eligible"/>
    <n v="73.8"/>
    <s v="Data Issue"/>
  </r>
  <r>
    <x v="467"/>
    <s v="Freja Costa"/>
    <x v="0"/>
    <n v="42"/>
    <d v="1983-06-17T00:00:00"/>
    <x v="6"/>
    <x v="2"/>
    <s v="Engineering Lead"/>
    <x v="6"/>
    <s v="M039"/>
    <x v="22"/>
    <x v="25"/>
    <s v="Netherlands"/>
    <s v="North Holland"/>
    <d v="2025-07-14T00:00:00"/>
    <m/>
    <x v="0"/>
    <n v="261000"/>
    <n v="7800"/>
    <n v="2"/>
    <x v="20"/>
    <n v="7"/>
    <n v="11"/>
    <n v="53"/>
    <x v="0"/>
    <s v="Bachelor's"/>
    <s v="Internal Transfer"/>
    <s v="Hybrid"/>
    <s v="EU-CC101"/>
    <x v="1"/>
    <n v="48.5"/>
    <n v="0.9"/>
    <s v="35-44"/>
    <s v="€170k+"/>
    <x v="0"/>
    <n v="0"/>
    <x v="1"/>
    <s v="Not Eligible"/>
    <n v="48.5"/>
    <m/>
  </r>
  <r>
    <x v="468"/>
    <s v="Marco Dubois"/>
    <x v="1"/>
    <n v="22"/>
    <d v="2004-01-07T00:00:00"/>
    <x v="0"/>
    <x v="0"/>
    <s v="Analytics Engineer"/>
    <x v="2"/>
    <s v="M058"/>
    <x v="19"/>
    <x v="6"/>
    <s v="Netherlands"/>
    <s v="North Brabant"/>
    <d v="2023-10-15T00:00:00"/>
    <d v="2024-04-14T00:00:00"/>
    <x v="1"/>
    <n v="48000"/>
    <n v="2400"/>
    <n v="3"/>
    <x v="4"/>
    <n v="15"/>
    <n v="24"/>
    <n v="55"/>
    <x v="0"/>
    <s v="Bachelor's"/>
    <s v="University Hiring"/>
    <s v="Hybrid"/>
    <s v="EU-CC103"/>
    <x v="1"/>
    <n v="54"/>
    <n v="0.5"/>
    <s v="&lt;25"/>
    <s v="€40k-€60k"/>
    <x v="1"/>
    <n v="1"/>
    <x v="0"/>
    <s v="Not Eligible"/>
    <n v="54"/>
    <m/>
  </r>
  <r>
    <x v="469"/>
    <s v="Leo Oliveira"/>
    <x v="1"/>
    <n v="30"/>
    <d v="1996-01-08T00:00:00"/>
    <x v="6"/>
    <x v="2"/>
    <s v="Senior Software Engineer"/>
    <x v="1"/>
    <s v="M039"/>
    <x v="22"/>
    <x v="12"/>
    <s v="Ireland"/>
    <s v="Leinster"/>
    <d v="2020-04-27T00:00:00"/>
    <m/>
    <x v="0"/>
    <n v="125000"/>
    <n v="2500"/>
    <n v="2"/>
    <x v="9"/>
    <n v="25"/>
    <n v="11"/>
    <n v="72"/>
    <x v="0"/>
    <s v="Master's"/>
    <s v="Agency"/>
    <s v="Remote"/>
    <s v="EU-CC101"/>
    <x v="1"/>
    <n v="52.2"/>
    <n v="6.1"/>
    <s v="25-34"/>
    <s v="€120k-€170k"/>
    <x v="0"/>
    <n v="0"/>
    <x v="1"/>
    <s v="Not Eligible"/>
    <n v="52.2"/>
    <s v="Data Issue"/>
  </r>
  <r>
    <x v="470"/>
    <s v="Gabriel Williams"/>
    <x v="1"/>
    <n v="59"/>
    <d v="1966-11-29T00:00:00"/>
    <x v="6"/>
    <x v="2"/>
    <s v="Engineering Lead"/>
    <x v="4"/>
    <s v="M044"/>
    <x v="36"/>
    <x v="11"/>
    <s v="Germany"/>
    <s v="Hesse"/>
    <d v="2024-05-07T00:00:00"/>
    <m/>
    <x v="0"/>
    <n v="93000"/>
    <n v="4600"/>
    <n v="3"/>
    <x v="41"/>
    <n v="9"/>
    <n v="5"/>
    <n v="64"/>
    <x v="0"/>
    <s v="Bachelor's"/>
    <s v="Internal Transfer"/>
    <s v="Office"/>
    <s v="EU-CC101"/>
    <x v="1"/>
    <n v="62.6"/>
    <n v="2.1"/>
    <s v="55+"/>
    <s v="€85k-€120k"/>
    <x v="1"/>
    <n v="0"/>
    <x v="1"/>
    <s v="Watchlist"/>
    <n v="62.6"/>
    <m/>
  </r>
  <r>
    <x v="471"/>
    <s v="Nathan Garcia"/>
    <x v="0"/>
    <n v="59"/>
    <d v="1966-12-31T00:00:00"/>
    <x v="11"/>
    <x v="4"/>
    <s v="Regional Sales Manager"/>
    <x v="4"/>
    <s v="M004"/>
    <x v="27"/>
    <x v="1"/>
    <s v="Germany"/>
    <s v="Hamburg"/>
    <d v="2017-06-28T00:00:00"/>
    <m/>
    <x v="0"/>
    <n v="69000"/>
    <n v="3400"/>
    <n v="3"/>
    <x v="28"/>
    <n v="27"/>
    <n v="15"/>
    <n v="74"/>
    <x v="0"/>
    <s v="Bachelor's"/>
    <s v="Indeed"/>
    <s v="Hybrid"/>
    <s v="EU-CC201"/>
    <x v="1"/>
    <n v="57.9"/>
    <n v="9"/>
    <s v="55+"/>
    <s v="€60k-€85k"/>
    <x v="1"/>
    <n v="0"/>
    <x v="1"/>
    <s v="Watchlist"/>
    <n v="57.9"/>
    <s v="Data Issue"/>
  </r>
  <r>
    <x v="472"/>
    <s v="Freja Marino"/>
    <x v="1"/>
    <n v="49"/>
    <d v="1976-11-22T00:00:00"/>
    <x v="5"/>
    <x v="4"/>
    <s v="Client Success Associate"/>
    <x v="2"/>
    <s v="M050"/>
    <x v="14"/>
    <x v="25"/>
    <s v="Netherlands"/>
    <s v="North Holland"/>
    <d v="2021-01-08T00:00:00"/>
    <m/>
    <x v="0"/>
    <n v="66000"/>
    <n v="3300"/>
    <n v="3"/>
    <x v="51"/>
    <n v="20"/>
    <n v="20"/>
    <n v="59"/>
    <x v="0"/>
    <s v="High School"/>
    <s v="Indeed"/>
    <s v="Remote"/>
    <s v="EU-CC202"/>
    <x v="0"/>
    <n v="48.9"/>
    <n v="5.4"/>
    <s v="45-54"/>
    <s v="€60k-€85k"/>
    <x v="1"/>
    <n v="0"/>
    <x v="2"/>
    <s v="Not Eligible"/>
    <n v="48.9"/>
    <s v="Data Issue"/>
  </r>
  <r>
    <x v="473"/>
    <s v="Valeria Richard"/>
    <x v="1"/>
    <n v="58"/>
    <d v="1968-04-04T00:00:00"/>
    <x v="6"/>
    <x v="2"/>
    <s v="Software Engineer"/>
    <x v="2"/>
    <s v="M001"/>
    <x v="17"/>
    <x v="1"/>
    <s v="Germany"/>
    <s v="Hamburg"/>
    <d v="2024-06-15T00:00:00"/>
    <m/>
    <x v="0"/>
    <n v="55000"/>
    <n v="5000"/>
    <n v="4"/>
    <x v="16"/>
    <n v="19"/>
    <n v="9"/>
    <n v="77"/>
    <x v="0"/>
    <s v="Bachelor's"/>
    <s v="University Hiring"/>
    <s v="Office"/>
    <s v="EU-CC101"/>
    <x v="1"/>
    <n v="75"/>
    <n v="2"/>
    <s v="55+"/>
    <s v="€40k-€60k"/>
    <x v="2"/>
    <n v="0"/>
    <x v="1"/>
    <s v="Eligible"/>
    <n v="75"/>
    <s v="Data Issue"/>
  </r>
  <r>
    <x v="474"/>
    <s v="Oliwia Smith"/>
    <x v="0"/>
    <n v="44"/>
    <d v="1982-04-24T00:00:00"/>
    <x v="5"/>
    <x v="4"/>
    <s v="Support Specialist"/>
    <x v="1"/>
    <s v="M055"/>
    <x v="48"/>
    <x v="0"/>
    <s v="Spain"/>
    <s v="Valencian Community"/>
    <d v="2024-12-08T00:00:00"/>
    <m/>
    <x v="0"/>
    <n v="76000"/>
    <n v="1500"/>
    <n v="2"/>
    <x v="12"/>
    <n v="11"/>
    <n v="14"/>
    <n v="32"/>
    <x v="0"/>
    <s v="Master's"/>
    <s v="Company Careers Page"/>
    <s v="Hybrid"/>
    <s v="EU-CC202"/>
    <x v="1"/>
    <n v="38.200000000000003"/>
    <n v="1.5"/>
    <s v="35-44"/>
    <s v="€60k-€85k"/>
    <x v="0"/>
    <n v="0"/>
    <x v="1"/>
    <s v="Not Eligible"/>
    <n v="38.200000000000003"/>
    <m/>
  </r>
  <r>
    <x v="475"/>
    <s v="Adam Gonzalez"/>
    <x v="1"/>
    <n v="59"/>
    <d v="1967-06-01T00:00:00"/>
    <x v="2"/>
    <x v="2"/>
    <s v="Product Manager"/>
    <x v="4"/>
    <s v="M038"/>
    <x v="2"/>
    <x v="11"/>
    <s v="Germany"/>
    <s v="Hesse"/>
    <d v="2022-01-20T00:00:00"/>
    <m/>
    <x v="0"/>
    <n v="78000"/>
    <n v="1600"/>
    <n v="2"/>
    <x v="26"/>
    <n v="23"/>
    <n v="19"/>
    <n v="59"/>
    <x v="0"/>
    <s v="Diploma"/>
    <s v="Company Careers Page"/>
    <s v="Hybrid"/>
    <s v="EU-CC102"/>
    <x v="1"/>
    <n v="45.4"/>
    <n v="4.4000000000000004"/>
    <s v="55+"/>
    <s v="€60k-€85k"/>
    <x v="0"/>
    <n v="0"/>
    <x v="1"/>
    <s v="Not Eligible"/>
    <n v="45.4"/>
    <m/>
  </r>
  <r>
    <x v="476"/>
    <s v="Tess Mulder"/>
    <x v="0"/>
    <n v="52"/>
    <d v="1974-05-28T00:00:00"/>
    <x v="0"/>
    <x v="0"/>
    <s v="BI Analyst"/>
    <x v="0"/>
    <s v="M020"/>
    <x v="8"/>
    <x v="19"/>
    <s v="France"/>
    <s v="Ile-de-France"/>
    <d v="2022-02-15T00:00:00"/>
    <m/>
    <x v="0"/>
    <n v="184000"/>
    <n v="18400"/>
    <n v="4"/>
    <x v="21"/>
    <n v="9"/>
    <n v="13"/>
    <n v="63"/>
    <x v="1"/>
    <s v="Bachelor's"/>
    <s v="European Job Board"/>
    <s v="Office"/>
    <s v="EU-CC103"/>
    <x v="1"/>
    <n v="65.8"/>
    <n v="4.3"/>
    <s v="45-54"/>
    <s v="€170k+"/>
    <x v="2"/>
    <n v="0"/>
    <x v="1"/>
    <s v="Watchlist"/>
    <n v="65.8"/>
    <m/>
  </r>
  <r>
    <x v="477"/>
    <s v="Alessandro Bianchi"/>
    <x v="1"/>
    <n v="41"/>
    <d v="1984-11-09T00:00:00"/>
    <x v="0"/>
    <x v="0"/>
    <s v="Senior Data Analyst"/>
    <x v="4"/>
    <s v="M058"/>
    <x v="19"/>
    <x v="25"/>
    <s v="Netherlands"/>
    <s v="North Holland"/>
    <d v="2024-12-11T00:00:00"/>
    <m/>
    <x v="0"/>
    <n v="93000"/>
    <n v="1900"/>
    <n v="2"/>
    <x v="7"/>
    <n v="21"/>
    <n v="13"/>
    <n v="33"/>
    <x v="0"/>
    <s v="Diploma"/>
    <s v="LinkedIn"/>
    <s v="Hybrid"/>
    <s v="EU-CC103"/>
    <x v="2"/>
    <n v="40.299999999999997"/>
    <n v="1.5"/>
    <s v="35-44"/>
    <s v="€85k-€120k"/>
    <x v="0"/>
    <n v="0"/>
    <x v="1"/>
    <s v="Not Eligible"/>
    <n v="40.299999999999997"/>
    <m/>
  </r>
  <r>
    <x v="478"/>
    <s v="Maja Bakker"/>
    <x v="0"/>
    <n v="61"/>
    <d v="1964-10-25T00:00:00"/>
    <x v="11"/>
    <x v="4"/>
    <s v="Account Executive"/>
    <x v="4"/>
    <s v="M004"/>
    <x v="27"/>
    <x v="26"/>
    <s v="Italy"/>
    <s v="Lazio"/>
    <d v="2021-01-20T00:00:00"/>
    <m/>
    <x v="0"/>
    <n v="62000"/>
    <n v="3100"/>
    <n v="3"/>
    <x v="21"/>
    <n v="27"/>
    <n v="6"/>
    <n v="63"/>
    <x v="0"/>
    <s v="Bachelor's"/>
    <s v="LinkedIn"/>
    <s v="Hybrid"/>
    <s v="EU-CC201"/>
    <x v="1"/>
    <n v="60.3"/>
    <n v="5.4"/>
    <s v="55+"/>
    <s v="€60k-€85k"/>
    <x v="1"/>
    <n v="0"/>
    <x v="1"/>
    <s v="Watchlist"/>
    <n v="60.3"/>
    <m/>
  </r>
  <r>
    <x v="479"/>
    <s v="William Olsson"/>
    <x v="0"/>
    <n v="24"/>
    <d v="2001-09-15T00:00:00"/>
    <x v="14"/>
    <x v="2"/>
    <s v="IT Support Analyst"/>
    <x v="2"/>
    <s v="M045"/>
    <x v="39"/>
    <x v="9"/>
    <s v="United Kingdom"/>
    <s v="England"/>
    <d v="2023-11-16T00:00:00"/>
    <m/>
    <x v="0"/>
    <n v="51000"/>
    <n v="7100"/>
    <n v="5"/>
    <x v="27"/>
    <n v="10"/>
    <n v="19"/>
    <n v="54"/>
    <x v="0"/>
    <s v="Bachelor's"/>
    <s v="European Job Board"/>
    <s v="Office"/>
    <s v="EU-CC104"/>
    <x v="1"/>
    <n v="69.400000000000006"/>
    <n v="2.6"/>
    <s v="&lt;25"/>
    <s v="€40k-€60k"/>
    <x v="2"/>
    <n v="0"/>
    <x v="1"/>
    <s v="Not Eligible"/>
    <n v="69.400000000000006"/>
    <m/>
  </r>
  <r>
    <x v="480"/>
    <s v="William Hoffmann"/>
    <x v="1"/>
    <n v="28"/>
    <d v="1997-12-01T00:00:00"/>
    <x v="5"/>
    <x v="4"/>
    <s v="Client Success Associate"/>
    <x v="1"/>
    <s v="M047"/>
    <x v="30"/>
    <x v="19"/>
    <s v="France"/>
    <s v="Ile-de-France"/>
    <d v="2015-12-09T00:00:00"/>
    <m/>
    <x v="0"/>
    <n v="120000"/>
    <n v="2400"/>
    <n v="2"/>
    <x v="39"/>
    <n v="5"/>
    <n v="15"/>
    <n v="42"/>
    <x v="0"/>
    <s v="PhD"/>
    <s v="University Hiring"/>
    <s v="Hybrid"/>
    <s v="EU-CC202"/>
    <x v="1"/>
    <n v="45.2"/>
    <n v="10.5"/>
    <s v="25-34"/>
    <s v="€120k-€170k"/>
    <x v="0"/>
    <n v="0"/>
    <x v="0"/>
    <s v="Not Eligible"/>
    <n v="45.2"/>
    <s v="Data Issue"/>
  </r>
  <r>
    <x v="481"/>
    <s v="Liam Garcia"/>
    <x v="0"/>
    <n v="49"/>
    <d v="1977-01-25T00:00:00"/>
    <x v="14"/>
    <x v="2"/>
    <s v="IT Manager"/>
    <x v="1"/>
    <s v="M045"/>
    <x v="39"/>
    <x v="0"/>
    <s v="Spain"/>
    <s v="Valencian Community"/>
    <d v="2023-03-22T00:00:00"/>
    <m/>
    <x v="0"/>
    <n v="73000"/>
    <n v="3600"/>
    <n v="3"/>
    <x v="2"/>
    <n v="4"/>
    <n v="10"/>
    <n v="77"/>
    <x v="0"/>
    <s v="Master's"/>
    <s v="Agency"/>
    <s v="Office"/>
    <s v="EU-CC104"/>
    <x v="1"/>
    <n v="65.7"/>
    <n v="3.2"/>
    <s v="45-54"/>
    <s v="€60k-€85k"/>
    <x v="1"/>
    <n v="0"/>
    <x v="1"/>
    <s v="Watchlist"/>
    <n v="65.7"/>
    <m/>
  </r>
  <r>
    <x v="482"/>
    <s v="Piotr Leroy"/>
    <x v="0"/>
    <n v="40"/>
    <d v="1985-06-15T00:00:00"/>
    <x v="1"/>
    <x v="1"/>
    <s v="FP&amp;A Analyst"/>
    <x v="4"/>
    <s v="M043"/>
    <x v="47"/>
    <x v="22"/>
    <s v="Netherlands"/>
    <s v="South Holland"/>
    <d v="2021-09-01T00:00:00"/>
    <m/>
    <x v="0"/>
    <n v="71000"/>
    <n v="6400"/>
    <n v="4"/>
    <x v="32"/>
    <n v="26"/>
    <n v="0"/>
    <n v="72"/>
    <x v="1"/>
    <s v="Bachelor's"/>
    <s v="Company Careers Page"/>
    <s v="Office"/>
    <s v="EU-CC301"/>
    <x v="0"/>
    <n v="80.5"/>
    <n v="4.8"/>
    <s v="35-44"/>
    <s v="€60k-€85k"/>
    <x v="2"/>
    <n v="0"/>
    <x v="0"/>
    <s v="Watchlist"/>
    <n v="80.5"/>
    <m/>
  </r>
  <r>
    <x v="483"/>
    <s v="Lukas Murphy"/>
    <x v="0"/>
    <n v="44"/>
    <d v="1982-05-03T00:00:00"/>
    <x v="2"/>
    <x v="2"/>
    <s v="Associate Product Manager"/>
    <x v="0"/>
    <s v="M031"/>
    <x v="28"/>
    <x v="7"/>
    <s v="Germany"/>
    <s v="Bavaria"/>
    <d v="2020-11-15T00:00:00"/>
    <d v="2024-08-15T00:00:00"/>
    <x v="1"/>
    <n v="199000"/>
    <n v="11900"/>
    <n v="3"/>
    <x v="18"/>
    <n v="21"/>
    <n v="12"/>
    <n v="46"/>
    <x v="0"/>
    <s v="Master's"/>
    <s v="University Hiring"/>
    <s v="Hybrid"/>
    <s v="EU-CC102"/>
    <x v="1"/>
    <n v="48.6"/>
    <n v="3.7"/>
    <s v="35-44"/>
    <s v="€170k+"/>
    <x v="1"/>
    <n v="1"/>
    <x v="2"/>
    <s v="Not Eligible"/>
    <n v="48.6"/>
    <m/>
  </r>
  <r>
    <x v="484"/>
    <s v="Natalia Persson"/>
    <x v="1"/>
    <n v="29"/>
    <d v="1997-04-26T00:00:00"/>
    <x v="11"/>
    <x v="4"/>
    <s v="Account Executive"/>
    <x v="2"/>
    <s v="M023"/>
    <x v="24"/>
    <x v="12"/>
    <s v="Ireland"/>
    <s v="Leinster"/>
    <d v="2018-12-13T00:00:00"/>
    <m/>
    <x v="0"/>
    <n v="57000"/>
    <n v="2800"/>
    <n v="3"/>
    <x v="4"/>
    <n v="11"/>
    <n v="13"/>
    <n v="47"/>
    <x v="0"/>
    <s v="Master's"/>
    <s v="Agency"/>
    <s v="Hybrid"/>
    <s v="EU-CC201"/>
    <x v="1"/>
    <n v="54.7"/>
    <n v="7.5"/>
    <s v="25-34"/>
    <s v="€40k-€60k"/>
    <x v="1"/>
    <n v="0"/>
    <x v="0"/>
    <s v="Not Eligible"/>
    <n v="54.7"/>
    <m/>
  </r>
  <r>
    <x v="485"/>
    <s v="Alice Russo"/>
    <x v="1"/>
    <n v="51"/>
    <d v="1975-01-19T00:00:00"/>
    <x v="7"/>
    <x v="5"/>
    <s v="Operations Manager"/>
    <x v="4"/>
    <s v="M017"/>
    <x v="43"/>
    <x v="7"/>
    <s v="Germany"/>
    <s v="Bavaria"/>
    <d v="2022-06-25T00:00:00"/>
    <m/>
    <x v="0"/>
    <n v="76000"/>
    <n v="10600"/>
    <n v="5"/>
    <x v="40"/>
    <n v="21"/>
    <n v="21"/>
    <n v="72"/>
    <x v="0"/>
    <s v="Master's"/>
    <s v="Indeed"/>
    <s v="Hybrid"/>
    <s v="EU-CC401"/>
    <x v="1"/>
    <n v="73"/>
    <n v="4"/>
    <s v="45-54"/>
    <s v="€60k-€85k"/>
    <x v="2"/>
    <n v="0"/>
    <x v="1"/>
    <s v="Eligible"/>
    <n v="73"/>
    <m/>
  </r>
  <r>
    <x v="486"/>
    <s v="Lukas Olsson"/>
    <x v="1"/>
    <n v="48"/>
    <d v="1978-06-03T00:00:00"/>
    <x v="11"/>
    <x v="4"/>
    <s v="Regional Sales Manager"/>
    <x v="2"/>
    <s v="M026"/>
    <x v="18"/>
    <x v="5"/>
    <s v="Sweden"/>
    <s v="Stockholm County"/>
    <d v="2025-01-24T00:00:00"/>
    <m/>
    <x v="0"/>
    <n v="65000"/>
    <n v="3200"/>
    <n v="3"/>
    <x v="25"/>
    <n v="14"/>
    <n v="20"/>
    <n v="56"/>
    <x v="0"/>
    <s v="Master's"/>
    <s v="University Hiring"/>
    <s v="Office"/>
    <s v="EU-CC201"/>
    <x v="2"/>
    <n v="50.6"/>
    <n v="1.4"/>
    <s v="45-54"/>
    <s v="€60k-€85k"/>
    <x v="1"/>
    <n v="0"/>
    <x v="1"/>
    <s v="Not Eligible"/>
    <n v="50.6"/>
    <m/>
  </r>
  <r>
    <x v="487"/>
    <s v="Chloe Nowak"/>
    <x v="0"/>
    <n v="26"/>
    <d v="2000-05-30T00:00:00"/>
    <x v="2"/>
    <x v="2"/>
    <s v="Product Manager"/>
    <x v="4"/>
    <s v="M046"/>
    <x v="53"/>
    <x v="13"/>
    <s v="Europe"/>
    <s v="Remote"/>
    <d v="2024-08-17T00:00:00"/>
    <m/>
    <x v="0"/>
    <n v="79000"/>
    <n v="7100"/>
    <n v="4"/>
    <x v="30"/>
    <n v="3"/>
    <n v="12"/>
    <n v="89"/>
    <x v="1"/>
    <s v="Master's"/>
    <s v="Company Careers Page"/>
    <s v="Remote"/>
    <s v="EU-CC102"/>
    <x v="3"/>
    <n v="81.2"/>
    <n v="1.8"/>
    <s v="25-34"/>
    <s v="€60k-€85k"/>
    <x v="2"/>
    <n v="0"/>
    <x v="0"/>
    <s v="Watchlist"/>
    <n v="81.2"/>
    <s v="Data Issue"/>
  </r>
  <r>
    <x v="488"/>
    <s v="Klara Walker"/>
    <x v="1"/>
    <n v="38"/>
    <d v="1987-09-13T00:00:00"/>
    <x v="6"/>
    <x v="2"/>
    <s v="Engineering Lead"/>
    <x v="1"/>
    <s v="M048"/>
    <x v="6"/>
    <x v="5"/>
    <s v="Sweden"/>
    <s v="Stockholm County"/>
    <d v="2021-12-02T00:00:00"/>
    <m/>
    <x v="0"/>
    <n v="109000"/>
    <n v="9800"/>
    <n v="4"/>
    <x v="26"/>
    <n v="8"/>
    <n v="9"/>
    <n v="56"/>
    <x v="0"/>
    <s v="Bachelor's"/>
    <s v="Employee Referral"/>
    <s v="Office"/>
    <s v="EU-CC101"/>
    <x v="0"/>
    <n v="67.3"/>
    <n v="4.5"/>
    <s v="35-44"/>
    <s v="€85k-€120k"/>
    <x v="2"/>
    <n v="0"/>
    <x v="1"/>
    <s v="Not Eligible"/>
    <n v="67.3"/>
    <m/>
  </r>
  <r>
    <x v="489"/>
    <s v="Hugo Martins"/>
    <x v="1"/>
    <n v="32"/>
    <d v="1993-12-09T00:00:00"/>
    <x v="11"/>
    <x v="4"/>
    <s v="Sales Executive"/>
    <x v="2"/>
    <s v="M026"/>
    <x v="18"/>
    <x v="10"/>
    <s v="Germany"/>
    <s v="Berlin"/>
    <d v="2017-11-23T00:00:00"/>
    <d v="2026-02-03T00:00:00"/>
    <x v="1"/>
    <n v="58000"/>
    <n v="1200"/>
    <n v="2"/>
    <x v="47"/>
    <n v="19"/>
    <n v="8"/>
    <n v="36"/>
    <x v="0"/>
    <s v="Master's"/>
    <s v="Indeed"/>
    <s v="Office"/>
    <s v="EU-CC201"/>
    <x v="1"/>
    <n v="37.6"/>
    <n v="8.1999999999999993"/>
    <s v="25-34"/>
    <s v="€40k-€60k"/>
    <x v="0"/>
    <n v="1"/>
    <x v="2"/>
    <s v="Not Eligible"/>
    <n v="37.6"/>
    <m/>
  </r>
  <r>
    <x v="490"/>
    <s v="Lea Zielinski"/>
    <x v="1"/>
    <n v="40"/>
    <d v="1986-01-08T00:00:00"/>
    <x v="8"/>
    <x v="3"/>
    <s v="SOC Analyst"/>
    <x v="2"/>
    <s v="M056"/>
    <x v="9"/>
    <x v="5"/>
    <s v="Sweden"/>
    <s v="Stockholm County"/>
    <d v="2023-03-24T00:00:00"/>
    <m/>
    <x v="0"/>
    <n v="53000"/>
    <n v="2600"/>
    <n v="3"/>
    <x v="7"/>
    <n v="10"/>
    <n v="14"/>
    <n v="87"/>
    <x v="0"/>
    <s v="Master's"/>
    <s v="Indeed"/>
    <s v="Hybrid"/>
    <s v="EU-CC503"/>
    <x v="1"/>
    <n v="67.7"/>
    <n v="3.2"/>
    <s v="35-44"/>
    <s v="€40k-€60k"/>
    <x v="1"/>
    <n v="0"/>
    <x v="1"/>
    <s v="Watchlist"/>
    <n v="67.7"/>
    <s v="Data Issue"/>
  </r>
  <r>
    <x v="491"/>
    <s v="Lucia Oliveira"/>
    <x v="1"/>
    <n v="55"/>
    <d v="1970-11-19T00:00:00"/>
    <x v="5"/>
    <x v="4"/>
    <s v="Client Success Associate"/>
    <x v="3"/>
    <s v="M024"/>
    <x v="15"/>
    <x v="4"/>
    <s v="Spain"/>
    <s v="Community of Madrid"/>
    <d v="2022-09-12T00:00:00"/>
    <m/>
    <x v="0"/>
    <n v="136000"/>
    <n v="8200"/>
    <n v="3"/>
    <x v="14"/>
    <n v="9"/>
    <n v="3"/>
    <n v="66"/>
    <x v="0"/>
    <s v="Master's"/>
    <s v="Employee Referral"/>
    <s v="Hybrid"/>
    <s v="EU-CC202"/>
    <x v="1"/>
    <n v="66.8"/>
    <n v="3.8"/>
    <s v="55+"/>
    <s v="€120k-€170k"/>
    <x v="1"/>
    <n v="0"/>
    <x v="0"/>
    <s v="Watchlist"/>
    <n v="66.8"/>
    <m/>
  </r>
  <r>
    <x v="492"/>
    <s v="Alice Schulz"/>
    <x v="0"/>
    <n v="29"/>
    <d v="1996-07-17T00:00:00"/>
    <x v="2"/>
    <x v="2"/>
    <s v="Lead Product Manager"/>
    <x v="4"/>
    <s v="M002"/>
    <x v="58"/>
    <x v="3"/>
    <s v="Italy"/>
    <s v="Lombardy"/>
    <d v="2024-09-08T00:00:00"/>
    <m/>
    <x v="0"/>
    <n v="68000"/>
    <n v="0"/>
    <n v="1"/>
    <x v="52"/>
    <n v="2"/>
    <n v="4"/>
    <n v="52"/>
    <x v="0"/>
    <s v="MBA"/>
    <s v="Employee Referral"/>
    <s v="Remote"/>
    <s v="EU-CC102"/>
    <x v="1"/>
    <n v="36"/>
    <n v="1.8"/>
    <s v="25-34"/>
    <s v="€60k-€85k"/>
    <x v="0"/>
    <n v="0"/>
    <x v="2"/>
    <s v="Not Eligible"/>
    <n v="36"/>
    <m/>
  </r>
  <r>
    <x v="493"/>
    <s v="Emil Sanchez"/>
    <x v="0"/>
    <n v="38"/>
    <d v="1988-03-13T00:00:00"/>
    <x v="12"/>
    <x v="1"/>
    <s v="Talent Acquisition Specialist"/>
    <x v="4"/>
    <s v="M033"/>
    <x v="21"/>
    <x v="5"/>
    <s v="Sweden"/>
    <s v="Stockholm County"/>
    <d v="2021-01-20T00:00:00"/>
    <m/>
    <x v="0"/>
    <n v="77000"/>
    <n v="6900"/>
    <n v="4"/>
    <x v="8"/>
    <n v="0"/>
    <n v="15"/>
    <n v="66"/>
    <x v="0"/>
    <s v="Bachelor's"/>
    <s v="University Hiring"/>
    <s v="Hybrid"/>
    <s v="EU-CC302"/>
    <x v="1"/>
    <n v="66.8"/>
    <n v="5.4"/>
    <s v="35-44"/>
    <s v="€60k-€85k"/>
    <x v="2"/>
    <n v="0"/>
    <x v="1"/>
    <s v="Watchlist"/>
    <n v="66.8"/>
    <m/>
  </r>
  <r>
    <x v="494"/>
    <s v="Elena Schneider"/>
    <x v="1"/>
    <n v="25"/>
    <d v="2001-01-02T00:00:00"/>
    <x v="7"/>
    <x v="5"/>
    <s v="Workforce Planner"/>
    <x v="5"/>
    <s v="M010"/>
    <x v="7"/>
    <x v="16"/>
    <s v="France"/>
    <s v="Auvergne-Rhone-Alpes"/>
    <d v="2021-02-18T00:00:00"/>
    <m/>
    <x v="0"/>
    <n v="40000"/>
    <n v="2000"/>
    <n v="3"/>
    <x v="42"/>
    <n v="15"/>
    <n v="23"/>
    <n v="51"/>
    <x v="0"/>
    <s v="Bachelor's"/>
    <s v="University Hiring"/>
    <s v="Hybrid"/>
    <s v="EU-CC401"/>
    <x v="1"/>
    <n v="53.8"/>
    <n v="5.3"/>
    <s v="25-34"/>
    <s v="€40k-€60k"/>
    <x v="1"/>
    <n v="0"/>
    <x v="0"/>
    <s v="Not Eligible"/>
    <n v="53.8"/>
    <s v="Data Issue"/>
  </r>
  <r>
    <x v="495"/>
    <s v="Chiara Smith"/>
    <x v="0"/>
    <n v="48"/>
    <d v="1977-08-11T00:00:00"/>
    <x v="0"/>
    <x v="0"/>
    <s v="Analytics Engineer"/>
    <x v="4"/>
    <s v="M058"/>
    <x v="19"/>
    <x v="25"/>
    <s v="Netherlands"/>
    <s v="North Holland"/>
    <d v="2025-05-09T00:00:00"/>
    <m/>
    <x v="0"/>
    <n v="75000"/>
    <n v="3800"/>
    <n v="3"/>
    <x v="22"/>
    <n v="12"/>
    <n v="0"/>
    <n v="78"/>
    <x v="0"/>
    <s v="MBA"/>
    <s v="European Job Board"/>
    <s v="Office"/>
    <s v="EU-CC103"/>
    <x v="0"/>
    <n v="67.8"/>
    <n v="1.1000000000000001"/>
    <s v="45-54"/>
    <s v="€60k-€85k"/>
    <x v="1"/>
    <n v="0"/>
    <x v="1"/>
    <s v="Watchlist"/>
    <n v="67.8"/>
    <m/>
  </r>
  <r>
    <x v="496"/>
    <s v="Lucia Garcia"/>
    <x v="1"/>
    <n v="33"/>
    <d v="1993-05-12T00:00:00"/>
    <x v="14"/>
    <x v="2"/>
    <s v="IT Support Analyst"/>
    <x v="1"/>
    <s v="M041"/>
    <x v="29"/>
    <x v="11"/>
    <s v="Germany"/>
    <s v="Hesse"/>
    <d v="2023-03-07T00:00:00"/>
    <m/>
    <x v="0"/>
    <n v="119000"/>
    <n v="6000"/>
    <n v="3"/>
    <x v="17"/>
    <n v="14"/>
    <n v="7"/>
    <n v="63"/>
    <x v="0"/>
    <s v="Bachelor's"/>
    <s v="University Hiring"/>
    <s v="Hybrid"/>
    <s v="EU-CC104"/>
    <x v="1"/>
    <n v="58.8"/>
    <n v="3.3"/>
    <s v="25-34"/>
    <s v="€85k-€120k"/>
    <x v="1"/>
    <n v="0"/>
    <x v="1"/>
    <s v="Watchlist"/>
    <n v="58.8"/>
    <m/>
  </r>
  <r>
    <x v="497"/>
    <s v="Lucas Robert"/>
    <x v="1"/>
    <n v="32"/>
    <d v="1994-03-26T00:00:00"/>
    <x v="1"/>
    <x v="1"/>
    <s v="Controller"/>
    <x v="2"/>
    <s v="M059"/>
    <x v="41"/>
    <x v="21"/>
    <s v="Spain"/>
    <s v="Catalonia"/>
    <d v="2024-12-09T00:00:00"/>
    <m/>
    <x v="0"/>
    <n v="47000"/>
    <n v="6600"/>
    <n v="5"/>
    <x v="7"/>
    <n v="9"/>
    <n v="6"/>
    <n v="95"/>
    <x v="0"/>
    <s v="Bachelor's"/>
    <s v="Internal Transfer"/>
    <s v="Hybrid"/>
    <s v="EU-CC301"/>
    <x v="1"/>
    <n v="92.5"/>
    <n v="1.5"/>
    <s v="25-34"/>
    <s v="€40k-€60k"/>
    <x v="2"/>
    <n v="0"/>
    <x v="1"/>
    <s v="Watchlist"/>
    <n v="92.5"/>
    <m/>
  </r>
  <r>
    <x v="498"/>
    <s v="Leonardo Smith"/>
    <x v="1"/>
    <n v="47"/>
    <d v="1979-05-17T00:00:00"/>
    <x v="8"/>
    <x v="3"/>
    <s v="Information Security Engineer"/>
    <x v="2"/>
    <s v="M056"/>
    <x v="9"/>
    <x v="18"/>
    <s v="Poland"/>
    <s v="Masovian"/>
    <d v="2015-12-07T00:00:00"/>
    <m/>
    <x v="0"/>
    <n v="45000"/>
    <n v="2200"/>
    <n v="3"/>
    <x v="25"/>
    <n v="19"/>
    <n v="14"/>
    <n v="53"/>
    <x v="0"/>
    <s v="Bachelor's"/>
    <s v="University Hiring"/>
    <s v="Remote"/>
    <s v="EU-CC503"/>
    <x v="1"/>
    <n v="52.5"/>
    <n v="10.5"/>
    <s v="45-54"/>
    <s v="€40k-€60k"/>
    <x v="1"/>
    <n v="0"/>
    <x v="1"/>
    <s v="Not Eligible"/>
    <n v="52.5"/>
    <m/>
  </r>
  <r>
    <x v="499"/>
    <s v="Aurora Smit"/>
    <x v="0"/>
    <n v="37"/>
    <d v="1989-03-24T00:00:00"/>
    <x v="11"/>
    <x v="4"/>
    <s v="Regional Sales Manager"/>
    <x v="4"/>
    <s v="M026"/>
    <x v="18"/>
    <x v="13"/>
    <s v="Europe"/>
    <s v="Remote"/>
    <d v="2025-11-13T00:00:00"/>
    <m/>
    <x v="0"/>
    <n v="81000"/>
    <n v="4000"/>
    <n v="3"/>
    <x v="27"/>
    <n v="24"/>
    <n v="9"/>
    <n v="68"/>
    <x v="0"/>
    <s v="Master's"/>
    <s v="Internal Transfer"/>
    <s v="Hybrid"/>
    <s v="EU-CC201"/>
    <x v="1"/>
    <n v="61.3"/>
    <n v="0.6"/>
    <s v="35-44"/>
    <s v="€60k-€85k"/>
    <x v="1"/>
    <n v="0"/>
    <x v="1"/>
    <s v="Watchlist"/>
    <n v="61.3"/>
    <s v="Data Issue"/>
  </r>
  <r>
    <x v="500"/>
    <s v="Tess Weber"/>
    <x v="0"/>
    <n v="26"/>
    <d v="1999-12-31T00:00:00"/>
    <x v="9"/>
    <x v="1"/>
    <s v="Business Analyst"/>
    <x v="1"/>
    <s v="M015"/>
    <x v="10"/>
    <x v="4"/>
    <s v="Spain"/>
    <s v="Community of Madrid"/>
    <d v="2022-09-03T00:00:00"/>
    <m/>
    <x v="0"/>
    <n v="87000"/>
    <n v="4400"/>
    <n v="3"/>
    <x v="3"/>
    <n v="7"/>
    <n v="17"/>
    <n v="46"/>
    <x v="0"/>
    <s v="Bachelor's"/>
    <s v="Employee Referral"/>
    <s v="Remote"/>
    <s v="EU-CC303"/>
    <x v="1"/>
    <n v="48.3"/>
    <n v="3.8"/>
    <s v="25-34"/>
    <s v="€85k-€120k"/>
    <x v="1"/>
    <n v="0"/>
    <x v="1"/>
    <s v="Not Eligible"/>
    <n v="48.3"/>
    <s v="Data Issue"/>
  </r>
  <r>
    <x v="501"/>
    <s v="Mateusz Lewandowski"/>
    <x v="1"/>
    <n v="50"/>
    <d v="1976-02-26T00:00:00"/>
    <x v="2"/>
    <x v="2"/>
    <s v="Product Owner"/>
    <x v="4"/>
    <s v="M038"/>
    <x v="2"/>
    <x v="1"/>
    <s v="Germany"/>
    <s v="Hamburg"/>
    <d v="2023-12-09T00:00:00"/>
    <m/>
    <x v="0"/>
    <n v="83000"/>
    <n v="0"/>
    <n v="1"/>
    <x v="14"/>
    <n v="19"/>
    <n v="3"/>
    <n v="61"/>
    <x v="0"/>
    <s v="Diploma"/>
    <s v="LinkedIn"/>
    <s v="Remote"/>
    <s v="EU-CC102"/>
    <x v="1"/>
    <n v="47.1"/>
    <n v="2.5"/>
    <s v="45-54"/>
    <s v="€60k-€85k"/>
    <x v="0"/>
    <n v="0"/>
    <x v="0"/>
    <s v="Not Eligible"/>
    <n v="47.1"/>
    <m/>
  </r>
  <r>
    <x v="502"/>
    <s v="Noah Karlsson"/>
    <x v="0"/>
    <n v="24"/>
    <d v="2001-09-29T00:00:00"/>
    <x v="3"/>
    <x v="3"/>
    <s v="Senior Legal Counsel"/>
    <x v="2"/>
    <s v="M018"/>
    <x v="57"/>
    <x v="4"/>
    <s v="Spain"/>
    <s v="Community of Madrid"/>
    <d v="2023-12-03T00:00:00"/>
    <m/>
    <x v="0"/>
    <n v="57000"/>
    <n v="5100"/>
    <n v="4"/>
    <x v="46"/>
    <n v="12"/>
    <n v="14"/>
    <n v="65"/>
    <x v="0"/>
    <s v="Master's"/>
    <s v="University Hiring"/>
    <s v="Hybrid"/>
    <s v="EU-CC501"/>
    <x v="1"/>
    <n v="62.2"/>
    <n v="2.5"/>
    <s v="&lt;25"/>
    <s v="€40k-€60k"/>
    <x v="2"/>
    <n v="0"/>
    <x v="2"/>
    <s v="Watchlist"/>
    <n v="62.2"/>
    <m/>
  </r>
  <r>
    <x v="503"/>
    <s v="Sofia Smit"/>
    <x v="0"/>
    <n v="31"/>
    <d v="1994-07-16T00:00:00"/>
    <x v="11"/>
    <x v="4"/>
    <s v="Regional Sales Manager"/>
    <x v="2"/>
    <s v="M023"/>
    <x v="24"/>
    <x v="16"/>
    <s v="France"/>
    <s v="Auvergne-Rhone-Alpes"/>
    <d v="2024-12-27T00:00:00"/>
    <m/>
    <x v="0"/>
    <n v="60000"/>
    <n v="3000"/>
    <n v="3"/>
    <x v="24"/>
    <n v="24"/>
    <n v="11"/>
    <n v="65"/>
    <x v="0"/>
    <s v="Bachelor's"/>
    <s v="Indeed"/>
    <s v="Hybrid"/>
    <s v="EU-CC201"/>
    <x v="1"/>
    <n v="59"/>
    <n v="1.5"/>
    <s v="25-34"/>
    <s v="€60k-€85k"/>
    <x v="1"/>
    <n v="0"/>
    <x v="1"/>
    <s v="Watchlist"/>
    <n v="59"/>
    <s v="Data Issue"/>
  </r>
  <r>
    <x v="504"/>
    <s v="Piotr Martin"/>
    <x v="0"/>
    <n v="34"/>
    <d v="1991-08-25T00:00:00"/>
    <x v="10"/>
    <x v="5"/>
    <s v="Vendor Manager"/>
    <x v="3"/>
    <s v="M013"/>
    <x v="12"/>
    <x v="18"/>
    <s v="Poland"/>
    <s v="Masovian"/>
    <d v="2019-03-04T00:00:00"/>
    <d v="2026-03-02T00:00:00"/>
    <x v="1"/>
    <n v="115000"/>
    <n v="3400"/>
    <n v="2"/>
    <x v="50"/>
    <n v="20"/>
    <n v="23"/>
    <n v="40"/>
    <x v="0"/>
    <s v="Bachelor's"/>
    <s v="Indeed"/>
    <s v="Hybrid"/>
    <s v="EU-CC402"/>
    <x v="1"/>
    <n v="42"/>
    <n v="7"/>
    <s v="25-34"/>
    <s v="€85k-€120k"/>
    <x v="0"/>
    <n v="1"/>
    <x v="0"/>
    <s v="Not Eligible"/>
    <n v="42"/>
    <m/>
  </r>
  <r>
    <x v="505"/>
    <s v="Jade Sousa"/>
    <x v="0"/>
    <n v="30"/>
    <d v="1995-11-02T00:00:00"/>
    <x v="6"/>
    <x v="2"/>
    <s v="Software Engineer"/>
    <x v="0"/>
    <s v="M044"/>
    <x v="36"/>
    <x v="26"/>
    <s v="Italy"/>
    <s v="Lazio"/>
    <d v="2024-04-13T00:00:00"/>
    <d v="2025-10-04T00:00:00"/>
    <x v="1"/>
    <n v="153000"/>
    <n v="9200"/>
    <n v="3"/>
    <x v="16"/>
    <n v="12"/>
    <n v="21"/>
    <n v="78"/>
    <x v="0"/>
    <s v="Master's"/>
    <s v="Employee Referral"/>
    <s v="Office"/>
    <s v="EU-CC101"/>
    <x v="1"/>
    <n v="60.8"/>
    <n v="1.5"/>
    <s v="25-34"/>
    <s v="€120k-€170k"/>
    <x v="1"/>
    <n v="1"/>
    <x v="1"/>
    <s v="Not Eligible"/>
    <n v="60.8"/>
    <m/>
  </r>
  <r>
    <x v="506"/>
    <s v="Daniel Costa"/>
    <x v="1"/>
    <n v="42"/>
    <d v="1983-11-15T00:00:00"/>
    <x v="2"/>
    <x v="2"/>
    <s v="Lead Product Manager"/>
    <x v="6"/>
    <s v="M038"/>
    <x v="2"/>
    <x v="25"/>
    <s v="Netherlands"/>
    <s v="North Holland"/>
    <d v="2022-08-01T00:00:00"/>
    <d v="2025-03-08T00:00:00"/>
    <x v="1"/>
    <n v="240000"/>
    <n v="24000"/>
    <n v="4"/>
    <x v="34"/>
    <n v="10"/>
    <n v="0"/>
    <n v="73"/>
    <x v="0"/>
    <s v="Bachelor's"/>
    <s v="Employee Referral"/>
    <s v="Hybrid"/>
    <s v="EU-CC102"/>
    <x v="1"/>
    <n v="81.5"/>
    <n v="2.6"/>
    <s v="35-44"/>
    <s v="€170k+"/>
    <x v="2"/>
    <n v="1"/>
    <x v="0"/>
    <s v="Not Eligible"/>
    <n v="81.5"/>
    <m/>
  </r>
  <r>
    <x v="507"/>
    <s v="Carlos Taylor"/>
    <x v="1"/>
    <n v="39"/>
    <d v="1986-07-18T00:00:00"/>
    <x v="13"/>
    <x v="3"/>
    <s v="Risk Analyst"/>
    <x v="5"/>
    <s v="M012"/>
    <x v="33"/>
    <x v="6"/>
    <s v="Netherlands"/>
    <s v="North Brabant"/>
    <d v="2017-03-05T00:00:00"/>
    <m/>
    <x v="0"/>
    <n v="42000"/>
    <n v="800"/>
    <n v="2"/>
    <x v="4"/>
    <n v="1"/>
    <n v="7"/>
    <n v="49"/>
    <x v="0"/>
    <s v="Bachelor's"/>
    <s v="Indeed"/>
    <s v="Hybrid"/>
    <s v="EU-CC502"/>
    <x v="1"/>
    <n v="49.4"/>
    <n v="9.3000000000000007"/>
    <s v="35-44"/>
    <s v="€40k-€60k"/>
    <x v="0"/>
    <n v="0"/>
    <x v="0"/>
    <s v="Not Eligible"/>
    <n v="49.4"/>
    <m/>
  </r>
  <r>
    <x v="508"/>
    <s v="Maria Schulz"/>
    <x v="1"/>
    <n v="33"/>
    <d v="1992-12-10T00:00:00"/>
    <x v="13"/>
    <x v="3"/>
    <s v="Risk Analyst"/>
    <x v="5"/>
    <s v="M012"/>
    <x v="33"/>
    <x v="25"/>
    <s v="Netherlands"/>
    <s v="North Holland"/>
    <d v="2020-11-12T00:00:00"/>
    <m/>
    <x v="0"/>
    <n v="39000"/>
    <n v="2000"/>
    <n v="3"/>
    <x v="16"/>
    <n v="8"/>
    <n v="13"/>
    <n v="62"/>
    <x v="0"/>
    <s v="Master's"/>
    <s v="Company Careers Page"/>
    <s v="Office"/>
    <s v="EU-CC502"/>
    <x v="1"/>
    <n v="58.7"/>
    <n v="5.6"/>
    <s v="25-34"/>
    <s v="&lt;€40k"/>
    <x v="1"/>
    <n v="0"/>
    <x v="1"/>
    <s v="Watchlist"/>
    <n v="58.7"/>
    <s v="Data Issue"/>
  </r>
  <r>
    <x v="509"/>
    <s v="Alma Ferreira"/>
    <x v="1"/>
    <n v="32"/>
    <d v="1994-04-24T00:00:00"/>
    <x v="6"/>
    <x v="2"/>
    <s v="Software Engineer"/>
    <x v="3"/>
    <s v="M044"/>
    <x v="36"/>
    <x v="13"/>
    <s v="Europe"/>
    <s v="Remote"/>
    <d v="2017-08-15T00:00:00"/>
    <m/>
    <x v="0"/>
    <n v="142000"/>
    <n v="8500"/>
    <n v="3"/>
    <x v="37"/>
    <n v="22"/>
    <n v="6"/>
    <n v="57"/>
    <x v="0"/>
    <s v="Bachelor's"/>
    <s v="Internal Transfer"/>
    <s v="Office"/>
    <s v="EU-CC101"/>
    <x v="1"/>
    <n v="62.5"/>
    <n v="8.8000000000000007"/>
    <s v="25-34"/>
    <s v="€120k-€170k"/>
    <x v="1"/>
    <n v="0"/>
    <x v="0"/>
    <s v="Not Eligible"/>
    <n v="62.5"/>
    <s v="Data Issue"/>
  </r>
  <r>
    <x v="510"/>
    <s v="Hanna Svensson"/>
    <x v="1"/>
    <n v="28"/>
    <d v="1997-10-13T00:00:00"/>
    <x v="5"/>
    <x v="4"/>
    <s v="Support Specialist"/>
    <x v="1"/>
    <s v="M024"/>
    <x v="15"/>
    <x v="10"/>
    <s v="Germany"/>
    <s v="Berlin"/>
    <d v="2017-03-08T00:00:00"/>
    <m/>
    <x v="0"/>
    <n v="116000"/>
    <n v="10400"/>
    <n v="4"/>
    <x v="27"/>
    <n v="24"/>
    <n v="12"/>
    <n v="79"/>
    <x v="0"/>
    <s v="Bachelor's"/>
    <s v="European Job Board"/>
    <s v="Hybrid"/>
    <s v="EU-CC202"/>
    <x v="1"/>
    <n v="72.7"/>
    <n v="9.3000000000000007"/>
    <s v="25-34"/>
    <s v="€85k-€120k"/>
    <x v="2"/>
    <n v="0"/>
    <x v="1"/>
    <s v="Eligible"/>
    <n v="72.7"/>
    <m/>
  </r>
  <r>
    <x v="511"/>
    <s v="Noel Visser"/>
    <x v="1"/>
    <n v="30"/>
    <d v="1995-12-30T00:00:00"/>
    <x v="11"/>
    <x v="4"/>
    <s v="Regional Sales Manager"/>
    <x v="4"/>
    <s v="M004"/>
    <x v="27"/>
    <x v="18"/>
    <s v="Poland"/>
    <s v="Masovian"/>
    <d v="2024-11-02T00:00:00"/>
    <m/>
    <x v="0"/>
    <n v="66000"/>
    <n v="0"/>
    <n v="1"/>
    <x v="49"/>
    <n v="5"/>
    <n v="12"/>
    <n v="64"/>
    <x v="0"/>
    <s v="High School"/>
    <s v="European Job Board"/>
    <s v="Hybrid"/>
    <s v="EU-CC201"/>
    <x v="1"/>
    <n v="37.4"/>
    <n v="1.6"/>
    <s v="25-34"/>
    <s v="€60k-€85k"/>
    <x v="0"/>
    <n v="0"/>
    <x v="2"/>
    <s v="Not Eligible"/>
    <n v="37.4"/>
    <m/>
  </r>
  <r>
    <x v="512"/>
    <s v="Noel Russo"/>
    <x v="0"/>
    <n v="35"/>
    <d v="1990-10-25T00:00:00"/>
    <x v="1"/>
    <x v="1"/>
    <s v="Financial Analyst"/>
    <x v="4"/>
    <s v="M043"/>
    <x v="47"/>
    <x v="21"/>
    <s v="Spain"/>
    <s v="Catalonia"/>
    <d v="2022-06-11T00:00:00"/>
    <m/>
    <x v="0"/>
    <n v="62000"/>
    <n v="3100"/>
    <n v="3"/>
    <x v="11"/>
    <n v="6"/>
    <n v="8"/>
    <n v="66"/>
    <x v="0"/>
    <s v="Master's"/>
    <s v="Internal Transfer"/>
    <s v="Office"/>
    <s v="EU-CC301"/>
    <x v="1"/>
    <n v="65.599999999999994"/>
    <n v="4"/>
    <s v="35-44"/>
    <s v="€60k-€85k"/>
    <x v="1"/>
    <n v="0"/>
    <x v="0"/>
    <s v="Watchlist"/>
    <n v="65.599999999999994"/>
    <m/>
  </r>
  <r>
    <x v="513"/>
    <s v="Arthur Gomez"/>
    <x v="0"/>
    <n v="36"/>
    <d v="1989-10-23T00:00:00"/>
    <x v="7"/>
    <x v="5"/>
    <s v="Process Lead"/>
    <x v="2"/>
    <s v="M010"/>
    <x v="7"/>
    <x v="15"/>
    <s v="Belgium"/>
    <s v="Brussels-Capital"/>
    <d v="2020-07-18T00:00:00"/>
    <m/>
    <x v="0"/>
    <n v="49000"/>
    <n v="4400"/>
    <n v="4"/>
    <x v="40"/>
    <n v="14"/>
    <n v="42"/>
    <n v="50"/>
    <x v="1"/>
    <s v="Master's"/>
    <s v="University Hiring"/>
    <s v="Remote"/>
    <s v="EU-CC401"/>
    <x v="1"/>
    <n v="56.2"/>
    <n v="5.9"/>
    <s v="35-44"/>
    <s v="€40k-€60k"/>
    <x v="2"/>
    <n v="0"/>
    <x v="1"/>
    <s v="Not Eligible"/>
    <n v="56.2"/>
    <m/>
  </r>
  <r>
    <x v="514"/>
    <s v="Zofia Perez"/>
    <x v="1"/>
    <n v="31"/>
    <d v="1994-08-30T00:00:00"/>
    <x v="3"/>
    <x v="3"/>
    <s v="Paralegal"/>
    <x v="4"/>
    <s v="M034"/>
    <x v="59"/>
    <x v="10"/>
    <s v="Germany"/>
    <s v="Berlin"/>
    <d v="2025-09-06T00:00:00"/>
    <m/>
    <x v="0"/>
    <n v="69000"/>
    <n v="1400"/>
    <n v="2"/>
    <x v="10"/>
    <n v="7"/>
    <n v="20"/>
    <n v="40"/>
    <x v="0"/>
    <s v="Bachelor's"/>
    <s v="Company Careers Page"/>
    <s v="Remote"/>
    <s v="EU-CC501"/>
    <x v="1"/>
    <n v="35"/>
    <n v="0.8"/>
    <s v="25-34"/>
    <s v="€60k-€85k"/>
    <x v="0"/>
    <n v="0"/>
    <x v="1"/>
    <s v="Not Eligible"/>
    <n v="35"/>
    <s v="Data Issue"/>
  </r>
  <r>
    <x v="515"/>
    <s v="Alessandro De Jong"/>
    <x v="0"/>
    <n v="55"/>
    <d v="1970-11-11T00:00:00"/>
    <x v="13"/>
    <x v="3"/>
    <s v="Risk Analyst"/>
    <x v="4"/>
    <s v="M025"/>
    <x v="26"/>
    <x v="8"/>
    <s v="United Kingdom"/>
    <s v="England"/>
    <d v="2019-09-22T00:00:00"/>
    <m/>
    <x v="0"/>
    <n v="96000"/>
    <n v="4800"/>
    <n v="3"/>
    <x v="1"/>
    <n v="14"/>
    <n v="7"/>
    <n v="68"/>
    <x v="0"/>
    <s v="Master's"/>
    <s v="University Hiring"/>
    <s v="Hybrid"/>
    <s v="EU-CC502"/>
    <x v="1"/>
    <n v="64.3"/>
    <n v="6.7"/>
    <s v="55+"/>
    <s v="€85k-€120k"/>
    <x v="1"/>
    <n v="0"/>
    <x v="1"/>
    <s v="Watchlist"/>
    <n v="64.3"/>
    <m/>
  </r>
  <r>
    <x v="516"/>
    <s v="Giovanni Rossi"/>
    <x v="1"/>
    <n v="37"/>
    <d v="1988-12-17T00:00:00"/>
    <x v="6"/>
    <x v="2"/>
    <s v="Backend Engineer"/>
    <x v="0"/>
    <s v="M030"/>
    <x v="35"/>
    <x v="15"/>
    <s v="Belgium"/>
    <s v="Brussels-Capital"/>
    <d v="2017-12-19T00:00:00"/>
    <m/>
    <x v="0"/>
    <n v="164000"/>
    <n v="9800"/>
    <n v="3"/>
    <x v="22"/>
    <n v="4"/>
    <n v="16"/>
    <n v="64"/>
    <x v="0"/>
    <s v="Bachelor's"/>
    <s v="Employee Referral"/>
    <s v="Remote"/>
    <s v="EU-CC101"/>
    <x v="1"/>
    <n v="54.9"/>
    <n v="8.5"/>
    <s v="35-44"/>
    <s v="€120k-€170k"/>
    <x v="1"/>
    <n v="0"/>
    <x v="1"/>
    <s v="Watchlist"/>
    <n v="54.9"/>
    <s v="Data Issue"/>
  </r>
  <r>
    <x v="517"/>
    <s v="Sarah Smith"/>
    <x v="0"/>
    <n v="29"/>
    <d v="1996-09-10T00:00:00"/>
    <x v="14"/>
    <x v="2"/>
    <s v="IT Support Analyst"/>
    <x v="4"/>
    <s v="M035"/>
    <x v="55"/>
    <x v="15"/>
    <s v="Belgium"/>
    <s v="Brussels-Capital"/>
    <d v="2025-01-13T00:00:00"/>
    <m/>
    <x v="0"/>
    <n v="71000"/>
    <n v="3600"/>
    <n v="3"/>
    <x v="21"/>
    <n v="16"/>
    <n v="7"/>
    <n v="41"/>
    <x v="0"/>
    <s v="Bachelor's"/>
    <s v="Internal Transfer"/>
    <s v="Hybrid"/>
    <s v="EU-CC104"/>
    <x v="1"/>
    <n v="52.1"/>
    <n v="1.4"/>
    <s v="25-34"/>
    <s v="€60k-€85k"/>
    <x v="1"/>
    <n v="0"/>
    <x v="1"/>
    <s v="Not Eligible"/>
    <n v="52.1"/>
    <m/>
  </r>
  <r>
    <x v="518"/>
    <s v="Astrid Olsson"/>
    <x v="1"/>
    <n v="37"/>
    <d v="1988-07-09T00:00:00"/>
    <x v="5"/>
    <x v="4"/>
    <s v="Implementation Consultant"/>
    <x v="1"/>
    <s v="M054"/>
    <x v="5"/>
    <x v="8"/>
    <s v="United Kingdom"/>
    <s v="England"/>
    <d v="2017-05-27T00:00:00"/>
    <m/>
    <x v="0"/>
    <n v="107000"/>
    <n v="5400"/>
    <n v="3"/>
    <x v="40"/>
    <n v="14"/>
    <n v="25"/>
    <n v="32"/>
    <x v="0"/>
    <s v="Diploma"/>
    <s v="Employee Referral"/>
    <s v="Hybrid"/>
    <s v="EU-CC202"/>
    <x v="1"/>
    <n v="41"/>
    <n v="9"/>
    <s v="35-44"/>
    <s v="€85k-€120k"/>
    <x v="1"/>
    <n v="0"/>
    <x v="1"/>
    <s v="Not Eligible"/>
    <n v="41"/>
    <m/>
  </r>
  <r>
    <x v="519"/>
    <s v="Arvid Fernandez"/>
    <x v="0"/>
    <n v="49"/>
    <d v="1976-07-09T00:00:00"/>
    <x v="0"/>
    <x v="0"/>
    <s v="Data Scientist"/>
    <x v="6"/>
    <s v="M058"/>
    <x v="19"/>
    <x v="4"/>
    <s v="Spain"/>
    <s v="Community of Madrid"/>
    <d v="2024-11-13T00:00:00"/>
    <d v="2025-04-07T00:00:00"/>
    <x v="1"/>
    <n v="213000"/>
    <n v="21300"/>
    <n v="4"/>
    <x v="9"/>
    <n v="13"/>
    <n v="12"/>
    <n v="50"/>
    <x v="0"/>
    <s v="Master's"/>
    <s v="Company Careers Page"/>
    <s v="Remote"/>
    <s v="EU-CC103"/>
    <x v="1"/>
    <n v="62"/>
    <n v="0.4"/>
    <s v="45-54"/>
    <s v="€170k+"/>
    <x v="2"/>
    <n v="1"/>
    <x v="1"/>
    <s v="Not Eligible"/>
    <n v="62"/>
    <m/>
  </r>
  <r>
    <x v="520"/>
    <s v="Amelia Kowalczyk"/>
    <x v="1"/>
    <n v="50"/>
    <d v="1975-10-23T00:00:00"/>
    <x v="4"/>
    <x v="4"/>
    <s v="Campaign Manager"/>
    <x v="4"/>
    <s v="M006"/>
    <x v="4"/>
    <x v="0"/>
    <s v="Spain"/>
    <s v="Valencian Community"/>
    <d v="2015-10-06T00:00:00"/>
    <d v="2019-09-12T00:00:00"/>
    <x v="1"/>
    <n v="55000"/>
    <n v="7700"/>
    <n v="5"/>
    <x v="27"/>
    <n v="1"/>
    <n v="11"/>
    <n v="90"/>
    <x v="0"/>
    <s v="Bachelor's"/>
    <s v="University Hiring"/>
    <s v="Hybrid"/>
    <s v="EU-CC203"/>
    <x v="1"/>
    <n v="86"/>
    <n v="3.9"/>
    <s v="45-54"/>
    <s v="€40k-€60k"/>
    <x v="2"/>
    <n v="1"/>
    <x v="1"/>
    <s v="Not Eligible"/>
    <n v="86"/>
    <s v="Data Issue"/>
  </r>
  <r>
    <x v="521"/>
    <s v="Piotr Marino"/>
    <x v="1"/>
    <n v="38"/>
    <d v="1988-03-24T00:00:00"/>
    <x v="2"/>
    <x v="2"/>
    <s v="Lead Product Manager"/>
    <x v="1"/>
    <s v="M038"/>
    <x v="2"/>
    <x v="18"/>
    <s v="Poland"/>
    <s v="Masovian"/>
    <d v="2024-03-28T00:00:00"/>
    <m/>
    <x v="0"/>
    <n v="68000"/>
    <n v="3400"/>
    <n v="3"/>
    <x v="46"/>
    <n v="11"/>
    <n v="19"/>
    <n v="60"/>
    <x v="0"/>
    <s v="Bachelor's"/>
    <s v="Employee Referral"/>
    <s v="Hybrid"/>
    <s v="EU-CC102"/>
    <x v="1"/>
    <n v="49"/>
    <n v="2.2000000000000002"/>
    <s v="35-44"/>
    <s v="€60k-€85k"/>
    <x v="1"/>
    <n v="0"/>
    <x v="2"/>
    <s v="Watchlist"/>
    <n v="49"/>
    <m/>
  </r>
  <r>
    <x v="522"/>
    <s v="Manuel Kelly"/>
    <x v="0"/>
    <n v="46"/>
    <d v="1980-03-03T00:00:00"/>
    <x v="0"/>
    <x v="0"/>
    <s v="Analytics Engineer"/>
    <x v="1"/>
    <s v="M037"/>
    <x v="37"/>
    <x v="14"/>
    <s v="Poland"/>
    <s v="Lower Silesian"/>
    <d v="2025-03-06T00:00:00"/>
    <m/>
    <x v="0"/>
    <n v="64000"/>
    <n v="3200"/>
    <n v="3"/>
    <x v="23"/>
    <n v="9"/>
    <n v="0"/>
    <n v="58"/>
    <x v="0"/>
    <s v="Bachelor's"/>
    <s v="Company Careers Page"/>
    <s v="Hybrid"/>
    <s v="EU-CC103"/>
    <x v="1"/>
    <n v="67"/>
    <n v="1.3"/>
    <s v="45-54"/>
    <s v="€60k-€85k"/>
    <x v="1"/>
    <n v="0"/>
    <x v="0"/>
    <s v="Not Eligible"/>
    <n v="67"/>
    <m/>
  </r>
  <r>
    <x v="523"/>
    <s v="Ben Schmidt"/>
    <x v="1"/>
    <n v="47"/>
    <d v="1979-01-31T00:00:00"/>
    <x v="6"/>
    <x v="2"/>
    <s v="Backend Engineer"/>
    <x v="2"/>
    <s v="M044"/>
    <x v="36"/>
    <x v="12"/>
    <s v="Ireland"/>
    <s v="Leinster"/>
    <d v="2021-12-27T00:00:00"/>
    <m/>
    <x v="0"/>
    <n v="66000"/>
    <n v="3300"/>
    <n v="3"/>
    <x v="37"/>
    <n v="13"/>
    <n v="14"/>
    <n v="86"/>
    <x v="0"/>
    <s v="Bachelor's"/>
    <s v="Indeed"/>
    <s v="Hybrid"/>
    <s v="EU-CC101"/>
    <x v="1"/>
    <n v="68.599999999999994"/>
    <n v="4.5"/>
    <s v="45-54"/>
    <s v="€60k-€85k"/>
    <x v="1"/>
    <n v="0"/>
    <x v="0"/>
    <s v="Watchlist"/>
    <n v="68.599999999999994"/>
    <s v="Data Issue"/>
  </r>
  <r>
    <x v="524"/>
    <s v="Alejandro Leroy"/>
    <x v="1"/>
    <n v="36"/>
    <d v="1990-02-09T00:00:00"/>
    <x v="3"/>
    <x v="3"/>
    <s v="Contracts Analyst"/>
    <x v="4"/>
    <s v="M011"/>
    <x v="3"/>
    <x v="8"/>
    <s v="United Kingdom"/>
    <s v="England"/>
    <d v="2019-01-28T00:00:00"/>
    <m/>
    <x v="0"/>
    <n v="93000"/>
    <n v="4600"/>
    <n v="3"/>
    <x v="19"/>
    <n v="12"/>
    <n v="0"/>
    <n v="78"/>
    <x v="0"/>
    <s v="Master's"/>
    <s v="Company Careers Page"/>
    <s v="Hybrid"/>
    <s v="EU-CC501"/>
    <x v="1"/>
    <n v="66.5"/>
    <n v="7.4"/>
    <s v="35-44"/>
    <s v="€85k-€120k"/>
    <x v="1"/>
    <n v="0"/>
    <x v="2"/>
    <s v="Watchlist"/>
    <n v="66.5"/>
    <m/>
  </r>
  <r>
    <x v="525"/>
    <s v="Hanna Bakker"/>
    <x v="0"/>
    <n v="45"/>
    <d v="1981-02-14T00:00:00"/>
    <x v="11"/>
    <x v="4"/>
    <s v="Sales Executive"/>
    <x v="2"/>
    <s v="M023"/>
    <x v="24"/>
    <x v="26"/>
    <s v="Italy"/>
    <s v="Lazio"/>
    <d v="2025-04-26T00:00:00"/>
    <m/>
    <x v="0"/>
    <n v="43000"/>
    <n v="6000"/>
    <n v="5"/>
    <x v="2"/>
    <n v="6"/>
    <n v="4"/>
    <n v="78"/>
    <x v="0"/>
    <s v="Master's"/>
    <s v="Agency"/>
    <s v="Hybrid"/>
    <s v="EU-CC201"/>
    <x v="1"/>
    <n v="87"/>
    <n v="1.1000000000000001"/>
    <s v="45-54"/>
    <s v="€40k-€60k"/>
    <x v="2"/>
    <n v="0"/>
    <x v="1"/>
    <s v="Watchlist"/>
    <n v="87"/>
    <m/>
  </r>
  <r>
    <x v="526"/>
    <s v="Oscar Leroy"/>
    <x v="0"/>
    <n v="58"/>
    <d v="1968-05-18T00:00:00"/>
    <x v="5"/>
    <x v="4"/>
    <s v="Implementation Consultant"/>
    <x v="4"/>
    <s v="M019"/>
    <x v="50"/>
    <x v="13"/>
    <s v="Europe"/>
    <s v="Remote"/>
    <d v="2018-09-15T00:00:00"/>
    <m/>
    <x v="0"/>
    <n v="62000"/>
    <n v="3100"/>
    <n v="3"/>
    <x v="1"/>
    <n v="12"/>
    <n v="10"/>
    <n v="60"/>
    <x v="0"/>
    <s v="Master's"/>
    <s v="Internal Transfer"/>
    <s v="Remote"/>
    <s v="EU-CC202"/>
    <x v="1"/>
    <n v="60"/>
    <n v="7.7"/>
    <s v="55+"/>
    <s v="€60k-€85k"/>
    <x v="1"/>
    <n v="0"/>
    <x v="1"/>
    <s v="Watchlist"/>
    <n v="60"/>
    <s v="Data Issue"/>
  </r>
  <r>
    <x v="527"/>
    <s v="Alma Gonzalez"/>
    <x v="0"/>
    <n v="30"/>
    <d v="1995-11-25T00:00:00"/>
    <x v="2"/>
    <x v="2"/>
    <s v="Lead Product Manager"/>
    <x v="4"/>
    <s v="M031"/>
    <x v="28"/>
    <x v="1"/>
    <s v="Germany"/>
    <s v="Hamburg"/>
    <d v="2022-09-14T00:00:00"/>
    <m/>
    <x v="0"/>
    <n v="78000"/>
    <n v="7000"/>
    <n v="4"/>
    <x v="41"/>
    <n v="15"/>
    <n v="1"/>
    <n v="59"/>
    <x v="0"/>
    <s v="Diploma"/>
    <s v="Employee Referral"/>
    <s v="Hybrid"/>
    <s v="EU-CC102"/>
    <x v="1"/>
    <n v="71.900000000000006"/>
    <n v="3.7"/>
    <s v="25-34"/>
    <s v="€60k-€85k"/>
    <x v="2"/>
    <n v="0"/>
    <x v="1"/>
    <s v="Not Eligible"/>
    <n v="71.900000000000006"/>
    <m/>
  </r>
  <r>
    <x v="528"/>
    <s v="Hugo Pereira"/>
    <x v="0"/>
    <n v="60"/>
    <d v="1966-03-15T00:00:00"/>
    <x v="7"/>
    <x v="5"/>
    <s v="Workforce Planner"/>
    <x v="5"/>
    <s v="M042"/>
    <x v="49"/>
    <x v="29"/>
    <s v="United Kingdom"/>
    <s v="Scotland"/>
    <d v="2017-07-19T00:00:00"/>
    <m/>
    <x v="0"/>
    <n v="42000"/>
    <n v="3800"/>
    <n v="4"/>
    <x v="22"/>
    <n v="20"/>
    <n v="15"/>
    <n v="63"/>
    <x v="0"/>
    <s v="Bachelor's"/>
    <s v="Company Careers Page"/>
    <s v="Remote"/>
    <s v="EU-CC401"/>
    <x v="1"/>
    <n v="64"/>
    <n v="8.9"/>
    <s v="55+"/>
    <s v="€40k-€60k"/>
    <x v="2"/>
    <n v="0"/>
    <x v="1"/>
    <s v="Watchlist"/>
    <n v="64"/>
    <m/>
  </r>
  <r>
    <x v="529"/>
    <s v="Nathan Bakker"/>
    <x v="0"/>
    <n v="36"/>
    <d v="1989-12-17T00:00:00"/>
    <x v="9"/>
    <x v="1"/>
    <s v="Corporate Strategy Manager"/>
    <x v="4"/>
    <s v="M015"/>
    <x v="10"/>
    <x v="18"/>
    <s v="Poland"/>
    <s v="Masovian"/>
    <d v="2022-01-20T00:00:00"/>
    <d v="2025-06-03T00:00:00"/>
    <x v="1"/>
    <n v="49000"/>
    <n v="2400"/>
    <n v="3"/>
    <x v="13"/>
    <n v="14"/>
    <n v="10"/>
    <n v="58"/>
    <x v="0"/>
    <s v="MBA"/>
    <s v="Agency"/>
    <s v="Remote"/>
    <s v="EU-CC303"/>
    <x v="2"/>
    <n v="57.8"/>
    <n v="3.4"/>
    <s v="35-44"/>
    <s v="€40k-€60k"/>
    <x v="1"/>
    <n v="1"/>
    <x v="1"/>
    <s v="Not Eligible"/>
    <n v="57.8"/>
    <s v="Data Issue"/>
  </r>
  <r>
    <x v="530"/>
    <s v="Leo Kelly"/>
    <x v="1"/>
    <n v="33"/>
    <d v="1992-09-13T00:00:00"/>
    <x v="2"/>
    <x v="2"/>
    <s v="Product Manager"/>
    <x v="2"/>
    <s v="M038"/>
    <x v="2"/>
    <x v="4"/>
    <s v="Spain"/>
    <s v="Community of Madrid"/>
    <d v="2025-12-28T00:00:00"/>
    <m/>
    <x v="0"/>
    <n v="44000"/>
    <n v="900"/>
    <n v="2"/>
    <x v="26"/>
    <n v="13"/>
    <n v="22"/>
    <n v="60"/>
    <x v="0"/>
    <s v="MBA"/>
    <s v="Employee Referral"/>
    <s v="Remote"/>
    <s v="EU-CC102"/>
    <x v="1"/>
    <n v="45.2"/>
    <n v="0.5"/>
    <s v="25-34"/>
    <s v="€40k-€60k"/>
    <x v="0"/>
    <n v="0"/>
    <x v="1"/>
    <s v="Not Eligible"/>
    <n v="45.2"/>
    <s v="Data Issue"/>
  </r>
  <r>
    <x v="531"/>
    <s v="Lotte Fischer"/>
    <x v="0"/>
    <n v="33"/>
    <d v="1992-08-16T00:00:00"/>
    <x v="5"/>
    <x v="4"/>
    <s v="Implementation Consultant"/>
    <x v="3"/>
    <s v="M032"/>
    <x v="32"/>
    <x v="4"/>
    <s v="Spain"/>
    <s v="Community of Madrid"/>
    <d v="2025-06-15T00:00:00"/>
    <m/>
    <x v="0"/>
    <n v="123000"/>
    <n v="7400"/>
    <n v="3"/>
    <x v="9"/>
    <n v="16"/>
    <n v="4"/>
    <n v="61"/>
    <x v="0"/>
    <s v="Bachelor's"/>
    <s v="University Hiring"/>
    <s v="Remote"/>
    <s v="EU-CC202"/>
    <x v="1"/>
    <n v="60.8"/>
    <n v="1"/>
    <s v="25-34"/>
    <s v="€120k-€170k"/>
    <x v="1"/>
    <n v="0"/>
    <x v="1"/>
    <s v="Watchlist"/>
    <n v="60.8"/>
    <m/>
  </r>
  <r>
    <x v="532"/>
    <s v="Francesco Wilson"/>
    <x v="0"/>
    <n v="52"/>
    <d v="1973-07-12T00:00:00"/>
    <x v="12"/>
    <x v="1"/>
    <s v="HR Associate"/>
    <x v="1"/>
    <s v="M008"/>
    <x v="46"/>
    <x v="0"/>
    <s v="Spain"/>
    <s v="Valencian Community"/>
    <d v="2020-09-19T00:00:00"/>
    <m/>
    <x v="0"/>
    <n v="87000"/>
    <n v="4400"/>
    <n v="3"/>
    <x v="25"/>
    <n v="13"/>
    <n v="7"/>
    <n v="76"/>
    <x v="0"/>
    <s v="Bachelor's"/>
    <s v="Company Careers Page"/>
    <s v="Hybrid"/>
    <s v="EU-CC302"/>
    <x v="1"/>
    <n v="64.099999999999994"/>
    <n v="5.7"/>
    <s v="45-54"/>
    <s v="€85k-€120k"/>
    <x v="1"/>
    <n v="0"/>
    <x v="1"/>
    <s v="Watchlist"/>
    <n v="64.099999999999994"/>
    <m/>
  </r>
  <r>
    <x v="533"/>
    <s v="Daniel Brown"/>
    <x v="1"/>
    <n v="42"/>
    <d v="1983-09-01T00:00:00"/>
    <x v="5"/>
    <x v="4"/>
    <s v="Implementation Consultant"/>
    <x v="4"/>
    <s v="M047"/>
    <x v="30"/>
    <x v="18"/>
    <s v="Poland"/>
    <s v="Masovian"/>
    <d v="2023-09-27T00:00:00"/>
    <d v="2024-03-26T00:00:00"/>
    <x v="1"/>
    <n v="54000"/>
    <n v="2700"/>
    <n v="3"/>
    <x v="15"/>
    <n v="12"/>
    <n v="11"/>
    <n v="41"/>
    <x v="0"/>
    <s v="Diploma"/>
    <s v="Internal Transfer"/>
    <s v="Hybrid"/>
    <s v="EU-CC202"/>
    <x v="1"/>
    <n v="47.6"/>
    <n v="0.5"/>
    <s v="35-44"/>
    <s v="€40k-€60k"/>
    <x v="1"/>
    <n v="1"/>
    <x v="2"/>
    <s v="Not Eligible"/>
    <n v="47.6"/>
    <m/>
  </r>
  <r>
    <x v="534"/>
    <s v="Martina Evans"/>
    <x v="1"/>
    <n v="49"/>
    <d v="1976-09-27T00:00:00"/>
    <x v="5"/>
    <x v="4"/>
    <s v="Client Success Associate"/>
    <x v="2"/>
    <s v="M005"/>
    <x v="54"/>
    <x v="27"/>
    <s v="Belgium"/>
    <s v="Flanders"/>
    <d v="2017-03-08T00:00:00"/>
    <m/>
    <x v="0"/>
    <n v="45000"/>
    <n v="2200"/>
    <n v="3"/>
    <x v="1"/>
    <n v="24"/>
    <n v="32"/>
    <n v="63"/>
    <x v="0"/>
    <s v="Bachelor's"/>
    <s v="Employee Referral"/>
    <s v="Remote"/>
    <s v="EU-CC202"/>
    <x v="1"/>
    <n v="56"/>
    <n v="9.3000000000000007"/>
    <s v="45-54"/>
    <s v="€40k-€60k"/>
    <x v="1"/>
    <n v="0"/>
    <x v="1"/>
    <s v="Watchlist"/>
    <n v="56"/>
    <s v="Data Issue"/>
  </r>
  <r>
    <x v="535"/>
    <s v="Sem Smith"/>
    <x v="1"/>
    <n v="43"/>
    <d v="1983-03-16T00:00:00"/>
    <x v="9"/>
    <x v="1"/>
    <s v="Corporate Strategy Manager"/>
    <x v="1"/>
    <s v="M015"/>
    <x v="10"/>
    <x v="8"/>
    <s v="United Kingdom"/>
    <s v="England"/>
    <d v="2018-04-20T00:00:00"/>
    <m/>
    <x v="0"/>
    <n v="128000"/>
    <n v="6400"/>
    <n v="3"/>
    <x v="46"/>
    <n v="9"/>
    <n v="7"/>
    <n v="59"/>
    <x v="0"/>
    <s v="Master's"/>
    <s v="Internal Transfer"/>
    <s v="Hybrid"/>
    <s v="EU-CC303"/>
    <x v="1"/>
    <n v="54.6"/>
    <n v="8.1999999999999993"/>
    <s v="35-44"/>
    <s v="€120k-€170k"/>
    <x v="1"/>
    <n v="0"/>
    <x v="2"/>
    <s v="Not Eligible"/>
    <n v="54.6"/>
    <s v="Data Issue"/>
  </r>
  <r>
    <x v="536"/>
    <s v="Andrea Szymanski"/>
    <x v="0"/>
    <n v="34"/>
    <d v="1991-10-09T00:00:00"/>
    <x v="0"/>
    <x v="0"/>
    <s v="Data Scientist"/>
    <x v="5"/>
    <s v="M003"/>
    <x v="0"/>
    <x v="5"/>
    <s v="Sweden"/>
    <s v="Stockholm County"/>
    <d v="2021-11-23T00:00:00"/>
    <m/>
    <x v="0"/>
    <n v="45000"/>
    <n v="900"/>
    <n v="2"/>
    <x v="0"/>
    <n v="10"/>
    <n v="15"/>
    <n v="67"/>
    <x v="0"/>
    <s v="MBA"/>
    <s v="Internal Transfer"/>
    <s v="Remote"/>
    <s v="EU-CC103"/>
    <x v="1"/>
    <n v="52.7"/>
    <n v="4.5999999999999996"/>
    <s v="25-34"/>
    <s v="€40k-€60k"/>
    <x v="0"/>
    <n v="0"/>
    <x v="0"/>
    <s v="Not Eligible"/>
    <n v="52.7"/>
    <m/>
  </r>
  <r>
    <x v="537"/>
    <s v="Matteo Meijer"/>
    <x v="1"/>
    <n v="40"/>
    <d v="1985-08-27T00:00:00"/>
    <x v="0"/>
    <x v="0"/>
    <s v="Data Scientist"/>
    <x v="1"/>
    <s v="M020"/>
    <x v="8"/>
    <x v="13"/>
    <s v="Europe"/>
    <s v="Remote"/>
    <d v="2022-08-07T00:00:00"/>
    <m/>
    <x v="0"/>
    <n v="113000"/>
    <n v="5600"/>
    <n v="3"/>
    <x v="20"/>
    <n v="18"/>
    <n v="14"/>
    <n v="57"/>
    <x v="0"/>
    <s v="Master's"/>
    <s v="Employee Referral"/>
    <s v="Hybrid"/>
    <s v="EU-CC103"/>
    <x v="1"/>
    <n v="57.5"/>
    <n v="3.9"/>
    <s v="35-44"/>
    <s v="€85k-€120k"/>
    <x v="1"/>
    <n v="0"/>
    <x v="1"/>
    <s v="Not Eligible"/>
    <n v="57.5"/>
    <s v="Data Issue"/>
  </r>
  <r>
    <x v="538"/>
    <s v="Aurora Costa"/>
    <x v="0"/>
    <n v="60"/>
    <d v="1966-05-24T00:00:00"/>
    <x v="12"/>
    <x v="1"/>
    <s v="Talent Acquisition Specialist"/>
    <x v="4"/>
    <s v="M033"/>
    <x v="21"/>
    <x v="20"/>
    <s v="Sweden"/>
    <s v="Vastra Gotaland"/>
    <d v="2016-01-05T00:00:00"/>
    <m/>
    <x v="0"/>
    <n v="84000"/>
    <n v="11800"/>
    <n v="5"/>
    <x v="24"/>
    <n v="18"/>
    <n v="6"/>
    <n v="67"/>
    <x v="1"/>
    <s v="Bachelor's"/>
    <s v="Employee Referral"/>
    <s v="Hybrid"/>
    <s v="EU-CC302"/>
    <x v="1"/>
    <n v="80.2"/>
    <n v="10.4"/>
    <s v="55+"/>
    <s v="€60k-€85k"/>
    <x v="2"/>
    <n v="0"/>
    <x v="1"/>
    <s v="Watchlist"/>
    <n v="80.2"/>
    <m/>
  </r>
  <r>
    <x v="539"/>
    <s v="Mikolaj Smith"/>
    <x v="1"/>
    <n v="23"/>
    <d v="2002-11-01T00:00:00"/>
    <x v="6"/>
    <x v="2"/>
    <s v="Platform Engineer"/>
    <x v="2"/>
    <s v="M039"/>
    <x v="22"/>
    <x v="6"/>
    <s v="Netherlands"/>
    <s v="North Brabant"/>
    <d v="2018-06-02T00:00:00"/>
    <d v="2019-05-24T00:00:00"/>
    <x v="1"/>
    <n v="52000"/>
    <n v="2600"/>
    <n v="3"/>
    <x v="32"/>
    <n v="29"/>
    <n v="8"/>
    <n v="61"/>
    <x v="0"/>
    <s v="Diploma"/>
    <s v="University Hiring"/>
    <s v="Office"/>
    <s v="EU-CC101"/>
    <x v="1"/>
    <n v="63.6"/>
    <n v="1"/>
    <s v="&lt;25"/>
    <s v="€40k-€60k"/>
    <x v="1"/>
    <n v="1"/>
    <x v="0"/>
    <s v="Not Eligible"/>
    <n v="63.6"/>
    <m/>
  </r>
  <r>
    <x v="540"/>
    <s v="Mia Wozniak"/>
    <x v="1"/>
    <n v="29"/>
    <d v="1997-02-20T00:00:00"/>
    <x v="14"/>
    <x v="2"/>
    <s v="IT Support Analyst"/>
    <x v="5"/>
    <s v="M009"/>
    <x v="45"/>
    <x v="21"/>
    <s v="Spain"/>
    <s v="Catalonia"/>
    <d v="2025-10-21T00:00:00"/>
    <m/>
    <x v="0"/>
    <n v="38000"/>
    <n v="1900"/>
    <n v="3"/>
    <x v="4"/>
    <n v="12"/>
    <n v="5"/>
    <n v="65"/>
    <x v="0"/>
    <s v="PhD"/>
    <s v="European Job Board"/>
    <s v="Hybrid"/>
    <s v="EU-CC104"/>
    <x v="0"/>
    <n v="65"/>
    <n v="0.6"/>
    <s v="25-34"/>
    <s v="&lt;€40k"/>
    <x v="1"/>
    <n v="0"/>
    <x v="0"/>
    <s v="Watchlist"/>
    <n v="65"/>
    <m/>
  </r>
  <r>
    <x v="541"/>
    <s v="Chiara Martin"/>
    <x v="1"/>
    <n v="36"/>
    <d v="1990-04-02T00:00:00"/>
    <x v="0"/>
    <x v="0"/>
    <s v="Data Scientist"/>
    <x v="1"/>
    <s v="M037"/>
    <x v="37"/>
    <x v="15"/>
    <s v="Belgium"/>
    <s v="Brussels-Capital"/>
    <d v="2020-01-14T00:00:00"/>
    <m/>
    <x v="0"/>
    <n v="94000"/>
    <n v="4700"/>
    <n v="3"/>
    <x v="27"/>
    <n v="6"/>
    <n v="13"/>
    <n v="76"/>
    <x v="0"/>
    <s v="Master's"/>
    <s v="Agency"/>
    <s v="Office"/>
    <s v="EU-CC103"/>
    <x v="1"/>
    <n v="62.1"/>
    <n v="6.4"/>
    <s v="35-44"/>
    <s v="€85k-€120k"/>
    <x v="1"/>
    <n v="0"/>
    <x v="1"/>
    <s v="Watchlist"/>
    <n v="62.1"/>
    <m/>
  </r>
  <r>
    <x v="542"/>
    <s v="Leonardo Marino"/>
    <x v="1"/>
    <n v="50"/>
    <d v="1975-11-29T00:00:00"/>
    <x v="5"/>
    <x v="4"/>
    <s v="Implementation Consultant"/>
    <x v="2"/>
    <s v="M024"/>
    <x v="15"/>
    <x v="20"/>
    <s v="Sweden"/>
    <s v="Vastra Gotaland"/>
    <d v="2019-04-23T00:00:00"/>
    <d v="2021-09-26T00:00:00"/>
    <x v="1"/>
    <n v="61000"/>
    <n v="5500"/>
    <n v="4"/>
    <x v="3"/>
    <n v="20"/>
    <n v="22"/>
    <n v="44"/>
    <x v="0"/>
    <s v="Bachelor's"/>
    <s v="Internal Transfer"/>
    <s v="Office"/>
    <s v="EU-CC202"/>
    <x v="1"/>
    <n v="55.1"/>
    <n v="2.4"/>
    <s v="45-54"/>
    <s v="€60k-€85k"/>
    <x v="2"/>
    <n v="1"/>
    <x v="1"/>
    <s v="Not Eligible"/>
    <n v="55.1"/>
    <m/>
  </r>
  <r>
    <x v="543"/>
    <s v="Maximilian Gomez"/>
    <x v="1"/>
    <n v="41"/>
    <d v="1984-07-30T00:00:00"/>
    <x v="11"/>
    <x v="4"/>
    <s v="Enterprise Account Manager"/>
    <x v="2"/>
    <s v="M016"/>
    <x v="25"/>
    <x v="21"/>
    <s v="Spain"/>
    <s v="Catalonia"/>
    <d v="2025-07-06T00:00:00"/>
    <m/>
    <x v="0"/>
    <n v="43000"/>
    <n v="2200"/>
    <n v="3"/>
    <x v="21"/>
    <n v="13"/>
    <n v="25"/>
    <n v="60"/>
    <x v="0"/>
    <s v="Master's"/>
    <s v="Company Careers Page"/>
    <s v="Hybrid"/>
    <s v="EU-CC201"/>
    <x v="1"/>
    <n v="52.2"/>
    <n v="0.9"/>
    <s v="35-44"/>
    <s v="€40k-€60k"/>
    <x v="1"/>
    <n v="0"/>
    <x v="1"/>
    <s v="Watchlist"/>
    <n v="52.2"/>
    <m/>
  </r>
  <r>
    <x v="544"/>
    <s v="Lina Ferrari"/>
    <x v="0"/>
    <n v="37"/>
    <d v="1989-04-09T00:00:00"/>
    <x v="14"/>
    <x v="2"/>
    <s v="IT Support Analyst"/>
    <x v="4"/>
    <s v="M009"/>
    <x v="45"/>
    <x v="2"/>
    <s v="Poland"/>
    <s v="Lesser Poland"/>
    <d v="2017-01-28T00:00:00"/>
    <m/>
    <x v="0"/>
    <n v="50000"/>
    <n v="1000"/>
    <n v="2"/>
    <x v="37"/>
    <n v="12"/>
    <n v="11"/>
    <n v="28"/>
    <x v="0"/>
    <s v="Bachelor's"/>
    <s v="Employee Referral"/>
    <s v="Hybrid"/>
    <s v="EU-CC104"/>
    <x v="0"/>
    <n v="40.799999999999997"/>
    <n v="9.4"/>
    <s v="35-44"/>
    <s v="€40k-€60k"/>
    <x v="0"/>
    <n v="0"/>
    <x v="0"/>
    <s v="Not Eligible"/>
    <n v="40.799999999999997"/>
    <m/>
  </r>
  <r>
    <x v="545"/>
    <s v="Arvid Ricci"/>
    <x v="0"/>
    <n v="33"/>
    <d v="1993-01-17T00:00:00"/>
    <x v="0"/>
    <x v="0"/>
    <s v="BI Analyst"/>
    <x v="1"/>
    <s v="M020"/>
    <x v="8"/>
    <x v="12"/>
    <s v="Ireland"/>
    <s v="Leinster"/>
    <d v="2017-10-14T00:00:00"/>
    <m/>
    <x v="0"/>
    <n v="114000"/>
    <n v="5700"/>
    <n v="3"/>
    <x v="30"/>
    <n v="13"/>
    <n v="32"/>
    <n v="42"/>
    <x v="0"/>
    <s v="Master's"/>
    <s v="Indeed"/>
    <s v="Remote"/>
    <s v="EU-CC103"/>
    <x v="1"/>
    <n v="51.7"/>
    <n v="8.6999999999999993"/>
    <s v="25-34"/>
    <s v="€85k-€120k"/>
    <x v="1"/>
    <n v="0"/>
    <x v="0"/>
    <s v="Not Eligible"/>
    <n v="51.7"/>
    <m/>
  </r>
  <r>
    <x v="546"/>
    <s v="Amelia Becker"/>
    <x v="1"/>
    <n v="52"/>
    <d v="1973-12-02T00:00:00"/>
    <x v="5"/>
    <x v="4"/>
    <s v="Client Success Associate"/>
    <x v="1"/>
    <s v="M055"/>
    <x v="48"/>
    <x v="4"/>
    <s v="Spain"/>
    <s v="Community of Madrid"/>
    <d v="2018-01-16T00:00:00"/>
    <m/>
    <x v="0"/>
    <n v="94000"/>
    <n v="8500"/>
    <n v="4"/>
    <x v="6"/>
    <n v="13"/>
    <n v="16"/>
    <n v="72"/>
    <x v="0"/>
    <s v="Bachelor's"/>
    <s v="Indeed"/>
    <s v="Office"/>
    <s v="EU-CC202"/>
    <x v="2"/>
    <n v="73.2"/>
    <n v="8.4"/>
    <s v="45-54"/>
    <s v="€85k-€120k"/>
    <x v="2"/>
    <n v="0"/>
    <x v="0"/>
    <s v="Eligible"/>
    <n v="73.2"/>
    <m/>
  </r>
  <r>
    <x v="547"/>
    <s v="Camille Kelly"/>
    <x v="0"/>
    <n v="27"/>
    <d v="1998-12-15T00:00:00"/>
    <x v="4"/>
    <x v="4"/>
    <s v="Marketing Executive"/>
    <x v="1"/>
    <s v="M006"/>
    <x v="4"/>
    <x v="13"/>
    <s v="Europe"/>
    <s v="Remote"/>
    <d v="2020-05-07T00:00:00"/>
    <m/>
    <x v="0"/>
    <n v="112000"/>
    <n v="15700"/>
    <n v="5"/>
    <x v="37"/>
    <n v="15"/>
    <n v="18"/>
    <n v="90"/>
    <x v="0"/>
    <s v="Bachelor's"/>
    <s v="Company Careers Page"/>
    <s v="Hybrid"/>
    <s v="EU-CC203"/>
    <x v="1"/>
    <n v="86"/>
    <n v="6.1"/>
    <s v="25-34"/>
    <s v="€85k-€120k"/>
    <x v="2"/>
    <n v="0"/>
    <x v="0"/>
    <s v="Eligible"/>
    <n v="86"/>
    <s v="Data Issue"/>
  </r>
  <r>
    <x v="548"/>
    <s v="Francesca Smith"/>
    <x v="0"/>
    <n v="57"/>
    <d v="1969-05-29T00:00:00"/>
    <x v="6"/>
    <x v="2"/>
    <s v="Platform Engineer"/>
    <x v="0"/>
    <s v="M001"/>
    <x v="17"/>
    <x v="18"/>
    <s v="Poland"/>
    <s v="Masovian"/>
    <d v="2015-07-07T00:00:00"/>
    <m/>
    <x v="0"/>
    <n v="129000"/>
    <n v="1300"/>
    <n v="1"/>
    <x v="3"/>
    <n v="5"/>
    <n v="3"/>
    <n v="72"/>
    <x v="0"/>
    <s v="Master's"/>
    <s v="Company Careers Page"/>
    <s v="Hybrid"/>
    <s v="EU-CC101"/>
    <x v="1"/>
    <n v="46.5"/>
    <n v="10.9"/>
    <s v="55+"/>
    <s v="€120k-€170k"/>
    <x v="0"/>
    <n v="0"/>
    <x v="1"/>
    <s v="Not Eligible"/>
    <n v="46.5"/>
    <m/>
  </r>
  <r>
    <x v="549"/>
    <s v="Adam Ferreira"/>
    <x v="0"/>
    <n v="34"/>
    <d v="1991-10-08T00:00:00"/>
    <x v="0"/>
    <x v="0"/>
    <s v="Data Scientist"/>
    <x v="5"/>
    <s v="M003"/>
    <x v="0"/>
    <x v="14"/>
    <s v="Poland"/>
    <s v="Lower Silesian"/>
    <d v="2025-09-04T00:00:00"/>
    <d v="2026-01-04T00:00:00"/>
    <x v="1"/>
    <n v="31000"/>
    <n v="600"/>
    <n v="2"/>
    <x v="42"/>
    <n v="25"/>
    <n v="15"/>
    <n v="26"/>
    <x v="0"/>
    <s v="High School"/>
    <s v="LinkedIn"/>
    <s v="Hybrid"/>
    <s v="EU-CC103"/>
    <x v="1"/>
    <n v="38.6"/>
    <n v="0.3"/>
    <s v="25-34"/>
    <s v="&lt;€40k"/>
    <x v="0"/>
    <n v="1"/>
    <x v="0"/>
    <s v="Not Eligible"/>
    <n v="38.6"/>
    <m/>
  </r>
  <r>
    <x v="550"/>
    <s v="Agnes Walker"/>
    <x v="0"/>
    <n v="51"/>
    <d v="1974-07-26T00:00:00"/>
    <x v="3"/>
    <x v="3"/>
    <s v="Legal Counsel"/>
    <x v="1"/>
    <s v="M034"/>
    <x v="59"/>
    <x v="29"/>
    <s v="United Kingdom"/>
    <s v="Scotland"/>
    <d v="2023-04-24T00:00:00"/>
    <m/>
    <x v="0"/>
    <n v="92000"/>
    <n v="8300"/>
    <n v="4"/>
    <x v="37"/>
    <n v="19"/>
    <n v="9"/>
    <n v="63"/>
    <x v="0"/>
    <s v="Bachelor's"/>
    <s v="University Hiring"/>
    <s v="Hybrid"/>
    <s v="EU-CC501"/>
    <x v="1"/>
    <n v="72"/>
    <n v="3.1"/>
    <s v="45-54"/>
    <s v="€85k-€120k"/>
    <x v="2"/>
    <n v="0"/>
    <x v="0"/>
    <s v="Watchlist"/>
    <n v="72"/>
    <m/>
  </r>
  <r>
    <x v="551"/>
    <s v="Alejandro Persson"/>
    <x v="1"/>
    <n v="52"/>
    <d v="1974-01-18T00:00:00"/>
    <x v="14"/>
    <x v="2"/>
    <s v="IT Support Analyst"/>
    <x v="4"/>
    <s v="M041"/>
    <x v="29"/>
    <x v="28"/>
    <s v="Ireland"/>
    <s v="Munster"/>
    <d v="2015-03-07T00:00:00"/>
    <m/>
    <x v="0"/>
    <n v="81000"/>
    <n v="4000"/>
    <n v="3"/>
    <x v="16"/>
    <n v="18"/>
    <n v="12"/>
    <n v="56"/>
    <x v="0"/>
    <s v="Master's"/>
    <s v="University Hiring"/>
    <s v="Office"/>
    <s v="EU-CC104"/>
    <x v="1"/>
    <n v="57.1"/>
    <n v="11.3"/>
    <s v="45-54"/>
    <s v="€60k-€85k"/>
    <x v="1"/>
    <n v="0"/>
    <x v="1"/>
    <s v="Not Eligible"/>
    <n v="57.1"/>
    <s v="Data Issue"/>
  </r>
  <r>
    <x v="552"/>
    <s v="Maja De Jong"/>
    <x v="1"/>
    <n v="54"/>
    <d v="1971-07-23T00:00:00"/>
    <x v="0"/>
    <x v="0"/>
    <s v="Analytics Engineer"/>
    <x v="4"/>
    <s v="M020"/>
    <x v="8"/>
    <x v="22"/>
    <s v="Netherlands"/>
    <s v="South Holland"/>
    <d v="2023-11-09T00:00:00"/>
    <m/>
    <x v="0"/>
    <n v="67000"/>
    <n v="1300"/>
    <n v="2"/>
    <x v="33"/>
    <n v="15"/>
    <n v="26"/>
    <n v="63"/>
    <x v="0"/>
    <s v="Bachelor's"/>
    <s v="European Job Board"/>
    <s v="Office"/>
    <s v="EU-CC103"/>
    <x v="1"/>
    <n v="40"/>
    <n v="2.6"/>
    <s v="45-54"/>
    <s v="€60k-€85k"/>
    <x v="0"/>
    <n v="0"/>
    <x v="2"/>
    <s v="Not Eligible"/>
    <n v="40"/>
    <m/>
  </r>
  <r>
    <x v="553"/>
    <s v="Finn Kowalski"/>
    <x v="1"/>
    <n v="45"/>
    <d v="1980-06-22T00:00:00"/>
    <x v="12"/>
    <x v="1"/>
    <s v="HR Associate"/>
    <x v="1"/>
    <s v="M052"/>
    <x v="52"/>
    <x v="20"/>
    <s v="Sweden"/>
    <s v="Vastra Gotaland"/>
    <d v="2020-06-24T00:00:00"/>
    <m/>
    <x v="0"/>
    <n v="96000"/>
    <n v="4800"/>
    <n v="3"/>
    <x v="49"/>
    <n v="15"/>
    <n v="11"/>
    <n v="55"/>
    <x v="0"/>
    <s v="Bachelor's"/>
    <s v="Agency"/>
    <s v="Hybrid"/>
    <s v="EU-CC302"/>
    <x v="0"/>
    <n v="52.8"/>
    <n v="6"/>
    <s v="45-54"/>
    <s v="€85k-€120k"/>
    <x v="1"/>
    <n v="0"/>
    <x v="2"/>
    <s v="Not Eligible"/>
    <n v="52.8"/>
    <m/>
  </r>
  <r>
    <x v="554"/>
    <s v="Piotr Russo"/>
    <x v="0"/>
    <n v="51"/>
    <d v="1974-10-26T00:00:00"/>
    <x v="6"/>
    <x v="2"/>
    <s v="Frontend Engineer"/>
    <x v="1"/>
    <s v="M044"/>
    <x v="36"/>
    <x v="13"/>
    <s v="Europe"/>
    <s v="Remote"/>
    <d v="2024-06-13T00:00:00"/>
    <m/>
    <x v="0"/>
    <n v="102000"/>
    <n v="5100"/>
    <n v="3"/>
    <x v="34"/>
    <n v="16"/>
    <n v="9"/>
    <n v="58"/>
    <x v="0"/>
    <s v="Master's"/>
    <s v="Indeed"/>
    <s v="Office"/>
    <s v="EU-CC101"/>
    <x v="1"/>
    <n v="62.8"/>
    <n v="2"/>
    <s v="45-54"/>
    <s v="€85k-€120k"/>
    <x v="1"/>
    <n v="0"/>
    <x v="0"/>
    <s v="Not Eligible"/>
    <n v="62.8"/>
    <s v="Data Issue"/>
  </r>
  <r>
    <x v="555"/>
    <s v="Carlos Schulz"/>
    <x v="0"/>
    <n v="34"/>
    <d v="1992-06-03T00:00:00"/>
    <x v="5"/>
    <x v="4"/>
    <s v="Client Success Associate"/>
    <x v="2"/>
    <s v="M032"/>
    <x v="32"/>
    <x v="28"/>
    <s v="Ireland"/>
    <s v="Munster"/>
    <d v="2023-08-14T00:00:00"/>
    <m/>
    <x v="0"/>
    <n v="58000"/>
    <n v="2900"/>
    <n v="3"/>
    <x v="9"/>
    <n v="9"/>
    <n v="29"/>
    <n v="79"/>
    <x v="0"/>
    <s v="Master's"/>
    <s v="Internal Transfer"/>
    <s v="Office"/>
    <s v="EU-CC202"/>
    <x v="1"/>
    <n v="59.1"/>
    <n v="2.8"/>
    <s v="25-34"/>
    <s v="€40k-€60k"/>
    <x v="1"/>
    <n v="0"/>
    <x v="1"/>
    <s v="Watchlist"/>
    <n v="59.1"/>
    <m/>
  </r>
  <r>
    <x v="556"/>
    <s v="Alejandro Durand"/>
    <x v="0"/>
    <n v="22"/>
    <d v="2004-01-09T00:00:00"/>
    <x v="1"/>
    <x v="1"/>
    <s v="Payroll Specialist"/>
    <x v="2"/>
    <s v="M059"/>
    <x v="41"/>
    <x v="4"/>
    <s v="Spain"/>
    <s v="Community of Madrid"/>
    <d v="2022-09-10T00:00:00"/>
    <m/>
    <x v="0"/>
    <n v="47000"/>
    <n v="4200"/>
    <n v="4"/>
    <x v="37"/>
    <n v="21"/>
    <n v="10"/>
    <n v="70"/>
    <x v="0"/>
    <s v="Bachelor's"/>
    <s v="Agency"/>
    <s v="Hybrid"/>
    <s v="EU-CC301"/>
    <x v="0"/>
    <n v="74"/>
    <n v="3.8"/>
    <s v="&lt;25"/>
    <s v="€40k-€60k"/>
    <x v="2"/>
    <n v="0"/>
    <x v="0"/>
    <s v="Eligible"/>
    <n v="74"/>
    <m/>
  </r>
  <r>
    <x v="557"/>
    <s v="Mateusz Kelly"/>
    <x v="1"/>
    <n v="52"/>
    <d v="1974-01-22T00:00:00"/>
    <x v="4"/>
    <x v="4"/>
    <s v="Content Specialist"/>
    <x v="4"/>
    <s v="M006"/>
    <x v="4"/>
    <x v="15"/>
    <s v="Belgium"/>
    <s v="Brussels-Capital"/>
    <d v="2025-11-19T00:00:00"/>
    <m/>
    <x v="0"/>
    <n v="71000"/>
    <n v="3600"/>
    <n v="3"/>
    <x v="26"/>
    <n v="27"/>
    <n v="1"/>
    <n v="66"/>
    <x v="0"/>
    <s v="High School"/>
    <s v="Employee Referral"/>
    <s v="Hybrid"/>
    <s v="EU-CC203"/>
    <x v="1"/>
    <n v="65.8"/>
    <n v="0.6"/>
    <s v="45-54"/>
    <s v="€60k-€85k"/>
    <x v="1"/>
    <n v="0"/>
    <x v="1"/>
    <s v="Watchlist"/>
    <n v="65.8"/>
    <s v="Data Issue"/>
  </r>
  <r>
    <x v="558"/>
    <s v="Jan Muller"/>
    <x v="1"/>
    <n v="51"/>
    <d v="1974-08-10T00:00:00"/>
    <x v="13"/>
    <x v="3"/>
    <s v="Compliance Manager"/>
    <x v="0"/>
    <s v="M012"/>
    <x v="33"/>
    <x v="16"/>
    <s v="France"/>
    <s v="Auvergne-Rhone-Alpes"/>
    <d v="2024-05-23T00:00:00"/>
    <m/>
    <x v="0"/>
    <n v="184000"/>
    <n v="5500"/>
    <n v="2"/>
    <x v="12"/>
    <n v="24"/>
    <n v="4"/>
    <n v="79"/>
    <x v="0"/>
    <s v="Bachelor's"/>
    <s v="Indeed"/>
    <s v="Remote"/>
    <s v="EU-CC502"/>
    <x v="2"/>
    <n v="59.6"/>
    <n v="2.1"/>
    <s v="45-54"/>
    <s v="€170k+"/>
    <x v="0"/>
    <n v="0"/>
    <x v="1"/>
    <s v="Not Eligible"/>
    <n v="59.6"/>
    <s v="Data Issue"/>
  </r>
  <r>
    <x v="559"/>
    <s v="Hugo Kowalski"/>
    <x v="1"/>
    <n v="56"/>
    <d v="1970-03-04T00:00:00"/>
    <x v="7"/>
    <x v="5"/>
    <s v="Operations Analyst"/>
    <x v="4"/>
    <s v="M017"/>
    <x v="43"/>
    <x v="20"/>
    <s v="Sweden"/>
    <s v="Vastra Gotaland"/>
    <d v="2024-04-17T00:00:00"/>
    <m/>
    <x v="0"/>
    <n v="68000"/>
    <n v="6100"/>
    <n v="4"/>
    <x v="47"/>
    <n v="21"/>
    <n v="18"/>
    <n v="69"/>
    <x v="1"/>
    <s v="High School"/>
    <s v="Company Careers Page"/>
    <s v="Office"/>
    <s v="EU-CC401"/>
    <x v="1"/>
    <n v="62.1"/>
    <n v="2.2000000000000002"/>
    <s v="55+"/>
    <s v="€60k-€85k"/>
    <x v="2"/>
    <n v="0"/>
    <x v="2"/>
    <s v="Watchlist"/>
    <n v="62.1"/>
    <m/>
  </r>
  <r>
    <x v="560"/>
    <s v="Anna Ricci"/>
    <x v="1"/>
    <n v="57"/>
    <d v="1969-03-26T00:00:00"/>
    <x v="4"/>
    <x v="4"/>
    <s v="Marketing Executive"/>
    <x v="1"/>
    <s v="M006"/>
    <x v="4"/>
    <x v="16"/>
    <s v="France"/>
    <s v="Auvergne-Rhone-Alpes"/>
    <d v="2018-10-15T00:00:00"/>
    <m/>
    <x v="0"/>
    <n v="103000"/>
    <n v="5200"/>
    <n v="3"/>
    <x v="2"/>
    <n v="15"/>
    <n v="7"/>
    <n v="77"/>
    <x v="0"/>
    <s v="Bachelor's"/>
    <s v="Company Careers Page"/>
    <s v="Hybrid"/>
    <s v="EU-CC203"/>
    <x v="1"/>
    <n v="67.2"/>
    <n v="7.7"/>
    <s v="55+"/>
    <s v="€85k-€120k"/>
    <x v="1"/>
    <n v="0"/>
    <x v="1"/>
    <s v="Watchlist"/>
    <n v="67.2"/>
    <s v="Data Issue"/>
  </r>
  <r>
    <x v="561"/>
    <s v="Jan Rossi"/>
    <x v="0"/>
    <n v="61"/>
    <d v="1965-05-28T00:00:00"/>
    <x v="1"/>
    <x v="1"/>
    <s v="Controller"/>
    <x v="2"/>
    <s v="M007"/>
    <x v="1"/>
    <x v="15"/>
    <s v="Belgium"/>
    <s v="Brussels-Capital"/>
    <d v="2016-12-23T00:00:00"/>
    <d v="2017-12-09T00:00:00"/>
    <x v="1"/>
    <n v="64000"/>
    <n v="1300"/>
    <n v="2"/>
    <x v="13"/>
    <n v="12"/>
    <n v="6"/>
    <n v="59"/>
    <x v="0"/>
    <s v="Diploma"/>
    <s v="Agency"/>
    <s v="Hybrid"/>
    <s v="EU-CC301"/>
    <x v="1"/>
    <n v="51.1"/>
    <n v="1"/>
    <s v="55+"/>
    <s v="€60k-€85k"/>
    <x v="0"/>
    <n v="1"/>
    <x v="1"/>
    <s v="Not Eligible"/>
    <n v="51.1"/>
    <m/>
  </r>
  <r>
    <x v="562"/>
    <s v="Claudia Thomas"/>
    <x v="1"/>
    <n v="47"/>
    <d v="1978-06-24T00:00:00"/>
    <x v="6"/>
    <x v="2"/>
    <s v="Senior Software Engineer"/>
    <x v="1"/>
    <s v="M044"/>
    <x v="36"/>
    <x v="12"/>
    <s v="Ireland"/>
    <s v="Leinster"/>
    <d v="2024-05-08T00:00:00"/>
    <m/>
    <x v="0"/>
    <n v="117000"/>
    <n v="5800"/>
    <n v="3"/>
    <x v="34"/>
    <n v="19"/>
    <n v="12"/>
    <n v="67"/>
    <x v="0"/>
    <s v="Bachelor's"/>
    <s v="University Hiring"/>
    <s v="Remote"/>
    <s v="EU-CC101"/>
    <x v="2"/>
    <n v="64.5"/>
    <n v="2.1"/>
    <s v="45-54"/>
    <s v="€85k-€120k"/>
    <x v="1"/>
    <n v="0"/>
    <x v="0"/>
    <s v="Watchlist"/>
    <n v="64.5"/>
    <s v="Data Issue"/>
  </r>
  <r>
    <x v="563"/>
    <s v="Lea Lopez"/>
    <x v="0"/>
    <n v="46"/>
    <d v="1979-07-26T00:00:00"/>
    <x v="12"/>
    <x v="1"/>
    <s v="HR Business Partner"/>
    <x v="5"/>
    <s v="M060"/>
    <x v="20"/>
    <x v="8"/>
    <s v="United Kingdom"/>
    <s v="England"/>
    <d v="2023-07-18T00:00:00"/>
    <d v="2024-05-07T00:00:00"/>
    <x v="1"/>
    <n v="46000"/>
    <n v="2300"/>
    <n v="3"/>
    <x v="30"/>
    <n v="15"/>
    <n v="4"/>
    <n v="51"/>
    <x v="0"/>
    <s v="Master's"/>
    <s v="Indeed"/>
    <s v="Hybrid"/>
    <s v="EU-CC302"/>
    <x v="1"/>
    <n v="62.8"/>
    <n v="0.8"/>
    <s v="45-54"/>
    <s v="€40k-€60k"/>
    <x v="1"/>
    <n v="1"/>
    <x v="0"/>
    <s v="Not Eligible"/>
    <n v="62.8"/>
    <m/>
  </r>
  <r>
    <x v="564"/>
    <s v="George Murphy"/>
    <x v="1"/>
    <n v="40"/>
    <d v="1986-01-29T00:00:00"/>
    <x v="4"/>
    <x v="4"/>
    <s v="Growth Marketer"/>
    <x v="4"/>
    <s v="M006"/>
    <x v="4"/>
    <x v="18"/>
    <s v="Poland"/>
    <s v="Masovian"/>
    <d v="2019-04-11T00:00:00"/>
    <m/>
    <x v="0"/>
    <n v="55000"/>
    <n v="5000"/>
    <n v="4"/>
    <x v="40"/>
    <n v="17"/>
    <n v="25"/>
    <n v="64"/>
    <x v="0"/>
    <s v="Bachelor's"/>
    <s v="Employee Referral"/>
    <s v="Office"/>
    <s v="EU-CC203"/>
    <x v="1"/>
    <n v="61.1"/>
    <n v="7.2"/>
    <s v="35-44"/>
    <s v="€40k-€60k"/>
    <x v="2"/>
    <n v="0"/>
    <x v="1"/>
    <s v="Watchlist"/>
    <n v="61.1"/>
    <m/>
  </r>
  <r>
    <x v="565"/>
    <s v="Manon Richard"/>
    <x v="1"/>
    <n v="41"/>
    <d v="1984-06-26T00:00:00"/>
    <x v="12"/>
    <x v="1"/>
    <s v="HR Business Partner"/>
    <x v="3"/>
    <s v="M052"/>
    <x v="52"/>
    <x v="17"/>
    <s v="France"/>
    <s v="Hauts-de-France"/>
    <d v="2023-04-19T00:00:00"/>
    <m/>
    <x v="0"/>
    <n v="139000"/>
    <n v="8300"/>
    <n v="3"/>
    <x v="26"/>
    <n v="15"/>
    <n v="20"/>
    <n v="42"/>
    <x v="0"/>
    <s v="Bachelor's"/>
    <s v="Company Careers Page"/>
    <s v="Hybrid"/>
    <s v="EU-CC302"/>
    <x v="1"/>
    <n v="48"/>
    <n v="3.2"/>
    <s v="35-44"/>
    <s v="€120k-€170k"/>
    <x v="1"/>
    <n v="0"/>
    <x v="1"/>
    <s v="Not Eligible"/>
    <n v="48"/>
    <m/>
  </r>
  <r>
    <x v="566"/>
    <s v="Luca Persson"/>
    <x v="1"/>
    <n v="53"/>
    <d v="1972-10-12T00:00:00"/>
    <x v="4"/>
    <x v="4"/>
    <s v="Growth Marketer"/>
    <x v="2"/>
    <s v="M006"/>
    <x v="4"/>
    <x v="4"/>
    <s v="Spain"/>
    <s v="Community of Madrid"/>
    <d v="2025-01-20T00:00:00"/>
    <d v="2025-04-25T00:00:00"/>
    <x v="1"/>
    <n v="56000"/>
    <n v="1100"/>
    <n v="2"/>
    <x v="21"/>
    <n v="13"/>
    <n v="17"/>
    <n v="52"/>
    <x v="0"/>
    <s v="Bachelor's"/>
    <s v="Company Careers Page"/>
    <s v="Hybrid"/>
    <s v="EU-CC203"/>
    <x v="1"/>
    <n v="42"/>
    <n v="0.3"/>
    <s v="45-54"/>
    <s v="€40k-€60k"/>
    <x v="0"/>
    <n v="1"/>
    <x v="1"/>
    <s v="Not Eligible"/>
    <n v="42"/>
    <m/>
  </r>
  <r>
    <x v="567"/>
    <s v="Julia Esposito"/>
    <x v="1"/>
    <n v="41"/>
    <d v="1985-05-28T00:00:00"/>
    <x v="13"/>
    <x v="3"/>
    <s v="Compliance Manager"/>
    <x v="2"/>
    <s v="M025"/>
    <x v="26"/>
    <x v="23"/>
    <s v="Portugal"/>
    <s v="Lisbon District"/>
    <d v="2025-04-04T00:00:00"/>
    <m/>
    <x v="0"/>
    <n v="47000"/>
    <n v="4200"/>
    <n v="4"/>
    <x v="43"/>
    <n v="18"/>
    <n v="10"/>
    <n v="70"/>
    <x v="1"/>
    <s v="Bachelor's"/>
    <s v="Internal Transfer"/>
    <s v="Hybrid"/>
    <s v="EU-CC502"/>
    <x v="1"/>
    <n v="75.5"/>
    <n v="1.2"/>
    <s v="35-44"/>
    <s v="€40k-€60k"/>
    <x v="2"/>
    <n v="0"/>
    <x v="0"/>
    <s v="Watchlist"/>
    <n v="75.5"/>
    <m/>
  </r>
  <r>
    <x v="568"/>
    <s v="Pablo Johnson"/>
    <x v="1"/>
    <n v="31"/>
    <d v="1995-02-24T00:00:00"/>
    <x v="6"/>
    <x v="2"/>
    <s v="Software Engineer"/>
    <x v="1"/>
    <s v="M001"/>
    <x v="17"/>
    <x v="25"/>
    <s v="Netherlands"/>
    <s v="North Holland"/>
    <d v="2024-07-06T00:00:00"/>
    <m/>
    <x v="0"/>
    <n v="113000"/>
    <n v="0"/>
    <n v="1"/>
    <x v="30"/>
    <n v="19"/>
    <n v="10"/>
    <n v="62"/>
    <x v="0"/>
    <s v="Bachelor's"/>
    <s v="Internal Transfer"/>
    <s v="Office"/>
    <s v="EU-CC101"/>
    <x v="1"/>
    <n v="45.7"/>
    <n v="1.9"/>
    <s v="25-34"/>
    <s v="€85k-€120k"/>
    <x v="0"/>
    <n v="0"/>
    <x v="0"/>
    <s v="Not Eligible"/>
    <n v="45.7"/>
    <m/>
  </r>
  <r>
    <x v="569"/>
    <s v="Leo De Vries"/>
    <x v="1"/>
    <n v="22"/>
    <d v="2003-07-18T00:00:00"/>
    <x v="6"/>
    <x v="2"/>
    <s v="Frontend Engineer"/>
    <x v="4"/>
    <s v="M048"/>
    <x v="6"/>
    <x v="13"/>
    <s v="Europe"/>
    <s v="Remote"/>
    <d v="2022-04-23T00:00:00"/>
    <m/>
    <x v="0"/>
    <n v="62000"/>
    <n v="3100"/>
    <n v="3"/>
    <x v="17"/>
    <n v="10"/>
    <n v="6"/>
    <n v="66"/>
    <x v="0"/>
    <s v="Master's"/>
    <s v="Agency"/>
    <s v="Hybrid"/>
    <s v="EU-CC101"/>
    <x v="1"/>
    <n v="60.3"/>
    <n v="4.0999999999999996"/>
    <s v="&lt;25"/>
    <s v="€60k-€85k"/>
    <x v="1"/>
    <n v="0"/>
    <x v="1"/>
    <s v="Watchlist"/>
    <n v="60.3"/>
    <s v="Data Issue"/>
  </r>
  <r>
    <x v="570"/>
    <s v="Jan Costa"/>
    <x v="1"/>
    <n v="48"/>
    <d v="1978-03-17T00:00:00"/>
    <x v="4"/>
    <x v="4"/>
    <s v="Content Specialist"/>
    <x v="4"/>
    <s v="M006"/>
    <x v="4"/>
    <x v="12"/>
    <s v="Ireland"/>
    <s v="Leinster"/>
    <d v="2023-08-22T00:00:00"/>
    <m/>
    <x v="0"/>
    <n v="79000"/>
    <n v="4000"/>
    <n v="3"/>
    <x v="47"/>
    <n v="6"/>
    <n v="7"/>
    <n v="74"/>
    <x v="0"/>
    <s v="Bachelor's"/>
    <s v="Indeed"/>
    <s v="Remote"/>
    <s v="EU-CC203"/>
    <x v="1"/>
    <n v="60.4"/>
    <n v="2.8"/>
    <s v="45-54"/>
    <s v="€60k-€85k"/>
    <x v="1"/>
    <n v="0"/>
    <x v="2"/>
    <s v="Watchlist"/>
    <n v="60.4"/>
    <m/>
  </r>
  <r>
    <x v="571"/>
    <s v="Anna Olsson"/>
    <x v="0"/>
    <n v="32"/>
    <d v="1993-08-25T00:00:00"/>
    <x v="6"/>
    <x v="2"/>
    <s v="Senior Software Engineer"/>
    <x v="1"/>
    <s v="M057"/>
    <x v="38"/>
    <x v="5"/>
    <s v="Sweden"/>
    <s v="Stockholm County"/>
    <d v="2017-07-04T00:00:00"/>
    <m/>
    <x v="0"/>
    <n v="113000"/>
    <n v="5600"/>
    <n v="3"/>
    <x v="3"/>
    <n v="12"/>
    <n v="0"/>
    <n v="57"/>
    <x v="0"/>
    <s v="Master's"/>
    <s v="Agency"/>
    <s v="Hybrid"/>
    <s v="EU-CC101"/>
    <x v="1"/>
    <n v="60.7"/>
    <n v="8.9"/>
    <s v="25-34"/>
    <s v="€85k-€120k"/>
    <x v="1"/>
    <n v="0"/>
    <x v="1"/>
    <s v="Not Eligible"/>
    <n v="60.7"/>
    <m/>
  </r>
  <r>
    <x v="572"/>
    <s v="Oliwia Andersson"/>
    <x v="1"/>
    <n v="55"/>
    <d v="1970-07-13T00:00:00"/>
    <x v="7"/>
    <x v="5"/>
    <s v="Process Lead"/>
    <x v="2"/>
    <s v="M042"/>
    <x v="49"/>
    <x v="19"/>
    <s v="France"/>
    <s v="Ile-de-France"/>
    <d v="2024-02-08T00:00:00"/>
    <m/>
    <x v="0"/>
    <n v="59000"/>
    <n v="5300"/>
    <n v="4"/>
    <x v="20"/>
    <n v="12"/>
    <n v="27"/>
    <n v="68"/>
    <x v="0"/>
    <s v="Diploma"/>
    <s v="Indeed"/>
    <s v="Remote"/>
    <s v="EU-CC401"/>
    <x v="1"/>
    <n v="67.3"/>
    <n v="2.2999999999999998"/>
    <s v="55+"/>
    <s v="€40k-€60k"/>
    <x v="2"/>
    <n v="0"/>
    <x v="1"/>
    <s v="Watchlist"/>
    <n v="67.3"/>
    <m/>
  </r>
  <r>
    <x v="573"/>
    <s v="Nina De Vries"/>
    <x v="1"/>
    <n v="41"/>
    <d v="1985-02-27T00:00:00"/>
    <x v="5"/>
    <x v="4"/>
    <s v="Support Specialist"/>
    <x v="5"/>
    <s v="M005"/>
    <x v="54"/>
    <x v="8"/>
    <s v="United Kingdom"/>
    <s v="England"/>
    <d v="2020-04-06T00:00:00"/>
    <m/>
    <x v="0"/>
    <n v="47000"/>
    <n v="900"/>
    <n v="2"/>
    <x v="9"/>
    <n v="16"/>
    <n v="24"/>
    <n v="50"/>
    <x v="0"/>
    <s v="High School"/>
    <s v="Internal Transfer"/>
    <s v="Hybrid"/>
    <s v="EU-CC202"/>
    <x v="1"/>
    <n v="40"/>
    <n v="6.2"/>
    <s v="35-44"/>
    <s v="€40k-€60k"/>
    <x v="0"/>
    <n v="0"/>
    <x v="1"/>
    <s v="Not Eligible"/>
    <n v="40"/>
    <m/>
  </r>
  <r>
    <x v="574"/>
    <s v="Sanne Bianchi"/>
    <x v="1"/>
    <n v="52"/>
    <d v="1973-07-24T00:00:00"/>
    <x v="1"/>
    <x v="1"/>
    <s v="FP&amp;A Analyst"/>
    <x v="5"/>
    <s v="M007"/>
    <x v="1"/>
    <x v="25"/>
    <s v="Netherlands"/>
    <s v="North Holland"/>
    <d v="2020-05-23T00:00:00"/>
    <m/>
    <x v="0"/>
    <n v="47000"/>
    <n v="4200"/>
    <n v="4"/>
    <x v="26"/>
    <n v="7"/>
    <n v="0"/>
    <n v="59"/>
    <x v="0"/>
    <s v="Master's"/>
    <s v="LinkedIn"/>
    <s v="Hybrid"/>
    <s v="EU-CC301"/>
    <x v="2"/>
    <n v="72.900000000000006"/>
    <n v="6.1"/>
    <s v="45-54"/>
    <s v="€40k-€60k"/>
    <x v="2"/>
    <n v="0"/>
    <x v="1"/>
    <s v="Not Eligible"/>
    <n v="72.900000000000006"/>
    <m/>
  </r>
  <r>
    <x v="575"/>
    <s v="Finn Garcia"/>
    <x v="0"/>
    <n v="27"/>
    <d v="1999-05-03T00:00:00"/>
    <x v="0"/>
    <x v="0"/>
    <s v="Data Analyst"/>
    <x v="1"/>
    <s v="M058"/>
    <x v="19"/>
    <x v="19"/>
    <s v="France"/>
    <s v="Ile-de-France"/>
    <d v="2020-10-16T00:00:00"/>
    <d v="2022-10-10T00:00:00"/>
    <x v="1"/>
    <n v="114000"/>
    <n v="10300"/>
    <n v="4"/>
    <x v="24"/>
    <n v="12"/>
    <n v="7"/>
    <n v="48"/>
    <x v="0"/>
    <s v="Master's"/>
    <s v="LinkedIn"/>
    <s v="Remote"/>
    <s v="EU-CC103"/>
    <x v="1"/>
    <n v="64"/>
    <n v="2"/>
    <s v="25-34"/>
    <s v="€85k-€120k"/>
    <x v="2"/>
    <n v="1"/>
    <x v="1"/>
    <s v="Not Eligible"/>
    <n v="64"/>
    <m/>
  </r>
  <r>
    <x v="576"/>
    <s v="Sergio Thomas"/>
    <x v="0"/>
    <n v="58"/>
    <d v="1967-11-29T00:00:00"/>
    <x v="7"/>
    <x v="5"/>
    <s v="Operations Analyst"/>
    <x v="4"/>
    <s v="M017"/>
    <x v="43"/>
    <x v="4"/>
    <s v="Spain"/>
    <s v="Community of Madrid"/>
    <d v="2023-08-06T00:00:00"/>
    <m/>
    <x v="0"/>
    <n v="63000"/>
    <n v="1300"/>
    <n v="2"/>
    <x v="8"/>
    <n v="21"/>
    <n v="16"/>
    <n v="62"/>
    <x v="0"/>
    <s v="Master's"/>
    <s v="University Hiring"/>
    <s v="Hybrid"/>
    <s v="EU-CC401"/>
    <x v="1"/>
    <n v="47"/>
    <n v="2.9"/>
    <s v="55+"/>
    <s v="€60k-€85k"/>
    <x v="0"/>
    <n v="0"/>
    <x v="1"/>
    <s v="Not Eligible"/>
    <n v="47"/>
    <s v="Data Issue"/>
  </r>
  <r>
    <x v="577"/>
    <s v="Maria Fernandes"/>
    <x v="1"/>
    <n v="33"/>
    <d v="1992-12-04T00:00:00"/>
    <x v="6"/>
    <x v="2"/>
    <s v="Backend Engineer"/>
    <x v="2"/>
    <s v="M057"/>
    <x v="38"/>
    <x v="5"/>
    <s v="Sweden"/>
    <s v="Stockholm County"/>
    <d v="2024-04-23T00:00:00"/>
    <m/>
    <x v="0"/>
    <n v="64000"/>
    <n v="9000"/>
    <n v="5"/>
    <x v="7"/>
    <n v="17"/>
    <n v="10"/>
    <n v="47"/>
    <x v="0"/>
    <s v="Bachelor's"/>
    <s v="Agency"/>
    <s v="Remote"/>
    <s v="EU-CC101"/>
    <x v="1"/>
    <n v="73.7"/>
    <n v="2.1"/>
    <s v="25-34"/>
    <s v="€60k-€85k"/>
    <x v="2"/>
    <n v="0"/>
    <x v="1"/>
    <s v="Not Eligible"/>
    <n v="73.7"/>
    <m/>
  </r>
  <r>
    <x v="578"/>
    <s v="Valeria O'Connor"/>
    <x v="0"/>
    <n v="56"/>
    <d v="1970-04-21T00:00:00"/>
    <x v="11"/>
    <x v="4"/>
    <s v="Sales Development Representative"/>
    <x v="5"/>
    <s v="M026"/>
    <x v="18"/>
    <x v="8"/>
    <s v="United Kingdom"/>
    <s v="England"/>
    <d v="2017-11-12T00:00:00"/>
    <m/>
    <x v="0"/>
    <n v="44000"/>
    <n v="2200"/>
    <n v="3"/>
    <x v="7"/>
    <n v="13"/>
    <n v="15"/>
    <n v="64"/>
    <x v="0"/>
    <s v="Bachelor's"/>
    <s v="University Hiring"/>
    <s v="Hybrid"/>
    <s v="EU-CC201"/>
    <x v="3"/>
    <n v="59.1"/>
    <n v="8.6"/>
    <s v="55+"/>
    <s v="€40k-€60k"/>
    <x v="1"/>
    <n v="0"/>
    <x v="1"/>
    <s v="Watchlist"/>
    <n v="59.1"/>
    <m/>
  </r>
  <r>
    <x v="579"/>
    <s v="Oliwia Johansson"/>
    <x v="0"/>
    <n v="26"/>
    <d v="1999-07-14T00:00:00"/>
    <x v="2"/>
    <x v="2"/>
    <s v="Lead Product Manager"/>
    <x v="4"/>
    <s v="M002"/>
    <x v="58"/>
    <x v="10"/>
    <s v="Germany"/>
    <s v="Berlin"/>
    <d v="2018-03-24T00:00:00"/>
    <m/>
    <x v="0"/>
    <n v="67000"/>
    <n v="1300"/>
    <n v="2"/>
    <x v="26"/>
    <n v="11"/>
    <n v="5"/>
    <n v="45"/>
    <x v="0"/>
    <s v="High School"/>
    <s v="Indeed"/>
    <s v="Hybrid"/>
    <s v="EU-CC102"/>
    <x v="1"/>
    <n v="47.5"/>
    <n v="8.1999999999999993"/>
    <s v="25-34"/>
    <s v="€60k-€85k"/>
    <x v="0"/>
    <n v="0"/>
    <x v="1"/>
    <s v="Not Eligible"/>
    <n v="47.5"/>
    <m/>
  </r>
  <r>
    <x v="580"/>
    <s v="Pablo Durand"/>
    <x v="0"/>
    <n v="52"/>
    <d v="1973-10-13T00:00:00"/>
    <x v="5"/>
    <x v="4"/>
    <s v="Implementation Consultant"/>
    <x v="5"/>
    <s v="M019"/>
    <x v="50"/>
    <x v="12"/>
    <s v="Ireland"/>
    <s v="Leinster"/>
    <d v="2017-09-05T00:00:00"/>
    <m/>
    <x v="0"/>
    <n v="37000"/>
    <n v="1800"/>
    <n v="3"/>
    <x v="23"/>
    <n v="14"/>
    <n v="12"/>
    <n v="84"/>
    <x v="0"/>
    <s v="Master's"/>
    <s v="Agency"/>
    <s v="Remote"/>
    <s v="EU-CC202"/>
    <x v="0"/>
    <n v="70.2"/>
    <n v="8.8000000000000007"/>
    <s v="45-54"/>
    <s v="&lt;€40k"/>
    <x v="1"/>
    <n v="0"/>
    <x v="0"/>
    <s v="Watchlist"/>
    <n v="70.2"/>
    <m/>
  </r>
  <r>
    <x v="581"/>
    <s v="Marco Thomas"/>
    <x v="1"/>
    <n v="24"/>
    <d v="2002-01-01T00:00:00"/>
    <x v="7"/>
    <x v="5"/>
    <s v="Process Lead"/>
    <x v="5"/>
    <s v="M017"/>
    <x v="43"/>
    <x v="16"/>
    <s v="France"/>
    <s v="Auvergne-Rhone-Alpes"/>
    <d v="2024-04-24T00:00:00"/>
    <m/>
    <x v="0"/>
    <n v="38000"/>
    <n v="5300"/>
    <n v="5"/>
    <x v="40"/>
    <n v="14"/>
    <n v="20"/>
    <n v="62"/>
    <x v="0"/>
    <s v="Bachelor's"/>
    <s v="European Job Board"/>
    <s v="Remote"/>
    <s v="EU-CC401"/>
    <x v="1"/>
    <n v="69.5"/>
    <n v="2.1"/>
    <s v="&lt;25"/>
    <s v="&lt;€40k"/>
    <x v="2"/>
    <n v="0"/>
    <x v="1"/>
    <s v="Watchlist"/>
    <n v="69.5"/>
    <s v="Data Issue"/>
  </r>
  <r>
    <x v="582"/>
    <s v="Leo Esposito"/>
    <x v="0"/>
    <n v="27"/>
    <d v="1998-06-19T00:00:00"/>
    <x v="13"/>
    <x v="3"/>
    <s v="Compliance Analyst"/>
    <x v="2"/>
    <s v="M025"/>
    <x v="26"/>
    <x v="7"/>
    <s v="Germany"/>
    <s v="Bavaria"/>
    <d v="2019-11-26T00:00:00"/>
    <m/>
    <x v="0"/>
    <n v="58000"/>
    <n v="5200"/>
    <n v="4"/>
    <x v="46"/>
    <n v="5"/>
    <n v="18"/>
    <n v="58"/>
    <x v="0"/>
    <s v="Master's"/>
    <s v="Indeed"/>
    <s v="Hybrid"/>
    <s v="EU-CC502"/>
    <x v="1"/>
    <n v="57.8"/>
    <n v="6.5"/>
    <s v="25-34"/>
    <s v="€40k-€60k"/>
    <x v="2"/>
    <n v="0"/>
    <x v="2"/>
    <s v="Not Eligible"/>
    <n v="57.8"/>
    <m/>
  </r>
  <r>
    <x v="583"/>
    <s v="Daniel Wojcik"/>
    <x v="1"/>
    <n v="61"/>
    <d v="1964-07-26T00:00:00"/>
    <x v="6"/>
    <x v="2"/>
    <s v="Backend Engineer"/>
    <x v="4"/>
    <s v="M057"/>
    <x v="38"/>
    <x v="7"/>
    <s v="Germany"/>
    <s v="Bavaria"/>
    <d v="2022-06-11T00:00:00"/>
    <m/>
    <x v="0"/>
    <n v="86000"/>
    <n v="4300"/>
    <n v="3"/>
    <x v="25"/>
    <n v="27"/>
    <n v="2"/>
    <n v="64"/>
    <x v="0"/>
    <s v="Bachelor's"/>
    <s v="Company Careers Page"/>
    <s v="Hybrid"/>
    <s v="EU-CC101"/>
    <x v="1"/>
    <n v="62.4"/>
    <n v="4"/>
    <s v="55+"/>
    <s v="€85k-€120k"/>
    <x v="1"/>
    <n v="0"/>
    <x v="1"/>
    <s v="Watchlist"/>
    <n v="62.4"/>
    <m/>
  </r>
  <r>
    <x v="584"/>
    <s v="Linnea Becker"/>
    <x v="1"/>
    <n v="40"/>
    <d v="1986-03-09T00:00:00"/>
    <x v="12"/>
    <x v="1"/>
    <s v="HR Business Partner"/>
    <x v="2"/>
    <s v="M033"/>
    <x v="21"/>
    <x v="14"/>
    <s v="Poland"/>
    <s v="Lower Silesian"/>
    <d v="2022-03-04T00:00:00"/>
    <m/>
    <x v="0"/>
    <n v="43000"/>
    <n v="2200"/>
    <n v="3"/>
    <x v="7"/>
    <n v="26"/>
    <n v="14"/>
    <n v="57"/>
    <x v="0"/>
    <s v="Master's"/>
    <s v="European Job Board"/>
    <s v="Hybrid"/>
    <s v="EU-CC302"/>
    <x v="1"/>
    <n v="57.2"/>
    <n v="4.3"/>
    <s v="35-44"/>
    <s v="€40k-€60k"/>
    <x v="1"/>
    <n v="0"/>
    <x v="1"/>
    <s v="Not Eligible"/>
    <n v="57.2"/>
    <m/>
  </r>
  <r>
    <x v="585"/>
    <s v="Niels Karlsson"/>
    <x v="0"/>
    <n v="43"/>
    <d v="1983-04-01T00:00:00"/>
    <x v="0"/>
    <x v="0"/>
    <s v="Data Analyst"/>
    <x v="5"/>
    <s v="M058"/>
    <x v="19"/>
    <x v="14"/>
    <s v="Poland"/>
    <s v="Lower Silesian"/>
    <d v="2025-01-03T00:00:00"/>
    <m/>
    <x v="0"/>
    <n v="32000"/>
    <n v="4500"/>
    <n v="5"/>
    <x v="33"/>
    <n v="21"/>
    <n v="5"/>
    <n v="72"/>
    <x v="0"/>
    <s v="Bachelor's"/>
    <s v="LinkedIn"/>
    <s v="Remote"/>
    <s v="EU-CC103"/>
    <x v="1"/>
    <n v="77.7"/>
    <n v="1.4"/>
    <s v="35-44"/>
    <s v="&lt;€40k"/>
    <x v="2"/>
    <n v="0"/>
    <x v="2"/>
    <s v="Watchlist"/>
    <n v="77.7"/>
    <m/>
  </r>
  <r>
    <x v="586"/>
    <s v="Daniel Olsson"/>
    <x v="0"/>
    <n v="49"/>
    <d v="1976-11-28T00:00:00"/>
    <x v="11"/>
    <x v="4"/>
    <s v="Account Executive"/>
    <x v="2"/>
    <s v="M023"/>
    <x v="24"/>
    <x v="18"/>
    <s v="Poland"/>
    <s v="Masovian"/>
    <d v="2025-01-28T00:00:00"/>
    <d v="2025-06-22T00:00:00"/>
    <x v="1"/>
    <n v="42000"/>
    <n v="2100"/>
    <n v="3"/>
    <x v="48"/>
    <n v="10"/>
    <n v="17"/>
    <n v="79"/>
    <x v="0"/>
    <s v="Bachelor's"/>
    <s v="LinkedIn"/>
    <s v="Office"/>
    <s v="EU-CC201"/>
    <x v="2"/>
    <n v="66.2"/>
    <n v="0.4"/>
    <s v="45-54"/>
    <s v="€40k-€60k"/>
    <x v="1"/>
    <n v="1"/>
    <x v="0"/>
    <s v="Not Eligible"/>
    <n v="66.2"/>
    <m/>
  </r>
  <r>
    <x v="587"/>
    <s v="Sophie Meijer"/>
    <x v="0"/>
    <n v="36"/>
    <d v="1990-02-22T00:00:00"/>
    <x v="1"/>
    <x v="1"/>
    <s v="Payroll Specialist"/>
    <x v="4"/>
    <s v="M043"/>
    <x v="47"/>
    <x v="3"/>
    <s v="Italy"/>
    <s v="Lombardy"/>
    <d v="2018-09-19T00:00:00"/>
    <m/>
    <x v="0"/>
    <n v="64000"/>
    <n v="5800"/>
    <n v="4"/>
    <x v="2"/>
    <n v="10"/>
    <n v="0"/>
    <n v="52"/>
    <x v="1"/>
    <s v="Master's"/>
    <s v="Internal Transfer"/>
    <s v="Remote"/>
    <s v="EU-CC301"/>
    <x v="1"/>
    <n v="71"/>
    <n v="7.7"/>
    <s v="35-44"/>
    <s v="€60k-€85k"/>
    <x v="2"/>
    <n v="0"/>
    <x v="1"/>
    <s v="Not Eligible"/>
    <n v="71"/>
    <m/>
  </r>
  <r>
    <x v="588"/>
    <s v="Bram Ferrari"/>
    <x v="0"/>
    <n v="51"/>
    <d v="1974-08-06T00:00:00"/>
    <x v="6"/>
    <x v="2"/>
    <s v="Senior Software Engineer"/>
    <x v="2"/>
    <s v="M039"/>
    <x v="22"/>
    <x v="9"/>
    <s v="United Kingdom"/>
    <s v="England"/>
    <d v="2019-05-14T00:00:00"/>
    <m/>
    <x v="0"/>
    <n v="56000"/>
    <n v="2800"/>
    <n v="3"/>
    <x v="26"/>
    <n v="18"/>
    <n v="24"/>
    <n v="71"/>
    <x v="0"/>
    <s v="Bachelor's"/>
    <s v="Company Careers Page"/>
    <s v="Remote"/>
    <s v="EU-CC101"/>
    <x v="1"/>
    <n v="58.1"/>
    <n v="7.1"/>
    <s v="45-54"/>
    <s v="€40k-€60k"/>
    <x v="1"/>
    <n v="0"/>
    <x v="1"/>
    <s v="Watchlist"/>
    <n v="58.1"/>
    <s v="Data Issue"/>
  </r>
  <r>
    <x v="589"/>
    <s v="Thomas Gomez"/>
    <x v="1"/>
    <n v="35"/>
    <d v="1990-07-05T00:00:00"/>
    <x v="5"/>
    <x v="4"/>
    <s v="Client Success Associate"/>
    <x v="1"/>
    <s v="M050"/>
    <x v="14"/>
    <x v="8"/>
    <s v="United Kingdom"/>
    <s v="England"/>
    <d v="2022-07-27T00:00:00"/>
    <m/>
    <x v="0"/>
    <n v="105000"/>
    <n v="2100"/>
    <n v="2"/>
    <x v="38"/>
    <n v="21"/>
    <n v="9"/>
    <n v="51"/>
    <x v="0"/>
    <s v="Bachelor's"/>
    <s v="University Hiring"/>
    <s v="Hybrid"/>
    <s v="EU-CC202"/>
    <x v="1"/>
    <n v="51.3"/>
    <n v="3.9"/>
    <s v="35-44"/>
    <s v="€85k-€120k"/>
    <x v="0"/>
    <n v="0"/>
    <x v="0"/>
    <s v="Not Eligible"/>
    <n v="51.3"/>
    <m/>
  </r>
  <r>
    <x v="590"/>
    <s v="Bram Santos"/>
    <x v="0"/>
    <n v="36"/>
    <d v="1989-12-02T00:00:00"/>
    <x v="4"/>
    <x v="4"/>
    <s v="Marketing Executive"/>
    <x v="4"/>
    <s v="M006"/>
    <x v="4"/>
    <x v="21"/>
    <s v="Spain"/>
    <s v="Catalonia"/>
    <d v="2016-12-26T00:00:00"/>
    <d v="2023-08-23T00:00:00"/>
    <x v="1"/>
    <n v="66000"/>
    <n v="3300"/>
    <n v="3"/>
    <x v="24"/>
    <n v="0"/>
    <n v="17"/>
    <n v="60"/>
    <x v="0"/>
    <s v="Bachelor's"/>
    <s v="Agency"/>
    <s v="Remote"/>
    <s v="EU-CC203"/>
    <x v="1"/>
    <n v="54.2"/>
    <n v="6.7"/>
    <s v="35-44"/>
    <s v="€60k-€85k"/>
    <x v="1"/>
    <n v="1"/>
    <x v="1"/>
    <s v="Not Eligible"/>
    <n v="54.2"/>
    <m/>
  </r>
  <r>
    <x v="591"/>
    <s v="Lucas Bernard"/>
    <x v="0"/>
    <n v="59"/>
    <d v="1966-07-19T00:00:00"/>
    <x v="5"/>
    <x v="4"/>
    <s v="Support Specialist"/>
    <x v="4"/>
    <s v="M005"/>
    <x v="54"/>
    <x v="13"/>
    <s v="Europe"/>
    <s v="Remote"/>
    <d v="2020-04-03T00:00:00"/>
    <m/>
    <x v="0"/>
    <n v="64000"/>
    <n v="3200"/>
    <n v="3"/>
    <x v="3"/>
    <n v="13"/>
    <n v="5"/>
    <n v="63"/>
    <x v="0"/>
    <s v="Bachelor's"/>
    <s v="Indeed"/>
    <s v="Remote"/>
    <s v="EU-CC202"/>
    <x v="1"/>
    <n v="60.3"/>
    <n v="6.2"/>
    <s v="55+"/>
    <s v="€60k-€85k"/>
    <x v="1"/>
    <n v="0"/>
    <x v="1"/>
    <s v="Watchlist"/>
    <n v="60.3"/>
    <s v="Data Issue"/>
  </r>
  <r>
    <x v="592"/>
    <s v="Nathan Moreau"/>
    <x v="0"/>
    <n v="32"/>
    <d v="1993-09-21T00:00:00"/>
    <x v="6"/>
    <x v="2"/>
    <s v="Platform Engineer"/>
    <x v="3"/>
    <s v="M001"/>
    <x v="17"/>
    <x v="4"/>
    <s v="Spain"/>
    <s v="Community of Madrid"/>
    <d v="2024-12-06T00:00:00"/>
    <m/>
    <x v="0"/>
    <n v="121000"/>
    <n v="7300"/>
    <n v="3"/>
    <x v="26"/>
    <n v="16"/>
    <n v="23"/>
    <n v="58"/>
    <x v="0"/>
    <s v="Diploma"/>
    <s v="Employee Referral"/>
    <s v="Hybrid"/>
    <s v="EU-CC101"/>
    <x v="1"/>
    <n v="53.5"/>
    <n v="1.5"/>
    <s v="25-34"/>
    <s v="€120k-€170k"/>
    <x v="1"/>
    <n v="0"/>
    <x v="1"/>
    <s v="Not Eligible"/>
    <n v="53.5"/>
    <m/>
  </r>
  <r>
    <x v="593"/>
    <s v="Daniela Meyer"/>
    <x v="1"/>
    <n v="57"/>
    <d v="1968-12-08T00:00:00"/>
    <x v="14"/>
    <x v="2"/>
    <s v="Systems Administrator"/>
    <x v="2"/>
    <s v="M022"/>
    <x v="42"/>
    <x v="2"/>
    <s v="Poland"/>
    <s v="Lesser Poland"/>
    <d v="2020-03-25T00:00:00"/>
    <m/>
    <x v="0"/>
    <n v="42000"/>
    <n v="2100"/>
    <n v="3"/>
    <x v="14"/>
    <n v="10"/>
    <n v="17"/>
    <n v="75"/>
    <x v="0"/>
    <s v="Master's"/>
    <s v="University Hiring"/>
    <s v="Remote"/>
    <s v="EU-CC104"/>
    <x v="0"/>
    <n v="63"/>
    <n v="6.2"/>
    <s v="55+"/>
    <s v="€40k-€60k"/>
    <x v="1"/>
    <n v="0"/>
    <x v="0"/>
    <s v="Watchlist"/>
    <n v="63"/>
    <s v="Data Issue"/>
  </r>
  <r>
    <x v="594"/>
    <s v="Liam Smit"/>
    <x v="0"/>
    <n v="51"/>
    <d v="1975-03-17T00:00:00"/>
    <x v="14"/>
    <x v="2"/>
    <s v="Systems Administrator"/>
    <x v="1"/>
    <s v="M045"/>
    <x v="39"/>
    <x v="18"/>
    <s v="Poland"/>
    <s v="Masovian"/>
    <d v="2016-07-05T00:00:00"/>
    <d v="2021-12-03T00:00:00"/>
    <x v="1"/>
    <n v="79000"/>
    <n v="4000"/>
    <n v="3"/>
    <x v="51"/>
    <n v="11"/>
    <n v="19"/>
    <n v="46"/>
    <x v="0"/>
    <s v="Master's"/>
    <s v="Agency"/>
    <s v="Remote"/>
    <s v="EU-CC104"/>
    <x v="1"/>
    <n v="44.8"/>
    <n v="5.4"/>
    <s v="45-54"/>
    <s v="€60k-€85k"/>
    <x v="1"/>
    <n v="1"/>
    <x v="2"/>
    <s v="Not Eligible"/>
    <n v="44.8"/>
    <m/>
  </r>
  <r>
    <x v="595"/>
    <s v="Francesco Martins"/>
    <x v="0"/>
    <n v="48"/>
    <d v="1978-03-21T00:00:00"/>
    <x v="5"/>
    <x v="4"/>
    <s v="Customer Success Manager"/>
    <x v="4"/>
    <s v="M032"/>
    <x v="32"/>
    <x v="8"/>
    <s v="United Kingdom"/>
    <s v="England"/>
    <d v="2025-05-04T00:00:00"/>
    <m/>
    <x v="0"/>
    <n v="82000"/>
    <n v="4100"/>
    <n v="3"/>
    <x v="25"/>
    <n v="19"/>
    <n v="12"/>
    <n v="66"/>
    <x v="0"/>
    <s v="Bachelor's"/>
    <s v="Indeed"/>
    <s v="Hybrid"/>
    <s v="EU-CC202"/>
    <x v="1"/>
    <n v="58.1"/>
    <n v="1.1000000000000001"/>
    <s v="45-54"/>
    <s v="€60k-€85k"/>
    <x v="1"/>
    <n v="0"/>
    <x v="1"/>
    <s v="Watchlist"/>
    <n v="58.1"/>
    <s v="Data Issue"/>
  </r>
  <r>
    <x v="596"/>
    <s v="Lea Walsh"/>
    <x v="1"/>
    <n v="47"/>
    <d v="1979-02-09T00:00:00"/>
    <x v="6"/>
    <x v="2"/>
    <s v="Frontend Engineer"/>
    <x v="3"/>
    <s v="M039"/>
    <x v="22"/>
    <x v="25"/>
    <s v="Netherlands"/>
    <s v="North Holland"/>
    <d v="2021-08-12T00:00:00"/>
    <m/>
    <x v="0"/>
    <n v="144000"/>
    <n v="8600"/>
    <n v="3"/>
    <x v="43"/>
    <n v="20"/>
    <n v="28"/>
    <n v="45"/>
    <x v="0"/>
    <s v="Bachelor's"/>
    <s v="LinkedIn"/>
    <s v="Hybrid"/>
    <s v="EU-CC101"/>
    <x v="0"/>
    <n v="52.8"/>
    <n v="4.8"/>
    <s v="45-54"/>
    <s v="€120k-€170k"/>
    <x v="1"/>
    <n v="0"/>
    <x v="0"/>
    <s v="Not Eligible"/>
    <n v="52.8"/>
    <m/>
  </r>
  <r>
    <x v="597"/>
    <s v="Sofia Walker"/>
    <x v="1"/>
    <n v="44"/>
    <d v="1981-09-25T00:00:00"/>
    <x v="4"/>
    <x v="4"/>
    <s v="Campaign Manager"/>
    <x v="5"/>
    <s v="M006"/>
    <x v="4"/>
    <x v="11"/>
    <s v="Germany"/>
    <s v="Hesse"/>
    <d v="2018-09-06T00:00:00"/>
    <d v="2020-01-23T00:00:00"/>
    <x v="1"/>
    <n v="37000"/>
    <n v="0"/>
    <n v="1"/>
    <x v="16"/>
    <n v="23"/>
    <n v="21"/>
    <n v="44"/>
    <x v="0"/>
    <s v="Master's"/>
    <s v="European Job Board"/>
    <s v="Hybrid"/>
    <s v="EU-CC203"/>
    <x v="1"/>
    <n v="30.9"/>
    <n v="1.4"/>
    <s v="35-44"/>
    <s v="&lt;€40k"/>
    <x v="0"/>
    <n v="1"/>
    <x v="1"/>
    <s v="Not Eligible"/>
    <n v="30.9"/>
    <m/>
  </r>
  <r>
    <x v="598"/>
    <s v="Alicja Evans"/>
    <x v="1"/>
    <n v="59"/>
    <d v="1967-04-12T00:00:00"/>
    <x v="13"/>
    <x v="3"/>
    <s v="Regulatory Specialist"/>
    <x v="1"/>
    <s v="M012"/>
    <x v="33"/>
    <x v="0"/>
    <s v="Spain"/>
    <s v="Valencian Community"/>
    <d v="2022-12-19T00:00:00"/>
    <m/>
    <x v="0"/>
    <n v="99000"/>
    <n v="2000"/>
    <n v="2"/>
    <x v="1"/>
    <n v="9"/>
    <n v="8"/>
    <n v="39"/>
    <x v="0"/>
    <s v="Master's"/>
    <s v="Indeed"/>
    <s v="Office"/>
    <s v="EU-CC502"/>
    <x v="0"/>
    <n v="44.6"/>
    <n v="3.5"/>
    <s v="55+"/>
    <s v="€85k-€120k"/>
    <x v="0"/>
    <n v="0"/>
    <x v="1"/>
    <s v="Not Eligible"/>
    <n v="44.6"/>
    <s v="Data Issue"/>
  </r>
  <r>
    <x v="599"/>
    <s v="Ben Svensson"/>
    <x v="0"/>
    <n v="47"/>
    <d v="1979-02-22T00:00:00"/>
    <x v="6"/>
    <x v="2"/>
    <s v="Senior Software Engineer"/>
    <x v="2"/>
    <s v="M030"/>
    <x v="35"/>
    <x v="19"/>
    <s v="France"/>
    <s v="Ile-de-France"/>
    <d v="2018-03-14T00:00:00"/>
    <m/>
    <x v="0"/>
    <n v="55000"/>
    <n v="7700"/>
    <n v="5"/>
    <x v="1"/>
    <n v="15"/>
    <n v="16"/>
    <n v="68"/>
    <x v="0"/>
    <s v="Diploma"/>
    <s v="European Job Board"/>
    <s v="Remote"/>
    <s v="EU-CC101"/>
    <x v="1"/>
    <n v="77.8"/>
    <n v="8.3000000000000007"/>
    <s v="45-54"/>
    <s v="€40k-€60k"/>
    <x v="2"/>
    <n v="0"/>
    <x v="1"/>
    <s v="Watchlist"/>
    <n v="77.8"/>
    <m/>
  </r>
  <r>
    <x v="600"/>
    <s v="Alejandro Weber"/>
    <x v="0"/>
    <n v="51"/>
    <d v="1974-12-21T00:00:00"/>
    <x v="1"/>
    <x v="1"/>
    <s v="FP&amp;A Analyst"/>
    <x v="0"/>
    <s v="M043"/>
    <x v="47"/>
    <x v="4"/>
    <s v="Spain"/>
    <s v="Community of Madrid"/>
    <d v="2022-12-11T00:00:00"/>
    <m/>
    <x v="0"/>
    <n v="150000"/>
    <n v="4500"/>
    <n v="2"/>
    <x v="25"/>
    <n v="4"/>
    <n v="4"/>
    <n v="58"/>
    <x v="0"/>
    <s v="Master's"/>
    <s v="University Hiring"/>
    <s v="Hybrid"/>
    <s v="EU-CC301"/>
    <x v="1"/>
    <n v="50.3"/>
    <n v="3.5"/>
    <s v="45-54"/>
    <s v="€120k-€170k"/>
    <x v="0"/>
    <n v="0"/>
    <x v="1"/>
    <s v="Not Eligible"/>
    <n v="50.3"/>
    <s v="Data Issue"/>
  </r>
  <r>
    <x v="601"/>
    <s v="Diego Visser"/>
    <x v="0"/>
    <n v="54"/>
    <d v="1972-01-13T00:00:00"/>
    <x v="5"/>
    <x v="4"/>
    <s v="Implementation Consultant"/>
    <x v="1"/>
    <s v="M005"/>
    <x v="54"/>
    <x v="13"/>
    <s v="Europe"/>
    <s v="Remote"/>
    <d v="2020-05-04T00:00:00"/>
    <m/>
    <x v="0"/>
    <n v="100000"/>
    <n v="9000"/>
    <n v="4"/>
    <x v="7"/>
    <n v="32"/>
    <n v="6"/>
    <n v="72"/>
    <x v="1"/>
    <s v="Bachelor's"/>
    <s v="Agency"/>
    <s v="Hybrid"/>
    <s v="EU-CC202"/>
    <x v="1"/>
    <n v="75.5"/>
    <n v="6.1"/>
    <s v="45-54"/>
    <s v="€85k-€120k"/>
    <x v="2"/>
    <n v="0"/>
    <x v="1"/>
    <s v="Watchlist"/>
    <n v="75.5"/>
    <s v="Data Issue"/>
  </r>
  <r>
    <x v="602"/>
    <s v="Emil Wisniewski"/>
    <x v="0"/>
    <n v="37"/>
    <d v="1989-03-23T00:00:00"/>
    <x v="1"/>
    <x v="1"/>
    <s v="Financial Analyst"/>
    <x v="0"/>
    <s v="M043"/>
    <x v="47"/>
    <x v="23"/>
    <s v="Portugal"/>
    <s v="Lisbon District"/>
    <d v="2016-07-27T00:00:00"/>
    <m/>
    <x v="0"/>
    <n v="137000"/>
    <n v="20600"/>
    <n v="5"/>
    <x v="9"/>
    <n v="20"/>
    <n v="8"/>
    <n v="89"/>
    <x v="0"/>
    <s v="MBA"/>
    <s v="Company Careers Page"/>
    <s v="Hybrid"/>
    <s v="EU-CC301"/>
    <x v="1"/>
    <n v="86.7"/>
    <n v="9.9"/>
    <s v="35-44"/>
    <s v="€120k-€170k"/>
    <x v="2"/>
    <n v="0"/>
    <x v="1"/>
    <s v="Eligible"/>
    <n v="86.7"/>
    <m/>
  </r>
  <r>
    <x v="603"/>
    <s v="Daan Meijer"/>
    <x v="0"/>
    <n v="32"/>
    <d v="1993-12-24T00:00:00"/>
    <x v="6"/>
    <x v="2"/>
    <s v="Frontend Engineer"/>
    <x v="2"/>
    <s v="M057"/>
    <x v="38"/>
    <x v="9"/>
    <s v="United Kingdom"/>
    <s v="England"/>
    <d v="2017-12-01T00:00:00"/>
    <m/>
    <x v="0"/>
    <n v="53000"/>
    <n v="4800"/>
    <n v="4"/>
    <x v="31"/>
    <n v="10"/>
    <n v="10"/>
    <n v="63"/>
    <x v="1"/>
    <s v="Bachelor's"/>
    <s v="LinkedIn"/>
    <s v="Office"/>
    <s v="EU-CC101"/>
    <x v="3"/>
    <n v="73"/>
    <n v="8.5"/>
    <s v="25-34"/>
    <s v="€40k-€60k"/>
    <x v="2"/>
    <n v="0"/>
    <x v="0"/>
    <s v="Watchlist"/>
    <n v="73"/>
    <m/>
  </r>
  <r>
    <x v="604"/>
    <s v="Hanna Byrne"/>
    <x v="1"/>
    <n v="44"/>
    <d v="1981-07-08T00:00:00"/>
    <x v="4"/>
    <x v="4"/>
    <s v="Content Specialist"/>
    <x v="5"/>
    <s v="M006"/>
    <x v="4"/>
    <x v="9"/>
    <s v="United Kingdom"/>
    <s v="England"/>
    <d v="2025-02-02T00:00:00"/>
    <m/>
    <x v="0"/>
    <n v="44000"/>
    <n v="2200"/>
    <n v="3"/>
    <x v="7"/>
    <n v="21"/>
    <n v="16"/>
    <n v="63"/>
    <x v="0"/>
    <s v="Master's"/>
    <s v="Employee Referral"/>
    <s v="Remote"/>
    <s v="EU-CC203"/>
    <x v="1"/>
    <n v="58.3"/>
    <n v="1.4"/>
    <s v="35-44"/>
    <s v="€40k-€60k"/>
    <x v="1"/>
    <n v="0"/>
    <x v="1"/>
    <s v="Watchlist"/>
    <n v="58.3"/>
    <m/>
  </r>
  <r>
    <x v="605"/>
    <s v="Grace Greco"/>
    <x v="1"/>
    <n v="38"/>
    <d v="1988-03-26T00:00:00"/>
    <x v="1"/>
    <x v="1"/>
    <s v="Financial Analyst"/>
    <x v="1"/>
    <s v="M059"/>
    <x v="41"/>
    <x v="4"/>
    <s v="Spain"/>
    <s v="Community of Madrid"/>
    <d v="2023-01-13T00:00:00"/>
    <m/>
    <x v="0"/>
    <n v="97000"/>
    <n v="8700"/>
    <n v="4"/>
    <x v="1"/>
    <n v="8"/>
    <n v="4"/>
    <n v="70"/>
    <x v="0"/>
    <s v="Bachelor's"/>
    <s v="University Hiring"/>
    <s v="Remote"/>
    <s v="EU-CC301"/>
    <x v="0"/>
    <n v="75.5"/>
    <n v="3.4"/>
    <s v="35-44"/>
    <s v="€85k-€120k"/>
    <x v="2"/>
    <n v="0"/>
    <x v="1"/>
    <s v="Eligible"/>
    <n v="75.5"/>
    <s v="Data Issue"/>
  </r>
  <r>
    <x v="606"/>
    <s v="Piotr Petit"/>
    <x v="0"/>
    <n v="31"/>
    <d v="1994-06-19T00:00:00"/>
    <x v="6"/>
    <x v="2"/>
    <s v="Platform Engineer"/>
    <x v="5"/>
    <s v="M001"/>
    <x v="17"/>
    <x v="12"/>
    <s v="Ireland"/>
    <s v="Leinster"/>
    <d v="2025-03-05T00:00:00"/>
    <m/>
    <x v="0"/>
    <n v="40000"/>
    <n v="2000"/>
    <n v="3"/>
    <x v="27"/>
    <n v="19"/>
    <n v="2"/>
    <n v="67"/>
    <x v="0"/>
    <s v="MBA"/>
    <s v="Internal Transfer"/>
    <s v="Remote"/>
    <s v="EU-CC101"/>
    <x v="1"/>
    <n v="64.5"/>
    <n v="1.3"/>
    <s v="25-34"/>
    <s v="€40k-€60k"/>
    <x v="1"/>
    <n v="0"/>
    <x v="1"/>
    <s v="Watchlist"/>
    <n v="64.5"/>
    <m/>
  </r>
  <r>
    <x v="607"/>
    <s v="Javier Walsh"/>
    <x v="0"/>
    <n v="32"/>
    <d v="1993-11-26T00:00:00"/>
    <x v="2"/>
    <x v="2"/>
    <s v="Product Analyst"/>
    <x v="5"/>
    <s v="M031"/>
    <x v="28"/>
    <x v="19"/>
    <s v="France"/>
    <s v="Ile-de-France"/>
    <d v="2024-08-22T00:00:00"/>
    <m/>
    <x v="0"/>
    <n v="47000"/>
    <n v="4200"/>
    <n v="4"/>
    <x v="52"/>
    <n v="19"/>
    <n v="11"/>
    <n v="51"/>
    <x v="0"/>
    <s v="MBA"/>
    <s v="Indeed"/>
    <s v="Office"/>
    <s v="EU-CC102"/>
    <x v="1"/>
    <n v="59.1"/>
    <n v="1.8"/>
    <s v="25-34"/>
    <s v="€40k-€60k"/>
    <x v="2"/>
    <n v="0"/>
    <x v="2"/>
    <s v="Not Eligible"/>
    <n v="59.1"/>
    <m/>
  </r>
  <r>
    <x v="608"/>
    <s v="Luuk Esposito"/>
    <x v="0"/>
    <n v="43"/>
    <d v="1983-03-31T00:00:00"/>
    <x v="6"/>
    <x v="2"/>
    <s v="Platform Engineer"/>
    <x v="2"/>
    <s v="M048"/>
    <x v="6"/>
    <x v="25"/>
    <s v="Netherlands"/>
    <s v="North Holland"/>
    <d v="2019-04-24T00:00:00"/>
    <m/>
    <x v="0"/>
    <n v="50000"/>
    <n v="0"/>
    <n v="1"/>
    <x v="25"/>
    <n v="19"/>
    <n v="5"/>
    <n v="46"/>
    <x v="0"/>
    <s v="Diploma"/>
    <s v="University Hiring"/>
    <s v="Office"/>
    <s v="EU-CC101"/>
    <x v="1"/>
    <n v="36.6"/>
    <n v="7.1"/>
    <s v="35-44"/>
    <s v="€40k-€60k"/>
    <x v="0"/>
    <n v="0"/>
    <x v="1"/>
    <s v="Not Eligible"/>
    <n v="36.6"/>
    <s v="Data Issue"/>
  </r>
  <r>
    <x v="609"/>
    <s v="Miguel Smit"/>
    <x v="1"/>
    <n v="55"/>
    <d v="1970-08-16T00:00:00"/>
    <x v="1"/>
    <x v="1"/>
    <s v="FP&amp;A Analyst"/>
    <x v="4"/>
    <s v="M007"/>
    <x v="1"/>
    <x v="16"/>
    <s v="France"/>
    <s v="Auvergne-Rhone-Alpes"/>
    <d v="2023-09-10T00:00:00"/>
    <m/>
    <x v="0"/>
    <n v="79000"/>
    <n v="0"/>
    <n v="1"/>
    <x v="21"/>
    <n v="21"/>
    <n v="0"/>
    <n v="38"/>
    <x v="0"/>
    <s v="Bachelor's"/>
    <s v="Company Careers Page"/>
    <s v="Remote"/>
    <s v="EU-CC301"/>
    <x v="0"/>
    <n v="36.5"/>
    <n v="2.8"/>
    <s v="55+"/>
    <s v="€60k-€85k"/>
    <x v="0"/>
    <n v="0"/>
    <x v="1"/>
    <s v="Not Eligible"/>
    <n v="36.5"/>
    <m/>
  </r>
  <r>
    <x v="610"/>
    <s v="Ebba Nilsson"/>
    <x v="0"/>
    <n v="42"/>
    <d v="1983-08-17T00:00:00"/>
    <x v="2"/>
    <x v="2"/>
    <s v="Product Analyst"/>
    <x v="2"/>
    <s v="M028"/>
    <x v="16"/>
    <x v="0"/>
    <s v="Spain"/>
    <s v="Valencian Community"/>
    <d v="2022-07-09T00:00:00"/>
    <d v="2024-01-19T00:00:00"/>
    <x v="1"/>
    <n v="39000"/>
    <n v="5500"/>
    <n v="5"/>
    <x v="17"/>
    <n v="19"/>
    <n v="27"/>
    <n v="60"/>
    <x v="0"/>
    <s v="Bachelor's"/>
    <s v="Company Careers Page"/>
    <s v="Office"/>
    <s v="EU-CC102"/>
    <x v="0"/>
    <n v="69.2"/>
    <n v="1.5"/>
    <s v="35-44"/>
    <s v="&lt;€40k"/>
    <x v="2"/>
    <n v="1"/>
    <x v="1"/>
    <s v="Not Eligible"/>
    <n v="69.2"/>
    <m/>
  </r>
  <r>
    <x v="611"/>
    <s v="Nina Sousa"/>
    <x v="1"/>
    <n v="25"/>
    <d v="2000-10-03T00:00:00"/>
    <x v="9"/>
    <x v="1"/>
    <s v="Corporate Strategy Manager"/>
    <x v="2"/>
    <s v="M015"/>
    <x v="10"/>
    <x v="26"/>
    <s v="Italy"/>
    <s v="Lazio"/>
    <d v="2025-07-18T00:00:00"/>
    <m/>
    <x v="0"/>
    <n v="44000"/>
    <n v="4000"/>
    <n v="4"/>
    <x v="42"/>
    <n v="15"/>
    <n v="8"/>
    <n v="78"/>
    <x v="0"/>
    <s v="Diploma"/>
    <s v="Internal Transfer"/>
    <s v="Office"/>
    <s v="EU-CC303"/>
    <x v="1"/>
    <n v="78.3"/>
    <n v="0.9"/>
    <s v="25-34"/>
    <s v="€40k-€60k"/>
    <x v="2"/>
    <n v="0"/>
    <x v="0"/>
    <s v="Watchlist"/>
    <n v="78.3"/>
    <s v="Data Issue"/>
  </r>
  <r>
    <x v="612"/>
    <s v="Sven Esposito"/>
    <x v="0"/>
    <n v="49"/>
    <d v="1977-03-02T00:00:00"/>
    <x v="14"/>
    <x v="2"/>
    <s v="IT Manager"/>
    <x v="2"/>
    <s v="M035"/>
    <x v="55"/>
    <x v="13"/>
    <s v="Europe"/>
    <s v="Remote"/>
    <d v="2023-11-03T00:00:00"/>
    <d v="2024-07-09T00:00:00"/>
    <x v="1"/>
    <n v="59000"/>
    <n v="1200"/>
    <n v="2"/>
    <x v="2"/>
    <n v="2"/>
    <n v="33"/>
    <n v="36"/>
    <x v="0"/>
    <s v="Diploma"/>
    <s v="European Job Board"/>
    <s v="Hybrid"/>
    <s v="EU-CC104"/>
    <x v="1"/>
    <n v="37.4"/>
    <n v="0.7"/>
    <s v="45-54"/>
    <s v="€40k-€60k"/>
    <x v="0"/>
    <n v="1"/>
    <x v="1"/>
    <s v="Not Eligible"/>
    <n v="37.4"/>
    <s v="Data Issue"/>
  </r>
  <r>
    <x v="613"/>
    <s v="Daniela Greco"/>
    <x v="1"/>
    <n v="52"/>
    <d v="1973-07-07T00:00:00"/>
    <x v="1"/>
    <x v="1"/>
    <s v="Payroll Specialist"/>
    <x v="1"/>
    <s v="M007"/>
    <x v="1"/>
    <x v="11"/>
    <s v="Germany"/>
    <s v="Hesse"/>
    <d v="2021-04-18T00:00:00"/>
    <m/>
    <x v="0"/>
    <n v="117000"/>
    <n v="16400"/>
    <n v="5"/>
    <x v="33"/>
    <n v="2"/>
    <n v="14"/>
    <n v="38"/>
    <x v="1"/>
    <s v="Bachelor's"/>
    <s v="University Hiring"/>
    <s v="Hybrid"/>
    <s v="EU-CC301"/>
    <x v="2"/>
    <n v="61.3"/>
    <n v="5.2"/>
    <s v="45-54"/>
    <s v="€85k-€120k"/>
    <x v="2"/>
    <n v="0"/>
    <x v="2"/>
    <s v="Not Eligible"/>
    <n v="61.3"/>
    <m/>
  </r>
  <r>
    <x v="614"/>
    <s v="Wojciech Brown"/>
    <x v="0"/>
    <n v="46"/>
    <d v="1979-11-06T00:00:00"/>
    <x v="6"/>
    <x v="2"/>
    <s v="Frontend Engineer"/>
    <x v="4"/>
    <s v="M030"/>
    <x v="35"/>
    <x v="12"/>
    <s v="Ireland"/>
    <s v="Leinster"/>
    <d v="2023-08-25T00:00:00"/>
    <m/>
    <x v="0"/>
    <n v="87000"/>
    <n v="12200"/>
    <n v="5"/>
    <x v="41"/>
    <n v="1"/>
    <n v="26"/>
    <n v="65"/>
    <x v="0"/>
    <s v="Bachelor's"/>
    <s v="Agency"/>
    <s v="Hybrid"/>
    <s v="EU-CC101"/>
    <x v="1"/>
    <n v="73.5"/>
    <n v="2.8"/>
    <s v="45-54"/>
    <s v="€85k-€120k"/>
    <x v="2"/>
    <n v="0"/>
    <x v="1"/>
    <s v="Watchlist"/>
    <n v="73.5"/>
    <m/>
  </r>
  <r>
    <x v="615"/>
    <s v="Amelia Williams"/>
    <x v="0"/>
    <n v="22"/>
    <d v="2003-08-27T00:00:00"/>
    <x v="11"/>
    <x v="4"/>
    <s v="Enterprise Account Manager"/>
    <x v="6"/>
    <s v="M023"/>
    <x v="24"/>
    <x v="19"/>
    <s v="France"/>
    <s v="Ile-de-France"/>
    <d v="2024-06-28T00:00:00"/>
    <m/>
    <x v="0"/>
    <n v="223000"/>
    <n v="6700"/>
    <n v="2"/>
    <x v="52"/>
    <n v="13"/>
    <n v="3"/>
    <n v="52"/>
    <x v="0"/>
    <s v="Bachelor's"/>
    <s v="Agency"/>
    <s v="Office"/>
    <s v="EU-CC201"/>
    <x v="1"/>
    <n v="45.5"/>
    <n v="2"/>
    <s v="&lt;25"/>
    <s v="€170k+"/>
    <x v="0"/>
    <n v="0"/>
    <x v="2"/>
    <s v="Not Eligible"/>
    <n v="45.5"/>
    <m/>
  </r>
  <r>
    <x v="616"/>
    <s v="Jakub Jansen"/>
    <x v="0"/>
    <n v="49"/>
    <d v="1977-01-15T00:00:00"/>
    <x v="6"/>
    <x v="2"/>
    <s v="Backend Engineer"/>
    <x v="5"/>
    <s v="M051"/>
    <x v="13"/>
    <x v="13"/>
    <s v="Europe"/>
    <s v="Remote"/>
    <d v="2018-05-27T00:00:00"/>
    <m/>
    <x v="0"/>
    <n v="33000"/>
    <n v="1600"/>
    <n v="3"/>
    <x v="24"/>
    <n v="16"/>
    <n v="8"/>
    <n v="63"/>
    <x v="0"/>
    <s v="Bachelor's"/>
    <s v="Internal Transfer"/>
    <s v="Hybrid"/>
    <s v="EU-CC101"/>
    <x v="1"/>
    <n v="59.8"/>
    <n v="8"/>
    <s v="45-54"/>
    <s v="&lt;€40k"/>
    <x v="1"/>
    <n v="0"/>
    <x v="1"/>
    <s v="Watchlist"/>
    <n v="59.8"/>
    <s v="Data Issue"/>
  </r>
  <r>
    <x v="617"/>
    <s v="Tess Nowak"/>
    <x v="0"/>
    <n v="27"/>
    <d v="1999-04-05T00:00:00"/>
    <x v="10"/>
    <x v="5"/>
    <s v="Procurement Analyst"/>
    <x v="4"/>
    <s v="M029"/>
    <x v="44"/>
    <x v="9"/>
    <s v="United Kingdom"/>
    <s v="England"/>
    <d v="2025-06-11T00:00:00"/>
    <m/>
    <x v="0"/>
    <n v="68000"/>
    <n v="3400"/>
    <n v="3"/>
    <x v="16"/>
    <n v="10"/>
    <n v="9"/>
    <n v="87"/>
    <x v="0"/>
    <s v="Bachelor's"/>
    <s v="Employee Referral"/>
    <s v="Remote"/>
    <s v="EU-CC402"/>
    <x v="1"/>
    <n v="69.5"/>
    <n v="1"/>
    <s v="25-34"/>
    <s v="€60k-€85k"/>
    <x v="1"/>
    <n v="0"/>
    <x v="1"/>
    <s v="Watchlist"/>
    <n v="69.5"/>
    <m/>
  </r>
  <r>
    <x v="618"/>
    <s v="Noel O'Connor"/>
    <x v="1"/>
    <n v="57"/>
    <d v="1968-07-13T00:00:00"/>
    <x v="0"/>
    <x v="0"/>
    <s v="Data Analyst"/>
    <x v="3"/>
    <s v="M037"/>
    <x v="37"/>
    <x v="23"/>
    <s v="Portugal"/>
    <s v="Lisbon District"/>
    <d v="2021-11-11T00:00:00"/>
    <m/>
    <x v="0"/>
    <n v="96000"/>
    <n v="2900"/>
    <n v="2"/>
    <x v="23"/>
    <n v="12"/>
    <n v="20"/>
    <n v="65"/>
    <x v="0"/>
    <s v="Bachelor's"/>
    <s v="Agency"/>
    <s v="Hybrid"/>
    <s v="EU-CC103"/>
    <x v="1"/>
    <n v="50.5"/>
    <n v="4.5999999999999996"/>
    <s v="55+"/>
    <s v="€85k-€120k"/>
    <x v="0"/>
    <n v="0"/>
    <x v="0"/>
    <s v="Not Eligible"/>
    <n v="50.5"/>
    <m/>
  </r>
  <r>
    <x v="619"/>
    <s v="Lucas Larsson"/>
    <x v="1"/>
    <n v="37"/>
    <d v="1989-05-04T00:00:00"/>
    <x v="11"/>
    <x v="4"/>
    <s v="Regional Sales Manager"/>
    <x v="2"/>
    <s v="M004"/>
    <x v="27"/>
    <x v="21"/>
    <s v="Spain"/>
    <s v="Catalonia"/>
    <d v="2015-04-24T00:00:00"/>
    <m/>
    <x v="0"/>
    <n v="45000"/>
    <n v="6300"/>
    <n v="5"/>
    <x v="14"/>
    <n v="8"/>
    <n v="12"/>
    <n v="76"/>
    <x v="0"/>
    <s v="Bachelor's"/>
    <s v="University Hiring"/>
    <s v="Hybrid"/>
    <s v="EU-CC201"/>
    <x v="1"/>
    <n v="83.8"/>
    <n v="11.1"/>
    <s v="35-44"/>
    <s v="€40k-€60k"/>
    <x v="2"/>
    <n v="0"/>
    <x v="0"/>
    <s v="Eligible"/>
    <n v="83.8"/>
    <m/>
  </r>
  <r>
    <x v="620"/>
    <s v="Sofia Durand"/>
    <x v="1"/>
    <n v="46"/>
    <d v="1980-03-08T00:00:00"/>
    <x v="7"/>
    <x v="5"/>
    <s v="Operations Manager"/>
    <x v="2"/>
    <s v="M017"/>
    <x v="43"/>
    <x v="13"/>
    <s v="Europe"/>
    <s v="Remote"/>
    <d v="2021-10-10T00:00:00"/>
    <m/>
    <x v="0"/>
    <n v="54000"/>
    <n v="4900"/>
    <n v="4"/>
    <x v="8"/>
    <n v="9"/>
    <n v="11"/>
    <n v="69"/>
    <x v="1"/>
    <s v="Master's"/>
    <s v="Internal Transfer"/>
    <s v="Hybrid"/>
    <s v="EU-CC401"/>
    <x v="1"/>
    <n v="69.900000000000006"/>
    <n v="4.7"/>
    <s v="45-54"/>
    <s v="€40k-€60k"/>
    <x v="2"/>
    <n v="0"/>
    <x v="1"/>
    <s v="Watchlist"/>
    <n v="69.900000000000006"/>
    <s v="Data Issue"/>
  </r>
  <r>
    <x v="621"/>
    <s v="Hugo Meyer"/>
    <x v="1"/>
    <n v="37"/>
    <d v="1989-04-08T00:00:00"/>
    <x v="14"/>
    <x v="2"/>
    <s v="Systems Administrator"/>
    <x v="2"/>
    <s v="M009"/>
    <x v="45"/>
    <x v="20"/>
    <s v="Sweden"/>
    <s v="Vastra Gotaland"/>
    <d v="2023-03-07T00:00:00"/>
    <m/>
    <x v="0"/>
    <n v="47000"/>
    <n v="0"/>
    <n v="1"/>
    <x v="26"/>
    <n v="18"/>
    <n v="8"/>
    <n v="41"/>
    <x v="0"/>
    <s v="Bachelor's"/>
    <s v="European Job Board"/>
    <s v="Office"/>
    <s v="EU-CC104"/>
    <x v="1"/>
    <n v="35.6"/>
    <n v="3.3"/>
    <s v="35-44"/>
    <s v="€40k-€60k"/>
    <x v="0"/>
    <n v="0"/>
    <x v="1"/>
    <s v="Not Eligible"/>
    <n v="35.6"/>
    <m/>
  </r>
  <r>
    <x v="622"/>
    <s v="Mia Zielinski"/>
    <x v="0"/>
    <n v="48"/>
    <d v="1977-12-03T00:00:00"/>
    <x v="12"/>
    <x v="1"/>
    <s v="People Operations Analyst"/>
    <x v="1"/>
    <s v="M033"/>
    <x v="21"/>
    <x v="26"/>
    <s v="Italy"/>
    <s v="Lazio"/>
    <d v="2018-07-12T00:00:00"/>
    <m/>
    <x v="0"/>
    <n v="97000"/>
    <n v="13600"/>
    <n v="5"/>
    <x v="12"/>
    <n v="23"/>
    <n v="11"/>
    <n v="80"/>
    <x v="1"/>
    <s v="Bachelor's"/>
    <s v="LinkedIn"/>
    <s v="Remote"/>
    <s v="EU-CC302"/>
    <x v="0"/>
    <n v="83.5"/>
    <n v="7.9"/>
    <s v="45-54"/>
    <s v="€85k-€120k"/>
    <x v="2"/>
    <n v="0"/>
    <x v="1"/>
    <s v="Watchlist"/>
    <n v="83.5"/>
    <m/>
  </r>
  <r>
    <x v="623"/>
    <s v="Francesca Perez"/>
    <x v="0"/>
    <n v="48"/>
    <d v="1978-04-19T00:00:00"/>
    <x v="13"/>
    <x v="3"/>
    <s v="Compliance Manager"/>
    <x v="2"/>
    <s v="M012"/>
    <x v="33"/>
    <x v="19"/>
    <s v="France"/>
    <s v="Ile-de-France"/>
    <d v="2015-09-03T00:00:00"/>
    <m/>
    <x v="0"/>
    <n v="57000"/>
    <n v="2800"/>
    <n v="3"/>
    <x v="18"/>
    <n v="18"/>
    <n v="10"/>
    <n v="77"/>
    <x v="0"/>
    <s v="Bachelor's"/>
    <s v="Indeed"/>
    <s v="Hybrid"/>
    <s v="EU-CC502"/>
    <x v="1"/>
    <n v="60.5"/>
    <n v="10.8"/>
    <s v="45-54"/>
    <s v="€40k-€60k"/>
    <x v="1"/>
    <n v="0"/>
    <x v="2"/>
    <s v="Watchlist"/>
    <n v="60.5"/>
    <s v="Data Issue"/>
  </r>
  <r>
    <x v="624"/>
    <s v="Clara Taylor"/>
    <x v="1"/>
    <n v="53"/>
    <d v="1972-11-30T00:00:00"/>
    <x v="2"/>
    <x v="2"/>
    <s v="Lead Product Manager"/>
    <x v="0"/>
    <s v="M027"/>
    <x v="31"/>
    <x v="9"/>
    <s v="United Kingdom"/>
    <s v="England"/>
    <d v="2023-09-09T00:00:00"/>
    <m/>
    <x v="0"/>
    <n v="164000"/>
    <n v="16400"/>
    <n v="4"/>
    <x v="20"/>
    <n v="3"/>
    <n v="23"/>
    <n v="70"/>
    <x v="0"/>
    <s v="Bachelor's"/>
    <s v="Internal Transfer"/>
    <s v="Hybrid"/>
    <s v="EU-CC102"/>
    <x v="1"/>
    <n v="68"/>
    <n v="2.8"/>
    <s v="45-54"/>
    <s v="€120k-€170k"/>
    <x v="2"/>
    <n v="0"/>
    <x v="1"/>
    <s v="Eligible"/>
    <n v="68"/>
    <m/>
  </r>
  <r>
    <x v="625"/>
    <s v="Viktor Svensson"/>
    <x v="1"/>
    <n v="55"/>
    <d v="1971-03-13T00:00:00"/>
    <x v="1"/>
    <x v="1"/>
    <s v="Financial Analyst"/>
    <x v="0"/>
    <s v="M036"/>
    <x v="40"/>
    <x v="13"/>
    <s v="Europe"/>
    <s v="Remote"/>
    <d v="2020-12-25T00:00:00"/>
    <m/>
    <x v="0"/>
    <n v="169000"/>
    <n v="1700"/>
    <n v="1"/>
    <x v="16"/>
    <n v="18"/>
    <n v="6"/>
    <n v="72"/>
    <x v="0"/>
    <s v="Bachelor's"/>
    <s v="Internal Transfer"/>
    <s v="Hybrid"/>
    <s v="EU-CC301"/>
    <x v="1"/>
    <n v="47.7"/>
    <n v="5.5"/>
    <s v="55+"/>
    <s v="€120k-€170k"/>
    <x v="0"/>
    <n v="0"/>
    <x v="1"/>
    <s v="Not Eligible"/>
    <n v="47.7"/>
    <s v="Data Issue"/>
  </r>
  <r>
    <x v="626"/>
    <s v="Astrid Karlsson"/>
    <x v="1"/>
    <n v="28"/>
    <d v="1997-12-02T00:00:00"/>
    <x v="5"/>
    <x v="4"/>
    <s v="Support Specialist"/>
    <x v="2"/>
    <s v="M050"/>
    <x v="14"/>
    <x v="8"/>
    <s v="United Kingdom"/>
    <s v="England"/>
    <d v="2020-08-25T00:00:00"/>
    <m/>
    <x v="0"/>
    <n v="58000"/>
    <n v="2900"/>
    <n v="3"/>
    <x v="16"/>
    <n v="14"/>
    <n v="22"/>
    <n v="69"/>
    <x v="0"/>
    <s v="Diploma"/>
    <s v="Company Careers Page"/>
    <s v="Remote"/>
    <s v="EU-CC202"/>
    <x v="1"/>
    <n v="57.6"/>
    <n v="5.8"/>
    <s v="25-34"/>
    <s v="€40k-€60k"/>
    <x v="1"/>
    <n v="0"/>
    <x v="1"/>
    <s v="Watchlist"/>
    <n v="57.6"/>
    <m/>
  </r>
  <r>
    <x v="627"/>
    <s v="Andrea Martin"/>
    <x v="2"/>
    <n v="26"/>
    <d v="2000-04-23T00:00:00"/>
    <x v="12"/>
    <x v="1"/>
    <s v="People Operations Analyst"/>
    <x v="0"/>
    <s v="M033"/>
    <x v="21"/>
    <x v="10"/>
    <s v="Germany"/>
    <s v="Berlin"/>
    <d v="2019-06-04T00:00:00"/>
    <d v="2019-10-19T00:00:00"/>
    <x v="1"/>
    <n v="202000"/>
    <n v="12100"/>
    <n v="3"/>
    <x v="49"/>
    <n v="3"/>
    <n v="15"/>
    <n v="52"/>
    <x v="0"/>
    <s v="MBA"/>
    <s v="Employee Referral"/>
    <s v="Office"/>
    <s v="EU-CC302"/>
    <x v="1"/>
    <n v="49.7"/>
    <n v="0.4"/>
    <s v="25-34"/>
    <s v="€170k+"/>
    <x v="1"/>
    <n v="1"/>
    <x v="2"/>
    <s v="Not Eligible"/>
    <n v="49.7"/>
    <m/>
  </r>
  <r>
    <x v="628"/>
    <s v="Alma Martin"/>
    <x v="1"/>
    <n v="37"/>
    <d v="1989-05-23T00:00:00"/>
    <x v="5"/>
    <x v="4"/>
    <s v="Support Specialist"/>
    <x v="2"/>
    <s v="M005"/>
    <x v="54"/>
    <x v="23"/>
    <s v="Portugal"/>
    <s v="Lisbon District"/>
    <d v="2022-04-26T00:00:00"/>
    <m/>
    <x v="0"/>
    <n v="42000"/>
    <n v="800"/>
    <n v="2"/>
    <x v="33"/>
    <n v="7"/>
    <n v="10"/>
    <n v="70"/>
    <x v="0"/>
    <s v="Bachelor's"/>
    <s v="Agency"/>
    <s v="Hybrid"/>
    <s v="EU-CC202"/>
    <x v="1"/>
    <n v="47.5"/>
    <n v="4.0999999999999996"/>
    <s v="35-44"/>
    <s v="€40k-€60k"/>
    <x v="0"/>
    <n v="0"/>
    <x v="2"/>
    <s v="Not Eligible"/>
    <n v="47.5"/>
    <s v="Data Issue"/>
  </r>
  <r>
    <x v="629"/>
    <s v="Louis Brown"/>
    <x v="1"/>
    <n v="58"/>
    <d v="1968-06-04T00:00:00"/>
    <x v="12"/>
    <x v="1"/>
    <s v="Talent Acquisition Specialist"/>
    <x v="2"/>
    <s v="M033"/>
    <x v="21"/>
    <x v="18"/>
    <s v="Poland"/>
    <s v="Masovian"/>
    <d v="2024-04-27T00:00:00"/>
    <m/>
    <x v="0"/>
    <n v="37000"/>
    <n v="1800"/>
    <n v="3"/>
    <x v="24"/>
    <n v="10"/>
    <n v="14"/>
    <n v="68"/>
    <x v="0"/>
    <s v="MBA"/>
    <s v="University Hiring"/>
    <s v="Hybrid"/>
    <s v="EU-CC302"/>
    <x v="1"/>
    <n v="58.5"/>
    <n v="2.1"/>
    <s v="55+"/>
    <s v="&lt;€40k"/>
    <x v="1"/>
    <n v="0"/>
    <x v="1"/>
    <s v="Watchlist"/>
    <n v="58.5"/>
    <s v="Data Issue"/>
  </r>
  <r>
    <x v="630"/>
    <s v="Fleur Ryan"/>
    <x v="0"/>
    <n v="26"/>
    <d v="2000-03-25T00:00:00"/>
    <x v="5"/>
    <x v="4"/>
    <s v="Client Success Associate"/>
    <x v="5"/>
    <s v="M005"/>
    <x v="54"/>
    <x v="22"/>
    <s v="Netherlands"/>
    <s v="South Holland"/>
    <d v="2023-07-04T00:00:00"/>
    <d v="2024-03-11T00:00:00"/>
    <x v="1"/>
    <n v="35000"/>
    <n v="700"/>
    <n v="2"/>
    <x v="2"/>
    <n v="9"/>
    <n v="0"/>
    <n v="50"/>
    <x v="0"/>
    <s v="Master's"/>
    <s v="Agency"/>
    <s v="Remote"/>
    <s v="EU-CC202"/>
    <x v="1"/>
    <n v="52.2"/>
    <n v="0.7"/>
    <s v="25-34"/>
    <s v="&lt;€40k"/>
    <x v="0"/>
    <n v="1"/>
    <x v="1"/>
    <s v="Not Eligible"/>
    <n v="52.2"/>
    <m/>
  </r>
  <r>
    <x v="631"/>
    <s v="Alice Martin"/>
    <x v="1"/>
    <n v="35"/>
    <d v="1990-10-28T00:00:00"/>
    <x v="11"/>
    <x v="4"/>
    <s v="Sales Development Representative"/>
    <x v="4"/>
    <s v="M023"/>
    <x v="24"/>
    <x v="1"/>
    <s v="Germany"/>
    <s v="Hamburg"/>
    <d v="2023-12-26T00:00:00"/>
    <m/>
    <x v="0"/>
    <n v="66000"/>
    <n v="3300"/>
    <n v="3"/>
    <x v="17"/>
    <n v="21"/>
    <n v="28"/>
    <n v="51"/>
    <x v="0"/>
    <s v="Diploma"/>
    <s v="Indeed"/>
    <s v="Remote"/>
    <s v="EU-CC201"/>
    <x v="1"/>
    <n v="48.1"/>
    <n v="2.5"/>
    <s v="35-44"/>
    <s v="€60k-€85k"/>
    <x v="1"/>
    <n v="0"/>
    <x v="1"/>
    <s v="Not Eligible"/>
    <n v="48.1"/>
    <m/>
  </r>
  <r>
    <x v="632"/>
    <s v="Daniela Weber"/>
    <x v="1"/>
    <n v="47"/>
    <d v="1978-07-17T00:00:00"/>
    <x v="4"/>
    <x v="4"/>
    <s v="Growth Marketer"/>
    <x v="1"/>
    <s v="M006"/>
    <x v="4"/>
    <x v="25"/>
    <s v="Netherlands"/>
    <s v="North Holland"/>
    <d v="2022-04-26T00:00:00"/>
    <m/>
    <x v="0"/>
    <n v="123000"/>
    <n v="6200"/>
    <n v="3"/>
    <x v="47"/>
    <n v="5"/>
    <n v="12"/>
    <n v="79"/>
    <x v="0"/>
    <s v="Bachelor's"/>
    <s v="Employee Referral"/>
    <s v="Hybrid"/>
    <s v="EU-CC203"/>
    <x v="1"/>
    <n v="59.6"/>
    <n v="4.0999999999999996"/>
    <s v="45-54"/>
    <s v="€120k-€170k"/>
    <x v="1"/>
    <n v="0"/>
    <x v="2"/>
    <s v="Watchlist"/>
    <n v="59.6"/>
    <s v="Data Issue"/>
  </r>
  <r>
    <x v="633"/>
    <s v="Clara Dubois"/>
    <x v="0"/>
    <n v="53"/>
    <d v="1973-03-01T00:00:00"/>
    <x v="6"/>
    <x v="2"/>
    <s v="Engineering Lead"/>
    <x v="1"/>
    <s v="M051"/>
    <x v="13"/>
    <x v="9"/>
    <s v="United Kingdom"/>
    <s v="England"/>
    <d v="2018-08-03T00:00:00"/>
    <m/>
    <x v="0"/>
    <n v="106000"/>
    <n v="2100"/>
    <n v="2"/>
    <x v="12"/>
    <n v="7"/>
    <n v="0"/>
    <n v="25"/>
    <x v="0"/>
    <s v="Bachelor's"/>
    <s v="LinkedIn"/>
    <s v="Hybrid"/>
    <s v="EU-CC101"/>
    <x v="1"/>
    <n v="42.8"/>
    <n v="7.9"/>
    <s v="45-54"/>
    <s v="€85k-€120k"/>
    <x v="0"/>
    <n v="0"/>
    <x v="1"/>
    <s v="Not Eligible"/>
    <n v="42.8"/>
    <s v="Data Issue"/>
  </r>
  <r>
    <x v="634"/>
    <s v="Arthur Ferreira"/>
    <x v="0"/>
    <n v="42"/>
    <d v="1984-03-22T00:00:00"/>
    <x v="14"/>
    <x v="2"/>
    <s v="IT Support Analyst"/>
    <x v="1"/>
    <s v="M009"/>
    <x v="45"/>
    <x v="5"/>
    <s v="Sweden"/>
    <s v="Stockholm County"/>
    <d v="2022-02-15T00:00:00"/>
    <m/>
    <x v="0"/>
    <n v="113000"/>
    <n v="5600"/>
    <n v="3"/>
    <x v="1"/>
    <n v="3"/>
    <n v="0"/>
    <n v="54"/>
    <x v="0"/>
    <s v="PhD"/>
    <s v="Agency"/>
    <s v="Hybrid"/>
    <s v="EU-CC104"/>
    <x v="1"/>
    <n v="62.9"/>
    <n v="4.3"/>
    <s v="35-44"/>
    <s v="€85k-€120k"/>
    <x v="1"/>
    <n v="0"/>
    <x v="1"/>
    <s v="Not Eligible"/>
    <n v="62.9"/>
    <m/>
  </r>
  <r>
    <x v="635"/>
    <s v="Miguel O'Sullivan"/>
    <x v="0"/>
    <n v="40"/>
    <d v="1986-02-01T00:00:00"/>
    <x v="6"/>
    <x v="2"/>
    <s v="Senior Software Engineer"/>
    <x v="4"/>
    <s v="M048"/>
    <x v="6"/>
    <x v="0"/>
    <s v="Spain"/>
    <s v="Valencian Community"/>
    <d v="2022-05-16T00:00:00"/>
    <m/>
    <x v="0"/>
    <n v="69000"/>
    <n v="1400"/>
    <n v="2"/>
    <x v="1"/>
    <n v="9"/>
    <n v="10"/>
    <n v="56"/>
    <x v="0"/>
    <s v="Bachelor's"/>
    <s v="LinkedIn"/>
    <s v="Hybrid"/>
    <s v="EU-CC101"/>
    <x v="1"/>
    <n v="49.6"/>
    <n v="4.0999999999999996"/>
    <s v="35-44"/>
    <s v="€60k-€85k"/>
    <x v="0"/>
    <n v="0"/>
    <x v="1"/>
    <s v="Not Eligible"/>
    <n v="49.6"/>
    <m/>
  </r>
  <r>
    <x v="636"/>
    <s v="Olivia Olsson"/>
    <x v="0"/>
    <n v="38"/>
    <d v="1988-02-10T00:00:00"/>
    <x v="11"/>
    <x v="4"/>
    <s v="Account Executive"/>
    <x v="4"/>
    <s v="M023"/>
    <x v="24"/>
    <x v="20"/>
    <s v="Sweden"/>
    <s v="Vastra Gotaland"/>
    <d v="2019-03-13T00:00:00"/>
    <m/>
    <x v="0"/>
    <n v="65000"/>
    <n v="3200"/>
    <n v="3"/>
    <x v="1"/>
    <n v="6"/>
    <n v="20"/>
    <n v="62"/>
    <x v="0"/>
    <s v="Diploma"/>
    <s v="Internal Transfer"/>
    <s v="Remote"/>
    <s v="EU-CC201"/>
    <x v="1"/>
    <n v="55.7"/>
    <n v="7.3"/>
    <s v="35-44"/>
    <s v="€60k-€85k"/>
    <x v="1"/>
    <n v="0"/>
    <x v="1"/>
    <s v="Watchlist"/>
    <n v="55.7"/>
    <s v="Data Issue"/>
  </r>
  <r>
    <x v="637"/>
    <s v="Natalia Pereira"/>
    <x v="0"/>
    <n v="24"/>
    <d v="2001-07-29T00:00:00"/>
    <x v="5"/>
    <x v="4"/>
    <s v="Support Specialist"/>
    <x v="4"/>
    <s v="M054"/>
    <x v="5"/>
    <x v="4"/>
    <s v="Spain"/>
    <s v="Community of Madrid"/>
    <d v="2023-08-20T00:00:00"/>
    <m/>
    <x v="0"/>
    <n v="78000"/>
    <n v="7000"/>
    <n v="4"/>
    <x v="7"/>
    <n v="0"/>
    <n v="18"/>
    <n v="57"/>
    <x v="1"/>
    <s v="Diploma"/>
    <s v="LinkedIn"/>
    <s v="Remote"/>
    <s v="EU-CC202"/>
    <x v="0"/>
    <n v="64.2"/>
    <n v="2.8"/>
    <s v="&lt;25"/>
    <s v="€60k-€85k"/>
    <x v="2"/>
    <n v="0"/>
    <x v="1"/>
    <s v="Not Eligible"/>
    <n v="64.2"/>
    <s v="Data Issue"/>
  </r>
  <r>
    <x v="638"/>
    <s v="Luuk Perez"/>
    <x v="0"/>
    <n v="57"/>
    <d v="1968-09-17T00:00:00"/>
    <x v="14"/>
    <x v="2"/>
    <s v="IT Manager"/>
    <x v="2"/>
    <s v="M022"/>
    <x v="42"/>
    <x v="22"/>
    <s v="Netherlands"/>
    <s v="South Holland"/>
    <d v="2021-04-17T00:00:00"/>
    <m/>
    <x v="0"/>
    <n v="58000"/>
    <n v="1200"/>
    <n v="2"/>
    <x v="25"/>
    <n v="9"/>
    <n v="12"/>
    <n v="76"/>
    <x v="0"/>
    <s v="Bachelor's"/>
    <s v="Company Careers Page"/>
    <s v="Hybrid"/>
    <s v="EU-CC104"/>
    <x v="1"/>
    <n v="52.6"/>
    <n v="5.2"/>
    <s v="55+"/>
    <s v="€40k-€60k"/>
    <x v="0"/>
    <n v="0"/>
    <x v="1"/>
    <s v="Not Eligible"/>
    <n v="52.6"/>
    <m/>
  </r>
  <r>
    <x v="639"/>
    <s v="Gabriel Sanchez"/>
    <x v="1"/>
    <n v="41"/>
    <d v="1984-11-18T00:00:00"/>
    <x v="0"/>
    <x v="0"/>
    <s v="Data Scientist"/>
    <x v="5"/>
    <s v="M020"/>
    <x v="8"/>
    <x v="11"/>
    <s v="Germany"/>
    <s v="Hesse"/>
    <d v="2023-09-14T00:00:00"/>
    <m/>
    <x v="0"/>
    <n v="40000"/>
    <n v="3600"/>
    <n v="4"/>
    <x v="34"/>
    <n v="22"/>
    <n v="15"/>
    <n v="60"/>
    <x v="0"/>
    <s v="Bachelor's"/>
    <s v="Agency"/>
    <s v="Remote"/>
    <s v="EU-CC103"/>
    <x v="1"/>
    <n v="69.5"/>
    <n v="2.7"/>
    <s v="35-44"/>
    <s v="€40k-€60k"/>
    <x v="2"/>
    <n v="0"/>
    <x v="0"/>
    <s v="Watchlist"/>
    <n v="69.5"/>
    <m/>
  </r>
  <r>
    <x v="640"/>
    <s v="Lotte Wilson"/>
    <x v="0"/>
    <n v="36"/>
    <d v="1989-07-04T00:00:00"/>
    <x v="11"/>
    <x v="4"/>
    <s v="Sales Executive"/>
    <x v="4"/>
    <s v="M023"/>
    <x v="24"/>
    <x v="28"/>
    <s v="Ireland"/>
    <s v="Munster"/>
    <d v="2024-12-01T00:00:00"/>
    <m/>
    <x v="0"/>
    <n v="71000"/>
    <n v="3600"/>
    <n v="3"/>
    <x v="20"/>
    <n v="1"/>
    <n v="0"/>
    <n v="63"/>
    <x v="0"/>
    <s v="Bachelor's"/>
    <s v="LinkedIn"/>
    <s v="Remote"/>
    <s v="EU-CC201"/>
    <x v="1"/>
    <n v="66.5"/>
    <n v="1.5"/>
    <s v="35-44"/>
    <s v="€60k-€85k"/>
    <x v="1"/>
    <n v="0"/>
    <x v="1"/>
    <s v="Watchlist"/>
    <n v="66.5"/>
    <m/>
  </r>
  <r>
    <x v="641"/>
    <s v="Alicja De Vries"/>
    <x v="1"/>
    <n v="54"/>
    <d v="1971-09-23T00:00:00"/>
    <x v="2"/>
    <x v="2"/>
    <s v="Associate Product Manager"/>
    <x v="0"/>
    <s v="M027"/>
    <x v="31"/>
    <x v="17"/>
    <s v="France"/>
    <s v="Hauts-de-France"/>
    <d v="2024-01-22T00:00:00"/>
    <m/>
    <x v="0"/>
    <n v="145000"/>
    <n v="14500"/>
    <n v="4"/>
    <x v="34"/>
    <n v="19"/>
    <n v="13"/>
    <n v="96"/>
    <x v="1"/>
    <s v="Master's"/>
    <s v="Agency"/>
    <s v="Office"/>
    <s v="EU-CC102"/>
    <x v="1"/>
    <n v="83.1"/>
    <n v="2.4"/>
    <s v="45-54"/>
    <s v="€120k-€170k"/>
    <x v="2"/>
    <n v="0"/>
    <x v="0"/>
    <s v="Watchlist"/>
    <n v="83.1"/>
    <s v="Data Issue"/>
  </r>
  <r>
    <x v="642"/>
    <s v="Elsa Kowalski"/>
    <x v="1"/>
    <n v="29"/>
    <d v="1996-11-24T00:00:00"/>
    <x v="14"/>
    <x v="2"/>
    <s v="IT Support Analyst"/>
    <x v="1"/>
    <s v="M009"/>
    <x v="45"/>
    <x v="9"/>
    <s v="United Kingdom"/>
    <s v="England"/>
    <d v="2022-09-15T00:00:00"/>
    <m/>
    <x v="0"/>
    <n v="111000"/>
    <n v="5600"/>
    <n v="3"/>
    <x v="21"/>
    <n v="12"/>
    <n v="1"/>
    <n v="56"/>
    <x v="0"/>
    <s v="Bachelor's"/>
    <s v="University Hiring"/>
    <s v="Office"/>
    <s v="EU-CC104"/>
    <x v="1"/>
    <n v="60.3"/>
    <n v="3.7"/>
    <s v="25-34"/>
    <s v="€85k-€120k"/>
    <x v="1"/>
    <n v="0"/>
    <x v="1"/>
    <s v="Not Eligible"/>
    <n v="60.3"/>
    <m/>
  </r>
  <r>
    <x v="643"/>
    <s v="Alice Wilson"/>
    <x v="1"/>
    <n v="24"/>
    <d v="2002-05-06T00:00:00"/>
    <x v="8"/>
    <x v="3"/>
    <s v="Security Lead"/>
    <x v="3"/>
    <s v="M056"/>
    <x v="9"/>
    <x v="13"/>
    <s v="Europe"/>
    <s v="Remote"/>
    <d v="2017-09-28T00:00:00"/>
    <m/>
    <x v="0"/>
    <n v="132000"/>
    <n v="13200"/>
    <n v="4"/>
    <x v="26"/>
    <n v="14"/>
    <n v="18"/>
    <n v="89"/>
    <x v="0"/>
    <s v="High School"/>
    <s v="Employee Referral"/>
    <s v="Hybrid"/>
    <s v="EU-CC503"/>
    <x v="1"/>
    <n v="74.400000000000006"/>
    <n v="8.6999999999999993"/>
    <s v="&lt;25"/>
    <s v="€120k-€170k"/>
    <x v="2"/>
    <n v="0"/>
    <x v="1"/>
    <s v="Eligible"/>
    <n v="74.400000000000006"/>
    <s v="Data Issue"/>
  </r>
  <r>
    <x v="644"/>
    <s v="Erik Wagner"/>
    <x v="1"/>
    <n v="55"/>
    <d v="1971-06-08T00:00:00"/>
    <x v="0"/>
    <x v="0"/>
    <s v="Data Scientist"/>
    <x v="4"/>
    <s v="M058"/>
    <x v="19"/>
    <x v="7"/>
    <s v="Germany"/>
    <s v="Bavaria"/>
    <d v="2019-10-04T00:00:00"/>
    <m/>
    <x v="0"/>
    <n v="95000"/>
    <n v="13300"/>
    <n v="5"/>
    <x v="32"/>
    <n v="7"/>
    <n v="2"/>
    <n v="88"/>
    <x v="0"/>
    <s v="Master's"/>
    <s v="Employee Referral"/>
    <s v="Hybrid"/>
    <s v="EU-CC103"/>
    <x v="1"/>
    <n v="94"/>
    <n v="6.7"/>
    <s v="55+"/>
    <s v="€85k-€120k"/>
    <x v="2"/>
    <n v="0"/>
    <x v="0"/>
    <s v="Eligible"/>
    <n v="94"/>
    <m/>
  </r>
  <r>
    <x v="645"/>
    <s v="Mia Perez"/>
    <x v="1"/>
    <n v="58"/>
    <d v="1968-01-20T00:00:00"/>
    <x v="6"/>
    <x v="2"/>
    <s v="Senior Software Engineer"/>
    <x v="2"/>
    <s v="M044"/>
    <x v="36"/>
    <x v="22"/>
    <s v="Netherlands"/>
    <s v="South Holland"/>
    <d v="2020-01-19T00:00:00"/>
    <d v="2024-11-11T00:00:00"/>
    <x v="1"/>
    <n v="49000"/>
    <n v="1000"/>
    <n v="2"/>
    <x v="9"/>
    <n v="12"/>
    <n v="12"/>
    <n v="59"/>
    <x v="0"/>
    <s v="Bachelor's"/>
    <s v="Employee Referral"/>
    <s v="Office"/>
    <s v="EU-CC101"/>
    <x v="2"/>
    <n v="47.1"/>
    <n v="4.8"/>
    <s v="55+"/>
    <s v="€40k-€60k"/>
    <x v="0"/>
    <n v="1"/>
    <x v="1"/>
    <s v="Not Eligible"/>
    <n v="47.1"/>
    <s v="Data Issue"/>
  </r>
  <r>
    <x v="646"/>
    <s v="Noor Wagner"/>
    <x v="1"/>
    <n v="48"/>
    <d v="1978-05-24T00:00:00"/>
    <x v="7"/>
    <x v="5"/>
    <s v="Process Lead"/>
    <x v="4"/>
    <s v="M010"/>
    <x v="7"/>
    <x v="25"/>
    <s v="Netherlands"/>
    <s v="North Holland"/>
    <d v="2021-07-26T00:00:00"/>
    <m/>
    <x v="0"/>
    <n v="81000"/>
    <n v="1600"/>
    <n v="2"/>
    <x v="41"/>
    <n v="7"/>
    <n v="24"/>
    <n v="33"/>
    <x v="0"/>
    <s v="MBA"/>
    <s v="LinkedIn"/>
    <s v="Hybrid"/>
    <s v="EU-CC401"/>
    <x v="1"/>
    <n v="35.299999999999997"/>
    <n v="4.9000000000000004"/>
    <s v="45-54"/>
    <s v="€60k-€85k"/>
    <x v="0"/>
    <n v="0"/>
    <x v="1"/>
    <s v="Not Eligible"/>
    <n v="35.299999999999997"/>
    <m/>
  </r>
  <r>
    <x v="647"/>
    <s v="Maria Rossi"/>
    <x v="1"/>
    <n v="27"/>
    <d v="1999-06-01T00:00:00"/>
    <x v="11"/>
    <x v="4"/>
    <s v="Account Executive"/>
    <x v="1"/>
    <s v="M023"/>
    <x v="24"/>
    <x v="24"/>
    <s v="Portugal"/>
    <s v="Porto District"/>
    <d v="2019-03-25T00:00:00"/>
    <m/>
    <x v="0"/>
    <n v="85000"/>
    <n v="4200"/>
    <n v="3"/>
    <x v="7"/>
    <n v="7"/>
    <n v="16"/>
    <n v="77"/>
    <x v="0"/>
    <s v="Bachelor's"/>
    <s v="European Job Board"/>
    <s v="Hybrid"/>
    <s v="EU-CC201"/>
    <x v="1"/>
    <n v="63.2"/>
    <n v="7.2"/>
    <s v="25-34"/>
    <s v="€85k-€120k"/>
    <x v="1"/>
    <n v="0"/>
    <x v="1"/>
    <s v="Watchlist"/>
    <n v="63.2"/>
    <s v="Data Issue"/>
  </r>
  <r>
    <x v="648"/>
    <s v="Marie Gustafsson"/>
    <x v="0"/>
    <n v="55"/>
    <d v="1971-01-30T00:00:00"/>
    <x v="0"/>
    <x v="0"/>
    <s v="Data Analyst"/>
    <x v="0"/>
    <s v="M020"/>
    <x v="8"/>
    <x v="1"/>
    <s v="Germany"/>
    <s v="Hamburg"/>
    <d v="2022-09-15T00:00:00"/>
    <m/>
    <x v="0"/>
    <n v="172000"/>
    <n v="10300"/>
    <n v="3"/>
    <x v="35"/>
    <n v="3"/>
    <n v="11"/>
    <n v="49"/>
    <x v="0"/>
    <s v="Bachelor's"/>
    <s v="University Hiring"/>
    <s v="Hybrid"/>
    <s v="EU-CC103"/>
    <x v="1"/>
    <n v="58.6"/>
    <n v="3.7"/>
    <s v="55+"/>
    <s v="€170k+"/>
    <x v="1"/>
    <n v="0"/>
    <x v="0"/>
    <s v="Not Eligible"/>
    <n v="58.6"/>
    <m/>
  </r>
  <r>
    <x v="649"/>
    <s v="Mia Evans"/>
    <x v="0"/>
    <n v="45"/>
    <d v="1980-10-26T00:00:00"/>
    <x v="12"/>
    <x v="1"/>
    <s v="HR Associate"/>
    <x v="5"/>
    <s v="M052"/>
    <x v="52"/>
    <x v="13"/>
    <s v="Europe"/>
    <s v="Remote"/>
    <d v="2022-02-26T00:00:00"/>
    <m/>
    <x v="0"/>
    <n v="39000"/>
    <n v="5500"/>
    <n v="5"/>
    <x v="8"/>
    <n v="7"/>
    <n v="11"/>
    <n v="98"/>
    <x v="0"/>
    <s v="Master's"/>
    <s v="Company Careers Page"/>
    <s v="Hybrid"/>
    <s v="EU-CC302"/>
    <x v="1"/>
    <n v="89"/>
    <n v="4.3"/>
    <s v="45-54"/>
    <s v="&lt;€40k"/>
    <x v="2"/>
    <n v="0"/>
    <x v="1"/>
    <s v="Eligible"/>
    <n v="89"/>
    <s v="Data Issue"/>
  </r>
  <r>
    <x v="650"/>
    <s v="Natalia Fernandes"/>
    <x v="1"/>
    <n v="57"/>
    <d v="1968-07-21T00:00:00"/>
    <x v="4"/>
    <x v="4"/>
    <s v="Campaign Manager"/>
    <x v="4"/>
    <s v="M006"/>
    <x v="4"/>
    <x v="15"/>
    <s v="Belgium"/>
    <s v="Brussels-Capital"/>
    <d v="2020-09-26T00:00:00"/>
    <m/>
    <x v="0"/>
    <n v="74000"/>
    <n v="10400"/>
    <n v="5"/>
    <x v="12"/>
    <n v="21"/>
    <n v="13"/>
    <n v="77"/>
    <x v="0"/>
    <s v="Bachelor's"/>
    <s v="University Hiring"/>
    <s v="Remote"/>
    <s v="EU-CC203"/>
    <x v="0"/>
    <n v="81.5"/>
    <n v="5.7"/>
    <s v="55+"/>
    <s v="€60k-€85k"/>
    <x v="2"/>
    <n v="0"/>
    <x v="1"/>
    <s v="Eligible"/>
    <n v="81.5"/>
    <m/>
  </r>
  <r>
    <x v="651"/>
    <s v="Maximilian Thomas"/>
    <x v="1"/>
    <n v="36"/>
    <d v="1990-01-15T00:00:00"/>
    <x v="7"/>
    <x v="5"/>
    <s v="Workforce Planner"/>
    <x v="1"/>
    <s v="M017"/>
    <x v="43"/>
    <x v="6"/>
    <s v="Netherlands"/>
    <s v="North Brabant"/>
    <d v="2025-01-14T00:00:00"/>
    <m/>
    <x v="0"/>
    <n v="86000"/>
    <n v="4300"/>
    <n v="3"/>
    <x v="14"/>
    <n v="23"/>
    <n v="2"/>
    <n v="69"/>
    <x v="0"/>
    <s v="Master's"/>
    <s v="European Job Board"/>
    <s v="Office"/>
    <s v="EU-CC401"/>
    <x v="1"/>
    <n v="68.400000000000006"/>
    <n v="1.4"/>
    <s v="35-44"/>
    <s v="€85k-€120k"/>
    <x v="1"/>
    <n v="0"/>
    <x v="0"/>
    <s v="Watchlist"/>
    <n v="68.400000000000006"/>
    <m/>
  </r>
  <r>
    <x v="652"/>
    <s v="Axel Ferreira"/>
    <x v="0"/>
    <n v="60"/>
    <d v="1966-02-22T00:00:00"/>
    <x v="11"/>
    <x v="4"/>
    <s v="Enterprise Account Manager"/>
    <x v="4"/>
    <s v="M016"/>
    <x v="25"/>
    <x v="15"/>
    <s v="Belgium"/>
    <s v="Brussels-Capital"/>
    <d v="2022-11-18T00:00:00"/>
    <m/>
    <x v="0"/>
    <n v="85000"/>
    <n v="11900"/>
    <n v="5"/>
    <x v="42"/>
    <n v="1"/>
    <n v="30"/>
    <n v="67"/>
    <x v="1"/>
    <s v="Bachelor's"/>
    <s v="Company Careers Page"/>
    <s v="Hybrid"/>
    <s v="EU-CC201"/>
    <x v="1"/>
    <n v="77.5"/>
    <n v="3.6"/>
    <s v="55+"/>
    <s v="€85k-€120k"/>
    <x v="2"/>
    <n v="0"/>
    <x v="0"/>
    <s v="Watchlist"/>
    <n v="77.5"/>
    <m/>
  </r>
  <r>
    <x v="653"/>
    <s v="Anna Russo"/>
    <x v="1"/>
    <n v="44"/>
    <d v="1981-09-09T00:00:00"/>
    <x v="12"/>
    <x v="1"/>
    <s v="HR Business Partner"/>
    <x v="4"/>
    <s v="M008"/>
    <x v="46"/>
    <x v="2"/>
    <s v="Poland"/>
    <s v="Lesser Poland"/>
    <d v="2021-07-12T00:00:00"/>
    <m/>
    <x v="0"/>
    <n v="46000"/>
    <n v="4100"/>
    <n v="4"/>
    <x v="32"/>
    <n v="15"/>
    <n v="0"/>
    <n v="80"/>
    <x v="0"/>
    <s v="Bachelor's"/>
    <s v="University Hiring"/>
    <s v="Remote"/>
    <s v="EU-CC302"/>
    <x v="1"/>
    <n v="83.2"/>
    <n v="4.9000000000000004"/>
    <s v="35-44"/>
    <s v="€40k-€60k"/>
    <x v="2"/>
    <n v="0"/>
    <x v="0"/>
    <s v="Eligible"/>
    <n v="83.2"/>
    <m/>
  </r>
  <r>
    <x v="654"/>
    <s v="Aleksander Martins"/>
    <x v="0"/>
    <n v="34"/>
    <d v="1992-01-30T00:00:00"/>
    <x v="11"/>
    <x v="4"/>
    <s v="Regional Sales Manager"/>
    <x v="2"/>
    <s v="M023"/>
    <x v="24"/>
    <x v="26"/>
    <s v="Italy"/>
    <s v="Lazio"/>
    <d v="2019-01-28T00:00:00"/>
    <d v="2021-02-28T00:00:00"/>
    <x v="1"/>
    <n v="49000"/>
    <n v="2400"/>
    <n v="3"/>
    <x v="17"/>
    <n v="17"/>
    <n v="14"/>
    <n v="53"/>
    <x v="0"/>
    <s v="Diploma"/>
    <s v="Company Careers Page"/>
    <s v="Hybrid"/>
    <s v="EU-CC201"/>
    <x v="1"/>
    <n v="51.8"/>
    <n v="2.1"/>
    <s v="25-34"/>
    <s v="€40k-€60k"/>
    <x v="1"/>
    <n v="1"/>
    <x v="1"/>
    <s v="Not Eligible"/>
    <n v="51.8"/>
    <m/>
  </r>
  <r>
    <x v="655"/>
    <s v="Arthur Svensson"/>
    <x v="0"/>
    <n v="23"/>
    <d v="2003-05-21T00:00:00"/>
    <x v="8"/>
    <x v="3"/>
    <s v="Security Analyst"/>
    <x v="4"/>
    <s v="M056"/>
    <x v="9"/>
    <x v="8"/>
    <s v="United Kingdom"/>
    <s v="England"/>
    <d v="2023-02-28T00:00:00"/>
    <m/>
    <x v="0"/>
    <n v="73000"/>
    <n v="3600"/>
    <n v="3"/>
    <x v="4"/>
    <n v="23"/>
    <n v="15"/>
    <n v="78"/>
    <x v="0"/>
    <s v="Bachelor's"/>
    <s v="Company Careers Page"/>
    <s v="Hybrid"/>
    <s v="EU-CC503"/>
    <x v="1"/>
    <n v="64.5"/>
    <n v="3.3"/>
    <s v="&lt;25"/>
    <s v="€60k-€85k"/>
    <x v="1"/>
    <n v="0"/>
    <x v="0"/>
    <s v="Watchlist"/>
    <n v="64.5"/>
    <m/>
  </r>
  <r>
    <x v="656"/>
    <s v="Alicja Leroy"/>
    <x v="1"/>
    <n v="39"/>
    <d v="1987-06-06T00:00:00"/>
    <x v="13"/>
    <x v="3"/>
    <s v="Compliance Manager"/>
    <x v="4"/>
    <s v="M025"/>
    <x v="26"/>
    <x v="12"/>
    <s v="Ireland"/>
    <s v="Leinster"/>
    <d v="2023-08-05T00:00:00"/>
    <m/>
    <x v="0"/>
    <n v="89000"/>
    <n v="4400"/>
    <n v="3"/>
    <x v="1"/>
    <n v="17"/>
    <n v="27"/>
    <n v="64"/>
    <x v="0"/>
    <s v="Master's"/>
    <s v="European Job Board"/>
    <s v="Hybrid"/>
    <s v="EU-CC502"/>
    <x v="0"/>
    <n v="56.4"/>
    <n v="2.9"/>
    <s v="35-44"/>
    <s v="€85k-€120k"/>
    <x v="1"/>
    <n v="0"/>
    <x v="1"/>
    <s v="Watchlist"/>
    <n v="56.4"/>
    <m/>
  </r>
  <r>
    <x v="657"/>
    <s v="Klara Evans"/>
    <x v="2"/>
    <n v="58"/>
    <d v="1967-06-22T00:00:00"/>
    <x v="10"/>
    <x v="5"/>
    <s v="Sourcing Specialist"/>
    <x v="5"/>
    <s v="M013"/>
    <x v="12"/>
    <x v="19"/>
    <s v="France"/>
    <s v="Ile-de-France"/>
    <d v="2022-09-09T00:00:00"/>
    <d v="2024-01-11T00:00:00"/>
    <x v="1"/>
    <n v="39000"/>
    <n v="0"/>
    <n v="1"/>
    <x v="37"/>
    <n v="12"/>
    <n v="17"/>
    <n v="40"/>
    <x v="0"/>
    <s v="MBA"/>
    <s v="Company Careers Page"/>
    <s v="Office"/>
    <s v="EU-CC402"/>
    <x v="1"/>
    <n v="33"/>
    <n v="1.3"/>
    <s v="55+"/>
    <s v="&lt;€40k"/>
    <x v="0"/>
    <n v="1"/>
    <x v="0"/>
    <s v="Not Eligible"/>
    <n v="33"/>
    <m/>
  </r>
  <r>
    <x v="658"/>
    <s v="Lukas Greco"/>
    <x v="0"/>
    <n v="32"/>
    <d v="1993-07-02T00:00:00"/>
    <x v="6"/>
    <x v="2"/>
    <s v="Software Engineer"/>
    <x v="4"/>
    <s v="M044"/>
    <x v="36"/>
    <x v="9"/>
    <s v="United Kingdom"/>
    <s v="England"/>
    <d v="2024-04-27T00:00:00"/>
    <m/>
    <x v="0"/>
    <n v="79000"/>
    <n v="1600"/>
    <n v="2"/>
    <x v="49"/>
    <n v="15"/>
    <n v="9"/>
    <n v="63"/>
    <x v="0"/>
    <s v="Bachelor's"/>
    <s v="Employee Referral"/>
    <s v="Remote"/>
    <s v="EU-CC101"/>
    <x v="1"/>
    <n v="47.5"/>
    <n v="2.1"/>
    <s v="25-34"/>
    <s v="€60k-€85k"/>
    <x v="0"/>
    <n v="0"/>
    <x v="2"/>
    <s v="Not Eligible"/>
    <n v="47.5"/>
    <m/>
  </r>
  <r>
    <x v="659"/>
    <s v="Nina Bakker"/>
    <x v="1"/>
    <n v="32"/>
    <d v="1993-08-22T00:00:00"/>
    <x v="11"/>
    <x v="4"/>
    <s v="Sales Development Representative"/>
    <x v="2"/>
    <s v="M023"/>
    <x v="24"/>
    <x v="25"/>
    <s v="Netherlands"/>
    <s v="North Holland"/>
    <d v="2025-02-14T00:00:00"/>
    <m/>
    <x v="0"/>
    <n v="68000"/>
    <n v="3400"/>
    <n v="3"/>
    <x v="16"/>
    <n v="20"/>
    <n v="20"/>
    <n v="71"/>
    <x v="0"/>
    <s v="Diploma"/>
    <s v="Indeed"/>
    <s v="Remote"/>
    <s v="EU-CC201"/>
    <x v="1"/>
    <n v="58.3"/>
    <n v="1.3"/>
    <s v="25-34"/>
    <s v="€60k-€85k"/>
    <x v="1"/>
    <n v="0"/>
    <x v="1"/>
    <s v="Watchlist"/>
    <n v="58.3"/>
    <m/>
  </r>
  <r>
    <x v="660"/>
    <s v="Manuel O'Brien"/>
    <x v="1"/>
    <n v="33"/>
    <d v="1993-05-07T00:00:00"/>
    <x v="6"/>
    <x v="2"/>
    <s v="Software Engineer"/>
    <x v="2"/>
    <s v="M044"/>
    <x v="36"/>
    <x v="15"/>
    <s v="Belgium"/>
    <s v="Brussels-Capital"/>
    <d v="2022-03-04T00:00:00"/>
    <m/>
    <x v="0"/>
    <n v="52000"/>
    <n v="7300"/>
    <n v="5"/>
    <x v="28"/>
    <n v="19"/>
    <n v="2"/>
    <n v="96"/>
    <x v="0"/>
    <s v="Master's"/>
    <s v="European Job Board"/>
    <s v="Hybrid"/>
    <s v="EU-CC101"/>
    <x v="1"/>
    <n v="90.1"/>
    <n v="4.3"/>
    <s v="25-34"/>
    <s v="€40k-€60k"/>
    <x v="2"/>
    <n v="0"/>
    <x v="1"/>
    <s v="Eligible"/>
    <n v="90.1"/>
    <m/>
  </r>
  <r>
    <x v="661"/>
    <s v="Sarah Gomez"/>
    <x v="0"/>
    <n v="29"/>
    <d v="1996-09-24T00:00:00"/>
    <x v="2"/>
    <x v="2"/>
    <s v="Associate Product Manager"/>
    <x v="1"/>
    <s v="M040"/>
    <x v="51"/>
    <x v="8"/>
    <s v="United Kingdom"/>
    <s v="England"/>
    <d v="2019-08-24T00:00:00"/>
    <d v="2025-12-30T00:00:00"/>
    <x v="1"/>
    <n v="123000"/>
    <n v="6200"/>
    <n v="3"/>
    <x v="32"/>
    <n v="14"/>
    <n v="9"/>
    <n v="45"/>
    <x v="0"/>
    <s v="MBA"/>
    <s v="University Hiring"/>
    <s v="Remote"/>
    <s v="EU-CC102"/>
    <x v="1"/>
    <n v="57.5"/>
    <n v="6.4"/>
    <s v="25-34"/>
    <s v="€120k-€170k"/>
    <x v="1"/>
    <n v="1"/>
    <x v="0"/>
    <s v="Not Eligible"/>
    <n v="57.5"/>
    <m/>
  </r>
  <r>
    <x v="662"/>
    <s v="Anna Jones"/>
    <x v="0"/>
    <n v="22"/>
    <d v="2003-12-05T00:00:00"/>
    <x v="5"/>
    <x v="4"/>
    <s v="Support Specialist"/>
    <x v="5"/>
    <s v="M024"/>
    <x v="15"/>
    <x v="10"/>
    <s v="Germany"/>
    <s v="Berlin"/>
    <d v="2020-11-06T00:00:00"/>
    <d v="2023-04-20T00:00:00"/>
    <x v="1"/>
    <n v="44000"/>
    <n v="900"/>
    <n v="2"/>
    <x v="44"/>
    <n v="13"/>
    <n v="8"/>
    <n v="39"/>
    <x v="0"/>
    <s v="Bachelor's"/>
    <s v="Employee Referral"/>
    <s v="Hybrid"/>
    <s v="EU-CC202"/>
    <x v="1"/>
    <n v="47.6"/>
    <n v="2.5"/>
    <s v="&lt;25"/>
    <s v="€40k-€60k"/>
    <x v="0"/>
    <n v="1"/>
    <x v="0"/>
    <s v="Not Eligible"/>
    <n v="47.6"/>
    <m/>
  </r>
  <r>
    <x v="663"/>
    <s v="Jules Walker"/>
    <x v="2"/>
    <n v="30"/>
    <d v="1995-12-30T00:00:00"/>
    <x v="4"/>
    <x v="4"/>
    <s v="SEO Specialist"/>
    <x v="0"/>
    <s v="M006"/>
    <x v="4"/>
    <x v="6"/>
    <s v="Netherlands"/>
    <s v="North Brabant"/>
    <d v="2022-11-09T00:00:00"/>
    <m/>
    <x v="0"/>
    <n v="175000"/>
    <n v="10500"/>
    <n v="3"/>
    <x v="7"/>
    <n v="1"/>
    <n v="16"/>
    <n v="61"/>
    <x v="0"/>
    <s v="MBA"/>
    <s v="Agency"/>
    <s v="Remote"/>
    <s v="EU-CC203"/>
    <x v="2"/>
    <n v="57.6"/>
    <n v="3.6"/>
    <s v="25-34"/>
    <s v="€170k+"/>
    <x v="1"/>
    <n v="0"/>
    <x v="1"/>
    <s v="Watchlist"/>
    <n v="57.6"/>
    <m/>
  </r>
  <r>
    <x v="664"/>
    <s v="Juliette Smith"/>
    <x v="1"/>
    <n v="49"/>
    <d v="1976-08-12T00:00:00"/>
    <x v="14"/>
    <x v="2"/>
    <s v="IT Manager"/>
    <x v="2"/>
    <s v="M022"/>
    <x v="42"/>
    <x v="7"/>
    <s v="Germany"/>
    <s v="Bavaria"/>
    <d v="2023-12-20T00:00:00"/>
    <m/>
    <x v="0"/>
    <n v="64000"/>
    <n v="3200"/>
    <n v="3"/>
    <x v="8"/>
    <n v="22"/>
    <n v="2"/>
    <n v="61"/>
    <x v="0"/>
    <s v="Master's"/>
    <s v="LinkedIn"/>
    <s v="Hybrid"/>
    <s v="EU-CC104"/>
    <x v="1"/>
    <n v="62.6"/>
    <n v="2.5"/>
    <s v="45-54"/>
    <s v="€60k-€85k"/>
    <x v="1"/>
    <n v="0"/>
    <x v="1"/>
    <s v="Watchlist"/>
    <n v="62.6"/>
    <m/>
  </r>
  <r>
    <x v="665"/>
    <s v="Julia Dubois"/>
    <x v="0"/>
    <n v="56"/>
    <d v="1969-11-21T00:00:00"/>
    <x v="5"/>
    <x v="4"/>
    <s v="Support Specialist"/>
    <x v="4"/>
    <s v="M005"/>
    <x v="54"/>
    <x v="23"/>
    <s v="Portugal"/>
    <s v="Lisbon District"/>
    <d v="2021-07-25T00:00:00"/>
    <d v="2025-04-02T00:00:00"/>
    <x v="1"/>
    <n v="52000"/>
    <n v="2600"/>
    <n v="3"/>
    <x v="19"/>
    <n v="15"/>
    <n v="8"/>
    <n v="61"/>
    <x v="0"/>
    <s v="Master's"/>
    <s v="Company Careers Page"/>
    <s v="Hybrid"/>
    <s v="EU-CC202"/>
    <x v="1"/>
    <n v="56.6"/>
    <n v="3.7"/>
    <s v="55+"/>
    <s v="€40k-€60k"/>
    <x v="1"/>
    <n v="1"/>
    <x v="2"/>
    <s v="Not Eligible"/>
    <n v="56.6"/>
    <m/>
  </r>
  <r>
    <x v="666"/>
    <s v="Laura Wagner"/>
    <x v="0"/>
    <n v="58"/>
    <d v="1968-03-06T00:00:00"/>
    <x v="5"/>
    <x v="4"/>
    <s v="Client Success Associate"/>
    <x v="1"/>
    <s v="M005"/>
    <x v="54"/>
    <x v="19"/>
    <s v="France"/>
    <s v="Ile-de-France"/>
    <d v="2018-11-26T00:00:00"/>
    <m/>
    <x v="0"/>
    <n v="97000"/>
    <n v="4800"/>
    <n v="3"/>
    <x v="55"/>
    <n v="17"/>
    <n v="0"/>
    <n v="95"/>
    <x v="0"/>
    <s v="Bachelor's"/>
    <s v="Agency"/>
    <s v="Hybrid"/>
    <s v="EU-CC202"/>
    <x v="1"/>
    <n v="80.2"/>
    <n v="7.5"/>
    <s v="55+"/>
    <s v="€85k-€120k"/>
    <x v="1"/>
    <n v="0"/>
    <x v="0"/>
    <s v="Watchlist"/>
    <n v="80.2"/>
    <s v="Data Issue"/>
  </r>
  <r>
    <x v="667"/>
    <s v="Leo Byrne"/>
    <x v="0"/>
    <n v="39"/>
    <d v="1986-09-10T00:00:00"/>
    <x v="2"/>
    <x v="2"/>
    <s v="Associate Product Manager"/>
    <x v="1"/>
    <s v="M031"/>
    <x v="28"/>
    <x v="10"/>
    <s v="Germany"/>
    <s v="Berlin"/>
    <d v="2025-07-15T00:00:00"/>
    <m/>
    <x v="0"/>
    <n v="98000"/>
    <n v="4900"/>
    <n v="3"/>
    <x v="2"/>
    <n v="9"/>
    <n v="3"/>
    <n v="52"/>
    <x v="0"/>
    <s v="Diploma"/>
    <s v="Internal Transfer"/>
    <s v="Remote"/>
    <s v="EU-CC102"/>
    <x v="0"/>
    <n v="60.5"/>
    <n v="0.9"/>
    <s v="35-44"/>
    <s v="€85k-€120k"/>
    <x v="1"/>
    <n v="0"/>
    <x v="1"/>
    <s v="Not Eligible"/>
    <n v="60.5"/>
    <m/>
  </r>
  <r>
    <x v="668"/>
    <s v="Lea Robert"/>
    <x v="1"/>
    <n v="58"/>
    <d v="1968-04-23T00:00:00"/>
    <x v="11"/>
    <x v="4"/>
    <s v="Account Executive"/>
    <x v="2"/>
    <s v="M023"/>
    <x v="24"/>
    <x v="28"/>
    <s v="Ireland"/>
    <s v="Munster"/>
    <d v="2024-12-16T00:00:00"/>
    <d v="2025-09-07T00:00:00"/>
    <x v="1"/>
    <n v="51000"/>
    <n v="2600"/>
    <n v="3"/>
    <x v="2"/>
    <n v="25"/>
    <n v="5"/>
    <n v="70"/>
    <x v="0"/>
    <s v="Master's"/>
    <s v="Employee Referral"/>
    <s v="Hybrid"/>
    <s v="EU-CC201"/>
    <x v="3"/>
    <n v="65.8"/>
    <n v="0.7"/>
    <s v="55+"/>
    <s v="€40k-€60k"/>
    <x v="1"/>
    <n v="1"/>
    <x v="1"/>
    <s v="Not Eligible"/>
    <n v="65.8"/>
    <m/>
  </r>
  <r>
    <x v="669"/>
    <s v="Miguel Fischer"/>
    <x v="1"/>
    <n v="47"/>
    <d v="1978-12-07T00:00:00"/>
    <x v="11"/>
    <x v="4"/>
    <s v="Sales Development Representative"/>
    <x v="0"/>
    <s v="M023"/>
    <x v="24"/>
    <x v="13"/>
    <s v="Europe"/>
    <s v="Remote"/>
    <d v="2025-09-11T00:00:00"/>
    <d v="2026-03-02T00:00:00"/>
    <x v="1"/>
    <n v="177000"/>
    <n v="5300"/>
    <n v="2"/>
    <x v="37"/>
    <n v="15"/>
    <n v="0"/>
    <n v="34"/>
    <x v="0"/>
    <s v="Master's"/>
    <s v="Employee Referral"/>
    <s v="Remote"/>
    <s v="EU-CC201"/>
    <x v="1"/>
    <n v="48.4"/>
    <n v="0.5"/>
    <s v="45-54"/>
    <s v="€170k+"/>
    <x v="0"/>
    <n v="1"/>
    <x v="0"/>
    <s v="Not Eligible"/>
    <n v="48.4"/>
    <s v="Data Issue"/>
  </r>
  <r>
    <x v="670"/>
    <s v="Diego Olsson"/>
    <x v="0"/>
    <n v="25"/>
    <d v="2001-03-05T00:00:00"/>
    <x v="5"/>
    <x v="4"/>
    <s v="Support Specialist"/>
    <x v="1"/>
    <s v="M047"/>
    <x v="30"/>
    <x v="2"/>
    <s v="Poland"/>
    <s v="Lesser Poland"/>
    <d v="2017-06-07T00:00:00"/>
    <m/>
    <x v="0"/>
    <n v="63000"/>
    <n v="3200"/>
    <n v="3"/>
    <x v="35"/>
    <n v="23"/>
    <n v="13"/>
    <n v="72"/>
    <x v="0"/>
    <s v="Bachelor's"/>
    <s v="University Hiring"/>
    <s v="Remote"/>
    <s v="EU-CC202"/>
    <x v="1"/>
    <n v="65.7"/>
    <n v="9"/>
    <s v="25-34"/>
    <s v="€60k-€85k"/>
    <x v="1"/>
    <n v="0"/>
    <x v="0"/>
    <s v="Watchlist"/>
    <n v="65.7"/>
    <m/>
  </r>
  <r>
    <x v="671"/>
    <s v="Valeria Schneider"/>
    <x v="0"/>
    <n v="49"/>
    <d v="1976-10-28T00:00:00"/>
    <x v="7"/>
    <x v="5"/>
    <s v="Process Lead"/>
    <x v="5"/>
    <s v="M010"/>
    <x v="7"/>
    <x v="5"/>
    <s v="Sweden"/>
    <s v="Stockholm County"/>
    <d v="2023-02-10T00:00:00"/>
    <m/>
    <x v="0"/>
    <n v="47000"/>
    <n v="0"/>
    <n v="1"/>
    <x v="3"/>
    <n v="21"/>
    <n v="0"/>
    <n v="34"/>
    <x v="0"/>
    <s v="Diploma"/>
    <s v="European Job Board"/>
    <s v="Hybrid"/>
    <s v="EU-CC401"/>
    <x v="1"/>
    <n v="34.6"/>
    <n v="3.3"/>
    <s v="45-54"/>
    <s v="€40k-€60k"/>
    <x v="0"/>
    <n v="0"/>
    <x v="1"/>
    <s v="Not Eligible"/>
    <n v="34.6"/>
    <m/>
  </r>
  <r>
    <x v="672"/>
    <s v="Sofia Martins"/>
    <x v="0"/>
    <n v="39"/>
    <d v="1986-12-12T00:00:00"/>
    <x v="6"/>
    <x v="2"/>
    <s v="Platform Engineer"/>
    <x v="1"/>
    <s v="M048"/>
    <x v="6"/>
    <x v="26"/>
    <s v="Italy"/>
    <s v="Lazio"/>
    <d v="2020-03-05T00:00:00"/>
    <m/>
    <x v="0"/>
    <n v="94000"/>
    <n v="13200"/>
    <n v="5"/>
    <x v="16"/>
    <n v="7"/>
    <n v="29"/>
    <n v="67"/>
    <x v="0"/>
    <s v="Bachelor's"/>
    <s v="European Job Board"/>
    <s v="Hybrid"/>
    <s v="EU-CC101"/>
    <x v="1"/>
    <n v="75"/>
    <n v="6.3"/>
    <s v="35-44"/>
    <s v="€85k-€120k"/>
    <x v="2"/>
    <n v="0"/>
    <x v="1"/>
    <s v="Watchlist"/>
    <n v="75"/>
    <m/>
  </r>
  <r>
    <x v="673"/>
    <s v="Louis Becker"/>
    <x v="1"/>
    <n v="43"/>
    <d v="1982-09-26T00:00:00"/>
    <x v="11"/>
    <x v="4"/>
    <s v="Enterprise Account Manager"/>
    <x v="1"/>
    <s v="M023"/>
    <x v="24"/>
    <x v="20"/>
    <s v="Sweden"/>
    <s v="Vastra Gotaland"/>
    <d v="2021-06-26T00:00:00"/>
    <m/>
    <x v="0"/>
    <n v="109000"/>
    <n v="9800"/>
    <n v="4"/>
    <x v="27"/>
    <n v="23"/>
    <n v="7"/>
    <n v="86"/>
    <x v="1"/>
    <s v="Diploma"/>
    <s v="Company Careers Page"/>
    <s v="Remote"/>
    <s v="EU-CC201"/>
    <x v="1"/>
    <n v="77.599999999999994"/>
    <n v="5"/>
    <s v="35-44"/>
    <s v="€85k-€120k"/>
    <x v="2"/>
    <n v="0"/>
    <x v="1"/>
    <s v="Watchlist"/>
    <n v="77.599999999999994"/>
    <s v="Data Issue"/>
  </r>
  <r>
    <x v="674"/>
    <s v="George Wilson"/>
    <x v="0"/>
    <n v="41"/>
    <d v="1984-12-06T00:00:00"/>
    <x v="1"/>
    <x v="1"/>
    <s v="Finance Manager"/>
    <x v="4"/>
    <s v="M007"/>
    <x v="1"/>
    <x v="13"/>
    <s v="Europe"/>
    <s v="Remote"/>
    <d v="2018-02-26T00:00:00"/>
    <m/>
    <x v="0"/>
    <n v="68000"/>
    <n v="3400"/>
    <n v="3"/>
    <x v="21"/>
    <n v="22"/>
    <n v="0"/>
    <n v="63"/>
    <x v="0"/>
    <s v="Bachelor's"/>
    <s v="Indeed"/>
    <s v="Hybrid"/>
    <s v="EU-CC301"/>
    <x v="1"/>
    <n v="63.3"/>
    <n v="8.3000000000000007"/>
    <s v="35-44"/>
    <s v="€60k-€85k"/>
    <x v="1"/>
    <n v="0"/>
    <x v="1"/>
    <s v="Watchlist"/>
    <n v="63.3"/>
    <s v="Data Issue"/>
  </r>
  <r>
    <x v="675"/>
    <s v="Tess Sanchez"/>
    <x v="1"/>
    <n v="46"/>
    <d v="1979-11-30T00:00:00"/>
    <x v="4"/>
    <x v="4"/>
    <s v="Campaign Manager"/>
    <x v="6"/>
    <s v="M006"/>
    <x v="4"/>
    <x v="25"/>
    <s v="Netherlands"/>
    <s v="North Holland"/>
    <d v="2024-04-14T00:00:00"/>
    <m/>
    <x v="0"/>
    <n v="258000"/>
    <n v="15500"/>
    <n v="3"/>
    <x v="48"/>
    <n v="11"/>
    <n v="12"/>
    <n v="65"/>
    <x v="0"/>
    <s v="Bachelor's"/>
    <s v="Indeed"/>
    <s v="Remote"/>
    <s v="EU-CC203"/>
    <x v="1"/>
    <n v="63.8"/>
    <n v="2.2000000000000002"/>
    <s v="45-54"/>
    <s v="€170k+"/>
    <x v="1"/>
    <n v="0"/>
    <x v="0"/>
    <s v="Watchlist"/>
    <n v="63.8"/>
    <m/>
  </r>
  <r>
    <x v="676"/>
    <s v="Emily Perez"/>
    <x v="0"/>
    <n v="33"/>
    <d v="1992-06-17T00:00:00"/>
    <x v="4"/>
    <x v="4"/>
    <s v="Growth Marketer"/>
    <x v="1"/>
    <s v="M006"/>
    <x v="4"/>
    <x v="3"/>
    <s v="Italy"/>
    <s v="Lombardy"/>
    <d v="2017-10-05T00:00:00"/>
    <m/>
    <x v="0"/>
    <n v="100000"/>
    <n v="5000"/>
    <n v="3"/>
    <x v="8"/>
    <n v="13"/>
    <n v="10"/>
    <n v="39"/>
    <x v="0"/>
    <s v="Bachelor's"/>
    <s v="Company Careers Page"/>
    <s v="Hybrid"/>
    <s v="EU-CC203"/>
    <x v="1"/>
    <n v="50.9"/>
    <n v="8.6999999999999993"/>
    <s v="25-34"/>
    <s v="€85k-€120k"/>
    <x v="1"/>
    <n v="0"/>
    <x v="1"/>
    <s v="Not Eligible"/>
    <n v="50.9"/>
    <m/>
  </r>
  <r>
    <x v="677"/>
    <s v="Oscar Greco"/>
    <x v="0"/>
    <n v="56"/>
    <d v="1970-03-22T00:00:00"/>
    <x v="14"/>
    <x v="2"/>
    <s v="IT Support Analyst"/>
    <x v="4"/>
    <s v="M041"/>
    <x v="29"/>
    <x v="12"/>
    <s v="Ireland"/>
    <s v="Leinster"/>
    <d v="2018-06-16T00:00:00"/>
    <m/>
    <x v="0"/>
    <n v="76000"/>
    <n v="10600"/>
    <n v="5"/>
    <x v="3"/>
    <n v="12"/>
    <n v="15"/>
    <n v="80"/>
    <x v="0"/>
    <s v="High School"/>
    <s v="Indeed"/>
    <s v="Hybrid"/>
    <s v="EU-CC104"/>
    <x v="1"/>
    <n v="79.2"/>
    <n v="8"/>
    <s v="55+"/>
    <s v="€60k-€85k"/>
    <x v="2"/>
    <n v="0"/>
    <x v="1"/>
    <s v="Eligible"/>
    <n v="79.2"/>
    <m/>
  </r>
  <r>
    <x v="678"/>
    <s v="Chiara Szymanski"/>
    <x v="1"/>
    <n v="57"/>
    <d v="1969-02-11T00:00:00"/>
    <x v="14"/>
    <x v="2"/>
    <s v="Systems Administrator"/>
    <x v="4"/>
    <s v="M041"/>
    <x v="29"/>
    <x v="13"/>
    <s v="Europe"/>
    <s v="Remote"/>
    <d v="2023-03-03T00:00:00"/>
    <m/>
    <x v="0"/>
    <n v="66000"/>
    <n v="3300"/>
    <n v="3"/>
    <x v="13"/>
    <n v="10"/>
    <n v="1"/>
    <n v="59"/>
    <x v="0"/>
    <s v="Bachelor's"/>
    <s v="LinkedIn"/>
    <s v="Hybrid"/>
    <s v="EU-CC104"/>
    <x v="1"/>
    <n v="62.6"/>
    <n v="3.3"/>
    <s v="55+"/>
    <s v="€60k-€85k"/>
    <x v="1"/>
    <n v="0"/>
    <x v="1"/>
    <s v="Not Eligible"/>
    <n v="62.6"/>
    <s v="Data Issue"/>
  </r>
  <r>
    <x v="679"/>
    <s v="Noel Karlsson"/>
    <x v="1"/>
    <n v="35"/>
    <d v="1990-11-16T00:00:00"/>
    <x v="13"/>
    <x v="3"/>
    <s v="Regulatory Specialist"/>
    <x v="0"/>
    <s v="M025"/>
    <x v="26"/>
    <x v="21"/>
    <s v="Spain"/>
    <s v="Catalonia"/>
    <d v="2022-11-10T00:00:00"/>
    <m/>
    <x v="0"/>
    <n v="162000"/>
    <n v="9700"/>
    <n v="3"/>
    <x v="29"/>
    <n v="23"/>
    <n v="10"/>
    <n v="55"/>
    <x v="0"/>
    <s v="Master's"/>
    <s v="University Hiring"/>
    <s v="Hybrid"/>
    <s v="EU-CC502"/>
    <x v="2"/>
    <n v="59.2"/>
    <n v="3.6"/>
    <s v="35-44"/>
    <s v="€120k-€170k"/>
    <x v="1"/>
    <n v="0"/>
    <x v="0"/>
    <s v="Not Eligible"/>
    <n v="59.2"/>
    <m/>
  </r>
  <r>
    <x v="680"/>
    <s v="Jesse Esposito"/>
    <x v="0"/>
    <n v="51"/>
    <d v="1974-10-05T00:00:00"/>
    <x v="2"/>
    <x v="2"/>
    <s v="Associate Product Manager"/>
    <x v="1"/>
    <s v="M028"/>
    <x v="16"/>
    <x v="24"/>
    <s v="Portugal"/>
    <s v="Porto District"/>
    <d v="2022-05-28T00:00:00"/>
    <m/>
    <x v="0"/>
    <n v="83000"/>
    <n v="7500"/>
    <n v="4"/>
    <x v="19"/>
    <n v="7"/>
    <n v="16"/>
    <n v="81"/>
    <x v="0"/>
    <s v="Master's"/>
    <s v="European Job Board"/>
    <s v="Office"/>
    <s v="EU-CC102"/>
    <x v="1"/>
    <n v="68.599999999999994"/>
    <n v="4"/>
    <s v="45-54"/>
    <s v="€60k-€85k"/>
    <x v="2"/>
    <n v="0"/>
    <x v="2"/>
    <s v="Eligible"/>
    <n v="68.599999999999994"/>
    <s v="Data Issue"/>
  </r>
  <r>
    <x v="681"/>
    <s v="Aurora Johnson"/>
    <x v="0"/>
    <n v="43"/>
    <d v="1983-02-08T00:00:00"/>
    <x v="12"/>
    <x v="1"/>
    <s v="People Operations Analyst"/>
    <x v="4"/>
    <s v="M008"/>
    <x v="46"/>
    <x v="10"/>
    <s v="Germany"/>
    <s v="Berlin"/>
    <d v="2023-06-05T00:00:00"/>
    <m/>
    <x v="0"/>
    <n v="81000"/>
    <n v="11300"/>
    <n v="5"/>
    <x v="12"/>
    <n v="18"/>
    <n v="17"/>
    <n v="56"/>
    <x v="1"/>
    <s v="Master's"/>
    <s v="Company Careers Page"/>
    <s v="Hybrid"/>
    <s v="EU-CC302"/>
    <x v="1"/>
    <n v="72.099999999999994"/>
    <n v="3"/>
    <s v="35-44"/>
    <s v="€60k-€85k"/>
    <x v="2"/>
    <n v="0"/>
    <x v="1"/>
    <s v="Not Eligible"/>
    <n v="72.099999999999994"/>
    <s v="Data Issue"/>
  </r>
  <r>
    <x v="682"/>
    <s v="Ava Andersson"/>
    <x v="0"/>
    <n v="24"/>
    <d v="2002-05-23T00:00:00"/>
    <x v="0"/>
    <x v="0"/>
    <s v="Senior Data Analyst"/>
    <x v="4"/>
    <s v="M058"/>
    <x v="19"/>
    <x v="25"/>
    <s v="Netherlands"/>
    <s v="North Holland"/>
    <d v="2022-10-15T00:00:00"/>
    <m/>
    <x v="0"/>
    <n v="74000"/>
    <n v="6700"/>
    <n v="4"/>
    <x v="27"/>
    <n v="8"/>
    <n v="6"/>
    <n v="70"/>
    <x v="0"/>
    <s v="Bachelor's"/>
    <s v="LinkedIn"/>
    <s v="Remote"/>
    <s v="EU-CC103"/>
    <x v="2"/>
    <n v="72.5"/>
    <n v="3.7"/>
    <s v="&lt;25"/>
    <s v="€60k-€85k"/>
    <x v="2"/>
    <n v="0"/>
    <x v="1"/>
    <s v="Eligible"/>
    <n v="72.5"/>
    <m/>
  </r>
  <r>
    <x v="683"/>
    <s v="Amelia Richard"/>
    <x v="0"/>
    <n v="41"/>
    <d v="1985-02-14T00:00:00"/>
    <x v="10"/>
    <x v="5"/>
    <s v="Sourcing Specialist"/>
    <x v="4"/>
    <s v="M013"/>
    <x v="12"/>
    <x v="17"/>
    <s v="France"/>
    <s v="Hauts-de-France"/>
    <d v="2020-03-07T00:00:00"/>
    <m/>
    <x v="0"/>
    <n v="72000"/>
    <n v="10100"/>
    <n v="5"/>
    <x v="35"/>
    <n v="21"/>
    <n v="8"/>
    <n v="71"/>
    <x v="0"/>
    <s v="MBA"/>
    <s v="Agency"/>
    <s v="Hybrid"/>
    <s v="EU-CC402"/>
    <x v="1"/>
    <n v="85.8"/>
    <n v="6.3"/>
    <s v="35-44"/>
    <s v="€60k-€85k"/>
    <x v="2"/>
    <n v="0"/>
    <x v="0"/>
    <s v="Eligible"/>
    <n v="85.8"/>
    <m/>
  </r>
  <r>
    <x v="684"/>
    <s v="Camille Rodriguez"/>
    <x v="0"/>
    <n v="54"/>
    <d v="1972-03-08T00:00:00"/>
    <x v="6"/>
    <x v="2"/>
    <s v="Software Engineer"/>
    <x v="1"/>
    <s v="M048"/>
    <x v="6"/>
    <x v="19"/>
    <s v="France"/>
    <s v="Ile-de-France"/>
    <d v="2021-04-22T00:00:00"/>
    <m/>
    <x v="0"/>
    <n v="98000"/>
    <n v="13700"/>
    <n v="5"/>
    <x v="16"/>
    <n v="16"/>
    <n v="15"/>
    <n v="81"/>
    <x v="1"/>
    <s v="Diploma"/>
    <s v="European Job Board"/>
    <s v="Hybrid"/>
    <s v="EU-CC101"/>
    <x v="1"/>
    <n v="82.3"/>
    <n v="5.0999999999999996"/>
    <s v="45-54"/>
    <s v="€85k-€120k"/>
    <x v="2"/>
    <n v="0"/>
    <x v="1"/>
    <s v="Watchlist"/>
    <n v="82.3"/>
    <m/>
  </r>
  <r>
    <x v="685"/>
    <s v="Lea Evans"/>
    <x v="0"/>
    <n v="27"/>
    <d v="1999-04-16T00:00:00"/>
    <x v="6"/>
    <x v="2"/>
    <s v="Senior Software Engineer"/>
    <x v="4"/>
    <s v="M030"/>
    <x v="35"/>
    <x v="8"/>
    <s v="United Kingdom"/>
    <s v="England"/>
    <d v="2023-01-15T00:00:00"/>
    <m/>
    <x v="0"/>
    <n v="80000"/>
    <n v="7200"/>
    <n v="4"/>
    <x v="40"/>
    <n v="13"/>
    <n v="12"/>
    <n v="97"/>
    <x v="0"/>
    <s v="Bachelor's"/>
    <s v="Internal Transfer"/>
    <s v="Hybrid"/>
    <s v="EU-CC101"/>
    <x v="1"/>
    <n v="76.7"/>
    <n v="3.4"/>
    <s v="25-34"/>
    <s v="€60k-€85k"/>
    <x v="2"/>
    <n v="0"/>
    <x v="1"/>
    <s v="Eligible"/>
    <n v="76.7"/>
    <m/>
  </r>
  <r>
    <x v="686"/>
    <s v="Aleksander Petit"/>
    <x v="1"/>
    <n v="33"/>
    <d v="1992-10-24T00:00:00"/>
    <x v="1"/>
    <x v="1"/>
    <s v="Payroll Specialist"/>
    <x v="4"/>
    <s v="M007"/>
    <x v="1"/>
    <x v="12"/>
    <s v="Ireland"/>
    <s v="Leinster"/>
    <d v="2024-03-04T00:00:00"/>
    <d v="2024-06-25T00:00:00"/>
    <x v="1"/>
    <n v="90000"/>
    <n v="8100"/>
    <n v="4"/>
    <x v="20"/>
    <n v="19"/>
    <n v="25"/>
    <n v="61"/>
    <x v="0"/>
    <s v="PhD"/>
    <s v="Indeed"/>
    <s v="Hybrid"/>
    <s v="EU-CC301"/>
    <x v="1"/>
    <n v="64.8"/>
    <n v="0.3"/>
    <s v="25-34"/>
    <s v="€85k-€120k"/>
    <x v="2"/>
    <n v="1"/>
    <x v="1"/>
    <s v="Not Eligible"/>
    <n v="64.8"/>
    <m/>
  </r>
  <r>
    <x v="687"/>
    <s v="Noah Larsson"/>
    <x v="0"/>
    <n v="45"/>
    <d v="1980-12-17T00:00:00"/>
    <x v="14"/>
    <x v="2"/>
    <s v="IT Support Analyst"/>
    <x v="1"/>
    <s v="M009"/>
    <x v="45"/>
    <x v="14"/>
    <s v="Poland"/>
    <s v="Lower Silesian"/>
    <d v="2019-11-19T00:00:00"/>
    <m/>
    <x v="0"/>
    <n v="64000"/>
    <n v="5800"/>
    <n v="4"/>
    <x v="8"/>
    <n v="15"/>
    <n v="31"/>
    <n v="85"/>
    <x v="1"/>
    <s v="Bachelor's"/>
    <s v="Company Careers Page"/>
    <s v="Remote"/>
    <s v="EU-CC104"/>
    <x v="1"/>
    <n v="71"/>
    <n v="6.6"/>
    <s v="45-54"/>
    <s v="€60k-€85k"/>
    <x v="2"/>
    <n v="0"/>
    <x v="1"/>
    <s v="Watchlist"/>
    <n v="71"/>
    <s v="Data Issue"/>
  </r>
  <r>
    <x v="688"/>
    <s v="Sara Lewandowski"/>
    <x v="0"/>
    <n v="30"/>
    <d v="1996-02-27T00:00:00"/>
    <x v="7"/>
    <x v="5"/>
    <s v="Operations Analyst"/>
    <x v="2"/>
    <s v="M042"/>
    <x v="49"/>
    <x v="2"/>
    <s v="Poland"/>
    <s v="Lesser Poland"/>
    <d v="2015-08-02T00:00:00"/>
    <m/>
    <x v="0"/>
    <n v="37000"/>
    <n v="700"/>
    <n v="2"/>
    <x v="26"/>
    <n v="23"/>
    <n v="23"/>
    <n v="62"/>
    <x v="0"/>
    <s v="Diploma"/>
    <s v="Employee Referral"/>
    <s v="Hybrid"/>
    <s v="EU-CC401"/>
    <x v="0"/>
    <n v="46"/>
    <n v="10.9"/>
    <s v="25-34"/>
    <s v="&lt;€40k"/>
    <x v="0"/>
    <n v="0"/>
    <x v="1"/>
    <s v="Not Eligible"/>
    <n v="46"/>
    <m/>
  </r>
  <r>
    <x v="689"/>
    <s v="Thomas Ferrari"/>
    <x v="0"/>
    <n v="30"/>
    <d v="1996-01-22T00:00:00"/>
    <x v="5"/>
    <x v="4"/>
    <s v="Customer Success Manager"/>
    <x v="0"/>
    <s v="M050"/>
    <x v="14"/>
    <x v="1"/>
    <s v="Germany"/>
    <s v="Hamburg"/>
    <d v="2025-03-27T00:00:00"/>
    <m/>
    <x v="0"/>
    <n v="184000"/>
    <n v="1800"/>
    <n v="1"/>
    <x v="25"/>
    <n v="1"/>
    <n v="15"/>
    <n v="52"/>
    <x v="0"/>
    <s v="High School"/>
    <s v="Agency"/>
    <s v="Remote"/>
    <s v="EU-CC202"/>
    <x v="1"/>
    <n v="33.700000000000003"/>
    <n v="1.2"/>
    <s v="25-34"/>
    <s v="€170k+"/>
    <x v="0"/>
    <n v="0"/>
    <x v="1"/>
    <s v="Not Eligible"/>
    <n v="33.700000000000003"/>
    <s v="Data Issue"/>
  </r>
  <r>
    <x v="690"/>
    <s v="Manuel Karlsson"/>
    <x v="1"/>
    <n v="50"/>
    <d v="1975-12-09T00:00:00"/>
    <x v="11"/>
    <x v="4"/>
    <s v="Regional Sales Manager"/>
    <x v="1"/>
    <s v="M004"/>
    <x v="27"/>
    <x v="11"/>
    <s v="Germany"/>
    <s v="Hesse"/>
    <d v="2022-06-12T00:00:00"/>
    <m/>
    <x v="0"/>
    <n v="121000"/>
    <n v="16900"/>
    <n v="5"/>
    <x v="41"/>
    <n v="28"/>
    <n v="22"/>
    <n v="91"/>
    <x v="0"/>
    <s v="High School"/>
    <s v="LinkedIn"/>
    <s v="Hybrid"/>
    <s v="EU-CC201"/>
    <x v="1"/>
    <n v="82.6"/>
    <n v="4"/>
    <s v="45-54"/>
    <s v="€120k-€170k"/>
    <x v="2"/>
    <n v="0"/>
    <x v="1"/>
    <s v="Eligible"/>
    <n v="82.6"/>
    <m/>
  </r>
  <r>
    <x v="691"/>
    <s v="Sofia Meyer"/>
    <x v="0"/>
    <n v="23"/>
    <d v="2002-11-15T00:00:00"/>
    <x v="4"/>
    <x v="4"/>
    <s v="Campaign Manager"/>
    <x v="5"/>
    <s v="M006"/>
    <x v="4"/>
    <x v="18"/>
    <s v="Poland"/>
    <s v="Masovian"/>
    <d v="2017-03-14T00:00:00"/>
    <m/>
    <x v="0"/>
    <n v="30000"/>
    <n v="1500"/>
    <n v="3"/>
    <x v="20"/>
    <n v="5"/>
    <n v="7"/>
    <n v="67"/>
    <x v="0"/>
    <s v="High School"/>
    <s v="Employee Referral"/>
    <s v="Remote"/>
    <s v="EU-CC203"/>
    <x v="1"/>
    <n v="64.5"/>
    <n v="9.3000000000000007"/>
    <s v="&lt;25"/>
    <s v="&lt;€40k"/>
    <x v="1"/>
    <n v="0"/>
    <x v="1"/>
    <s v="Watchlist"/>
    <n v="64.5"/>
    <s v="Data Issue"/>
  </r>
  <r>
    <x v="692"/>
    <s v="Elena Muller"/>
    <x v="0"/>
    <n v="24"/>
    <d v="2001-11-17T00:00:00"/>
    <x v="5"/>
    <x v="4"/>
    <s v="Implementation Consultant"/>
    <x v="2"/>
    <s v="M032"/>
    <x v="32"/>
    <x v="1"/>
    <s v="Germany"/>
    <s v="Hamburg"/>
    <d v="2025-05-12T00:00:00"/>
    <m/>
    <x v="0"/>
    <n v="64000"/>
    <n v="3200"/>
    <n v="3"/>
    <x v="2"/>
    <n v="21"/>
    <n v="16"/>
    <n v="68"/>
    <x v="0"/>
    <s v="High School"/>
    <s v="Company Careers Page"/>
    <s v="Office"/>
    <s v="EU-CC202"/>
    <x v="1"/>
    <n v="59.5"/>
    <n v="1.1000000000000001"/>
    <s v="&lt;25"/>
    <s v="€60k-€85k"/>
    <x v="1"/>
    <n v="0"/>
    <x v="1"/>
    <s v="Watchlist"/>
    <n v="59.5"/>
    <s v="Data Issue"/>
  </r>
  <r>
    <x v="693"/>
    <s v="Carmen Byrne"/>
    <x v="0"/>
    <n v="49"/>
    <d v="1976-06-19T00:00:00"/>
    <x v="11"/>
    <x v="4"/>
    <s v="Account Executive"/>
    <x v="2"/>
    <s v="M016"/>
    <x v="25"/>
    <x v="29"/>
    <s v="United Kingdom"/>
    <s v="Scotland"/>
    <d v="2015-04-22T00:00:00"/>
    <m/>
    <x v="0"/>
    <n v="59000"/>
    <n v="3000"/>
    <n v="3"/>
    <x v="42"/>
    <n v="25"/>
    <n v="30"/>
    <n v="51"/>
    <x v="0"/>
    <s v="Master's"/>
    <s v="Company Careers Page"/>
    <s v="Hybrid"/>
    <s v="EU-CC201"/>
    <x v="1"/>
    <n v="53.8"/>
    <n v="11.1"/>
    <s v="45-54"/>
    <s v="€40k-€60k"/>
    <x v="1"/>
    <n v="0"/>
    <x v="0"/>
    <s v="Not Eligible"/>
    <n v="53.8"/>
    <s v="Data Issue"/>
  </r>
  <r>
    <x v="694"/>
    <s v="Zofia Eriksson"/>
    <x v="0"/>
    <n v="37"/>
    <d v="1989-04-05T00:00:00"/>
    <x v="12"/>
    <x v="1"/>
    <s v="HR Associate"/>
    <x v="4"/>
    <s v="M008"/>
    <x v="46"/>
    <x v="13"/>
    <s v="Europe"/>
    <s v="Remote"/>
    <d v="2021-07-04T00:00:00"/>
    <m/>
    <x v="0"/>
    <n v="68000"/>
    <n v="3400"/>
    <n v="3"/>
    <x v="12"/>
    <n v="2"/>
    <n v="23"/>
    <n v="67"/>
    <x v="0"/>
    <s v="Master's"/>
    <s v="Employee Referral"/>
    <s v="Remote"/>
    <s v="EU-CC302"/>
    <x v="1"/>
    <n v="56.5"/>
    <n v="4.9000000000000004"/>
    <s v="35-44"/>
    <s v="€60k-€85k"/>
    <x v="1"/>
    <n v="0"/>
    <x v="1"/>
    <s v="Watchlist"/>
    <n v="56.5"/>
    <s v="Data Issue"/>
  </r>
  <r>
    <x v="695"/>
    <s v="Pieter Eriksson"/>
    <x v="0"/>
    <n v="57"/>
    <d v="1969-05-11T00:00:00"/>
    <x v="7"/>
    <x v="5"/>
    <s v="Process Lead"/>
    <x v="4"/>
    <s v="M042"/>
    <x v="49"/>
    <x v="8"/>
    <s v="United Kingdom"/>
    <s v="England"/>
    <d v="2019-12-03T00:00:00"/>
    <m/>
    <x v="0"/>
    <n v="76000"/>
    <n v="3800"/>
    <n v="3"/>
    <x v="8"/>
    <n v="13"/>
    <n v="1"/>
    <n v="56"/>
    <x v="0"/>
    <s v="Master's"/>
    <s v="European Job Board"/>
    <s v="Remote"/>
    <s v="EU-CC401"/>
    <x v="1"/>
    <n v="61.3"/>
    <n v="6.5"/>
    <s v="55+"/>
    <s v="€60k-€85k"/>
    <x v="1"/>
    <n v="0"/>
    <x v="1"/>
    <s v="Not Eligible"/>
    <n v="61.3"/>
    <m/>
  </r>
  <r>
    <x v="696"/>
    <s v="Ebba Perez"/>
    <x v="2"/>
    <n v="36"/>
    <d v="1989-07-18T00:00:00"/>
    <x v="6"/>
    <x v="2"/>
    <s v="Frontend Engineer"/>
    <x v="4"/>
    <s v="M051"/>
    <x v="13"/>
    <x v="29"/>
    <s v="United Kingdom"/>
    <s v="Scotland"/>
    <d v="2021-10-18T00:00:00"/>
    <m/>
    <x v="0"/>
    <n v="66000"/>
    <n v="9200"/>
    <n v="5"/>
    <x v="20"/>
    <n v="13"/>
    <n v="0"/>
    <n v="80"/>
    <x v="0"/>
    <s v="Master's"/>
    <s v="University Hiring"/>
    <s v="Hybrid"/>
    <s v="EU-CC101"/>
    <x v="1"/>
    <n v="90.5"/>
    <n v="4.7"/>
    <s v="35-44"/>
    <s v="€60k-€85k"/>
    <x v="2"/>
    <n v="0"/>
    <x v="1"/>
    <s v="Eligible"/>
    <n v="90.5"/>
    <m/>
  </r>
  <r>
    <x v="697"/>
    <s v="Jan Romano"/>
    <x v="0"/>
    <n v="54"/>
    <d v="1971-07-08T00:00:00"/>
    <x v="4"/>
    <x v="4"/>
    <s v="SEO Specialist"/>
    <x v="2"/>
    <s v="M006"/>
    <x v="4"/>
    <x v="13"/>
    <s v="Europe"/>
    <s v="Remote"/>
    <d v="2021-01-03T00:00:00"/>
    <m/>
    <x v="0"/>
    <n v="59000"/>
    <n v="1200"/>
    <n v="2"/>
    <x v="33"/>
    <n v="23"/>
    <n v="10"/>
    <n v="56"/>
    <x v="0"/>
    <s v="Bachelor's"/>
    <s v="European Job Board"/>
    <s v="Remote"/>
    <s v="EU-CC203"/>
    <x v="1"/>
    <n v="42.6"/>
    <n v="5.4"/>
    <s v="45-54"/>
    <s v="€40k-€60k"/>
    <x v="0"/>
    <n v="0"/>
    <x v="2"/>
    <s v="Not Eligible"/>
    <n v="42.6"/>
    <s v="Data Issue"/>
  </r>
  <r>
    <x v="698"/>
    <s v="Gabriel Fischer"/>
    <x v="0"/>
    <n v="25"/>
    <d v="2001-03-25T00:00:00"/>
    <x v="12"/>
    <x v="1"/>
    <s v="HR Business Partner"/>
    <x v="4"/>
    <s v="M008"/>
    <x v="46"/>
    <x v="26"/>
    <s v="Italy"/>
    <s v="Lazio"/>
    <d v="2025-09-26T00:00:00"/>
    <d v="2026-03-29T00:00:00"/>
    <x v="1"/>
    <n v="72000"/>
    <n v="6500"/>
    <n v="4"/>
    <x v="52"/>
    <n v="6"/>
    <n v="13"/>
    <n v="49"/>
    <x v="0"/>
    <s v="Bachelor's"/>
    <s v="Employee Referral"/>
    <s v="Office"/>
    <s v="EU-CC302"/>
    <x v="1"/>
    <n v="57.4"/>
    <n v="0.5"/>
    <s v="25-34"/>
    <s v="€60k-€85k"/>
    <x v="2"/>
    <n v="1"/>
    <x v="2"/>
    <s v="Not Eligible"/>
    <n v="57.4"/>
    <m/>
  </r>
  <r>
    <x v="699"/>
    <s v="Thomas Pereira"/>
    <x v="1"/>
    <n v="54"/>
    <d v="1971-07-30T00:00:00"/>
    <x v="4"/>
    <x v="4"/>
    <s v="SEO Specialist"/>
    <x v="2"/>
    <s v="M006"/>
    <x v="4"/>
    <x v="14"/>
    <s v="Poland"/>
    <s v="Lower Silesian"/>
    <d v="2024-09-13T00:00:00"/>
    <m/>
    <x v="0"/>
    <n v="36000"/>
    <n v="700"/>
    <n v="2"/>
    <x v="12"/>
    <n v="7"/>
    <n v="18"/>
    <n v="49"/>
    <x v="0"/>
    <s v="Bachelor's"/>
    <s v="University Hiring"/>
    <s v="Hybrid"/>
    <s v="EU-CC203"/>
    <x v="1"/>
    <n v="42.1"/>
    <n v="1.7"/>
    <s v="45-54"/>
    <s v="&lt;€40k"/>
    <x v="0"/>
    <n v="0"/>
    <x v="1"/>
    <s v="Not Eligible"/>
    <n v="42.1"/>
    <s v="Data Issue"/>
  </r>
  <r>
    <x v="700"/>
    <s v="Miguel Zielinski"/>
    <x v="0"/>
    <n v="22"/>
    <d v="2003-09-12T00:00:00"/>
    <x v="2"/>
    <x v="2"/>
    <s v="Associate Product Manager"/>
    <x v="1"/>
    <s v="M053"/>
    <x v="34"/>
    <x v="8"/>
    <s v="United Kingdom"/>
    <s v="England"/>
    <d v="2021-08-22T00:00:00"/>
    <d v="2022-11-23T00:00:00"/>
    <x v="1"/>
    <n v="127000"/>
    <n v="2500"/>
    <n v="2"/>
    <x v="11"/>
    <n v="20"/>
    <n v="16"/>
    <n v="53"/>
    <x v="0"/>
    <s v="Master's"/>
    <s v="Internal Transfer"/>
    <s v="Remote"/>
    <s v="EU-CC102"/>
    <x v="1"/>
    <n v="48"/>
    <n v="1.3"/>
    <s v="&lt;25"/>
    <s v="€120k-€170k"/>
    <x v="0"/>
    <n v="1"/>
    <x v="0"/>
    <s v="Not Eligible"/>
    <n v="48"/>
    <m/>
  </r>
  <r>
    <x v="701"/>
    <s v="Lorenzo Johansson"/>
    <x v="1"/>
    <n v="31"/>
    <d v="1994-10-20T00:00:00"/>
    <x v="14"/>
    <x v="2"/>
    <s v="Workplace Technology Specialist"/>
    <x v="4"/>
    <s v="M009"/>
    <x v="45"/>
    <x v="7"/>
    <s v="Germany"/>
    <s v="Bavaria"/>
    <d v="2022-04-23T00:00:00"/>
    <d v="2023-01-19T00:00:00"/>
    <x v="1"/>
    <n v="92000"/>
    <n v="4600"/>
    <n v="3"/>
    <x v="6"/>
    <n v="19"/>
    <n v="8"/>
    <n v="50"/>
    <x v="0"/>
    <s v="Bachelor's"/>
    <s v="University Hiring"/>
    <s v="Hybrid"/>
    <s v="EU-CC104"/>
    <x v="1"/>
    <n v="60.5"/>
    <n v="0.7"/>
    <s v="25-34"/>
    <s v="€85k-€120k"/>
    <x v="1"/>
    <n v="1"/>
    <x v="0"/>
    <s v="Not Eligible"/>
    <n v="60.5"/>
    <s v="Data Issue"/>
  </r>
  <r>
    <x v="702"/>
    <s v="Maximilian Fernandes"/>
    <x v="1"/>
    <n v="59"/>
    <d v="1966-07-12T00:00:00"/>
    <x v="12"/>
    <x v="1"/>
    <s v="HR Business Partner"/>
    <x v="4"/>
    <s v="M008"/>
    <x v="46"/>
    <x v="15"/>
    <s v="Belgium"/>
    <s v="Brussels-Capital"/>
    <d v="2025-12-21T00:00:00"/>
    <m/>
    <x v="0"/>
    <n v="80000"/>
    <n v="4000"/>
    <n v="3"/>
    <x v="12"/>
    <n v="20"/>
    <n v="10"/>
    <n v="62"/>
    <x v="0"/>
    <s v="Bachelor's"/>
    <s v="Internal Transfer"/>
    <s v="Office"/>
    <s v="EU-CC302"/>
    <x v="1"/>
    <n v="59.7"/>
    <n v="0.5"/>
    <s v="55+"/>
    <s v="€60k-€85k"/>
    <x v="1"/>
    <n v="0"/>
    <x v="1"/>
    <s v="Watchlist"/>
    <n v="59.7"/>
    <s v="Data Issue"/>
  </r>
  <r>
    <x v="703"/>
    <s v="Laura Johansson"/>
    <x v="0"/>
    <n v="46"/>
    <d v="1980-04-03T00:00:00"/>
    <x v="6"/>
    <x v="2"/>
    <s v="Platform Engineer"/>
    <x v="3"/>
    <s v="M057"/>
    <x v="38"/>
    <x v="10"/>
    <s v="Germany"/>
    <s v="Berlin"/>
    <d v="2023-05-18T00:00:00"/>
    <m/>
    <x v="0"/>
    <n v="124000"/>
    <n v="18600"/>
    <n v="5"/>
    <x v="38"/>
    <n v="11"/>
    <n v="11"/>
    <n v="88"/>
    <x v="0"/>
    <s v="Bachelor's"/>
    <s v="LinkedIn"/>
    <s v="Remote"/>
    <s v="EU-CC101"/>
    <x v="1"/>
    <n v="90.3"/>
    <n v="3.1"/>
    <s v="45-54"/>
    <s v="€120k-€170k"/>
    <x v="2"/>
    <n v="0"/>
    <x v="0"/>
    <s v="Eligible"/>
    <n v="90.3"/>
    <m/>
  </r>
  <r>
    <x v="704"/>
    <s v="Lars Rossi"/>
    <x v="0"/>
    <n v="55"/>
    <d v="1970-10-30T00:00:00"/>
    <x v="4"/>
    <x v="4"/>
    <s v="Marketing Executive"/>
    <x v="5"/>
    <s v="M006"/>
    <x v="4"/>
    <x v="9"/>
    <s v="United Kingdom"/>
    <s v="England"/>
    <d v="2016-02-19T00:00:00"/>
    <m/>
    <x v="0"/>
    <n v="46000"/>
    <n v="2300"/>
    <n v="3"/>
    <x v="51"/>
    <n v="0"/>
    <n v="8"/>
    <n v="59"/>
    <x v="0"/>
    <s v="Master's"/>
    <s v="University Hiring"/>
    <s v="Hybrid"/>
    <s v="EU-CC203"/>
    <x v="1"/>
    <n v="54.9"/>
    <n v="10.3"/>
    <s v="55+"/>
    <s v="€40k-€60k"/>
    <x v="1"/>
    <n v="0"/>
    <x v="2"/>
    <s v="Not Eligible"/>
    <n v="54.9"/>
    <m/>
  </r>
  <r>
    <x v="705"/>
    <s v="Ines Garcia"/>
    <x v="1"/>
    <n v="22"/>
    <d v="2003-12-23T00:00:00"/>
    <x v="2"/>
    <x v="2"/>
    <s v="Associate Product Manager"/>
    <x v="2"/>
    <s v="M038"/>
    <x v="2"/>
    <x v="6"/>
    <s v="Netherlands"/>
    <s v="North Brabant"/>
    <d v="2017-06-25T00:00:00"/>
    <m/>
    <x v="0"/>
    <n v="45000"/>
    <n v="900"/>
    <n v="2"/>
    <x v="29"/>
    <n v="11"/>
    <n v="10"/>
    <n v="64"/>
    <x v="0"/>
    <s v="Diploma"/>
    <s v="Employee Referral"/>
    <s v="Hybrid"/>
    <s v="EU-CC102"/>
    <x v="1"/>
    <n v="53.4"/>
    <n v="9"/>
    <s v="&lt;25"/>
    <s v="€40k-€60k"/>
    <x v="0"/>
    <n v="0"/>
    <x v="0"/>
    <s v="Not Eligible"/>
    <n v="53.4"/>
    <m/>
  </r>
  <r>
    <x v="706"/>
    <s v="Arthur Doyle"/>
    <x v="0"/>
    <n v="23"/>
    <d v="2002-08-28T00:00:00"/>
    <x v="11"/>
    <x v="4"/>
    <s v="Sales Development Representative"/>
    <x v="1"/>
    <s v="M026"/>
    <x v="18"/>
    <x v="15"/>
    <s v="Belgium"/>
    <s v="Brussels-Capital"/>
    <d v="2025-02-25T00:00:00"/>
    <m/>
    <x v="0"/>
    <n v="111000"/>
    <n v="5600"/>
    <n v="3"/>
    <x v="28"/>
    <n v="11"/>
    <n v="22"/>
    <n v="66"/>
    <x v="0"/>
    <s v="MBA"/>
    <s v="LinkedIn"/>
    <s v="Remote"/>
    <s v="EU-CC201"/>
    <x v="1"/>
    <n v="52.6"/>
    <n v="1.3"/>
    <s v="&lt;25"/>
    <s v="€85k-€120k"/>
    <x v="1"/>
    <n v="0"/>
    <x v="1"/>
    <s v="Watchlist"/>
    <n v="52.6"/>
    <m/>
  </r>
  <r>
    <x v="707"/>
    <s v="Oscar Hoffmann"/>
    <x v="0"/>
    <n v="27"/>
    <d v="1998-10-31T00:00:00"/>
    <x v="0"/>
    <x v="0"/>
    <s v="Data Analyst"/>
    <x v="4"/>
    <s v="M020"/>
    <x v="8"/>
    <x v="3"/>
    <s v="Italy"/>
    <s v="Lombardy"/>
    <d v="2023-07-21T00:00:00"/>
    <m/>
    <x v="0"/>
    <n v="65000"/>
    <n v="3200"/>
    <n v="3"/>
    <x v="3"/>
    <n v="6"/>
    <n v="24"/>
    <n v="52"/>
    <x v="0"/>
    <s v="Master's"/>
    <s v="European Job Board"/>
    <s v="Hybrid"/>
    <s v="EU-CC103"/>
    <x v="1"/>
    <n v="49"/>
    <n v="2.9"/>
    <s v="25-34"/>
    <s v="€60k-€85k"/>
    <x v="1"/>
    <n v="0"/>
    <x v="1"/>
    <s v="Not Eligible"/>
    <n v="49"/>
    <m/>
  </r>
  <r>
    <x v="708"/>
    <s v="Emil Mulder"/>
    <x v="1"/>
    <n v="27"/>
    <d v="1998-12-29T00:00:00"/>
    <x v="11"/>
    <x v="4"/>
    <s v="Enterprise Account Manager"/>
    <x v="2"/>
    <s v="M004"/>
    <x v="27"/>
    <x v="9"/>
    <s v="United Kingdom"/>
    <s v="England"/>
    <d v="2023-12-20T00:00:00"/>
    <m/>
    <x v="0"/>
    <n v="47000"/>
    <n v="4200"/>
    <n v="4"/>
    <x v="10"/>
    <n v="15"/>
    <n v="9"/>
    <n v="59"/>
    <x v="0"/>
    <s v="Bachelor's"/>
    <s v="Employee Referral"/>
    <s v="Hybrid"/>
    <s v="EU-CC201"/>
    <x v="1"/>
    <n v="65.2"/>
    <n v="2.5"/>
    <s v="25-34"/>
    <s v="€40k-€60k"/>
    <x v="2"/>
    <n v="0"/>
    <x v="1"/>
    <s v="Not Eligible"/>
    <n v="65.2"/>
    <m/>
  </r>
  <r>
    <x v="709"/>
    <s v="Sophia Moreau"/>
    <x v="1"/>
    <n v="56"/>
    <d v="1969-09-03T00:00:00"/>
    <x v="7"/>
    <x v="5"/>
    <s v="Process Lead"/>
    <x v="2"/>
    <s v="M010"/>
    <x v="7"/>
    <x v="19"/>
    <s v="France"/>
    <s v="Ile-de-France"/>
    <d v="2023-03-04T00:00:00"/>
    <m/>
    <x v="0"/>
    <n v="55000"/>
    <n v="2800"/>
    <n v="3"/>
    <x v="42"/>
    <n v="17"/>
    <n v="23"/>
    <n v="67"/>
    <x v="0"/>
    <s v="Master's"/>
    <s v="Internal Transfer"/>
    <s v="Remote"/>
    <s v="EU-CC401"/>
    <x v="1"/>
    <n v="59.5"/>
    <n v="3.3"/>
    <s v="55+"/>
    <s v="€40k-€60k"/>
    <x v="1"/>
    <n v="0"/>
    <x v="0"/>
    <s v="Watchlist"/>
    <n v="59.5"/>
    <m/>
  </r>
  <r>
    <x v="710"/>
    <s v="Hugo Van Dijk"/>
    <x v="0"/>
    <n v="40"/>
    <d v="1985-12-04T00:00:00"/>
    <x v="9"/>
    <x v="1"/>
    <s v="Corporate Strategy Manager"/>
    <x v="1"/>
    <s v="M015"/>
    <x v="10"/>
    <x v="19"/>
    <s v="France"/>
    <s v="Ile-de-France"/>
    <d v="2021-06-26T00:00:00"/>
    <m/>
    <x v="0"/>
    <n v="101000"/>
    <n v="9100"/>
    <n v="4"/>
    <x v="14"/>
    <n v="12"/>
    <n v="18"/>
    <n v="58"/>
    <x v="0"/>
    <s v="Bachelor's"/>
    <s v="LinkedIn"/>
    <s v="Hybrid"/>
    <s v="EU-CC303"/>
    <x v="1"/>
    <n v="65.5"/>
    <n v="5"/>
    <s v="35-44"/>
    <s v="€85k-€120k"/>
    <x v="2"/>
    <n v="0"/>
    <x v="0"/>
    <s v="Not Eligible"/>
    <n v="65.5"/>
    <s v="Data Issue"/>
  </r>
  <r>
    <x v="711"/>
    <s v="Nina Sousa"/>
    <x v="0"/>
    <n v="36"/>
    <d v="1990-03-08T00:00:00"/>
    <x v="7"/>
    <x v="5"/>
    <s v="Operations Analyst"/>
    <x v="1"/>
    <s v="M017"/>
    <x v="43"/>
    <x v="29"/>
    <s v="United Kingdom"/>
    <s v="Scotland"/>
    <d v="2024-06-09T00:00:00"/>
    <m/>
    <x v="0"/>
    <n v="114000"/>
    <n v="10300"/>
    <n v="4"/>
    <x v="1"/>
    <n v="11"/>
    <n v="0"/>
    <n v="81"/>
    <x v="1"/>
    <s v="Bachelor's"/>
    <s v="Agency"/>
    <s v="Hybrid"/>
    <s v="EU-CC401"/>
    <x v="1"/>
    <n v="81.3"/>
    <n v="2"/>
    <s v="35-44"/>
    <s v="€85k-€120k"/>
    <x v="2"/>
    <n v="0"/>
    <x v="1"/>
    <s v="Watchlist"/>
    <n v="81.3"/>
    <m/>
  </r>
  <r>
    <x v="712"/>
    <s v="Ava Jones"/>
    <x v="1"/>
    <n v="49"/>
    <d v="1977-03-24T00:00:00"/>
    <x v="7"/>
    <x v="5"/>
    <s v="Operations Manager"/>
    <x v="5"/>
    <s v="M017"/>
    <x v="43"/>
    <x v="12"/>
    <s v="Ireland"/>
    <s v="Leinster"/>
    <d v="2024-08-14T00:00:00"/>
    <m/>
    <x v="0"/>
    <n v="43000"/>
    <n v="3900"/>
    <n v="4"/>
    <x v="8"/>
    <n v="18"/>
    <n v="10"/>
    <n v="74"/>
    <x v="1"/>
    <s v="Diploma"/>
    <s v="Internal Transfer"/>
    <s v="Hybrid"/>
    <s v="EU-CC401"/>
    <x v="1"/>
    <n v="72.2"/>
    <n v="1.8"/>
    <s v="45-54"/>
    <s v="€40k-€60k"/>
    <x v="2"/>
    <n v="0"/>
    <x v="1"/>
    <s v="Watchlist"/>
    <n v="72.2"/>
    <s v="Data Issue"/>
  </r>
  <r>
    <x v="713"/>
    <s v="Oliwia Lopez"/>
    <x v="1"/>
    <n v="38"/>
    <d v="1987-09-15T00:00:00"/>
    <x v="7"/>
    <x v="5"/>
    <s v="Operations Analyst"/>
    <x v="4"/>
    <s v="M010"/>
    <x v="7"/>
    <x v="18"/>
    <s v="Poland"/>
    <s v="Masovian"/>
    <d v="2025-01-04T00:00:00"/>
    <m/>
    <x v="0"/>
    <n v="58000"/>
    <n v="2900"/>
    <n v="3"/>
    <x v="22"/>
    <n v="0"/>
    <n v="24"/>
    <n v="79"/>
    <x v="0"/>
    <s v="Bachelor's"/>
    <s v="Agency"/>
    <s v="Hybrid"/>
    <s v="EU-CC401"/>
    <x v="1"/>
    <n v="58.1"/>
    <n v="1.4"/>
    <s v="35-44"/>
    <s v="€40k-€60k"/>
    <x v="1"/>
    <n v="0"/>
    <x v="1"/>
    <s v="Watchlist"/>
    <n v="58.1"/>
    <m/>
  </r>
  <r>
    <x v="714"/>
    <s v="Jack Visser"/>
    <x v="0"/>
    <n v="48"/>
    <d v="1978-01-31T00:00:00"/>
    <x v="7"/>
    <x v="5"/>
    <s v="Workforce Planner"/>
    <x v="4"/>
    <s v="M010"/>
    <x v="7"/>
    <x v="12"/>
    <s v="Ireland"/>
    <s v="Leinster"/>
    <d v="2017-03-02T00:00:00"/>
    <m/>
    <x v="0"/>
    <n v="76000"/>
    <n v="6800"/>
    <n v="4"/>
    <x v="29"/>
    <n v="10"/>
    <n v="0"/>
    <n v="79"/>
    <x v="0"/>
    <s v="Master's"/>
    <s v="LinkedIn"/>
    <s v="Hybrid"/>
    <s v="EU-CC401"/>
    <x v="1"/>
    <n v="81.7"/>
    <n v="9.3000000000000007"/>
    <s v="45-54"/>
    <s v="€60k-€85k"/>
    <x v="2"/>
    <n v="0"/>
    <x v="0"/>
    <s v="Eligible"/>
    <n v="81.7"/>
    <m/>
  </r>
  <r>
    <x v="715"/>
    <s v="Gabriel Zielinski"/>
    <x v="2"/>
    <n v="54"/>
    <d v="1972-03-17T00:00:00"/>
    <x v="11"/>
    <x v="4"/>
    <s v="Regional Sales Manager"/>
    <x v="2"/>
    <s v="M016"/>
    <x v="25"/>
    <x v="25"/>
    <s v="Netherlands"/>
    <s v="North Holland"/>
    <d v="2025-06-26T00:00:00"/>
    <m/>
    <x v="0"/>
    <n v="67000"/>
    <n v="0"/>
    <n v="1"/>
    <x v="9"/>
    <n v="8"/>
    <n v="9"/>
    <n v="63"/>
    <x v="0"/>
    <s v="Master's"/>
    <s v="Agency"/>
    <s v="Hybrid"/>
    <s v="EU-CC201"/>
    <x v="0"/>
    <n v="41"/>
    <n v="1"/>
    <s v="45-54"/>
    <s v="€60k-€85k"/>
    <x v="0"/>
    <n v="0"/>
    <x v="1"/>
    <s v="Not Eligible"/>
    <n v="41"/>
    <m/>
  </r>
  <r>
    <x v="716"/>
    <s v="Charlotte Weber"/>
    <x v="0"/>
    <n v="34"/>
    <d v="1992-03-28T00:00:00"/>
    <x v="10"/>
    <x v="5"/>
    <s v="Sourcing Specialist"/>
    <x v="0"/>
    <s v="M049"/>
    <x v="23"/>
    <x v="4"/>
    <s v="Spain"/>
    <s v="Community of Madrid"/>
    <d v="2024-08-22T00:00:00"/>
    <m/>
    <x v="0"/>
    <n v="165000"/>
    <n v="24800"/>
    <n v="5"/>
    <x v="33"/>
    <n v="19"/>
    <n v="7"/>
    <n v="81"/>
    <x v="0"/>
    <s v="Master's"/>
    <s v="Indeed"/>
    <s v="Hybrid"/>
    <s v="EU-CC402"/>
    <x v="1"/>
    <n v="79.8"/>
    <n v="1.8"/>
    <s v="25-34"/>
    <s v="€120k-€170k"/>
    <x v="2"/>
    <n v="0"/>
    <x v="2"/>
    <s v="Watchlist"/>
    <n v="79.8"/>
    <m/>
  </r>
  <r>
    <x v="717"/>
    <s v="Viktor Martin"/>
    <x v="0"/>
    <n v="32"/>
    <d v="1994-05-08T00:00:00"/>
    <x v="13"/>
    <x v="3"/>
    <s v="Compliance Analyst"/>
    <x v="2"/>
    <s v="M012"/>
    <x v="33"/>
    <x v="14"/>
    <s v="Poland"/>
    <s v="Lower Silesian"/>
    <d v="2016-07-08T00:00:00"/>
    <m/>
    <x v="0"/>
    <n v="36000"/>
    <n v="3200"/>
    <n v="4"/>
    <x v="1"/>
    <n v="21"/>
    <n v="36"/>
    <n v="65"/>
    <x v="0"/>
    <s v="Bachelor's"/>
    <s v="Indeed"/>
    <s v="Hybrid"/>
    <s v="EU-CC502"/>
    <x v="0"/>
    <n v="65.8"/>
    <n v="9.9"/>
    <s v="25-34"/>
    <s v="&lt;€40k"/>
    <x v="2"/>
    <n v="0"/>
    <x v="1"/>
    <s v="Watchlist"/>
    <n v="65.8"/>
    <m/>
  </r>
  <r>
    <x v="718"/>
    <s v="Kacper Moreau"/>
    <x v="1"/>
    <n v="22"/>
    <d v="2004-05-27T00:00:00"/>
    <x v="3"/>
    <x v="3"/>
    <s v="Legal Counsel"/>
    <x v="3"/>
    <s v="M034"/>
    <x v="59"/>
    <x v="8"/>
    <s v="United Kingdom"/>
    <s v="England"/>
    <d v="2024-08-16T00:00:00"/>
    <m/>
    <x v="0"/>
    <n v="153000"/>
    <n v="4600"/>
    <n v="2"/>
    <x v="33"/>
    <n v="24"/>
    <n v="10"/>
    <n v="67"/>
    <x v="0"/>
    <s v="Master's"/>
    <s v="Agency"/>
    <s v="Hybrid"/>
    <s v="EU-CC501"/>
    <x v="1"/>
    <n v="46.5"/>
    <n v="1.8"/>
    <s v="&lt;25"/>
    <s v="€120k-€170k"/>
    <x v="0"/>
    <n v="0"/>
    <x v="2"/>
    <s v="Not Eligible"/>
    <n v="46.5"/>
    <s v="Data Issue"/>
  </r>
  <r>
    <x v="719"/>
    <s v="Daniela Petit"/>
    <x v="1"/>
    <n v="45"/>
    <d v="1980-06-27T00:00:00"/>
    <x v="6"/>
    <x v="2"/>
    <s v="Senior Software Engineer"/>
    <x v="4"/>
    <s v="M044"/>
    <x v="36"/>
    <x v="5"/>
    <s v="Sweden"/>
    <s v="Stockholm County"/>
    <d v="2022-01-21T00:00:00"/>
    <m/>
    <x v="0"/>
    <n v="89000"/>
    <n v="8000"/>
    <n v="4"/>
    <x v="24"/>
    <n v="10"/>
    <n v="7"/>
    <n v="67"/>
    <x v="0"/>
    <s v="Bachelor's"/>
    <s v="Internal Transfer"/>
    <s v="Remote"/>
    <s v="EU-CC101"/>
    <x v="1"/>
    <n v="70.7"/>
    <n v="4.4000000000000004"/>
    <s v="45-54"/>
    <s v="€85k-€120k"/>
    <x v="2"/>
    <n v="0"/>
    <x v="1"/>
    <s v="Watchlist"/>
    <n v="70.7"/>
    <m/>
  </r>
  <r>
    <x v="720"/>
    <s v="Molly Karlsson"/>
    <x v="1"/>
    <n v="59"/>
    <d v="1966-09-17T00:00:00"/>
    <x v="5"/>
    <x v="4"/>
    <s v="Customer Success Manager"/>
    <x v="2"/>
    <s v="M047"/>
    <x v="30"/>
    <x v="13"/>
    <s v="Europe"/>
    <s v="Remote"/>
    <d v="2020-10-23T00:00:00"/>
    <d v="2023-09-29T00:00:00"/>
    <x v="1"/>
    <n v="46000"/>
    <n v="4100"/>
    <n v="4"/>
    <x v="41"/>
    <n v="20"/>
    <n v="18"/>
    <n v="39"/>
    <x v="0"/>
    <s v="PhD"/>
    <s v="Company Careers Page"/>
    <s v="Hybrid"/>
    <s v="EU-CC202"/>
    <x v="1"/>
    <n v="56.4"/>
    <n v="2.9"/>
    <s v="55+"/>
    <s v="€40k-€60k"/>
    <x v="2"/>
    <n v="1"/>
    <x v="1"/>
    <s v="Not Eligible"/>
    <n v="56.4"/>
    <s v="Data Issue"/>
  </r>
  <r>
    <x v="721"/>
    <s v="Sofia Petit"/>
    <x v="1"/>
    <n v="36"/>
    <d v="1989-08-15T00:00:00"/>
    <x v="5"/>
    <x v="4"/>
    <s v="Support Specialist"/>
    <x v="4"/>
    <s v="M019"/>
    <x v="50"/>
    <x v="12"/>
    <s v="Ireland"/>
    <s v="Leinster"/>
    <d v="2017-11-22T00:00:00"/>
    <m/>
    <x v="0"/>
    <n v="70000"/>
    <n v="9800"/>
    <n v="5"/>
    <x v="32"/>
    <n v="27"/>
    <n v="13"/>
    <n v="83"/>
    <x v="0"/>
    <s v="MBA"/>
    <s v="University Hiring"/>
    <s v="Office"/>
    <s v="EU-CC202"/>
    <x v="1"/>
    <n v="86.8"/>
    <n v="8.6"/>
    <s v="35-44"/>
    <s v="€60k-€85k"/>
    <x v="2"/>
    <n v="0"/>
    <x v="0"/>
    <s v="Eligible"/>
    <n v="86.8"/>
    <m/>
  </r>
  <r>
    <x v="722"/>
    <s v="Noah Jones"/>
    <x v="0"/>
    <n v="33"/>
    <d v="1993-06-13T00:00:00"/>
    <x v="6"/>
    <x v="2"/>
    <s v="Frontend Engineer"/>
    <x v="1"/>
    <s v="M044"/>
    <x v="36"/>
    <x v="16"/>
    <s v="France"/>
    <s v="Auvergne-Rhone-Alpes"/>
    <d v="2017-01-17T00:00:00"/>
    <m/>
    <x v="0"/>
    <n v="103000"/>
    <n v="9300"/>
    <n v="4"/>
    <x v="23"/>
    <n v="9"/>
    <n v="10"/>
    <n v="64"/>
    <x v="0"/>
    <s v="Master's"/>
    <s v="University Hiring"/>
    <s v="Hybrid"/>
    <s v="EU-CC101"/>
    <x v="1"/>
    <n v="73.2"/>
    <n v="9.4"/>
    <s v="25-34"/>
    <s v="€85k-€120k"/>
    <x v="2"/>
    <n v="0"/>
    <x v="0"/>
    <s v="Watchlist"/>
    <n v="73.2"/>
    <m/>
  </r>
  <r>
    <x v="723"/>
    <s v="Eva Thomas"/>
    <x v="1"/>
    <n v="37"/>
    <d v="1988-09-04T00:00:00"/>
    <x v="0"/>
    <x v="0"/>
    <s v="BI Analyst"/>
    <x v="2"/>
    <s v="M003"/>
    <x v="0"/>
    <x v="4"/>
    <s v="Spain"/>
    <s v="Community of Madrid"/>
    <d v="2024-08-09T00:00:00"/>
    <m/>
    <x v="0"/>
    <n v="53000"/>
    <n v="4800"/>
    <n v="4"/>
    <x v="24"/>
    <n v="11"/>
    <n v="5"/>
    <n v="93"/>
    <x v="0"/>
    <s v="Master's"/>
    <s v="Employee Referral"/>
    <s v="Office"/>
    <s v="EU-CC103"/>
    <x v="1"/>
    <n v="80.8"/>
    <n v="1.8"/>
    <s v="35-44"/>
    <s v="€40k-€60k"/>
    <x v="2"/>
    <n v="0"/>
    <x v="1"/>
    <s v="Watchlist"/>
    <n v="80.8"/>
    <m/>
  </r>
  <r>
    <x v="724"/>
    <s v="Noah Marino"/>
    <x v="1"/>
    <n v="47"/>
    <d v="1979-03-13T00:00:00"/>
    <x v="6"/>
    <x v="2"/>
    <s v="Backend Engineer"/>
    <x v="1"/>
    <s v="M039"/>
    <x v="22"/>
    <x v="13"/>
    <s v="Europe"/>
    <s v="Remote"/>
    <d v="2022-08-27T00:00:00"/>
    <d v="2023-01-04T00:00:00"/>
    <x v="1"/>
    <n v="110000"/>
    <n v="0"/>
    <n v="1"/>
    <x v="14"/>
    <n v="10"/>
    <n v="11"/>
    <n v="49"/>
    <x v="0"/>
    <s v="MBA"/>
    <s v="Company Careers Page"/>
    <s v="Remote"/>
    <s v="EU-CC101"/>
    <x v="1"/>
    <n v="38.9"/>
    <n v="0.4"/>
    <s v="45-54"/>
    <s v="€85k-€120k"/>
    <x v="0"/>
    <n v="1"/>
    <x v="0"/>
    <s v="Not Eligible"/>
    <n v="38.9"/>
    <s v="Data Issue"/>
  </r>
  <r>
    <x v="725"/>
    <s v="Finn Silva"/>
    <x v="0"/>
    <n v="36"/>
    <d v="1990-01-21T00:00:00"/>
    <x v="6"/>
    <x v="2"/>
    <s v="Backend Engineer"/>
    <x v="4"/>
    <s v="M001"/>
    <x v="17"/>
    <x v="19"/>
    <s v="France"/>
    <s v="Ile-de-France"/>
    <d v="2024-10-09T00:00:00"/>
    <m/>
    <x v="0"/>
    <n v="82000"/>
    <n v="4100"/>
    <n v="3"/>
    <x v="38"/>
    <n v="16"/>
    <n v="12"/>
    <n v="51"/>
    <x v="0"/>
    <s v="Bachelor's"/>
    <s v="Internal Transfer"/>
    <s v="Hybrid"/>
    <s v="EU-CC101"/>
    <x v="1"/>
    <n v="58.8"/>
    <n v="1.7"/>
    <s v="35-44"/>
    <s v="€60k-€85k"/>
    <x v="1"/>
    <n v="0"/>
    <x v="0"/>
    <s v="Not Eligible"/>
    <n v="58.8"/>
    <m/>
  </r>
  <r>
    <x v="726"/>
    <s v="Emil Karlsson"/>
    <x v="1"/>
    <n v="32"/>
    <d v="1993-11-28T00:00:00"/>
    <x v="1"/>
    <x v="1"/>
    <s v="Controller"/>
    <x v="1"/>
    <s v="M036"/>
    <x v="40"/>
    <x v="22"/>
    <s v="Netherlands"/>
    <s v="South Holland"/>
    <d v="2022-09-21T00:00:00"/>
    <m/>
    <x v="0"/>
    <n v="101000"/>
    <n v="14100"/>
    <n v="5"/>
    <x v="25"/>
    <n v="8"/>
    <n v="5"/>
    <n v="69"/>
    <x v="0"/>
    <s v="Master's"/>
    <s v="Indeed"/>
    <s v="Hybrid"/>
    <s v="EU-CC301"/>
    <x v="0"/>
    <n v="80.7"/>
    <n v="3.7"/>
    <s v="25-34"/>
    <s v="€85k-€120k"/>
    <x v="2"/>
    <n v="0"/>
    <x v="1"/>
    <s v="Watchlist"/>
    <n v="80.7"/>
    <m/>
  </r>
  <r>
    <x v="727"/>
    <s v="Emil Marino"/>
    <x v="1"/>
    <n v="23"/>
    <d v="2002-06-25T00:00:00"/>
    <x v="4"/>
    <x v="4"/>
    <s v="Marketing Executive"/>
    <x v="2"/>
    <s v="M006"/>
    <x v="4"/>
    <x v="19"/>
    <s v="France"/>
    <s v="Ile-de-France"/>
    <d v="2023-06-15T00:00:00"/>
    <m/>
    <x v="0"/>
    <n v="62000"/>
    <n v="3100"/>
    <n v="3"/>
    <x v="2"/>
    <n v="11"/>
    <n v="36"/>
    <n v="63"/>
    <x v="0"/>
    <s v="Bachelor's"/>
    <s v="LinkedIn"/>
    <s v="Hybrid"/>
    <s v="EU-CC203"/>
    <x v="3"/>
    <n v="55.8"/>
    <n v="3"/>
    <s v="&lt;25"/>
    <s v="€60k-€85k"/>
    <x v="1"/>
    <n v="0"/>
    <x v="1"/>
    <s v="Watchlist"/>
    <n v="55.8"/>
    <m/>
  </r>
  <r>
    <x v="728"/>
    <s v="Liam Zielinski"/>
    <x v="1"/>
    <n v="26"/>
    <d v="1999-10-22T00:00:00"/>
    <x v="11"/>
    <x v="4"/>
    <s v="Account Executive"/>
    <x v="4"/>
    <s v="M026"/>
    <x v="18"/>
    <x v="25"/>
    <s v="Netherlands"/>
    <s v="North Holland"/>
    <d v="2020-02-22T00:00:00"/>
    <m/>
    <x v="0"/>
    <n v="81000"/>
    <n v="4000"/>
    <n v="3"/>
    <x v="26"/>
    <n v="17"/>
    <n v="0"/>
    <n v="60"/>
    <x v="0"/>
    <s v="Master's"/>
    <s v="Indeed"/>
    <s v="Hybrid"/>
    <s v="EU-CC201"/>
    <x v="1"/>
    <n v="64.2"/>
    <n v="6.3"/>
    <s v="25-34"/>
    <s v="€60k-€85k"/>
    <x v="1"/>
    <n v="0"/>
    <x v="1"/>
    <s v="Watchlist"/>
    <n v="64.2"/>
    <m/>
  </r>
  <r>
    <x v="729"/>
    <s v="Maja Russo"/>
    <x v="1"/>
    <n v="49"/>
    <d v="1977-01-29T00:00:00"/>
    <x v="2"/>
    <x v="2"/>
    <s v="Product Owner"/>
    <x v="2"/>
    <s v="M038"/>
    <x v="2"/>
    <x v="25"/>
    <s v="Netherlands"/>
    <s v="North Holland"/>
    <d v="2016-01-26T00:00:00"/>
    <m/>
    <x v="0"/>
    <n v="68000"/>
    <n v="6100"/>
    <n v="4"/>
    <x v="8"/>
    <n v="8"/>
    <n v="15"/>
    <n v="66"/>
    <x v="0"/>
    <s v="Master's"/>
    <s v="Agency"/>
    <s v="Hybrid"/>
    <s v="EU-CC102"/>
    <x v="0"/>
    <n v="66.8"/>
    <n v="10.4"/>
    <s v="45-54"/>
    <s v="€60k-€85k"/>
    <x v="2"/>
    <n v="0"/>
    <x v="1"/>
    <s v="Watchlist"/>
    <n v="66.8"/>
    <m/>
  </r>
  <r>
    <x v="730"/>
    <s v="Jakub Romano"/>
    <x v="1"/>
    <n v="30"/>
    <d v="1996-06-13T00:00:00"/>
    <x v="7"/>
    <x v="5"/>
    <s v="Process Lead"/>
    <x v="2"/>
    <s v="M017"/>
    <x v="43"/>
    <x v="3"/>
    <s v="Italy"/>
    <s v="Lombardy"/>
    <d v="2023-01-24T00:00:00"/>
    <d v="2025-07-19T00:00:00"/>
    <x v="1"/>
    <n v="47000"/>
    <n v="900"/>
    <n v="2"/>
    <x v="20"/>
    <n v="16"/>
    <n v="15"/>
    <n v="41"/>
    <x v="0"/>
    <s v="Master's"/>
    <s v="Indeed"/>
    <s v="Hybrid"/>
    <s v="EU-CC401"/>
    <x v="0"/>
    <n v="42.4"/>
    <n v="2.5"/>
    <s v="25-34"/>
    <s v="€40k-€60k"/>
    <x v="0"/>
    <n v="1"/>
    <x v="1"/>
    <s v="Not Eligible"/>
    <n v="42.4"/>
    <s v="Data Issue"/>
  </r>
  <r>
    <x v="731"/>
    <s v="Linnea Nowak"/>
    <x v="1"/>
    <n v="39"/>
    <d v="1987-06-12T00:00:00"/>
    <x v="6"/>
    <x v="2"/>
    <s v="Engineering Lead"/>
    <x v="4"/>
    <s v="M057"/>
    <x v="38"/>
    <x v="25"/>
    <s v="Netherlands"/>
    <s v="North Holland"/>
    <d v="2018-05-23T00:00:00"/>
    <m/>
    <x v="0"/>
    <n v="70000"/>
    <n v="9800"/>
    <n v="5"/>
    <x v="55"/>
    <n v="22"/>
    <n v="0"/>
    <n v="70"/>
    <x v="0"/>
    <s v="High School"/>
    <s v="Employee Referral"/>
    <s v="Office"/>
    <s v="EU-CC101"/>
    <x v="1"/>
    <n v="89.5"/>
    <n v="8.1"/>
    <s v="35-44"/>
    <s v="€60k-€85k"/>
    <x v="2"/>
    <n v="0"/>
    <x v="0"/>
    <s v="Eligible"/>
    <n v="89.5"/>
    <m/>
  </r>
  <r>
    <x v="732"/>
    <s v="Axel O'Sullivan"/>
    <x v="1"/>
    <n v="25"/>
    <d v="2001-04-29T00:00:00"/>
    <x v="6"/>
    <x v="2"/>
    <s v="Software Engineer"/>
    <x v="4"/>
    <s v="M048"/>
    <x v="6"/>
    <x v="12"/>
    <s v="Ireland"/>
    <s v="Leinster"/>
    <d v="2021-02-27T00:00:00"/>
    <m/>
    <x v="0"/>
    <n v="78000"/>
    <n v="3900"/>
    <n v="3"/>
    <x v="41"/>
    <n v="12"/>
    <n v="0"/>
    <n v="88"/>
    <x v="0"/>
    <s v="Master's"/>
    <s v="European Job Board"/>
    <s v="Office"/>
    <s v="EU-CC101"/>
    <x v="1"/>
    <n v="73.5"/>
    <n v="5.3"/>
    <s v="25-34"/>
    <s v="€60k-€85k"/>
    <x v="1"/>
    <n v="0"/>
    <x v="1"/>
    <s v="Watchlist"/>
    <n v="73.5"/>
    <m/>
  </r>
  <r>
    <x v="733"/>
    <s v="Chloe Wilson"/>
    <x v="0"/>
    <n v="26"/>
    <d v="1999-11-07T00:00:00"/>
    <x v="4"/>
    <x v="4"/>
    <s v="Marketing Executive"/>
    <x v="1"/>
    <s v="M006"/>
    <x v="4"/>
    <x v="10"/>
    <s v="Germany"/>
    <s v="Berlin"/>
    <d v="2023-11-03T00:00:00"/>
    <m/>
    <x v="0"/>
    <n v="110000"/>
    <n v="5500"/>
    <n v="3"/>
    <x v="24"/>
    <n v="4"/>
    <n v="13"/>
    <n v="81"/>
    <x v="0"/>
    <s v="Master's"/>
    <s v="European Job Board"/>
    <s v="Hybrid"/>
    <s v="EU-CC203"/>
    <x v="1"/>
    <n v="63.6"/>
    <n v="2.6"/>
    <s v="25-34"/>
    <s v="€85k-€120k"/>
    <x v="1"/>
    <n v="0"/>
    <x v="1"/>
    <s v="Watchlist"/>
    <n v="63.6"/>
    <m/>
  </r>
  <r>
    <x v="734"/>
    <s v="Ines Ferrari"/>
    <x v="0"/>
    <n v="60"/>
    <d v="1966-02-03T00:00:00"/>
    <x v="0"/>
    <x v="0"/>
    <s v="Data Analyst"/>
    <x v="4"/>
    <s v="M058"/>
    <x v="19"/>
    <x v="3"/>
    <s v="Italy"/>
    <s v="Lombardy"/>
    <d v="2017-10-26T00:00:00"/>
    <m/>
    <x v="0"/>
    <n v="80000"/>
    <n v="11200"/>
    <n v="5"/>
    <x v="2"/>
    <n v="20"/>
    <n v="5"/>
    <n v="75"/>
    <x v="0"/>
    <s v="Master's"/>
    <s v="LinkedIn"/>
    <s v="Hybrid"/>
    <s v="EU-CC103"/>
    <x v="1"/>
    <n v="85.5"/>
    <n v="8.6"/>
    <s v="55+"/>
    <s v="€60k-€85k"/>
    <x v="2"/>
    <n v="0"/>
    <x v="1"/>
    <s v="Eligible"/>
    <n v="85.5"/>
    <m/>
  </r>
  <r>
    <x v="735"/>
    <s v="Zofia Fernandes"/>
    <x v="1"/>
    <n v="61"/>
    <d v="1964-11-20T00:00:00"/>
    <x v="2"/>
    <x v="2"/>
    <s v="Product Owner"/>
    <x v="2"/>
    <s v="M031"/>
    <x v="28"/>
    <x v="10"/>
    <s v="Germany"/>
    <s v="Berlin"/>
    <d v="2025-12-12T00:00:00"/>
    <m/>
    <x v="0"/>
    <n v="58000"/>
    <n v="5200"/>
    <n v="4"/>
    <x v="26"/>
    <n v="29"/>
    <n v="18"/>
    <n v="81"/>
    <x v="0"/>
    <s v="Bachelor's"/>
    <s v="Company Careers Page"/>
    <s v="Office"/>
    <s v="EU-CC102"/>
    <x v="1"/>
    <n v="71.599999999999994"/>
    <n v="0.5"/>
    <s v="55+"/>
    <s v="€40k-€60k"/>
    <x v="2"/>
    <n v="0"/>
    <x v="1"/>
    <s v="Watchlist"/>
    <n v="71.599999999999994"/>
    <m/>
  </r>
  <r>
    <x v="736"/>
    <s v="Arthur Larsson"/>
    <x v="1"/>
    <n v="38"/>
    <d v="1988-01-13T00:00:00"/>
    <x v="10"/>
    <x v="5"/>
    <s v="Sourcing Specialist"/>
    <x v="4"/>
    <s v="M013"/>
    <x v="12"/>
    <x v="1"/>
    <s v="Germany"/>
    <s v="Hamburg"/>
    <d v="2019-11-28T00:00:00"/>
    <m/>
    <x v="0"/>
    <n v="87000"/>
    <n v="4400"/>
    <n v="3"/>
    <x v="13"/>
    <n v="17"/>
    <n v="20"/>
    <n v="37"/>
    <x v="0"/>
    <s v="Master's"/>
    <s v="Company Careers Page"/>
    <s v="Hybrid"/>
    <s v="EU-CC402"/>
    <x v="1"/>
    <n v="45.5"/>
    <n v="6.5"/>
    <s v="35-44"/>
    <s v="€85k-€120k"/>
    <x v="1"/>
    <n v="0"/>
    <x v="1"/>
    <s v="Not Eligible"/>
    <n v="45.5"/>
    <m/>
  </r>
  <r>
    <x v="737"/>
    <s v="Zofia Muller"/>
    <x v="0"/>
    <n v="47"/>
    <d v="1979-03-25T00:00:00"/>
    <x v="2"/>
    <x v="2"/>
    <s v="Product Analyst"/>
    <x v="2"/>
    <s v="M002"/>
    <x v="58"/>
    <x v="22"/>
    <s v="Netherlands"/>
    <s v="South Holland"/>
    <d v="2020-06-04T00:00:00"/>
    <d v="2024-02-21T00:00:00"/>
    <x v="1"/>
    <n v="59000"/>
    <n v="5300"/>
    <n v="4"/>
    <x v="1"/>
    <n v="12"/>
    <n v="15"/>
    <n v="64"/>
    <x v="0"/>
    <s v="Master's"/>
    <s v="Company Careers Page"/>
    <s v="Office"/>
    <s v="EU-CC102"/>
    <x v="3"/>
    <n v="67.900000000000006"/>
    <n v="3.7"/>
    <s v="45-54"/>
    <s v="€40k-€60k"/>
    <x v="2"/>
    <n v="1"/>
    <x v="1"/>
    <s v="Not Eligible"/>
    <n v="67.900000000000006"/>
    <s v="Data Issue"/>
  </r>
  <r>
    <x v="738"/>
    <s v="Noah Hoffmann"/>
    <x v="0"/>
    <n v="40"/>
    <d v="1985-06-19T00:00:00"/>
    <x v="8"/>
    <x v="3"/>
    <s v="Security Analyst"/>
    <x v="1"/>
    <s v="M014"/>
    <x v="11"/>
    <x v="12"/>
    <s v="Ireland"/>
    <s v="Leinster"/>
    <d v="2015-12-20T00:00:00"/>
    <m/>
    <x v="0"/>
    <n v="103000"/>
    <n v="9300"/>
    <n v="4"/>
    <x v="48"/>
    <n v="10"/>
    <n v="16"/>
    <n v="73"/>
    <x v="1"/>
    <s v="Diploma"/>
    <s v="Indeed"/>
    <s v="Office"/>
    <s v="EU-CC503"/>
    <x v="0"/>
    <n v="73.5"/>
    <n v="10.5"/>
    <s v="35-44"/>
    <s v="€85k-€120k"/>
    <x v="2"/>
    <n v="0"/>
    <x v="0"/>
    <s v="Watchlist"/>
    <n v="73.5"/>
    <s v="Data Issue"/>
  </r>
  <r>
    <x v="739"/>
    <s v="Nils Kaminski"/>
    <x v="1"/>
    <n v="25"/>
    <d v="2001-06-09T00:00:00"/>
    <x v="6"/>
    <x v="2"/>
    <s v="Engineering Lead"/>
    <x v="4"/>
    <s v="M001"/>
    <x v="17"/>
    <x v="8"/>
    <s v="United Kingdom"/>
    <s v="England"/>
    <d v="2017-04-28T00:00:00"/>
    <m/>
    <x v="0"/>
    <n v="76000"/>
    <n v="6800"/>
    <n v="4"/>
    <x v="35"/>
    <n v="12"/>
    <n v="9"/>
    <n v="62"/>
    <x v="0"/>
    <s v="Master's"/>
    <s v="LinkedIn"/>
    <s v="Hybrid"/>
    <s v="EU-CC101"/>
    <x v="1"/>
    <n v="73.2"/>
    <n v="9.1"/>
    <s v="25-34"/>
    <s v="€60k-€85k"/>
    <x v="2"/>
    <n v="0"/>
    <x v="0"/>
    <s v="Watchlist"/>
    <n v="73.2"/>
    <m/>
  </r>
  <r>
    <x v="740"/>
    <s v="Alejandro Schneider"/>
    <x v="1"/>
    <n v="34"/>
    <d v="1992-04-09T00:00:00"/>
    <x v="5"/>
    <x v="4"/>
    <s v="Client Success Associate"/>
    <x v="4"/>
    <s v="M050"/>
    <x v="14"/>
    <x v="21"/>
    <s v="Spain"/>
    <s v="Catalonia"/>
    <d v="2025-11-25T00:00:00"/>
    <m/>
    <x v="0"/>
    <n v="59000"/>
    <n v="8300"/>
    <n v="5"/>
    <x v="24"/>
    <n v="25"/>
    <n v="13"/>
    <n v="86"/>
    <x v="0"/>
    <s v="Bachelor's"/>
    <s v="Employee Referral"/>
    <s v="Office"/>
    <s v="EU-CC202"/>
    <x v="1"/>
    <n v="83.3"/>
    <n v="0.6"/>
    <s v="25-34"/>
    <s v="€40k-€60k"/>
    <x v="2"/>
    <n v="0"/>
    <x v="1"/>
    <s v="Watchlist"/>
    <n v="83.3"/>
    <m/>
  </r>
  <r>
    <x v="741"/>
    <s v="Oscar Durand"/>
    <x v="0"/>
    <n v="54"/>
    <d v="1971-08-06T00:00:00"/>
    <x v="12"/>
    <x v="1"/>
    <s v="HR Associate"/>
    <x v="1"/>
    <s v="M008"/>
    <x v="46"/>
    <x v="22"/>
    <s v="Netherlands"/>
    <s v="South Holland"/>
    <d v="2023-02-08T00:00:00"/>
    <m/>
    <x v="0"/>
    <n v="97000"/>
    <n v="4800"/>
    <n v="3"/>
    <x v="56"/>
    <n v="3"/>
    <n v="2"/>
    <n v="81"/>
    <x v="0"/>
    <s v="Bachelor's"/>
    <s v="Agency"/>
    <s v="Hybrid"/>
    <s v="EU-CC302"/>
    <x v="1"/>
    <n v="74.3"/>
    <n v="3.3"/>
    <s v="45-54"/>
    <s v="€85k-€120k"/>
    <x v="1"/>
    <n v="0"/>
    <x v="0"/>
    <s v="Watchlist"/>
    <n v="74.3"/>
    <m/>
  </r>
  <r>
    <x v="742"/>
    <s v="Olivia Lewandowski"/>
    <x v="0"/>
    <n v="24"/>
    <d v="2002-05-15T00:00:00"/>
    <x v="11"/>
    <x v="4"/>
    <s v="Regional Sales Manager"/>
    <x v="4"/>
    <s v="M004"/>
    <x v="27"/>
    <x v="21"/>
    <s v="Spain"/>
    <s v="Catalonia"/>
    <d v="2021-07-27T00:00:00"/>
    <m/>
    <x v="0"/>
    <n v="60000"/>
    <n v="3000"/>
    <n v="3"/>
    <x v="3"/>
    <n v="17"/>
    <n v="15"/>
    <n v="38"/>
    <x v="0"/>
    <s v="PhD"/>
    <s v="Internal Transfer"/>
    <s v="Hybrid"/>
    <s v="EU-CC201"/>
    <x v="1"/>
    <n v="46.5"/>
    <n v="4.9000000000000004"/>
    <s v="&lt;25"/>
    <s v="€60k-€85k"/>
    <x v="1"/>
    <n v="0"/>
    <x v="1"/>
    <s v="Not Eligible"/>
    <n v="46.5"/>
    <m/>
  </r>
  <r>
    <x v="743"/>
    <s v="Jade Smith"/>
    <x v="0"/>
    <n v="40"/>
    <d v="1986-01-08T00:00:00"/>
    <x v="4"/>
    <x v="4"/>
    <s v="Content Specialist"/>
    <x v="0"/>
    <s v="M006"/>
    <x v="4"/>
    <x v="8"/>
    <s v="United Kingdom"/>
    <s v="England"/>
    <d v="2021-08-13T00:00:00"/>
    <m/>
    <x v="0"/>
    <n v="211000"/>
    <n v="12700"/>
    <n v="3"/>
    <x v="4"/>
    <n v="15"/>
    <n v="11"/>
    <n v="65"/>
    <x v="0"/>
    <s v="Bachelor's"/>
    <s v="Company Careers Page"/>
    <s v="Hybrid"/>
    <s v="EU-CC203"/>
    <x v="1"/>
    <n v="62"/>
    <n v="4.8"/>
    <s v="35-44"/>
    <s v="€170k+"/>
    <x v="1"/>
    <n v="0"/>
    <x v="0"/>
    <s v="Watchlist"/>
    <n v="62"/>
    <m/>
  </r>
  <r>
    <x v="744"/>
    <s v="Luca Thomas"/>
    <x v="0"/>
    <n v="51"/>
    <d v="1974-09-12T00:00:00"/>
    <x v="0"/>
    <x v="0"/>
    <s v="BI Analyst"/>
    <x v="4"/>
    <s v="M020"/>
    <x v="8"/>
    <x v="10"/>
    <s v="Germany"/>
    <s v="Berlin"/>
    <d v="2019-06-28T00:00:00"/>
    <d v="2019-11-27T00:00:00"/>
    <x v="1"/>
    <n v="85000"/>
    <n v="4200"/>
    <n v="3"/>
    <x v="49"/>
    <n v="19"/>
    <n v="11"/>
    <n v="57"/>
    <x v="0"/>
    <s v="Master's"/>
    <s v="Company Careers Page"/>
    <s v="Hybrid"/>
    <s v="EU-CC103"/>
    <x v="1"/>
    <n v="53.5"/>
    <n v="0.4"/>
    <s v="45-54"/>
    <s v="€85k-€120k"/>
    <x v="1"/>
    <n v="1"/>
    <x v="2"/>
    <s v="Not Eligible"/>
    <n v="53.5"/>
    <m/>
  </r>
  <r>
    <x v="745"/>
    <s v="Lina Weber"/>
    <x v="0"/>
    <n v="47"/>
    <d v="1978-10-30T00:00:00"/>
    <x v="2"/>
    <x v="2"/>
    <s v="Product Analyst"/>
    <x v="2"/>
    <s v="M031"/>
    <x v="28"/>
    <x v="15"/>
    <s v="Belgium"/>
    <s v="Brussels-Capital"/>
    <d v="2020-08-11T00:00:00"/>
    <m/>
    <x v="0"/>
    <n v="65000"/>
    <n v="3200"/>
    <n v="3"/>
    <x v="32"/>
    <n v="14"/>
    <n v="23"/>
    <n v="43"/>
    <x v="0"/>
    <s v="Diploma"/>
    <s v="Company Careers Page"/>
    <s v="Hybrid"/>
    <s v="EU-CC102"/>
    <x v="1"/>
    <n v="51.3"/>
    <n v="5.8"/>
    <s v="45-54"/>
    <s v="€60k-€85k"/>
    <x v="1"/>
    <n v="0"/>
    <x v="0"/>
    <s v="Not Eligible"/>
    <n v="51.3"/>
    <s v="Data Issue"/>
  </r>
  <r>
    <x v="746"/>
    <s v="Sarah De Vries"/>
    <x v="0"/>
    <n v="33"/>
    <d v="1993-06-10T00:00:00"/>
    <x v="13"/>
    <x v="3"/>
    <s v="Compliance Manager"/>
    <x v="2"/>
    <s v="M025"/>
    <x v="26"/>
    <x v="25"/>
    <s v="Netherlands"/>
    <s v="North Holland"/>
    <d v="2017-08-15T00:00:00"/>
    <m/>
    <x v="0"/>
    <n v="62000"/>
    <n v="1200"/>
    <n v="2"/>
    <x v="1"/>
    <n v="13"/>
    <n v="17"/>
    <n v="35"/>
    <x v="0"/>
    <s v="Bachelor's"/>
    <s v="LinkedIn"/>
    <s v="Office"/>
    <s v="EU-CC502"/>
    <x v="1"/>
    <n v="38.799999999999997"/>
    <n v="8.8000000000000007"/>
    <s v="25-34"/>
    <s v="€60k-€85k"/>
    <x v="0"/>
    <n v="0"/>
    <x v="1"/>
    <s v="Not Eligible"/>
    <n v="38.799999999999997"/>
    <s v="Data Issue"/>
  </r>
  <r>
    <x v="747"/>
    <s v="Gabriel Schneider"/>
    <x v="1"/>
    <n v="60"/>
    <d v="1965-07-11T00:00:00"/>
    <x v="2"/>
    <x v="2"/>
    <s v="Lead Product Manager"/>
    <x v="2"/>
    <s v="M021"/>
    <x v="56"/>
    <x v="25"/>
    <s v="Netherlands"/>
    <s v="North Holland"/>
    <d v="2025-12-01T00:00:00"/>
    <m/>
    <x v="0"/>
    <n v="60000"/>
    <n v="3000"/>
    <n v="3"/>
    <x v="16"/>
    <n v="6"/>
    <n v="14"/>
    <n v="75"/>
    <x v="0"/>
    <s v="Bachelor's"/>
    <s v="Employee Referral"/>
    <s v="Hybrid"/>
    <s v="EU-CC102"/>
    <x v="0"/>
    <n v="62.8"/>
    <n v="0.5"/>
    <s v="55+"/>
    <s v="€60k-€85k"/>
    <x v="1"/>
    <n v="0"/>
    <x v="1"/>
    <s v="Watchlist"/>
    <n v="62.8"/>
    <s v="Data Issue"/>
  </r>
  <r>
    <x v="748"/>
    <s v="Emil Oliveira"/>
    <x v="0"/>
    <n v="52"/>
    <d v="1974-03-21T00:00:00"/>
    <x v="12"/>
    <x v="1"/>
    <s v="HR Associate"/>
    <x v="5"/>
    <s v="M008"/>
    <x v="46"/>
    <x v="18"/>
    <s v="Poland"/>
    <s v="Masovian"/>
    <d v="2024-04-16T00:00:00"/>
    <m/>
    <x v="0"/>
    <n v="33000"/>
    <n v="1600"/>
    <n v="3"/>
    <x v="2"/>
    <n v="23"/>
    <n v="0"/>
    <n v="86"/>
    <x v="0"/>
    <s v="Bachelor's"/>
    <s v="European Job Board"/>
    <s v="Remote"/>
    <s v="EU-CC302"/>
    <x v="1"/>
    <n v="73.8"/>
    <n v="2.2000000000000002"/>
    <s v="45-54"/>
    <s v="&lt;€40k"/>
    <x v="1"/>
    <n v="0"/>
    <x v="1"/>
    <s v="Watchlist"/>
    <n v="73.8"/>
    <m/>
  </r>
  <r>
    <x v="749"/>
    <s v="Sophie Wisniewski"/>
    <x v="1"/>
    <n v="41"/>
    <d v="1985-05-18T00:00:00"/>
    <x v="1"/>
    <x v="1"/>
    <s v="Finance Manager"/>
    <x v="6"/>
    <s v="M036"/>
    <x v="40"/>
    <x v="20"/>
    <s v="Sweden"/>
    <s v="Vastra Gotaland"/>
    <d v="2021-01-02T00:00:00"/>
    <m/>
    <x v="0"/>
    <n v="205000"/>
    <n v="12300"/>
    <n v="3"/>
    <x v="31"/>
    <n v="26"/>
    <n v="16"/>
    <n v="62"/>
    <x v="0"/>
    <s v="MBA"/>
    <s v="LinkedIn"/>
    <s v="Hybrid"/>
    <s v="EU-CC301"/>
    <x v="1"/>
    <n v="60.7"/>
    <n v="5.4"/>
    <s v="35-44"/>
    <s v="€170k+"/>
    <x v="1"/>
    <n v="0"/>
    <x v="0"/>
    <s v="Watchlist"/>
    <n v="60.7"/>
    <m/>
  </r>
  <r>
    <x v="750"/>
    <s v="Hugo Smit"/>
    <x v="1"/>
    <n v="30"/>
    <d v="1995-09-20T00:00:00"/>
    <x v="14"/>
    <x v="2"/>
    <s v="IT Manager"/>
    <x v="5"/>
    <s v="M045"/>
    <x v="39"/>
    <x v="4"/>
    <s v="Spain"/>
    <s v="Community of Madrid"/>
    <d v="2018-01-22T00:00:00"/>
    <d v="2025-05-04T00:00:00"/>
    <x v="1"/>
    <n v="38000"/>
    <n v="800"/>
    <n v="2"/>
    <x v="14"/>
    <n v="14"/>
    <n v="10"/>
    <n v="43"/>
    <x v="0"/>
    <s v="Master's"/>
    <s v="Indeed"/>
    <s v="Hybrid"/>
    <s v="EU-CC104"/>
    <x v="1"/>
    <n v="46.3"/>
    <n v="7.3"/>
    <s v="25-34"/>
    <s v="&lt;€40k"/>
    <x v="0"/>
    <n v="1"/>
    <x v="0"/>
    <s v="Not Eligible"/>
    <n v="46.3"/>
    <m/>
  </r>
  <r>
    <x v="751"/>
    <s v="Hannah Doyle"/>
    <x v="1"/>
    <n v="37"/>
    <d v="1988-12-06T00:00:00"/>
    <x v="14"/>
    <x v="2"/>
    <s v="Systems Administrator"/>
    <x v="5"/>
    <s v="M045"/>
    <x v="39"/>
    <x v="9"/>
    <s v="United Kingdom"/>
    <s v="England"/>
    <d v="2020-01-14T00:00:00"/>
    <m/>
    <x v="0"/>
    <n v="35000"/>
    <n v="3200"/>
    <n v="4"/>
    <x v="1"/>
    <n v="9"/>
    <n v="13"/>
    <n v="61"/>
    <x v="0"/>
    <s v="Bachelor's"/>
    <s v="Agency"/>
    <s v="Hybrid"/>
    <s v="EU-CC104"/>
    <x v="1"/>
    <n v="67.8"/>
    <n v="6.4"/>
    <s v="35-44"/>
    <s v="&lt;€40k"/>
    <x v="2"/>
    <n v="0"/>
    <x v="1"/>
    <s v="Watchlist"/>
    <n v="67.8"/>
    <m/>
  </r>
  <r>
    <x v="752"/>
    <s v="Linnea Martin"/>
    <x v="0"/>
    <n v="26"/>
    <d v="1999-06-30T00:00:00"/>
    <x v="6"/>
    <x v="2"/>
    <s v="Platform Engineer"/>
    <x v="2"/>
    <s v="M001"/>
    <x v="17"/>
    <x v="19"/>
    <s v="France"/>
    <s v="Ile-de-France"/>
    <d v="2025-11-24T00:00:00"/>
    <d v="2026-04-01T00:00:00"/>
    <x v="1"/>
    <n v="58000"/>
    <n v="2900"/>
    <n v="3"/>
    <x v="37"/>
    <n v="24"/>
    <n v="7"/>
    <n v="55"/>
    <x v="0"/>
    <s v="Master's"/>
    <s v="Internal Transfer"/>
    <s v="Hybrid"/>
    <s v="EU-CC101"/>
    <x v="2"/>
    <n v="61.2"/>
    <n v="0.4"/>
    <s v="25-34"/>
    <s v="€40k-€60k"/>
    <x v="1"/>
    <n v="1"/>
    <x v="0"/>
    <s v="Not Eligible"/>
    <n v="61.2"/>
    <m/>
  </r>
  <r>
    <x v="753"/>
    <s v="Sara Smit"/>
    <x v="0"/>
    <n v="46"/>
    <d v="1979-11-27T00:00:00"/>
    <x v="6"/>
    <x v="2"/>
    <s v="Senior Software Engineer"/>
    <x v="4"/>
    <s v="M001"/>
    <x v="17"/>
    <x v="19"/>
    <s v="France"/>
    <s v="Ile-de-France"/>
    <d v="2015-01-12T00:00:00"/>
    <m/>
    <x v="0"/>
    <n v="92000"/>
    <n v="12900"/>
    <n v="5"/>
    <x v="33"/>
    <n v="24"/>
    <n v="0"/>
    <n v="96"/>
    <x v="0"/>
    <s v="Diploma"/>
    <s v="University Hiring"/>
    <s v="Hybrid"/>
    <s v="EU-CC101"/>
    <x v="2"/>
    <n v="88.6"/>
    <n v="11.4"/>
    <s v="45-54"/>
    <s v="€85k-€120k"/>
    <x v="2"/>
    <n v="0"/>
    <x v="2"/>
    <s v="Eligible"/>
    <n v="88.6"/>
    <m/>
  </r>
  <r>
    <x v="754"/>
    <s v="Felix Nilsson"/>
    <x v="1"/>
    <n v="47"/>
    <d v="1978-12-11T00:00:00"/>
    <x v="11"/>
    <x v="4"/>
    <s v="Enterprise Account Manager"/>
    <x v="2"/>
    <s v="M023"/>
    <x v="24"/>
    <x v="7"/>
    <s v="Germany"/>
    <s v="Bavaria"/>
    <d v="2016-07-13T00:00:00"/>
    <m/>
    <x v="0"/>
    <n v="65000"/>
    <n v="3200"/>
    <n v="3"/>
    <x v="2"/>
    <n v="19"/>
    <n v="10"/>
    <n v="65"/>
    <x v="0"/>
    <s v="Master's"/>
    <s v="Company Careers Page"/>
    <s v="Office"/>
    <s v="EU-CC201"/>
    <x v="1"/>
    <n v="61.5"/>
    <n v="9.9"/>
    <s v="45-54"/>
    <s v="€60k-€85k"/>
    <x v="1"/>
    <n v="0"/>
    <x v="1"/>
    <s v="Watchlist"/>
    <n v="61.5"/>
    <m/>
  </r>
  <r>
    <x v="755"/>
    <s v="Gabriel Wozniak"/>
    <x v="0"/>
    <n v="29"/>
    <d v="1997-04-30T00:00:00"/>
    <x v="0"/>
    <x v="0"/>
    <s v="BI Analyst"/>
    <x v="2"/>
    <s v="M058"/>
    <x v="19"/>
    <x v="0"/>
    <s v="Spain"/>
    <s v="Valencian Community"/>
    <d v="2025-12-11T00:00:00"/>
    <m/>
    <x v="0"/>
    <n v="47000"/>
    <n v="2400"/>
    <n v="3"/>
    <x v="8"/>
    <n v="12"/>
    <n v="1"/>
    <n v="64"/>
    <x v="0"/>
    <s v="Master's"/>
    <s v="LinkedIn"/>
    <s v="Hybrid"/>
    <s v="EU-CC103"/>
    <x v="1"/>
    <n v="64.2"/>
    <n v="0.5"/>
    <s v="25-34"/>
    <s v="€40k-€60k"/>
    <x v="1"/>
    <n v="0"/>
    <x v="1"/>
    <s v="Watchlist"/>
    <n v="64.2"/>
    <m/>
  </r>
  <r>
    <x v="756"/>
    <s v="Alice Ryan"/>
    <x v="1"/>
    <n v="61"/>
    <d v="1964-11-18T00:00:00"/>
    <x v="6"/>
    <x v="2"/>
    <s v="Backend Engineer"/>
    <x v="2"/>
    <s v="M057"/>
    <x v="38"/>
    <x v="5"/>
    <s v="Sweden"/>
    <s v="Stockholm County"/>
    <d v="2023-10-22T00:00:00"/>
    <m/>
    <x v="0"/>
    <n v="55000"/>
    <n v="2800"/>
    <n v="3"/>
    <x v="29"/>
    <n v="1"/>
    <n v="7"/>
    <n v="34"/>
    <x v="0"/>
    <s v="Bachelor's"/>
    <s v="European Job Board"/>
    <s v="Remote"/>
    <s v="EU-CC101"/>
    <x v="1"/>
    <n v="53.4"/>
    <n v="2.6"/>
    <s v="55+"/>
    <s v="€40k-€60k"/>
    <x v="1"/>
    <n v="0"/>
    <x v="0"/>
    <s v="Not Eligible"/>
    <n v="53.4"/>
    <m/>
  </r>
  <r>
    <x v="757"/>
    <s v="Hanna O'Brien"/>
    <x v="0"/>
    <n v="56"/>
    <d v="1970-02-14T00:00:00"/>
    <x v="2"/>
    <x v="2"/>
    <s v="Product Manager"/>
    <x v="2"/>
    <s v="M002"/>
    <x v="58"/>
    <x v="14"/>
    <s v="Poland"/>
    <s v="Lower Silesian"/>
    <d v="2019-02-23T00:00:00"/>
    <m/>
    <x v="0"/>
    <n v="43000"/>
    <n v="2200"/>
    <n v="3"/>
    <x v="22"/>
    <n v="18"/>
    <n v="10"/>
    <n v="53"/>
    <x v="0"/>
    <s v="Bachelor's"/>
    <s v="Company Careers Page"/>
    <s v="Remote"/>
    <s v="EU-CC102"/>
    <x v="1"/>
    <n v="54"/>
    <n v="7.3"/>
    <s v="55+"/>
    <s v="€40k-€60k"/>
    <x v="1"/>
    <n v="0"/>
    <x v="1"/>
    <s v="Not Eligible"/>
    <n v="54"/>
    <s v="Data Issue"/>
  </r>
  <r>
    <x v="758"/>
    <s v="Jesse Fernandez"/>
    <x v="0"/>
    <n v="51"/>
    <d v="1974-11-21T00:00:00"/>
    <x v="4"/>
    <x v="4"/>
    <s v="Content Specialist"/>
    <x v="3"/>
    <s v="M006"/>
    <x v="4"/>
    <x v="24"/>
    <s v="Portugal"/>
    <s v="Porto District"/>
    <d v="2020-04-14T00:00:00"/>
    <m/>
    <x v="0"/>
    <n v="100000"/>
    <n v="10000"/>
    <n v="4"/>
    <x v="46"/>
    <n v="25"/>
    <n v="3"/>
    <n v="63"/>
    <x v="0"/>
    <s v="Diploma"/>
    <s v="University Hiring"/>
    <s v="Remote"/>
    <s v="EU-CC203"/>
    <x v="1"/>
    <n v="67"/>
    <n v="6.2"/>
    <s v="45-54"/>
    <s v="€85k-€120k"/>
    <x v="2"/>
    <n v="0"/>
    <x v="2"/>
    <s v="Watchlist"/>
    <n v="67"/>
    <s v="Data Issue"/>
  </r>
  <r>
    <x v="759"/>
    <s v="Adam Wojcik"/>
    <x v="0"/>
    <n v="23"/>
    <d v="2002-09-13T00:00:00"/>
    <x v="12"/>
    <x v="1"/>
    <s v="HR Business Partner"/>
    <x v="5"/>
    <s v="M052"/>
    <x v="52"/>
    <x v="25"/>
    <s v="Netherlands"/>
    <s v="North Holland"/>
    <d v="2024-03-25T00:00:00"/>
    <m/>
    <x v="0"/>
    <n v="37000"/>
    <n v="3300"/>
    <n v="4"/>
    <x v="3"/>
    <n v="19"/>
    <n v="8"/>
    <n v="83"/>
    <x v="1"/>
    <s v="MBA"/>
    <s v="LinkedIn"/>
    <s v="Hybrid"/>
    <s v="EU-CC302"/>
    <x v="3"/>
    <n v="74.8"/>
    <n v="2.2000000000000002"/>
    <s v="&lt;25"/>
    <s v="&lt;€40k"/>
    <x v="2"/>
    <n v="0"/>
    <x v="1"/>
    <s v="Watchlist"/>
    <n v="74.8"/>
    <m/>
  </r>
  <r>
    <x v="760"/>
    <s v="Clara De Vries"/>
    <x v="0"/>
    <n v="59"/>
    <d v="1967-04-15T00:00:00"/>
    <x v="0"/>
    <x v="0"/>
    <s v="Analytics Engineer"/>
    <x v="4"/>
    <s v="M003"/>
    <x v="0"/>
    <x v="13"/>
    <s v="Europe"/>
    <s v="Remote"/>
    <d v="2025-11-18T00:00:00"/>
    <m/>
    <x v="0"/>
    <n v="66000"/>
    <n v="5900"/>
    <n v="4"/>
    <x v="38"/>
    <n v="10"/>
    <n v="9"/>
    <n v="80"/>
    <x v="0"/>
    <s v="Master's"/>
    <s v="LinkedIn"/>
    <s v="Hybrid"/>
    <s v="EU-CC103"/>
    <x v="1"/>
    <n v="79.5"/>
    <n v="0.6"/>
    <s v="55+"/>
    <s v="€60k-€85k"/>
    <x v="2"/>
    <n v="0"/>
    <x v="0"/>
    <s v="Watchlist"/>
    <n v="79.5"/>
    <s v="Data Issue"/>
  </r>
  <r>
    <x v="761"/>
    <s v="Francesca Leroy"/>
    <x v="0"/>
    <n v="23"/>
    <d v="2003-05-30T00:00:00"/>
    <x v="5"/>
    <x v="4"/>
    <s v="Customer Success Manager"/>
    <x v="1"/>
    <s v="M055"/>
    <x v="48"/>
    <x v="24"/>
    <s v="Portugal"/>
    <s v="Porto District"/>
    <d v="2024-03-05T00:00:00"/>
    <m/>
    <x v="0"/>
    <n v="66000"/>
    <n v="5900"/>
    <n v="4"/>
    <x v="33"/>
    <n v="20"/>
    <n v="4"/>
    <n v="67"/>
    <x v="1"/>
    <s v="Master's"/>
    <s v="Internal Transfer"/>
    <s v="Hybrid"/>
    <s v="EU-CC202"/>
    <x v="1"/>
    <n v="67.5"/>
    <n v="2.2999999999999998"/>
    <s v="&lt;25"/>
    <s v="€60k-€85k"/>
    <x v="2"/>
    <n v="0"/>
    <x v="2"/>
    <s v="Watchlist"/>
    <n v="67.5"/>
    <s v="Data Issue"/>
  </r>
  <r>
    <x v="762"/>
    <s v="Miguel Marino"/>
    <x v="0"/>
    <n v="53"/>
    <d v="1973-05-21T00:00:00"/>
    <x v="6"/>
    <x v="2"/>
    <s v="Senior Software Engineer"/>
    <x v="2"/>
    <s v="M057"/>
    <x v="38"/>
    <x v="21"/>
    <s v="Spain"/>
    <s v="Catalonia"/>
    <d v="2024-01-23T00:00:00"/>
    <m/>
    <x v="0"/>
    <n v="55000"/>
    <n v="5000"/>
    <n v="4"/>
    <x v="2"/>
    <n v="10"/>
    <n v="2"/>
    <n v="76"/>
    <x v="0"/>
    <s v="Bachelor's"/>
    <s v="Agency"/>
    <s v="Hybrid"/>
    <s v="EU-CC101"/>
    <x v="1"/>
    <n v="78.3"/>
    <n v="2.4"/>
    <s v="45-54"/>
    <s v="€40k-€60k"/>
    <x v="2"/>
    <n v="0"/>
    <x v="1"/>
    <s v="Eligible"/>
    <n v="78.3"/>
    <m/>
  </r>
  <r>
    <x v="763"/>
    <s v="Oliver Weber"/>
    <x v="0"/>
    <n v="25"/>
    <d v="2000-07-19T00:00:00"/>
    <x v="7"/>
    <x v="5"/>
    <s v="Process Lead"/>
    <x v="3"/>
    <s v="M010"/>
    <x v="7"/>
    <x v="14"/>
    <s v="Poland"/>
    <s v="Lower Silesian"/>
    <d v="2025-02-01T00:00:00"/>
    <m/>
    <x v="0"/>
    <n v="92000"/>
    <n v="5500"/>
    <n v="3"/>
    <x v="13"/>
    <n v="13"/>
    <n v="17"/>
    <n v="64"/>
    <x v="0"/>
    <s v="Master's"/>
    <s v="Indeed"/>
    <s v="Hybrid"/>
    <s v="EU-CC401"/>
    <x v="1"/>
    <n v="56.4"/>
    <n v="1.4"/>
    <s v="25-34"/>
    <s v="€85k-€120k"/>
    <x v="1"/>
    <n v="0"/>
    <x v="1"/>
    <s v="Watchlist"/>
    <n v="56.4"/>
    <m/>
  </r>
  <r>
    <x v="764"/>
    <s v="Nathan Kowalski"/>
    <x v="0"/>
    <n v="34"/>
    <d v="1992-04-14T00:00:00"/>
    <x v="11"/>
    <x v="4"/>
    <s v="Sales Executive"/>
    <x v="4"/>
    <s v="M004"/>
    <x v="27"/>
    <x v="18"/>
    <s v="Poland"/>
    <s v="Masovian"/>
    <d v="2019-07-17T00:00:00"/>
    <m/>
    <x v="0"/>
    <n v="61000"/>
    <n v="3000"/>
    <n v="3"/>
    <x v="26"/>
    <n v="16"/>
    <n v="18"/>
    <n v="71"/>
    <x v="0"/>
    <s v="Bachelor's"/>
    <s v="Indeed"/>
    <s v="Hybrid"/>
    <s v="EU-CC201"/>
    <x v="1"/>
    <n v="59.1"/>
    <n v="6.9"/>
    <s v="25-34"/>
    <s v="€60k-€85k"/>
    <x v="1"/>
    <n v="0"/>
    <x v="1"/>
    <s v="Watchlist"/>
    <n v="59.1"/>
    <m/>
  </r>
  <r>
    <x v="765"/>
    <s v="Arthur Olsson"/>
    <x v="1"/>
    <n v="58"/>
    <d v="1967-07-27T00:00:00"/>
    <x v="7"/>
    <x v="5"/>
    <s v="Process Lead"/>
    <x v="1"/>
    <s v="M010"/>
    <x v="7"/>
    <x v="20"/>
    <s v="Sweden"/>
    <s v="Vastra Gotaland"/>
    <d v="2025-06-27T00:00:00"/>
    <m/>
    <x v="0"/>
    <n v="105000"/>
    <n v="5200"/>
    <n v="3"/>
    <x v="12"/>
    <n v="19"/>
    <n v="2"/>
    <n v="49"/>
    <x v="0"/>
    <s v="Bachelor's"/>
    <s v="University Hiring"/>
    <s v="Remote"/>
    <s v="EU-CC401"/>
    <x v="1"/>
    <n v="59.1"/>
    <n v="1"/>
    <s v="55+"/>
    <s v="€85k-€120k"/>
    <x v="1"/>
    <n v="0"/>
    <x v="1"/>
    <s v="Not Eligible"/>
    <n v="59.1"/>
    <m/>
  </r>
  <r>
    <x v="766"/>
    <s v="Jules Smith"/>
    <x v="0"/>
    <n v="52"/>
    <d v="1973-06-26T00:00:00"/>
    <x v="12"/>
    <x v="1"/>
    <s v="Talent Acquisition Specialist"/>
    <x v="3"/>
    <s v="M052"/>
    <x v="52"/>
    <x v="10"/>
    <s v="Germany"/>
    <s v="Berlin"/>
    <d v="2019-07-03T00:00:00"/>
    <m/>
    <x v="0"/>
    <n v="161000"/>
    <n v="9700"/>
    <n v="3"/>
    <x v="2"/>
    <n v="16"/>
    <n v="14"/>
    <n v="63"/>
    <x v="0"/>
    <s v="Bachelor's"/>
    <s v="European Job Board"/>
    <s v="Remote"/>
    <s v="EU-CC302"/>
    <x v="1"/>
    <n v="58.8"/>
    <n v="6.9"/>
    <s v="45-54"/>
    <s v="€120k-€170k"/>
    <x v="1"/>
    <n v="0"/>
    <x v="1"/>
    <s v="Watchlist"/>
    <n v="58.8"/>
    <m/>
  </r>
  <r>
    <x v="767"/>
    <s v="Miguel Martin"/>
    <x v="1"/>
    <n v="34"/>
    <d v="1991-12-02T00:00:00"/>
    <x v="6"/>
    <x v="2"/>
    <s v="Software Engineer"/>
    <x v="5"/>
    <s v="M030"/>
    <x v="35"/>
    <x v="19"/>
    <s v="France"/>
    <s v="Ile-de-France"/>
    <d v="2020-09-08T00:00:00"/>
    <m/>
    <x v="0"/>
    <n v="44000"/>
    <n v="2200"/>
    <n v="3"/>
    <x v="30"/>
    <n v="12"/>
    <n v="22"/>
    <n v="59"/>
    <x v="0"/>
    <s v="Master's"/>
    <s v="Company Careers Page"/>
    <s v="Remote"/>
    <s v="EU-CC101"/>
    <x v="1"/>
    <n v="57.6"/>
    <n v="5.8"/>
    <s v="25-34"/>
    <s v="€40k-€60k"/>
    <x v="1"/>
    <n v="0"/>
    <x v="0"/>
    <s v="Not Eligible"/>
    <n v="57.6"/>
    <m/>
  </r>
  <r>
    <x v="768"/>
    <s v="Daniela Bakker"/>
    <x v="1"/>
    <n v="52"/>
    <d v="1974-03-04T00:00:00"/>
    <x v="11"/>
    <x v="4"/>
    <s v="Sales Executive"/>
    <x v="1"/>
    <s v="M016"/>
    <x v="25"/>
    <x v="10"/>
    <s v="Germany"/>
    <s v="Berlin"/>
    <d v="2025-04-23T00:00:00"/>
    <m/>
    <x v="0"/>
    <n v="96000"/>
    <n v="1900"/>
    <n v="2"/>
    <x v="41"/>
    <n v="13"/>
    <n v="21"/>
    <n v="66"/>
    <x v="0"/>
    <s v="Bachelor's"/>
    <s v="Indeed"/>
    <s v="Hybrid"/>
    <s v="EU-CC201"/>
    <x v="3"/>
    <n v="46.8"/>
    <n v="1.1000000000000001"/>
    <s v="45-54"/>
    <s v="€85k-€120k"/>
    <x v="0"/>
    <n v="0"/>
    <x v="1"/>
    <s v="Not Eligible"/>
    <n v="46.8"/>
    <m/>
  </r>
  <r>
    <x v="769"/>
    <s v="Nils Schulz"/>
    <x v="1"/>
    <n v="33"/>
    <d v="1993-03-15T00:00:00"/>
    <x v="14"/>
    <x v="2"/>
    <s v="IT Support Analyst"/>
    <x v="2"/>
    <s v="M041"/>
    <x v="29"/>
    <x v="12"/>
    <s v="Ireland"/>
    <s v="Leinster"/>
    <d v="2025-06-07T00:00:00"/>
    <m/>
    <x v="0"/>
    <n v="51000"/>
    <n v="2600"/>
    <n v="3"/>
    <x v="29"/>
    <n v="6"/>
    <n v="8"/>
    <n v="41"/>
    <x v="0"/>
    <s v="Bachelor's"/>
    <s v="Employee Referral"/>
    <s v="Hybrid"/>
    <s v="EU-CC104"/>
    <x v="1"/>
    <n v="55.4"/>
    <n v="1"/>
    <s v="25-34"/>
    <s v="€40k-€60k"/>
    <x v="1"/>
    <n v="0"/>
    <x v="0"/>
    <s v="Not Eligible"/>
    <n v="55.4"/>
    <s v="Data Issue"/>
  </r>
  <r>
    <x v="770"/>
    <s v="Daniel Smit"/>
    <x v="0"/>
    <n v="37"/>
    <d v="1989-06-11T00:00:00"/>
    <x v="5"/>
    <x v="4"/>
    <s v="Client Success Associate"/>
    <x v="2"/>
    <s v="M019"/>
    <x v="50"/>
    <x v="21"/>
    <s v="Spain"/>
    <s v="Catalonia"/>
    <d v="2020-01-22T00:00:00"/>
    <d v="2024-08-16T00:00:00"/>
    <x v="1"/>
    <n v="45000"/>
    <n v="4000"/>
    <n v="4"/>
    <x v="8"/>
    <n v="21"/>
    <n v="0"/>
    <n v="55"/>
    <x v="0"/>
    <s v="Master's"/>
    <s v="Company Careers Page"/>
    <s v="Office"/>
    <s v="EU-CC202"/>
    <x v="1"/>
    <n v="70.5"/>
    <n v="4.5999999999999996"/>
    <s v="35-44"/>
    <s v="€40k-€60k"/>
    <x v="2"/>
    <n v="1"/>
    <x v="1"/>
    <s v="Not Eligible"/>
    <n v="70.5"/>
    <m/>
  </r>
  <r>
    <x v="771"/>
    <s v="Javier Wilson"/>
    <x v="0"/>
    <n v="38"/>
    <d v="1987-08-28T00:00:00"/>
    <x v="6"/>
    <x v="2"/>
    <s v="Engineering Lead"/>
    <x v="2"/>
    <s v="M051"/>
    <x v="13"/>
    <x v="8"/>
    <s v="United Kingdom"/>
    <s v="England"/>
    <d v="2017-12-09T00:00:00"/>
    <d v="2024-07-14T00:00:00"/>
    <x v="1"/>
    <n v="67000"/>
    <n v="1300"/>
    <n v="2"/>
    <x v="15"/>
    <n v="10"/>
    <n v="4"/>
    <n v="46"/>
    <x v="0"/>
    <s v="PhD"/>
    <s v="Agency"/>
    <s v="Hybrid"/>
    <s v="EU-CC101"/>
    <x v="1"/>
    <n v="43.8"/>
    <n v="6.6"/>
    <s v="35-44"/>
    <s v="€60k-€85k"/>
    <x v="0"/>
    <n v="1"/>
    <x v="2"/>
    <s v="Not Eligible"/>
    <n v="43.8"/>
    <m/>
  </r>
  <r>
    <x v="772"/>
    <s v="Nathan Thomas"/>
    <x v="0"/>
    <n v="22"/>
    <d v="2004-04-05T00:00:00"/>
    <x v="6"/>
    <x v="2"/>
    <s v="Senior Software Engineer"/>
    <x v="2"/>
    <s v="M051"/>
    <x v="13"/>
    <x v="8"/>
    <s v="United Kingdom"/>
    <s v="England"/>
    <d v="2023-11-16T00:00:00"/>
    <d v="2026-03-01T00:00:00"/>
    <x v="1"/>
    <n v="65000"/>
    <n v="1300"/>
    <n v="2"/>
    <x v="12"/>
    <n v="26"/>
    <n v="22"/>
    <n v="39"/>
    <x v="0"/>
    <s v="Bachelor's"/>
    <s v="European Job Board"/>
    <s v="Hybrid"/>
    <s v="EU-CC101"/>
    <x v="1"/>
    <n v="37.6"/>
    <n v="2.2999999999999998"/>
    <s v="&lt;25"/>
    <s v="€60k-€85k"/>
    <x v="0"/>
    <n v="1"/>
    <x v="1"/>
    <s v="Not Eligible"/>
    <n v="37.6"/>
    <m/>
  </r>
  <r>
    <x v="773"/>
    <s v="Paula Garcia"/>
    <x v="0"/>
    <n v="32"/>
    <d v="1993-11-08T00:00:00"/>
    <x v="5"/>
    <x v="4"/>
    <s v="Customer Success Manager"/>
    <x v="4"/>
    <s v="M024"/>
    <x v="15"/>
    <x v="29"/>
    <s v="United Kingdom"/>
    <s v="Scotland"/>
    <d v="2023-11-25T00:00:00"/>
    <d v="2025-02-04T00:00:00"/>
    <x v="1"/>
    <n v="80000"/>
    <n v="11200"/>
    <n v="5"/>
    <x v="19"/>
    <n v="16"/>
    <n v="1"/>
    <n v="88"/>
    <x v="0"/>
    <s v="MBA"/>
    <s v="Internal Transfer"/>
    <s v="Office"/>
    <s v="EU-CC202"/>
    <x v="1"/>
    <n v="87.5"/>
    <n v="1.2"/>
    <s v="25-34"/>
    <s v="€60k-€85k"/>
    <x v="2"/>
    <n v="1"/>
    <x v="2"/>
    <s v="Not Eligible"/>
    <n v="87.5"/>
    <m/>
  </r>
  <r>
    <x v="774"/>
    <s v="Emilia Wisniewski"/>
    <x v="0"/>
    <n v="23"/>
    <d v="2002-09-25T00:00:00"/>
    <x v="12"/>
    <x v="1"/>
    <s v="HR Business Partner"/>
    <x v="1"/>
    <s v="M033"/>
    <x v="21"/>
    <x v="10"/>
    <s v="Germany"/>
    <s v="Berlin"/>
    <d v="2018-03-04T00:00:00"/>
    <m/>
    <x v="0"/>
    <n v="103000"/>
    <n v="0"/>
    <n v="1"/>
    <x v="40"/>
    <n v="25"/>
    <n v="10"/>
    <n v="62"/>
    <x v="0"/>
    <s v="Master's"/>
    <s v="Internal Transfer"/>
    <s v="Hybrid"/>
    <s v="EU-CC302"/>
    <x v="1"/>
    <n v="38.5"/>
    <n v="8.3000000000000007"/>
    <s v="&lt;25"/>
    <s v="€85k-€120k"/>
    <x v="0"/>
    <n v="0"/>
    <x v="1"/>
    <s v="Not Eligible"/>
    <n v="38.5"/>
    <m/>
  </r>
  <r>
    <x v="775"/>
    <s v="Oliver Becker"/>
    <x v="0"/>
    <n v="57"/>
    <d v="1968-10-20T00:00:00"/>
    <x v="11"/>
    <x v="4"/>
    <s v="Sales Development Representative"/>
    <x v="2"/>
    <s v="M026"/>
    <x v="18"/>
    <x v="19"/>
    <s v="France"/>
    <s v="Ile-de-France"/>
    <d v="2022-10-15T00:00:00"/>
    <m/>
    <x v="0"/>
    <n v="67000"/>
    <n v="1300"/>
    <n v="2"/>
    <x v="1"/>
    <n v="8"/>
    <n v="4"/>
    <n v="74"/>
    <x v="0"/>
    <s v="High School"/>
    <s v="Agency"/>
    <s v="Office"/>
    <s v="EU-CC201"/>
    <x v="1"/>
    <n v="58.9"/>
    <n v="3.7"/>
    <s v="55+"/>
    <s v="€60k-€85k"/>
    <x v="0"/>
    <n v="0"/>
    <x v="1"/>
    <s v="Not Eligible"/>
    <n v="58.9"/>
    <s v="Data Issue"/>
  </r>
  <r>
    <x v="776"/>
    <s v="Zofia Kowalski"/>
    <x v="1"/>
    <n v="52"/>
    <d v="1974-03-05T00:00:00"/>
    <x v="6"/>
    <x v="2"/>
    <s v="Backend Engineer"/>
    <x v="1"/>
    <s v="M048"/>
    <x v="6"/>
    <x v="19"/>
    <s v="France"/>
    <s v="Ile-de-France"/>
    <d v="2018-08-15T00:00:00"/>
    <d v="2025-12-26T00:00:00"/>
    <x v="1"/>
    <n v="114000"/>
    <n v="5700"/>
    <n v="3"/>
    <x v="25"/>
    <n v="19"/>
    <n v="20"/>
    <n v="58"/>
    <x v="0"/>
    <s v="Bachelor's"/>
    <s v="LinkedIn"/>
    <s v="Office"/>
    <s v="EU-CC101"/>
    <x v="1"/>
    <n v="51.3"/>
    <n v="7.4"/>
    <s v="45-54"/>
    <s v="€85k-€120k"/>
    <x v="1"/>
    <n v="1"/>
    <x v="1"/>
    <s v="Not Eligible"/>
    <n v="51.3"/>
    <m/>
  </r>
  <r>
    <x v="777"/>
    <s v="Hugo Perez"/>
    <x v="0"/>
    <n v="48"/>
    <d v="1977-07-04T00:00:00"/>
    <x v="2"/>
    <x v="2"/>
    <s v="Product Analyst"/>
    <x v="2"/>
    <s v="M038"/>
    <x v="2"/>
    <x v="4"/>
    <s v="Spain"/>
    <s v="Community of Madrid"/>
    <d v="2025-10-28T00:00:00"/>
    <m/>
    <x v="0"/>
    <n v="50000"/>
    <n v="2500"/>
    <n v="3"/>
    <x v="46"/>
    <n v="24"/>
    <n v="3"/>
    <n v="72"/>
    <x v="0"/>
    <s v="Bachelor's"/>
    <s v="Agency"/>
    <s v="Hybrid"/>
    <s v="EU-CC102"/>
    <x v="0"/>
    <n v="61.2"/>
    <n v="0.6"/>
    <s v="45-54"/>
    <s v="€40k-€60k"/>
    <x v="1"/>
    <n v="0"/>
    <x v="2"/>
    <s v="Watchlist"/>
    <n v="61.2"/>
    <m/>
  </r>
  <r>
    <x v="778"/>
    <s v="Lotte Oliveira"/>
    <x v="0"/>
    <n v="38"/>
    <d v="1988-05-08T00:00:00"/>
    <x v="7"/>
    <x v="5"/>
    <s v="Operations Analyst"/>
    <x v="2"/>
    <s v="M017"/>
    <x v="43"/>
    <x v="6"/>
    <s v="Netherlands"/>
    <s v="North Brabant"/>
    <d v="2023-04-25T00:00:00"/>
    <m/>
    <x v="0"/>
    <n v="59000"/>
    <n v="8300"/>
    <n v="5"/>
    <x v="41"/>
    <n v="24"/>
    <n v="9"/>
    <n v="91"/>
    <x v="0"/>
    <s v="Bachelor's"/>
    <s v="LinkedIn"/>
    <s v="Hybrid"/>
    <s v="EU-CC401"/>
    <x v="1"/>
    <n v="88.1"/>
    <n v="3.1"/>
    <s v="35-44"/>
    <s v="€40k-€60k"/>
    <x v="2"/>
    <n v="0"/>
    <x v="1"/>
    <s v="Eligible"/>
    <n v="88.1"/>
    <m/>
  </r>
  <r>
    <x v="779"/>
    <s v="Axel Bernard"/>
    <x v="0"/>
    <n v="25"/>
    <d v="2000-08-15T00:00:00"/>
    <x v="11"/>
    <x v="4"/>
    <s v="Regional Sales Manager"/>
    <x v="4"/>
    <s v="M026"/>
    <x v="18"/>
    <x v="20"/>
    <s v="Sweden"/>
    <s v="Vastra Gotaland"/>
    <d v="2019-10-22T00:00:00"/>
    <m/>
    <x v="0"/>
    <n v="77000"/>
    <n v="6900"/>
    <n v="4"/>
    <x v="33"/>
    <n v="6"/>
    <n v="16"/>
    <n v="73"/>
    <x v="0"/>
    <s v="PhD"/>
    <s v="European Job Board"/>
    <s v="Office"/>
    <s v="EU-CC201"/>
    <x v="1"/>
    <n v="63.5"/>
    <n v="6.6"/>
    <s v="25-34"/>
    <s v="€60k-€85k"/>
    <x v="2"/>
    <n v="0"/>
    <x v="2"/>
    <s v="Eligible"/>
    <n v="63.5"/>
    <m/>
  </r>
  <r>
    <x v="780"/>
    <s v="Noah Rodriguez"/>
    <x v="1"/>
    <n v="52"/>
    <d v="1973-12-29T00:00:00"/>
    <x v="0"/>
    <x v="0"/>
    <s v="Analytics Engineer"/>
    <x v="3"/>
    <s v="M020"/>
    <x v="8"/>
    <x v="7"/>
    <s v="Germany"/>
    <s v="Bavaria"/>
    <d v="2023-07-12T00:00:00"/>
    <m/>
    <x v="0"/>
    <n v="164000"/>
    <n v="4900"/>
    <n v="2"/>
    <x v="12"/>
    <n v="13"/>
    <n v="19"/>
    <n v="57"/>
    <x v="0"/>
    <s v="Bachelor's"/>
    <s v="Internal Transfer"/>
    <s v="Hybrid"/>
    <s v="EU-CC103"/>
    <x v="1"/>
    <n v="44.5"/>
    <n v="2.9"/>
    <s v="45-54"/>
    <s v="€120k-€170k"/>
    <x v="0"/>
    <n v="0"/>
    <x v="1"/>
    <s v="Not Eligible"/>
    <n v="44.5"/>
    <m/>
  </r>
  <r>
    <x v="781"/>
    <s v="Linnea Leroy"/>
    <x v="1"/>
    <n v="23"/>
    <d v="2003-04-03T00:00:00"/>
    <x v="13"/>
    <x v="3"/>
    <s v="Compliance Analyst"/>
    <x v="3"/>
    <s v="M012"/>
    <x v="33"/>
    <x v="2"/>
    <s v="Poland"/>
    <s v="Lesser Poland"/>
    <d v="2019-08-11T00:00:00"/>
    <m/>
    <x v="0"/>
    <n v="105000"/>
    <n v="6300"/>
    <n v="3"/>
    <x v="21"/>
    <n v="12"/>
    <n v="0"/>
    <n v="57"/>
    <x v="0"/>
    <s v="Master's"/>
    <s v="LinkedIn"/>
    <s v="Hybrid"/>
    <s v="EU-CC502"/>
    <x v="1"/>
    <n v="61.2"/>
    <n v="6.8"/>
    <s v="&lt;25"/>
    <s v="€85k-€120k"/>
    <x v="1"/>
    <n v="0"/>
    <x v="1"/>
    <s v="Not Eligible"/>
    <n v="61.2"/>
    <m/>
  </r>
  <r>
    <x v="782"/>
    <s v="Lukas Nilsson"/>
    <x v="1"/>
    <n v="26"/>
    <d v="2000-02-02T00:00:00"/>
    <x v="12"/>
    <x v="1"/>
    <s v="Talent Acquisition Specialist"/>
    <x v="4"/>
    <s v="M052"/>
    <x v="52"/>
    <x v="5"/>
    <s v="Sweden"/>
    <s v="Stockholm County"/>
    <d v="2021-04-03T00:00:00"/>
    <d v="2024-07-16T00:00:00"/>
    <x v="1"/>
    <n v="84000"/>
    <n v="4200"/>
    <n v="3"/>
    <x v="1"/>
    <n v="21"/>
    <n v="25"/>
    <n v="46"/>
    <x v="0"/>
    <s v="High School"/>
    <s v="University Hiring"/>
    <s v="Office"/>
    <s v="EU-CC302"/>
    <x v="1"/>
    <n v="50.1"/>
    <n v="3.3"/>
    <s v="25-34"/>
    <s v="€60k-€85k"/>
    <x v="1"/>
    <n v="1"/>
    <x v="1"/>
    <s v="Not Eligible"/>
    <n v="50.1"/>
    <s v="Data Issue"/>
  </r>
  <r>
    <x v="783"/>
    <s v="Raphael Bakker"/>
    <x v="0"/>
    <n v="28"/>
    <d v="1998-06-05T00:00:00"/>
    <x v="0"/>
    <x v="0"/>
    <s v="Senior Data Analyst"/>
    <x v="4"/>
    <s v="M058"/>
    <x v="19"/>
    <x v="25"/>
    <s v="Netherlands"/>
    <s v="North Holland"/>
    <d v="2023-11-13T00:00:00"/>
    <m/>
    <x v="0"/>
    <n v="82000"/>
    <n v="0"/>
    <n v="1"/>
    <x v="33"/>
    <n v="10"/>
    <n v="19"/>
    <n v="47"/>
    <x v="0"/>
    <s v="Master's"/>
    <s v="Indeed"/>
    <s v="Hybrid"/>
    <s v="EU-CC103"/>
    <x v="1"/>
    <n v="25.9"/>
    <n v="2.6"/>
    <s v="25-34"/>
    <s v="€60k-€85k"/>
    <x v="0"/>
    <n v="0"/>
    <x v="2"/>
    <s v="Not Eligible"/>
    <n v="25.9"/>
    <s v="Data Issue"/>
  </r>
  <r>
    <x v="784"/>
    <s v="Arvid Evans"/>
    <x v="0"/>
    <n v="27"/>
    <d v="1998-07-18T00:00:00"/>
    <x v="12"/>
    <x v="1"/>
    <s v="HR Business Partner"/>
    <x v="4"/>
    <s v="M008"/>
    <x v="46"/>
    <x v="17"/>
    <s v="France"/>
    <s v="Hauts-de-France"/>
    <d v="2018-01-10T00:00:00"/>
    <m/>
    <x v="0"/>
    <n v="67000"/>
    <n v="1300"/>
    <n v="2"/>
    <x v="52"/>
    <n v="12"/>
    <n v="10"/>
    <n v="61"/>
    <x v="0"/>
    <s v="Bachelor's"/>
    <s v="Internal Transfer"/>
    <s v="Hybrid"/>
    <s v="EU-CC302"/>
    <x v="1"/>
    <n v="45.1"/>
    <n v="8.4"/>
    <s v="25-34"/>
    <s v="€60k-€85k"/>
    <x v="0"/>
    <n v="0"/>
    <x v="2"/>
    <s v="Not Eligible"/>
    <n v="45.1"/>
    <m/>
  </r>
  <r>
    <x v="785"/>
    <s v="Ginevra Martins"/>
    <x v="0"/>
    <n v="32"/>
    <d v="1994-03-05T00:00:00"/>
    <x v="2"/>
    <x v="2"/>
    <s v="Product Manager"/>
    <x v="4"/>
    <s v="M028"/>
    <x v="16"/>
    <x v="8"/>
    <s v="United Kingdom"/>
    <s v="England"/>
    <d v="2015-06-13T00:00:00"/>
    <m/>
    <x v="0"/>
    <n v="74000"/>
    <n v="3700"/>
    <n v="3"/>
    <x v="16"/>
    <n v="15"/>
    <n v="14"/>
    <n v="75"/>
    <x v="0"/>
    <s v="Bachelor's"/>
    <s v="Employee Referral"/>
    <s v="Hybrid"/>
    <s v="EU-CC102"/>
    <x v="1"/>
    <n v="62.8"/>
    <n v="11"/>
    <s v="25-34"/>
    <s v="€60k-€85k"/>
    <x v="1"/>
    <n v="0"/>
    <x v="1"/>
    <s v="Watchlist"/>
    <n v="62.8"/>
    <m/>
  </r>
  <r>
    <x v="786"/>
    <s v="Chiara Lewandowski"/>
    <x v="1"/>
    <n v="22"/>
    <d v="2003-11-03T00:00:00"/>
    <x v="7"/>
    <x v="5"/>
    <s v="Workforce Planner"/>
    <x v="2"/>
    <s v="M042"/>
    <x v="49"/>
    <x v="4"/>
    <s v="Spain"/>
    <s v="Community of Madrid"/>
    <d v="2024-06-08T00:00:00"/>
    <m/>
    <x v="0"/>
    <n v="42000"/>
    <n v="2100"/>
    <n v="3"/>
    <x v="8"/>
    <n v="16"/>
    <n v="17"/>
    <n v="60"/>
    <x v="0"/>
    <s v="Bachelor's"/>
    <s v="Internal Transfer"/>
    <s v="Remote"/>
    <s v="EU-CC401"/>
    <x v="1"/>
    <n v="54.8"/>
    <n v="2"/>
    <s v="&lt;25"/>
    <s v="€40k-€60k"/>
    <x v="1"/>
    <n v="0"/>
    <x v="1"/>
    <s v="Watchlist"/>
    <n v="54.8"/>
    <s v="Data Issue"/>
  </r>
  <r>
    <x v="787"/>
    <s v="Leo Durand"/>
    <x v="0"/>
    <n v="30"/>
    <d v="1996-05-22T00:00:00"/>
    <x v="6"/>
    <x v="2"/>
    <s v="Software Engineer"/>
    <x v="2"/>
    <s v="M057"/>
    <x v="38"/>
    <x v="4"/>
    <s v="Spain"/>
    <s v="Community of Madrid"/>
    <d v="2024-01-03T00:00:00"/>
    <m/>
    <x v="0"/>
    <n v="44000"/>
    <n v="900"/>
    <n v="2"/>
    <x v="16"/>
    <n v="9"/>
    <n v="14"/>
    <n v="55"/>
    <x v="0"/>
    <s v="Master's"/>
    <s v="Company Careers Page"/>
    <s v="Remote"/>
    <s v="EU-CC101"/>
    <x v="1"/>
    <n v="46.8"/>
    <n v="2.4"/>
    <s v="25-34"/>
    <s v="€40k-€60k"/>
    <x v="0"/>
    <n v="0"/>
    <x v="1"/>
    <s v="Not Eligible"/>
    <n v="46.8"/>
    <m/>
  </r>
  <r>
    <x v="788"/>
    <s v="Claudia Greco"/>
    <x v="1"/>
    <n v="28"/>
    <d v="1997-10-14T00:00:00"/>
    <x v="1"/>
    <x v="1"/>
    <s v="Payroll Specialist"/>
    <x v="1"/>
    <s v="M043"/>
    <x v="47"/>
    <x v="19"/>
    <s v="France"/>
    <s v="Ile-de-France"/>
    <d v="2023-10-28T00:00:00"/>
    <m/>
    <x v="0"/>
    <n v="104000"/>
    <n v="5200"/>
    <n v="3"/>
    <x v="9"/>
    <n v="11"/>
    <n v="18"/>
    <n v="54"/>
    <x v="0"/>
    <s v="Master's"/>
    <s v="European Job Board"/>
    <s v="Hybrid"/>
    <s v="EU-CC301"/>
    <x v="1"/>
    <n v="51.4"/>
    <n v="2.6"/>
    <s v="25-34"/>
    <s v="€85k-€120k"/>
    <x v="1"/>
    <n v="0"/>
    <x v="1"/>
    <s v="Not Eligible"/>
    <n v="51.4"/>
    <m/>
  </r>
  <r>
    <x v="789"/>
    <s v="Grace Thomas"/>
    <x v="0"/>
    <n v="60"/>
    <d v="1966-05-25T00:00:00"/>
    <x v="7"/>
    <x v="5"/>
    <s v="Process Lead"/>
    <x v="4"/>
    <s v="M017"/>
    <x v="43"/>
    <x v="19"/>
    <s v="France"/>
    <s v="Ile-de-France"/>
    <d v="2022-12-09T00:00:00"/>
    <m/>
    <x v="0"/>
    <n v="88000"/>
    <n v="1800"/>
    <n v="2"/>
    <x v="12"/>
    <n v="20"/>
    <n v="16"/>
    <n v="72"/>
    <x v="0"/>
    <s v="MBA"/>
    <s v="Indeed"/>
    <s v="Office"/>
    <s v="EU-CC401"/>
    <x v="1"/>
    <n v="51.2"/>
    <n v="3.5"/>
    <s v="55+"/>
    <s v="€85k-€120k"/>
    <x v="0"/>
    <n v="0"/>
    <x v="1"/>
    <s v="Not Eligible"/>
    <n v="51.2"/>
    <s v="Data Issue"/>
  </r>
  <r>
    <x v="790"/>
    <s v="Isla Meyer"/>
    <x v="1"/>
    <n v="54"/>
    <d v="1972-05-24T00:00:00"/>
    <x v="2"/>
    <x v="2"/>
    <s v="Lead Product Manager"/>
    <x v="2"/>
    <s v="M040"/>
    <x v="51"/>
    <x v="14"/>
    <s v="Poland"/>
    <s v="Lower Silesian"/>
    <d v="2024-01-22T00:00:00"/>
    <m/>
    <x v="0"/>
    <n v="44000"/>
    <n v="900"/>
    <n v="2"/>
    <x v="11"/>
    <n v="3"/>
    <n v="0"/>
    <n v="61"/>
    <x v="0"/>
    <s v="Master's"/>
    <s v="University Hiring"/>
    <s v="Hybrid"/>
    <s v="EU-CC102"/>
    <x v="1"/>
    <n v="58.8"/>
    <n v="2.4"/>
    <s v="45-54"/>
    <s v="€40k-€60k"/>
    <x v="0"/>
    <n v="0"/>
    <x v="0"/>
    <s v="Not Eligible"/>
    <n v="58.8"/>
    <m/>
  </r>
  <r>
    <x v="791"/>
    <s v="Elsa Gustafsson"/>
    <x v="1"/>
    <n v="44"/>
    <d v="1982-03-15T00:00:00"/>
    <x v="4"/>
    <x v="4"/>
    <s v="Marketing Executive"/>
    <x v="1"/>
    <s v="M006"/>
    <x v="4"/>
    <x v="9"/>
    <s v="United Kingdom"/>
    <s v="England"/>
    <d v="2018-08-13T00:00:00"/>
    <m/>
    <x v="0"/>
    <n v="94000"/>
    <n v="4700"/>
    <n v="3"/>
    <x v="26"/>
    <n v="16"/>
    <n v="15"/>
    <n v="58"/>
    <x v="0"/>
    <s v="Diploma"/>
    <s v="Indeed"/>
    <s v="Hybrid"/>
    <s v="EU-CC203"/>
    <x v="1"/>
    <n v="56"/>
    <n v="7.8"/>
    <s v="35-44"/>
    <s v="€85k-€120k"/>
    <x v="1"/>
    <n v="0"/>
    <x v="1"/>
    <s v="Not Eligible"/>
    <n v="56"/>
    <m/>
  </r>
  <r>
    <x v="792"/>
    <s v="Lars Larsson"/>
    <x v="1"/>
    <n v="46"/>
    <d v="1980-03-08T00:00:00"/>
    <x v="13"/>
    <x v="3"/>
    <s v="Compliance Analyst"/>
    <x v="1"/>
    <s v="M012"/>
    <x v="33"/>
    <x v="10"/>
    <s v="Germany"/>
    <s v="Berlin"/>
    <d v="2020-05-15T00:00:00"/>
    <m/>
    <x v="0"/>
    <n v="119000"/>
    <n v="6000"/>
    <n v="3"/>
    <x v="4"/>
    <n v="8"/>
    <n v="0"/>
    <n v="50"/>
    <x v="0"/>
    <s v="High School"/>
    <s v="European Job Board"/>
    <s v="Office"/>
    <s v="EU-CC502"/>
    <x v="1"/>
    <n v="62.2"/>
    <n v="6.1"/>
    <s v="45-54"/>
    <s v="€85k-€120k"/>
    <x v="1"/>
    <n v="0"/>
    <x v="0"/>
    <s v="Not Eligible"/>
    <n v="62.2"/>
    <m/>
  </r>
  <r>
    <x v="793"/>
    <s v="Oliwia Svensson"/>
    <x v="1"/>
    <n v="54"/>
    <d v="1971-06-30T00:00:00"/>
    <x v="11"/>
    <x v="4"/>
    <s v="Enterprise Account Manager"/>
    <x v="4"/>
    <s v="M016"/>
    <x v="25"/>
    <x v="2"/>
    <s v="Poland"/>
    <s v="Lesser Poland"/>
    <d v="2021-05-20T00:00:00"/>
    <m/>
    <x v="0"/>
    <n v="48000"/>
    <n v="2400"/>
    <n v="3"/>
    <x v="27"/>
    <n v="11"/>
    <n v="22"/>
    <n v="48"/>
    <x v="0"/>
    <s v="Bachelor's"/>
    <s v="Internal Transfer"/>
    <s v="Office"/>
    <s v="EU-CC201"/>
    <x v="2"/>
    <n v="48.8"/>
    <n v="5.0999999999999996"/>
    <s v="45-54"/>
    <s v="€40k-€60k"/>
    <x v="1"/>
    <n v="0"/>
    <x v="1"/>
    <s v="Not Eligible"/>
    <n v="48.8"/>
    <m/>
  </r>
  <r>
    <x v="794"/>
    <s v="Javier Kowalski"/>
    <x v="1"/>
    <n v="32"/>
    <d v="1993-12-13T00:00:00"/>
    <x v="4"/>
    <x v="4"/>
    <s v="Marketing Executive"/>
    <x v="5"/>
    <s v="M006"/>
    <x v="4"/>
    <x v="11"/>
    <s v="Germany"/>
    <s v="Hesse"/>
    <d v="2017-10-05T00:00:00"/>
    <d v="2022-02-21T00:00:00"/>
    <x v="1"/>
    <n v="43000"/>
    <n v="900"/>
    <n v="2"/>
    <x v="6"/>
    <n v="21"/>
    <n v="26"/>
    <n v="42"/>
    <x v="0"/>
    <s v="Bachelor's"/>
    <s v="Indeed"/>
    <s v="Hybrid"/>
    <s v="EU-CC203"/>
    <x v="1"/>
    <n v="42.7"/>
    <n v="4.4000000000000004"/>
    <s v="25-34"/>
    <s v="€40k-€60k"/>
    <x v="0"/>
    <n v="1"/>
    <x v="0"/>
    <s v="Not Eligible"/>
    <n v="42.7"/>
    <s v="Data Issue"/>
  </r>
  <r>
    <x v="795"/>
    <s v="Hugo Russo"/>
    <x v="0"/>
    <n v="37"/>
    <d v="1988-10-20T00:00:00"/>
    <x v="12"/>
    <x v="1"/>
    <s v="People Operations Analyst"/>
    <x v="1"/>
    <s v="M033"/>
    <x v="21"/>
    <x v="3"/>
    <s v="Italy"/>
    <s v="Lombardy"/>
    <d v="2023-11-25T00:00:00"/>
    <m/>
    <x v="0"/>
    <n v="83000"/>
    <n v="4200"/>
    <n v="3"/>
    <x v="24"/>
    <n v="19"/>
    <n v="0"/>
    <n v="64"/>
    <x v="0"/>
    <s v="Bachelor's"/>
    <s v="Employee Referral"/>
    <s v="Office"/>
    <s v="EU-CC302"/>
    <x v="1"/>
    <n v="64.2"/>
    <n v="2.6"/>
    <s v="35-44"/>
    <s v="€60k-€85k"/>
    <x v="1"/>
    <n v="0"/>
    <x v="1"/>
    <s v="Watchlist"/>
    <n v="64.2"/>
    <s v="Data Issue"/>
  </r>
  <r>
    <x v="796"/>
    <s v="Alice Walsh"/>
    <x v="1"/>
    <n v="24"/>
    <d v="2002-05-23T00:00:00"/>
    <x v="0"/>
    <x v="0"/>
    <s v="BI Analyst"/>
    <x v="4"/>
    <s v="M020"/>
    <x v="8"/>
    <x v="8"/>
    <s v="United Kingdom"/>
    <s v="England"/>
    <d v="2023-03-28T00:00:00"/>
    <m/>
    <x v="0"/>
    <n v="96000"/>
    <n v="1900"/>
    <n v="2"/>
    <x v="35"/>
    <n v="20"/>
    <n v="0"/>
    <n v="58"/>
    <x v="0"/>
    <s v="Diploma"/>
    <s v="Agency"/>
    <s v="Hybrid"/>
    <s v="EU-CC103"/>
    <x v="0"/>
    <n v="58.3"/>
    <n v="3.2"/>
    <s v="&lt;25"/>
    <s v="€85k-€120k"/>
    <x v="0"/>
    <n v="0"/>
    <x v="0"/>
    <s v="Not Eligible"/>
    <n v="58.3"/>
    <m/>
  </r>
  <r>
    <x v="797"/>
    <s v="Claudia Esposito"/>
    <x v="1"/>
    <n v="47"/>
    <d v="1979-01-13T00:00:00"/>
    <x v="13"/>
    <x v="3"/>
    <s v="Compliance Analyst"/>
    <x v="5"/>
    <s v="M025"/>
    <x v="26"/>
    <x v="7"/>
    <s v="Germany"/>
    <s v="Bavaria"/>
    <d v="2022-07-10T00:00:00"/>
    <m/>
    <x v="0"/>
    <n v="48000"/>
    <n v="4300"/>
    <n v="4"/>
    <x v="13"/>
    <n v="13"/>
    <n v="3"/>
    <n v="81"/>
    <x v="0"/>
    <s v="MBA"/>
    <s v="European Job Board"/>
    <s v="Hybrid"/>
    <s v="EU-CC502"/>
    <x v="1"/>
    <n v="78.3"/>
    <n v="3.9"/>
    <s v="45-54"/>
    <s v="€40k-€60k"/>
    <x v="2"/>
    <n v="0"/>
    <x v="1"/>
    <s v="Eligible"/>
    <n v="78.3"/>
    <s v="Data Issue"/>
  </r>
  <r>
    <x v="798"/>
    <s v="Mateusz Sanchez"/>
    <x v="0"/>
    <n v="46"/>
    <d v="1979-07-24T00:00:00"/>
    <x v="11"/>
    <x v="4"/>
    <s v="Sales Development Representative"/>
    <x v="0"/>
    <s v="M023"/>
    <x v="24"/>
    <x v="2"/>
    <s v="Poland"/>
    <s v="Lesser Poland"/>
    <d v="2017-07-24T00:00:00"/>
    <d v="2021-02-16T00:00:00"/>
    <x v="1"/>
    <n v="127000"/>
    <n v="7600"/>
    <n v="3"/>
    <x v="16"/>
    <n v="10"/>
    <n v="12"/>
    <n v="58"/>
    <x v="0"/>
    <s v="Master's"/>
    <s v="LinkedIn"/>
    <s v="Hybrid"/>
    <s v="EU-CC201"/>
    <x v="1"/>
    <n v="57.8"/>
    <n v="3.6"/>
    <s v="45-54"/>
    <s v="€120k-€170k"/>
    <x v="1"/>
    <n v="1"/>
    <x v="1"/>
    <s v="Not Eligible"/>
    <n v="57.8"/>
    <m/>
  </r>
  <r>
    <x v="799"/>
    <s v="Daniela Durand"/>
    <x v="1"/>
    <n v="29"/>
    <d v="1997-01-21T00:00:00"/>
    <x v="14"/>
    <x v="2"/>
    <s v="IT Support Analyst"/>
    <x v="3"/>
    <s v="M009"/>
    <x v="45"/>
    <x v="17"/>
    <s v="France"/>
    <s v="Hauts-de-France"/>
    <d v="2023-03-27T00:00:00"/>
    <m/>
    <x v="0"/>
    <n v="130000"/>
    <n v="7800"/>
    <n v="3"/>
    <x v="10"/>
    <n v="9"/>
    <n v="0"/>
    <n v="63"/>
    <x v="0"/>
    <s v="Bachelor's"/>
    <s v="University Hiring"/>
    <s v="Office"/>
    <s v="EU-CC104"/>
    <x v="1"/>
    <n v="62"/>
    <n v="3.2"/>
    <s v="25-34"/>
    <s v="€120k-€170k"/>
    <x v="1"/>
    <n v="0"/>
    <x v="1"/>
    <s v="Watchlist"/>
    <n v="62"/>
    <m/>
  </r>
  <r>
    <x v="800"/>
    <s v="Mia Leroy"/>
    <x v="1"/>
    <n v="49"/>
    <d v="1976-11-17T00:00:00"/>
    <x v="6"/>
    <x v="2"/>
    <s v="Senior Software Engineer"/>
    <x v="1"/>
    <s v="M051"/>
    <x v="13"/>
    <x v="8"/>
    <s v="United Kingdom"/>
    <s v="England"/>
    <d v="2015-04-24T00:00:00"/>
    <m/>
    <x v="0"/>
    <n v="109000"/>
    <n v="5400"/>
    <n v="3"/>
    <x v="16"/>
    <n v="17"/>
    <n v="10"/>
    <n v="67"/>
    <x v="0"/>
    <s v="Master's"/>
    <s v="Internal Transfer"/>
    <s v="Hybrid"/>
    <s v="EU-CC101"/>
    <x v="1"/>
    <n v="62"/>
    <n v="11.1"/>
    <s v="45-54"/>
    <s v="€85k-€120k"/>
    <x v="1"/>
    <n v="0"/>
    <x v="1"/>
    <s v="Watchlist"/>
    <n v="62"/>
    <m/>
  </r>
  <r>
    <x v="801"/>
    <s v="Daan Andersson"/>
    <x v="1"/>
    <n v="44"/>
    <d v="1981-09-04T00:00:00"/>
    <x v="12"/>
    <x v="1"/>
    <s v="Talent Acquisition Specialist"/>
    <x v="3"/>
    <s v="M008"/>
    <x v="46"/>
    <x v="8"/>
    <s v="United Kingdom"/>
    <s v="England"/>
    <d v="2021-12-14T00:00:00"/>
    <m/>
    <x v="0"/>
    <n v="151000"/>
    <n v="9100"/>
    <n v="3"/>
    <x v="12"/>
    <n v="20"/>
    <n v="27"/>
    <n v="30"/>
    <x v="0"/>
    <s v="Bachelor's"/>
    <s v="Company Careers Page"/>
    <s v="Hybrid"/>
    <s v="EU-CC302"/>
    <x v="0"/>
    <n v="43.5"/>
    <n v="4.5"/>
    <s v="35-44"/>
    <s v="€120k-€170k"/>
    <x v="1"/>
    <n v="0"/>
    <x v="1"/>
    <s v="Not Eligible"/>
    <n v="43.5"/>
    <m/>
  </r>
  <r>
    <x v="802"/>
    <s v="Manon Durand"/>
    <x v="1"/>
    <n v="48"/>
    <d v="1978-05-03T00:00:00"/>
    <x v="5"/>
    <x v="4"/>
    <s v="Implementation Consultant"/>
    <x v="4"/>
    <s v="M024"/>
    <x v="15"/>
    <x v="19"/>
    <s v="France"/>
    <s v="Ile-de-France"/>
    <d v="2017-07-18T00:00:00"/>
    <m/>
    <x v="0"/>
    <n v="89000"/>
    <n v="0"/>
    <n v="1"/>
    <x v="20"/>
    <n v="16"/>
    <n v="6"/>
    <n v="52"/>
    <x v="0"/>
    <s v="MBA"/>
    <s v="Indeed"/>
    <s v="Office"/>
    <s v="EU-CC202"/>
    <x v="1"/>
    <n v="41.7"/>
    <n v="8.9"/>
    <s v="45-54"/>
    <s v="€85k-€120k"/>
    <x v="0"/>
    <n v="0"/>
    <x v="1"/>
    <s v="Not Eligible"/>
    <n v="41.7"/>
    <m/>
  </r>
  <r>
    <x v="803"/>
    <s v="Lucia Pereira"/>
    <x v="2"/>
    <n v="44"/>
    <d v="1982-03-11T00:00:00"/>
    <x v="5"/>
    <x v="4"/>
    <s v="Customer Success Manager"/>
    <x v="4"/>
    <s v="M055"/>
    <x v="48"/>
    <x v="1"/>
    <s v="Germany"/>
    <s v="Hamburg"/>
    <d v="2025-12-23T00:00:00"/>
    <m/>
    <x v="0"/>
    <n v="88000"/>
    <n v="4400"/>
    <n v="3"/>
    <x v="28"/>
    <n v="21"/>
    <n v="0"/>
    <n v="73"/>
    <x v="0"/>
    <s v="Bachelor's"/>
    <s v="Indeed"/>
    <s v="Office"/>
    <s v="EU-CC202"/>
    <x v="0"/>
    <n v="65"/>
    <n v="0.5"/>
    <s v="35-44"/>
    <s v="€85k-€120k"/>
    <x v="1"/>
    <n v="0"/>
    <x v="1"/>
    <s v="Watchlist"/>
    <n v="65"/>
    <m/>
  </r>
  <r>
    <x v="804"/>
    <s v="Martina Sanchez"/>
    <x v="0"/>
    <n v="39"/>
    <d v="1987-02-08T00:00:00"/>
    <x v="14"/>
    <x v="2"/>
    <s v="Workplace Technology Specialist"/>
    <x v="4"/>
    <s v="M045"/>
    <x v="39"/>
    <x v="16"/>
    <s v="France"/>
    <s v="Auvergne-Rhone-Alpes"/>
    <d v="2021-08-17T00:00:00"/>
    <m/>
    <x v="0"/>
    <n v="70000"/>
    <n v="3500"/>
    <n v="3"/>
    <x v="28"/>
    <n v="10"/>
    <n v="12"/>
    <n v="82"/>
    <x v="0"/>
    <s v="Bachelor's"/>
    <s v="European Job Board"/>
    <s v="Office"/>
    <s v="EU-CC104"/>
    <x v="1"/>
    <n v="62.2"/>
    <n v="4.8"/>
    <s v="35-44"/>
    <s v="€60k-€85k"/>
    <x v="1"/>
    <n v="0"/>
    <x v="1"/>
    <s v="Watchlist"/>
    <n v="62.2"/>
    <s v="Data Issue"/>
  </r>
  <r>
    <x v="805"/>
    <s v="Lina Doyle"/>
    <x v="0"/>
    <n v="45"/>
    <d v="1980-06-23T00:00:00"/>
    <x v="8"/>
    <x v="3"/>
    <s v="Security Lead"/>
    <x v="4"/>
    <s v="M014"/>
    <x v="11"/>
    <x v="4"/>
    <s v="Spain"/>
    <s v="Community of Madrid"/>
    <d v="2020-02-05T00:00:00"/>
    <m/>
    <x v="0"/>
    <n v="61000"/>
    <n v="3000"/>
    <n v="3"/>
    <x v="46"/>
    <n v="6"/>
    <n v="16"/>
    <n v="72"/>
    <x v="0"/>
    <s v="Master's"/>
    <s v="Company Careers Page"/>
    <s v="Hybrid"/>
    <s v="EU-CC503"/>
    <x v="1"/>
    <n v="54.7"/>
    <n v="6.4"/>
    <s v="45-54"/>
    <s v="€60k-€85k"/>
    <x v="1"/>
    <n v="0"/>
    <x v="2"/>
    <s v="Watchlist"/>
    <n v="54.7"/>
    <m/>
  </r>
  <r>
    <x v="806"/>
    <s v="Alice Costa"/>
    <x v="0"/>
    <n v="30"/>
    <d v="1995-08-23T00:00:00"/>
    <x v="3"/>
    <x v="3"/>
    <s v="Paralegal"/>
    <x v="5"/>
    <s v="M034"/>
    <x v="59"/>
    <x v="17"/>
    <s v="France"/>
    <s v="Hauts-de-France"/>
    <d v="2024-07-14T00:00:00"/>
    <m/>
    <x v="0"/>
    <n v="43000"/>
    <n v="900"/>
    <n v="2"/>
    <x v="49"/>
    <n v="18"/>
    <n v="0"/>
    <n v="61"/>
    <x v="0"/>
    <s v="Bachelor's"/>
    <s v="European Job Board"/>
    <s v="Hybrid"/>
    <s v="EU-CC501"/>
    <x v="1"/>
    <n v="51.3"/>
    <n v="1.9"/>
    <s v="25-34"/>
    <s v="€40k-€60k"/>
    <x v="0"/>
    <n v="0"/>
    <x v="2"/>
    <s v="Not Eligible"/>
    <n v="51.3"/>
    <m/>
  </r>
  <r>
    <x v="807"/>
    <s v="Sven Johansson"/>
    <x v="0"/>
    <n v="61"/>
    <d v="1964-08-26T00:00:00"/>
    <x v="0"/>
    <x v="0"/>
    <s v="Senior Data Analyst"/>
    <x v="2"/>
    <s v="M020"/>
    <x v="8"/>
    <x v="14"/>
    <s v="Poland"/>
    <s v="Lower Silesian"/>
    <d v="2024-05-04T00:00:00"/>
    <m/>
    <x v="0"/>
    <n v="35000"/>
    <n v="3200"/>
    <n v="4"/>
    <x v="15"/>
    <n v="13"/>
    <n v="15"/>
    <n v="88"/>
    <x v="0"/>
    <s v="Bachelor's"/>
    <s v="Company Careers Page"/>
    <s v="Hybrid"/>
    <s v="EU-CC103"/>
    <x v="1"/>
    <n v="71"/>
    <n v="2.1"/>
    <s v="55+"/>
    <s v="&lt;€40k"/>
    <x v="2"/>
    <n v="0"/>
    <x v="2"/>
    <s v="Eligible"/>
    <n v="71"/>
    <s v="Data Issue"/>
  </r>
  <r>
    <x v="808"/>
    <s v="Leo Bakker"/>
    <x v="0"/>
    <n v="22"/>
    <d v="2003-08-10T00:00:00"/>
    <x v="6"/>
    <x v="2"/>
    <s v="Frontend Engineer"/>
    <x v="4"/>
    <s v="M001"/>
    <x v="17"/>
    <x v="1"/>
    <s v="Germany"/>
    <s v="Hamburg"/>
    <d v="2018-01-06T00:00:00"/>
    <m/>
    <x v="0"/>
    <n v="88000"/>
    <n v="0"/>
    <n v="1"/>
    <x v="40"/>
    <n v="20"/>
    <n v="13"/>
    <n v="50"/>
    <x v="0"/>
    <s v="Bachelor's"/>
    <s v="Internal Transfer"/>
    <s v="Hybrid"/>
    <s v="EU-CC101"/>
    <x v="1"/>
    <n v="32.799999999999997"/>
    <n v="8.4"/>
    <s v="&lt;25"/>
    <s v="€85k-€120k"/>
    <x v="0"/>
    <n v="0"/>
    <x v="1"/>
    <s v="Not Eligible"/>
    <n v="32.799999999999997"/>
    <m/>
  </r>
  <r>
    <x v="809"/>
    <s v="Paula Fischer"/>
    <x v="1"/>
    <n v="22"/>
    <d v="2003-09-04T00:00:00"/>
    <x v="3"/>
    <x v="3"/>
    <s v="Contracts Analyst"/>
    <x v="4"/>
    <s v="M034"/>
    <x v="59"/>
    <x v="14"/>
    <s v="Poland"/>
    <s v="Lower Silesian"/>
    <d v="2020-05-22T00:00:00"/>
    <m/>
    <x v="0"/>
    <n v="54000"/>
    <n v="2700"/>
    <n v="3"/>
    <x v="41"/>
    <n v="9"/>
    <n v="29"/>
    <n v="30"/>
    <x v="0"/>
    <s v="Bachelor's"/>
    <s v="Company Careers Page"/>
    <s v="Remote"/>
    <s v="EU-CC501"/>
    <x v="1"/>
    <n v="43.2"/>
    <n v="6.1"/>
    <s v="&lt;25"/>
    <s v="€40k-€60k"/>
    <x v="1"/>
    <n v="0"/>
    <x v="1"/>
    <s v="Not Eligible"/>
    <n v="43.2"/>
    <m/>
  </r>
  <r>
    <x v="810"/>
    <s v="Lina Ricci"/>
    <x v="1"/>
    <n v="22"/>
    <d v="2004-05-21T00:00:00"/>
    <x v="6"/>
    <x v="2"/>
    <s v="Backend Engineer"/>
    <x v="5"/>
    <s v="M051"/>
    <x v="13"/>
    <x v="19"/>
    <s v="France"/>
    <s v="Ile-de-France"/>
    <d v="2023-02-19T00:00:00"/>
    <m/>
    <x v="0"/>
    <n v="47000"/>
    <n v="2400"/>
    <n v="3"/>
    <x v="4"/>
    <n v="29"/>
    <n v="20"/>
    <n v="59"/>
    <x v="0"/>
    <s v="Diploma"/>
    <s v="Internal Transfer"/>
    <s v="Hybrid"/>
    <s v="EU-CC101"/>
    <x v="1"/>
    <n v="55.4"/>
    <n v="3.3"/>
    <s v="&lt;25"/>
    <s v="€40k-€60k"/>
    <x v="1"/>
    <n v="0"/>
    <x v="0"/>
    <s v="Not Eligible"/>
    <n v="55.4"/>
    <m/>
  </r>
  <r>
    <x v="811"/>
    <s v="Aurora Gomez"/>
    <x v="1"/>
    <n v="40"/>
    <d v="1985-11-05T00:00:00"/>
    <x v="5"/>
    <x v="4"/>
    <s v="Implementation Consultant"/>
    <x v="5"/>
    <s v="M005"/>
    <x v="54"/>
    <x v="21"/>
    <s v="Spain"/>
    <s v="Catalonia"/>
    <d v="2022-03-14T00:00:00"/>
    <m/>
    <x v="0"/>
    <n v="40000"/>
    <n v="0"/>
    <n v="1"/>
    <x v="9"/>
    <n v="11"/>
    <n v="2"/>
    <n v="66"/>
    <x v="0"/>
    <s v="Diploma"/>
    <s v="Internal Transfer"/>
    <s v="Remote"/>
    <s v="EU-CC202"/>
    <x v="1"/>
    <n v="45.6"/>
    <n v="4.3"/>
    <s v="35-44"/>
    <s v="€40k-€60k"/>
    <x v="0"/>
    <n v="0"/>
    <x v="1"/>
    <s v="Not Eligible"/>
    <n v="45.6"/>
    <s v="Data Issue"/>
  </r>
  <r>
    <x v="812"/>
    <s v="Luuk Wagner"/>
    <x v="1"/>
    <n v="24"/>
    <d v="2001-11-25T00:00:00"/>
    <x v="5"/>
    <x v="4"/>
    <s v="Implementation Consultant"/>
    <x v="4"/>
    <s v="M054"/>
    <x v="5"/>
    <x v="3"/>
    <s v="Italy"/>
    <s v="Lombardy"/>
    <d v="2020-05-02T00:00:00"/>
    <m/>
    <x v="0"/>
    <n v="77000"/>
    <n v="1500"/>
    <n v="2"/>
    <x v="24"/>
    <n v="20"/>
    <n v="0"/>
    <n v="46"/>
    <x v="0"/>
    <s v="Diploma"/>
    <s v="Company Careers Page"/>
    <s v="Hybrid"/>
    <s v="EU-CC202"/>
    <x v="1"/>
    <n v="48.8"/>
    <n v="6.1"/>
    <s v="&lt;25"/>
    <s v="€60k-€85k"/>
    <x v="0"/>
    <n v="0"/>
    <x v="1"/>
    <s v="Not Eligible"/>
    <n v="48.8"/>
    <m/>
  </r>
  <r>
    <x v="813"/>
    <s v="Raphael Meyer"/>
    <x v="1"/>
    <n v="43"/>
    <d v="1983-02-14T00:00:00"/>
    <x v="2"/>
    <x v="2"/>
    <s v="Associate Product Manager"/>
    <x v="4"/>
    <s v="M046"/>
    <x v="53"/>
    <x v="2"/>
    <s v="Poland"/>
    <s v="Lesser Poland"/>
    <d v="2019-05-16T00:00:00"/>
    <m/>
    <x v="0"/>
    <n v="50000"/>
    <n v="2500"/>
    <n v="3"/>
    <x v="16"/>
    <n v="8"/>
    <n v="13"/>
    <n v="76"/>
    <x v="0"/>
    <s v="Bachelor's"/>
    <s v="University Hiring"/>
    <s v="Hybrid"/>
    <s v="EU-CC102"/>
    <x v="1"/>
    <n v="63.6"/>
    <n v="7.1"/>
    <s v="35-44"/>
    <s v="€40k-€60k"/>
    <x v="1"/>
    <n v="0"/>
    <x v="1"/>
    <s v="Watchlist"/>
    <n v="63.6"/>
    <m/>
  </r>
  <r>
    <x v="814"/>
    <s v="Daniel Muller"/>
    <x v="1"/>
    <n v="40"/>
    <d v="1985-12-26T00:00:00"/>
    <x v="14"/>
    <x v="2"/>
    <s v="Systems Administrator"/>
    <x v="2"/>
    <s v="M045"/>
    <x v="39"/>
    <x v="8"/>
    <s v="United Kingdom"/>
    <s v="England"/>
    <d v="2024-07-05T00:00:00"/>
    <m/>
    <x v="0"/>
    <n v="70000"/>
    <n v="9800"/>
    <n v="5"/>
    <x v="35"/>
    <n v="19"/>
    <n v="0"/>
    <n v="82"/>
    <x v="0"/>
    <s v="Master's"/>
    <s v="European Job Board"/>
    <s v="Hybrid"/>
    <s v="EU-CC104"/>
    <x v="1"/>
    <n v="93.7"/>
    <n v="1.9"/>
    <s v="35-44"/>
    <s v="€60k-€85k"/>
    <x v="2"/>
    <n v="0"/>
    <x v="0"/>
    <s v="Watchlist"/>
    <n v="93.7"/>
    <s v="Data Issue"/>
  </r>
  <r>
    <x v="815"/>
    <s v="Niels Martin"/>
    <x v="1"/>
    <n v="37"/>
    <d v="1988-08-02T00:00:00"/>
    <x v="11"/>
    <x v="4"/>
    <s v="Enterprise Account Manager"/>
    <x v="2"/>
    <s v="M023"/>
    <x v="24"/>
    <x v="12"/>
    <s v="Ireland"/>
    <s v="Leinster"/>
    <d v="2022-05-06T00:00:00"/>
    <m/>
    <x v="0"/>
    <n v="57000"/>
    <n v="5100"/>
    <n v="4"/>
    <x v="24"/>
    <n v="21"/>
    <n v="19"/>
    <n v="67"/>
    <x v="0"/>
    <s v="Diploma"/>
    <s v="Employee Referral"/>
    <s v="Office"/>
    <s v="EU-CC201"/>
    <x v="0"/>
    <n v="64.7"/>
    <n v="4.0999999999999996"/>
    <s v="35-44"/>
    <s v="€40k-€60k"/>
    <x v="2"/>
    <n v="0"/>
    <x v="1"/>
    <s v="Watchlist"/>
    <n v="64.7"/>
    <m/>
  </r>
  <r>
    <x v="816"/>
    <s v="Carmen Kelly"/>
    <x v="0"/>
    <n v="41"/>
    <d v="1984-08-12T00:00:00"/>
    <x v="6"/>
    <x v="2"/>
    <s v="Backend Engineer"/>
    <x v="4"/>
    <s v="M039"/>
    <x v="22"/>
    <x v="17"/>
    <s v="France"/>
    <s v="Hauts-de-France"/>
    <d v="2024-11-07T00:00:00"/>
    <m/>
    <x v="0"/>
    <n v="63000"/>
    <n v="3200"/>
    <n v="3"/>
    <x v="47"/>
    <n v="12"/>
    <n v="11"/>
    <n v="58"/>
    <x v="0"/>
    <s v="Master's"/>
    <s v="European Job Board"/>
    <s v="Office"/>
    <s v="EU-CC101"/>
    <x v="1"/>
    <n v="52.8"/>
    <n v="1.6"/>
    <s v="35-44"/>
    <s v="€60k-€85k"/>
    <x v="1"/>
    <n v="0"/>
    <x v="2"/>
    <s v="Not Eligible"/>
    <n v="52.8"/>
    <m/>
  </r>
  <r>
    <x v="817"/>
    <s v="Liam Marino"/>
    <x v="0"/>
    <n v="40"/>
    <d v="1985-08-10T00:00:00"/>
    <x v="2"/>
    <x v="2"/>
    <s v="Product Owner"/>
    <x v="2"/>
    <s v="M053"/>
    <x v="34"/>
    <x v="22"/>
    <s v="Netherlands"/>
    <s v="South Holland"/>
    <d v="2019-02-17T00:00:00"/>
    <m/>
    <x v="0"/>
    <n v="47000"/>
    <n v="4200"/>
    <n v="4"/>
    <x v="27"/>
    <n v="10"/>
    <n v="0"/>
    <n v="50"/>
    <x v="0"/>
    <s v="Bachelor's"/>
    <s v="LinkedIn"/>
    <s v="Hybrid"/>
    <s v="EU-CC102"/>
    <x v="1"/>
    <n v="68.5"/>
    <n v="7.3"/>
    <s v="35-44"/>
    <s v="€40k-€60k"/>
    <x v="2"/>
    <n v="0"/>
    <x v="1"/>
    <s v="Not Eligible"/>
    <n v="68.5"/>
    <m/>
  </r>
  <r>
    <x v="818"/>
    <s v="Jules Johansson"/>
    <x v="0"/>
    <n v="33"/>
    <d v="1992-10-12T00:00:00"/>
    <x v="4"/>
    <x v="4"/>
    <s v="Content Specialist"/>
    <x v="2"/>
    <s v="M006"/>
    <x v="4"/>
    <x v="12"/>
    <s v="Ireland"/>
    <s v="Leinster"/>
    <d v="2023-06-06T00:00:00"/>
    <d v="2025-08-12T00:00:00"/>
    <x v="1"/>
    <n v="56000"/>
    <n v="2800"/>
    <n v="3"/>
    <x v="35"/>
    <n v="9"/>
    <n v="0"/>
    <n v="60"/>
    <x v="0"/>
    <s v="Bachelor's"/>
    <s v="Employee Referral"/>
    <s v="Hybrid"/>
    <s v="EU-CC203"/>
    <x v="0"/>
    <n v="68"/>
    <n v="2.2000000000000002"/>
    <s v="25-34"/>
    <s v="€40k-€60k"/>
    <x v="1"/>
    <n v="1"/>
    <x v="0"/>
    <s v="Not Eligible"/>
    <n v="68"/>
    <m/>
  </r>
  <r>
    <x v="819"/>
    <s v="Julia Bianchi"/>
    <x v="1"/>
    <n v="34"/>
    <d v="1992-01-17T00:00:00"/>
    <x v="0"/>
    <x v="0"/>
    <s v="Data Analyst"/>
    <x v="4"/>
    <s v="M058"/>
    <x v="19"/>
    <x v="16"/>
    <s v="France"/>
    <s v="Auvergne-Rhone-Alpes"/>
    <d v="2020-03-19T00:00:00"/>
    <m/>
    <x v="0"/>
    <n v="76000"/>
    <n v="1500"/>
    <n v="2"/>
    <x v="27"/>
    <n v="19"/>
    <n v="2"/>
    <n v="69"/>
    <x v="0"/>
    <s v="Master's"/>
    <s v="Company Careers Page"/>
    <s v="Hybrid"/>
    <s v="EU-CC103"/>
    <x v="1"/>
    <n v="56.1"/>
    <n v="6.2"/>
    <s v="25-34"/>
    <s v="€60k-€85k"/>
    <x v="0"/>
    <n v="0"/>
    <x v="1"/>
    <s v="Not Eligible"/>
    <n v="56.1"/>
    <s v="Data Issue"/>
  </r>
  <r>
    <x v="820"/>
    <s v="Tomasz Evans"/>
    <x v="1"/>
    <n v="58"/>
    <d v="1967-08-20T00:00:00"/>
    <x v="7"/>
    <x v="5"/>
    <s v="Operations Analyst"/>
    <x v="1"/>
    <s v="M010"/>
    <x v="7"/>
    <x v="22"/>
    <s v="Netherlands"/>
    <s v="South Holland"/>
    <d v="2022-08-08T00:00:00"/>
    <m/>
    <x v="0"/>
    <n v="103000"/>
    <n v="5200"/>
    <n v="3"/>
    <x v="35"/>
    <n v="10"/>
    <n v="19"/>
    <n v="79"/>
    <x v="0"/>
    <s v="Bachelor's"/>
    <s v="Company Careers Page"/>
    <s v="Hybrid"/>
    <s v="EU-CC401"/>
    <x v="1"/>
    <n v="65.2"/>
    <n v="3.8"/>
    <s v="55+"/>
    <s v="€85k-€120k"/>
    <x v="1"/>
    <n v="0"/>
    <x v="0"/>
    <s v="Watchlist"/>
    <n v="65.2"/>
    <s v="Data Issue"/>
  </r>
  <r>
    <x v="821"/>
    <s v="Eva Bernard"/>
    <x v="1"/>
    <n v="46"/>
    <d v="1980-01-25T00:00:00"/>
    <x v="14"/>
    <x v="2"/>
    <s v="IT Manager"/>
    <x v="4"/>
    <s v="M045"/>
    <x v="39"/>
    <x v="18"/>
    <s v="Poland"/>
    <s v="Masovian"/>
    <d v="2025-11-20T00:00:00"/>
    <m/>
    <x v="0"/>
    <n v="59000"/>
    <n v="3000"/>
    <n v="3"/>
    <x v="36"/>
    <n v="9"/>
    <n v="20"/>
    <n v="40"/>
    <x v="0"/>
    <s v="Bachelor's"/>
    <s v="Agency"/>
    <s v="Hybrid"/>
    <s v="EU-CC104"/>
    <x v="1"/>
    <n v="41.2"/>
    <n v="0.6"/>
    <s v="45-54"/>
    <s v="€40k-€60k"/>
    <x v="1"/>
    <n v="0"/>
    <x v="2"/>
    <s v="Not Eligible"/>
    <n v="41.2"/>
    <m/>
  </r>
  <r>
    <x v="822"/>
    <s v="Maria Costa"/>
    <x v="0"/>
    <n v="59"/>
    <d v="1967-05-19T00:00:00"/>
    <x v="2"/>
    <x v="2"/>
    <s v="Lead Product Manager"/>
    <x v="5"/>
    <s v="M046"/>
    <x v="53"/>
    <x v="20"/>
    <s v="Sweden"/>
    <s v="Vastra Gotaland"/>
    <d v="2023-11-28T00:00:00"/>
    <m/>
    <x v="0"/>
    <n v="33000"/>
    <n v="700"/>
    <n v="2"/>
    <x v="25"/>
    <n v="14"/>
    <n v="0"/>
    <n v="45"/>
    <x v="0"/>
    <s v="Master's"/>
    <s v="European Job Board"/>
    <s v="Office"/>
    <s v="EU-CC102"/>
    <x v="1"/>
    <n v="47.8"/>
    <n v="2.5"/>
    <s v="55+"/>
    <s v="&lt;€40k"/>
    <x v="0"/>
    <n v="0"/>
    <x v="1"/>
    <s v="Not Eligible"/>
    <n v="47.8"/>
    <m/>
  </r>
  <r>
    <x v="823"/>
    <s v="Hugo Perez"/>
    <x v="0"/>
    <n v="38"/>
    <d v="1987-12-29T00:00:00"/>
    <x v="7"/>
    <x v="5"/>
    <s v="Operations Manager"/>
    <x v="1"/>
    <s v="M017"/>
    <x v="43"/>
    <x v="25"/>
    <s v="Netherlands"/>
    <s v="North Holland"/>
    <d v="2024-09-13T00:00:00"/>
    <m/>
    <x v="0"/>
    <n v="97000"/>
    <n v="1900"/>
    <n v="2"/>
    <x v="12"/>
    <n v="16"/>
    <n v="3"/>
    <n v="57"/>
    <x v="0"/>
    <s v="Bachelor's"/>
    <s v="Employee Referral"/>
    <s v="Remote"/>
    <s v="EU-CC401"/>
    <x v="1"/>
    <n v="52.5"/>
    <n v="1.7"/>
    <s v="35-44"/>
    <s v="€85k-€120k"/>
    <x v="0"/>
    <n v="0"/>
    <x v="1"/>
    <s v="Not Eligible"/>
    <n v="52.5"/>
    <m/>
  </r>
  <r>
    <x v="824"/>
    <s v="Linnea Gonzalez"/>
    <x v="1"/>
    <n v="27"/>
    <d v="1999-01-25T00:00:00"/>
    <x v="8"/>
    <x v="3"/>
    <s v="Security Analyst"/>
    <x v="2"/>
    <s v="M014"/>
    <x v="11"/>
    <x v="18"/>
    <s v="Poland"/>
    <s v="Masovian"/>
    <d v="2023-12-19T00:00:00"/>
    <m/>
    <x v="0"/>
    <n v="37000"/>
    <n v="700"/>
    <n v="2"/>
    <x v="27"/>
    <n v="15"/>
    <n v="7"/>
    <n v="73"/>
    <x v="0"/>
    <s v="Bachelor's"/>
    <s v="Company Careers Page"/>
    <s v="Hybrid"/>
    <s v="EU-CC503"/>
    <x v="1"/>
    <n v="55"/>
    <n v="2.5"/>
    <s v="25-34"/>
    <s v="&lt;€40k"/>
    <x v="0"/>
    <n v="0"/>
    <x v="1"/>
    <s v="Not Eligible"/>
    <n v="55"/>
    <m/>
  </r>
  <r>
    <x v="825"/>
    <s v="Oliwia Schmidt"/>
    <x v="1"/>
    <n v="42"/>
    <d v="1983-09-30T00:00:00"/>
    <x v="5"/>
    <x v="4"/>
    <s v="Implementation Consultant"/>
    <x v="5"/>
    <s v="M005"/>
    <x v="54"/>
    <x v="18"/>
    <s v="Poland"/>
    <s v="Masovian"/>
    <d v="2023-04-05T00:00:00"/>
    <m/>
    <x v="0"/>
    <n v="25000"/>
    <n v="2200"/>
    <n v="4"/>
    <x v="20"/>
    <n v="18"/>
    <n v="10"/>
    <n v="69"/>
    <x v="0"/>
    <s v="Bachelor's"/>
    <s v="European Job Board"/>
    <s v="Hybrid"/>
    <s v="EU-CC202"/>
    <x v="1"/>
    <n v="72.7"/>
    <n v="3.2"/>
    <s v="35-44"/>
    <s v="&lt;€40k"/>
    <x v="2"/>
    <n v="0"/>
    <x v="1"/>
    <s v="Watchlist"/>
    <n v="72.7"/>
    <m/>
  </r>
  <r>
    <x v="826"/>
    <s v="Mateusz Kowalczyk"/>
    <x v="0"/>
    <n v="49"/>
    <d v="1977-05-24T00:00:00"/>
    <x v="4"/>
    <x v="4"/>
    <s v="Content Specialist"/>
    <x v="1"/>
    <s v="M006"/>
    <x v="4"/>
    <x v="26"/>
    <s v="Italy"/>
    <s v="Lazio"/>
    <d v="2023-01-10T00:00:00"/>
    <m/>
    <x v="0"/>
    <n v="102000"/>
    <n v="5100"/>
    <n v="3"/>
    <x v="13"/>
    <n v="10"/>
    <n v="19"/>
    <n v="67"/>
    <x v="0"/>
    <s v="Master's"/>
    <s v="European Job Board"/>
    <s v="Office"/>
    <s v="EU-CC203"/>
    <x v="1"/>
    <n v="56.5"/>
    <n v="3.4"/>
    <s v="45-54"/>
    <s v="€85k-€120k"/>
    <x v="1"/>
    <n v="0"/>
    <x v="1"/>
    <s v="Watchlist"/>
    <n v="56.5"/>
    <m/>
  </r>
  <r>
    <x v="827"/>
    <s v="Lea Colombo"/>
    <x v="0"/>
    <n v="44"/>
    <d v="1981-09-27T00:00:00"/>
    <x v="14"/>
    <x v="2"/>
    <s v="Systems Administrator"/>
    <x v="4"/>
    <s v="M022"/>
    <x v="42"/>
    <x v="11"/>
    <s v="Germany"/>
    <s v="Hesse"/>
    <d v="2024-01-23T00:00:00"/>
    <d v="2025-03-29T00:00:00"/>
    <x v="1"/>
    <n v="82000"/>
    <n v="11500"/>
    <n v="5"/>
    <x v="20"/>
    <n v="8"/>
    <n v="0"/>
    <n v="92"/>
    <x v="0"/>
    <s v="Bachelor's"/>
    <s v="University Hiring"/>
    <s v="Office"/>
    <s v="EU-CC104"/>
    <x v="1"/>
    <n v="94.7"/>
    <n v="1.2"/>
    <s v="35-44"/>
    <s v="€60k-€85k"/>
    <x v="2"/>
    <n v="1"/>
    <x v="1"/>
    <s v="Not Eligible"/>
    <n v="94.7"/>
    <m/>
  </r>
  <r>
    <x v="828"/>
    <s v="Klara Szymanski"/>
    <x v="0"/>
    <n v="53"/>
    <d v="1972-08-28T00:00:00"/>
    <x v="2"/>
    <x v="2"/>
    <s v="Product Analyst"/>
    <x v="2"/>
    <s v="M021"/>
    <x v="56"/>
    <x v="19"/>
    <s v="France"/>
    <s v="Ile-de-France"/>
    <d v="2019-11-20T00:00:00"/>
    <d v="2021-08-19T00:00:00"/>
    <x v="1"/>
    <n v="66000"/>
    <n v="9200"/>
    <n v="5"/>
    <x v="26"/>
    <n v="16"/>
    <n v="18"/>
    <n v="80"/>
    <x v="0"/>
    <s v="PhD"/>
    <s v="Company Careers Page"/>
    <s v="Hybrid"/>
    <s v="EU-CC102"/>
    <x v="1"/>
    <n v="80.2"/>
    <n v="1.7"/>
    <s v="45-54"/>
    <s v="€60k-€85k"/>
    <x v="2"/>
    <n v="1"/>
    <x v="1"/>
    <s v="Not Eligible"/>
    <n v="80.2"/>
    <m/>
  </r>
  <r>
    <x v="829"/>
    <s v="Bram De Jong"/>
    <x v="0"/>
    <n v="27"/>
    <d v="1998-12-03T00:00:00"/>
    <x v="7"/>
    <x v="5"/>
    <s v="Workforce Planner"/>
    <x v="2"/>
    <s v="M010"/>
    <x v="7"/>
    <x v="8"/>
    <s v="United Kingdom"/>
    <s v="England"/>
    <d v="2017-12-15T00:00:00"/>
    <m/>
    <x v="0"/>
    <n v="58000"/>
    <n v="5200"/>
    <n v="4"/>
    <x v="40"/>
    <n v="27"/>
    <n v="6"/>
    <n v="63"/>
    <x v="0"/>
    <s v="Diploma"/>
    <s v="Agency"/>
    <s v="Remote"/>
    <s v="EU-CC401"/>
    <x v="1"/>
    <n v="67.8"/>
    <n v="8.5"/>
    <s v="25-34"/>
    <s v="€40k-€60k"/>
    <x v="2"/>
    <n v="0"/>
    <x v="1"/>
    <s v="Watchlist"/>
    <n v="67.8"/>
    <m/>
  </r>
  <r>
    <x v="830"/>
    <s v="Axel Gomez"/>
    <x v="0"/>
    <n v="53"/>
    <d v="1973-02-25T00:00:00"/>
    <x v="6"/>
    <x v="2"/>
    <s v="Frontend Engineer"/>
    <x v="2"/>
    <s v="M030"/>
    <x v="35"/>
    <x v="19"/>
    <s v="France"/>
    <s v="Ile-de-France"/>
    <d v="2025-09-28T00:00:00"/>
    <d v="2026-03-03T00:00:00"/>
    <x v="1"/>
    <n v="63000"/>
    <n v="3200"/>
    <n v="3"/>
    <x v="19"/>
    <n v="10"/>
    <n v="17"/>
    <n v="29"/>
    <x v="0"/>
    <s v="Master's"/>
    <s v="LinkedIn"/>
    <s v="Hybrid"/>
    <s v="EU-CC101"/>
    <x v="1"/>
    <n v="40.9"/>
    <n v="0.4"/>
    <s v="45-54"/>
    <s v="€60k-€85k"/>
    <x v="1"/>
    <n v="1"/>
    <x v="2"/>
    <s v="Not Eligible"/>
    <n v="40.9"/>
    <m/>
  </r>
  <r>
    <x v="831"/>
    <s v="Ebba Murphy"/>
    <x v="1"/>
    <n v="22"/>
    <d v="2003-08-28T00:00:00"/>
    <x v="2"/>
    <x v="2"/>
    <s v="Associate Product Manager"/>
    <x v="4"/>
    <s v="M053"/>
    <x v="34"/>
    <x v="16"/>
    <s v="France"/>
    <s v="Auvergne-Rhone-Alpes"/>
    <d v="2019-06-25T00:00:00"/>
    <m/>
    <x v="0"/>
    <n v="65000"/>
    <n v="5800"/>
    <n v="4"/>
    <x v="14"/>
    <n v="4"/>
    <n v="0"/>
    <n v="66"/>
    <x v="1"/>
    <s v="Bachelor's"/>
    <s v="European Job Board"/>
    <s v="Hybrid"/>
    <s v="EU-CC102"/>
    <x v="1"/>
    <n v="77.3"/>
    <n v="7"/>
    <s v="&lt;25"/>
    <s v="€60k-€85k"/>
    <x v="2"/>
    <n v="0"/>
    <x v="0"/>
    <s v="Watchlist"/>
    <n v="77.3"/>
    <m/>
  </r>
  <r>
    <x v="832"/>
    <s v="Lorenzo Andersson"/>
    <x v="1"/>
    <n v="29"/>
    <d v="1997-04-21T00:00:00"/>
    <x v="14"/>
    <x v="2"/>
    <s v="IT Manager"/>
    <x v="1"/>
    <s v="M009"/>
    <x v="45"/>
    <x v="10"/>
    <s v="Germany"/>
    <s v="Berlin"/>
    <d v="2025-10-17T00:00:00"/>
    <m/>
    <x v="0"/>
    <n v="121000"/>
    <n v="6000"/>
    <n v="3"/>
    <x v="2"/>
    <n v="22"/>
    <n v="7"/>
    <n v="55"/>
    <x v="0"/>
    <s v="Bachelor's"/>
    <s v="University Hiring"/>
    <s v="Office"/>
    <s v="EU-CC104"/>
    <x v="1"/>
    <n v="59.5"/>
    <n v="0.7"/>
    <s v="25-34"/>
    <s v="€120k-€170k"/>
    <x v="1"/>
    <n v="0"/>
    <x v="1"/>
    <s v="Not Eligible"/>
    <n v="59.5"/>
    <s v="Data Issue"/>
  </r>
  <r>
    <x v="833"/>
    <s v="Javier Ricci"/>
    <x v="0"/>
    <n v="38"/>
    <d v="1988-04-27T00:00:00"/>
    <x v="2"/>
    <x v="2"/>
    <s v="Product Analyst"/>
    <x v="5"/>
    <s v="M021"/>
    <x v="56"/>
    <x v="24"/>
    <s v="Portugal"/>
    <s v="Porto District"/>
    <d v="2020-09-27T00:00:00"/>
    <m/>
    <x v="0"/>
    <n v="28000"/>
    <n v="0"/>
    <n v="1"/>
    <x v="10"/>
    <n v="13"/>
    <n v="2"/>
    <n v="70"/>
    <x v="0"/>
    <s v="MBA"/>
    <s v="Internal Transfer"/>
    <s v="Office"/>
    <s v="EU-CC102"/>
    <x v="0"/>
    <n v="45.5"/>
    <n v="5.7"/>
    <s v="35-44"/>
    <s v="&lt;€40k"/>
    <x v="0"/>
    <n v="0"/>
    <x v="1"/>
    <s v="Not Eligible"/>
    <n v="45.5"/>
    <s v="Data Issue"/>
  </r>
  <r>
    <x v="834"/>
    <s v="Sarah Muller"/>
    <x v="1"/>
    <n v="44"/>
    <d v="1981-10-27T00:00:00"/>
    <x v="5"/>
    <x v="4"/>
    <s v="Client Success Associate"/>
    <x v="5"/>
    <s v="M019"/>
    <x v="50"/>
    <x v="8"/>
    <s v="United Kingdom"/>
    <s v="England"/>
    <d v="2023-08-23T00:00:00"/>
    <m/>
    <x v="0"/>
    <n v="47000"/>
    <n v="900"/>
    <n v="2"/>
    <x v="16"/>
    <n v="20"/>
    <n v="18"/>
    <n v="57"/>
    <x v="0"/>
    <s v="Bachelor's"/>
    <s v="Employee Referral"/>
    <s v="Office"/>
    <s v="EU-CC202"/>
    <x v="1"/>
    <n v="45.5"/>
    <n v="2.8"/>
    <s v="35-44"/>
    <s v="€40k-€60k"/>
    <x v="0"/>
    <n v="0"/>
    <x v="1"/>
    <s v="Not Eligible"/>
    <n v="45.5"/>
    <m/>
  </r>
  <r>
    <x v="835"/>
    <s v="Freja Mulder"/>
    <x v="0"/>
    <n v="31"/>
    <d v="1995-04-02T00:00:00"/>
    <x v="14"/>
    <x v="2"/>
    <s v="Workplace Technology Specialist"/>
    <x v="4"/>
    <s v="M009"/>
    <x v="45"/>
    <x v="4"/>
    <s v="Spain"/>
    <s v="Community of Madrid"/>
    <d v="2024-08-05T00:00:00"/>
    <m/>
    <x v="0"/>
    <n v="78000"/>
    <n v="7000"/>
    <n v="4"/>
    <x v="25"/>
    <n v="12"/>
    <n v="13"/>
    <n v="74"/>
    <x v="0"/>
    <s v="Bachelor's"/>
    <s v="Indeed"/>
    <s v="Office"/>
    <s v="EU-CC104"/>
    <x v="1"/>
    <n v="69.400000000000006"/>
    <n v="1.9"/>
    <s v="25-34"/>
    <s v="€60k-€85k"/>
    <x v="2"/>
    <n v="0"/>
    <x v="1"/>
    <s v="Watchlist"/>
    <n v="69.400000000000006"/>
    <s v="Data Issue"/>
  </r>
  <r>
    <x v="836"/>
    <s v="Ines Dubois"/>
    <x v="0"/>
    <n v="28"/>
    <d v="1997-09-14T00:00:00"/>
    <x v="7"/>
    <x v="5"/>
    <s v="Operations Manager"/>
    <x v="5"/>
    <s v="M017"/>
    <x v="43"/>
    <x v="19"/>
    <s v="France"/>
    <s v="Ile-de-France"/>
    <d v="2021-12-13T00:00:00"/>
    <m/>
    <x v="0"/>
    <n v="43000"/>
    <n v="900"/>
    <n v="2"/>
    <x v="19"/>
    <n v="21"/>
    <n v="22"/>
    <n v="81"/>
    <x v="0"/>
    <s v="Bachelor's"/>
    <s v="LinkedIn"/>
    <s v="Office"/>
    <s v="EU-CC401"/>
    <x v="1"/>
    <n v="48.6"/>
    <n v="4.5"/>
    <s v="25-34"/>
    <s v="€40k-€60k"/>
    <x v="0"/>
    <n v="0"/>
    <x v="2"/>
    <s v="Not Eligible"/>
    <n v="48.6"/>
    <m/>
  </r>
  <r>
    <x v="837"/>
    <s v="Daan Rossi"/>
    <x v="1"/>
    <n v="48"/>
    <d v="1978-04-06T00:00:00"/>
    <x v="6"/>
    <x v="2"/>
    <s v="Frontend Engineer"/>
    <x v="2"/>
    <s v="M048"/>
    <x v="6"/>
    <x v="4"/>
    <s v="Spain"/>
    <s v="Community of Madrid"/>
    <d v="2015-08-16T00:00:00"/>
    <m/>
    <x v="0"/>
    <n v="42000"/>
    <n v="800"/>
    <n v="2"/>
    <x v="12"/>
    <n v="21"/>
    <n v="18"/>
    <n v="27"/>
    <x v="0"/>
    <s v="High School"/>
    <s v="European Job Board"/>
    <s v="Office"/>
    <s v="EU-CC101"/>
    <x v="1"/>
    <n v="34.5"/>
    <n v="10.8"/>
    <s v="45-54"/>
    <s v="€40k-€60k"/>
    <x v="0"/>
    <n v="0"/>
    <x v="1"/>
    <s v="Not Eligible"/>
    <n v="34.5"/>
    <s v="Data Issue"/>
  </r>
  <r>
    <x v="838"/>
    <s v="Leo Martins"/>
    <x v="1"/>
    <n v="50"/>
    <d v="1976-03-19T00:00:00"/>
    <x v="6"/>
    <x v="2"/>
    <s v="Platform Engineer"/>
    <x v="5"/>
    <s v="M057"/>
    <x v="38"/>
    <x v="19"/>
    <s v="France"/>
    <s v="Ile-de-France"/>
    <d v="2016-09-16T00:00:00"/>
    <m/>
    <x v="0"/>
    <n v="45000"/>
    <n v="2200"/>
    <n v="3"/>
    <x v="26"/>
    <n v="16"/>
    <n v="15"/>
    <n v="54"/>
    <x v="0"/>
    <s v="MBA"/>
    <s v="Internal Transfer"/>
    <s v="Hybrid"/>
    <s v="EU-CC101"/>
    <x v="1"/>
    <n v="54.6"/>
    <n v="9.6999999999999993"/>
    <s v="45-54"/>
    <s v="€40k-€60k"/>
    <x v="1"/>
    <n v="0"/>
    <x v="1"/>
    <s v="Not Eligible"/>
    <n v="54.6"/>
    <s v="Data Issue"/>
  </r>
  <r>
    <x v="839"/>
    <s v="Alejandro Weber"/>
    <x v="1"/>
    <n v="57"/>
    <d v="1969-05-10T00:00:00"/>
    <x v="5"/>
    <x v="4"/>
    <s v="Client Success Associate"/>
    <x v="5"/>
    <s v="M047"/>
    <x v="30"/>
    <x v="10"/>
    <s v="Germany"/>
    <s v="Berlin"/>
    <d v="2016-03-27T00:00:00"/>
    <m/>
    <x v="0"/>
    <n v="39000"/>
    <n v="3500"/>
    <n v="4"/>
    <x v="7"/>
    <n v="13"/>
    <n v="9"/>
    <n v="74"/>
    <x v="0"/>
    <s v="Bachelor's"/>
    <s v="Indeed"/>
    <s v="Office"/>
    <s v="EU-CC202"/>
    <x v="1"/>
    <n v="74.7"/>
    <n v="10.199999999999999"/>
    <s v="55+"/>
    <s v="&lt;€40k"/>
    <x v="2"/>
    <n v="0"/>
    <x v="1"/>
    <s v="Eligible"/>
    <n v="74.7"/>
    <m/>
  </r>
  <r>
    <x v="840"/>
    <s v="Felix Hoffmann"/>
    <x v="1"/>
    <n v="23"/>
    <d v="2002-08-20T00:00:00"/>
    <x v="0"/>
    <x v="0"/>
    <s v="Data Scientist"/>
    <x v="1"/>
    <s v="M058"/>
    <x v="19"/>
    <x v="15"/>
    <s v="Belgium"/>
    <s v="Brussels-Capital"/>
    <d v="2020-01-07T00:00:00"/>
    <m/>
    <x v="0"/>
    <n v="103000"/>
    <n v="5200"/>
    <n v="3"/>
    <x v="27"/>
    <n v="19"/>
    <n v="18"/>
    <n v="72"/>
    <x v="0"/>
    <s v="Master's"/>
    <s v="Internal Transfer"/>
    <s v="Hybrid"/>
    <s v="EU-CC103"/>
    <x v="1"/>
    <n v="58.2"/>
    <n v="6.4"/>
    <s v="&lt;25"/>
    <s v="€85k-€120k"/>
    <x v="1"/>
    <n v="0"/>
    <x v="1"/>
    <s v="Watchlist"/>
    <n v="58.2"/>
    <m/>
  </r>
  <r>
    <x v="841"/>
    <s v="Clara Visser"/>
    <x v="1"/>
    <n v="44"/>
    <d v="1981-08-19T00:00:00"/>
    <x v="5"/>
    <x v="4"/>
    <s v="Customer Success Manager"/>
    <x v="5"/>
    <s v="M024"/>
    <x v="15"/>
    <x v="9"/>
    <s v="United Kingdom"/>
    <s v="England"/>
    <d v="2022-02-11T00:00:00"/>
    <m/>
    <x v="0"/>
    <n v="40000"/>
    <n v="5600"/>
    <n v="5"/>
    <x v="30"/>
    <n v="21"/>
    <n v="3"/>
    <n v="74"/>
    <x v="0"/>
    <s v="Bachelor's"/>
    <s v="Company Careers Page"/>
    <s v="Hybrid"/>
    <s v="EU-CC202"/>
    <x v="1"/>
    <n v="89.4"/>
    <n v="4.3"/>
    <s v="35-44"/>
    <s v="€40k-€60k"/>
    <x v="2"/>
    <n v="0"/>
    <x v="0"/>
    <s v="Eligible"/>
    <n v="89.4"/>
    <m/>
  </r>
  <r>
    <x v="842"/>
    <s v="Sofia Byrne"/>
    <x v="0"/>
    <n v="35"/>
    <d v="1990-10-20T00:00:00"/>
    <x v="11"/>
    <x v="4"/>
    <s v="Account Executive"/>
    <x v="5"/>
    <s v="M023"/>
    <x v="24"/>
    <x v="1"/>
    <s v="Germany"/>
    <s v="Hamburg"/>
    <d v="2019-09-24T00:00:00"/>
    <m/>
    <x v="0"/>
    <n v="45000"/>
    <n v="2200"/>
    <n v="3"/>
    <x v="32"/>
    <n v="19"/>
    <n v="2"/>
    <n v="59"/>
    <x v="0"/>
    <s v="Master's"/>
    <s v="Indeed"/>
    <s v="Office"/>
    <s v="EU-CC201"/>
    <x v="1"/>
    <n v="65.900000000000006"/>
    <n v="6.7"/>
    <s v="35-44"/>
    <s v="€40k-€60k"/>
    <x v="1"/>
    <n v="0"/>
    <x v="0"/>
    <s v="Not Eligible"/>
    <n v="65.900000000000006"/>
    <s v="Data Issue"/>
  </r>
  <r>
    <x v="843"/>
    <s v="Isla Russo"/>
    <x v="1"/>
    <n v="55"/>
    <d v="1971-03-03T00:00:00"/>
    <x v="11"/>
    <x v="4"/>
    <s v="Sales Executive"/>
    <x v="0"/>
    <s v="M016"/>
    <x v="25"/>
    <x v="2"/>
    <s v="Poland"/>
    <s v="Lesser Poland"/>
    <d v="2025-05-18T00:00:00"/>
    <m/>
    <x v="0"/>
    <n v="121000"/>
    <n v="7300"/>
    <n v="3"/>
    <x v="32"/>
    <n v="12"/>
    <n v="20"/>
    <n v="73"/>
    <x v="0"/>
    <s v="Bachelor's"/>
    <s v="Agency"/>
    <s v="Hybrid"/>
    <s v="EU-CC201"/>
    <x v="1"/>
    <n v="61.8"/>
    <n v="1.1000000000000001"/>
    <s v="55+"/>
    <s v="€120k-€170k"/>
    <x v="1"/>
    <n v="0"/>
    <x v="0"/>
    <s v="Watchlist"/>
    <n v="61.8"/>
    <m/>
  </r>
  <r>
    <x v="844"/>
    <s v="Harry Bernard"/>
    <x v="0"/>
    <n v="32"/>
    <d v="1994-03-04T00:00:00"/>
    <x v="14"/>
    <x v="2"/>
    <s v="Systems Administrator"/>
    <x v="4"/>
    <s v="M009"/>
    <x v="45"/>
    <x v="11"/>
    <s v="Germany"/>
    <s v="Hesse"/>
    <d v="2020-04-25T00:00:00"/>
    <m/>
    <x v="0"/>
    <n v="70000"/>
    <n v="0"/>
    <n v="1"/>
    <x v="22"/>
    <n v="14"/>
    <n v="8"/>
    <n v="71"/>
    <x v="0"/>
    <s v="Bachelor's"/>
    <s v="University Hiring"/>
    <s v="Hybrid"/>
    <s v="EU-CC104"/>
    <x v="1"/>
    <n v="43.3"/>
    <n v="6.1"/>
    <s v="25-34"/>
    <s v="€60k-€85k"/>
    <x v="0"/>
    <n v="0"/>
    <x v="1"/>
    <s v="Not Eligible"/>
    <n v="43.3"/>
    <s v="Data Issue"/>
  </r>
  <r>
    <x v="845"/>
    <s v="Oliver Sanchez"/>
    <x v="1"/>
    <n v="58"/>
    <d v="1968-04-29T00:00:00"/>
    <x v="6"/>
    <x v="2"/>
    <s v="Software Engineer"/>
    <x v="5"/>
    <s v="M001"/>
    <x v="17"/>
    <x v="4"/>
    <s v="Spain"/>
    <s v="Community of Madrid"/>
    <d v="2024-02-13T00:00:00"/>
    <m/>
    <x v="0"/>
    <n v="38000"/>
    <n v="800"/>
    <n v="2"/>
    <x v="26"/>
    <n v="25"/>
    <n v="14"/>
    <n v="70"/>
    <x v="0"/>
    <s v="Master's"/>
    <s v="European Job Board"/>
    <s v="Hybrid"/>
    <s v="EU-CC101"/>
    <x v="1"/>
    <n v="51.8"/>
    <n v="2.2999999999999998"/>
    <s v="55+"/>
    <s v="&lt;€40k"/>
    <x v="0"/>
    <n v="0"/>
    <x v="1"/>
    <s v="Not Eligible"/>
    <n v="51.8"/>
    <m/>
  </r>
  <r>
    <x v="846"/>
    <s v="Maria Jones"/>
    <x v="1"/>
    <n v="43"/>
    <d v="1983-01-12T00:00:00"/>
    <x v="4"/>
    <x v="4"/>
    <s v="Marketing Executive"/>
    <x v="1"/>
    <s v="M006"/>
    <x v="4"/>
    <x v="25"/>
    <s v="Netherlands"/>
    <s v="North Holland"/>
    <d v="2019-04-02T00:00:00"/>
    <d v="2026-03-10T00:00:00"/>
    <x v="1"/>
    <n v="120000"/>
    <n v="16800"/>
    <n v="5"/>
    <x v="27"/>
    <n v="10"/>
    <n v="14"/>
    <n v="71"/>
    <x v="0"/>
    <s v="Master's"/>
    <s v="European Job Board"/>
    <s v="Office"/>
    <s v="EU-CC203"/>
    <x v="1"/>
    <n v="77.8"/>
    <n v="6.9"/>
    <s v="35-44"/>
    <s v="€120k-€170k"/>
    <x v="2"/>
    <n v="1"/>
    <x v="1"/>
    <s v="Not Eligible"/>
    <n v="77.8"/>
    <s v="Data Issue"/>
  </r>
  <r>
    <x v="847"/>
    <s v="Felix Kowalski"/>
    <x v="0"/>
    <n v="60"/>
    <d v="1965-09-03T00:00:00"/>
    <x v="1"/>
    <x v="1"/>
    <s v="Payroll Specialist"/>
    <x v="1"/>
    <s v="M036"/>
    <x v="40"/>
    <x v="18"/>
    <s v="Poland"/>
    <s v="Masovian"/>
    <d v="2025-05-05T00:00:00"/>
    <m/>
    <x v="0"/>
    <n v="71000"/>
    <n v="3600"/>
    <n v="3"/>
    <x v="26"/>
    <n v="14"/>
    <n v="6"/>
    <n v="73"/>
    <x v="0"/>
    <s v="Bachelor's"/>
    <s v="Company Careers Page"/>
    <s v="Hybrid"/>
    <s v="EU-CC301"/>
    <x v="1"/>
    <n v="65.8"/>
    <n v="1.1000000000000001"/>
    <s v="55+"/>
    <s v="€60k-€85k"/>
    <x v="1"/>
    <n v="0"/>
    <x v="1"/>
    <s v="Watchlist"/>
    <n v="65.8"/>
    <m/>
  </r>
  <r>
    <x v="848"/>
    <s v="Natalia Nilsson"/>
    <x v="1"/>
    <n v="38"/>
    <d v="1988-01-21T00:00:00"/>
    <x v="4"/>
    <x v="4"/>
    <s v="Campaign Manager"/>
    <x v="1"/>
    <s v="M006"/>
    <x v="4"/>
    <x v="16"/>
    <s v="France"/>
    <s v="Auvergne-Rhone-Alpes"/>
    <d v="2023-02-02T00:00:00"/>
    <m/>
    <x v="0"/>
    <n v="93000"/>
    <n v="4600"/>
    <n v="3"/>
    <x v="20"/>
    <n v="15"/>
    <n v="14"/>
    <n v="37"/>
    <x v="0"/>
    <s v="Master's"/>
    <s v="Indeed"/>
    <s v="Remote"/>
    <s v="EU-CC203"/>
    <x v="1"/>
    <n v="50.5"/>
    <n v="3.4"/>
    <s v="35-44"/>
    <s v="€85k-€120k"/>
    <x v="1"/>
    <n v="0"/>
    <x v="1"/>
    <s v="Not Eligible"/>
    <n v="50.5"/>
    <m/>
  </r>
  <r>
    <x v="849"/>
    <s v="Sofia Ricci"/>
    <x v="1"/>
    <n v="40"/>
    <d v="1986-06-14T00:00:00"/>
    <x v="6"/>
    <x v="2"/>
    <s v="Senior Software Engineer"/>
    <x v="3"/>
    <s v="M001"/>
    <x v="17"/>
    <x v="22"/>
    <s v="Netherlands"/>
    <s v="South Holland"/>
    <d v="2022-02-16T00:00:00"/>
    <m/>
    <x v="0"/>
    <n v="129000"/>
    <n v="3900"/>
    <n v="2"/>
    <x v="2"/>
    <n v="30"/>
    <n v="8"/>
    <n v="52"/>
    <x v="0"/>
    <s v="Bachelor's"/>
    <s v="University Hiring"/>
    <s v="Hybrid"/>
    <s v="EU-CC101"/>
    <x v="1"/>
    <n v="49"/>
    <n v="4.3"/>
    <s v="35-44"/>
    <s v="€120k-€170k"/>
    <x v="0"/>
    <n v="0"/>
    <x v="1"/>
    <s v="Not Eligible"/>
    <n v="49"/>
    <s v="Data Issue"/>
  </r>
  <r>
    <x v="850"/>
    <s v="Harry De Jong"/>
    <x v="0"/>
    <n v="61"/>
    <d v="1965-04-27T00:00:00"/>
    <x v="9"/>
    <x v="1"/>
    <s v="Business Analyst"/>
    <x v="4"/>
    <s v="M015"/>
    <x v="10"/>
    <x v="9"/>
    <s v="United Kingdom"/>
    <s v="England"/>
    <d v="2017-07-03T00:00:00"/>
    <m/>
    <x v="0"/>
    <n v="82000"/>
    <n v="11500"/>
    <n v="5"/>
    <x v="13"/>
    <n v="16"/>
    <n v="2"/>
    <n v="55"/>
    <x v="1"/>
    <s v="High School"/>
    <s v="European Job Board"/>
    <s v="Hybrid"/>
    <s v="EU-CC303"/>
    <x v="1"/>
    <n v="78.8"/>
    <n v="8.9"/>
    <s v="55+"/>
    <s v="€60k-€85k"/>
    <x v="2"/>
    <n v="0"/>
    <x v="1"/>
    <s v="Not Eligible"/>
    <n v="78.8"/>
    <s v="Data Issue"/>
  </r>
  <r>
    <x v="851"/>
    <s v="Pieter Bianchi"/>
    <x v="0"/>
    <n v="25"/>
    <d v="2001-05-02T00:00:00"/>
    <x v="6"/>
    <x v="2"/>
    <s v="Senior Software Engineer"/>
    <x v="2"/>
    <s v="M044"/>
    <x v="36"/>
    <x v="9"/>
    <s v="United Kingdom"/>
    <s v="England"/>
    <d v="2017-12-06T00:00:00"/>
    <m/>
    <x v="0"/>
    <n v="62000"/>
    <n v="3100"/>
    <n v="3"/>
    <x v="48"/>
    <n v="14"/>
    <n v="15"/>
    <n v="65"/>
    <x v="0"/>
    <s v="High School"/>
    <s v="Internal Transfer"/>
    <s v="Remote"/>
    <s v="EU-CC101"/>
    <x v="1"/>
    <n v="62.2"/>
    <n v="8.5"/>
    <s v="25-34"/>
    <s v="€60k-€85k"/>
    <x v="1"/>
    <n v="0"/>
    <x v="0"/>
    <s v="Watchlist"/>
    <n v="62.2"/>
    <s v="Data Issue"/>
  </r>
  <r>
    <x v="852"/>
    <s v="Harry Fernandez"/>
    <x v="1"/>
    <n v="49"/>
    <d v="1976-12-30T00:00:00"/>
    <x v="2"/>
    <x v="2"/>
    <s v="Associate Product Manager"/>
    <x v="1"/>
    <s v="M031"/>
    <x v="28"/>
    <x v="19"/>
    <s v="France"/>
    <s v="Ile-de-France"/>
    <d v="2016-05-21T00:00:00"/>
    <m/>
    <x v="0"/>
    <n v="100000"/>
    <n v="5000"/>
    <n v="3"/>
    <x v="56"/>
    <n v="13"/>
    <n v="6"/>
    <n v="86"/>
    <x v="0"/>
    <s v="High School"/>
    <s v="Employee Referral"/>
    <s v="Hybrid"/>
    <s v="EU-CC102"/>
    <x v="1"/>
    <n v="74.099999999999994"/>
    <n v="10.1"/>
    <s v="45-54"/>
    <s v="€85k-€120k"/>
    <x v="1"/>
    <n v="0"/>
    <x v="0"/>
    <s v="Watchlist"/>
    <n v="74.099999999999994"/>
    <m/>
  </r>
  <r>
    <x v="853"/>
    <s v="Manuel Ferreira"/>
    <x v="1"/>
    <n v="35"/>
    <d v="1991-01-07T00:00:00"/>
    <x v="5"/>
    <x v="4"/>
    <s v="Support Specialist"/>
    <x v="2"/>
    <s v="M050"/>
    <x v="14"/>
    <x v="6"/>
    <s v="Netherlands"/>
    <s v="North Brabant"/>
    <d v="2021-08-14T00:00:00"/>
    <m/>
    <x v="0"/>
    <n v="48000"/>
    <n v="2400"/>
    <n v="3"/>
    <x v="11"/>
    <n v="21"/>
    <n v="18"/>
    <n v="47"/>
    <x v="0"/>
    <s v="Bachelor's"/>
    <s v="European Job Board"/>
    <s v="Remote"/>
    <s v="EU-CC202"/>
    <x v="1"/>
    <n v="54"/>
    <n v="4.8"/>
    <s v="35-44"/>
    <s v="€40k-€60k"/>
    <x v="1"/>
    <n v="0"/>
    <x v="0"/>
    <s v="Not Eligible"/>
    <n v="54"/>
    <m/>
  </r>
  <r>
    <x v="854"/>
    <s v="Giovanni Silva"/>
    <x v="1"/>
    <n v="44"/>
    <d v="1981-06-22T00:00:00"/>
    <x v="7"/>
    <x v="5"/>
    <s v="Operations Manager"/>
    <x v="0"/>
    <s v="M017"/>
    <x v="43"/>
    <x v="13"/>
    <s v="Europe"/>
    <s v="Remote"/>
    <d v="2025-10-15T00:00:00"/>
    <m/>
    <x v="0"/>
    <n v="163000"/>
    <n v="9800"/>
    <n v="3"/>
    <x v="33"/>
    <n v="14"/>
    <n v="13"/>
    <n v="54"/>
    <x v="0"/>
    <s v="Bachelor's"/>
    <s v="Employee Referral"/>
    <s v="Hybrid"/>
    <s v="EU-CC401"/>
    <x v="1"/>
    <n v="49.4"/>
    <n v="0.7"/>
    <s v="35-44"/>
    <s v="€120k-€170k"/>
    <x v="1"/>
    <n v="0"/>
    <x v="2"/>
    <s v="Not Eligible"/>
    <n v="49.4"/>
    <s v="Data Issue"/>
  </r>
  <r>
    <x v="855"/>
    <s v="Louise Lewandowski"/>
    <x v="0"/>
    <n v="48"/>
    <d v="1978-04-20T00:00:00"/>
    <x v="7"/>
    <x v="5"/>
    <s v="Workforce Planner"/>
    <x v="2"/>
    <s v="M017"/>
    <x v="43"/>
    <x v="13"/>
    <s v="Europe"/>
    <s v="Remote"/>
    <d v="2017-06-28T00:00:00"/>
    <m/>
    <x v="0"/>
    <n v="48000"/>
    <n v="1000"/>
    <n v="2"/>
    <x v="27"/>
    <n v="0"/>
    <n v="12"/>
    <n v="43"/>
    <x v="0"/>
    <s v="MBA"/>
    <s v="Indeed"/>
    <s v="Office"/>
    <s v="EU-CC401"/>
    <x v="1"/>
    <n v="42"/>
    <n v="9"/>
    <s v="45-54"/>
    <s v="€40k-€60k"/>
    <x v="0"/>
    <n v="0"/>
    <x v="1"/>
    <s v="Not Eligible"/>
    <n v="42"/>
    <s v="Data Issue"/>
  </r>
  <r>
    <x v="856"/>
    <s v="Sofia Van Dijk"/>
    <x v="1"/>
    <n v="44"/>
    <d v="1982-03-23T00:00:00"/>
    <x v="11"/>
    <x v="4"/>
    <s v="Sales Executive"/>
    <x v="4"/>
    <s v="M004"/>
    <x v="27"/>
    <x v="13"/>
    <s v="Europe"/>
    <s v="Remote"/>
    <d v="2023-05-26T00:00:00"/>
    <m/>
    <x v="0"/>
    <n v="79000"/>
    <n v="7100"/>
    <n v="4"/>
    <x v="23"/>
    <n v="21"/>
    <n v="6"/>
    <n v="71"/>
    <x v="0"/>
    <s v="Bachelor's"/>
    <s v="European Job Board"/>
    <s v="Hybrid"/>
    <s v="EU-CC201"/>
    <x v="0"/>
    <n v="77.599999999999994"/>
    <n v="3.1"/>
    <s v="35-44"/>
    <s v="€60k-€85k"/>
    <x v="2"/>
    <n v="0"/>
    <x v="0"/>
    <s v="Eligible"/>
    <n v="77.599999999999994"/>
    <s v="Data Issue"/>
  </r>
  <r>
    <x v="857"/>
    <s v="Davide Moreau"/>
    <x v="0"/>
    <n v="43"/>
    <d v="1982-07-03T00:00:00"/>
    <x v="4"/>
    <x v="4"/>
    <s v="SEO Specialist"/>
    <x v="2"/>
    <s v="M006"/>
    <x v="4"/>
    <x v="20"/>
    <s v="Sweden"/>
    <s v="Vastra Gotaland"/>
    <d v="2022-05-19T00:00:00"/>
    <m/>
    <x v="0"/>
    <n v="54000"/>
    <n v="7600"/>
    <n v="5"/>
    <x v="47"/>
    <n v="22"/>
    <n v="29"/>
    <n v="76"/>
    <x v="0"/>
    <s v="PhD"/>
    <s v="Indeed"/>
    <s v="Office"/>
    <s v="EU-CC203"/>
    <x v="1"/>
    <n v="72.599999999999994"/>
    <n v="4.0999999999999996"/>
    <s v="35-44"/>
    <s v="€40k-€60k"/>
    <x v="2"/>
    <n v="0"/>
    <x v="2"/>
    <s v="Eligible"/>
    <n v="72.599999999999994"/>
    <m/>
  </r>
  <r>
    <x v="858"/>
    <s v="Alicja Mulder"/>
    <x v="0"/>
    <n v="39"/>
    <d v="1987-05-03T00:00:00"/>
    <x v="7"/>
    <x v="5"/>
    <s v="Operations Analyst"/>
    <x v="2"/>
    <s v="M010"/>
    <x v="7"/>
    <x v="5"/>
    <s v="Sweden"/>
    <s v="Stockholm County"/>
    <d v="2016-10-24T00:00:00"/>
    <m/>
    <x v="0"/>
    <n v="58000"/>
    <n v="5200"/>
    <n v="4"/>
    <x v="12"/>
    <n v="18"/>
    <n v="9"/>
    <n v="53"/>
    <x v="0"/>
    <s v="Diploma"/>
    <s v="LinkedIn"/>
    <s v="Office"/>
    <s v="EU-CC401"/>
    <x v="1"/>
    <n v="66"/>
    <n v="9.6"/>
    <s v="35-44"/>
    <s v="€40k-€60k"/>
    <x v="2"/>
    <n v="0"/>
    <x v="1"/>
    <s v="Not Eligible"/>
    <n v="66"/>
    <m/>
  </r>
  <r>
    <x v="859"/>
    <s v="Chloe Fischer"/>
    <x v="1"/>
    <n v="57"/>
    <d v="1968-08-15T00:00:00"/>
    <x v="1"/>
    <x v="1"/>
    <s v="Financial Analyst"/>
    <x v="3"/>
    <s v="M007"/>
    <x v="1"/>
    <x v="9"/>
    <s v="United Kingdom"/>
    <s v="England"/>
    <d v="2019-01-07T00:00:00"/>
    <m/>
    <x v="0"/>
    <n v="151000"/>
    <n v="15100"/>
    <n v="4"/>
    <x v="26"/>
    <n v="26"/>
    <n v="7"/>
    <n v="71"/>
    <x v="0"/>
    <s v="Master's"/>
    <s v="Company Careers Page"/>
    <s v="Office"/>
    <s v="EU-CC301"/>
    <x v="1"/>
    <n v="73.599999999999994"/>
    <n v="7.4"/>
    <s v="55+"/>
    <s v="€120k-€170k"/>
    <x v="2"/>
    <n v="0"/>
    <x v="1"/>
    <s v="Eligible"/>
    <n v="73.599999999999994"/>
    <m/>
  </r>
  <r>
    <x v="860"/>
    <s v="Maria Schulz"/>
    <x v="1"/>
    <n v="44"/>
    <d v="1981-06-29T00:00:00"/>
    <x v="14"/>
    <x v="2"/>
    <s v="IT Support Analyst"/>
    <x v="0"/>
    <s v="M045"/>
    <x v="39"/>
    <x v="10"/>
    <s v="Germany"/>
    <s v="Berlin"/>
    <d v="2022-05-28T00:00:00"/>
    <m/>
    <x v="0"/>
    <n v="182000"/>
    <n v="10900"/>
    <n v="3"/>
    <x v="30"/>
    <n v="3"/>
    <n v="9"/>
    <n v="61"/>
    <x v="0"/>
    <s v="MBA"/>
    <s v="Agency"/>
    <s v="Hybrid"/>
    <s v="EU-CC104"/>
    <x v="1"/>
    <n v="63.8"/>
    <n v="4"/>
    <s v="35-44"/>
    <s v="€170k+"/>
    <x v="1"/>
    <n v="0"/>
    <x v="0"/>
    <s v="Watchlist"/>
    <n v="63.8"/>
    <s v="Data Issue"/>
  </r>
  <r>
    <x v="861"/>
    <s v="Emma Taylor"/>
    <x v="0"/>
    <n v="32"/>
    <d v="1993-09-02T00:00:00"/>
    <x v="5"/>
    <x v="4"/>
    <s v="Implementation Consultant"/>
    <x v="3"/>
    <s v="M005"/>
    <x v="54"/>
    <x v="17"/>
    <s v="France"/>
    <s v="Hauts-de-France"/>
    <d v="2024-10-25T00:00:00"/>
    <d v="2025-05-19T00:00:00"/>
    <x v="1"/>
    <n v="126000"/>
    <n v="1300"/>
    <n v="1"/>
    <x v="8"/>
    <n v="11"/>
    <n v="0"/>
    <n v="25"/>
    <x v="0"/>
    <s v="Bachelor's"/>
    <s v="University Hiring"/>
    <s v="Hybrid"/>
    <s v="EU-CC202"/>
    <x v="0"/>
    <n v="33"/>
    <n v="0.6"/>
    <s v="25-34"/>
    <s v="€120k-€170k"/>
    <x v="0"/>
    <n v="1"/>
    <x v="1"/>
    <s v="Not Eligible"/>
    <n v="33"/>
    <m/>
  </r>
  <r>
    <x v="862"/>
    <s v="Elsa Kelly"/>
    <x v="2"/>
    <n v="38"/>
    <d v="1987-10-12T00:00:00"/>
    <x v="5"/>
    <x v="4"/>
    <s v="Support Specialist"/>
    <x v="2"/>
    <s v="M055"/>
    <x v="48"/>
    <x v="11"/>
    <s v="Germany"/>
    <s v="Hesse"/>
    <d v="2019-08-14T00:00:00"/>
    <m/>
    <x v="0"/>
    <n v="51000"/>
    <n v="7100"/>
    <n v="5"/>
    <x v="1"/>
    <n v="20"/>
    <n v="26"/>
    <n v="75"/>
    <x v="0"/>
    <s v="Master's"/>
    <s v="European Job Board"/>
    <s v="Remote"/>
    <s v="EU-CC202"/>
    <x v="1"/>
    <n v="78.2"/>
    <n v="6.8"/>
    <s v="35-44"/>
    <s v="€40k-€60k"/>
    <x v="2"/>
    <n v="0"/>
    <x v="1"/>
    <s v="Eligible"/>
    <n v="78.2"/>
    <m/>
  </r>
  <r>
    <x v="863"/>
    <s v="Jack Bernard"/>
    <x v="1"/>
    <n v="40"/>
    <d v="1986-03-07T00:00:00"/>
    <x v="7"/>
    <x v="5"/>
    <s v="Workforce Planner"/>
    <x v="2"/>
    <s v="M010"/>
    <x v="7"/>
    <x v="12"/>
    <s v="Ireland"/>
    <s v="Leinster"/>
    <d v="2024-07-19T00:00:00"/>
    <d v="2025-11-14T00:00:00"/>
    <x v="1"/>
    <n v="62000"/>
    <n v="5600"/>
    <n v="4"/>
    <x v="7"/>
    <n v="10"/>
    <n v="11"/>
    <n v="60"/>
    <x v="0"/>
    <s v="Master's"/>
    <s v="Agency"/>
    <s v="Office"/>
    <s v="EU-CC401"/>
    <x v="1"/>
    <n v="68.8"/>
    <n v="1.3"/>
    <s v="35-44"/>
    <s v="€60k-€85k"/>
    <x v="2"/>
    <n v="1"/>
    <x v="1"/>
    <s v="Not Eligible"/>
    <n v="68.8"/>
    <m/>
  </r>
  <r>
    <x v="864"/>
    <s v="Emma Jansen"/>
    <x v="1"/>
    <n v="45"/>
    <d v="1980-06-23T00:00:00"/>
    <x v="14"/>
    <x v="2"/>
    <s v="Systems Administrator"/>
    <x v="3"/>
    <s v="M009"/>
    <x v="45"/>
    <x v="1"/>
    <s v="Germany"/>
    <s v="Hamburg"/>
    <d v="2024-07-10T00:00:00"/>
    <m/>
    <x v="0"/>
    <n v="135000"/>
    <n v="1400"/>
    <n v="1"/>
    <x v="4"/>
    <n v="12"/>
    <n v="0"/>
    <n v="79"/>
    <x v="0"/>
    <s v="MBA"/>
    <s v="Internal Transfer"/>
    <s v="Remote"/>
    <s v="EU-CC104"/>
    <x v="1"/>
    <n v="54.4"/>
    <n v="1.9"/>
    <s v="45-54"/>
    <s v="€120k-€170k"/>
    <x v="0"/>
    <n v="0"/>
    <x v="0"/>
    <s v="Not Eligible"/>
    <n v="54.4"/>
    <m/>
  </r>
  <r>
    <x v="865"/>
    <s v="Ines Doyle"/>
    <x v="1"/>
    <n v="29"/>
    <d v="1996-08-01T00:00:00"/>
    <x v="5"/>
    <x v="4"/>
    <s v="Support Specialist"/>
    <x v="2"/>
    <s v="M047"/>
    <x v="30"/>
    <x v="22"/>
    <s v="Netherlands"/>
    <s v="South Holland"/>
    <d v="2020-02-08T00:00:00"/>
    <d v="2023-09-24T00:00:00"/>
    <x v="1"/>
    <n v="62000"/>
    <n v="5600"/>
    <n v="4"/>
    <x v="29"/>
    <n v="3"/>
    <n v="9"/>
    <n v="70"/>
    <x v="0"/>
    <s v="Bachelor's"/>
    <s v="Agency"/>
    <s v="Remote"/>
    <s v="EU-CC202"/>
    <x v="1"/>
    <n v="74"/>
    <n v="3.6"/>
    <s v="25-34"/>
    <s v="€60k-€85k"/>
    <x v="2"/>
    <n v="1"/>
    <x v="0"/>
    <s v="Not Eligible"/>
    <n v="74"/>
    <m/>
  </r>
  <r>
    <x v="866"/>
    <s v="Hanna Rodrigues"/>
    <x v="1"/>
    <n v="57"/>
    <d v="1968-11-28T00:00:00"/>
    <x v="12"/>
    <x v="1"/>
    <s v="Talent Acquisition Specialist"/>
    <x v="4"/>
    <s v="M033"/>
    <x v="21"/>
    <x v="0"/>
    <s v="Spain"/>
    <s v="Valencian Community"/>
    <d v="2025-06-08T00:00:00"/>
    <m/>
    <x v="0"/>
    <n v="55000"/>
    <n v="0"/>
    <n v="1"/>
    <x v="7"/>
    <n v="15"/>
    <n v="13"/>
    <n v="25"/>
    <x v="0"/>
    <s v="Bachelor's"/>
    <s v="Indeed"/>
    <s v="Hybrid"/>
    <s v="EU-CC302"/>
    <x v="0"/>
    <n v="28.5"/>
    <n v="1"/>
    <s v="55+"/>
    <s v="€40k-€60k"/>
    <x v="0"/>
    <n v="0"/>
    <x v="1"/>
    <s v="Not Eligible"/>
    <n v="28.5"/>
    <s v="Data Issue"/>
  </r>
  <r>
    <x v="867"/>
    <s v="Arvid Bianchi"/>
    <x v="1"/>
    <n v="29"/>
    <d v="1997-01-02T00:00:00"/>
    <x v="5"/>
    <x v="4"/>
    <s v="Client Success Associate"/>
    <x v="4"/>
    <s v="M019"/>
    <x v="50"/>
    <x v="12"/>
    <s v="Ireland"/>
    <s v="Leinster"/>
    <d v="2024-08-16T00:00:00"/>
    <m/>
    <x v="0"/>
    <n v="72000"/>
    <n v="3600"/>
    <n v="3"/>
    <x v="17"/>
    <n v="21"/>
    <n v="3"/>
    <n v="65"/>
    <x v="0"/>
    <s v="Bachelor's"/>
    <s v="Company Careers Page"/>
    <s v="Remote"/>
    <s v="EU-CC202"/>
    <x v="1"/>
    <n v="61.5"/>
    <n v="1.8"/>
    <s v="25-34"/>
    <s v="€60k-€85k"/>
    <x v="1"/>
    <n v="0"/>
    <x v="1"/>
    <s v="Watchlist"/>
    <n v="61.5"/>
    <s v="Data Issue"/>
  </r>
  <r>
    <x v="868"/>
    <s v="Alma Greco"/>
    <x v="0"/>
    <n v="46"/>
    <d v="1980-06-05T00:00:00"/>
    <x v="6"/>
    <x v="2"/>
    <s v="Frontend Engineer"/>
    <x v="1"/>
    <s v="M057"/>
    <x v="38"/>
    <x v="18"/>
    <s v="Poland"/>
    <s v="Masovian"/>
    <d v="2025-05-14T00:00:00"/>
    <m/>
    <x v="0"/>
    <n v="77000"/>
    <n v="0"/>
    <n v="1"/>
    <x v="7"/>
    <n v="16"/>
    <n v="8"/>
    <n v="53"/>
    <x v="0"/>
    <s v="Bachelor's"/>
    <s v="Employee Referral"/>
    <s v="Hybrid"/>
    <s v="EU-CC101"/>
    <x v="1"/>
    <n v="40.799999999999997"/>
    <n v="1.1000000000000001"/>
    <s v="45-54"/>
    <s v="€60k-€85k"/>
    <x v="0"/>
    <n v="0"/>
    <x v="1"/>
    <s v="Not Eligible"/>
    <n v="40.799999999999997"/>
    <s v="Data Issue"/>
  </r>
  <r>
    <x v="869"/>
    <s v="Diego Martin"/>
    <x v="2"/>
    <n v="36"/>
    <d v="1989-10-11T00:00:00"/>
    <x v="12"/>
    <x v="1"/>
    <s v="HR Associate"/>
    <x v="5"/>
    <s v="M060"/>
    <x v="20"/>
    <x v="1"/>
    <s v="Germany"/>
    <s v="Hamburg"/>
    <d v="2025-09-01T00:00:00"/>
    <m/>
    <x v="0"/>
    <n v="46000"/>
    <n v="2300"/>
    <n v="3"/>
    <x v="14"/>
    <n v="17"/>
    <n v="20"/>
    <n v="47"/>
    <x v="0"/>
    <s v="Master's"/>
    <s v="Company Careers Page"/>
    <s v="Office"/>
    <s v="EU-CC302"/>
    <x v="1"/>
    <n v="51.7"/>
    <n v="0.8"/>
    <s v="35-44"/>
    <s v="€40k-€60k"/>
    <x v="1"/>
    <n v="0"/>
    <x v="0"/>
    <s v="Not Eligible"/>
    <n v="51.7"/>
    <s v="Data Issue"/>
  </r>
  <r>
    <x v="870"/>
    <s v="Mikolaj Bakker"/>
    <x v="1"/>
    <n v="47"/>
    <d v="1978-06-29T00:00:00"/>
    <x v="5"/>
    <x v="4"/>
    <s v="Implementation Consultant"/>
    <x v="0"/>
    <s v="M024"/>
    <x v="15"/>
    <x v="6"/>
    <s v="Netherlands"/>
    <s v="North Brabant"/>
    <d v="2024-01-15T00:00:00"/>
    <m/>
    <x v="0"/>
    <n v="160000"/>
    <n v="1600"/>
    <n v="1"/>
    <x v="21"/>
    <n v="9"/>
    <n v="14"/>
    <n v="65"/>
    <x v="0"/>
    <s v="Diploma"/>
    <s v="University Hiring"/>
    <s v="Remote"/>
    <s v="EU-CC202"/>
    <x v="1"/>
    <n v="39"/>
    <n v="2.4"/>
    <s v="45-54"/>
    <s v="€120k-€170k"/>
    <x v="0"/>
    <n v="0"/>
    <x v="1"/>
    <s v="Not Eligible"/>
    <n v="39"/>
    <m/>
  </r>
  <r>
    <x v="871"/>
    <s v="Erik Russo"/>
    <x v="0"/>
    <n v="30"/>
    <d v="1995-12-14T00:00:00"/>
    <x v="4"/>
    <x v="4"/>
    <s v="SEO Specialist"/>
    <x v="2"/>
    <s v="M006"/>
    <x v="4"/>
    <x v="20"/>
    <s v="Sweden"/>
    <s v="Vastra Gotaland"/>
    <d v="2024-10-02T00:00:00"/>
    <m/>
    <x v="0"/>
    <n v="56000"/>
    <n v="0"/>
    <n v="1"/>
    <x v="8"/>
    <n v="30"/>
    <n v="3"/>
    <n v="51"/>
    <x v="0"/>
    <s v="Master's"/>
    <s v="Indeed"/>
    <s v="Office"/>
    <s v="EU-CC203"/>
    <x v="1"/>
    <n v="40.6"/>
    <n v="1.7"/>
    <s v="25-34"/>
    <s v="€40k-€60k"/>
    <x v="0"/>
    <n v="0"/>
    <x v="1"/>
    <s v="Not Eligible"/>
    <n v="40.6"/>
    <m/>
  </r>
  <r>
    <x v="872"/>
    <s v="Alicja Fernandes"/>
    <x v="0"/>
    <n v="22"/>
    <d v="2003-12-20T00:00:00"/>
    <x v="7"/>
    <x v="5"/>
    <s v="Operations Manager"/>
    <x v="1"/>
    <s v="M017"/>
    <x v="43"/>
    <x v="10"/>
    <s v="Germany"/>
    <s v="Berlin"/>
    <d v="2021-02-11T00:00:00"/>
    <m/>
    <x v="0"/>
    <n v="106000"/>
    <n v="14800"/>
    <n v="5"/>
    <x v="26"/>
    <n v="9"/>
    <n v="5"/>
    <n v="59"/>
    <x v="0"/>
    <s v="Diploma"/>
    <s v="European Job Board"/>
    <s v="Hybrid"/>
    <s v="EU-CC401"/>
    <x v="0"/>
    <n v="79.400000000000006"/>
    <n v="5.3"/>
    <s v="&lt;25"/>
    <s v="€85k-€120k"/>
    <x v="2"/>
    <n v="0"/>
    <x v="1"/>
    <s v="Not Eligible"/>
    <n v="79.400000000000006"/>
    <m/>
  </r>
  <r>
    <x v="873"/>
    <s v="Manuel Silva"/>
    <x v="0"/>
    <n v="38"/>
    <d v="1988-03-25T00:00:00"/>
    <x v="5"/>
    <x v="4"/>
    <s v="Customer Success Manager"/>
    <x v="5"/>
    <s v="M032"/>
    <x v="32"/>
    <x v="3"/>
    <s v="Italy"/>
    <s v="Lombardy"/>
    <d v="2022-03-28T00:00:00"/>
    <d v="2023-08-30T00:00:00"/>
    <x v="1"/>
    <n v="41000"/>
    <n v="2000"/>
    <n v="3"/>
    <x v="4"/>
    <n v="24"/>
    <n v="17"/>
    <n v="70"/>
    <x v="0"/>
    <s v="Bachelor's"/>
    <s v="Employee Referral"/>
    <s v="Hybrid"/>
    <s v="EU-CC202"/>
    <x v="0"/>
    <n v="60.8"/>
    <n v="1.4"/>
    <s v="35-44"/>
    <s v="€40k-€60k"/>
    <x v="1"/>
    <n v="1"/>
    <x v="0"/>
    <s v="Not Eligible"/>
    <n v="60.8"/>
    <m/>
  </r>
  <r>
    <x v="874"/>
    <s v="Alicja Walsh"/>
    <x v="1"/>
    <n v="49"/>
    <d v="1976-08-08T00:00:00"/>
    <x v="6"/>
    <x v="2"/>
    <s v="Frontend Engineer"/>
    <x v="4"/>
    <s v="M030"/>
    <x v="35"/>
    <x v="8"/>
    <s v="United Kingdom"/>
    <s v="England"/>
    <d v="2020-10-18T00:00:00"/>
    <m/>
    <x v="0"/>
    <n v="79000"/>
    <n v="7100"/>
    <n v="4"/>
    <x v="40"/>
    <n v="20"/>
    <n v="17"/>
    <n v="70"/>
    <x v="1"/>
    <s v="Bachelor's"/>
    <s v="LinkedIn"/>
    <s v="Office"/>
    <s v="EU-CC101"/>
    <x v="0"/>
    <n v="64.8"/>
    <n v="5.7"/>
    <s v="45-54"/>
    <s v="€60k-€85k"/>
    <x v="2"/>
    <n v="0"/>
    <x v="1"/>
    <s v="Watchlist"/>
    <n v="64.8"/>
    <m/>
  </r>
  <r>
    <x v="875"/>
    <s v="Adam Thomas"/>
    <x v="0"/>
    <n v="33"/>
    <d v="1992-11-15T00:00:00"/>
    <x v="9"/>
    <x v="1"/>
    <s v="Strategy Analyst"/>
    <x v="0"/>
    <s v="M015"/>
    <x v="10"/>
    <x v="13"/>
    <s v="Europe"/>
    <s v="Remote"/>
    <d v="2025-03-22T00:00:00"/>
    <m/>
    <x v="0"/>
    <n v="166000"/>
    <n v="5000"/>
    <n v="2"/>
    <x v="8"/>
    <n v="15"/>
    <n v="21"/>
    <n v="62"/>
    <x v="0"/>
    <s v="Master's"/>
    <s v="LinkedIn"/>
    <s v="Remote"/>
    <s v="EU-CC303"/>
    <x v="1"/>
    <n v="45"/>
    <n v="1.2"/>
    <s v="25-34"/>
    <s v="€120k-€170k"/>
    <x v="0"/>
    <n v="0"/>
    <x v="1"/>
    <s v="Not Eligible"/>
    <n v="45"/>
    <s v="Data Issue"/>
  </r>
  <r>
    <x v="876"/>
    <s v="Lukas Russo"/>
    <x v="1"/>
    <n v="50"/>
    <d v="1976-05-25T00:00:00"/>
    <x v="13"/>
    <x v="3"/>
    <s v="Compliance Analyst"/>
    <x v="1"/>
    <s v="M025"/>
    <x v="26"/>
    <x v="4"/>
    <s v="Spain"/>
    <s v="Community of Madrid"/>
    <d v="2019-07-27T00:00:00"/>
    <m/>
    <x v="0"/>
    <n v="85000"/>
    <n v="4200"/>
    <n v="3"/>
    <x v="52"/>
    <n v="8"/>
    <n v="18"/>
    <n v="53"/>
    <x v="0"/>
    <s v="Bachelor's"/>
    <s v="European Job Board"/>
    <s v="Hybrid"/>
    <s v="EU-CC502"/>
    <x v="1"/>
    <n v="47.3"/>
    <n v="6.9"/>
    <s v="45-54"/>
    <s v="€85k-€120k"/>
    <x v="1"/>
    <n v="0"/>
    <x v="2"/>
    <s v="Not Eligible"/>
    <n v="47.3"/>
    <s v="Data Issue"/>
  </r>
  <r>
    <x v="877"/>
    <s v="Viktor Smith"/>
    <x v="1"/>
    <n v="58"/>
    <d v="1968-05-29T00:00:00"/>
    <x v="14"/>
    <x v="2"/>
    <s v="IT Manager"/>
    <x v="1"/>
    <s v="M035"/>
    <x v="55"/>
    <x v="8"/>
    <s v="United Kingdom"/>
    <s v="England"/>
    <d v="2025-10-24T00:00:00"/>
    <m/>
    <x v="0"/>
    <n v="132000"/>
    <n v="6600"/>
    <n v="3"/>
    <x v="8"/>
    <n v="10"/>
    <n v="8"/>
    <n v="60"/>
    <x v="0"/>
    <s v="Master's"/>
    <s v="European Job Board"/>
    <s v="Office"/>
    <s v="EU-CC104"/>
    <x v="0"/>
    <n v="59.2"/>
    <n v="0.6"/>
    <s v="55+"/>
    <s v="€120k-€170k"/>
    <x v="1"/>
    <n v="0"/>
    <x v="1"/>
    <s v="Watchlist"/>
    <n v="59.2"/>
    <m/>
  </r>
  <r>
    <x v="878"/>
    <s v="Lucas Nilsson"/>
    <x v="0"/>
    <n v="46"/>
    <d v="1980-02-22T00:00:00"/>
    <x v="11"/>
    <x v="4"/>
    <s v="Regional Sales Manager"/>
    <x v="5"/>
    <s v="M026"/>
    <x v="18"/>
    <x v="8"/>
    <s v="United Kingdom"/>
    <s v="England"/>
    <d v="2024-12-14T00:00:00"/>
    <m/>
    <x v="0"/>
    <n v="46000"/>
    <n v="4100"/>
    <n v="4"/>
    <x v="21"/>
    <n v="16"/>
    <n v="6"/>
    <n v="62"/>
    <x v="1"/>
    <s v="Bachelor's"/>
    <s v="Agency"/>
    <s v="Office"/>
    <s v="EU-CC201"/>
    <x v="1"/>
    <n v="69"/>
    <n v="1.5"/>
    <s v="45-54"/>
    <s v="€40k-€60k"/>
    <x v="2"/>
    <n v="0"/>
    <x v="1"/>
    <s v="Watchlist"/>
    <n v="69"/>
    <m/>
  </r>
  <r>
    <x v="879"/>
    <s v="Miguel Gomez"/>
    <x v="0"/>
    <n v="22"/>
    <d v="2003-11-13T00:00:00"/>
    <x v="14"/>
    <x v="2"/>
    <s v="Workplace Technology Specialist"/>
    <x v="6"/>
    <s v="M009"/>
    <x v="45"/>
    <x v="12"/>
    <s v="Ireland"/>
    <s v="Leinster"/>
    <d v="2022-11-23T00:00:00"/>
    <m/>
    <x v="0"/>
    <n v="257000"/>
    <n v="25700"/>
    <n v="4"/>
    <x v="26"/>
    <n v="16"/>
    <n v="13"/>
    <n v="74"/>
    <x v="0"/>
    <s v="Master's"/>
    <s v="Internal Transfer"/>
    <s v="Remote"/>
    <s v="EU-CC104"/>
    <x v="1"/>
    <n v="71.7"/>
    <n v="3.6"/>
    <s v="&lt;25"/>
    <s v="€170k+"/>
    <x v="2"/>
    <n v="0"/>
    <x v="1"/>
    <s v="Eligible"/>
    <n v="71.7"/>
    <m/>
  </r>
  <r>
    <x v="880"/>
    <s v="Oscar Smit"/>
    <x v="0"/>
    <n v="58"/>
    <d v="1968-05-28T00:00:00"/>
    <x v="4"/>
    <x v="4"/>
    <s v="Growth Marketer"/>
    <x v="2"/>
    <s v="M006"/>
    <x v="4"/>
    <x v="13"/>
    <s v="Europe"/>
    <s v="Remote"/>
    <d v="2019-03-01T00:00:00"/>
    <m/>
    <x v="0"/>
    <n v="48000"/>
    <n v="1000"/>
    <n v="2"/>
    <x v="20"/>
    <n v="20"/>
    <n v="7"/>
    <n v="50"/>
    <x v="0"/>
    <s v="Master's"/>
    <s v="LinkedIn"/>
    <s v="Office"/>
    <s v="EU-CC203"/>
    <x v="0"/>
    <n v="49.5"/>
    <n v="7.3"/>
    <s v="55+"/>
    <s v="€40k-€60k"/>
    <x v="0"/>
    <n v="0"/>
    <x v="1"/>
    <s v="Not Eligible"/>
    <n v="49.5"/>
    <s v="Data Issue"/>
  </r>
  <r>
    <x v="881"/>
    <s v="Alice Wojcik"/>
    <x v="0"/>
    <n v="24"/>
    <d v="2002-02-19T00:00:00"/>
    <x v="7"/>
    <x v="5"/>
    <s v="Process Lead"/>
    <x v="4"/>
    <s v="M042"/>
    <x v="49"/>
    <x v="2"/>
    <s v="Poland"/>
    <s v="Lesser Poland"/>
    <d v="2023-04-07T00:00:00"/>
    <m/>
    <x v="0"/>
    <n v="50000"/>
    <n v="2500"/>
    <n v="3"/>
    <x v="11"/>
    <n v="10"/>
    <n v="23"/>
    <n v="78"/>
    <x v="0"/>
    <s v="High School"/>
    <s v="University Hiring"/>
    <s v="Office"/>
    <s v="EU-CC401"/>
    <x v="0"/>
    <n v="63.8"/>
    <n v="3.2"/>
    <s v="&lt;25"/>
    <s v="€40k-€60k"/>
    <x v="1"/>
    <n v="0"/>
    <x v="0"/>
    <s v="Watchlist"/>
    <n v="63.8"/>
    <m/>
  </r>
  <r>
    <x v="882"/>
    <s v="Jesse Martins"/>
    <x v="0"/>
    <n v="32"/>
    <d v="1993-08-22T00:00:00"/>
    <x v="6"/>
    <x v="2"/>
    <s v="Platform Engineer"/>
    <x v="1"/>
    <s v="M044"/>
    <x v="36"/>
    <x v="1"/>
    <s v="Germany"/>
    <s v="Hamburg"/>
    <d v="2024-10-20T00:00:00"/>
    <m/>
    <x v="0"/>
    <n v="91000"/>
    <n v="1800"/>
    <n v="2"/>
    <x v="0"/>
    <n v="13"/>
    <n v="20"/>
    <n v="63"/>
    <x v="0"/>
    <s v="Master's"/>
    <s v="Internal Transfer"/>
    <s v="Office"/>
    <s v="EU-CC101"/>
    <x v="0"/>
    <n v="48.8"/>
    <n v="1.6"/>
    <s v="25-34"/>
    <s v="€85k-€120k"/>
    <x v="0"/>
    <n v="0"/>
    <x v="0"/>
    <s v="Not Eligible"/>
    <n v="48.8"/>
    <m/>
  </r>
  <r>
    <x v="883"/>
    <s v="Klara Thomas"/>
    <x v="1"/>
    <n v="39"/>
    <d v="1986-07-21T00:00:00"/>
    <x v="6"/>
    <x v="2"/>
    <s v="Frontend Engineer"/>
    <x v="2"/>
    <s v="M039"/>
    <x v="22"/>
    <x v="21"/>
    <s v="Spain"/>
    <s v="Catalonia"/>
    <d v="2024-10-05T00:00:00"/>
    <m/>
    <x v="0"/>
    <n v="49000"/>
    <n v="4400"/>
    <n v="4"/>
    <x v="14"/>
    <n v="18"/>
    <n v="11"/>
    <n v="64"/>
    <x v="0"/>
    <s v="MBA"/>
    <s v="European Job Board"/>
    <s v="Hybrid"/>
    <s v="EU-CC101"/>
    <x v="1"/>
    <n v="71.2"/>
    <n v="1.7"/>
    <s v="35-44"/>
    <s v="€40k-€60k"/>
    <x v="2"/>
    <n v="0"/>
    <x v="0"/>
    <s v="Watchlist"/>
    <n v="71.2"/>
    <m/>
  </r>
  <r>
    <x v="884"/>
    <s v="Lucia Murphy"/>
    <x v="1"/>
    <n v="38"/>
    <d v="1987-12-01T00:00:00"/>
    <x v="6"/>
    <x v="2"/>
    <s v="Engineering Lead"/>
    <x v="3"/>
    <s v="M001"/>
    <x v="17"/>
    <x v="15"/>
    <s v="Belgium"/>
    <s v="Brussels-Capital"/>
    <d v="2021-08-26T00:00:00"/>
    <m/>
    <x v="0"/>
    <n v="122000"/>
    <n v="7300"/>
    <n v="3"/>
    <x v="37"/>
    <n v="24"/>
    <n v="5"/>
    <n v="63"/>
    <x v="0"/>
    <s v="Master's"/>
    <s v="Internal Transfer"/>
    <s v="Office"/>
    <s v="EU-CC101"/>
    <x v="1"/>
    <n v="65"/>
    <n v="4.8"/>
    <s v="35-44"/>
    <s v="€120k-€170k"/>
    <x v="1"/>
    <n v="0"/>
    <x v="0"/>
    <s v="Watchlist"/>
    <n v="65"/>
    <m/>
  </r>
  <r>
    <x v="885"/>
    <s v="Maximilian Johnson"/>
    <x v="0"/>
    <n v="36"/>
    <d v="1989-12-27T00:00:00"/>
    <x v="11"/>
    <x v="4"/>
    <s v="Enterprise Account Manager"/>
    <x v="2"/>
    <s v="M016"/>
    <x v="25"/>
    <x v="20"/>
    <s v="Sweden"/>
    <s v="Vastra Gotaland"/>
    <d v="2018-10-21T00:00:00"/>
    <d v="2021-09-18T00:00:00"/>
    <x v="1"/>
    <n v="56000"/>
    <n v="0"/>
    <n v="1"/>
    <x v="49"/>
    <n v="15"/>
    <n v="7"/>
    <n v="37"/>
    <x v="0"/>
    <s v="Master's"/>
    <s v="Indeed"/>
    <s v="Hybrid"/>
    <s v="EU-CC201"/>
    <x v="1"/>
    <n v="30.4"/>
    <n v="2.9"/>
    <s v="35-44"/>
    <s v="€40k-€60k"/>
    <x v="0"/>
    <n v="1"/>
    <x v="2"/>
    <s v="Not Eligible"/>
    <n v="30.4"/>
    <m/>
  </r>
  <r>
    <x v="886"/>
    <s v="Sofia Schulz"/>
    <x v="2"/>
    <n v="54"/>
    <d v="1971-09-09T00:00:00"/>
    <x v="2"/>
    <x v="2"/>
    <s v="Associate Product Manager"/>
    <x v="1"/>
    <s v="M053"/>
    <x v="34"/>
    <x v="2"/>
    <s v="Poland"/>
    <s v="Lesser Poland"/>
    <d v="2022-12-01T00:00:00"/>
    <m/>
    <x v="0"/>
    <n v="73000"/>
    <n v="3600"/>
    <n v="3"/>
    <x v="49"/>
    <n v="19"/>
    <n v="14"/>
    <n v="56"/>
    <x v="0"/>
    <s v="Bachelor's"/>
    <s v="University Hiring"/>
    <s v="Hybrid"/>
    <s v="EU-CC102"/>
    <x v="1"/>
    <n v="51.6"/>
    <n v="3.5"/>
    <s v="45-54"/>
    <s v="€60k-€85k"/>
    <x v="1"/>
    <n v="0"/>
    <x v="2"/>
    <s v="Not Eligible"/>
    <n v="51.6"/>
    <s v="Data Issue"/>
  </r>
  <r>
    <x v="887"/>
    <s v="Viktor Romano"/>
    <x v="0"/>
    <n v="44"/>
    <d v="1981-08-02T00:00:00"/>
    <x v="8"/>
    <x v="3"/>
    <s v="Security Lead"/>
    <x v="2"/>
    <s v="M056"/>
    <x v="9"/>
    <x v="13"/>
    <s v="Europe"/>
    <s v="Remote"/>
    <d v="2019-09-11T00:00:00"/>
    <m/>
    <x v="0"/>
    <n v="57000"/>
    <n v="2800"/>
    <n v="3"/>
    <x v="25"/>
    <n v="14"/>
    <n v="11"/>
    <n v="57"/>
    <x v="0"/>
    <s v="Master's"/>
    <s v="Company Careers Page"/>
    <s v="Hybrid"/>
    <s v="EU-CC503"/>
    <x v="1"/>
    <n v="55.5"/>
    <n v="6.8"/>
    <s v="35-44"/>
    <s v="€40k-€60k"/>
    <x v="1"/>
    <n v="0"/>
    <x v="1"/>
    <s v="Not Eligible"/>
    <n v="55.5"/>
    <s v="Data Issue"/>
  </r>
  <r>
    <x v="888"/>
    <s v="Francesco Dubois"/>
    <x v="0"/>
    <n v="54"/>
    <d v="1972-01-30T00:00:00"/>
    <x v="11"/>
    <x v="4"/>
    <s v="Regional Sales Manager"/>
    <x v="2"/>
    <s v="M016"/>
    <x v="25"/>
    <x v="11"/>
    <s v="Germany"/>
    <s v="Hesse"/>
    <d v="2025-11-28T00:00:00"/>
    <m/>
    <x v="0"/>
    <n v="56000"/>
    <n v="5000"/>
    <n v="4"/>
    <x v="10"/>
    <n v="20"/>
    <n v="20"/>
    <n v="90"/>
    <x v="1"/>
    <s v="Diploma"/>
    <s v="Indeed"/>
    <s v="Hybrid"/>
    <s v="EU-CC201"/>
    <x v="1"/>
    <n v="70.5"/>
    <n v="0.5"/>
    <s v="45-54"/>
    <s v="€40k-€60k"/>
    <x v="2"/>
    <n v="0"/>
    <x v="1"/>
    <s v="Watchlist"/>
    <n v="70.5"/>
    <m/>
  </r>
  <r>
    <x v="889"/>
    <s v="Francesco Bernard"/>
    <x v="1"/>
    <n v="41"/>
    <d v="1984-10-29T00:00:00"/>
    <x v="2"/>
    <x v="2"/>
    <s v="Lead Product Manager"/>
    <x v="4"/>
    <s v="M031"/>
    <x v="28"/>
    <x v="15"/>
    <s v="Belgium"/>
    <s v="Brussels-Capital"/>
    <d v="2023-02-28T00:00:00"/>
    <m/>
    <x v="0"/>
    <n v="84000"/>
    <n v="4200"/>
    <n v="3"/>
    <x v="13"/>
    <n v="20"/>
    <n v="1"/>
    <n v="58"/>
    <x v="0"/>
    <s v="Master's"/>
    <s v="Company Careers Page"/>
    <s v="Hybrid"/>
    <s v="EU-CC102"/>
    <x v="0"/>
    <n v="62.3"/>
    <n v="3.3"/>
    <s v="35-44"/>
    <s v="€60k-€85k"/>
    <x v="1"/>
    <n v="0"/>
    <x v="1"/>
    <s v="Not Eligible"/>
    <n v="62.3"/>
    <m/>
  </r>
  <r>
    <x v="890"/>
    <s v="Alice Wilson"/>
    <x v="0"/>
    <n v="47"/>
    <d v="1979-06-14T00:00:00"/>
    <x v="0"/>
    <x v="0"/>
    <s v="Analytics Engineer"/>
    <x v="1"/>
    <s v="M003"/>
    <x v="0"/>
    <x v="13"/>
    <s v="Europe"/>
    <s v="Remote"/>
    <d v="2020-04-06T00:00:00"/>
    <d v="2023-09-15T00:00:00"/>
    <x v="1"/>
    <n v="102000"/>
    <n v="0"/>
    <n v="1"/>
    <x v="41"/>
    <n v="12"/>
    <n v="13"/>
    <n v="55"/>
    <x v="0"/>
    <s v="Bachelor's"/>
    <s v="Indeed"/>
    <s v="Office"/>
    <s v="EU-CC103"/>
    <x v="1"/>
    <n v="37.5"/>
    <n v="3.4"/>
    <s v="45-54"/>
    <s v="€85k-€120k"/>
    <x v="0"/>
    <n v="1"/>
    <x v="1"/>
    <s v="Not Eligible"/>
    <n v="37.5"/>
    <s v="Data Issue"/>
  </r>
  <r>
    <x v="891"/>
    <s v="Elena Schmidt"/>
    <x v="0"/>
    <n v="59"/>
    <d v="1967-02-21T00:00:00"/>
    <x v="11"/>
    <x v="4"/>
    <s v="Account Executive"/>
    <x v="5"/>
    <s v="M026"/>
    <x v="18"/>
    <x v="13"/>
    <s v="Europe"/>
    <s v="Remote"/>
    <d v="2025-03-15T00:00:00"/>
    <m/>
    <x v="0"/>
    <n v="32000"/>
    <n v="1600"/>
    <n v="3"/>
    <x v="36"/>
    <n v="24"/>
    <n v="11"/>
    <n v="41"/>
    <x v="0"/>
    <s v="Diploma"/>
    <s v="Company Careers Page"/>
    <s v="Remote"/>
    <s v="EU-CC201"/>
    <x v="1"/>
    <n v="46.1"/>
    <n v="1.2"/>
    <s v="55+"/>
    <s v="&lt;€40k"/>
    <x v="1"/>
    <n v="0"/>
    <x v="2"/>
    <s v="Not Eligible"/>
    <n v="46.1"/>
    <s v="Data Issue"/>
  </r>
  <r>
    <x v="892"/>
    <s v="Jade Silva"/>
    <x v="1"/>
    <n v="44"/>
    <d v="1982-06-09T00:00:00"/>
    <x v="6"/>
    <x v="2"/>
    <s v="Frontend Engineer"/>
    <x v="2"/>
    <s v="M030"/>
    <x v="35"/>
    <x v="10"/>
    <s v="Germany"/>
    <s v="Berlin"/>
    <d v="2021-08-27T00:00:00"/>
    <m/>
    <x v="0"/>
    <n v="51000"/>
    <n v="2600"/>
    <n v="3"/>
    <x v="39"/>
    <n v="27"/>
    <n v="23"/>
    <n v="48"/>
    <x v="0"/>
    <s v="Diploma"/>
    <s v="Internal Transfer"/>
    <s v="Hybrid"/>
    <s v="EU-CC101"/>
    <x v="1"/>
    <n v="53.8"/>
    <n v="4.8"/>
    <s v="35-44"/>
    <s v="€40k-€60k"/>
    <x v="1"/>
    <n v="0"/>
    <x v="0"/>
    <s v="Not Eligible"/>
    <n v="53.8"/>
    <s v="Data Issue"/>
  </r>
  <r>
    <x v="893"/>
    <s v="Giulia Bos"/>
    <x v="0"/>
    <n v="34"/>
    <d v="1992-04-25T00:00:00"/>
    <x v="11"/>
    <x v="4"/>
    <s v="Enterprise Account Manager"/>
    <x v="2"/>
    <s v="M004"/>
    <x v="27"/>
    <x v="27"/>
    <s v="Belgium"/>
    <s v="Flanders"/>
    <d v="2018-03-15T00:00:00"/>
    <m/>
    <x v="0"/>
    <n v="59000"/>
    <n v="3000"/>
    <n v="3"/>
    <x v="40"/>
    <n v="16"/>
    <n v="13"/>
    <n v="62"/>
    <x v="0"/>
    <s v="Master's"/>
    <s v="University Hiring"/>
    <s v="Remote"/>
    <s v="EU-CC201"/>
    <x v="1"/>
    <n v="55"/>
    <n v="8.1999999999999993"/>
    <s v="25-34"/>
    <s v="€40k-€60k"/>
    <x v="1"/>
    <n v="0"/>
    <x v="1"/>
    <s v="Watchlist"/>
    <n v="55"/>
    <s v="Data Issue"/>
  </r>
  <r>
    <x v="894"/>
    <s v="Raphael Gustafsson"/>
    <x v="2"/>
    <n v="39"/>
    <d v="1986-11-07T00:00:00"/>
    <x v="7"/>
    <x v="5"/>
    <s v="Process Lead"/>
    <x v="4"/>
    <s v="M010"/>
    <x v="7"/>
    <x v="25"/>
    <s v="Netherlands"/>
    <s v="North Holland"/>
    <d v="2021-02-27T00:00:00"/>
    <m/>
    <x v="0"/>
    <n v="84000"/>
    <n v="4200"/>
    <n v="3"/>
    <x v="29"/>
    <n v="24"/>
    <n v="17"/>
    <n v="65"/>
    <x v="0"/>
    <s v="Bachelor's"/>
    <s v="European Job Board"/>
    <s v="Hybrid"/>
    <s v="EU-CC401"/>
    <x v="1"/>
    <n v="59.2"/>
    <n v="5.3"/>
    <s v="35-44"/>
    <s v="€60k-€85k"/>
    <x v="1"/>
    <n v="0"/>
    <x v="0"/>
    <s v="Watchlist"/>
    <n v="59.2"/>
    <s v="Data Issue"/>
  </r>
  <r>
    <x v="895"/>
    <s v="Charlotte Sousa"/>
    <x v="1"/>
    <n v="36"/>
    <d v="1990-01-28T00:00:00"/>
    <x v="11"/>
    <x v="4"/>
    <s v="Sales Executive"/>
    <x v="1"/>
    <s v="M026"/>
    <x v="18"/>
    <x v="4"/>
    <s v="Spain"/>
    <s v="Community of Madrid"/>
    <d v="2021-01-06T00:00:00"/>
    <m/>
    <x v="0"/>
    <n v="86000"/>
    <n v="4300"/>
    <n v="3"/>
    <x v="41"/>
    <n v="8"/>
    <n v="12"/>
    <n v="51"/>
    <x v="0"/>
    <s v="Bachelor's"/>
    <s v="Internal Transfer"/>
    <s v="Hybrid"/>
    <s v="EU-CC201"/>
    <x v="1"/>
    <n v="54.6"/>
    <n v="5.4"/>
    <s v="35-44"/>
    <s v="€85k-€120k"/>
    <x v="1"/>
    <n v="0"/>
    <x v="1"/>
    <s v="Not Eligible"/>
    <n v="54.6"/>
    <m/>
  </r>
  <r>
    <x v="896"/>
    <s v="Maria Romano"/>
    <x v="1"/>
    <n v="39"/>
    <d v="1987-05-13T00:00:00"/>
    <x v="1"/>
    <x v="1"/>
    <s v="Financial Analyst"/>
    <x v="0"/>
    <s v="M043"/>
    <x v="47"/>
    <x v="10"/>
    <s v="Germany"/>
    <s v="Berlin"/>
    <d v="2024-11-11T00:00:00"/>
    <m/>
    <x v="0"/>
    <n v="203000"/>
    <n v="6100"/>
    <n v="2"/>
    <x v="25"/>
    <n v="18"/>
    <n v="6"/>
    <n v="73"/>
    <x v="0"/>
    <s v="High School"/>
    <s v="LinkedIn"/>
    <s v="Hybrid"/>
    <s v="EU-CC301"/>
    <x v="1"/>
    <n v="54.5"/>
    <n v="1.6"/>
    <s v="35-44"/>
    <s v="€170k+"/>
    <x v="0"/>
    <n v="0"/>
    <x v="1"/>
    <s v="Not Eligible"/>
    <n v="54.5"/>
    <m/>
  </r>
  <r>
    <x v="897"/>
    <s v="Daniela Walker"/>
    <x v="0"/>
    <n v="49"/>
    <d v="1977-05-20T00:00:00"/>
    <x v="0"/>
    <x v="0"/>
    <s v="Data Scientist"/>
    <x v="1"/>
    <s v="M003"/>
    <x v="0"/>
    <x v="7"/>
    <s v="Germany"/>
    <s v="Bavaria"/>
    <d v="2021-09-09T00:00:00"/>
    <m/>
    <x v="0"/>
    <n v="114000"/>
    <n v="5700"/>
    <n v="3"/>
    <x v="17"/>
    <n v="21"/>
    <n v="0"/>
    <n v="71"/>
    <x v="0"/>
    <s v="Master's"/>
    <s v="Company Careers Page"/>
    <s v="Hybrid"/>
    <s v="EU-CC103"/>
    <x v="1"/>
    <n v="65.099999999999994"/>
    <n v="4.8"/>
    <s v="45-54"/>
    <s v="€85k-€120k"/>
    <x v="1"/>
    <n v="0"/>
    <x v="1"/>
    <s v="Watchlist"/>
    <n v="65.099999999999994"/>
    <s v="Data Issue"/>
  </r>
  <r>
    <x v="898"/>
    <s v="Martina Wagner"/>
    <x v="1"/>
    <n v="46"/>
    <d v="1980-02-16T00:00:00"/>
    <x v="11"/>
    <x v="4"/>
    <s v="Account Executive"/>
    <x v="3"/>
    <s v="M023"/>
    <x v="24"/>
    <x v="21"/>
    <s v="Spain"/>
    <s v="Catalonia"/>
    <d v="2025-02-17T00:00:00"/>
    <m/>
    <x v="0"/>
    <n v="125000"/>
    <n v="7500"/>
    <n v="3"/>
    <x v="1"/>
    <n v="15"/>
    <n v="0"/>
    <n v="73"/>
    <x v="0"/>
    <s v="Bachelor's"/>
    <s v="Employee Referral"/>
    <s v="Office"/>
    <s v="EU-CC201"/>
    <x v="1"/>
    <n v="69.5"/>
    <n v="1.3"/>
    <s v="45-54"/>
    <s v="€120k-€170k"/>
    <x v="1"/>
    <n v="0"/>
    <x v="1"/>
    <s v="Watchlist"/>
    <n v="69.5"/>
    <m/>
  </r>
  <r>
    <x v="899"/>
    <s v="Mikolaj Wilson"/>
    <x v="1"/>
    <n v="57"/>
    <d v="1968-11-29T00:00:00"/>
    <x v="6"/>
    <x v="2"/>
    <s v="Backend Engineer"/>
    <x v="0"/>
    <s v="M044"/>
    <x v="36"/>
    <x v="18"/>
    <s v="Poland"/>
    <s v="Masovian"/>
    <d v="2021-06-02T00:00:00"/>
    <m/>
    <x v="0"/>
    <n v="125000"/>
    <n v="7500"/>
    <n v="3"/>
    <x v="40"/>
    <n v="18"/>
    <n v="14"/>
    <n v="75"/>
    <x v="0"/>
    <s v="Master's"/>
    <s v="University Hiring"/>
    <s v="Office"/>
    <s v="EU-CC101"/>
    <x v="1"/>
    <n v="59"/>
    <n v="5"/>
    <s v="55+"/>
    <s v="€120k-€170k"/>
    <x v="1"/>
    <n v="0"/>
    <x v="1"/>
    <s v="Watchlist"/>
    <n v="59"/>
    <s v="Data Issue"/>
  </r>
  <r>
    <x v="900"/>
    <s v="Emma Andersson"/>
    <x v="1"/>
    <n v="33"/>
    <d v="1993-03-13T00:00:00"/>
    <x v="11"/>
    <x v="4"/>
    <s v="Sales Development Representative"/>
    <x v="3"/>
    <s v="M023"/>
    <x v="24"/>
    <x v="2"/>
    <s v="Poland"/>
    <s v="Lesser Poland"/>
    <d v="2023-09-15T00:00:00"/>
    <m/>
    <x v="0"/>
    <n v="96000"/>
    <n v="5800"/>
    <n v="3"/>
    <x v="17"/>
    <n v="14"/>
    <n v="0"/>
    <n v="53"/>
    <x v="0"/>
    <s v="Bachelor's"/>
    <s v="University Hiring"/>
    <s v="Hybrid"/>
    <s v="EU-CC201"/>
    <x v="1"/>
    <n v="58.8"/>
    <n v="2.7"/>
    <s v="25-34"/>
    <s v="€85k-€120k"/>
    <x v="1"/>
    <n v="0"/>
    <x v="1"/>
    <s v="Not Eligible"/>
    <n v="58.8"/>
    <m/>
  </r>
  <r>
    <x v="901"/>
    <s v="Gabriel Doyle"/>
    <x v="1"/>
    <n v="61"/>
    <d v="1964-09-30T00:00:00"/>
    <x v="14"/>
    <x v="2"/>
    <s v="IT Support Analyst"/>
    <x v="6"/>
    <s v="M035"/>
    <x v="55"/>
    <x v="14"/>
    <s v="Poland"/>
    <s v="Lower Silesian"/>
    <d v="2023-01-28T00:00:00"/>
    <m/>
    <x v="0"/>
    <n v="152000"/>
    <n v="4600"/>
    <n v="2"/>
    <x v="29"/>
    <n v="5"/>
    <n v="24"/>
    <n v="62"/>
    <x v="0"/>
    <s v="Bachelor's"/>
    <s v="Employee Referral"/>
    <s v="Hybrid"/>
    <s v="EU-CC104"/>
    <x v="1"/>
    <n v="47.7"/>
    <n v="3.4"/>
    <s v="55+"/>
    <s v="€120k-€170k"/>
    <x v="0"/>
    <n v="0"/>
    <x v="0"/>
    <s v="Not Eligible"/>
    <n v="47.7"/>
    <m/>
  </r>
  <r>
    <x v="902"/>
    <s v="Alice Brown"/>
    <x v="0"/>
    <n v="35"/>
    <d v="1991-03-11T00:00:00"/>
    <x v="7"/>
    <x v="5"/>
    <s v="Workforce Planner"/>
    <x v="1"/>
    <s v="M010"/>
    <x v="7"/>
    <x v="4"/>
    <s v="Spain"/>
    <s v="Community of Madrid"/>
    <d v="2025-01-16T00:00:00"/>
    <m/>
    <x v="0"/>
    <n v="101000"/>
    <n v="5000"/>
    <n v="3"/>
    <x v="26"/>
    <n v="6"/>
    <n v="1"/>
    <n v="53"/>
    <x v="0"/>
    <s v="Bachelor's"/>
    <s v="Indeed"/>
    <s v="Hybrid"/>
    <s v="EU-CC401"/>
    <x v="1"/>
    <n v="61.3"/>
    <n v="1.4"/>
    <s v="35-44"/>
    <s v="€85k-€120k"/>
    <x v="1"/>
    <n v="0"/>
    <x v="1"/>
    <s v="Not Eligible"/>
    <n v="61.3"/>
    <m/>
  </r>
  <r>
    <x v="903"/>
    <s v="Giovanni Doyle"/>
    <x v="0"/>
    <n v="35"/>
    <d v="1991-02-15T00:00:00"/>
    <x v="5"/>
    <x v="4"/>
    <s v="Customer Success Manager"/>
    <x v="4"/>
    <s v="M054"/>
    <x v="5"/>
    <x v="3"/>
    <s v="Italy"/>
    <s v="Lombardy"/>
    <d v="2020-05-06T00:00:00"/>
    <m/>
    <x v="0"/>
    <n v="66000"/>
    <n v="0"/>
    <n v="1"/>
    <x v="27"/>
    <n v="5"/>
    <n v="6"/>
    <n v="36"/>
    <x v="0"/>
    <s v="PhD"/>
    <s v="Employee Referral"/>
    <s v="Hybrid"/>
    <s v="EU-CC202"/>
    <x v="1"/>
    <n v="33.6"/>
    <n v="6.1"/>
    <s v="35-44"/>
    <s v="€60k-€85k"/>
    <x v="0"/>
    <n v="0"/>
    <x v="1"/>
    <s v="Not Eligible"/>
    <n v="33.6"/>
    <m/>
  </r>
  <r>
    <x v="904"/>
    <s v="Piotr Bos"/>
    <x v="1"/>
    <n v="60"/>
    <d v="1965-06-25T00:00:00"/>
    <x v="6"/>
    <x v="2"/>
    <s v="Platform Engineer"/>
    <x v="2"/>
    <s v="M048"/>
    <x v="6"/>
    <x v="13"/>
    <s v="Europe"/>
    <s v="Remote"/>
    <d v="2021-07-20T00:00:00"/>
    <m/>
    <x v="0"/>
    <n v="54000"/>
    <n v="4900"/>
    <n v="4"/>
    <x v="41"/>
    <n v="15"/>
    <n v="11"/>
    <n v="86"/>
    <x v="1"/>
    <s v="PhD"/>
    <s v="University Hiring"/>
    <s v="Hybrid"/>
    <s v="EU-CC101"/>
    <x v="1"/>
    <n v="76.3"/>
    <n v="4.9000000000000004"/>
    <s v="55+"/>
    <s v="€40k-€60k"/>
    <x v="2"/>
    <n v="0"/>
    <x v="1"/>
    <s v="Watchlist"/>
    <n v="76.3"/>
    <s v="Data Issue"/>
  </r>
  <r>
    <x v="905"/>
    <s v="Julia Smith"/>
    <x v="1"/>
    <n v="25"/>
    <d v="2000-06-22T00:00:00"/>
    <x v="6"/>
    <x v="2"/>
    <s v="Engineering Lead"/>
    <x v="3"/>
    <s v="M057"/>
    <x v="38"/>
    <x v="18"/>
    <s v="Poland"/>
    <s v="Masovian"/>
    <d v="2021-09-04T00:00:00"/>
    <m/>
    <x v="0"/>
    <n v="103000"/>
    <n v="15500"/>
    <n v="5"/>
    <x v="3"/>
    <n v="19"/>
    <n v="3"/>
    <n v="63"/>
    <x v="0"/>
    <s v="Bachelor's"/>
    <s v="LinkedIn"/>
    <s v="Office"/>
    <s v="EU-CC101"/>
    <x v="1"/>
    <n v="79.3"/>
    <n v="4.8"/>
    <s v="25-34"/>
    <s v="€85k-€120k"/>
    <x v="2"/>
    <n v="0"/>
    <x v="1"/>
    <s v="Watchlist"/>
    <n v="79.3"/>
    <m/>
  </r>
  <r>
    <x v="906"/>
    <s v="Luuk Sousa"/>
    <x v="1"/>
    <n v="31"/>
    <d v="1994-07-15T00:00:00"/>
    <x v="5"/>
    <x v="4"/>
    <s v="Support Specialist"/>
    <x v="2"/>
    <s v="M055"/>
    <x v="48"/>
    <x v="18"/>
    <s v="Poland"/>
    <s v="Masovian"/>
    <d v="2017-01-20T00:00:00"/>
    <m/>
    <x v="0"/>
    <n v="41000"/>
    <n v="2000"/>
    <n v="3"/>
    <x v="27"/>
    <n v="15"/>
    <n v="24"/>
    <n v="65"/>
    <x v="0"/>
    <s v="High School"/>
    <s v="Employee Referral"/>
    <s v="Hybrid"/>
    <s v="EU-CC202"/>
    <x v="1"/>
    <n v="54.8"/>
    <n v="9.4"/>
    <s v="25-34"/>
    <s v="€40k-€60k"/>
    <x v="1"/>
    <n v="0"/>
    <x v="1"/>
    <s v="Watchlist"/>
    <n v="54.8"/>
    <m/>
  </r>
  <r>
    <x v="907"/>
    <s v="Carmen Bernard"/>
    <x v="1"/>
    <n v="48"/>
    <d v="1977-09-06T00:00:00"/>
    <x v="2"/>
    <x v="2"/>
    <s v="Associate Product Manager"/>
    <x v="3"/>
    <s v="M031"/>
    <x v="28"/>
    <x v="3"/>
    <s v="Italy"/>
    <s v="Lombardy"/>
    <d v="2020-01-22T00:00:00"/>
    <m/>
    <x v="0"/>
    <n v="126000"/>
    <n v="7600"/>
    <n v="3"/>
    <x v="15"/>
    <n v="0"/>
    <n v="17"/>
    <n v="61"/>
    <x v="0"/>
    <s v="Master's"/>
    <s v="Internal Transfer"/>
    <s v="Office"/>
    <s v="EU-CC102"/>
    <x v="1"/>
    <n v="51.6"/>
    <n v="6.4"/>
    <s v="45-54"/>
    <s v="€120k-€170k"/>
    <x v="1"/>
    <n v="0"/>
    <x v="2"/>
    <s v="Watchlist"/>
    <n v="51.6"/>
    <m/>
  </r>
  <r>
    <x v="908"/>
    <s v="Oliver Bianchi"/>
    <x v="1"/>
    <n v="29"/>
    <d v="1996-08-11T00:00:00"/>
    <x v="13"/>
    <x v="3"/>
    <s v="Compliance Analyst"/>
    <x v="4"/>
    <s v="M012"/>
    <x v="33"/>
    <x v="14"/>
    <s v="Poland"/>
    <s v="Lower Silesian"/>
    <d v="2021-03-01T00:00:00"/>
    <m/>
    <x v="0"/>
    <n v="53000"/>
    <n v="4800"/>
    <n v="4"/>
    <x v="12"/>
    <n v="18"/>
    <n v="26"/>
    <n v="75"/>
    <x v="1"/>
    <s v="MBA"/>
    <s v="University Hiring"/>
    <s v="Hybrid"/>
    <s v="EU-CC502"/>
    <x v="0"/>
    <n v="68.2"/>
    <n v="5.3"/>
    <s v="25-34"/>
    <s v="€40k-€60k"/>
    <x v="2"/>
    <n v="0"/>
    <x v="1"/>
    <s v="Watchlist"/>
    <n v="68.2"/>
    <m/>
  </r>
  <r>
    <x v="909"/>
    <s v="Julia Visser"/>
    <x v="0"/>
    <n v="60"/>
    <d v="1965-12-01T00:00:00"/>
    <x v="1"/>
    <x v="1"/>
    <s v="Payroll Specialist"/>
    <x v="2"/>
    <s v="M043"/>
    <x v="47"/>
    <x v="13"/>
    <s v="Europe"/>
    <s v="Remote"/>
    <d v="2023-08-01T00:00:00"/>
    <d v="2023-11-10T00:00:00"/>
    <x v="1"/>
    <n v="56000"/>
    <n v="2800"/>
    <n v="3"/>
    <x v="9"/>
    <n v="10"/>
    <n v="7"/>
    <n v="47"/>
    <x v="0"/>
    <s v="Bachelor's"/>
    <s v="LinkedIn"/>
    <s v="Hybrid"/>
    <s v="EU-CC301"/>
    <x v="2"/>
    <n v="54.5"/>
    <n v="0.3"/>
    <s v="55+"/>
    <s v="€40k-€60k"/>
    <x v="1"/>
    <n v="1"/>
    <x v="1"/>
    <s v="Not Eligible"/>
    <n v="54.5"/>
    <s v="Data Issue"/>
  </r>
  <r>
    <x v="910"/>
    <s v="Laura Leroy"/>
    <x v="0"/>
    <n v="37"/>
    <d v="1989-06-10T00:00:00"/>
    <x v="2"/>
    <x v="2"/>
    <s v="Lead Product Manager"/>
    <x v="3"/>
    <s v="M046"/>
    <x v="53"/>
    <x v="19"/>
    <s v="France"/>
    <s v="Ile-de-France"/>
    <d v="2024-12-02T00:00:00"/>
    <m/>
    <x v="0"/>
    <n v="144000"/>
    <n v="14400"/>
    <n v="4"/>
    <x v="39"/>
    <n v="15"/>
    <n v="9"/>
    <n v="81"/>
    <x v="1"/>
    <s v="Master's"/>
    <s v="Internal Transfer"/>
    <s v="Office"/>
    <s v="EU-CC102"/>
    <x v="1"/>
    <n v="79.8"/>
    <n v="1.5"/>
    <s v="35-44"/>
    <s v="€120k-€170k"/>
    <x v="2"/>
    <n v="0"/>
    <x v="0"/>
    <s v="Watchlist"/>
    <n v="79.8"/>
    <m/>
  </r>
  <r>
    <x v="911"/>
    <s v="Lorenzo Van Dijk"/>
    <x v="1"/>
    <n v="27"/>
    <d v="1998-06-21T00:00:00"/>
    <x v="5"/>
    <x v="4"/>
    <s v="Client Success Associate"/>
    <x v="4"/>
    <s v="M047"/>
    <x v="30"/>
    <x v="5"/>
    <s v="Sweden"/>
    <s v="Stockholm County"/>
    <d v="2025-07-27T00:00:00"/>
    <m/>
    <x v="0"/>
    <n v="91000"/>
    <n v="8200"/>
    <n v="4"/>
    <x v="9"/>
    <n v="13"/>
    <n v="20"/>
    <n v="57"/>
    <x v="0"/>
    <s v="Bachelor's"/>
    <s v="Agency"/>
    <s v="Hybrid"/>
    <s v="EU-CC202"/>
    <x v="1"/>
    <n v="60.5"/>
    <n v="0.9"/>
    <s v="25-34"/>
    <s v="€85k-€120k"/>
    <x v="2"/>
    <n v="0"/>
    <x v="1"/>
    <s v="Not Eligible"/>
    <n v="60.5"/>
    <m/>
  </r>
  <r>
    <x v="912"/>
    <s v="Andrea Schulz"/>
    <x v="2"/>
    <n v="30"/>
    <d v="1996-02-17T00:00:00"/>
    <x v="11"/>
    <x v="4"/>
    <s v="Sales Development Representative"/>
    <x v="4"/>
    <s v="M026"/>
    <x v="18"/>
    <x v="7"/>
    <s v="Germany"/>
    <s v="Bavaria"/>
    <d v="2016-06-19T00:00:00"/>
    <m/>
    <x v="0"/>
    <n v="93000"/>
    <n v="13000"/>
    <n v="5"/>
    <x v="37"/>
    <n v="6"/>
    <n v="18"/>
    <n v="93"/>
    <x v="0"/>
    <s v="Bachelor's"/>
    <s v="Company Careers Page"/>
    <s v="Office"/>
    <s v="EU-CC201"/>
    <x v="2"/>
    <n v="87"/>
    <n v="10"/>
    <s v="25-34"/>
    <s v="€85k-€120k"/>
    <x v="2"/>
    <n v="0"/>
    <x v="0"/>
    <s v="Eligible"/>
    <n v="87"/>
    <m/>
  </r>
  <r>
    <x v="913"/>
    <s v="Nils Gustafsson"/>
    <x v="0"/>
    <n v="46"/>
    <d v="1979-11-14T00:00:00"/>
    <x v="11"/>
    <x v="4"/>
    <s v="Regional Sales Manager"/>
    <x v="0"/>
    <s v="M026"/>
    <x v="18"/>
    <x v="12"/>
    <s v="Ireland"/>
    <s v="Leinster"/>
    <d v="2025-07-20T00:00:00"/>
    <m/>
    <x v="0"/>
    <n v="209000"/>
    <n v="31400"/>
    <n v="5"/>
    <x v="27"/>
    <n v="11"/>
    <n v="22"/>
    <n v="66"/>
    <x v="0"/>
    <s v="Bachelor's"/>
    <s v="University Hiring"/>
    <s v="Hybrid"/>
    <s v="EU-CC201"/>
    <x v="1"/>
    <n v="73.099999999999994"/>
    <n v="0.9"/>
    <s v="45-54"/>
    <s v="€170k+"/>
    <x v="2"/>
    <n v="0"/>
    <x v="1"/>
    <s v="Watchlist"/>
    <n v="73.099999999999994"/>
    <m/>
  </r>
  <r>
    <x v="914"/>
    <s v="Pablo Russo"/>
    <x v="1"/>
    <n v="51"/>
    <d v="1974-06-16T00:00:00"/>
    <x v="5"/>
    <x v="4"/>
    <s v="Client Success Associate"/>
    <x v="4"/>
    <s v="M054"/>
    <x v="5"/>
    <x v="8"/>
    <s v="United Kingdom"/>
    <s v="England"/>
    <d v="2017-05-17T00:00:00"/>
    <m/>
    <x v="0"/>
    <n v="85000"/>
    <n v="7600"/>
    <n v="4"/>
    <x v="41"/>
    <n v="24"/>
    <n v="12"/>
    <n v="80"/>
    <x v="0"/>
    <s v="Master's"/>
    <s v="Employee Referral"/>
    <s v="Office"/>
    <s v="EU-CC202"/>
    <x v="1"/>
    <n v="73.8"/>
    <n v="9.1"/>
    <s v="45-54"/>
    <s v="€85k-€120k"/>
    <x v="2"/>
    <n v="0"/>
    <x v="1"/>
    <s v="Eligible"/>
    <n v="73.8"/>
    <m/>
  </r>
  <r>
    <x v="915"/>
    <s v="Harry Brown"/>
    <x v="0"/>
    <n v="26"/>
    <d v="2000-01-18T00:00:00"/>
    <x v="0"/>
    <x v="0"/>
    <s v="Data Scientist"/>
    <x v="4"/>
    <s v="M058"/>
    <x v="19"/>
    <x v="12"/>
    <s v="Ireland"/>
    <s v="Leinster"/>
    <d v="2023-12-03T00:00:00"/>
    <m/>
    <x v="0"/>
    <n v="77000"/>
    <n v="6900"/>
    <n v="4"/>
    <x v="12"/>
    <n v="16"/>
    <n v="7"/>
    <n v="98"/>
    <x v="1"/>
    <s v="Bachelor's"/>
    <s v="LinkedIn"/>
    <s v="Office"/>
    <s v="EU-CC103"/>
    <x v="1"/>
    <n v="82.8"/>
    <n v="2.5"/>
    <s v="25-34"/>
    <s v="€60k-€85k"/>
    <x v="2"/>
    <n v="0"/>
    <x v="1"/>
    <s v="Watchlist"/>
    <n v="82.8"/>
    <m/>
  </r>
  <r>
    <x v="916"/>
    <s v="Alejandro Nowak"/>
    <x v="0"/>
    <n v="56"/>
    <d v="1969-10-17T00:00:00"/>
    <x v="6"/>
    <x v="2"/>
    <s v="Platform Engineer"/>
    <x v="4"/>
    <s v="M044"/>
    <x v="36"/>
    <x v="21"/>
    <s v="Spain"/>
    <s v="Catalonia"/>
    <d v="2024-07-10T00:00:00"/>
    <m/>
    <x v="0"/>
    <n v="75000"/>
    <n v="10500"/>
    <n v="5"/>
    <x v="35"/>
    <n v="26"/>
    <n v="0"/>
    <n v="98"/>
    <x v="0"/>
    <s v="Diploma"/>
    <s v="Indeed"/>
    <s v="Hybrid"/>
    <s v="EU-CC101"/>
    <x v="0"/>
    <n v="99.3"/>
    <n v="1.9"/>
    <s v="55+"/>
    <s v="€60k-€85k"/>
    <x v="2"/>
    <n v="0"/>
    <x v="0"/>
    <s v="Watchlist"/>
    <n v="99.3"/>
    <m/>
  </r>
  <r>
    <x v="917"/>
    <s v="Leo Karlsson"/>
    <x v="1"/>
    <n v="49"/>
    <d v="1976-11-07T00:00:00"/>
    <x v="1"/>
    <x v="1"/>
    <s v="Controller"/>
    <x v="1"/>
    <s v="M043"/>
    <x v="47"/>
    <x v="6"/>
    <s v="Netherlands"/>
    <s v="North Brabant"/>
    <d v="2023-03-19T00:00:00"/>
    <m/>
    <x v="0"/>
    <n v="110000"/>
    <n v="5500"/>
    <n v="3"/>
    <x v="34"/>
    <n v="12"/>
    <n v="1"/>
    <n v="46"/>
    <x v="0"/>
    <s v="Bachelor's"/>
    <s v="Indeed"/>
    <s v="Remote"/>
    <s v="EU-CC301"/>
    <x v="1"/>
    <n v="62.6"/>
    <n v="3.2"/>
    <s v="45-54"/>
    <s v="€85k-€120k"/>
    <x v="1"/>
    <n v="0"/>
    <x v="0"/>
    <s v="Not Eligible"/>
    <n v="62.6"/>
    <m/>
  </r>
  <r>
    <x v="918"/>
    <s v="Hanna Jansen"/>
    <x v="1"/>
    <n v="22"/>
    <d v="2003-10-29T00:00:00"/>
    <x v="1"/>
    <x v="1"/>
    <s v="Controller"/>
    <x v="4"/>
    <s v="M059"/>
    <x v="41"/>
    <x v="6"/>
    <s v="Netherlands"/>
    <s v="North Brabant"/>
    <d v="2025-03-25T00:00:00"/>
    <m/>
    <x v="0"/>
    <n v="83000"/>
    <n v="4200"/>
    <n v="3"/>
    <x v="2"/>
    <n v="1"/>
    <n v="18"/>
    <n v="63"/>
    <x v="0"/>
    <s v="MBA"/>
    <s v="European Job Board"/>
    <s v="Hybrid"/>
    <s v="EU-CC301"/>
    <x v="1"/>
    <n v="56.8"/>
    <n v="1.2"/>
    <s v="&lt;25"/>
    <s v="€60k-€85k"/>
    <x v="1"/>
    <n v="0"/>
    <x v="1"/>
    <s v="Watchlist"/>
    <n v="56.8"/>
    <s v="Data Issue"/>
  </r>
  <r>
    <x v="919"/>
    <s v="Jakub Leroy"/>
    <x v="1"/>
    <n v="34"/>
    <d v="1991-10-12T00:00:00"/>
    <x v="12"/>
    <x v="1"/>
    <s v="People Operations Analyst"/>
    <x v="2"/>
    <s v="M008"/>
    <x v="46"/>
    <x v="8"/>
    <s v="United Kingdom"/>
    <s v="England"/>
    <d v="2022-08-07T00:00:00"/>
    <m/>
    <x v="0"/>
    <n v="53000"/>
    <n v="7400"/>
    <n v="5"/>
    <x v="9"/>
    <n v="19"/>
    <n v="22"/>
    <n v="82"/>
    <x v="0"/>
    <s v="MBA"/>
    <s v="Indeed"/>
    <s v="Hybrid"/>
    <s v="EU-CC302"/>
    <x v="0"/>
    <n v="78.2"/>
    <n v="3.9"/>
    <s v="25-34"/>
    <s v="€40k-€60k"/>
    <x v="2"/>
    <n v="0"/>
    <x v="1"/>
    <s v="Eligible"/>
    <n v="78.2"/>
    <m/>
  </r>
  <r>
    <x v="920"/>
    <s v="Arvid Olsson"/>
    <x v="1"/>
    <n v="59"/>
    <d v="1967-03-05T00:00:00"/>
    <x v="5"/>
    <x v="4"/>
    <s v="Implementation Consultant"/>
    <x v="2"/>
    <s v="M005"/>
    <x v="54"/>
    <x v="28"/>
    <s v="Ireland"/>
    <s v="Munster"/>
    <d v="2024-05-28T00:00:00"/>
    <m/>
    <x v="0"/>
    <n v="49000"/>
    <n v="2400"/>
    <n v="3"/>
    <x v="41"/>
    <n v="14"/>
    <n v="10"/>
    <n v="77"/>
    <x v="0"/>
    <s v="Bachelor's"/>
    <s v="Company Careers Page"/>
    <s v="Remote"/>
    <s v="EU-CC202"/>
    <x v="1"/>
    <n v="64.7"/>
    <n v="2"/>
    <s v="55+"/>
    <s v="€40k-€60k"/>
    <x v="1"/>
    <n v="0"/>
    <x v="1"/>
    <s v="Watchlist"/>
    <n v="64.7"/>
    <m/>
  </r>
  <r>
    <x v="921"/>
    <s v="Mateusz Johnson"/>
    <x v="1"/>
    <n v="22"/>
    <d v="2003-06-26T00:00:00"/>
    <x v="7"/>
    <x v="5"/>
    <s v="Operations Analyst"/>
    <x v="4"/>
    <s v="M042"/>
    <x v="49"/>
    <x v="8"/>
    <s v="United Kingdom"/>
    <s v="England"/>
    <d v="2021-01-23T00:00:00"/>
    <m/>
    <x v="0"/>
    <n v="92000"/>
    <n v="4600"/>
    <n v="3"/>
    <x v="3"/>
    <n v="15"/>
    <n v="2"/>
    <n v="45"/>
    <x v="0"/>
    <s v="Master's"/>
    <s v="Employee Referral"/>
    <s v="Hybrid"/>
    <s v="EU-CC401"/>
    <x v="1"/>
    <n v="55.5"/>
    <n v="5.4"/>
    <s v="&lt;25"/>
    <s v="€85k-€120k"/>
    <x v="1"/>
    <n v="0"/>
    <x v="1"/>
    <s v="Not Eligible"/>
    <n v="55.5"/>
    <s v="Data Issue"/>
  </r>
  <r>
    <x v="922"/>
    <s v="Sven Williams"/>
    <x v="1"/>
    <n v="26"/>
    <d v="1999-09-03T00:00:00"/>
    <x v="7"/>
    <x v="5"/>
    <s v="Process Lead"/>
    <x v="4"/>
    <s v="M017"/>
    <x v="43"/>
    <x v="22"/>
    <s v="Netherlands"/>
    <s v="South Holland"/>
    <d v="2017-12-26T00:00:00"/>
    <d v="2023-04-19T00:00:00"/>
    <x v="1"/>
    <n v="69000"/>
    <n v="6200"/>
    <n v="4"/>
    <x v="24"/>
    <n v="10"/>
    <n v="1"/>
    <n v="40"/>
    <x v="0"/>
    <s v="Diploma"/>
    <s v="European Job Board"/>
    <s v="Remote"/>
    <s v="EU-CC401"/>
    <x v="1"/>
    <n v="64.2"/>
    <n v="5.3"/>
    <s v="25-34"/>
    <s v="€60k-€85k"/>
    <x v="2"/>
    <n v="1"/>
    <x v="1"/>
    <s v="Not Eligible"/>
    <n v="64.2"/>
    <m/>
  </r>
  <r>
    <x v="923"/>
    <s v="Tess Jones"/>
    <x v="1"/>
    <n v="22"/>
    <d v="2004-01-07T00:00:00"/>
    <x v="11"/>
    <x v="4"/>
    <s v="Regional Sales Manager"/>
    <x v="2"/>
    <s v="M023"/>
    <x v="24"/>
    <x v="13"/>
    <s v="Europe"/>
    <s v="Remote"/>
    <d v="2025-04-20T00:00:00"/>
    <m/>
    <x v="0"/>
    <n v="56000"/>
    <n v="1100"/>
    <n v="2"/>
    <x v="32"/>
    <n v="19"/>
    <n v="6"/>
    <n v="44"/>
    <x v="0"/>
    <s v="Bachelor's"/>
    <s v="Indeed"/>
    <s v="Hybrid"/>
    <s v="EU-CC201"/>
    <x v="1"/>
    <n v="49.6"/>
    <n v="1.1000000000000001"/>
    <s v="&lt;25"/>
    <s v="€40k-€60k"/>
    <x v="0"/>
    <n v="0"/>
    <x v="0"/>
    <s v="Not Eligible"/>
    <n v="49.6"/>
    <s v="Data Issue"/>
  </r>
  <r>
    <x v="924"/>
    <s v="Amelia De Vries"/>
    <x v="1"/>
    <n v="56"/>
    <d v="1969-09-04T00:00:00"/>
    <x v="11"/>
    <x v="4"/>
    <s v="Account Executive"/>
    <x v="0"/>
    <s v="M026"/>
    <x v="18"/>
    <x v="22"/>
    <s v="Netherlands"/>
    <s v="South Holland"/>
    <d v="2015-07-11T00:00:00"/>
    <d v="2023-08-06T00:00:00"/>
    <x v="1"/>
    <n v="167000"/>
    <n v="25100"/>
    <n v="5"/>
    <x v="21"/>
    <n v="4"/>
    <n v="13"/>
    <n v="75"/>
    <x v="0"/>
    <s v="Bachelor's"/>
    <s v="Company Careers Page"/>
    <s v="Office"/>
    <s v="EU-CC201"/>
    <x v="1"/>
    <n v="79"/>
    <n v="8.1"/>
    <s v="55+"/>
    <s v="€120k-€170k"/>
    <x v="2"/>
    <n v="1"/>
    <x v="1"/>
    <s v="Not Eligible"/>
    <n v="79"/>
    <m/>
  </r>
  <r>
    <x v="925"/>
    <s v="Leo Persson"/>
    <x v="2"/>
    <n v="41"/>
    <d v="1985-01-31T00:00:00"/>
    <x v="7"/>
    <x v="5"/>
    <s v="Operations Analyst"/>
    <x v="4"/>
    <s v="M017"/>
    <x v="43"/>
    <x v="25"/>
    <s v="Netherlands"/>
    <s v="North Holland"/>
    <d v="2022-10-18T00:00:00"/>
    <m/>
    <x v="0"/>
    <n v="93000"/>
    <n v="4600"/>
    <n v="3"/>
    <x v="35"/>
    <n v="17"/>
    <n v="22"/>
    <n v="75"/>
    <x v="0"/>
    <s v="Diploma"/>
    <s v="Internal Transfer"/>
    <s v="Remote"/>
    <s v="EU-CC401"/>
    <x v="1"/>
    <n v="63.2"/>
    <n v="3.7"/>
    <s v="35-44"/>
    <s v="€85k-€120k"/>
    <x v="1"/>
    <n v="0"/>
    <x v="0"/>
    <s v="Watchlist"/>
    <n v="63.2"/>
    <m/>
  </r>
  <r>
    <x v="926"/>
    <s v="Chloe Ryan"/>
    <x v="1"/>
    <n v="31"/>
    <d v="1994-11-27T00:00:00"/>
    <x v="11"/>
    <x v="4"/>
    <s v="Regional Sales Manager"/>
    <x v="5"/>
    <s v="M023"/>
    <x v="24"/>
    <x v="6"/>
    <s v="Netherlands"/>
    <s v="North Brabant"/>
    <d v="2022-06-06T00:00:00"/>
    <m/>
    <x v="0"/>
    <n v="35000"/>
    <n v="3200"/>
    <n v="4"/>
    <x v="32"/>
    <n v="21"/>
    <n v="40"/>
    <n v="73"/>
    <x v="0"/>
    <s v="Master's"/>
    <s v="Indeed"/>
    <s v="Office"/>
    <s v="EU-CC201"/>
    <x v="1"/>
    <n v="70.8"/>
    <n v="4"/>
    <s v="25-34"/>
    <s v="&lt;€40k"/>
    <x v="2"/>
    <n v="0"/>
    <x v="0"/>
    <s v="Eligible"/>
    <n v="70.8"/>
    <m/>
  </r>
  <r>
    <x v="927"/>
    <s v="Alma Garcia"/>
    <x v="1"/>
    <n v="52"/>
    <d v="1973-10-13T00:00:00"/>
    <x v="8"/>
    <x v="3"/>
    <s v="SOC Analyst"/>
    <x v="2"/>
    <s v="M056"/>
    <x v="9"/>
    <x v="25"/>
    <s v="Netherlands"/>
    <s v="North Holland"/>
    <d v="2023-01-28T00:00:00"/>
    <m/>
    <x v="0"/>
    <n v="66000"/>
    <n v="5900"/>
    <n v="4"/>
    <x v="50"/>
    <n v="7"/>
    <n v="25"/>
    <n v="77"/>
    <x v="0"/>
    <s v="Master's"/>
    <s v="Agency"/>
    <s v="Hybrid"/>
    <s v="EU-CC503"/>
    <x v="1"/>
    <n v="73"/>
    <n v="3.4"/>
    <s v="45-54"/>
    <s v="€60k-€85k"/>
    <x v="2"/>
    <n v="0"/>
    <x v="0"/>
    <s v="Eligible"/>
    <n v="73"/>
    <m/>
  </r>
  <r>
    <x v="928"/>
    <s v="Giovanni Gonzalez"/>
    <x v="1"/>
    <n v="48"/>
    <d v="1978-04-08T00:00:00"/>
    <x v="3"/>
    <x v="3"/>
    <s v="Paralegal"/>
    <x v="2"/>
    <s v="M034"/>
    <x v="59"/>
    <x v="18"/>
    <s v="Poland"/>
    <s v="Masovian"/>
    <d v="2020-01-12T00:00:00"/>
    <m/>
    <x v="0"/>
    <n v="35000"/>
    <n v="3200"/>
    <n v="4"/>
    <x v="32"/>
    <n v="18"/>
    <n v="20"/>
    <n v="70"/>
    <x v="0"/>
    <s v="MBA"/>
    <s v="LinkedIn"/>
    <s v="Office"/>
    <s v="EU-CC501"/>
    <x v="1"/>
    <n v="69.8"/>
    <n v="6.4"/>
    <s v="45-54"/>
    <s v="&lt;€40k"/>
    <x v="2"/>
    <n v="0"/>
    <x v="0"/>
    <s v="Eligible"/>
    <n v="69.8"/>
    <m/>
  </r>
  <r>
    <x v="929"/>
    <s v="Alessandro Evans"/>
    <x v="0"/>
    <n v="25"/>
    <d v="2000-11-25T00:00:00"/>
    <x v="2"/>
    <x v="2"/>
    <s v="Product Manager"/>
    <x v="4"/>
    <s v="M040"/>
    <x v="51"/>
    <x v="3"/>
    <s v="Italy"/>
    <s v="Lombardy"/>
    <d v="2020-03-24T00:00:00"/>
    <m/>
    <x v="0"/>
    <n v="74000"/>
    <n v="3700"/>
    <n v="3"/>
    <x v="52"/>
    <n v="20"/>
    <n v="3"/>
    <n v="54"/>
    <x v="0"/>
    <s v="High School"/>
    <s v="University Hiring"/>
    <s v="Hybrid"/>
    <s v="EU-CC102"/>
    <x v="1"/>
    <n v="55.1"/>
    <n v="6.2"/>
    <s v="25-34"/>
    <s v="€60k-€85k"/>
    <x v="1"/>
    <n v="0"/>
    <x v="2"/>
    <s v="Not Eligible"/>
    <n v="55.1"/>
    <m/>
  </r>
  <r>
    <x v="930"/>
    <s v="Louis Thomas"/>
    <x v="1"/>
    <n v="37"/>
    <d v="1988-07-22T00:00:00"/>
    <x v="6"/>
    <x v="2"/>
    <s v="Software Engineer"/>
    <x v="2"/>
    <s v="M048"/>
    <x v="6"/>
    <x v="7"/>
    <s v="Germany"/>
    <s v="Bavaria"/>
    <d v="2018-04-25T00:00:00"/>
    <m/>
    <x v="0"/>
    <n v="67000"/>
    <n v="3400"/>
    <n v="3"/>
    <x v="27"/>
    <n v="8"/>
    <n v="19"/>
    <n v="50"/>
    <x v="0"/>
    <s v="Master's"/>
    <s v="Company Careers Page"/>
    <s v="Office"/>
    <s v="EU-CC101"/>
    <x v="1"/>
    <n v="50"/>
    <n v="8.1"/>
    <s v="35-44"/>
    <s v="€60k-€85k"/>
    <x v="1"/>
    <n v="0"/>
    <x v="1"/>
    <s v="Not Eligible"/>
    <n v="50"/>
    <m/>
  </r>
  <r>
    <x v="931"/>
    <s v="Daniela Romano"/>
    <x v="0"/>
    <n v="51"/>
    <d v="1974-12-18T00:00:00"/>
    <x v="10"/>
    <x v="5"/>
    <s v="Sourcing Specialist"/>
    <x v="0"/>
    <s v="M049"/>
    <x v="23"/>
    <x v="1"/>
    <s v="Germany"/>
    <s v="Hamburg"/>
    <d v="2024-11-19T00:00:00"/>
    <m/>
    <x v="0"/>
    <n v="159000"/>
    <n v="9500"/>
    <n v="3"/>
    <x v="49"/>
    <n v="11"/>
    <n v="4"/>
    <n v="39"/>
    <x v="0"/>
    <s v="Bachelor's"/>
    <s v="Employee Referral"/>
    <s v="Office"/>
    <s v="EU-CC402"/>
    <x v="1"/>
    <n v="50.6"/>
    <n v="1.6"/>
    <s v="45-54"/>
    <s v="€120k-€170k"/>
    <x v="1"/>
    <n v="0"/>
    <x v="2"/>
    <s v="Not Eligible"/>
    <n v="50.6"/>
    <m/>
  </r>
  <r>
    <x v="932"/>
    <s v="Axel Meyer"/>
    <x v="1"/>
    <n v="60"/>
    <d v="1965-11-27T00:00:00"/>
    <x v="11"/>
    <x v="4"/>
    <s v="Sales Executive"/>
    <x v="2"/>
    <s v="M023"/>
    <x v="24"/>
    <x v="15"/>
    <s v="Belgium"/>
    <s v="Brussels-Capital"/>
    <d v="2024-06-13T00:00:00"/>
    <m/>
    <x v="0"/>
    <n v="50000"/>
    <n v="1000"/>
    <n v="2"/>
    <x v="2"/>
    <n v="8"/>
    <n v="20"/>
    <n v="68"/>
    <x v="0"/>
    <s v="Diploma"/>
    <s v="Company Careers Page"/>
    <s v="Hybrid"/>
    <s v="EU-CC201"/>
    <x v="1"/>
    <n v="48.5"/>
    <n v="2"/>
    <s v="55+"/>
    <s v="€40k-€60k"/>
    <x v="0"/>
    <n v="0"/>
    <x v="1"/>
    <s v="Not Eligible"/>
    <n v="48.5"/>
    <m/>
  </r>
  <r>
    <x v="933"/>
    <s v="Marco Fischer"/>
    <x v="1"/>
    <n v="30"/>
    <d v="1996-01-08T00:00:00"/>
    <x v="5"/>
    <x v="4"/>
    <s v="Customer Success Manager"/>
    <x v="5"/>
    <s v="M047"/>
    <x v="30"/>
    <x v="16"/>
    <s v="France"/>
    <s v="Auvergne-Rhone-Alpes"/>
    <d v="2023-07-13T00:00:00"/>
    <d v="2024-04-29T00:00:00"/>
    <x v="1"/>
    <n v="37000"/>
    <n v="5200"/>
    <n v="5"/>
    <x v="27"/>
    <n v="17"/>
    <n v="25"/>
    <n v="61"/>
    <x v="0"/>
    <s v="Diploma"/>
    <s v="University Hiring"/>
    <s v="Hybrid"/>
    <s v="EU-CC202"/>
    <x v="1"/>
    <n v="71.3"/>
    <n v="0.8"/>
    <s v="25-34"/>
    <s v="&lt;€40k"/>
    <x v="2"/>
    <n v="1"/>
    <x v="1"/>
    <s v="Not Eligible"/>
    <n v="71.3"/>
    <m/>
  </r>
  <r>
    <x v="934"/>
    <s v="Ben Bianchi"/>
    <x v="1"/>
    <n v="28"/>
    <d v="1998-01-04T00:00:00"/>
    <x v="11"/>
    <x v="4"/>
    <s v="Sales Development Representative"/>
    <x v="2"/>
    <s v="M004"/>
    <x v="27"/>
    <x v="19"/>
    <s v="France"/>
    <s v="Ile-de-France"/>
    <d v="2018-05-03T00:00:00"/>
    <m/>
    <x v="0"/>
    <n v="62000"/>
    <n v="3100"/>
    <n v="3"/>
    <x v="27"/>
    <n v="14"/>
    <n v="7"/>
    <n v="71"/>
    <x v="0"/>
    <s v="Master's"/>
    <s v="University Hiring"/>
    <s v="Office"/>
    <s v="EU-CC201"/>
    <x v="1"/>
    <n v="63.3"/>
    <n v="8.1"/>
    <s v="25-34"/>
    <s v="€60k-€85k"/>
    <x v="1"/>
    <n v="0"/>
    <x v="1"/>
    <s v="Watchlist"/>
    <n v="63.3"/>
    <m/>
  </r>
  <r>
    <x v="935"/>
    <s v="Martina Eriksson"/>
    <x v="0"/>
    <n v="51"/>
    <d v="1975-04-12T00:00:00"/>
    <x v="4"/>
    <x v="4"/>
    <s v="SEO Specialist"/>
    <x v="1"/>
    <s v="M006"/>
    <x v="4"/>
    <x v="16"/>
    <s v="France"/>
    <s v="Auvergne-Rhone-Alpes"/>
    <d v="2024-05-28T00:00:00"/>
    <m/>
    <x v="0"/>
    <n v="102000"/>
    <n v="5100"/>
    <n v="3"/>
    <x v="24"/>
    <n v="17"/>
    <n v="13"/>
    <n v="88"/>
    <x v="0"/>
    <s v="Master's"/>
    <s v="European Job Board"/>
    <s v="Hybrid"/>
    <s v="EU-CC203"/>
    <x v="1"/>
    <n v="66"/>
    <n v="2"/>
    <s v="45-54"/>
    <s v="€85k-€120k"/>
    <x v="1"/>
    <n v="0"/>
    <x v="1"/>
    <s v="Watchlist"/>
    <n v="66"/>
    <m/>
  </r>
  <r>
    <x v="936"/>
    <s v="Francesca Rossi"/>
    <x v="1"/>
    <n v="22"/>
    <d v="2003-12-06T00:00:00"/>
    <x v="12"/>
    <x v="1"/>
    <s v="Talent Acquisition Specialist"/>
    <x v="5"/>
    <s v="M033"/>
    <x v="21"/>
    <x v="13"/>
    <s v="Europe"/>
    <s v="Remote"/>
    <d v="2023-08-26T00:00:00"/>
    <m/>
    <x v="0"/>
    <n v="38000"/>
    <n v="1900"/>
    <n v="3"/>
    <x v="35"/>
    <n v="15"/>
    <n v="7"/>
    <n v="62"/>
    <x v="0"/>
    <s v="Master's"/>
    <s v="Company Careers Page"/>
    <s v="Hybrid"/>
    <s v="EU-CC302"/>
    <x v="1"/>
    <n v="65.2"/>
    <n v="2.8"/>
    <s v="&lt;25"/>
    <s v="&lt;€40k"/>
    <x v="1"/>
    <n v="0"/>
    <x v="0"/>
    <s v="Watchlist"/>
    <n v="65.2"/>
    <s v="Data Issue"/>
  </r>
  <r>
    <x v="937"/>
    <s v="Marie O'Connor"/>
    <x v="1"/>
    <n v="52"/>
    <d v="1974-02-26T00:00:00"/>
    <x v="7"/>
    <x v="5"/>
    <s v="Workforce Planner"/>
    <x v="2"/>
    <s v="M017"/>
    <x v="43"/>
    <x v="10"/>
    <s v="Germany"/>
    <s v="Berlin"/>
    <d v="2018-09-05T00:00:00"/>
    <m/>
    <x v="0"/>
    <n v="63000"/>
    <n v="5700"/>
    <n v="4"/>
    <x v="56"/>
    <n v="9"/>
    <n v="0"/>
    <n v="76"/>
    <x v="0"/>
    <s v="Bachelor's"/>
    <s v="Indeed"/>
    <s v="Hybrid"/>
    <s v="EU-CC401"/>
    <x v="0"/>
    <n v="82.6"/>
    <n v="7.8"/>
    <s v="45-54"/>
    <s v="€60k-€85k"/>
    <x v="2"/>
    <n v="0"/>
    <x v="0"/>
    <s v="Eligible"/>
    <n v="82.6"/>
    <m/>
  </r>
  <r>
    <x v="938"/>
    <s v="Molly Silva"/>
    <x v="0"/>
    <n v="56"/>
    <d v="1969-12-23T00:00:00"/>
    <x v="1"/>
    <x v="1"/>
    <s v="Finance Manager"/>
    <x v="5"/>
    <s v="M036"/>
    <x v="40"/>
    <x v="8"/>
    <s v="United Kingdom"/>
    <s v="England"/>
    <d v="2017-12-01T00:00:00"/>
    <d v="2025-01-29T00:00:00"/>
    <x v="1"/>
    <n v="40000"/>
    <n v="800"/>
    <n v="2"/>
    <x v="31"/>
    <n v="28"/>
    <n v="8"/>
    <n v="50"/>
    <x v="0"/>
    <s v="Master's"/>
    <s v="Indeed"/>
    <s v="Remote"/>
    <s v="EU-CC301"/>
    <x v="1"/>
    <n v="51.5"/>
    <n v="7.2"/>
    <s v="55+"/>
    <s v="€40k-€60k"/>
    <x v="0"/>
    <n v="1"/>
    <x v="0"/>
    <s v="Not Eligible"/>
    <n v="51.5"/>
    <m/>
  </r>
  <r>
    <x v="939"/>
    <s v="Diego Wisniewski"/>
    <x v="1"/>
    <n v="27"/>
    <d v="1998-12-28T00:00:00"/>
    <x v="7"/>
    <x v="5"/>
    <s v="Operations Manager"/>
    <x v="1"/>
    <s v="M017"/>
    <x v="43"/>
    <x v="8"/>
    <s v="United Kingdom"/>
    <s v="England"/>
    <d v="2025-06-14T00:00:00"/>
    <m/>
    <x v="0"/>
    <n v="119000"/>
    <n v="2400"/>
    <n v="2"/>
    <x v="3"/>
    <n v="13"/>
    <n v="26"/>
    <n v="59"/>
    <x v="0"/>
    <s v="Bachelor's"/>
    <s v="Internal Transfer"/>
    <s v="Remote"/>
    <s v="EU-CC401"/>
    <x v="1"/>
    <n v="42.4"/>
    <n v="1"/>
    <s v="25-34"/>
    <s v="€85k-€120k"/>
    <x v="0"/>
    <n v="0"/>
    <x v="1"/>
    <s v="Not Eligible"/>
    <n v="42.4"/>
    <m/>
  </r>
  <r>
    <x v="940"/>
    <s v="Laura Thomas"/>
    <x v="1"/>
    <n v="49"/>
    <d v="1976-07-29T00:00:00"/>
    <x v="14"/>
    <x v="2"/>
    <s v="Systems Administrator"/>
    <x v="2"/>
    <s v="M041"/>
    <x v="29"/>
    <x v="16"/>
    <s v="France"/>
    <s v="Auvergne-Rhone-Alpes"/>
    <d v="2021-04-03T00:00:00"/>
    <m/>
    <x v="0"/>
    <n v="57000"/>
    <n v="5100"/>
    <n v="4"/>
    <x v="0"/>
    <n v="16"/>
    <n v="25"/>
    <n v="59"/>
    <x v="1"/>
    <s v="Master's"/>
    <s v="LinkedIn"/>
    <s v="Office"/>
    <s v="EU-CC104"/>
    <x v="1"/>
    <n v="65.400000000000006"/>
    <n v="5.2"/>
    <s v="45-54"/>
    <s v="€40k-€60k"/>
    <x v="2"/>
    <n v="0"/>
    <x v="0"/>
    <s v="Not Eligible"/>
    <n v="65.400000000000006"/>
    <m/>
  </r>
  <r>
    <x v="941"/>
    <s v="Daan Szymanski"/>
    <x v="1"/>
    <n v="43"/>
    <d v="1982-08-04T00:00:00"/>
    <x v="11"/>
    <x v="4"/>
    <s v="Enterprise Account Manager"/>
    <x v="4"/>
    <s v="M016"/>
    <x v="25"/>
    <x v="21"/>
    <s v="Spain"/>
    <s v="Catalonia"/>
    <d v="2017-01-21T00:00:00"/>
    <m/>
    <x v="0"/>
    <n v="74000"/>
    <n v="6700"/>
    <n v="4"/>
    <x v="14"/>
    <n v="21"/>
    <n v="24"/>
    <n v="70"/>
    <x v="0"/>
    <s v="Master's"/>
    <s v="Agency"/>
    <s v="Hybrid"/>
    <s v="EU-CC201"/>
    <x v="1"/>
    <n v="68.8"/>
    <n v="9.4"/>
    <s v="35-44"/>
    <s v="€60k-€85k"/>
    <x v="2"/>
    <n v="0"/>
    <x v="0"/>
    <s v="Eligible"/>
    <n v="68.8"/>
    <m/>
  </r>
  <r>
    <x v="942"/>
    <s v="Giovanni Becker"/>
    <x v="0"/>
    <n v="22"/>
    <d v="2003-11-07T00:00:00"/>
    <x v="7"/>
    <x v="5"/>
    <s v="Operations Analyst"/>
    <x v="5"/>
    <s v="M010"/>
    <x v="7"/>
    <x v="5"/>
    <s v="Sweden"/>
    <s v="Stockholm County"/>
    <d v="2018-09-22T00:00:00"/>
    <m/>
    <x v="0"/>
    <n v="45000"/>
    <n v="4000"/>
    <n v="4"/>
    <x v="56"/>
    <n v="9"/>
    <n v="18"/>
    <n v="41"/>
    <x v="0"/>
    <s v="Bachelor's"/>
    <s v="European Job Board"/>
    <s v="Hybrid"/>
    <s v="EU-CC401"/>
    <x v="1"/>
    <n v="61.4"/>
    <n v="7.7"/>
    <s v="&lt;25"/>
    <s v="€40k-€60k"/>
    <x v="2"/>
    <n v="0"/>
    <x v="0"/>
    <s v="Not Eligible"/>
    <n v="61.4"/>
    <m/>
  </r>
  <r>
    <x v="943"/>
    <s v="Elsa Petit"/>
    <x v="0"/>
    <n v="35"/>
    <d v="1990-08-18T00:00:00"/>
    <x v="12"/>
    <x v="1"/>
    <s v="People Operations Analyst"/>
    <x v="4"/>
    <s v="M052"/>
    <x v="52"/>
    <x v="3"/>
    <s v="Italy"/>
    <s v="Lombardy"/>
    <d v="2022-02-09T00:00:00"/>
    <m/>
    <x v="0"/>
    <n v="75000"/>
    <n v="3800"/>
    <n v="3"/>
    <x v="19"/>
    <n v="9"/>
    <n v="8"/>
    <n v="74"/>
    <x v="0"/>
    <s v="Master's"/>
    <s v="University Hiring"/>
    <s v="Office"/>
    <s v="EU-CC302"/>
    <x v="1"/>
    <n v="61.1"/>
    <n v="4.3"/>
    <s v="35-44"/>
    <s v="€60k-€85k"/>
    <x v="1"/>
    <n v="0"/>
    <x v="2"/>
    <s v="Watchlist"/>
    <n v="61.1"/>
    <m/>
  </r>
  <r>
    <x v="944"/>
    <s v="Giulia De Jong"/>
    <x v="0"/>
    <n v="30"/>
    <d v="1996-02-22T00:00:00"/>
    <x v="9"/>
    <x v="1"/>
    <s v="Transformation Lead"/>
    <x v="2"/>
    <s v="M015"/>
    <x v="10"/>
    <x v="29"/>
    <s v="United Kingdom"/>
    <s v="Scotland"/>
    <d v="2018-09-19T00:00:00"/>
    <m/>
    <x v="0"/>
    <n v="61000"/>
    <n v="5500"/>
    <n v="4"/>
    <x v="34"/>
    <n v="21"/>
    <n v="21"/>
    <n v="78"/>
    <x v="0"/>
    <s v="Bachelor's"/>
    <s v="Internal Transfer"/>
    <s v="Office"/>
    <s v="EU-CC303"/>
    <x v="1"/>
    <n v="73.3"/>
    <n v="7.7"/>
    <s v="25-34"/>
    <s v="€60k-€85k"/>
    <x v="2"/>
    <n v="0"/>
    <x v="0"/>
    <s v="Eligible"/>
    <n v="73.3"/>
    <s v="Data Issue"/>
  </r>
  <r>
    <x v="945"/>
    <s v="Raphael Ryan"/>
    <x v="0"/>
    <n v="32"/>
    <d v="1994-04-05T00:00:00"/>
    <x v="13"/>
    <x v="3"/>
    <s v="Compliance Manager"/>
    <x v="1"/>
    <s v="M025"/>
    <x v="26"/>
    <x v="7"/>
    <s v="Germany"/>
    <s v="Bavaria"/>
    <d v="2024-11-06T00:00:00"/>
    <m/>
    <x v="0"/>
    <n v="122000"/>
    <n v="11000"/>
    <n v="4"/>
    <x v="13"/>
    <n v="12"/>
    <n v="1"/>
    <n v="70"/>
    <x v="1"/>
    <s v="MBA"/>
    <s v="University Hiring"/>
    <s v="Hybrid"/>
    <s v="EU-CC502"/>
    <x v="1"/>
    <n v="75.5"/>
    <n v="1.6"/>
    <s v="25-34"/>
    <s v="€120k-€170k"/>
    <x v="2"/>
    <n v="0"/>
    <x v="1"/>
    <s v="Watchlist"/>
    <n v="75.5"/>
    <s v="Data Issue"/>
  </r>
  <r>
    <x v="946"/>
    <s v="Diego Thomas"/>
    <x v="0"/>
    <n v="56"/>
    <d v="1970-01-17T00:00:00"/>
    <x v="6"/>
    <x v="2"/>
    <s v="Frontend Engineer"/>
    <x v="4"/>
    <s v="M051"/>
    <x v="13"/>
    <x v="8"/>
    <s v="United Kingdom"/>
    <s v="England"/>
    <d v="2024-12-24T00:00:00"/>
    <m/>
    <x v="0"/>
    <n v="88000"/>
    <n v="4400"/>
    <n v="3"/>
    <x v="33"/>
    <n v="18"/>
    <n v="0"/>
    <n v="47"/>
    <x v="0"/>
    <s v="MBA"/>
    <s v="Company Careers Page"/>
    <s v="Office"/>
    <s v="EU-CC101"/>
    <x v="1"/>
    <n v="53.5"/>
    <n v="1.5"/>
    <s v="55+"/>
    <s v="€85k-€120k"/>
    <x v="1"/>
    <n v="0"/>
    <x v="2"/>
    <s v="Not Eligible"/>
    <n v="53.5"/>
    <m/>
  </r>
  <r>
    <x v="947"/>
    <s v="Sofia Bianchi"/>
    <x v="1"/>
    <n v="61"/>
    <d v="1965-01-28T00:00:00"/>
    <x v="4"/>
    <x v="4"/>
    <s v="Growth Marketer"/>
    <x v="1"/>
    <s v="M006"/>
    <x v="4"/>
    <x v="13"/>
    <s v="Europe"/>
    <s v="Remote"/>
    <d v="2024-08-05T00:00:00"/>
    <m/>
    <x v="0"/>
    <n v="107000"/>
    <n v="2100"/>
    <n v="2"/>
    <x v="49"/>
    <n v="12"/>
    <n v="14"/>
    <n v="61"/>
    <x v="0"/>
    <s v="Bachelor's"/>
    <s v="LinkedIn"/>
    <s v="Office"/>
    <s v="EU-CC203"/>
    <x v="1"/>
    <n v="44.3"/>
    <n v="1.9"/>
    <s v="55+"/>
    <s v="€85k-€120k"/>
    <x v="0"/>
    <n v="0"/>
    <x v="2"/>
    <s v="Not Eligible"/>
    <n v="44.3"/>
    <s v="Data Issue"/>
  </r>
  <r>
    <x v="948"/>
    <s v="Jakub Pereira"/>
    <x v="0"/>
    <n v="54"/>
    <d v="1971-11-19T00:00:00"/>
    <x v="8"/>
    <x v="3"/>
    <s v="Security Lead"/>
    <x v="2"/>
    <s v="M056"/>
    <x v="9"/>
    <x v="1"/>
    <s v="Germany"/>
    <s v="Hamburg"/>
    <d v="2024-08-12T00:00:00"/>
    <d v="2025-05-05T00:00:00"/>
    <x v="1"/>
    <n v="52000"/>
    <n v="0"/>
    <n v="1"/>
    <x v="17"/>
    <n v="14"/>
    <n v="14"/>
    <n v="31"/>
    <x v="0"/>
    <s v="Bachelor's"/>
    <s v="Indeed"/>
    <s v="Hybrid"/>
    <s v="EU-CC503"/>
    <x v="1"/>
    <n v="26.1"/>
    <n v="0.7"/>
    <s v="45-54"/>
    <s v="€40k-€60k"/>
    <x v="0"/>
    <n v="1"/>
    <x v="1"/>
    <s v="Not Eligible"/>
    <n v="26.1"/>
    <s v="Data Issue"/>
  </r>
  <r>
    <x v="949"/>
    <s v="Freya Esposito"/>
    <x v="0"/>
    <n v="38"/>
    <d v="1987-12-31T00:00:00"/>
    <x v="6"/>
    <x v="2"/>
    <s v="Backend Engineer"/>
    <x v="2"/>
    <s v="M057"/>
    <x v="38"/>
    <x v="7"/>
    <s v="Germany"/>
    <s v="Bavaria"/>
    <d v="2016-09-19T00:00:00"/>
    <m/>
    <x v="0"/>
    <n v="70000"/>
    <n v="0"/>
    <n v="1"/>
    <x v="4"/>
    <n v="2"/>
    <n v="14"/>
    <n v="63"/>
    <x v="0"/>
    <s v="Bachelor's"/>
    <s v="Company Careers Page"/>
    <s v="Office"/>
    <s v="EU-CC101"/>
    <x v="1"/>
    <n v="41.8"/>
    <n v="9.6999999999999993"/>
    <s v="35-44"/>
    <s v="€60k-€85k"/>
    <x v="0"/>
    <n v="0"/>
    <x v="0"/>
    <s v="Not Eligible"/>
    <n v="41.8"/>
    <m/>
  </r>
  <r>
    <x v="950"/>
    <s v="Jakub Garcia"/>
    <x v="1"/>
    <n v="26"/>
    <d v="1999-10-27T00:00:00"/>
    <x v="6"/>
    <x v="2"/>
    <s v="Senior Software Engineer"/>
    <x v="2"/>
    <s v="M001"/>
    <x v="17"/>
    <x v="15"/>
    <s v="Belgium"/>
    <s v="Brussels-Capital"/>
    <d v="2020-05-05T00:00:00"/>
    <m/>
    <x v="0"/>
    <n v="56000"/>
    <n v="2800"/>
    <n v="3"/>
    <x v="14"/>
    <n v="26"/>
    <n v="10"/>
    <n v="67"/>
    <x v="0"/>
    <s v="Master's"/>
    <s v="University Hiring"/>
    <s v="Office"/>
    <s v="EU-CC101"/>
    <x v="1"/>
    <n v="63.7"/>
    <n v="6.1"/>
    <s v="25-34"/>
    <s v="€40k-€60k"/>
    <x v="1"/>
    <n v="0"/>
    <x v="0"/>
    <s v="Watchlist"/>
    <n v="63.7"/>
    <s v="Data Issue"/>
  </r>
  <r>
    <x v="951"/>
    <s v="Julia Oliveira"/>
    <x v="0"/>
    <n v="39"/>
    <d v="1986-07-07T00:00:00"/>
    <x v="4"/>
    <x v="4"/>
    <s v="Campaign Manager"/>
    <x v="4"/>
    <s v="M006"/>
    <x v="4"/>
    <x v="3"/>
    <s v="Italy"/>
    <s v="Lombardy"/>
    <d v="2021-08-28T00:00:00"/>
    <m/>
    <x v="0"/>
    <n v="78000"/>
    <n v="3900"/>
    <n v="3"/>
    <x v="36"/>
    <n v="16"/>
    <n v="9"/>
    <n v="70"/>
    <x v="0"/>
    <s v="Bachelor's"/>
    <s v="University Hiring"/>
    <s v="Hybrid"/>
    <s v="EU-CC203"/>
    <x v="1"/>
    <n v="57.2"/>
    <n v="4.8"/>
    <s v="35-44"/>
    <s v="€60k-€85k"/>
    <x v="1"/>
    <n v="0"/>
    <x v="2"/>
    <s v="Watchlist"/>
    <n v="57.2"/>
    <s v="Data Issue"/>
  </r>
  <r>
    <x v="952"/>
    <s v="Valeria Jones"/>
    <x v="0"/>
    <n v="24"/>
    <d v="2001-10-20T00:00:00"/>
    <x v="2"/>
    <x v="2"/>
    <s v="Product Owner"/>
    <x v="1"/>
    <s v="M046"/>
    <x v="53"/>
    <x v="7"/>
    <s v="Germany"/>
    <s v="Bavaria"/>
    <d v="2022-01-19T00:00:00"/>
    <m/>
    <x v="0"/>
    <n v="120000"/>
    <n v="16800"/>
    <n v="5"/>
    <x v="15"/>
    <n v="10"/>
    <n v="21"/>
    <n v="64"/>
    <x v="0"/>
    <s v="Bachelor's"/>
    <s v="Indeed"/>
    <s v="Hybrid"/>
    <s v="EU-CC102"/>
    <x v="1"/>
    <n v="69.2"/>
    <n v="4.4000000000000004"/>
    <s v="&lt;25"/>
    <s v="€120k-€170k"/>
    <x v="2"/>
    <n v="0"/>
    <x v="2"/>
    <s v="Watchlist"/>
    <n v="69.2"/>
    <m/>
  </r>
  <r>
    <x v="953"/>
    <s v="Gabriel Santos"/>
    <x v="1"/>
    <n v="39"/>
    <d v="1987-03-31T00:00:00"/>
    <x v="1"/>
    <x v="1"/>
    <s v="Financial Analyst"/>
    <x v="1"/>
    <s v="M036"/>
    <x v="40"/>
    <x v="13"/>
    <s v="Europe"/>
    <s v="Remote"/>
    <d v="2020-09-20T00:00:00"/>
    <m/>
    <x v="0"/>
    <n v="87000"/>
    <n v="4400"/>
    <n v="3"/>
    <x v="51"/>
    <n v="5"/>
    <n v="0"/>
    <n v="70"/>
    <x v="0"/>
    <s v="Bachelor's"/>
    <s v="University Hiring"/>
    <s v="Office"/>
    <s v="EU-CC301"/>
    <x v="1"/>
    <n v="62.8"/>
    <n v="5.7"/>
    <s v="35-44"/>
    <s v="€85k-€120k"/>
    <x v="1"/>
    <n v="0"/>
    <x v="2"/>
    <s v="Watchlist"/>
    <n v="62.8"/>
    <s v="Data Issue"/>
  </r>
  <r>
    <x v="954"/>
    <s v="Francesca Garcia"/>
    <x v="0"/>
    <n v="49"/>
    <d v="1976-10-22T00:00:00"/>
    <x v="11"/>
    <x v="4"/>
    <s v="Account Executive"/>
    <x v="2"/>
    <s v="M023"/>
    <x v="24"/>
    <x v="8"/>
    <s v="United Kingdom"/>
    <s v="England"/>
    <d v="2025-12-09T00:00:00"/>
    <m/>
    <x v="0"/>
    <n v="65000"/>
    <n v="5800"/>
    <n v="4"/>
    <x v="1"/>
    <n v="22"/>
    <n v="12"/>
    <n v="63"/>
    <x v="0"/>
    <s v="Master's"/>
    <s v="Company Careers Page"/>
    <s v="Hybrid"/>
    <s v="EU-CC201"/>
    <x v="1"/>
    <n v="69"/>
    <n v="0.5"/>
    <s v="45-54"/>
    <s v="€60k-€85k"/>
    <x v="2"/>
    <n v="0"/>
    <x v="1"/>
    <s v="Watchlist"/>
    <n v="69"/>
    <m/>
  </r>
  <r>
    <x v="955"/>
    <s v="Sophie Fischer"/>
    <x v="1"/>
    <n v="32"/>
    <d v="1994-02-09T00:00:00"/>
    <x v="1"/>
    <x v="1"/>
    <s v="FP&amp;A Analyst"/>
    <x v="2"/>
    <s v="M007"/>
    <x v="1"/>
    <x v="18"/>
    <s v="Poland"/>
    <s v="Masovian"/>
    <d v="2020-09-13T00:00:00"/>
    <m/>
    <x v="0"/>
    <n v="45000"/>
    <n v="900"/>
    <n v="2"/>
    <x v="40"/>
    <n v="18"/>
    <n v="17"/>
    <n v="53"/>
    <x v="0"/>
    <s v="Master's"/>
    <s v="European Job Board"/>
    <s v="Office"/>
    <s v="EU-CC301"/>
    <x v="1"/>
    <n v="40.799999999999997"/>
    <n v="5.7"/>
    <s v="25-34"/>
    <s v="€40k-€60k"/>
    <x v="0"/>
    <n v="0"/>
    <x v="1"/>
    <s v="Not Eligible"/>
    <n v="40.799999999999997"/>
    <s v="Data Issue"/>
  </r>
  <r>
    <x v="956"/>
    <s v="Francesco Thomas"/>
    <x v="1"/>
    <n v="35"/>
    <d v="1990-07-13T00:00:00"/>
    <x v="8"/>
    <x v="3"/>
    <s v="Security Analyst"/>
    <x v="3"/>
    <s v="M056"/>
    <x v="9"/>
    <x v="9"/>
    <s v="United Kingdom"/>
    <s v="England"/>
    <d v="2024-02-15T00:00:00"/>
    <m/>
    <x v="0"/>
    <n v="123000"/>
    <n v="12300"/>
    <n v="4"/>
    <x v="48"/>
    <n v="6"/>
    <n v="17"/>
    <n v="55"/>
    <x v="0"/>
    <s v="Bachelor's"/>
    <s v="LinkedIn"/>
    <s v="Remote"/>
    <s v="EU-CC503"/>
    <x v="2"/>
    <n v="66.8"/>
    <n v="2.2999999999999998"/>
    <s v="35-44"/>
    <s v="€120k-€170k"/>
    <x v="2"/>
    <n v="0"/>
    <x v="0"/>
    <s v="Not Eligible"/>
    <n v="66.8"/>
    <s v="Data Issue"/>
  </r>
  <r>
    <x v="957"/>
    <s v="Daan Becker"/>
    <x v="0"/>
    <n v="31"/>
    <d v="1995-02-22T00:00:00"/>
    <x v="1"/>
    <x v="1"/>
    <s v="Controller"/>
    <x v="5"/>
    <s v="M007"/>
    <x v="1"/>
    <x v="13"/>
    <s v="Europe"/>
    <s v="Remote"/>
    <d v="2025-04-16T00:00:00"/>
    <m/>
    <x v="0"/>
    <n v="39000"/>
    <n v="0"/>
    <n v="1"/>
    <x v="4"/>
    <n v="4"/>
    <n v="0"/>
    <n v="63"/>
    <x v="0"/>
    <s v="Master's"/>
    <s v="European Job Board"/>
    <s v="Office"/>
    <s v="EU-CC301"/>
    <x v="0"/>
    <n v="48.8"/>
    <n v="1.2"/>
    <s v="25-34"/>
    <s v="&lt;€40k"/>
    <x v="0"/>
    <n v="0"/>
    <x v="0"/>
    <s v="Not Eligible"/>
    <n v="48.8"/>
    <s v="Data Issue"/>
  </r>
  <r>
    <x v="958"/>
    <s v="Julia Greco"/>
    <x v="2"/>
    <n v="59"/>
    <d v="1966-12-31T00:00:00"/>
    <x v="12"/>
    <x v="1"/>
    <s v="People Operations Analyst"/>
    <x v="5"/>
    <s v="M060"/>
    <x v="20"/>
    <x v="25"/>
    <s v="Netherlands"/>
    <s v="North Holland"/>
    <d v="2020-10-17T00:00:00"/>
    <d v="2025-08-18T00:00:00"/>
    <x v="1"/>
    <n v="48000"/>
    <n v="2400"/>
    <n v="3"/>
    <x v="42"/>
    <n v="16"/>
    <n v="14"/>
    <n v="69"/>
    <x v="0"/>
    <s v="Bachelor's"/>
    <s v="Employee Referral"/>
    <s v="Hybrid"/>
    <s v="EU-CC302"/>
    <x v="1"/>
    <n v="63.1"/>
    <n v="4.8"/>
    <s v="55+"/>
    <s v="€40k-€60k"/>
    <x v="1"/>
    <n v="1"/>
    <x v="0"/>
    <s v="Not Eligible"/>
    <n v="63.1"/>
    <m/>
  </r>
  <r>
    <x v="959"/>
    <s v="Viktor Eriksson"/>
    <x v="0"/>
    <n v="54"/>
    <d v="1971-08-08T00:00:00"/>
    <x v="14"/>
    <x v="2"/>
    <s v="Systems Administrator"/>
    <x v="4"/>
    <s v="M041"/>
    <x v="29"/>
    <x v="3"/>
    <s v="Italy"/>
    <s v="Lombardy"/>
    <d v="2019-05-18T00:00:00"/>
    <m/>
    <x v="0"/>
    <n v="69000"/>
    <n v="3400"/>
    <n v="3"/>
    <x v="31"/>
    <n v="1"/>
    <n v="8"/>
    <n v="53"/>
    <x v="0"/>
    <s v="Bachelor's"/>
    <s v="Company Careers Page"/>
    <s v="Hybrid"/>
    <s v="EU-CC104"/>
    <x v="1"/>
    <n v="61.5"/>
    <n v="7.1"/>
    <s v="45-54"/>
    <s v="€60k-€85k"/>
    <x v="1"/>
    <n v="0"/>
    <x v="0"/>
    <s v="Not Eligible"/>
    <n v="61.5"/>
    <m/>
  </r>
  <r>
    <x v="960"/>
    <s v="Astrid Brown"/>
    <x v="1"/>
    <n v="43"/>
    <d v="1983-04-30T00:00:00"/>
    <x v="4"/>
    <x v="4"/>
    <s v="Marketing Executive"/>
    <x v="1"/>
    <s v="M006"/>
    <x v="4"/>
    <x v="23"/>
    <s v="Portugal"/>
    <s v="Lisbon District"/>
    <d v="2023-09-17T00:00:00"/>
    <m/>
    <x v="0"/>
    <n v="91000"/>
    <n v="8200"/>
    <n v="4"/>
    <x v="48"/>
    <n v="21"/>
    <n v="12"/>
    <n v="67"/>
    <x v="0"/>
    <s v="High School"/>
    <s v="Company Careers Page"/>
    <s v="Hybrid"/>
    <s v="EU-CC203"/>
    <x v="1"/>
    <n v="73.5"/>
    <n v="2.7"/>
    <s v="35-44"/>
    <s v="€85k-€120k"/>
    <x v="2"/>
    <n v="0"/>
    <x v="0"/>
    <s v="Watchlist"/>
    <n v="73.5"/>
    <m/>
  </r>
  <r>
    <x v="961"/>
    <s v="Alice Williams"/>
    <x v="1"/>
    <n v="25"/>
    <d v="2000-10-25T00:00:00"/>
    <x v="4"/>
    <x v="4"/>
    <s v="Growth Marketer"/>
    <x v="2"/>
    <s v="M006"/>
    <x v="4"/>
    <x v="19"/>
    <s v="France"/>
    <s v="Ile-de-France"/>
    <d v="2023-04-08T00:00:00"/>
    <m/>
    <x v="0"/>
    <n v="64000"/>
    <n v="5800"/>
    <n v="4"/>
    <x v="37"/>
    <n v="6"/>
    <n v="4"/>
    <n v="63"/>
    <x v="1"/>
    <s v="Master's"/>
    <s v="LinkedIn"/>
    <s v="Hybrid"/>
    <s v="EU-CC203"/>
    <x v="1"/>
    <n v="74.5"/>
    <n v="3.2"/>
    <s v="25-34"/>
    <s v="€60k-€85k"/>
    <x v="2"/>
    <n v="0"/>
    <x v="0"/>
    <s v="Watchlist"/>
    <n v="74.5"/>
    <s v="Data Issue"/>
  </r>
  <r>
    <x v="962"/>
    <s v="Lucia Svensson"/>
    <x v="0"/>
    <n v="55"/>
    <d v="1971-02-19T00:00:00"/>
    <x v="9"/>
    <x v="1"/>
    <s v="Corporate Strategy Manager"/>
    <x v="2"/>
    <s v="M015"/>
    <x v="10"/>
    <x v="8"/>
    <s v="United Kingdom"/>
    <s v="England"/>
    <d v="2022-04-24T00:00:00"/>
    <d v="2023-07-07T00:00:00"/>
    <x v="1"/>
    <n v="68000"/>
    <n v="6100"/>
    <n v="4"/>
    <x v="29"/>
    <n v="18"/>
    <n v="2"/>
    <n v="50"/>
    <x v="0"/>
    <s v="Master's"/>
    <s v="European Job Board"/>
    <s v="Hybrid"/>
    <s v="EU-CC303"/>
    <x v="1"/>
    <n v="70.5"/>
    <n v="1.2"/>
    <s v="55+"/>
    <s v="€60k-€85k"/>
    <x v="2"/>
    <n v="1"/>
    <x v="0"/>
    <s v="Not Eligible"/>
    <n v="70.5"/>
    <s v="Data Issue"/>
  </r>
  <r>
    <x v="963"/>
    <s v="Hannah O'Sullivan"/>
    <x v="0"/>
    <n v="52"/>
    <d v="1973-08-02T00:00:00"/>
    <x v="4"/>
    <x v="4"/>
    <s v="Growth Marketer"/>
    <x v="3"/>
    <s v="M006"/>
    <x v="4"/>
    <x v="5"/>
    <s v="Sweden"/>
    <s v="Stockholm County"/>
    <d v="2019-01-10T00:00:00"/>
    <m/>
    <x v="0"/>
    <n v="149000"/>
    <n v="8900"/>
    <n v="3"/>
    <x v="37"/>
    <n v="13"/>
    <n v="8"/>
    <n v="77"/>
    <x v="0"/>
    <s v="Diploma"/>
    <s v="Employee Referral"/>
    <s v="Hybrid"/>
    <s v="EU-CC203"/>
    <x v="2"/>
    <n v="68.5"/>
    <n v="7.4"/>
    <s v="45-54"/>
    <s v="€120k-€170k"/>
    <x v="1"/>
    <n v="0"/>
    <x v="0"/>
    <s v="Watchlist"/>
    <n v="68.5"/>
    <m/>
  </r>
  <r>
    <x v="964"/>
    <s v="Jan Evans"/>
    <x v="0"/>
    <n v="56"/>
    <d v="1969-10-30T00:00:00"/>
    <x v="6"/>
    <x v="2"/>
    <s v="Frontend Engineer"/>
    <x v="4"/>
    <s v="M057"/>
    <x v="38"/>
    <x v="23"/>
    <s v="Portugal"/>
    <s v="Lisbon District"/>
    <d v="2022-02-24T00:00:00"/>
    <d v="2025-12-23T00:00:00"/>
    <x v="1"/>
    <n v="59000"/>
    <n v="5300"/>
    <n v="4"/>
    <x v="33"/>
    <n v="11"/>
    <n v="20"/>
    <n v="74"/>
    <x v="0"/>
    <s v="Bachelor's"/>
    <s v="Internal Transfer"/>
    <s v="Hybrid"/>
    <s v="EU-CC101"/>
    <x v="1"/>
    <n v="61.9"/>
    <n v="3.8"/>
    <s v="55+"/>
    <s v="€40k-€60k"/>
    <x v="2"/>
    <n v="1"/>
    <x v="2"/>
    <s v="Not Eligible"/>
    <n v="61.9"/>
    <m/>
  </r>
  <r>
    <x v="965"/>
    <s v="Pieter Ferrari"/>
    <x v="2"/>
    <n v="58"/>
    <d v="1968-01-16T00:00:00"/>
    <x v="6"/>
    <x v="2"/>
    <s v="Senior Software Engineer"/>
    <x v="1"/>
    <s v="M057"/>
    <x v="38"/>
    <x v="18"/>
    <s v="Poland"/>
    <s v="Masovian"/>
    <d v="2023-07-10T00:00:00"/>
    <m/>
    <x v="0"/>
    <n v="68000"/>
    <n v="3400"/>
    <n v="3"/>
    <x v="20"/>
    <n v="19"/>
    <n v="14"/>
    <n v="77"/>
    <x v="0"/>
    <s v="Master's"/>
    <s v="Employee Referral"/>
    <s v="Hybrid"/>
    <s v="EU-CC101"/>
    <x v="2"/>
    <n v="64.5"/>
    <n v="2.9"/>
    <s v="55+"/>
    <s v="€60k-€85k"/>
    <x v="1"/>
    <n v="0"/>
    <x v="1"/>
    <s v="Watchlist"/>
    <n v="64.5"/>
    <m/>
  </r>
  <r>
    <x v="966"/>
    <s v="Hanna Ricci"/>
    <x v="1"/>
    <n v="32"/>
    <d v="1993-08-11T00:00:00"/>
    <x v="13"/>
    <x v="3"/>
    <s v="Regulatory Specialist"/>
    <x v="4"/>
    <s v="M012"/>
    <x v="33"/>
    <x v="9"/>
    <s v="United Kingdom"/>
    <s v="England"/>
    <d v="2021-09-25T00:00:00"/>
    <m/>
    <x v="0"/>
    <n v="80000"/>
    <n v="1600"/>
    <n v="2"/>
    <x v="7"/>
    <n v="9"/>
    <n v="2"/>
    <n v="73"/>
    <x v="0"/>
    <s v="Bachelor's"/>
    <s v="Indeed"/>
    <s v="Remote"/>
    <s v="EU-CC502"/>
    <x v="1"/>
    <n v="59.8"/>
    <n v="4.7"/>
    <s v="25-34"/>
    <s v="€60k-€85k"/>
    <x v="0"/>
    <n v="0"/>
    <x v="1"/>
    <s v="Not Eligible"/>
    <n v="59.8"/>
    <m/>
  </r>
  <r>
    <x v="967"/>
    <s v="Jules Bos"/>
    <x v="0"/>
    <n v="45"/>
    <d v="1981-05-10T00:00:00"/>
    <x v="4"/>
    <x v="4"/>
    <s v="Content Specialist"/>
    <x v="4"/>
    <s v="M006"/>
    <x v="4"/>
    <x v="4"/>
    <s v="Spain"/>
    <s v="Community of Madrid"/>
    <d v="2024-01-15T00:00:00"/>
    <m/>
    <x v="0"/>
    <n v="63000"/>
    <n v="5700"/>
    <n v="4"/>
    <x v="37"/>
    <n v="5"/>
    <n v="0"/>
    <n v="84"/>
    <x v="0"/>
    <s v="Master's"/>
    <s v="Agency"/>
    <s v="Hybrid"/>
    <s v="EU-CC203"/>
    <x v="1"/>
    <n v="83.9"/>
    <n v="2.4"/>
    <s v="45-54"/>
    <s v="€60k-€85k"/>
    <x v="2"/>
    <n v="0"/>
    <x v="0"/>
    <s v="Eligible"/>
    <n v="83.9"/>
    <m/>
  </r>
  <r>
    <x v="968"/>
    <s v="Hugo Visser"/>
    <x v="1"/>
    <n v="61"/>
    <d v="1965-04-17T00:00:00"/>
    <x v="11"/>
    <x v="4"/>
    <s v="Enterprise Account Manager"/>
    <x v="4"/>
    <s v="M004"/>
    <x v="27"/>
    <x v="24"/>
    <s v="Portugal"/>
    <s v="Porto District"/>
    <d v="2025-02-17T00:00:00"/>
    <m/>
    <x v="0"/>
    <n v="54000"/>
    <n v="2700"/>
    <n v="3"/>
    <x v="18"/>
    <n v="1"/>
    <n v="15"/>
    <n v="60"/>
    <x v="0"/>
    <s v="Master's"/>
    <s v="Internal Transfer"/>
    <s v="Remote"/>
    <s v="EU-CC201"/>
    <x v="1"/>
    <n v="52"/>
    <n v="1.3"/>
    <s v="55+"/>
    <s v="€40k-€60k"/>
    <x v="1"/>
    <n v="0"/>
    <x v="2"/>
    <s v="Watchlist"/>
    <n v="52"/>
    <m/>
  </r>
  <r>
    <x v="969"/>
    <s v="Klara Doyle"/>
    <x v="1"/>
    <n v="59"/>
    <d v="1967-02-04T00:00:00"/>
    <x v="7"/>
    <x v="5"/>
    <s v="Workforce Planner"/>
    <x v="2"/>
    <s v="M017"/>
    <x v="43"/>
    <x v="7"/>
    <s v="Germany"/>
    <s v="Bavaria"/>
    <d v="2024-03-19T00:00:00"/>
    <m/>
    <x v="0"/>
    <n v="69000"/>
    <n v="3400"/>
    <n v="3"/>
    <x v="24"/>
    <n v="24"/>
    <n v="12"/>
    <n v="72"/>
    <x v="0"/>
    <s v="MBA"/>
    <s v="Indeed"/>
    <s v="Hybrid"/>
    <s v="EU-CC401"/>
    <x v="0"/>
    <n v="61"/>
    <n v="2.2000000000000002"/>
    <s v="55+"/>
    <s v="€60k-€85k"/>
    <x v="1"/>
    <n v="0"/>
    <x v="1"/>
    <s v="Watchlist"/>
    <n v="61"/>
    <m/>
  </r>
  <r>
    <x v="970"/>
    <s v="Wojciech Oliveira"/>
    <x v="0"/>
    <n v="59"/>
    <d v="1966-11-30T00:00:00"/>
    <x v="12"/>
    <x v="1"/>
    <s v="Talent Acquisition Specialist"/>
    <x v="2"/>
    <s v="M060"/>
    <x v="20"/>
    <x v="19"/>
    <s v="France"/>
    <s v="Ile-de-France"/>
    <d v="2021-10-24T00:00:00"/>
    <m/>
    <x v="0"/>
    <n v="58000"/>
    <n v="2900"/>
    <n v="3"/>
    <x v="7"/>
    <n v="16"/>
    <n v="8"/>
    <n v="75"/>
    <x v="0"/>
    <s v="Bachelor's"/>
    <s v="Indeed"/>
    <s v="Remote"/>
    <s v="EU-CC302"/>
    <x v="2"/>
    <n v="66.5"/>
    <n v="4.5999999999999996"/>
    <s v="55+"/>
    <s v="€40k-€60k"/>
    <x v="1"/>
    <n v="0"/>
    <x v="1"/>
    <s v="Watchlist"/>
    <n v="66.5"/>
    <m/>
  </r>
  <r>
    <x v="971"/>
    <s v="Clara Wagner"/>
    <x v="0"/>
    <n v="36"/>
    <d v="1990-01-28T00:00:00"/>
    <x v="1"/>
    <x v="1"/>
    <s v="Financial Analyst"/>
    <x v="4"/>
    <s v="M036"/>
    <x v="40"/>
    <x v="20"/>
    <s v="Sweden"/>
    <s v="Vastra Gotaland"/>
    <d v="2025-09-08T00:00:00"/>
    <m/>
    <x v="0"/>
    <n v="73000"/>
    <n v="3600"/>
    <n v="3"/>
    <x v="32"/>
    <n v="15"/>
    <n v="8"/>
    <n v="66"/>
    <x v="0"/>
    <s v="Bachelor's"/>
    <s v="Internal Transfer"/>
    <s v="Hybrid"/>
    <s v="EU-CC301"/>
    <x v="1"/>
    <n v="65.3"/>
    <n v="0.8"/>
    <s v="35-44"/>
    <s v="€60k-€85k"/>
    <x v="1"/>
    <n v="0"/>
    <x v="0"/>
    <s v="Watchlist"/>
    <n v="65.3"/>
    <m/>
  </r>
  <r>
    <x v="972"/>
    <s v="Sophie De Jong"/>
    <x v="0"/>
    <n v="32"/>
    <d v="1994-02-26T00:00:00"/>
    <x v="0"/>
    <x v="0"/>
    <s v="Data Analyst"/>
    <x v="3"/>
    <s v="M058"/>
    <x v="19"/>
    <x v="1"/>
    <s v="Germany"/>
    <s v="Hamburg"/>
    <d v="2021-06-14T00:00:00"/>
    <m/>
    <x v="0"/>
    <n v="126000"/>
    <n v="12600"/>
    <n v="4"/>
    <x v="16"/>
    <n v="11"/>
    <n v="4"/>
    <n v="80"/>
    <x v="1"/>
    <s v="Bachelor's"/>
    <s v="Agency"/>
    <s v="Hybrid"/>
    <s v="EU-CC103"/>
    <x v="1"/>
    <n v="78.5"/>
    <n v="5"/>
    <s v="25-34"/>
    <s v="€120k-€170k"/>
    <x v="2"/>
    <n v="0"/>
    <x v="1"/>
    <s v="Watchlist"/>
    <n v="78.5"/>
    <m/>
  </r>
  <r>
    <x v="973"/>
    <s v="Linnea Kelly"/>
    <x v="0"/>
    <n v="59"/>
    <d v="1967-03-26T00:00:00"/>
    <x v="1"/>
    <x v="1"/>
    <s v="FP&amp;A Analyst"/>
    <x v="4"/>
    <s v="M059"/>
    <x v="41"/>
    <x v="26"/>
    <s v="Italy"/>
    <s v="Lazio"/>
    <d v="2019-02-10T00:00:00"/>
    <m/>
    <x v="0"/>
    <n v="58000"/>
    <n v="8100"/>
    <n v="5"/>
    <x v="39"/>
    <n v="11"/>
    <n v="11"/>
    <n v="76"/>
    <x v="1"/>
    <s v="Master's"/>
    <s v="Agency"/>
    <s v="Office"/>
    <s v="EU-CC301"/>
    <x v="1"/>
    <n v="86.1"/>
    <n v="7.3"/>
    <s v="55+"/>
    <s v="€40k-€60k"/>
    <x v="2"/>
    <n v="0"/>
    <x v="0"/>
    <s v="Watchlist"/>
    <n v="86.1"/>
    <m/>
  </r>
  <r>
    <x v="974"/>
    <s v="Louise Visser"/>
    <x v="1"/>
    <n v="38"/>
    <d v="1987-09-07T00:00:00"/>
    <x v="11"/>
    <x v="4"/>
    <s v="Regional Sales Manager"/>
    <x v="2"/>
    <s v="M016"/>
    <x v="25"/>
    <x v="4"/>
    <s v="Spain"/>
    <s v="Community of Madrid"/>
    <d v="2020-04-08T00:00:00"/>
    <d v="2024-07-25T00:00:00"/>
    <x v="1"/>
    <n v="46000"/>
    <n v="4100"/>
    <n v="4"/>
    <x v="22"/>
    <n v="20"/>
    <n v="6"/>
    <n v="59"/>
    <x v="0"/>
    <s v="Bachelor's"/>
    <s v="Employee Referral"/>
    <s v="Hybrid"/>
    <s v="EU-CC201"/>
    <x v="1"/>
    <n v="67.2"/>
    <n v="4.3"/>
    <s v="35-44"/>
    <s v="€40k-€60k"/>
    <x v="2"/>
    <n v="1"/>
    <x v="1"/>
    <s v="Not Eligible"/>
    <n v="67.2"/>
    <m/>
  </r>
  <r>
    <x v="975"/>
    <s v="Francesca Perez"/>
    <x v="1"/>
    <n v="59"/>
    <d v="1967-01-03T00:00:00"/>
    <x v="2"/>
    <x v="2"/>
    <s v="Product Analyst"/>
    <x v="2"/>
    <s v="M031"/>
    <x v="28"/>
    <x v="8"/>
    <s v="United Kingdom"/>
    <s v="England"/>
    <d v="2020-04-15T00:00:00"/>
    <m/>
    <x v="0"/>
    <n v="60000"/>
    <n v="1200"/>
    <n v="2"/>
    <x v="20"/>
    <n v="25"/>
    <n v="15"/>
    <n v="44"/>
    <x v="0"/>
    <s v="Diploma"/>
    <s v="European Job Board"/>
    <s v="Remote"/>
    <s v="EU-CC102"/>
    <x v="1"/>
    <n v="43.4"/>
    <n v="6.2"/>
    <s v="55+"/>
    <s v="€60k-€85k"/>
    <x v="0"/>
    <n v="0"/>
    <x v="1"/>
    <s v="Not Eligible"/>
    <n v="43.4"/>
    <m/>
  </r>
  <r>
    <x v="976"/>
    <s v="Manon Eriksson"/>
    <x v="0"/>
    <n v="27"/>
    <d v="1999-05-12T00:00:00"/>
    <x v="0"/>
    <x v="0"/>
    <s v="Senior Data Analyst"/>
    <x v="4"/>
    <s v="M058"/>
    <x v="19"/>
    <x v="12"/>
    <s v="Ireland"/>
    <s v="Leinster"/>
    <d v="2017-01-16T00:00:00"/>
    <m/>
    <x v="0"/>
    <n v="71000"/>
    <n v="3600"/>
    <n v="3"/>
    <x v="35"/>
    <n v="17"/>
    <n v="6"/>
    <n v="57"/>
    <x v="0"/>
    <s v="Bachelor's"/>
    <s v="Agency"/>
    <s v="Hybrid"/>
    <s v="EU-CC103"/>
    <x v="0"/>
    <n v="64"/>
    <n v="9.4"/>
    <s v="25-34"/>
    <s v="€60k-€85k"/>
    <x v="1"/>
    <n v="0"/>
    <x v="0"/>
    <s v="Not Eligible"/>
    <n v="64"/>
    <m/>
  </r>
  <r>
    <x v="977"/>
    <s v="Marco O'Sullivan"/>
    <x v="1"/>
    <n v="22"/>
    <d v="2004-04-02T00:00:00"/>
    <x v="3"/>
    <x v="3"/>
    <s v="Contracts Analyst"/>
    <x v="1"/>
    <s v="M011"/>
    <x v="3"/>
    <x v="23"/>
    <s v="Portugal"/>
    <s v="Lisbon District"/>
    <d v="2023-06-09T00:00:00"/>
    <m/>
    <x v="0"/>
    <n v="88000"/>
    <n v="0"/>
    <n v="1"/>
    <x v="4"/>
    <n v="15"/>
    <n v="33"/>
    <n v="59"/>
    <x v="0"/>
    <s v="Bachelor's"/>
    <s v="Agency"/>
    <s v="Remote"/>
    <s v="EU-CC501"/>
    <x v="1"/>
    <n v="37.4"/>
    <n v="3"/>
    <s v="&lt;25"/>
    <s v="€85k-€120k"/>
    <x v="0"/>
    <n v="0"/>
    <x v="0"/>
    <s v="Not Eligible"/>
    <n v="37.4"/>
    <m/>
  </r>
  <r>
    <x v="978"/>
    <s v="Mikolaj Doyle"/>
    <x v="0"/>
    <n v="42"/>
    <d v="1984-04-05T00:00:00"/>
    <x v="6"/>
    <x v="2"/>
    <s v="Software Engineer"/>
    <x v="1"/>
    <s v="M039"/>
    <x v="22"/>
    <x v="2"/>
    <s v="Poland"/>
    <s v="Lesser Poland"/>
    <d v="2015-07-16T00:00:00"/>
    <d v="2019-04-26T00:00:00"/>
    <x v="1"/>
    <n v="63000"/>
    <n v="3200"/>
    <n v="3"/>
    <x v="2"/>
    <n v="17"/>
    <n v="18"/>
    <n v="45"/>
    <x v="0"/>
    <s v="Bachelor's"/>
    <s v="Indeed"/>
    <s v="Office"/>
    <s v="EU-CC101"/>
    <x v="0"/>
    <n v="50.5"/>
    <n v="3.8"/>
    <s v="35-44"/>
    <s v="€60k-€85k"/>
    <x v="1"/>
    <n v="1"/>
    <x v="1"/>
    <s v="Not Eligible"/>
    <n v="50.5"/>
    <s v="Data Issue"/>
  </r>
  <r>
    <x v="979"/>
    <s v="Julia Williams"/>
    <x v="0"/>
    <n v="42"/>
    <d v="1984-02-17T00:00:00"/>
    <x v="3"/>
    <x v="3"/>
    <s v="Contracts Analyst"/>
    <x v="4"/>
    <s v="M034"/>
    <x v="59"/>
    <x v="12"/>
    <s v="Ireland"/>
    <s v="Leinster"/>
    <d v="2020-03-21T00:00:00"/>
    <d v="2020-12-25T00:00:00"/>
    <x v="1"/>
    <n v="91000"/>
    <n v="1800"/>
    <n v="2"/>
    <x v="2"/>
    <n v="23"/>
    <n v="16"/>
    <n v="65"/>
    <x v="0"/>
    <s v="Bachelor's"/>
    <s v="Company Careers Page"/>
    <s v="Remote"/>
    <s v="EU-CC501"/>
    <x v="1"/>
    <n v="49.5"/>
    <n v="0.8"/>
    <s v="35-44"/>
    <s v="€85k-€120k"/>
    <x v="0"/>
    <n v="1"/>
    <x v="1"/>
    <s v="Not Eligible"/>
    <n v="49.5"/>
    <s v="Data Issue"/>
  </r>
  <r>
    <x v="980"/>
    <s v="Ines Martin"/>
    <x v="0"/>
    <n v="60"/>
    <d v="1966-02-04T00:00:00"/>
    <x v="11"/>
    <x v="4"/>
    <s v="Enterprise Account Manager"/>
    <x v="3"/>
    <s v="M023"/>
    <x v="24"/>
    <x v="29"/>
    <s v="United Kingdom"/>
    <s v="Scotland"/>
    <d v="2020-09-13T00:00:00"/>
    <m/>
    <x v="0"/>
    <n v="146000"/>
    <n v="8800"/>
    <n v="3"/>
    <x v="13"/>
    <n v="15"/>
    <n v="11"/>
    <n v="78"/>
    <x v="0"/>
    <s v="Bachelor's"/>
    <s v="Internal Transfer"/>
    <s v="Office"/>
    <s v="EU-CC201"/>
    <x v="1"/>
    <n v="64.3"/>
    <n v="5.7"/>
    <s v="55+"/>
    <s v="€120k-€170k"/>
    <x v="1"/>
    <n v="0"/>
    <x v="1"/>
    <s v="Watchlist"/>
    <n v="64.3"/>
    <m/>
  </r>
  <r>
    <x v="981"/>
    <s v="Arvid Kaminski"/>
    <x v="0"/>
    <n v="51"/>
    <d v="1974-07-24T00:00:00"/>
    <x v="12"/>
    <x v="1"/>
    <s v="Talent Acquisition Specialist"/>
    <x v="4"/>
    <s v="M052"/>
    <x v="52"/>
    <x v="0"/>
    <s v="Spain"/>
    <s v="Valencian Community"/>
    <d v="2022-11-12T00:00:00"/>
    <m/>
    <x v="0"/>
    <n v="63000"/>
    <n v="3200"/>
    <n v="3"/>
    <x v="18"/>
    <n v="21"/>
    <n v="9"/>
    <n v="71"/>
    <x v="0"/>
    <s v="Bachelor's"/>
    <s v="Company Careers Page"/>
    <s v="Hybrid"/>
    <s v="EU-CC302"/>
    <x v="1"/>
    <n v="58.8"/>
    <n v="3.6"/>
    <s v="45-54"/>
    <s v="€60k-€85k"/>
    <x v="1"/>
    <n v="0"/>
    <x v="2"/>
    <s v="Watchlist"/>
    <n v="58.8"/>
    <m/>
  </r>
  <r>
    <x v="982"/>
    <s v="Grace Visser"/>
    <x v="0"/>
    <n v="46"/>
    <d v="1980-03-26T00:00:00"/>
    <x v="11"/>
    <x v="4"/>
    <s v="Regional Sales Manager"/>
    <x v="2"/>
    <s v="M004"/>
    <x v="27"/>
    <x v="4"/>
    <s v="Spain"/>
    <s v="Community of Madrid"/>
    <d v="2021-05-04T00:00:00"/>
    <m/>
    <x v="0"/>
    <n v="54000"/>
    <n v="2700"/>
    <n v="3"/>
    <x v="12"/>
    <n v="28"/>
    <n v="10"/>
    <n v="57"/>
    <x v="0"/>
    <s v="Master's"/>
    <s v="Internal Transfer"/>
    <s v="Remote"/>
    <s v="EU-CC201"/>
    <x v="1"/>
    <n v="58"/>
    <n v="5.0999999999999996"/>
    <s v="45-54"/>
    <s v="€40k-€60k"/>
    <x v="1"/>
    <n v="0"/>
    <x v="1"/>
    <s v="Not Eligible"/>
    <n v="58"/>
    <m/>
  </r>
  <r>
    <x v="983"/>
    <s v="Jakub O'Brien"/>
    <x v="0"/>
    <n v="35"/>
    <d v="1990-08-31T00:00:00"/>
    <x v="4"/>
    <x v="4"/>
    <s v="Campaign Manager"/>
    <x v="1"/>
    <s v="M006"/>
    <x v="4"/>
    <x v="18"/>
    <s v="Poland"/>
    <s v="Masovian"/>
    <d v="2025-10-18T00:00:00"/>
    <m/>
    <x v="0"/>
    <n v="84000"/>
    <n v="1700"/>
    <n v="2"/>
    <x v="4"/>
    <n v="29"/>
    <n v="12"/>
    <n v="46"/>
    <x v="0"/>
    <s v="MBA"/>
    <s v="Indeed"/>
    <s v="Hybrid"/>
    <s v="EU-CC203"/>
    <x v="1"/>
    <n v="45.8"/>
    <n v="0.7"/>
    <s v="35-44"/>
    <s v="€60k-€85k"/>
    <x v="0"/>
    <n v="0"/>
    <x v="0"/>
    <s v="Not Eligible"/>
    <n v="45.8"/>
    <s v="Data Issue"/>
  </r>
  <r>
    <x v="984"/>
    <s v="Lukas Martin"/>
    <x v="1"/>
    <n v="48"/>
    <d v="1978-03-06T00:00:00"/>
    <x v="14"/>
    <x v="2"/>
    <s v="Systems Administrator"/>
    <x v="4"/>
    <s v="M035"/>
    <x v="55"/>
    <x v="7"/>
    <s v="Germany"/>
    <s v="Bavaria"/>
    <d v="2025-05-14T00:00:00"/>
    <m/>
    <x v="0"/>
    <n v="85000"/>
    <n v="4200"/>
    <n v="3"/>
    <x v="13"/>
    <n v="13"/>
    <n v="13"/>
    <n v="52"/>
    <x v="0"/>
    <s v="Bachelor's"/>
    <s v="Internal Transfer"/>
    <s v="Hybrid"/>
    <s v="EU-CC104"/>
    <x v="1"/>
    <n v="54.2"/>
    <n v="1.1000000000000001"/>
    <s v="45-54"/>
    <s v="€85k-€120k"/>
    <x v="1"/>
    <n v="0"/>
    <x v="1"/>
    <s v="Not Eligible"/>
    <n v="54.2"/>
    <m/>
  </r>
  <r>
    <x v="985"/>
    <s v="Daan Svensson"/>
    <x v="1"/>
    <n v="56"/>
    <d v="1969-07-13T00:00:00"/>
    <x v="6"/>
    <x v="2"/>
    <s v="Senior Software Engineer"/>
    <x v="5"/>
    <s v="M051"/>
    <x v="13"/>
    <x v="24"/>
    <s v="Portugal"/>
    <s v="Porto District"/>
    <d v="2017-07-26T00:00:00"/>
    <m/>
    <x v="0"/>
    <n v="26000"/>
    <n v="1300"/>
    <n v="3"/>
    <x v="16"/>
    <n v="15"/>
    <n v="15"/>
    <n v="50"/>
    <x v="0"/>
    <s v="Bachelor's"/>
    <s v="European Job Board"/>
    <s v="Hybrid"/>
    <s v="EU-CC101"/>
    <x v="1"/>
    <n v="53.5"/>
    <n v="8.9"/>
    <s v="55+"/>
    <s v="&lt;€40k"/>
    <x v="1"/>
    <n v="0"/>
    <x v="1"/>
    <s v="Not Eligible"/>
    <n v="53.5"/>
    <s v="Data Issue"/>
  </r>
  <r>
    <x v="986"/>
    <s v="George Schneider"/>
    <x v="0"/>
    <n v="61"/>
    <d v="1964-11-10T00:00:00"/>
    <x v="7"/>
    <x v="5"/>
    <s v="Operations Analyst"/>
    <x v="0"/>
    <s v="M042"/>
    <x v="49"/>
    <x v="15"/>
    <s v="Belgium"/>
    <s v="Brussels-Capital"/>
    <d v="2021-05-19T00:00:00"/>
    <m/>
    <x v="0"/>
    <n v="163000"/>
    <n v="4900"/>
    <n v="2"/>
    <x v="24"/>
    <n v="26"/>
    <n v="5"/>
    <n v="53"/>
    <x v="0"/>
    <s v="Master's"/>
    <s v="Company Careers Page"/>
    <s v="Office"/>
    <s v="EU-CC401"/>
    <x v="1"/>
    <n v="48.8"/>
    <n v="5.0999999999999996"/>
    <s v="55+"/>
    <s v="€120k-€170k"/>
    <x v="0"/>
    <n v="0"/>
    <x v="1"/>
    <s v="Not Eligible"/>
    <n v="48.8"/>
    <m/>
  </r>
  <r>
    <x v="987"/>
    <s v="Marie Oliveira"/>
    <x v="1"/>
    <n v="32"/>
    <d v="1993-11-28T00:00:00"/>
    <x v="7"/>
    <x v="5"/>
    <s v="Workforce Planner"/>
    <x v="2"/>
    <s v="M010"/>
    <x v="7"/>
    <x v="27"/>
    <s v="Belgium"/>
    <s v="Flanders"/>
    <d v="2018-02-15T00:00:00"/>
    <d v="2024-12-06T00:00:00"/>
    <x v="1"/>
    <n v="58000"/>
    <n v="2900"/>
    <n v="3"/>
    <x v="42"/>
    <n v="15"/>
    <n v="2"/>
    <n v="51"/>
    <x v="0"/>
    <s v="Master's"/>
    <s v="Employee Referral"/>
    <s v="Office"/>
    <s v="EU-CC401"/>
    <x v="1"/>
    <n v="62.8"/>
    <n v="6.8"/>
    <s v="25-34"/>
    <s v="€40k-€60k"/>
    <x v="1"/>
    <n v="1"/>
    <x v="0"/>
    <s v="Not Eligible"/>
    <n v="62.8"/>
    <m/>
  </r>
  <r>
    <x v="988"/>
    <s v="Klara Santos"/>
    <x v="0"/>
    <n v="51"/>
    <d v="1975-04-30T00:00:00"/>
    <x v="1"/>
    <x v="1"/>
    <s v="Financial Analyst"/>
    <x v="4"/>
    <s v="M059"/>
    <x v="41"/>
    <x v="5"/>
    <s v="Sweden"/>
    <s v="Stockholm County"/>
    <d v="2022-04-11T00:00:00"/>
    <m/>
    <x v="0"/>
    <n v="72000"/>
    <n v="1400"/>
    <n v="2"/>
    <x v="9"/>
    <n v="17"/>
    <n v="14"/>
    <n v="42"/>
    <x v="0"/>
    <s v="Diploma"/>
    <s v="University Hiring"/>
    <s v="Hybrid"/>
    <s v="EU-CC301"/>
    <x v="1"/>
    <n v="40.200000000000003"/>
    <n v="4.2"/>
    <s v="45-54"/>
    <s v="€60k-€85k"/>
    <x v="0"/>
    <n v="0"/>
    <x v="1"/>
    <s v="Not Eligible"/>
    <n v="40.200000000000003"/>
    <s v="Data Issue"/>
  </r>
  <r>
    <x v="989"/>
    <s v="Arvid Williams"/>
    <x v="1"/>
    <n v="27"/>
    <d v="1999-03-07T00:00:00"/>
    <x v="2"/>
    <x v="2"/>
    <s v="Associate Product Manager"/>
    <x v="2"/>
    <s v="M028"/>
    <x v="16"/>
    <x v="25"/>
    <s v="Netherlands"/>
    <s v="North Holland"/>
    <d v="2023-08-22T00:00:00"/>
    <m/>
    <x v="0"/>
    <n v="67000"/>
    <n v="3400"/>
    <n v="3"/>
    <x v="16"/>
    <n v="9"/>
    <n v="17"/>
    <n v="50"/>
    <x v="0"/>
    <s v="Master's"/>
    <s v="Employee Referral"/>
    <s v="Hybrid"/>
    <s v="EU-CC102"/>
    <x v="2"/>
    <n v="52.5"/>
    <n v="2.8"/>
    <s v="25-34"/>
    <s v="€60k-€85k"/>
    <x v="1"/>
    <n v="0"/>
    <x v="1"/>
    <s v="Not Eligible"/>
    <n v="52.5"/>
    <m/>
  </r>
  <r>
    <x v="990"/>
    <s v="Giulia Fernandez"/>
    <x v="1"/>
    <n v="24"/>
    <d v="2002-05-08T00:00:00"/>
    <x v="9"/>
    <x v="1"/>
    <s v="Strategy Analyst"/>
    <x v="3"/>
    <s v="M015"/>
    <x v="10"/>
    <x v="19"/>
    <s v="France"/>
    <s v="Ile-de-France"/>
    <d v="2025-10-21T00:00:00"/>
    <m/>
    <x v="0"/>
    <n v="155000"/>
    <n v="4600"/>
    <n v="2"/>
    <x v="56"/>
    <n v="17"/>
    <n v="0"/>
    <n v="37"/>
    <x v="0"/>
    <s v="Master's"/>
    <s v="LinkedIn"/>
    <s v="Office"/>
    <s v="EU-CC303"/>
    <x v="1"/>
    <n v="51"/>
    <n v="0.6"/>
    <s v="&lt;25"/>
    <s v="€120k-€170k"/>
    <x v="0"/>
    <n v="0"/>
    <x v="0"/>
    <s v="Not Eligible"/>
    <n v="51"/>
    <s v="Data Issue"/>
  </r>
  <r>
    <x v="991"/>
    <s v="Leonardo Esposito"/>
    <x v="1"/>
    <n v="47"/>
    <d v="1978-09-09T00:00:00"/>
    <x v="9"/>
    <x v="1"/>
    <s v="Strategy Analyst"/>
    <x v="1"/>
    <s v="M015"/>
    <x v="10"/>
    <x v="10"/>
    <s v="Germany"/>
    <s v="Berlin"/>
    <d v="2018-04-09T00:00:00"/>
    <m/>
    <x v="0"/>
    <n v="116000"/>
    <n v="5800"/>
    <n v="3"/>
    <x v="33"/>
    <n v="10"/>
    <n v="18"/>
    <n v="63"/>
    <x v="0"/>
    <s v="Bachelor's"/>
    <s v="Company Careers Page"/>
    <s v="Office"/>
    <s v="EU-CC303"/>
    <x v="1"/>
    <n v="50"/>
    <n v="8.1999999999999993"/>
    <s v="45-54"/>
    <s v="€85k-€120k"/>
    <x v="1"/>
    <n v="0"/>
    <x v="2"/>
    <s v="Watchlist"/>
    <n v="50"/>
    <s v="Data Issue"/>
  </r>
  <r>
    <x v="992"/>
    <s v="Paul Gonzalez"/>
    <x v="1"/>
    <n v="59"/>
    <d v="1967-04-24T00:00:00"/>
    <x v="2"/>
    <x v="2"/>
    <s v="Product Analyst"/>
    <x v="4"/>
    <s v="M021"/>
    <x v="56"/>
    <x v="1"/>
    <s v="Germany"/>
    <s v="Hamburg"/>
    <d v="2022-12-03T00:00:00"/>
    <m/>
    <x v="0"/>
    <n v="68000"/>
    <n v="6100"/>
    <n v="4"/>
    <x v="26"/>
    <n v="11"/>
    <n v="3"/>
    <n v="46"/>
    <x v="0"/>
    <s v="PhD"/>
    <s v="Internal Transfer"/>
    <s v="Remote"/>
    <s v="EU-CC102"/>
    <x v="1"/>
    <n v="66.8"/>
    <n v="3.5"/>
    <s v="55+"/>
    <s v="€60k-€85k"/>
    <x v="2"/>
    <n v="0"/>
    <x v="1"/>
    <s v="Not Eligible"/>
    <n v="66.8"/>
    <s v="Data Issue"/>
  </r>
  <r>
    <x v="993"/>
    <s v="George Martin"/>
    <x v="2"/>
    <n v="55"/>
    <d v="1970-09-03T00:00:00"/>
    <x v="7"/>
    <x v="5"/>
    <s v="Operations Analyst"/>
    <x v="5"/>
    <s v="M010"/>
    <x v="7"/>
    <x v="29"/>
    <s v="United Kingdom"/>
    <s v="Scotland"/>
    <d v="2022-11-10T00:00:00"/>
    <m/>
    <x v="0"/>
    <n v="45000"/>
    <n v="6300"/>
    <n v="5"/>
    <x v="6"/>
    <n v="22"/>
    <n v="14"/>
    <n v="88"/>
    <x v="0"/>
    <s v="Bachelor's"/>
    <s v="Company Careers Page"/>
    <s v="Hybrid"/>
    <s v="EU-CC401"/>
    <x v="1"/>
    <n v="88.8"/>
    <n v="3.6"/>
    <s v="55+"/>
    <s v="€40k-€60k"/>
    <x v="2"/>
    <n v="0"/>
    <x v="0"/>
    <s v="Eligible"/>
    <n v="88.8"/>
    <s v="Data Issue"/>
  </r>
  <r>
    <x v="994"/>
    <s v="Astrid Walker"/>
    <x v="0"/>
    <n v="27"/>
    <d v="1999-05-26T00:00:00"/>
    <x v="10"/>
    <x v="5"/>
    <s v="Procurement Analyst"/>
    <x v="4"/>
    <s v="M049"/>
    <x v="23"/>
    <x v="13"/>
    <s v="Europe"/>
    <s v="Remote"/>
    <d v="2017-10-10T00:00:00"/>
    <m/>
    <x v="0"/>
    <n v="75000"/>
    <n v="1500"/>
    <n v="2"/>
    <x v="41"/>
    <n v="17"/>
    <n v="11"/>
    <n v="53"/>
    <x v="0"/>
    <s v="Bachelor's"/>
    <s v="Agency"/>
    <s v="Office"/>
    <s v="EU-CC402"/>
    <x v="1"/>
    <n v="46.8"/>
    <n v="8.6999999999999993"/>
    <s v="25-34"/>
    <s v="€60k-€85k"/>
    <x v="0"/>
    <n v="0"/>
    <x v="1"/>
    <s v="Not Eligible"/>
    <n v="46.8"/>
    <s v="Data Issue"/>
  </r>
  <r>
    <x v="995"/>
    <s v="Sofia Smith"/>
    <x v="0"/>
    <n v="26"/>
    <d v="1999-11-19T00:00:00"/>
    <x v="4"/>
    <x v="4"/>
    <s v="Content Specialist"/>
    <x v="1"/>
    <s v="M006"/>
    <x v="4"/>
    <x v="13"/>
    <s v="Europe"/>
    <s v="Remote"/>
    <d v="2018-11-16T00:00:00"/>
    <m/>
    <x v="0"/>
    <n v="110000"/>
    <n v="0"/>
    <n v="1"/>
    <x v="21"/>
    <n v="10"/>
    <n v="11"/>
    <n v="48"/>
    <x v="0"/>
    <s v="Master's"/>
    <s v="Internal Transfer"/>
    <s v="Hybrid"/>
    <s v="EU-CC203"/>
    <x v="0"/>
    <n v="34.5"/>
    <n v="7.6"/>
    <s v="25-34"/>
    <s v="€85k-€120k"/>
    <x v="0"/>
    <n v="0"/>
    <x v="1"/>
    <s v="Not Eligible"/>
    <n v="34.5"/>
    <s v="Data Issue"/>
  </r>
  <r>
    <x v="996"/>
    <s v="Julia Bianchi"/>
    <x v="0"/>
    <n v="40"/>
    <d v="1985-09-28T00:00:00"/>
    <x v="4"/>
    <x v="4"/>
    <s v="Growth Marketer"/>
    <x v="0"/>
    <s v="M006"/>
    <x v="4"/>
    <x v="8"/>
    <s v="United Kingdom"/>
    <s v="England"/>
    <d v="2017-11-23T00:00:00"/>
    <m/>
    <x v="0"/>
    <n v="192000"/>
    <n v="11500"/>
    <n v="3"/>
    <x v="21"/>
    <n v="8"/>
    <n v="1"/>
    <n v="81"/>
    <x v="0"/>
    <s v="Bachelor's"/>
    <s v="Indeed"/>
    <s v="Remote"/>
    <s v="EU-CC203"/>
    <x v="1"/>
    <n v="69.099999999999994"/>
    <n v="8.6"/>
    <s v="35-44"/>
    <s v="€170k+"/>
    <x v="1"/>
    <n v="0"/>
    <x v="1"/>
    <s v="Watchlist"/>
    <n v="69.099999999999994"/>
    <m/>
  </r>
  <r>
    <x v="997"/>
    <s v="Finn Marino"/>
    <x v="0"/>
    <n v="47"/>
    <d v="1979-04-07T00:00:00"/>
    <x v="14"/>
    <x v="2"/>
    <s v="IT Manager"/>
    <x v="2"/>
    <s v="M009"/>
    <x v="45"/>
    <x v="10"/>
    <s v="Germany"/>
    <s v="Berlin"/>
    <d v="2024-08-01T00:00:00"/>
    <m/>
    <x v="0"/>
    <n v="50000"/>
    <n v="4500"/>
    <n v="4"/>
    <x v="9"/>
    <n v="10"/>
    <n v="12"/>
    <n v="69"/>
    <x v="0"/>
    <s v="Bachelor's"/>
    <s v="Company Careers Page"/>
    <s v="Remote"/>
    <s v="EU-CC104"/>
    <x v="1"/>
    <n v="68.7"/>
    <n v="1.9"/>
    <s v="45-54"/>
    <s v="€40k-€60k"/>
    <x v="2"/>
    <n v="0"/>
    <x v="1"/>
    <s v="Watchlist"/>
    <n v="68.7"/>
    <m/>
  </r>
  <r>
    <x v="998"/>
    <s v="Sofia Colombo"/>
    <x v="1"/>
    <n v="28"/>
    <d v="1998-06-12T00:00:00"/>
    <x v="6"/>
    <x v="2"/>
    <s v="Frontend Engineer"/>
    <x v="4"/>
    <s v="M044"/>
    <x v="36"/>
    <x v="22"/>
    <s v="Netherlands"/>
    <s v="South Holland"/>
    <d v="2016-05-26T00:00:00"/>
    <m/>
    <x v="0"/>
    <n v="75000"/>
    <n v="3800"/>
    <n v="3"/>
    <x v="42"/>
    <n v="15"/>
    <n v="17"/>
    <n v="81"/>
    <x v="0"/>
    <s v="Diploma"/>
    <s v="Indeed"/>
    <s v="Office"/>
    <s v="EU-CC101"/>
    <x v="1"/>
    <n v="65.8"/>
    <n v="10.1"/>
    <s v="25-34"/>
    <s v="€60k-€85k"/>
    <x v="1"/>
    <n v="0"/>
    <x v="0"/>
    <s v="Watchlist"/>
    <n v="65.8"/>
    <m/>
  </r>
  <r>
    <x v="999"/>
    <s v="Anna Thomas"/>
    <x v="0"/>
    <n v="31"/>
    <d v="1995-01-20T00:00:00"/>
    <x v="6"/>
    <x v="2"/>
    <s v="Backend Engineer"/>
    <x v="2"/>
    <s v="M057"/>
    <x v="38"/>
    <x v="12"/>
    <s v="Ireland"/>
    <s v="Leinster"/>
    <d v="2018-10-19T00:00:00"/>
    <m/>
    <x v="0"/>
    <n v="51000"/>
    <n v="2600"/>
    <n v="3"/>
    <x v="31"/>
    <n v="17"/>
    <n v="10"/>
    <n v="80"/>
    <x v="0"/>
    <s v="Diploma"/>
    <s v="Agency"/>
    <s v="Remote"/>
    <s v="EU-CC101"/>
    <x v="1"/>
    <n v="70"/>
    <n v="7.7"/>
    <s v="25-34"/>
    <s v="€40k-€60k"/>
    <x v="1"/>
    <n v="0"/>
    <x v="0"/>
    <s v="Watchlist"/>
    <n v="7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1810D-45C8-4942-92A8-E2CB0EC8C67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 ">
  <location ref="T18:V22" firstHeaderRow="0" firstDataRow="1" firstDataCol="1"/>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dataField="1"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pivotFields>
  <rowFields count="1">
    <field x="36"/>
  </rowFields>
  <rowItems count="4">
    <i>
      <x/>
    </i>
    <i>
      <x v="1"/>
    </i>
    <i>
      <x v="2"/>
    </i>
    <i t="grand">
      <x/>
    </i>
  </rowItems>
  <colFields count="1">
    <field x="-2"/>
  </colFields>
  <colItems count="2">
    <i>
      <x/>
    </i>
    <i i="1">
      <x v="1"/>
    </i>
  </colItems>
  <dataFields count="2">
    <dataField name="Average of Department Productivity Score" fld="38" subtotal="average" baseField="0" baseItem="0" numFmtId="2"/>
    <dataField name="Average of Performance Rating" fld="19" subtotal="average" baseField="0" baseItem="0"/>
  </dataFields>
  <formats count="1">
    <format dxfId="286">
      <pivotArea outline="0" collapsedLevelsAreSubtotals="1" fieldPosition="0"/>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B06C4F-7254-FC4A-9E7C-3A5863BC9D3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anager Name">
  <location ref="O18:R79" firstHeaderRow="0"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axis="axisRow" showAll="0">
      <items count="61">
        <item x="56"/>
        <item x="4"/>
        <item x="8"/>
        <item x="55"/>
        <item x="30"/>
        <item x="24"/>
        <item x="1"/>
        <item x="50"/>
        <item x="40"/>
        <item x="39"/>
        <item x="12"/>
        <item x="11"/>
        <item x="26"/>
        <item x="37"/>
        <item x="9"/>
        <item x="38"/>
        <item x="13"/>
        <item x="28"/>
        <item x="58"/>
        <item x="22"/>
        <item x="27"/>
        <item x="32"/>
        <item x="34"/>
        <item x="52"/>
        <item x="43"/>
        <item x="5"/>
        <item x="6"/>
        <item x="44"/>
        <item x="29"/>
        <item x="3"/>
        <item x="25"/>
        <item x="41"/>
        <item x="10"/>
        <item x="7"/>
        <item x="14"/>
        <item x="54"/>
        <item x="42"/>
        <item x="48"/>
        <item x="19"/>
        <item x="45"/>
        <item x="23"/>
        <item x="47"/>
        <item x="57"/>
        <item x="20"/>
        <item x="46"/>
        <item x="31"/>
        <item x="17"/>
        <item x="15"/>
        <item x="49"/>
        <item x="21"/>
        <item x="53"/>
        <item x="16"/>
        <item x="59"/>
        <item x="51"/>
        <item x="0"/>
        <item x="35"/>
        <item x="18"/>
        <item x="2"/>
        <item x="36"/>
        <item x="33"/>
        <item t="default"/>
      </items>
    </pivotField>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3">
    <i>
      <x/>
    </i>
    <i i="1">
      <x v="1"/>
    </i>
    <i i="2">
      <x v="2"/>
    </i>
  </colItems>
  <dataFields count="3">
    <dataField name="Count of Employee ID" fld="0" subtotal="count" baseField="0" baseItem="0"/>
    <dataField name="Average of Attrition Flag" fld="35" subtotal="average" baseField="0" baseItem="0" numFmtId="9"/>
    <dataField name="Average of Employee Engagement Score" fld="23" subtotal="average" baseField="0" baseItem="0"/>
  </dataFields>
  <formats count="3">
    <format dxfId="352">
      <pivotArea outline="0" collapsedLevelsAreSubtotals="1" fieldPosition="0"/>
    </format>
    <format dxfId="353">
      <pivotArea outline="0" collapsedLevelsAreSubtotals="1" fieldPosition="0">
        <references count="1">
          <reference field="4294967294" count="1" selected="0">
            <x v="1"/>
          </reference>
        </references>
      </pivotArea>
    </format>
    <format dxfId="354">
      <pivotArea dataOnly="0" labelOnly="1" outline="0" fieldPosition="0">
        <references count="1">
          <reference field="4294967294" count="1">
            <x v="1"/>
          </reference>
        </references>
      </pivotArea>
    </format>
  </formats>
  <conditionalFormats count="3">
    <conditionalFormat priority="3">
      <pivotAreas count="1">
        <pivotArea type="data" collapsedLevelsAreSubtotals="1" fieldPosition="0">
          <references count="2">
            <reference field="4294967294" count="1" selected="0">
              <x v="0"/>
            </reference>
            <reference field="10"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 priority="2">
      <pivotAreas count="1">
        <pivotArea type="data" collapsedLevelsAreSubtotals="1" fieldPosition="0">
          <references count="2">
            <reference field="4294967294" count="1" selected="0">
              <x v="1"/>
            </reference>
            <reference field="10"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 priority="1">
      <pivotAreas count="1">
        <pivotArea type="data" collapsedLevelsAreSubtotals="1" fieldPosition="0">
          <references count="2">
            <reference field="4294967294" count="1" selected="0">
              <x v="2"/>
            </reference>
            <reference field="10"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294CC1-5968-0746-809C-7259FCA896CA}"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M4" firstHeaderRow="1" firstDataRow="1" firstDataCol="0"/>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mployee Engagement Score" fld="23" subtotal="average" baseField="0" baseItem="0"/>
  </dataFields>
  <formats count="1">
    <format dxfId="3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9E70D-C1DD-194D-A26E-2B96DB35E19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axis="axisPage" multipleItemSelectionAllowed="1"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6" hier="-1"/>
  </pageField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9A641-6AF8-084C-B5A8-FE3AF6A3098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A10:B26"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axis="axisRow" showAll="0" sortType="descending">
      <items count="16">
        <item x="13"/>
        <item x="9"/>
        <item x="5"/>
        <item x="0"/>
        <item x="6"/>
        <item x="1"/>
        <item x="12"/>
        <item x="14"/>
        <item x="3"/>
        <item x="4"/>
        <item x="7"/>
        <item x="10"/>
        <item x="2"/>
        <item x="11"/>
        <item x="8"/>
        <item t="default"/>
      </items>
      <autoSortScope>
        <pivotArea dataOnly="0" outline="0" fieldPosition="0">
          <references count="1">
            <reference field="4294967294" count="1" selected="0">
              <x v="0"/>
            </reference>
          </references>
        </pivotArea>
      </autoSortScope>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6">
    <i>
      <x v="4"/>
    </i>
    <i>
      <x v="13"/>
    </i>
    <i>
      <x v="2"/>
    </i>
    <i>
      <x v="10"/>
    </i>
    <i>
      <x v="12"/>
    </i>
    <i>
      <x v="9"/>
    </i>
    <i>
      <x v="7"/>
    </i>
    <i>
      <x v="3"/>
    </i>
    <i>
      <x v="6"/>
    </i>
    <i>
      <x v="5"/>
    </i>
    <i>
      <x/>
    </i>
    <i>
      <x v="14"/>
    </i>
    <i>
      <x v="1"/>
    </i>
    <i>
      <x v="11"/>
    </i>
    <i>
      <x v="8"/>
    </i>
    <i t="grand">
      <x/>
    </i>
  </rowItems>
  <colItems count="1">
    <i/>
  </colItems>
  <dataFields count="1">
    <dataField name="Count of Employee ID" fld="0" subtotal="count" baseField="0" baseItem="0"/>
  </dataField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21579-4AFA-2F48-8EA6-211358CDD3C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Level">
  <location ref="G10:H18" firstHeaderRow="1" firstDataRow="1" firstDataCol="1"/>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axis="axisRow" showAll="0" sortType="descending">
      <items count="8">
        <item x="5"/>
        <item x="2"/>
        <item x="4"/>
        <item x="1"/>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items count="3">
        <item x="0"/>
        <item x="1"/>
        <item t="default"/>
      </items>
    </pivotField>
    <pivotField dataField="1"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8">
    <i>
      <x v="6"/>
    </i>
    <i>
      <x v="5"/>
    </i>
    <i>
      <x v="4"/>
    </i>
    <i>
      <x v="3"/>
    </i>
    <i>
      <x v="2"/>
    </i>
    <i>
      <x v="1"/>
    </i>
    <i>
      <x/>
    </i>
    <i t="grand">
      <x/>
    </i>
  </rowItems>
  <colItems count="1">
    <i/>
  </colItems>
  <dataFields count="1">
    <dataField name="Average of Salary" fld="17" subtotal="average" baseField="0" baseItem="0" numFmtId="167"/>
  </dataFields>
  <formats count="1">
    <format dxfId="35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C5CBE-CB45-D249-BE0E-0CD11A7EE56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
  <location ref="N10:O14"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36"/>
  </rowFields>
  <rowItems count="4">
    <i>
      <x/>
    </i>
    <i>
      <x v="1"/>
    </i>
    <i>
      <x v="2"/>
    </i>
    <i t="grand">
      <x/>
    </i>
  </rowItems>
  <colItems count="1">
    <i/>
  </colItems>
  <dataFields count="1">
    <dataField name="Count of Employee ID" fld="0" subtotal="count" baseField="0" baseItem="0"/>
  </dataFields>
  <formats count="1">
    <format dxfId="36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6" count="1" selected="0">
            <x v="0"/>
          </reference>
        </references>
      </pivotArea>
    </chartFormat>
    <chartFormat chart="0" format="2">
      <pivotArea type="data" outline="0" fieldPosition="0">
        <references count="2">
          <reference field="4294967294" count="1" selected="0">
            <x v="0"/>
          </reference>
          <reference field="36" count="1" selected="0">
            <x v="1"/>
          </reference>
        </references>
      </pivotArea>
    </chartFormat>
    <chartFormat chart="0" format="3">
      <pivotArea type="data" outline="0" fieldPosition="0">
        <references count="2">
          <reference field="4294967294" count="1" selected="0">
            <x v="0"/>
          </reference>
          <reference field="3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6" count="1" selected="0">
            <x v="0"/>
          </reference>
        </references>
      </pivotArea>
    </chartFormat>
    <chartFormat chart="5" format="10">
      <pivotArea type="data" outline="0" fieldPosition="0">
        <references count="2">
          <reference field="4294967294" count="1" selected="0">
            <x v="0"/>
          </reference>
          <reference field="36" count="1" selected="0">
            <x v="1"/>
          </reference>
        </references>
      </pivotArea>
    </chartFormat>
    <chartFormat chart="5" format="1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5B1A1C-BD25-0549-A62B-3EEBCBA254C0}"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rformers">
  <location ref="A30:B34"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s>
  <rowFields count="1">
    <field x="34"/>
  </rowFields>
  <rowItems count="4">
    <i>
      <x/>
    </i>
    <i>
      <x v="1"/>
    </i>
    <i>
      <x v="2"/>
    </i>
    <i t="grand">
      <x/>
    </i>
  </rowItems>
  <colItems count="1">
    <i/>
  </colItems>
  <dataFields count="1">
    <dataField name="Count of Employee ID" fld="0" subtotal="count" baseField="0" baseItem="0"/>
  </dataFields>
  <formats count="1">
    <format dxfId="3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08A27-687B-664F-A9B2-3493EEABCFE0}"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K4" firstHeaderRow="1" firstDataRow="1" firstDataCol="0"/>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dataField="1"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raining Hours" fld="20" subtotal="average" baseField="0" baseItem="0" numFmtId="2"/>
  </dataFields>
  <formats count="1">
    <format dxfId="3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97D3D2-A886-8840-A164-C2DB75C34E3F}"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rformers">
  <location ref="D30:E34"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loyee ID" fld="0" subtotal="count" baseField="0" baseItem="0"/>
  </dataFields>
  <formats count="1">
    <format dxfId="3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80059C-4B51-9641-8F33-93F84659081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D10:E26" firstHeaderRow="1" firstDataRow="1" firstDataCol="1"/>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axis="axisRow" showAll="0" sortType="descending">
      <items count="16">
        <item x="13"/>
        <item x="9"/>
        <item x="5"/>
        <item x="0"/>
        <item x="6"/>
        <item x="1"/>
        <item x="12"/>
        <item x="14"/>
        <item x="3"/>
        <item x="4"/>
        <item x="7"/>
        <item x="10"/>
        <item x="2"/>
        <item x="11"/>
        <item x="8"/>
        <item t="default"/>
      </items>
      <autoSortScope>
        <pivotArea dataOnly="0" outline="0" fieldPosition="0">
          <references count="1">
            <reference field="4294967294" count="1" selected="0">
              <x v="0"/>
            </reference>
          </references>
        </pivotArea>
      </autoSortScope>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16">
    <i>
      <x v="2"/>
    </i>
    <i>
      <x v="1"/>
    </i>
    <i>
      <x v="14"/>
    </i>
    <i>
      <x v="12"/>
    </i>
    <i>
      <x v="10"/>
    </i>
    <i>
      <x v="6"/>
    </i>
    <i>
      <x v="3"/>
    </i>
    <i>
      <x v="4"/>
    </i>
    <i>
      <x v="13"/>
    </i>
    <i>
      <x v="7"/>
    </i>
    <i>
      <x v="9"/>
    </i>
    <i>
      <x v="5"/>
    </i>
    <i>
      <x v="11"/>
    </i>
    <i>
      <x v="8"/>
    </i>
    <i>
      <x/>
    </i>
    <i t="grand">
      <x/>
    </i>
  </rowItems>
  <colItems count="1">
    <i/>
  </colItems>
  <dataFields count="1">
    <dataField name="Average of Attrition Flag" fld="35" subtotal="average" baseField="0" baseItem="0" numFmtId="10"/>
  </dataFields>
  <formats count="1">
    <format dxfId="35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3AE836-C097-964E-B5F8-E67545495C8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Attrition Flag" fld="35" subtotal="average" baseField="0" baseItem="0" numFmtId="10"/>
  </dataFields>
  <formats count="1">
    <format dxfId="3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B78885-3680-FF44-B26B-E5B86653714A}" name="PivotTable1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mployee Types">
  <location ref="K30:L41"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axis="axisRow" showAll="0" measureFilter="1" sortType="descending">
      <items count="31">
        <item x="14"/>
        <item x="18"/>
        <item x="0"/>
        <item x="5"/>
        <item x="22"/>
        <item x="26"/>
        <item x="13"/>
        <item x="24"/>
        <item x="19"/>
        <item x="7"/>
        <item x="3"/>
        <item x="9"/>
        <item x="4"/>
        <item x="16"/>
        <item x="8"/>
        <item x="23"/>
        <item x="17"/>
        <item x="2"/>
        <item x="1"/>
        <item x="20"/>
        <item x="11"/>
        <item x="6"/>
        <item x="29"/>
        <item x="12"/>
        <item x="28"/>
        <item x="15"/>
        <item x="10"/>
        <item x="21"/>
        <item x="27"/>
        <item x="25"/>
        <item t="default"/>
      </items>
    </pivotField>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1">
    <i>
      <x v="1"/>
    </i>
    <i>
      <x v="6"/>
    </i>
    <i>
      <x v="8"/>
    </i>
    <i>
      <x v="9"/>
    </i>
    <i>
      <x v="12"/>
    </i>
    <i>
      <x v="14"/>
    </i>
    <i>
      <x v="23"/>
    </i>
    <i>
      <x v="25"/>
    </i>
    <i>
      <x v="26"/>
    </i>
    <i>
      <x v="29"/>
    </i>
    <i t="grand">
      <x/>
    </i>
  </rowItems>
  <colItems count="1">
    <i/>
  </colItems>
  <dataFields count="1">
    <dataField name="Count of Employee ID" fld="0" subtotal="count" baseField="0" baseItem="0"/>
  </dataFields>
  <formats count="1">
    <format dxfId="360">
      <pivotArea outline="0" collapsedLevelsAreSubtotals="1" fieldPosition="0"/>
    </format>
  </formats>
  <pivotTableStyleInfo name="PivotStyleLight16" showRowHeaders="1" showColHeaders="1" showRowStripes="0" showColStripes="0" showLastColumn="1"/>
  <filters count="1">
    <filter fld="1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616553-6360-7A47-B924-F44E7DC00D1A}"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Employee Types">
  <location ref="G30:H35" firstHeaderRow="1" firstDataRow="1" firstDataCol="1"/>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29"/>
  </rowFields>
  <rowItems count="5">
    <i>
      <x/>
    </i>
    <i>
      <x v="1"/>
    </i>
    <i>
      <x v="2"/>
    </i>
    <i>
      <x v="3"/>
    </i>
    <i t="grand">
      <x/>
    </i>
  </rowItems>
  <colItems count="1">
    <i/>
  </colItems>
  <dataFields count="1">
    <dataField name="Count of Employee ID" fld="0" subtotal="count" baseField="0" baseItem="0"/>
  </dataFields>
  <formats count="1">
    <format dxfId="3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1EC62B-8DB6-8641-BDBB-B985FBD5EC8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1C7197-DBB9-FB4B-98B7-A4109E1D58A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usiness Unit">
  <location ref="J10:K17" firstHeaderRow="1" firstDataRow="1" firstDataCol="1"/>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axis="axisRow"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Employee Engagement Score" fld="23" subtotal="average" baseField="0" baseItem="0" numFmtId="2"/>
  </dataFields>
  <formats count="1">
    <format dxfId="35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6" count="1" selected="0">
            <x v="0"/>
          </reference>
        </references>
      </pivotArea>
    </chartFormat>
    <chartFormat chart="5" format="16">
      <pivotArea type="data" outline="0" fieldPosition="0">
        <references count="2">
          <reference field="4294967294" count="1" selected="0">
            <x v="0"/>
          </reference>
          <reference field="6" count="1" selected="0">
            <x v="1"/>
          </reference>
        </references>
      </pivotArea>
    </chartFormat>
    <chartFormat chart="5" format="17">
      <pivotArea type="data" outline="0" fieldPosition="0">
        <references count="2">
          <reference field="4294967294" count="1" selected="0">
            <x v="0"/>
          </reference>
          <reference field="6" count="1" selected="0">
            <x v="2"/>
          </reference>
        </references>
      </pivotArea>
    </chartFormat>
    <chartFormat chart="5" format="18">
      <pivotArea type="data" outline="0" fieldPosition="0">
        <references count="2">
          <reference field="4294967294" count="1" selected="0">
            <x v="0"/>
          </reference>
          <reference field="6" count="1" selected="0">
            <x v="3"/>
          </reference>
        </references>
      </pivotArea>
    </chartFormat>
    <chartFormat chart="5" format="19">
      <pivotArea type="data" outline="0" fieldPosition="0">
        <references count="2">
          <reference field="4294967294" count="1" selected="0">
            <x v="0"/>
          </reference>
          <reference field="6" count="1" selected="0">
            <x v="4"/>
          </reference>
        </references>
      </pivotArea>
    </chartFormat>
    <chartFormat chart="5"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AAA63D-6B0F-484A-A6C3-A87D37298B9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4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numFmtId="164" showAll="0"/>
    <pivotField showAll="0">
      <items count="16">
        <item x="13"/>
        <item x="9"/>
        <item x="5"/>
        <item x="0"/>
        <item x="6"/>
        <item x="1"/>
        <item x="12"/>
        <item x="14"/>
        <item x="3"/>
        <item x="4"/>
        <item x="7"/>
        <item x="10"/>
        <item x="2"/>
        <item x="11"/>
        <item x="8"/>
        <item t="default"/>
      </items>
    </pivotField>
    <pivotField showAll="0">
      <items count="7">
        <item x="1"/>
        <item x="0"/>
        <item x="5"/>
        <item x="2"/>
        <item x="4"/>
        <item x="3"/>
        <item t="default"/>
      </items>
    </pivotField>
    <pivotField showAll="0"/>
    <pivotField showAll="0">
      <items count="8">
        <item x="5"/>
        <item x="2"/>
        <item x="4"/>
        <item x="1"/>
        <item x="3"/>
        <item x="0"/>
        <item x="6"/>
        <item t="default"/>
      </items>
    </pivotField>
    <pivotField showAll="0"/>
    <pivotField showAll="0"/>
    <pivotField showAll="0"/>
    <pivotField showAll="0"/>
    <pivotField showAll="0"/>
    <pivotField numFmtId="164" showAll="0"/>
    <pivotField showAll="0"/>
    <pivotField showAll="0">
      <items count="3">
        <item x="0"/>
        <item x="1"/>
        <item t="default"/>
      </items>
    </pivotField>
    <pivotField dataField="1" numFmtId="165" showAll="0"/>
    <pivotField numFmtId="165" showAll="0"/>
    <pivotField showAll="0"/>
    <pivotField showAll="0">
      <items count="58">
        <item x="33"/>
        <item x="36"/>
        <item x="46"/>
        <item x="52"/>
        <item x="47"/>
        <item x="51"/>
        <item x="18"/>
        <item x="15"/>
        <item x="49"/>
        <item x="19"/>
        <item x="28"/>
        <item x="40"/>
        <item x="10"/>
        <item x="17"/>
        <item x="22"/>
        <item x="3"/>
        <item x="25"/>
        <item x="21"/>
        <item x="9"/>
        <item x="24"/>
        <item x="27"/>
        <item x="8"/>
        <item x="13"/>
        <item x="41"/>
        <item x="12"/>
        <item x="26"/>
        <item x="16"/>
        <item x="2"/>
        <item x="1"/>
        <item x="7"/>
        <item x="20"/>
        <item x="4"/>
        <item x="29"/>
        <item x="14"/>
        <item x="37"/>
        <item x="0"/>
        <item x="42"/>
        <item x="32"/>
        <item x="11"/>
        <item x="23"/>
        <item x="48"/>
        <item x="35"/>
        <item x="30"/>
        <item x="31"/>
        <item x="38"/>
        <item x="34"/>
        <item x="50"/>
        <item x="56"/>
        <item x="6"/>
        <item x="55"/>
        <item x="39"/>
        <item x="43"/>
        <item x="44"/>
        <item x="53"/>
        <item x="45"/>
        <item x="54"/>
        <item x="5"/>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lary" fld="17" subtotal="average" baseField="0" baseItem="0" numFmtId="167"/>
  </dataFields>
  <formats count="1">
    <format dxfId="3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5246CCFB-9153-4E48-84C3-D0FB197DC5C0}" sourceName="Employee ID">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ED7A45-CB85-ED42-B3E8-01052C75D4F3}" sourceName="Gender">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9A41B90-3E6A-174E-8BC7-B7BCF6098207}" sourceName="Department">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15">
        <i x="13" s="1"/>
        <i x="9" s="1"/>
        <i x="5" s="1"/>
        <i x="0" s="1"/>
        <i x="6" s="1"/>
        <i x="1" s="1"/>
        <i x="12" s="1"/>
        <i x="14" s="1"/>
        <i x="3" s="1"/>
        <i x="4" s="1"/>
        <i x="7" s="1"/>
        <i x="10" s="1"/>
        <i x="2" s="1"/>
        <i x="1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57990FCD-8F30-B147-B33B-0EC6D4722422}" sourceName="Business Unit">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6">
        <i x="1" s="1"/>
        <i x="0" s="1"/>
        <i x="5"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E40135F1-325B-4846-83AA-78BE870EF639}" sourceName="Job Level">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7">
        <i x="5" s="1"/>
        <i x="2" s="1"/>
        <i x="4" s="1"/>
        <i x="1" s="1"/>
        <i x="3"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CA0D5692-058B-194F-852C-84B6FD5EB11D}" sourceName="Employment Status">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Hours" xr10:uid="{E85C8EED-A090-0B41-B6A5-38EF368AC6F2}" sourceName="Training Hours">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57">
        <i x="33" s="1"/>
        <i x="36" s="1"/>
        <i x="46" s="1"/>
        <i x="52" s="1"/>
        <i x="47" s="1"/>
        <i x="51" s="1"/>
        <i x="18" s="1"/>
        <i x="15" s="1"/>
        <i x="49" s="1"/>
        <i x="19" s="1"/>
        <i x="28" s="1"/>
        <i x="40" s="1"/>
        <i x="10" s="1"/>
        <i x="17" s="1"/>
        <i x="22" s="1"/>
        <i x="3" s="1"/>
        <i x="25" s="1"/>
        <i x="21" s="1"/>
        <i x="9" s="1"/>
        <i x="24" s="1"/>
        <i x="27" s="1"/>
        <i x="8" s="1"/>
        <i x="13" s="1"/>
        <i x="41" s="1"/>
        <i x="12" s="1"/>
        <i x="26" s="1"/>
        <i x="16" s="1"/>
        <i x="2" s="1"/>
        <i x="1" s="1"/>
        <i x="7" s="1"/>
        <i x="20" s="1"/>
        <i x="4" s="1"/>
        <i x="29" s="1"/>
        <i x="14" s="1"/>
        <i x="37" s="1"/>
        <i x="0" s="1"/>
        <i x="42" s="1"/>
        <i x="32" s="1"/>
        <i x="11" s="1"/>
        <i x="23" s="1"/>
        <i x="48" s="1"/>
        <i x="35" s="1"/>
        <i x="30" s="1"/>
        <i x="31" s="1"/>
        <i x="38" s="1"/>
        <i x="34" s="1"/>
        <i x="50" s="1"/>
        <i x="56" s="1"/>
        <i x="6" s="1"/>
        <i x="55" s="1"/>
        <i x="39" s="1"/>
        <i x="43" s="1"/>
        <i x="44" s="1"/>
        <i x="53" s="1"/>
        <i x="45" s="1"/>
        <i x="54"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Status" xr10:uid="{CF415AF4-2F5E-CC41-8821-201CCFF2EF7B}" sourceName="Promotion Status">
  <pivotTables>
    <pivotTable tabId="15" name="PivotTable6"/>
    <pivotTable tabId="15" name="PivotTable10"/>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 tabId="15" name="PivotTable4"/>
    <pivotTable tabId="15" name="PivotTable5"/>
    <pivotTable tabId="15" name="PivotTable7"/>
    <pivotTable tabId="15" name="PivotTable8"/>
    <pivotTable tabId="15" name="PivotTable9"/>
    <pivotTable tabId="15" name="PivotTable1"/>
    <pivotTable tabId="15" name="PivotTable17"/>
  </pivotTables>
  <data>
    <tabular pivotCacheId="19918647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ID" xr10:uid="{887EEF17-6950-D94F-A8AC-900FF334CD88}" cache="Slicer_Employee_ID" caption="Employee ID" rowHeight="251883"/>
  <slicer name="Gender" xr10:uid="{B9484AA8-7996-3749-90A4-874AE77DC53E}" cache="Slicer_Gender" caption="Gender" rowHeight="251883"/>
  <slicer name="Department" xr10:uid="{73C95384-212F-4C4F-BD32-5BD05D86636B}" cache="Slicer_Department" caption="Department" rowHeight="251883"/>
  <slicer name="Business Unit" xr10:uid="{28925831-DA2B-054D-9D49-CE45D9763D48}" cache="Slicer_Business_Unit" caption="Business Unit" rowHeight="251883"/>
  <slicer name="Job Level" xr10:uid="{D71685E1-BAD4-C143-8234-197056183C56}" cache="Slicer_Job_Level" caption="Job Level" rowHeight="251883"/>
  <slicer name="Employment Status" xr10:uid="{4D02778E-56D8-4440-B77B-FD101362F52D}" cache="Slicer_Employment_Status" caption="Employment Status" rowHeight="251883"/>
  <slicer name="Training Hours" xr10:uid="{E120350C-8594-6F49-A7C6-C4A7CEA6EAE2}" cache="Slicer_Training_Hours" caption="Training Hours" rowHeight="251883"/>
  <slicer name="Promotion Status" xr10:uid="{9CC4A8E4-92BF-9445-B2F3-7B6A4DA63E93}" cache="Slicer_Promotion_Status" caption="Promotion 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38F16-AD3A-BA45-889A-9414BC5A9CB8}" name="RawHRData" displayName="RawHRData" ref="A4:AE1004">
  <autoFilter ref="A4:AE1004" xr:uid="{EA138F16-AD3A-BA45-889A-9414BC5A9CB8}"/>
  <tableColumns count="31">
    <tableColumn id="1" xr3:uid="{27A26BD7-C88E-CF4C-A48B-B6269531E8D7}" name="Employee ID"/>
    <tableColumn id="2" xr3:uid="{C92CC924-2F9C-F845-8060-7CA064B731D1}" name="Employee Name"/>
    <tableColumn id="3" xr3:uid="{C231E857-5C88-4B42-8DAD-4CC612E3602C}" name="Gender"/>
    <tableColumn id="4" xr3:uid="{CC41DBC4-C69B-5A41-83F5-7979CFC42732}" name="Age"/>
    <tableColumn id="5" xr3:uid="{3A03B382-D475-4841-9032-482164A8BE99}" name="Date of Birth"/>
    <tableColumn id="6" xr3:uid="{7D8D150F-B386-EB4F-AEA3-E4E2F2757BC5}" name="Department"/>
    <tableColumn id="7" xr3:uid="{E8560395-1A58-1749-AAF0-F7481A6B56FA}" name="Business Unit"/>
    <tableColumn id="8" xr3:uid="{613C490C-AE05-FB4A-A151-384B8B9325F5}" name="Designation"/>
    <tableColumn id="9" xr3:uid="{DD254CC1-478C-8C45-903E-C4011A783AA7}" name="Job Level"/>
    <tableColumn id="10" xr3:uid="{C77D8A38-B6AB-D947-9368-5F93A1C57763}" name="Manager ID"/>
    <tableColumn id="11" xr3:uid="{CACF5B89-4957-734B-8B8E-DCA1CA0E3192}" name="Manager Name"/>
    <tableColumn id="12" xr3:uid="{1DE5DA49-9DA5-2A40-8731-904133541A6B}" name="Location"/>
    <tableColumn id="13" xr3:uid="{3478CADC-1C8A-F749-AC95-3B245CC1895F}" name="Country"/>
    <tableColumn id="14" xr3:uid="{465A46AF-CE6E-9B4C-9D57-DE34825B4EFE}" name="State"/>
    <tableColumn id="15" xr3:uid="{AEB7D005-271D-6A45-9817-471E2E1B035B}" name="Joining Date"/>
    <tableColumn id="16" xr3:uid="{30CA0CA8-E531-AF49-95DA-892AE66F8640}" name="Exit Date"/>
    <tableColumn id="17" xr3:uid="{D9064151-8079-FB4C-BF84-0C2C2B2F809E}" name="Employment Status"/>
    <tableColumn id="18" xr3:uid="{7ABF1C68-E80A-074F-9638-D3F62F88E5E8}" name="Salary"/>
    <tableColumn id="19" xr3:uid="{19B48457-DC80-354E-AC2E-66DCAE45CEFF}" name="Bonus"/>
    <tableColumn id="20" xr3:uid="{F7CAD65F-8A58-F24F-BA00-AA6DE850A8FC}" name="Performance Rating"/>
    <tableColumn id="21" xr3:uid="{00E3F3B9-14FF-B146-A367-DA8AFCEFF9E8}" name="Training Hours"/>
    <tableColumn id="22" xr3:uid="{2D856106-4700-0A46-87F2-0E2A2EFABD65}" name="Leave Taken"/>
    <tableColumn id="23" xr3:uid="{79F25856-55C8-8F47-A11F-1B0B070F9694}" name="Overtime Hours"/>
    <tableColumn id="24" xr3:uid="{CB398350-76FB-9C4E-81C7-4AE15B8D386F}" name="Employee Engagement Score"/>
    <tableColumn id="25" xr3:uid="{4603DC19-8857-5046-B99A-62736E0995FA}" name="Promotion Status"/>
    <tableColumn id="26" xr3:uid="{EB749DF3-6E80-FE48-9659-F26E681C7A58}" name="Education Level"/>
    <tableColumn id="27" xr3:uid="{C606157F-346E-884E-98C6-1C689EEF508B}" name="Recruitment Source"/>
    <tableColumn id="28" xr3:uid="{E6725F04-D047-C841-9702-CBCFBF1BE608}" name="Work Mode"/>
    <tableColumn id="29" xr3:uid="{434FB20C-BFCE-0B45-BE0E-73C317C5920C}" name="Cost Center"/>
    <tableColumn id="30" xr3:uid="{CAC9DD0B-F6D6-B443-A6A9-0A583A61654E}" name="Employee Type"/>
    <tableColumn id="31" xr3:uid="{C0E47F87-0914-D043-9CB5-8CE82C01D82A}" name="Productivity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06E903-C4A1-C84A-8F7D-97227F7865D1}" name="ManagerMapping" displayName="ManagerMapping" ref="A4:F61">
  <autoFilter ref="A4:F61" xr:uid="{2C06E903-C4A1-C84A-8F7D-97227F7865D1}"/>
  <tableColumns count="6">
    <tableColumn id="1" xr3:uid="{5CD1AE2B-DB55-7147-99C4-8187AEA42F14}" name="Manager ID"/>
    <tableColumn id="2" xr3:uid="{68490E44-30DC-2643-9732-CE015D16E518}" name="Manager Name"/>
    <tableColumn id="3" xr3:uid="{44EEDEB5-A135-604D-A68C-BA181AD197CF}" name="Department"/>
    <tableColumn id="4" xr3:uid="{6A876C6F-53E3-784B-B1D4-07B0E9B34BD4}" name="Job Level"/>
    <tableColumn id="5" xr3:uid="{1426438E-FBE1-EF43-BAA9-EA2B125ABA95}" name="Location"/>
    <tableColumn id="6" xr3:uid="{748630A6-5EEE-5F44-A1EF-EB9C3DBCBC3F}"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15C569-CF5C-0C49-AE0B-5135847A4B8B}" name="LocationMaster" displayName="LocationMaster" ref="A4:F54">
  <autoFilter ref="A4:F54" xr:uid="{B015C569-CF5C-0C49-AE0B-5135847A4B8B}"/>
  <tableColumns count="6">
    <tableColumn id="1" xr3:uid="{384C2DC7-B88B-A04C-B61F-05376ED36D6F}" name="Location Key"/>
    <tableColumn id="2" xr3:uid="{C135577E-7718-7449-AD0B-F494388C97B4}" name="Raw/Dirty Location Value"/>
    <tableColumn id="3" xr3:uid="{237F9DB3-09E3-1749-9A21-79D508F74394}" name="Standard Location"/>
    <tableColumn id="4" xr3:uid="{9ACD8D06-773F-0E46-8046-CF5B2AB856D6}" name="Country"/>
    <tableColumn id="5" xr3:uid="{1219B522-17F3-EB48-90C2-F19C94709637}" name="State"/>
    <tableColumn id="6" xr3:uid="{3A186F70-518B-994A-95C8-2A9C5D1ACDF5}"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AFAEFF-D863-DA48-B88C-1C0D1CBDDFEA}" name="PerformanceMaster" displayName="PerformanceMaster" ref="A4:E14">
  <autoFilter ref="A4:E14" xr:uid="{10AFAEFF-D863-DA48-B88C-1C0D1CBDDFEA}"/>
  <tableColumns count="5">
    <tableColumn id="1" xr3:uid="{CD8BACB5-1A66-C74C-8755-6639A9335384}" name="Rating Key"/>
    <tableColumn id="2" xr3:uid="{C81371C2-2FA3-4B44-854E-968A916CFF82}" name="Standard Rating"/>
    <tableColumn id="3" xr3:uid="{7F49E791-3C18-3F45-866A-C75D5B20C52F}" name="Rating Label"/>
    <tableColumn id="4" xr3:uid="{441030C2-20C6-6546-B358-9DD3652D7841}" name="Performance Category"/>
    <tableColumn id="5" xr3:uid="{8DEC47D2-4F33-824E-9857-3CCF0575EAE7}" name="Business Mean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6CFB3B-9BF2-FB47-AFB3-99CF22F40BCB}" name="CostCenterTable" displayName="CostCenterTable" ref="A4:E14">
  <autoFilter ref="A4:E14" xr:uid="{926CFB3B-9BF2-FB47-AFB3-99CF22F40BCB}"/>
  <tableColumns count="5">
    <tableColumn id="1" xr3:uid="{B44655B5-2D16-4A48-A379-3BC2E180E1F7}" name="Cost Center"/>
    <tableColumn id="2" xr3:uid="{BFA8C5F9-BBAB-1A4C-BDDA-E777E5C42FE6}" name="Department"/>
    <tableColumn id="3" xr3:uid="{FFCBA30D-8A3F-7244-89C6-2D310496D093}" name="Business Unit"/>
    <tableColumn id="4" xr3:uid="{72D71584-F1D6-294C-96EA-06A58950A9E8}" name="Budget Owner"/>
    <tableColumn id="5" xr3:uid="{38FA34E9-608E-5249-A821-CB8C0435FBDA}" name="Annual People Budg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F7173C-9350-5E4D-8C80-7F9AC65C2FF4}" name="hr_analytics_table" displayName="hr_analytics_table" ref="A4:AN1004" totalsRowShown="0" headerRowDxfId="501" dataDxfId="499" headerRowBorderDxfId="500" tableBorderDxfId="498" totalsRowBorderDxfId="497">
  <autoFilter ref="A4:AN1004" xr:uid="{5AF7173C-9350-5E4D-8C80-7F9AC65C2FF4}"/>
  <tableColumns count="40">
    <tableColumn id="1" xr3:uid="{D9ED0735-0448-084B-9B83-6576E38E0FA7}" name="Employee ID" dataDxfId="496"/>
    <tableColumn id="2" xr3:uid="{904A94F3-06A1-0D41-A1E6-1CB74F49CF24}" name="Employee Name" dataDxfId="495"/>
    <tableColumn id="3" xr3:uid="{D3717AB2-696E-E941-AC94-6593AE600A1F}" name="Gender" dataDxfId="494"/>
    <tableColumn id="4" xr3:uid="{477AC5D2-B174-434F-8D76-5E58573513DB}" name="Age" dataDxfId="493"/>
    <tableColumn id="5" xr3:uid="{0A122E81-D828-5E44-8AD6-4212E73BD691}" name="Date of Birth" dataDxfId="492"/>
    <tableColumn id="6" xr3:uid="{6A958AA7-A5FC-9E43-87C7-B524A1391AC4}" name="Department" dataDxfId="491"/>
    <tableColumn id="7" xr3:uid="{528AB33F-3C05-0F43-88FE-6412EBA45848}" name="Business Unit" dataDxfId="490"/>
    <tableColumn id="8" xr3:uid="{59D3266A-148C-D64F-B8D3-84C8DE8616D1}" name="Designation" dataDxfId="489"/>
    <tableColumn id="9" xr3:uid="{B00E1556-8B8E-D741-8D41-610B664C559E}" name="Job Level" dataDxfId="488"/>
    <tableColumn id="10" xr3:uid="{186E9E6D-8C55-774C-A917-4BEC9FE01DBA}" name="Manager ID" dataDxfId="487"/>
    <tableColumn id="11" xr3:uid="{744A8FC0-FB28-4842-A22E-D4967A690C32}" name="Manager Name" dataDxfId="486"/>
    <tableColumn id="12" xr3:uid="{960175BD-5B52-1A4E-B872-D3DA10A192AE}" name="Location" dataDxfId="485"/>
    <tableColumn id="13" xr3:uid="{E804433F-219D-2548-8BD6-D16E79EE4980}" name="Country" dataDxfId="484"/>
    <tableColumn id="14" xr3:uid="{977C26CF-B621-344F-AF3D-908E48B86AF4}" name="State" dataDxfId="483"/>
    <tableColumn id="15" xr3:uid="{6142E519-5EAD-9047-A9E6-FE7902EF8D2D}" name="Joining Date" dataDxfId="482"/>
    <tableColumn id="16" xr3:uid="{C7A9C622-0DB1-9443-A24E-50B84915DE9C}" name="Exit Date" dataDxfId="481"/>
    <tableColumn id="17" xr3:uid="{61F2EEB7-F70B-9043-A2D8-0DEF87223EAC}" name="Employment Status" dataDxfId="480"/>
    <tableColumn id="18" xr3:uid="{6DB8DEF8-70FF-794E-882D-41238B871A49}" name="Salary" dataDxfId="479"/>
    <tableColumn id="19" xr3:uid="{29EF1501-1D80-3D40-A9C8-E1785BCAC799}" name="Bonus" dataDxfId="478"/>
    <tableColumn id="20" xr3:uid="{4E2E2125-7FD4-E346-811A-CCCB6E48A32A}" name="Performance Rating" dataDxfId="477"/>
    <tableColumn id="21" xr3:uid="{089880B1-8C19-A942-9133-7F6097ECFD23}" name="Training Hours" dataDxfId="476"/>
    <tableColumn id="22" xr3:uid="{BC9A2975-4CD0-8D42-B143-E728BED4A02D}" name="Leave Taken" dataDxfId="475"/>
    <tableColumn id="23" xr3:uid="{3F49CA3F-3969-E941-9335-631148A1EF44}" name="Overtime Hours" dataDxfId="474"/>
    <tableColumn id="24" xr3:uid="{A8BDC8C5-6F70-D44E-9072-482FA48DAA70}" name="Employee Engagement Score" dataDxfId="473"/>
    <tableColumn id="25" xr3:uid="{DEB4B0A9-45FD-1F44-B6B3-95F8D0E5A24B}" name="Promotion Status" dataDxfId="472"/>
    <tableColumn id="26" xr3:uid="{88504A23-7D5D-6741-9236-AE9941502B6C}" name="Education Level" dataDxfId="471"/>
    <tableColumn id="27" xr3:uid="{FCF0CF4A-A830-2845-8058-11812EE0A174}" name="Recruitment Source" dataDxfId="470"/>
    <tableColumn id="28" xr3:uid="{999E88AE-0B0B-A04E-9643-359F5816B870}" name="Work Mode" dataDxfId="469"/>
    <tableColumn id="29" xr3:uid="{9CC55934-28A7-A547-8A32-79AE725777A7}" name="Cost Center" dataDxfId="468"/>
    <tableColumn id="30" xr3:uid="{5B6FF971-FB7C-C34B-A71B-ED3E58DAD50C}" name="Employee Type" dataDxfId="467"/>
    <tableColumn id="31" xr3:uid="{1C56376D-A4E4-3347-B759-3EB4FDC6C04D}" name="Productivity Score" dataDxfId="466"/>
    <tableColumn id="32" xr3:uid="{9CB4F958-FBDC-F644-B6B6-B1EEA6FF6A8F}" name="Employee Tenure" dataDxfId="465"/>
    <tableColumn id="33" xr3:uid="{FFE5D7D6-BF5D-BE4C-A023-02B813C81EFC}" name="Age Band" dataDxfId="464"/>
    <tableColumn id="34" xr3:uid="{C3319FE5-B084-4547-A951-0AFF3657265E}" name="Salary Band" dataDxfId="463"/>
    <tableColumn id="35" xr3:uid="{133142FE-1D7D-4A46-BD8D-4BD56258F1FD}" name="Performance Category" dataDxfId="462"/>
    <tableColumn id="36" xr3:uid="{20D9E311-024B-1C42-9CBB-7EDFD8B4D787}" name="Attrition Flag" dataDxfId="461"/>
    <tableColumn id="37" xr3:uid="{E0F2D67B-A008-4F49-A5EC-C86EBA57BEA5}" name="Training Category" dataDxfId="460"/>
    <tableColumn id="38" xr3:uid="{9DD611B8-4596-BF43-9149-47D8FFC6104D}" name="Promotion Eligibility" dataDxfId="459"/>
    <tableColumn id="39" xr3:uid="{448764F6-1CF7-F148-9024-40B7A7FF8E18}" name="Department Productivity Score" dataDxfId="458"/>
    <tableColumn id="40" xr3:uid="{46383820-53E0-CC4F-BAFE-9F365BA4F912}" name="Data Quality Flag" dataDxfId="4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B1EF-C91F-AA42-8BE6-C067C5CA3A88}">
  <dimension ref="A1:AE1004"/>
  <sheetViews>
    <sheetView topLeftCell="T1" workbookViewId="0">
      <selection activeCell="AG10" sqref="AG10"/>
    </sheetView>
  </sheetViews>
  <sheetFormatPr baseColWidth="10" defaultColWidth="8.83203125" defaultRowHeight="16" x14ac:dyDescent="0.2"/>
  <cols>
    <col min="1" max="1" width="20" customWidth="1"/>
    <col min="2" max="2" width="22" customWidth="1"/>
    <col min="3" max="3" width="12" customWidth="1"/>
    <col min="4" max="4" width="8" customWidth="1"/>
    <col min="5" max="5" width="15" customWidth="1"/>
    <col min="6" max="6" width="18" customWidth="1"/>
    <col min="7" max="7" width="20" customWidth="1"/>
    <col min="8" max="8" width="24" customWidth="1"/>
    <col min="9" max="9" width="11" customWidth="1"/>
    <col min="10" max="10" width="12" customWidth="1"/>
    <col min="11" max="11" width="22" customWidth="1"/>
    <col min="12" max="13" width="16" customWidth="1"/>
    <col min="14" max="14" width="15" customWidth="1"/>
    <col min="15" max="15" width="17" customWidth="1"/>
    <col min="16" max="16" width="12" customWidth="1"/>
    <col min="17" max="17" width="19" customWidth="1"/>
    <col min="18" max="18" width="9" customWidth="1"/>
    <col min="19" max="19" width="8" customWidth="1"/>
    <col min="20" max="20" width="20" customWidth="1"/>
    <col min="21" max="21" width="16" customWidth="1"/>
    <col min="22" max="22" width="13" customWidth="1"/>
    <col min="23" max="23" width="16" customWidth="1"/>
    <col min="24" max="24" width="20" customWidth="1"/>
    <col min="25" max="25" width="18" customWidth="1"/>
    <col min="26" max="26" width="17" customWidth="1"/>
    <col min="27" max="27" width="20" customWidth="1"/>
    <col min="28" max="28" width="11" customWidth="1"/>
    <col min="29" max="29" width="13" customWidth="1"/>
    <col min="30" max="30" width="15" customWidth="1"/>
    <col min="31" max="31" width="20" customWidth="1"/>
    <col min="33" max="33" width="17.83203125" bestFit="1" customWidth="1"/>
  </cols>
  <sheetData>
    <row r="1" spans="1:31" ht="28" customHeight="1" x14ac:dyDescent="0.2">
      <c r="A1" s="56" t="s">
        <v>0</v>
      </c>
      <c r="B1" s="57"/>
      <c r="C1" s="57"/>
      <c r="D1" s="57"/>
      <c r="E1" s="57"/>
      <c r="F1" s="57"/>
      <c r="G1" s="57"/>
      <c r="H1" s="57"/>
      <c r="I1" s="57"/>
      <c r="J1" s="57"/>
      <c r="K1" s="57"/>
      <c r="L1" s="57"/>
    </row>
    <row r="2" spans="1:31" ht="26" customHeight="1" x14ac:dyDescent="0.2">
      <c r="A2" s="58" t="s">
        <v>1</v>
      </c>
      <c r="B2" s="57"/>
      <c r="C2" s="57"/>
      <c r="D2" s="57"/>
      <c r="E2" s="57"/>
      <c r="F2" s="57"/>
      <c r="G2" s="57"/>
      <c r="H2" s="57"/>
      <c r="I2" s="57"/>
      <c r="J2" s="57"/>
      <c r="K2" s="57"/>
      <c r="L2" s="57"/>
    </row>
    <row r="4" spans="1:31" ht="32" x14ac:dyDescent="0.2">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row>
    <row r="5" spans="1:31" ht="34" x14ac:dyDescent="0.2">
      <c r="A5" s="2" t="s">
        <v>33</v>
      </c>
      <c r="B5" s="2" t="s">
        <v>34</v>
      </c>
      <c r="C5" s="2" t="s">
        <v>35</v>
      </c>
      <c r="D5" s="2">
        <v>56</v>
      </c>
      <c r="E5" s="3">
        <v>25373</v>
      </c>
      <c r="F5" s="2" t="s">
        <v>36</v>
      </c>
      <c r="G5" s="2" t="s">
        <v>37</v>
      </c>
      <c r="H5" s="2" t="s">
        <v>38</v>
      </c>
      <c r="I5" s="2" t="s">
        <v>39</v>
      </c>
      <c r="J5" s="2" t="s">
        <v>40</v>
      </c>
      <c r="K5" s="2" t="s">
        <v>41</v>
      </c>
      <c r="L5" s="2" t="s">
        <v>42</v>
      </c>
      <c r="M5" s="2" t="s">
        <v>43</v>
      </c>
      <c r="N5" s="2" t="s">
        <v>44</v>
      </c>
      <c r="O5" s="3">
        <v>44869</v>
      </c>
      <c r="P5" s="3"/>
      <c r="Q5" s="2" t="s">
        <v>45</v>
      </c>
      <c r="R5" s="4">
        <v>134000</v>
      </c>
      <c r="S5" s="4">
        <v>4000</v>
      </c>
      <c r="T5" s="2">
        <v>2</v>
      </c>
      <c r="U5" s="2">
        <v>35</v>
      </c>
      <c r="V5" s="2">
        <v>20</v>
      </c>
      <c r="W5" s="2">
        <v>10</v>
      </c>
      <c r="X5" s="2">
        <v>74</v>
      </c>
      <c r="Y5" s="2" t="s">
        <v>46</v>
      </c>
      <c r="Z5" s="2" t="s">
        <v>47</v>
      </c>
      <c r="AA5" s="2" t="s">
        <v>48</v>
      </c>
      <c r="AB5" s="2" t="s">
        <v>49</v>
      </c>
      <c r="AC5" s="2" t="s">
        <v>50</v>
      </c>
      <c r="AD5" s="2" t="s">
        <v>51</v>
      </c>
      <c r="AE5" s="2">
        <v>57.6</v>
      </c>
    </row>
    <row r="6" spans="1:31" ht="17" x14ac:dyDescent="0.2">
      <c r="A6" s="5" t="s">
        <v>52</v>
      </c>
      <c r="B6" s="5" t="s">
        <v>53</v>
      </c>
      <c r="C6" s="5" t="s">
        <v>35</v>
      </c>
      <c r="D6" s="5">
        <v>25</v>
      </c>
      <c r="E6" s="6">
        <v>37009</v>
      </c>
      <c r="F6" s="5" t="s">
        <v>54</v>
      </c>
      <c r="G6" s="5" t="s">
        <v>55</v>
      </c>
      <c r="H6" s="5" t="s">
        <v>56</v>
      </c>
      <c r="I6" s="5" t="s">
        <v>57</v>
      </c>
      <c r="J6" s="5" t="s">
        <v>58</v>
      </c>
      <c r="K6" s="5" t="s">
        <v>59</v>
      </c>
      <c r="L6" s="5" t="s">
        <v>60</v>
      </c>
      <c r="M6" s="5" t="s">
        <v>61</v>
      </c>
      <c r="N6" s="5" t="s">
        <v>60</v>
      </c>
      <c r="O6" s="6">
        <v>43226</v>
      </c>
      <c r="P6" s="6"/>
      <c r="Q6" s="5" t="s">
        <v>62</v>
      </c>
      <c r="R6" s="7">
        <v>107000</v>
      </c>
      <c r="S6" s="7">
        <v>5400</v>
      </c>
      <c r="T6" s="5">
        <v>3</v>
      </c>
      <c r="U6" s="5">
        <v>28</v>
      </c>
      <c r="V6" s="5">
        <v>15</v>
      </c>
      <c r="W6" s="5">
        <v>26</v>
      </c>
      <c r="X6" s="5">
        <v>44</v>
      </c>
      <c r="Y6" s="5" t="s">
        <v>63</v>
      </c>
      <c r="Z6" s="5" t="s">
        <v>64</v>
      </c>
      <c r="AA6" s="5" t="s">
        <v>65</v>
      </c>
      <c r="AB6" s="5" t="s">
        <v>66</v>
      </c>
      <c r="AC6" s="5" t="s">
        <v>67</v>
      </c>
      <c r="AD6" s="5" t="s">
        <v>68</v>
      </c>
      <c r="AE6" s="5">
        <v>49.4</v>
      </c>
    </row>
    <row r="7" spans="1:31" ht="17" x14ac:dyDescent="0.2">
      <c r="A7" s="2" t="s">
        <v>69</v>
      </c>
      <c r="B7" s="2" t="s">
        <v>70</v>
      </c>
      <c r="C7" s="2" t="s">
        <v>35</v>
      </c>
      <c r="D7" s="2">
        <v>24</v>
      </c>
      <c r="E7" s="3">
        <v>37238</v>
      </c>
      <c r="F7" s="2" t="s">
        <v>71</v>
      </c>
      <c r="G7" s="2" t="s">
        <v>72</v>
      </c>
      <c r="H7" s="2" t="s">
        <v>73</v>
      </c>
      <c r="I7" s="2" t="s">
        <v>74</v>
      </c>
      <c r="J7" s="2"/>
      <c r="K7" s="2" t="s">
        <v>75</v>
      </c>
      <c r="L7" s="2" t="s">
        <v>76</v>
      </c>
      <c r="M7" s="2" t="s">
        <v>77</v>
      </c>
      <c r="N7" s="2" t="s">
        <v>78</v>
      </c>
      <c r="O7" s="3">
        <v>45858</v>
      </c>
      <c r="P7" s="3"/>
      <c r="Q7" s="2" t="s">
        <v>79</v>
      </c>
      <c r="R7" s="4">
        <v>44000</v>
      </c>
      <c r="S7" s="4">
        <v>2200</v>
      </c>
      <c r="T7" s="2">
        <v>3</v>
      </c>
      <c r="U7" s="2">
        <v>35</v>
      </c>
      <c r="V7" s="2">
        <v>25</v>
      </c>
      <c r="W7" s="2">
        <v>16</v>
      </c>
      <c r="X7" s="2">
        <v>74</v>
      </c>
      <c r="Y7" s="2" t="s">
        <v>46</v>
      </c>
      <c r="Z7" s="2" t="s">
        <v>64</v>
      </c>
      <c r="AA7" s="2" t="s">
        <v>65</v>
      </c>
      <c r="AB7" s="2" t="s">
        <v>80</v>
      </c>
      <c r="AC7" s="2" t="s">
        <v>81</v>
      </c>
      <c r="AD7" s="2" t="s">
        <v>82</v>
      </c>
      <c r="AE7" s="2">
        <v>63.6</v>
      </c>
    </row>
    <row r="8" spans="1:31" ht="17" x14ac:dyDescent="0.2">
      <c r="A8" s="5" t="s">
        <v>83</v>
      </c>
      <c r="B8" s="5" t="s">
        <v>84</v>
      </c>
      <c r="C8" s="5" t="s">
        <v>35</v>
      </c>
      <c r="D8" s="5">
        <v>28</v>
      </c>
      <c r="E8" s="6" t="s">
        <v>85</v>
      </c>
      <c r="F8" s="5" t="s">
        <v>86</v>
      </c>
      <c r="G8" s="5" t="s">
        <v>87</v>
      </c>
      <c r="H8" s="5" t="s">
        <v>88</v>
      </c>
      <c r="I8" s="5" t="s">
        <v>89</v>
      </c>
      <c r="J8" s="5" t="s">
        <v>90</v>
      </c>
      <c r="K8" s="5" t="s">
        <v>91</v>
      </c>
      <c r="L8" s="5" t="s">
        <v>92</v>
      </c>
      <c r="M8" s="5" t="s">
        <v>93</v>
      </c>
      <c r="N8" s="5" t="s">
        <v>94</v>
      </c>
      <c r="O8" s="6">
        <v>44343</v>
      </c>
      <c r="P8" s="6"/>
      <c r="Q8" s="5" t="s">
        <v>62</v>
      </c>
      <c r="R8" s="7">
        <v>118000</v>
      </c>
      <c r="S8" s="7">
        <v>1200</v>
      </c>
      <c r="T8" s="5">
        <v>1</v>
      </c>
      <c r="U8" s="5">
        <v>27</v>
      </c>
      <c r="V8" s="5">
        <v>20</v>
      </c>
      <c r="W8" s="5">
        <v>27</v>
      </c>
      <c r="X8" s="5">
        <v>26</v>
      </c>
      <c r="Y8" s="5" t="s">
        <v>46</v>
      </c>
      <c r="Z8" s="5" t="s">
        <v>64</v>
      </c>
      <c r="AA8" s="5" t="s">
        <v>95</v>
      </c>
      <c r="AB8" s="5" t="s">
        <v>66</v>
      </c>
      <c r="AC8" s="5" t="s">
        <v>96</v>
      </c>
      <c r="AD8" s="5" t="s">
        <v>51</v>
      </c>
      <c r="AE8" s="5">
        <v>24.9</v>
      </c>
    </row>
    <row r="9" spans="1:31" ht="34" x14ac:dyDescent="0.2">
      <c r="A9" s="2" t="s">
        <v>97</v>
      </c>
      <c r="B9" s="2" t="s">
        <v>98</v>
      </c>
      <c r="C9" s="2" t="s">
        <v>35</v>
      </c>
      <c r="D9" s="2">
        <v>38</v>
      </c>
      <c r="E9" s="3">
        <v>32217</v>
      </c>
      <c r="F9" s="2" t="s">
        <v>99</v>
      </c>
      <c r="G9" s="2" t="s">
        <v>100</v>
      </c>
      <c r="H9" s="2" t="s">
        <v>101</v>
      </c>
      <c r="I9" s="2" t="s">
        <v>39</v>
      </c>
      <c r="J9" s="2" t="s">
        <v>102</v>
      </c>
      <c r="K9" s="2" t="s">
        <v>103</v>
      </c>
      <c r="L9" s="2" t="s">
        <v>104</v>
      </c>
      <c r="M9" s="2" t="s">
        <v>43</v>
      </c>
      <c r="N9" s="2" t="s">
        <v>105</v>
      </c>
      <c r="O9" s="3">
        <v>43996</v>
      </c>
      <c r="P9" s="3"/>
      <c r="Q9" s="2" t="s">
        <v>62</v>
      </c>
      <c r="R9" s="4">
        <v>157000</v>
      </c>
      <c r="S9" s="4">
        <v>9400</v>
      </c>
      <c r="T9" s="2" t="s">
        <v>106</v>
      </c>
      <c r="U9" s="2">
        <v>15</v>
      </c>
      <c r="V9" s="2">
        <v>12</v>
      </c>
      <c r="W9" s="2">
        <v>11</v>
      </c>
      <c r="X9" s="2">
        <v>63</v>
      </c>
      <c r="Y9" s="2" t="s">
        <v>46</v>
      </c>
      <c r="Z9" s="2" t="s">
        <v>107</v>
      </c>
      <c r="AA9" s="2" t="s">
        <v>48</v>
      </c>
      <c r="AB9" s="2" t="s">
        <v>66</v>
      </c>
      <c r="AC9" s="2" t="s">
        <v>108</v>
      </c>
      <c r="AD9" s="2" t="s">
        <v>109</v>
      </c>
      <c r="AE9" s="2">
        <v>57.3</v>
      </c>
    </row>
    <row r="10" spans="1:31" ht="34" x14ac:dyDescent="0.2">
      <c r="A10" s="5" t="s">
        <v>110</v>
      </c>
      <c r="B10" s="5" t="s">
        <v>111</v>
      </c>
      <c r="C10" s="5" t="s">
        <v>35</v>
      </c>
      <c r="D10" s="5">
        <v>29</v>
      </c>
      <c r="E10" s="6" t="s">
        <v>112</v>
      </c>
      <c r="F10" s="5" t="s">
        <v>113</v>
      </c>
      <c r="G10" s="5" t="s">
        <v>100</v>
      </c>
      <c r="H10" s="5" t="s">
        <v>114</v>
      </c>
      <c r="I10" s="5" t="s">
        <v>115</v>
      </c>
      <c r="J10" s="5" t="s">
        <v>116</v>
      </c>
      <c r="K10" s="5" t="s">
        <v>117</v>
      </c>
      <c r="L10" s="5" t="s">
        <v>118</v>
      </c>
      <c r="M10" s="5" t="s">
        <v>119</v>
      </c>
      <c r="N10" s="5" t="s">
        <v>120</v>
      </c>
      <c r="O10" s="6">
        <v>44665</v>
      </c>
      <c r="P10" s="6"/>
      <c r="Q10" s="5" t="s">
        <v>45</v>
      </c>
      <c r="R10" s="7">
        <v>79000</v>
      </c>
      <c r="S10" s="7">
        <v>7100</v>
      </c>
      <c r="T10" s="5">
        <v>4</v>
      </c>
      <c r="U10" s="5">
        <v>-31</v>
      </c>
      <c r="V10" s="5">
        <v>23</v>
      </c>
      <c r="W10" s="5">
        <v>0</v>
      </c>
      <c r="X10" s="5">
        <v>84</v>
      </c>
      <c r="Y10" s="5" t="s">
        <v>46</v>
      </c>
      <c r="Z10" s="5" t="s">
        <v>64</v>
      </c>
      <c r="AA10" s="5" t="s">
        <v>65</v>
      </c>
      <c r="AB10" s="5" t="s">
        <v>66</v>
      </c>
      <c r="AC10" s="5" t="s">
        <v>121</v>
      </c>
      <c r="AD10" s="5" t="s">
        <v>109</v>
      </c>
      <c r="AE10" s="5">
        <v>83.2</v>
      </c>
    </row>
    <row r="11" spans="1:31" ht="17" x14ac:dyDescent="0.2">
      <c r="A11" s="2" t="s">
        <v>122</v>
      </c>
      <c r="B11" s="2" t="s">
        <v>123</v>
      </c>
      <c r="C11" s="2" t="s">
        <v>35</v>
      </c>
      <c r="D11" s="2">
        <v>32</v>
      </c>
      <c r="E11" s="3">
        <v>34162</v>
      </c>
      <c r="F11" s="2" t="s">
        <v>124</v>
      </c>
      <c r="G11" s="2" t="s">
        <v>72</v>
      </c>
      <c r="H11" s="2" t="s">
        <v>125</v>
      </c>
      <c r="I11" s="2" t="s">
        <v>115</v>
      </c>
      <c r="J11" s="2" t="s">
        <v>126</v>
      </c>
      <c r="K11" s="2" t="s">
        <v>127</v>
      </c>
      <c r="L11" s="2" t="s">
        <v>60</v>
      </c>
      <c r="M11" s="2" t="s">
        <v>61</v>
      </c>
      <c r="N11" s="2" t="s">
        <v>60</v>
      </c>
      <c r="O11" s="3">
        <v>45404</v>
      </c>
      <c r="P11" s="3"/>
      <c r="Q11" s="2" t="s">
        <v>128</v>
      </c>
      <c r="R11" s="4">
        <v>85000</v>
      </c>
      <c r="S11" s="4">
        <v>1700</v>
      </c>
      <c r="T11" s="2">
        <v>2</v>
      </c>
      <c r="U11" s="2">
        <v>57</v>
      </c>
      <c r="V11" s="2">
        <v>20</v>
      </c>
      <c r="W11" s="2">
        <v>0</v>
      </c>
      <c r="X11" s="2">
        <v>46</v>
      </c>
      <c r="Y11" s="2" t="s">
        <v>46</v>
      </c>
      <c r="Z11" s="2" t="s">
        <v>64</v>
      </c>
      <c r="AA11" s="2" t="s">
        <v>48</v>
      </c>
      <c r="AB11" s="2" t="s">
        <v>129</v>
      </c>
      <c r="AC11" s="2" t="s">
        <v>130</v>
      </c>
      <c r="AD11" s="2" t="s">
        <v>68</v>
      </c>
      <c r="AE11" s="2">
        <v>54.1</v>
      </c>
    </row>
    <row r="12" spans="1:31" ht="17" x14ac:dyDescent="0.2">
      <c r="A12" s="5" t="s">
        <v>131</v>
      </c>
      <c r="B12" s="5" t="s">
        <v>132</v>
      </c>
      <c r="C12" s="5" t="s">
        <v>35</v>
      </c>
      <c r="D12" s="5">
        <v>22</v>
      </c>
      <c r="E12" s="6">
        <v>38098</v>
      </c>
      <c r="F12" s="5" t="s">
        <v>133</v>
      </c>
      <c r="G12" s="5" t="s">
        <v>133</v>
      </c>
      <c r="H12" s="5" t="s">
        <v>134</v>
      </c>
      <c r="I12" s="5" t="s">
        <v>74</v>
      </c>
      <c r="J12" s="5" t="s">
        <v>135</v>
      </c>
      <c r="K12" s="5" t="s">
        <v>136</v>
      </c>
      <c r="L12" s="5" t="s">
        <v>137</v>
      </c>
      <c r="M12" s="5" t="s">
        <v>138</v>
      </c>
      <c r="N12" s="5" t="s">
        <v>139</v>
      </c>
      <c r="O12" s="6">
        <v>45703</v>
      </c>
      <c r="P12" s="6" t="s">
        <v>140</v>
      </c>
      <c r="Q12" s="5" t="s">
        <v>141</v>
      </c>
      <c r="R12" s="7">
        <v>56000</v>
      </c>
      <c r="S12" s="7">
        <v>7800</v>
      </c>
      <c r="T12" s="5">
        <v>5</v>
      </c>
      <c r="U12" s="5">
        <v>48</v>
      </c>
      <c r="V12" s="5">
        <v>10</v>
      </c>
      <c r="W12" s="5">
        <v>1</v>
      </c>
      <c r="X12" s="5">
        <v>57</v>
      </c>
      <c r="Y12" s="5" t="s">
        <v>46</v>
      </c>
      <c r="Z12" s="5" t="s">
        <v>64</v>
      </c>
      <c r="AA12" s="5" t="s">
        <v>142</v>
      </c>
      <c r="AB12" s="5" t="s">
        <v>80</v>
      </c>
      <c r="AC12" s="5" t="s">
        <v>143</v>
      </c>
      <c r="AD12" s="5" t="s">
        <v>82</v>
      </c>
      <c r="AE12" s="5">
        <v>84.5</v>
      </c>
    </row>
    <row r="13" spans="1:31" ht="17" x14ac:dyDescent="0.2">
      <c r="A13" s="2" t="s">
        <v>144</v>
      </c>
      <c r="B13" s="2" t="s">
        <v>145</v>
      </c>
      <c r="C13" s="2" t="s">
        <v>35</v>
      </c>
      <c r="D13" s="2">
        <v>37</v>
      </c>
      <c r="E13" s="3">
        <v>32347</v>
      </c>
      <c r="F13" s="2" t="s">
        <v>36</v>
      </c>
      <c r="G13" s="2" t="s">
        <v>37</v>
      </c>
      <c r="H13" s="2" t="s">
        <v>146</v>
      </c>
      <c r="I13" s="2" t="s">
        <v>57</v>
      </c>
      <c r="J13" s="2" t="s">
        <v>147</v>
      </c>
      <c r="K13" s="2" t="s">
        <v>148</v>
      </c>
      <c r="L13" s="2" t="s">
        <v>149</v>
      </c>
      <c r="M13" s="2" t="s">
        <v>61</v>
      </c>
      <c r="N13" s="2" t="s">
        <v>150</v>
      </c>
      <c r="O13" s="3">
        <v>42863</v>
      </c>
      <c r="P13" s="3"/>
      <c r="Q13" s="2" t="s">
        <v>62</v>
      </c>
      <c r="R13" s="4">
        <v>109000</v>
      </c>
      <c r="S13" s="4">
        <v>5400</v>
      </c>
      <c r="T13" s="2">
        <v>3</v>
      </c>
      <c r="U13" s="2">
        <v>29</v>
      </c>
      <c r="V13" s="2">
        <v>18</v>
      </c>
      <c r="W13" s="2">
        <v>7</v>
      </c>
      <c r="X13" s="2">
        <v>47</v>
      </c>
      <c r="Y13" s="2" t="s">
        <v>46</v>
      </c>
      <c r="Z13" s="2" t="s">
        <v>151</v>
      </c>
      <c r="AA13" s="2" t="s">
        <v>95</v>
      </c>
      <c r="AB13" s="2" t="s">
        <v>66</v>
      </c>
      <c r="AC13" s="2" t="s">
        <v>50</v>
      </c>
      <c r="AD13" s="2" t="s">
        <v>68</v>
      </c>
      <c r="AE13" s="2">
        <v>57.2</v>
      </c>
    </row>
    <row r="14" spans="1:31" ht="17" x14ac:dyDescent="0.2">
      <c r="A14" s="5" t="s">
        <v>152</v>
      </c>
      <c r="B14" s="5" t="s">
        <v>153</v>
      </c>
      <c r="C14" s="5" t="s">
        <v>154</v>
      </c>
      <c r="D14" s="5">
        <v>46</v>
      </c>
      <c r="E14" s="6">
        <v>29087</v>
      </c>
      <c r="F14" s="5" t="s">
        <v>155</v>
      </c>
      <c r="G14" s="5" t="s">
        <v>87</v>
      </c>
      <c r="H14" s="5" t="s">
        <v>156</v>
      </c>
      <c r="I14" s="5" t="s">
        <v>157</v>
      </c>
      <c r="J14" s="5" t="s">
        <v>158</v>
      </c>
      <c r="K14" s="5" t="s">
        <v>159</v>
      </c>
      <c r="L14" s="5" t="s">
        <v>160</v>
      </c>
      <c r="M14" s="5" t="s">
        <v>161</v>
      </c>
      <c r="N14" s="5" t="s">
        <v>162</v>
      </c>
      <c r="O14" s="6" t="s">
        <v>163</v>
      </c>
      <c r="P14" s="6"/>
      <c r="Q14" s="5" t="s">
        <v>62</v>
      </c>
      <c r="R14" s="7">
        <v>49000</v>
      </c>
      <c r="S14" s="7">
        <v>2400</v>
      </c>
      <c r="T14" s="5">
        <v>3</v>
      </c>
      <c r="U14" s="5">
        <v>21</v>
      </c>
      <c r="V14" s="5">
        <v>2</v>
      </c>
      <c r="W14" s="5">
        <v>20</v>
      </c>
      <c r="X14" s="5">
        <v>54</v>
      </c>
      <c r="Y14" s="5" t="s">
        <v>46</v>
      </c>
      <c r="Z14" s="5" t="s">
        <v>64</v>
      </c>
      <c r="AA14" s="5" t="s">
        <v>142</v>
      </c>
      <c r="AB14" s="5" t="s">
        <v>164</v>
      </c>
      <c r="AC14" s="5" t="s">
        <v>165</v>
      </c>
      <c r="AD14" s="5" t="s">
        <v>68</v>
      </c>
      <c r="AE14" s="5">
        <v>51.1</v>
      </c>
    </row>
    <row r="15" spans="1:31" ht="17" x14ac:dyDescent="0.2">
      <c r="A15" s="2" t="s">
        <v>166</v>
      </c>
      <c r="B15" s="2" t="s">
        <v>167</v>
      </c>
      <c r="C15" s="2" t="s">
        <v>168</v>
      </c>
      <c r="D15" s="2">
        <v>51</v>
      </c>
      <c r="E15" s="3">
        <v>27494</v>
      </c>
      <c r="F15" s="2" t="s">
        <v>169</v>
      </c>
      <c r="G15" s="2" t="s">
        <v>55</v>
      </c>
      <c r="H15" s="2" t="s">
        <v>170</v>
      </c>
      <c r="I15" s="2" t="s">
        <v>115</v>
      </c>
      <c r="J15" s="2" t="s">
        <v>171</v>
      </c>
      <c r="K15" s="2" t="s">
        <v>172</v>
      </c>
      <c r="L15" s="2" t="s">
        <v>173</v>
      </c>
      <c r="M15" s="2" t="s">
        <v>161</v>
      </c>
      <c r="N15" s="2" t="s">
        <v>174</v>
      </c>
      <c r="O15" s="3">
        <v>44414</v>
      </c>
      <c r="P15" s="3">
        <v>45280</v>
      </c>
      <c r="Q15" s="2" t="s">
        <v>175</v>
      </c>
      <c r="R15" s="4">
        <v>71000</v>
      </c>
      <c r="S15" s="4">
        <v>3600</v>
      </c>
      <c r="T15" s="2">
        <v>3</v>
      </c>
      <c r="U15" s="2">
        <v>18</v>
      </c>
      <c r="V15" s="2">
        <v>31</v>
      </c>
      <c r="W15" s="2">
        <v>0</v>
      </c>
      <c r="X15" s="2">
        <v>68</v>
      </c>
      <c r="Y15" s="2" t="s">
        <v>46</v>
      </c>
      <c r="Z15" s="2" t="s">
        <v>64</v>
      </c>
      <c r="AA15" s="2" t="s">
        <v>176</v>
      </c>
      <c r="AB15" s="2" t="s">
        <v>80</v>
      </c>
      <c r="AC15" s="2" t="s">
        <v>177</v>
      </c>
      <c r="AD15" s="2" t="s">
        <v>68</v>
      </c>
      <c r="AE15" s="2">
        <v>65.3</v>
      </c>
    </row>
    <row r="16" spans="1:31" ht="17" x14ac:dyDescent="0.2">
      <c r="A16" s="5" t="s">
        <v>178</v>
      </c>
      <c r="B16" s="5" t="s">
        <v>179</v>
      </c>
      <c r="C16" s="5" t="s">
        <v>154</v>
      </c>
      <c r="D16" s="5">
        <v>24</v>
      </c>
      <c r="E16" s="6">
        <v>37406</v>
      </c>
      <c r="F16" s="5" t="s">
        <v>180</v>
      </c>
      <c r="G16" s="5" t="s">
        <v>181</v>
      </c>
      <c r="H16" s="5" t="s">
        <v>182</v>
      </c>
      <c r="I16" s="5" t="s">
        <v>183</v>
      </c>
      <c r="J16" s="5" t="s">
        <v>184</v>
      </c>
      <c r="K16" s="5" t="s">
        <v>185</v>
      </c>
      <c r="L16" s="5" t="s">
        <v>186</v>
      </c>
      <c r="M16" s="5" t="s">
        <v>61</v>
      </c>
      <c r="N16" s="5" t="s">
        <v>186</v>
      </c>
      <c r="O16" s="6">
        <v>44246</v>
      </c>
      <c r="P16" s="6"/>
      <c r="Q16" s="5" t="s">
        <v>62</v>
      </c>
      <c r="R16" s="7">
        <v>57000</v>
      </c>
      <c r="S16" s="7">
        <v>2800</v>
      </c>
      <c r="T16" s="5" t="s">
        <v>187</v>
      </c>
      <c r="U16" s="5">
        <v>12</v>
      </c>
      <c r="V16" s="5">
        <v>22</v>
      </c>
      <c r="W16" s="5">
        <v>25</v>
      </c>
      <c r="X16" s="5">
        <v>57</v>
      </c>
      <c r="Y16" s="5" t="s">
        <v>46</v>
      </c>
      <c r="Z16" s="5" t="s">
        <v>47</v>
      </c>
      <c r="AA16" s="5" t="s">
        <v>188</v>
      </c>
      <c r="AB16" s="5" t="s">
        <v>80</v>
      </c>
      <c r="AC16" s="5" t="s">
        <v>165</v>
      </c>
      <c r="AD16" s="5" t="s">
        <v>68</v>
      </c>
      <c r="AE16" s="5">
        <v>50</v>
      </c>
    </row>
    <row r="17" spans="1:31" ht="34" x14ac:dyDescent="0.2">
      <c r="A17" s="2" t="s">
        <v>189</v>
      </c>
      <c r="B17" s="2" t="s">
        <v>190</v>
      </c>
      <c r="C17" s="2" t="s">
        <v>154</v>
      </c>
      <c r="D17" s="2">
        <v>46</v>
      </c>
      <c r="E17" s="3">
        <v>29183</v>
      </c>
      <c r="F17" s="2" t="s">
        <v>191</v>
      </c>
      <c r="G17" s="2" t="s">
        <v>133</v>
      </c>
      <c r="H17" s="2" t="s">
        <v>192</v>
      </c>
      <c r="I17" s="2" t="s">
        <v>74</v>
      </c>
      <c r="J17" s="2" t="s">
        <v>193</v>
      </c>
      <c r="K17" s="2" t="s">
        <v>194</v>
      </c>
      <c r="L17" s="2" t="s">
        <v>118</v>
      </c>
      <c r="M17" s="2" t="s">
        <v>119</v>
      </c>
      <c r="N17" s="2" t="s">
        <v>120</v>
      </c>
      <c r="O17" s="3">
        <v>44155</v>
      </c>
      <c r="P17" s="3"/>
      <c r="Q17" s="2" t="s">
        <v>62</v>
      </c>
      <c r="R17" s="4">
        <v>66000</v>
      </c>
      <c r="S17" s="4">
        <v>3300</v>
      </c>
      <c r="T17" s="2">
        <v>0</v>
      </c>
      <c r="U17" s="2">
        <v>38</v>
      </c>
      <c r="V17" s="2">
        <v>17</v>
      </c>
      <c r="W17" s="2">
        <v>10</v>
      </c>
      <c r="X17" s="2">
        <v>60</v>
      </c>
      <c r="Y17" s="2" t="s">
        <v>46</v>
      </c>
      <c r="Z17" s="2" t="s">
        <v>47</v>
      </c>
      <c r="AA17" s="2" t="s">
        <v>176</v>
      </c>
      <c r="AB17" s="2" t="s">
        <v>80</v>
      </c>
      <c r="AC17" s="2" t="s">
        <v>195</v>
      </c>
      <c r="AD17" s="2" t="s">
        <v>196</v>
      </c>
      <c r="AE17" s="2">
        <v>62.5</v>
      </c>
    </row>
    <row r="18" spans="1:31" ht="17" x14ac:dyDescent="0.2">
      <c r="A18" s="5" t="s">
        <v>197</v>
      </c>
      <c r="B18" s="5" t="s">
        <v>198</v>
      </c>
      <c r="C18" s="5" t="s">
        <v>154</v>
      </c>
      <c r="D18" s="5">
        <v>51</v>
      </c>
      <c r="E18" s="6">
        <v>27197</v>
      </c>
      <c r="F18" s="5" t="s">
        <v>199</v>
      </c>
      <c r="G18" s="5" t="s">
        <v>200</v>
      </c>
      <c r="H18" s="5" t="s">
        <v>201</v>
      </c>
      <c r="I18" s="5" t="s">
        <v>74</v>
      </c>
      <c r="J18" s="5" t="s">
        <v>202</v>
      </c>
      <c r="K18" s="5" t="s">
        <v>203</v>
      </c>
      <c r="L18" s="5" t="s">
        <v>204</v>
      </c>
      <c r="M18" s="5" t="s">
        <v>61</v>
      </c>
      <c r="N18" s="5" t="s">
        <v>150</v>
      </c>
      <c r="O18" s="6" t="s">
        <v>205</v>
      </c>
      <c r="P18" s="6"/>
      <c r="Q18" s="5" t="s">
        <v>128</v>
      </c>
      <c r="R18" s="7">
        <v>60000</v>
      </c>
      <c r="S18" s="7">
        <v>5400</v>
      </c>
      <c r="T18" s="5" t="s">
        <v>206</v>
      </c>
      <c r="U18" s="5">
        <v>21</v>
      </c>
      <c r="V18" s="5">
        <v>28</v>
      </c>
      <c r="W18" s="5">
        <v>13</v>
      </c>
      <c r="X18" s="5">
        <v>65</v>
      </c>
      <c r="Y18" s="5" t="s">
        <v>46</v>
      </c>
      <c r="Z18" s="5" t="s">
        <v>64</v>
      </c>
      <c r="AA18" s="5" t="s">
        <v>142</v>
      </c>
      <c r="AB18" s="5" t="s">
        <v>66</v>
      </c>
      <c r="AC18" s="5" t="s">
        <v>130</v>
      </c>
      <c r="AD18" s="5" t="s">
        <v>68</v>
      </c>
      <c r="AE18" s="5">
        <v>67.5</v>
      </c>
    </row>
    <row r="19" spans="1:31" ht="17" x14ac:dyDescent="0.2">
      <c r="A19" s="2" t="s">
        <v>207</v>
      </c>
      <c r="B19" s="2" t="s">
        <v>208</v>
      </c>
      <c r="C19" s="2" t="s">
        <v>209</v>
      </c>
      <c r="D19" s="2">
        <v>42</v>
      </c>
      <c r="E19" s="3">
        <v>30754</v>
      </c>
      <c r="F19" s="2" t="s">
        <v>210</v>
      </c>
      <c r="G19" s="2" t="s">
        <v>100</v>
      </c>
      <c r="H19" s="2" t="s">
        <v>114</v>
      </c>
      <c r="I19" s="2" t="s">
        <v>74</v>
      </c>
      <c r="J19" s="2" t="s">
        <v>211</v>
      </c>
      <c r="K19" s="2" t="s">
        <v>212</v>
      </c>
      <c r="L19" s="2" t="s">
        <v>149</v>
      </c>
      <c r="M19" s="2" t="s">
        <v>213</v>
      </c>
      <c r="N19" s="2" t="s">
        <v>150</v>
      </c>
      <c r="O19" s="3">
        <v>44699</v>
      </c>
      <c r="P19" s="3">
        <v>45180</v>
      </c>
      <c r="Q19" s="2" t="s">
        <v>214</v>
      </c>
      <c r="R19" s="4">
        <v>53000</v>
      </c>
      <c r="S19" s="4">
        <v>4800</v>
      </c>
      <c r="T19" s="2">
        <v>4</v>
      </c>
      <c r="U19" s="2">
        <v>24</v>
      </c>
      <c r="V19" s="2">
        <v>4</v>
      </c>
      <c r="W19" s="2">
        <v>5</v>
      </c>
      <c r="X19" s="2">
        <v>52</v>
      </c>
      <c r="Y19" s="2" t="s">
        <v>46</v>
      </c>
      <c r="Z19" s="2" t="s">
        <v>47</v>
      </c>
      <c r="AA19" s="2" t="s">
        <v>215</v>
      </c>
      <c r="AB19" s="2" t="s">
        <v>49</v>
      </c>
      <c r="AC19" s="2" t="s">
        <v>121</v>
      </c>
      <c r="AD19" s="2" t="s">
        <v>82</v>
      </c>
      <c r="AE19" s="2">
        <v>67.7</v>
      </c>
    </row>
    <row r="20" spans="1:31" ht="17" x14ac:dyDescent="0.2">
      <c r="A20" s="5" t="s">
        <v>216</v>
      </c>
      <c r="B20" s="5" t="s">
        <v>217</v>
      </c>
      <c r="C20" s="5" t="s">
        <v>154</v>
      </c>
      <c r="D20" s="5">
        <v>45</v>
      </c>
      <c r="E20" s="6">
        <v>29509</v>
      </c>
      <c r="F20" s="5" t="s">
        <v>99</v>
      </c>
      <c r="G20" s="5" t="s">
        <v>100</v>
      </c>
      <c r="H20" s="5" t="s">
        <v>218</v>
      </c>
      <c r="I20" s="5" t="s">
        <v>183</v>
      </c>
      <c r="J20" s="5" t="s">
        <v>102</v>
      </c>
      <c r="K20" s="5" t="s">
        <v>103</v>
      </c>
      <c r="L20" s="5" t="s">
        <v>219</v>
      </c>
      <c r="M20" s="5" t="s">
        <v>61</v>
      </c>
      <c r="N20" s="5" t="s">
        <v>220</v>
      </c>
      <c r="O20" s="6">
        <v>44325</v>
      </c>
      <c r="P20" s="6"/>
      <c r="Q20" s="5" t="s">
        <v>62</v>
      </c>
      <c r="R20" s="7">
        <v>63000</v>
      </c>
      <c r="S20" s="7">
        <v>3200</v>
      </c>
      <c r="T20" s="5">
        <v>3</v>
      </c>
      <c r="U20" s="5">
        <v>22</v>
      </c>
      <c r="V20" s="5">
        <v>0</v>
      </c>
      <c r="W20" s="5">
        <v>9</v>
      </c>
      <c r="X20" s="5">
        <v>57</v>
      </c>
      <c r="Y20" s="5" t="s">
        <v>46</v>
      </c>
      <c r="Z20" s="5" t="s">
        <v>47</v>
      </c>
      <c r="AA20" s="5" t="s">
        <v>221</v>
      </c>
      <c r="AB20" s="5" t="s">
        <v>129</v>
      </c>
      <c r="AC20" s="5" t="s">
        <v>108</v>
      </c>
      <c r="AD20" s="5" t="s">
        <v>222</v>
      </c>
      <c r="AE20" s="5">
        <v>58</v>
      </c>
    </row>
    <row r="21" spans="1:31" ht="34" x14ac:dyDescent="0.2">
      <c r="A21" s="2" t="s">
        <v>223</v>
      </c>
      <c r="B21" s="2" t="s">
        <v>224</v>
      </c>
      <c r="C21" s="2" t="s">
        <v>35</v>
      </c>
      <c r="D21" s="2">
        <v>28</v>
      </c>
      <c r="E21" s="3">
        <v>35861</v>
      </c>
      <c r="F21" s="2" t="s">
        <v>36</v>
      </c>
      <c r="G21" s="2" t="s">
        <v>37</v>
      </c>
      <c r="H21" s="2" t="s">
        <v>225</v>
      </c>
      <c r="I21" s="2" t="s">
        <v>74</v>
      </c>
      <c r="J21" s="2" t="s">
        <v>40</v>
      </c>
      <c r="K21" s="2" t="s">
        <v>41</v>
      </c>
      <c r="L21" s="2" t="s">
        <v>118</v>
      </c>
      <c r="M21" s="2" t="s">
        <v>119</v>
      </c>
      <c r="N21" s="2" t="s">
        <v>226</v>
      </c>
      <c r="O21" s="3">
        <v>42737</v>
      </c>
      <c r="P21" s="3"/>
      <c r="Q21" s="2" t="s">
        <v>79</v>
      </c>
      <c r="R21" s="4">
        <v>64000</v>
      </c>
      <c r="S21" s="4">
        <v>1300</v>
      </c>
      <c r="T21" s="2">
        <v>2</v>
      </c>
      <c r="U21" s="2">
        <v>33</v>
      </c>
      <c r="V21" s="2">
        <v>9</v>
      </c>
      <c r="W21" s="2">
        <v>20</v>
      </c>
      <c r="X21" s="2">
        <v>45</v>
      </c>
      <c r="Y21" s="2" t="s">
        <v>46</v>
      </c>
      <c r="Z21" s="2" t="s">
        <v>64</v>
      </c>
      <c r="AA21" s="2" t="s">
        <v>142</v>
      </c>
      <c r="AB21" s="2" t="s">
        <v>66</v>
      </c>
      <c r="AC21" s="2" t="s">
        <v>50</v>
      </c>
      <c r="AD21" s="2" t="s">
        <v>227</v>
      </c>
      <c r="AE21" s="2">
        <v>42</v>
      </c>
    </row>
    <row r="22" spans="1:31" ht="17" x14ac:dyDescent="0.2">
      <c r="A22" s="5" t="s">
        <v>228</v>
      </c>
      <c r="B22" s="5" t="s">
        <v>229</v>
      </c>
      <c r="C22" s="5" t="s">
        <v>35</v>
      </c>
      <c r="D22" s="5">
        <v>26</v>
      </c>
      <c r="E22" s="6">
        <v>36486</v>
      </c>
      <c r="F22" s="5" t="s">
        <v>210</v>
      </c>
      <c r="G22" s="5" t="s">
        <v>100</v>
      </c>
      <c r="H22" s="5" t="s">
        <v>230</v>
      </c>
      <c r="I22" s="5" t="s">
        <v>115</v>
      </c>
      <c r="J22" s="5" t="s">
        <v>231</v>
      </c>
      <c r="K22" s="5" t="s">
        <v>232</v>
      </c>
      <c r="L22" s="5" t="s">
        <v>233</v>
      </c>
      <c r="M22" s="5" t="s">
        <v>234</v>
      </c>
      <c r="N22" s="5" t="s">
        <v>235</v>
      </c>
      <c r="O22" s="6">
        <v>44684</v>
      </c>
      <c r="P22" s="6"/>
      <c r="Q22" s="5" t="s">
        <v>128</v>
      </c>
      <c r="R22" s="7">
        <v>72000</v>
      </c>
      <c r="S22" s="7">
        <v>6500</v>
      </c>
      <c r="T22" s="5">
        <v>4</v>
      </c>
      <c r="U22" s="5">
        <v>7</v>
      </c>
      <c r="V22" s="5">
        <v>7</v>
      </c>
      <c r="W22" s="5">
        <v>13</v>
      </c>
      <c r="X22" s="5">
        <v>-5</v>
      </c>
      <c r="Y22" s="5" t="s">
        <v>46</v>
      </c>
      <c r="Z22" s="5" t="s">
        <v>64</v>
      </c>
      <c r="AA22" s="5" t="s">
        <v>95</v>
      </c>
      <c r="AB22" s="5" t="s">
        <v>66</v>
      </c>
      <c r="AC22" s="5" t="s">
        <v>121</v>
      </c>
      <c r="AD22" s="5" t="s">
        <v>68</v>
      </c>
      <c r="AE22" s="5">
        <v>70.7</v>
      </c>
    </row>
    <row r="23" spans="1:31" ht="17" x14ac:dyDescent="0.2">
      <c r="A23" s="2" t="s">
        <v>236</v>
      </c>
      <c r="B23" s="2" t="s">
        <v>237</v>
      </c>
      <c r="C23" s="2" t="s">
        <v>168</v>
      </c>
      <c r="D23" s="2">
        <v>35</v>
      </c>
      <c r="E23" s="3" t="s">
        <v>238</v>
      </c>
      <c r="F23" s="2" t="s">
        <v>71</v>
      </c>
      <c r="G23" s="2" t="s">
        <v>72</v>
      </c>
      <c r="H23" s="2" t="s">
        <v>239</v>
      </c>
      <c r="I23" s="2" t="s">
        <v>115</v>
      </c>
      <c r="J23" s="2" t="s">
        <v>240</v>
      </c>
      <c r="K23" s="2" t="s">
        <v>241</v>
      </c>
      <c r="L23" s="2" t="s">
        <v>242</v>
      </c>
      <c r="M23" s="2" t="s">
        <v>234</v>
      </c>
      <c r="N23" s="2" t="s">
        <v>235</v>
      </c>
      <c r="O23" s="3">
        <v>42749</v>
      </c>
      <c r="P23" s="3"/>
      <c r="Q23" s="2" t="s">
        <v>62</v>
      </c>
      <c r="R23" s="4">
        <v>85000</v>
      </c>
      <c r="S23" s="4">
        <v>4200</v>
      </c>
      <c r="T23" s="2">
        <v>3</v>
      </c>
      <c r="U23" s="2">
        <v>26</v>
      </c>
      <c r="V23" s="2">
        <v>25</v>
      </c>
      <c r="W23" s="2">
        <v>9</v>
      </c>
      <c r="X23" s="2">
        <v>52</v>
      </c>
      <c r="Y23" s="2" t="s">
        <v>63</v>
      </c>
      <c r="Z23" s="2" t="s">
        <v>47</v>
      </c>
      <c r="AA23" s="2" t="s">
        <v>221</v>
      </c>
      <c r="AB23" s="2" t="s">
        <v>243</v>
      </c>
      <c r="AC23" s="2" t="s">
        <v>81</v>
      </c>
      <c r="AD23" s="2" t="s">
        <v>109</v>
      </c>
      <c r="AE23" s="2">
        <v>57.2</v>
      </c>
    </row>
    <row r="24" spans="1:31" ht="17" x14ac:dyDescent="0.2">
      <c r="A24" s="5" t="s">
        <v>244</v>
      </c>
      <c r="B24" s="5" t="s">
        <v>245</v>
      </c>
      <c r="C24" s="5" t="s">
        <v>35</v>
      </c>
      <c r="D24" s="5">
        <v>36</v>
      </c>
      <c r="E24" s="6">
        <v>32707</v>
      </c>
      <c r="F24" s="5" t="s">
        <v>246</v>
      </c>
      <c r="G24" s="5" t="s">
        <v>72</v>
      </c>
      <c r="H24" s="5" t="s">
        <v>247</v>
      </c>
      <c r="I24" s="5" t="s">
        <v>74</v>
      </c>
      <c r="J24" s="5" t="s">
        <v>248</v>
      </c>
      <c r="K24" s="5" t="s">
        <v>249</v>
      </c>
      <c r="L24" s="5" t="s">
        <v>160</v>
      </c>
      <c r="M24" s="5" t="s">
        <v>250</v>
      </c>
      <c r="N24" s="5" t="s">
        <v>174</v>
      </c>
      <c r="O24" s="6">
        <v>45589</v>
      </c>
      <c r="P24" s="6"/>
      <c r="Q24" s="5" t="s">
        <v>128</v>
      </c>
      <c r="R24" s="7">
        <v>70000</v>
      </c>
      <c r="S24" s="7">
        <v>3500</v>
      </c>
      <c r="T24" s="5">
        <v>3</v>
      </c>
      <c r="U24" s="5">
        <v>13</v>
      </c>
      <c r="V24" s="5">
        <v>16</v>
      </c>
      <c r="W24" s="5">
        <v>6</v>
      </c>
      <c r="X24" s="5">
        <v>70</v>
      </c>
      <c r="Y24" s="5" t="s">
        <v>46</v>
      </c>
      <c r="Z24" s="5" t="s">
        <v>64</v>
      </c>
      <c r="AA24" s="5" t="s">
        <v>142</v>
      </c>
      <c r="AB24" s="5" t="s">
        <v>164</v>
      </c>
      <c r="AC24" s="5" t="s">
        <v>130</v>
      </c>
      <c r="AD24" s="5" t="s">
        <v>82</v>
      </c>
      <c r="AE24" s="5">
        <v>61.8</v>
      </c>
    </row>
    <row r="25" spans="1:31" ht="34" x14ac:dyDescent="0.2">
      <c r="A25" s="2" t="s">
        <v>251</v>
      </c>
      <c r="B25" s="2" t="s">
        <v>252</v>
      </c>
      <c r="C25" s="2" t="s">
        <v>35</v>
      </c>
      <c r="D25" s="2">
        <v>38</v>
      </c>
      <c r="E25" s="3">
        <v>32295</v>
      </c>
      <c r="F25" s="2" t="s">
        <v>199</v>
      </c>
      <c r="G25" s="2" t="s">
        <v>253</v>
      </c>
      <c r="H25" s="2" t="s">
        <v>201</v>
      </c>
      <c r="I25" s="2" t="s">
        <v>39</v>
      </c>
      <c r="J25" s="2" t="s">
        <v>126</v>
      </c>
      <c r="K25" s="2" t="s">
        <v>127</v>
      </c>
      <c r="L25" s="2" t="s">
        <v>254</v>
      </c>
      <c r="M25" s="2" t="s">
        <v>255</v>
      </c>
      <c r="N25" s="2" t="s">
        <v>80</v>
      </c>
      <c r="O25" s="3">
        <v>45988</v>
      </c>
      <c r="P25" s="3"/>
      <c r="Q25" s="2" t="s">
        <v>45</v>
      </c>
      <c r="R25" s="4">
        <v>149000</v>
      </c>
      <c r="S25" s="4">
        <v>14900</v>
      </c>
      <c r="T25" s="2">
        <v>4</v>
      </c>
      <c r="U25" s="2">
        <v>6</v>
      </c>
      <c r="V25" s="2">
        <v>16</v>
      </c>
      <c r="W25" s="2">
        <v>16</v>
      </c>
      <c r="X25" s="2">
        <v>65</v>
      </c>
      <c r="Y25" s="2" t="s">
        <v>63</v>
      </c>
      <c r="Z25" s="2" t="s">
        <v>47</v>
      </c>
      <c r="AA25" s="2" t="s">
        <v>142</v>
      </c>
      <c r="AB25" s="2" t="s">
        <v>80</v>
      </c>
      <c r="AC25" s="2" t="s">
        <v>130</v>
      </c>
      <c r="AD25" s="2" t="s">
        <v>68</v>
      </c>
      <c r="AE25" s="2">
        <v>62.2</v>
      </c>
    </row>
    <row r="26" spans="1:31" ht="34" x14ac:dyDescent="0.2">
      <c r="A26" s="5" t="s">
        <v>256</v>
      </c>
      <c r="B26" s="5" t="s">
        <v>257</v>
      </c>
      <c r="C26" s="5" t="s">
        <v>258</v>
      </c>
      <c r="D26" s="5">
        <v>28</v>
      </c>
      <c r="E26" s="6" t="s">
        <v>259</v>
      </c>
      <c r="F26" s="5" t="s">
        <v>260</v>
      </c>
      <c r="G26" s="5" t="s">
        <v>100</v>
      </c>
      <c r="H26" s="5" t="s">
        <v>261</v>
      </c>
      <c r="I26" s="5" t="s">
        <v>57</v>
      </c>
      <c r="J26" s="5" t="s">
        <v>262</v>
      </c>
      <c r="K26" s="5" t="s">
        <v>263</v>
      </c>
      <c r="L26" s="5" t="s">
        <v>264</v>
      </c>
      <c r="M26" s="5" t="s">
        <v>265</v>
      </c>
      <c r="N26" s="5" t="s">
        <v>266</v>
      </c>
      <c r="O26" s="6">
        <v>44776</v>
      </c>
      <c r="P26" s="6"/>
      <c r="Q26" s="5" t="s">
        <v>79</v>
      </c>
      <c r="R26" s="7">
        <v>68000</v>
      </c>
      <c r="S26" s="7">
        <v>9500</v>
      </c>
      <c r="T26" s="5">
        <v>5</v>
      </c>
      <c r="U26" s="5">
        <v>12</v>
      </c>
      <c r="V26" s="5">
        <v>19</v>
      </c>
      <c r="W26" s="5">
        <v>25</v>
      </c>
      <c r="X26" s="5">
        <v>72</v>
      </c>
      <c r="Y26" s="5" t="s">
        <v>46</v>
      </c>
      <c r="Z26" s="5" t="s">
        <v>64</v>
      </c>
      <c r="AA26" s="5" t="s">
        <v>48</v>
      </c>
      <c r="AB26" s="5" t="s">
        <v>66</v>
      </c>
      <c r="AC26" s="5" t="s">
        <v>267</v>
      </c>
      <c r="AD26" s="5" t="s">
        <v>68</v>
      </c>
      <c r="AE26" s="5">
        <v>73.2</v>
      </c>
    </row>
    <row r="27" spans="1:31" ht="34" x14ac:dyDescent="0.2">
      <c r="A27" s="2" t="s">
        <v>268</v>
      </c>
      <c r="B27" s="2" t="s">
        <v>269</v>
      </c>
      <c r="C27" s="2" t="s">
        <v>35</v>
      </c>
      <c r="D27" s="2">
        <v>25</v>
      </c>
      <c r="E27" s="3">
        <v>36952</v>
      </c>
      <c r="F27" s="2" t="s">
        <v>36</v>
      </c>
      <c r="G27" s="2" t="s">
        <v>37</v>
      </c>
      <c r="H27" s="2" t="s">
        <v>225</v>
      </c>
      <c r="I27" s="2" t="s">
        <v>74</v>
      </c>
      <c r="J27" s="2" t="s">
        <v>270</v>
      </c>
      <c r="K27" s="2" t="s">
        <v>271</v>
      </c>
      <c r="L27" s="2" t="s">
        <v>272</v>
      </c>
      <c r="M27" s="2" t="s">
        <v>273</v>
      </c>
      <c r="N27" s="2" t="s">
        <v>274</v>
      </c>
      <c r="O27" s="3">
        <v>44582</v>
      </c>
      <c r="P27" s="3"/>
      <c r="Q27" s="2" t="s">
        <v>128</v>
      </c>
      <c r="R27" s="4">
        <v>52000</v>
      </c>
      <c r="S27" s="4">
        <v>-1000</v>
      </c>
      <c r="T27" s="2">
        <v>2</v>
      </c>
      <c r="U27" s="2">
        <v>9</v>
      </c>
      <c r="V27" s="2">
        <v>12</v>
      </c>
      <c r="W27" s="2">
        <v>35</v>
      </c>
      <c r="X27" s="2">
        <v>75</v>
      </c>
      <c r="Y27" s="2" t="s">
        <v>46</v>
      </c>
      <c r="Z27" s="2" t="s">
        <v>107</v>
      </c>
      <c r="AA27" s="2" t="s">
        <v>142</v>
      </c>
      <c r="AB27" s="2" t="s">
        <v>275</v>
      </c>
      <c r="AC27" s="2" t="s">
        <v>50</v>
      </c>
      <c r="AD27" s="2" t="s">
        <v>276</v>
      </c>
      <c r="AE27" s="2">
        <v>46.5</v>
      </c>
    </row>
    <row r="28" spans="1:31" ht="17" x14ac:dyDescent="0.2">
      <c r="A28" s="5" t="s">
        <v>277</v>
      </c>
      <c r="B28" s="5" t="s">
        <v>278</v>
      </c>
      <c r="C28" s="5" t="s">
        <v>154</v>
      </c>
      <c r="D28" s="5">
        <v>40</v>
      </c>
      <c r="E28" s="6">
        <v>31317</v>
      </c>
      <c r="F28" s="5" t="s">
        <v>279</v>
      </c>
      <c r="G28" s="5" t="s">
        <v>55</v>
      </c>
      <c r="H28" s="5" t="s">
        <v>280</v>
      </c>
      <c r="I28" s="5" t="s">
        <v>115</v>
      </c>
      <c r="J28" s="5" t="s">
        <v>281</v>
      </c>
      <c r="K28" s="5" t="s">
        <v>282</v>
      </c>
      <c r="L28" s="5" t="s">
        <v>283</v>
      </c>
      <c r="M28" s="5" t="s">
        <v>61</v>
      </c>
      <c r="N28" s="5" t="s">
        <v>186</v>
      </c>
      <c r="O28" s="6">
        <v>44749</v>
      </c>
      <c r="P28" s="6"/>
      <c r="Q28" s="5" t="s">
        <v>62</v>
      </c>
      <c r="R28" s="7">
        <v>80000</v>
      </c>
      <c r="S28" s="7">
        <v>7200</v>
      </c>
      <c r="T28" s="5">
        <v>4</v>
      </c>
      <c r="U28" s="5">
        <v>30</v>
      </c>
      <c r="V28" s="5">
        <v>10</v>
      </c>
      <c r="W28" s="5">
        <v>14</v>
      </c>
      <c r="X28" s="5">
        <v>57</v>
      </c>
      <c r="Y28" s="5" t="s">
        <v>46</v>
      </c>
      <c r="Z28" s="5" t="s">
        <v>64</v>
      </c>
      <c r="AA28" s="5" t="s">
        <v>176</v>
      </c>
      <c r="AB28" s="5" t="s">
        <v>66</v>
      </c>
      <c r="AC28" s="5" t="s">
        <v>284</v>
      </c>
      <c r="AD28" s="5" t="s">
        <v>68</v>
      </c>
      <c r="AE28" s="5">
        <v>66.5</v>
      </c>
    </row>
    <row r="29" spans="1:31" ht="34" x14ac:dyDescent="0.2">
      <c r="A29" s="2" t="s">
        <v>285</v>
      </c>
      <c r="B29" s="2" t="s">
        <v>286</v>
      </c>
      <c r="C29" s="2" t="s">
        <v>287</v>
      </c>
      <c r="D29" s="2">
        <v>53</v>
      </c>
      <c r="E29" s="3">
        <v>26753</v>
      </c>
      <c r="F29" s="2" t="s">
        <v>210</v>
      </c>
      <c r="G29" s="2" t="s">
        <v>100</v>
      </c>
      <c r="H29" s="2" t="s">
        <v>114</v>
      </c>
      <c r="I29" s="2" t="s">
        <v>115</v>
      </c>
      <c r="J29" s="2" t="s">
        <v>116</v>
      </c>
      <c r="K29" s="2" t="s">
        <v>117</v>
      </c>
      <c r="L29" s="2" t="s">
        <v>288</v>
      </c>
      <c r="M29" s="2" t="s">
        <v>289</v>
      </c>
      <c r="N29" s="2" t="s">
        <v>290</v>
      </c>
      <c r="O29" s="3" t="s">
        <v>291</v>
      </c>
      <c r="P29" s="3"/>
      <c r="Q29" s="2" t="s">
        <v>62</v>
      </c>
      <c r="R29" s="4">
        <v>71000</v>
      </c>
      <c r="S29" s="4">
        <v>6400</v>
      </c>
      <c r="T29" s="2">
        <v>4</v>
      </c>
      <c r="U29" s="2">
        <v>15</v>
      </c>
      <c r="V29" s="2">
        <v>18</v>
      </c>
      <c r="W29" s="2">
        <v>0</v>
      </c>
      <c r="X29" s="2">
        <v>76</v>
      </c>
      <c r="Y29" s="2" t="s">
        <v>46</v>
      </c>
      <c r="Z29" s="2" t="s">
        <v>292</v>
      </c>
      <c r="AA29" s="2" t="s">
        <v>188</v>
      </c>
      <c r="AB29" s="2" t="s">
        <v>129</v>
      </c>
      <c r="AC29" s="2" t="s">
        <v>121</v>
      </c>
      <c r="AD29" s="2" t="s">
        <v>68</v>
      </c>
      <c r="AE29" s="2">
        <v>76.3</v>
      </c>
    </row>
    <row r="30" spans="1:31" ht="17" x14ac:dyDescent="0.2">
      <c r="A30" s="5" t="s">
        <v>293</v>
      </c>
      <c r="B30" s="5" t="s">
        <v>294</v>
      </c>
      <c r="C30" s="5" t="s">
        <v>35</v>
      </c>
      <c r="D30" s="5">
        <v>28</v>
      </c>
      <c r="E30" s="6">
        <v>35735</v>
      </c>
      <c r="F30" s="5" t="s">
        <v>124</v>
      </c>
      <c r="G30" s="5" t="s">
        <v>72</v>
      </c>
      <c r="H30" s="5" t="s">
        <v>295</v>
      </c>
      <c r="I30" s="5" t="s">
        <v>89</v>
      </c>
      <c r="J30" s="5" t="s">
        <v>202</v>
      </c>
      <c r="K30" s="5" t="s">
        <v>203</v>
      </c>
      <c r="L30" s="5" t="s">
        <v>242</v>
      </c>
      <c r="M30" s="5" t="s">
        <v>234</v>
      </c>
      <c r="N30" s="5" t="s">
        <v>235</v>
      </c>
      <c r="O30" s="6" t="s">
        <v>296</v>
      </c>
      <c r="P30" s="6"/>
      <c r="Q30" s="5" t="s">
        <v>297</v>
      </c>
      <c r="R30" s="7">
        <v>167000</v>
      </c>
      <c r="S30" s="7">
        <v>10000</v>
      </c>
      <c r="T30" s="5">
        <v>3</v>
      </c>
      <c r="U30" s="5">
        <v>17</v>
      </c>
      <c r="V30" s="5">
        <v>5</v>
      </c>
      <c r="W30" s="5">
        <v>22</v>
      </c>
      <c r="X30" s="5">
        <v>43</v>
      </c>
      <c r="Y30" s="5" t="s">
        <v>298</v>
      </c>
      <c r="Z30" s="5" t="s">
        <v>47</v>
      </c>
      <c r="AA30" s="5" t="s">
        <v>95</v>
      </c>
      <c r="AB30" s="5" t="s">
        <v>299</v>
      </c>
      <c r="AC30" s="5" t="s">
        <v>130</v>
      </c>
      <c r="AD30" s="5" t="s">
        <v>68</v>
      </c>
      <c r="AE30" s="5">
        <v>46.3</v>
      </c>
    </row>
    <row r="31" spans="1:31" ht="34" x14ac:dyDescent="0.2">
      <c r="A31" s="2" t="s">
        <v>300</v>
      </c>
      <c r="B31" s="2" t="s">
        <v>301</v>
      </c>
      <c r="C31" s="2" t="s">
        <v>35</v>
      </c>
      <c r="D31" s="2">
        <v>26</v>
      </c>
      <c r="E31" s="3">
        <v>36571</v>
      </c>
      <c r="F31" s="2" t="s">
        <v>54</v>
      </c>
      <c r="G31" s="2" t="s">
        <v>55</v>
      </c>
      <c r="H31" s="2" t="s">
        <v>302</v>
      </c>
      <c r="I31" s="2" t="s">
        <v>89</v>
      </c>
      <c r="J31" s="2" t="s">
        <v>58</v>
      </c>
      <c r="K31" s="2" t="s">
        <v>59</v>
      </c>
      <c r="L31" s="2" t="s">
        <v>288</v>
      </c>
      <c r="M31" s="2" t="s">
        <v>289</v>
      </c>
      <c r="N31" s="2" t="s">
        <v>303</v>
      </c>
      <c r="O31" s="3">
        <v>43062</v>
      </c>
      <c r="P31" s="3"/>
      <c r="Q31" s="2" t="s">
        <v>62</v>
      </c>
      <c r="R31" s="4">
        <v>131000</v>
      </c>
      <c r="S31" s="4">
        <v>13100</v>
      </c>
      <c r="T31" s="2">
        <v>4</v>
      </c>
      <c r="U31" s="2">
        <v>27</v>
      </c>
      <c r="V31" s="2">
        <v>13</v>
      </c>
      <c r="W31" s="2">
        <v>14</v>
      </c>
      <c r="X31" s="2">
        <v>60</v>
      </c>
      <c r="Y31" s="2" t="s">
        <v>63</v>
      </c>
      <c r="Z31" s="2" t="s">
        <v>64</v>
      </c>
      <c r="AA31" s="2" t="s">
        <v>95</v>
      </c>
      <c r="AB31" s="2" t="s">
        <v>129</v>
      </c>
      <c r="AC31" s="2" t="s">
        <v>67</v>
      </c>
      <c r="AD31" s="2" t="s">
        <v>82</v>
      </c>
      <c r="AE31" s="2">
        <v>66.8</v>
      </c>
    </row>
    <row r="32" spans="1:31" ht="34" x14ac:dyDescent="0.2">
      <c r="A32" s="5" t="s">
        <v>304</v>
      </c>
      <c r="B32" s="5" t="s">
        <v>305</v>
      </c>
      <c r="C32" s="5" t="s">
        <v>35</v>
      </c>
      <c r="D32" s="5">
        <v>46</v>
      </c>
      <c r="E32" s="6">
        <v>29069</v>
      </c>
      <c r="F32" s="5" t="s">
        <v>306</v>
      </c>
      <c r="G32" s="5" t="s">
        <v>55</v>
      </c>
      <c r="H32" s="5" t="s">
        <v>307</v>
      </c>
      <c r="I32" s="5" t="s">
        <v>115</v>
      </c>
      <c r="J32" s="5" t="s">
        <v>308</v>
      </c>
      <c r="K32" s="5" t="s">
        <v>309</v>
      </c>
      <c r="L32" s="5" t="s">
        <v>310</v>
      </c>
      <c r="M32" s="5" t="s">
        <v>289</v>
      </c>
      <c r="N32" s="5" t="s">
        <v>311</v>
      </c>
      <c r="O32" s="6">
        <v>43607</v>
      </c>
      <c r="P32" s="6">
        <v>45602</v>
      </c>
      <c r="Q32" s="5" t="s">
        <v>214</v>
      </c>
      <c r="R32" s="7">
        <v>79000</v>
      </c>
      <c r="S32" s="7">
        <v>1600</v>
      </c>
      <c r="T32" s="5">
        <v>2</v>
      </c>
      <c r="U32" s="5">
        <v>-14</v>
      </c>
      <c r="V32" s="5">
        <v>22</v>
      </c>
      <c r="W32" s="5">
        <v>5</v>
      </c>
      <c r="X32" s="5">
        <v>41</v>
      </c>
      <c r="Y32" s="5" t="s">
        <v>298</v>
      </c>
      <c r="Z32" s="5" t="s">
        <v>312</v>
      </c>
      <c r="AA32" s="5" t="s">
        <v>221</v>
      </c>
      <c r="AB32" s="5" t="s">
        <v>313</v>
      </c>
      <c r="AC32" s="5" t="s">
        <v>284</v>
      </c>
      <c r="AD32" s="5" t="s">
        <v>68</v>
      </c>
      <c r="AE32" s="5">
        <v>43.4</v>
      </c>
    </row>
    <row r="33" spans="1:31" ht="17" x14ac:dyDescent="0.2">
      <c r="A33" s="2" t="s">
        <v>314</v>
      </c>
      <c r="B33" s="2" t="s">
        <v>315</v>
      </c>
      <c r="C33" s="2" t="s">
        <v>35</v>
      </c>
      <c r="D33" s="2">
        <v>58</v>
      </c>
      <c r="E33" s="3">
        <v>24820</v>
      </c>
      <c r="F33" s="2" t="s">
        <v>99</v>
      </c>
      <c r="G33" s="2" t="s">
        <v>316</v>
      </c>
      <c r="H33" s="2" t="s">
        <v>317</v>
      </c>
      <c r="I33" s="2" t="s">
        <v>318</v>
      </c>
      <c r="J33" s="2" t="s">
        <v>102</v>
      </c>
      <c r="K33" s="2" t="s">
        <v>103</v>
      </c>
      <c r="L33" s="2" t="s">
        <v>319</v>
      </c>
      <c r="M33" s="2" t="s">
        <v>255</v>
      </c>
      <c r="N33" s="2" t="s">
        <v>80</v>
      </c>
      <c r="O33" s="3">
        <v>45047</v>
      </c>
      <c r="P33" s="3"/>
      <c r="Q33" s="2" t="s">
        <v>62</v>
      </c>
      <c r="R33" s="4">
        <v>233000</v>
      </c>
      <c r="S33" s="4">
        <v>23300</v>
      </c>
      <c r="T33" s="2">
        <v>4</v>
      </c>
      <c r="U33" s="2">
        <v>39</v>
      </c>
      <c r="V33" s="2">
        <v>17</v>
      </c>
      <c r="W33" s="2">
        <v>0</v>
      </c>
      <c r="X33" s="2">
        <v>72</v>
      </c>
      <c r="Y33" s="2" t="s">
        <v>320</v>
      </c>
      <c r="Z33" s="2" t="s">
        <v>47</v>
      </c>
      <c r="AA33" s="2" t="s">
        <v>65</v>
      </c>
      <c r="AB33" s="2" t="s">
        <v>164</v>
      </c>
      <c r="AC33" s="2" t="s">
        <v>108</v>
      </c>
      <c r="AD33" s="2" t="s">
        <v>82</v>
      </c>
      <c r="AE33" s="2">
        <v>81</v>
      </c>
    </row>
    <row r="34" spans="1:31" ht="17" x14ac:dyDescent="0.2">
      <c r="A34" s="5" t="s">
        <v>321</v>
      </c>
      <c r="B34" s="5" t="s">
        <v>322</v>
      </c>
      <c r="C34" s="5" t="s">
        <v>154</v>
      </c>
      <c r="D34" s="5">
        <v>30</v>
      </c>
      <c r="E34" s="6">
        <v>34909</v>
      </c>
      <c r="F34" s="5" t="s">
        <v>323</v>
      </c>
      <c r="G34" s="5" t="s">
        <v>72</v>
      </c>
      <c r="H34" s="5" t="s">
        <v>295</v>
      </c>
      <c r="I34" s="5" t="s">
        <v>115</v>
      </c>
      <c r="J34" s="5" t="s">
        <v>324</v>
      </c>
      <c r="K34" s="5" t="s">
        <v>325</v>
      </c>
      <c r="L34" s="5" t="s">
        <v>326</v>
      </c>
      <c r="M34" s="5" t="s">
        <v>77</v>
      </c>
      <c r="N34" s="5" t="s">
        <v>327</v>
      </c>
      <c r="O34" s="6">
        <v>42545</v>
      </c>
      <c r="P34" s="6"/>
      <c r="Q34" s="5" t="s">
        <v>62</v>
      </c>
      <c r="R34" s="7">
        <v>60000</v>
      </c>
      <c r="S34" s="7">
        <v>3000</v>
      </c>
      <c r="T34" s="5">
        <v>3</v>
      </c>
      <c r="U34" s="5">
        <v>17</v>
      </c>
      <c r="V34" s="5">
        <v>17</v>
      </c>
      <c r="W34" s="5">
        <v>16</v>
      </c>
      <c r="X34" s="5">
        <v>39</v>
      </c>
      <c r="Y34" s="5" t="s">
        <v>46</v>
      </c>
      <c r="Z34" s="5" t="s">
        <v>64</v>
      </c>
      <c r="AA34" s="5" t="s">
        <v>221</v>
      </c>
      <c r="AB34" s="5" t="s">
        <v>80</v>
      </c>
      <c r="AC34" s="5" t="s">
        <v>130</v>
      </c>
      <c r="AD34" s="5" t="s">
        <v>68</v>
      </c>
      <c r="AE34" s="5">
        <v>46.9</v>
      </c>
    </row>
    <row r="35" spans="1:31" ht="17" x14ac:dyDescent="0.2">
      <c r="A35" s="2" t="s">
        <v>268</v>
      </c>
      <c r="B35" s="2" t="s">
        <v>328</v>
      </c>
      <c r="C35" s="2" t="s">
        <v>154</v>
      </c>
      <c r="D35" s="2">
        <v>43</v>
      </c>
      <c r="E35" s="3">
        <v>30423</v>
      </c>
      <c r="F35" s="2" t="s">
        <v>210</v>
      </c>
      <c r="G35" s="2" t="s">
        <v>100</v>
      </c>
      <c r="H35" s="2" t="s">
        <v>329</v>
      </c>
      <c r="I35" s="2" t="s">
        <v>157</v>
      </c>
      <c r="J35" s="2" t="s">
        <v>116</v>
      </c>
      <c r="K35" s="2" t="s">
        <v>117</v>
      </c>
      <c r="L35" s="2" t="s">
        <v>319</v>
      </c>
      <c r="M35" s="2" t="s">
        <v>255</v>
      </c>
      <c r="N35" s="2" t="s">
        <v>80</v>
      </c>
      <c r="O35" s="3">
        <v>45446</v>
      </c>
      <c r="P35" s="3"/>
      <c r="Q35" s="2" t="s">
        <v>62</v>
      </c>
      <c r="R35" s="4">
        <v>32000</v>
      </c>
      <c r="S35" s="4">
        <v>1600</v>
      </c>
      <c r="T35" s="2">
        <v>3</v>
      </c>
      <c r="U35" s="2">
        <v>6</v>
      </c>
      <c r="V35" s="2">
        <v>17</v>
      </c>
      <c r="W35" s="2">
        <v>6</v>
      </c>
      <c r="X35" s="2">
        <v>51</v>
      </c>
      <c r="Y35" s="2" t="s">
        <v>46</v>
      </c>
      <c r="Z35" s="2" t="s">
        <v>47</v>
      </c>
      <c r="AA35" s="2" t="s">
        <v>65</v>
      </c>
      <c r="AB35" s="2" t="s">
        <v>313</v>
      </c>
      <c r="AC35" s="2" t="s">
        <v>121</v>
      </c>
      <c r="AD35" s="2" t="s">
        <v>276</v>
      </c>
      <c r="AE35" s="2">
        <v>53.3</v>
      </c>
    </row>
    <row r="36" spans="1:31" ht="17" x14ac:dyDescent="0.2">
      <c r="A36" s="5" t="s">
        <v>330</v>
      </c>
      <c r="B36" s="5" t="s">
        <v>331</v>
      </c>
      <c r="C36" s="5" t="s">
        <v>332</v>
      </c>
      <c r="D36" s="5">
        <v>57</v>
      </c>
      <c r="E36" s="6">
        <v>25201</v>
      </c>
      <c r="F36" s="5" t="s">
        <v>191</v>
      </c>
      <c r="G36" s="5" t="s">
        <v>133</v>
      </c>
      <c r="H36" s="5" t="s">
        <v>333</v>
      </c>
      <c r="I36" s="5" t="s">
        <v>74</v>
      </c>
      <c r="J36" s="5" t="s">
        <v>334</v>
      </c>
      <c r="K36" s="5" t="s">
        <v>335</v>
      </c>
      <c r="L36" s="5" t="s">
        <v>336</v>
      </c>
      <c r="M36" s="5" t="s">
        <v>337</v>
      </c>
      <c r="N36" s="5" t="s">
        <v>338</v>
      </c>
      <c r="O36" s="6">
        <v>45798</v>
      </c>
      <c r="P36" s="6"/>
      <c r="Q36" s="5" t="s">
        <v>62</v>
      </c>
      <c r="R36" s="7">
        <v>45000</v>
      </c>
      <c r="S36" s="7">
        <v>6300</v>
      </c>
      <c r="T36" s="5">
        <v>5</v>
      </c>
      <c r="U36" s="5">
        <v>19</v>
      </c>
      <c r="V36" s="5">
        <v>22</v>
      </c>
      <c r="W36" s="5">
        <v>27</v>
      </c>
      <c r="X36" s="5">
        <v>88</v>
      </c>
      <c r="Y36" s="5" t="s">
        <v>339</v>
      </c>
      <c r="Z36" s="5" t="s">
        <v>64</v>
      </c>
      <c r="AA36" s="5" t="s">
        <v>95</v>
      </c>
      <c r="AB36" s="5" t="s">
        <v>129</v>
      </c>
      <c r="AC36" s="5" t="s">
        <v>195</v>
      </c>
      <c r="AD36" s="5" t="s">
        <v>68</v>
      </c>
      <c r="AE36" s="5">
        <v>80.5</v>
      </c>
    </row>
    <row r="37" spans="1:31" ht="17" x14ac:dyDescent="0.2">
      <c r="A37" s="2" t="s">
        <v>340</v>
      </c>
      <c r="B37" s="2" t="s">
        <v>341</v>
      </c>
      <c r="C37" s="2" t="s">
        <v>35</v>
      </c>
      <c r="D37" s="2">
        <v>53</v>
      </c>
      <c r="E37" s="3">
        <v>26514</v>
      </c>
      <c r="F37" s="2" t="s">
        <v>260</v>
      </c>
      <c r="G37" s="2" t="s">
        <v>100</v>
      </c>
      <c r="H37" s="2" t="s">
        <v>342</v>
      </c>
      <c r="I37" s="2" t="s">
        <v>39</v>
      </c>
      <c r="J37" s="2" t="s">
        <v>343</v>
      </c>
      <c r="K37" s="2" t="s">
        <v>344</v>
      </c>
      <c r="L37" s="2" t="s">
        <v>345</v>
      </c>
      <c r="M37" s="2" t="s">
        <v>61</v>
      </c>
      <c r="N37" s="2" t="s">
        <v>346</v>
      </c>
      <c r="O37" s="3">
        <v>44314</v>
      </c>
      <c r="P37" s="3"/>
      <c r="Q37" s="2" t="s">
        <v>79</v>
      </c>
      <c r="R37" s="4">
        <v>204000</v>
      </c>
      <c r="S37" s="4">
        <v>12200</v>
      </c>
      <c r="T37" s="2">
        <v>3</v>
      </c>
      <c r="U37" s="2">
        <v>38</v>
      </c>
      <c r="V37" s="2">
        <v>9</v>
      </c>
      <c r="W37" s="2">
        <v>18</v>
      </c>
      <c r="X37" s="2">
        <v>66</v>
      </c>
      <c r="Y37" s="2" t="s">
        <v>46</v>
      </c>
      <c r="Z37" s="2" t="s">
        <v>347</v>
      </c>
      <c r="AA37" s="2" t="s">
        <v>142</v>
      </c>
      <c r="AB37" s="2" t="s">
        <v>348</v>
      </c>
      <c r="AC37" s="2" t="s">
        <v>267</v>
      </c>
      <c r="AD37" s="2" t="s">
        <v>68</v>
      </c>
      <c r="AE37" s="2">
        <v>60.6</v>
      </c>
    </row>
    <row r="38" spans="1:31" ht="17" x14ac:dyDescent="0.2">
      <c r="A38" s="5" t="s">
        <v>349</v>
      </c>
      <c r="B38" s="5" t="s">
        <v>350</v>
      </c>
      <c r="C38" s="5" t="s">
        <v>35</v>
      </c>
      <c r="D38" s="5">
        <v>43</v>
      </c>
      <c r="E38" s="6">
        <v>30357</v>
      </c>
      <c r="F38" s="5" t="s">
        <v>169</v>
      </c>
      <c r="G38" s="5" t="s">
        <v>351</v>
      </c>
      <c r="H38" s="5" t="s">
        <v>352</v>
      </c>
      <c r="I38" s="5" t="s">
        <v>57</v>
      </c>
      <c r="J38" s="5" t="s">
        <v>171</v>
      </c>
      <c r="K38" s="5" t="s">
        <v>172</v>
      </c>
      <c r="L38" s="5" t="s">
        <v>336</v>
      </c>
      <c r="M38" s="5" t="s">
        <v>337</v>
      </c>
      <c r="N38" s="5" t="s">
        <v>353</v>
      </c>
      <c r="O38" s="6">
        <v>44841</v>
      </c>
      <c r="P38" s="6"/>
      <c r="Q38" s="5" t="s">
        <v>62</v>
      </c>
      <c r="R38" s="7">
        <v>88000</v>
      </c>
      <c r="S38" s="7">
        <v>7900</v>
      </c>
      <c r="T38" s="5">
        <v>4</v>
      </c>
      <c r="U38" s="5">
        <v>27</v>
      </c>
      <c r="V38" s="5">
        <v>5</v>
      </c>
      <c r="W38" s="5">
        <v>7</v>
      </c>
      <c r="X38" s="5">
        <v>98</v>
      </c>
      <c r="Y38" s="5" t="s">
        <v>46</v>
      </c>
      <c r="Z38" s="5" t="s">
        <v>64</v>
      </c>
      <c r="AA38" s="5" t="s">
        <v>188</v>
      </c>
      <c r="AB38" s="5" t="s">
        <v>164</v>
      </c>
      <c r="AC38" s="5" t="s">
        <v>177</v>
      </c>
      <c r="AD38" s="5" t="s">
        <v>51</v>
      </c>
      <c r="AE38" s="5">
        <v>83.5</v>
      </c>
    </row>
    <row r="39" spans="1:31" ht="17" x14ac:dyDescent="0.2">
      <c r="A39" s="2" t="s">
        <v>354</v>
      </c>
      <c r="B39" s="2" t="s">
        <v>355</v>
      </c>
      <c r="C39" s="2" t="s">
        <v>35</v>
      </c>
      <c r="D39" s="2">
        <v>37</v>
      </c>
      <c r="E39" s="3">
        <v>32372</v>
      </c>
      <c r="F39" s="2" t="s">
        <v>356</v>
      </c>
      <c r="G39" s="2" t="s">
        <v>100</v>
      </c>
      <c r="H39" s="2" t="s">
        <v>342</v>
      </c>
      <c r="I39" s="2" t="s">
        <v>183</v>
      </c>
      <c r="J39" s="2" t="s">
        <v>357</v>
      </c>
      <c r="K39" s="2" t="s">
        <v>358</v>
      </c>
      <c r="L39" s="2" t="s">
        <v>359</v>
      </c>
      <c r="M39" s="2" t="s">
        <v>265</v>
      </c>
      <c r="N39" s="2" t="s">
        <v>360</v>
      </c>
      <c r="O39" s="3">
        <v>44898</v>
      </c>
      <c r="P39" s="3"/>
      <c r="Q39" s="2" t="s">
        <v>62</v>
      </c>
      <c r="R39" s="4">
        <v>45000</v>
      </c>
      <c r="S39" s="4">
        <v>2200</v>
      </c>
      <c r="T39" s="2">
        <v>6</v>
      </c>
      <c r="U39" s="2">
        <v>35</v>
      </c>
      <c r="V39" s="2">
        <v>20</v>
      </c>
      <c r="W39" s="2">
        <v>14</v>
      </c>
      <c r="X39" s="2">
        <v>62</v>
      </c>
      <c r="Y39" s="2" t="s">
        <v>46</v>
      </c>
      <c r="Z39" s="2" t="s">
        <v>361</v>
      </c>
      <c r="AA39" s="2" t="s">
        <v>221</v>
      </c>
      <c r="AB39" s="2" t="s">
        <v>66</v>
      </c>
      <c r="AC39" s="2" t="s">
        <v>267</v>
      </c>
      <c r="AD39" s="2" t="s">
        <v>227</v>
      </c>
      <c r="AE39" s="2">
        <v>60.5</v>
      </c>
    </row>
    <row r="40" spans="1:31" ht="17" x14ac:dyDescent="0.2">
      <c r="A40" s="5" t="s">
        <v>362</v>
      </c>
      <c r="B40" s="5" t="s">
        <v>363</v>
      </c>
      <c r="C40" s="5" t="s">
        <v>332</v>
      </c>
      <c r="D40" s="5">
        <v>49</v>
      </c>
      <c r="E40" s="6" t="s">
        <v>364</v>
      </c>
      <c r="F40" s="5" t="s">
        <v>199</v>
      </c>
      <c r="G40" s="5" t="s">
        <v>72</v>
      </c>
      <c r="H40" s="5" t="s">
        <v>365</v>
      </c>
      <c r="I40" s="5" t="s">
        <v>57</v>
      </c>
      <c r="J40" s="5" t="s">
        <v>248</v>
      </c>
      <c r="K40" s="5" t="s">
        <v>249</v>
      </c>
      <c r="L40" s="5" t="s">
        <v>366</v>
      </c>
      <c r="M40" s="5" t="s">
        <v>273</v>
      </c>
      <c r="N40" s="5" t="s">
        <v>274</v>
      </c>
      <c r="O40" s="6">
        <v>43893</v>
      </c>
      <c r="P40" s="6"/>
      <c r="Q40" s="5" t="s">
        <v>128</v>
      </c>
      <c r="R40" s="7">
        <v>109000</v>
      </c>
      <c r="S40" s="7">
        <v>5400</v>
      </c>
      <c r="T40" s="5">
        <v>3</v>
      </c>
      <c r="U40" s="5">
        <v>21</v>
      </c>
      <c r="V40" s="5">
        <v>8</v>
      </c>
      <c r="W40" s="5">
        <v>5</v>
      </c>
      <c r="X40" s="5">
        <v>59</v>
      </c>
      <c r="Y40" s="5" t="s">
        <v>46</v>
      </c>
      <c r="Z40" s="5" t="s">
        <v>367</v>
      </c>
      <c r="AA40" s="5" t="s">
        <v>95</v>
      </c>
      <c r="AB40" s="5" t="s">
        <v>164</v>
      </c>
      <c r="AC40" s="5" t="s">
        <v>130</v>
      </c>
      <c r="AD40" s="5" t="s">
        <v>68</v>
      </c>
      <c r="AE40" s="5">
        <v>60.4</v>
      </c>
    </row>
    <row r="41" spans="1:31" ht="17" x14ac:dyDescent="0.2">
      <c r="A41" s="2" t="s">
        <v>368</v>
      </c>
      <c r="B41" s="2" t="s">
        <v>369</v>
      </c>
      <c r="C41" s="2" t="s">
        <v>154</v>
      </c>
      <c r="D41" s="2">
        <v>49</v>
      </c>
      <c r="E41" s="3">
        <v>28059</v>
      </c>
      <c r="F41" s="2" t="s">
        <v>370</v>
      </c>
      <c r="G41" s="2" t="s">
        <v>181</v>
      </c>
      <c r="H41" s="2" t="s">
        <v>371</v>
      </c>
      <c r="I41" s="2" t="s">
        <v>115</v>
      </c>
      <c r="J41" s="2" t="s">
        <v>372</v>
      </c>
      <c r="K41" s="2" t="s">
        <v>373</v>
      </c>
      <c r="L41" s="2" t="s">
        <v>374</v>
      </c>
      <c r="M41" s="2" t="s">
        <v>289</v>
      </c>
      <c r="N41" s="2" t="s">
        <v>375</v>
      </c>
      <c r="O41" s="3">
        <v>42927</v>
      </c>
      <c r="P41" s="3"/>
      <c r="Q41" s="2" t="s">
        <v>62</v>
      </c>
      <c r="R41" s="4">
        <v>79000</v>
      </c>
      <c r="S41" s="4">
        <v>1600</v>
      </c>
      <c r="T41" s="2">
        <v>2</v>
      </c>
      <c r="U41" s="2">
        <v>27</v>
      </c>
      <c r="V41" s="2">
        <v>13</v>
      </c>
      <c r="W41" s="2">
        <v>13</v>
      </c>
      <c r="X41" s="2">
        <v>53</v>
      </c>
      <c r="Y41" s="2" t="s">
        <v>46</v>
      </c>
      <c r="Z41" s="2" t="s">
        <v>151</v>
      </c>
      <c r="AA41" s="2" t="s">
        <v>65</v>
      </c>
      <c r="AB41" s="2" t="s">
        <v>299</v>
      </c>
      <c r="AC41" s="2" t="s">
        <v>376</v>
      </c>
      <c r="AD41" s="2" t="s">
        <v>276</v>
      </c>
      <c r="AE41" s="2">
        <v>46.8</v>
      </c>
    </row>
    <row r="42" spans="1:31" ht="34" x14ac:dyDescent="0.2">
      <c r="A42" s="5" t="s">
        <v>377</v>
      </c>
      <c r="B42" s="5" t="s">
        <v>378</v>
      </c>
      <c r="C42" s="5" t="s">
        <v>154</v>
      </c>
      <c r="D42" s="5">
        <v>29</v>
      </c>
      <c r="E42" s="6">
        <v>35385</v>
      </c>
      <c r="F42" s="5" t="s">
        <v>260</v>
      </c>
      <c r="G42" s="5" t="s">
        <v>100</v>
      </c>
      <c r="H42" s="5" t="s">
        <v>379</v>
      </c>
      <c r="I42" s="5" t="s">
        <v>380</v>
      </c>
      <c r="J42" s="5" t="s">
        <v>381</v>
      </c>
      <c r="K42" s="5" t="s">
        <v>382</v>
      </c>
      <c r="L42" s="5" t="s">
        <v>319</v>
      </c>
      <c r="M42" s="5" t="s">
        <v>255</v>
      </c>
      <c r="N42" s="5" t="s">
        <v>80</v>
      </c>
      <c r="O42" s="6">
        <v>45081</v>
      </c>
      <c r="P42" s="6"/>
      <c r="Q42" s="5" t="s">
        <v>62</v>
      </c>
      <c r="R42" s="7">
        <v>66000</v>
      </c>
      <c r="S42" s="7">
        <v>5900</v>
      </c>
      <c r="T42" s="5">
        <v>4</v>
      </c>
      <c r="U42" s="5">
        <v>24</v>
      </c>
      <c r="V42" s="5">
        <v>18</v>
      </c>
      <c r="W42" s="5">
        <v>16</v>
      </c>
      <c r="X42" s="5">
        <v>60</v>
      </c>
      <c r="Y42" s="5" t="s">
        <v>46</v>
      </c>
      <c r="Z42" s="5" t="s">
        <v>47</v>
      </c>
      <c r="AA42" s="5" t="s">
        <v>95</v>
      </c>
      <c r="AB42" s="5" t="s">
        <v>80</v>
      </c>
      <c r="AC42" s="5" t="s">
        <v>267</v>
      </c>
      <c r="AD42" s="5" t="s">
        <v>222</v>
      </c>
      <c r="AE42" s="5">
        <v>65</v>
      </c>
    </row>
    <row r="43" spans="1:31" ht="17" x14ac:dyDescent="0.2">
      <c r="A43" s="2" t="s">
        <v>383</v>
      </c>
      <c r="B43" s="2" t="s">
        <v>384</v>
      </c>
      <c r="C43" s="2" t="s">
        <v>154</v>
      </c>
      <c r="D43" s="2">
        <v>57</v>
      </c>
      <c r="E43" s="3">
        <v>25355</v>
      </c>
      <c r="F43" s="2" t="s">
        <v>54</v>
      </c>
      <c r="G43" s="2" t="s">
        <v>55</v>
      </c>
      <c r="H43" s="2" t="s">
        <v>385</v>
      </c>
      <c r="I43" s="2" t="s">
        <v>380</v>
      </c>
      <c r="J43" s="2" t="s">
        <v>58</v>
      </c>
      <c r="K43" s="2" t="s">
        <v>59</v>
      </c>
      <c r="L43" s="2" t="s">
        <v>242</v>
      </c>
      <c r="M43" s="2" t="s">
        <v>234</v>
      </c>
      <c r="N43" s="2" t="s">
        <v>235</v>
      </c>
      <c r="O43" s="3">
        <v>45057</v>
      </c>
      <c r="P43" s="3"/>
      <c r="Q43" s="2" t="s">
        <v>62</v>
      </c>
      <c r="R43" s="4">
        <v>74000</v>
      </c>
      <c r="S43" s="4">
        <v>1500</v>
      </c>
      <c r="T43" s="2">
        <v>2</v>
      </c>
      <c r="U43" s="2">
        <v>21</v>
      </c>
      <c r="V43" s="2">
        <v>12</v>
      </c>
      <c r="W43" s="2">
        <v>10</v>
      </c>
      <c r="X43" s="2">
        <v>26</v>
      </c>
      <c r="Y43" s="2" t="s">
        <v>46</v>
      </c>
      <c r="Z43" s="2" t="s">
        <v>151</v>
      </c>
      <c r="AA43" s="2" t="s">
        <v>48</v>
      </c>
      <c r="AB43" s="2" t="s">
        <v>66</v>
      </c>
      <c r="AC43" s="2" t="s">
        <v>67</v>
      </c>
      <c r="AD43" s="2" t="s">
        <v>68</v>
      </c>
      <c r="AE43" s="2">
        <v>37.4</v>
      </c>
    </row>
    <row r="44" spans="1:31" ht="17" x14ac:dyDescent="0.2">
      <c r="A44" s="5" t="s">
        <v>386</v>
      </c>
      <c r="B44" s="5" t="s">
        <v>387</v>
      </c>
      <c r="C44" s="5" t="s">
        <v>35</v>
      </c>
      <c r="D44" s="5">
        <v>42</v>
      </c>
      <c r="E44" s="6">
        <v>30557</v>
      </c>
      <c r="F44" s="5" t="s">
        <v>99</v>
      </c>
      <c r="G44" s="5" t="s">
        <v>100</v>
      </c>
      <c r="H44" s="5" t="s">
        <v>388</v>
      </c>
      <c r="I44" s="5" t="s">
        <v>389</v>
      </c>
      <c r="J44" s="5" t="s">
        <v>102</v>
      </c>
      <c r="K44" s="5" t="s">
        <v>103</v>
      </c>
      <c r="L44" s="5" t="s">
        <v>390</v>
      </c>
      <c r="M44" s="5" t="s">
        <v>265</v>
      </c>
      <c r="N44" s="5" t="s">
        <v>360</v>
      </c>
      <c r="O44" s="6">
        <v>42409</v>
      </c>
      <c r="P44" s="6"/>
      <c r="Q44" s="5" t="s">
        <v>297</v>
      </c>
      <c r="R44" s="7">
        <v>101000</v>
      </c>
      <c r="S44" s="7">
        <v>6100</v>
      </c>
      <c r="T44" s="5">
        <v>3</v>
      </c>
      <c r="U44" s="5">
        <v>16</v>
      </c>
      <c r="V44" s="5">
        <v>17</v>
      </c>
      <c r="W44" s="5">
        <v>3</v>
      </c>
      <c r="X44" s="5">
        <v>64</v>
      </c>
      <c r="Y44" s="5" t="s">
        <v>46</v>
      </c>
      <c r="Z44" s="5" t="s">
        <v>391</v>
      </c>
      <c r="AA44" s="5" t="s">
        <v>142</v>
      </c>
      <c r="AB44" s="5" t="s">
        <v>66</v>
      </c>
      <c r="AC44" s="5" t="s">
        <v>108</v>
      </c>
      <c r="AD44" s="5" t="s">
        <v>68</v>
      </c>
      <c r="AE44" s="5">
        <v>61.9</v>
      </c>
    </row>
    <row r="45" spans="1:31" ht="17" x14ac:dyDescent="0.2">
      <c r="A45" s="2" t="s">
        <v>392</v>
      </c>
      <c r="B45" s="2" t="s">
        <v>393</v>
      </c>
      <c r="C45" s="2" t="s">
        <v>287</v>
      </c>
      <c r="D45" s="2">
        <v>25</v>
      </c>
      <c r="E45" s="3">
        <v>37053</v>
      </c>
      <c r="F45" s="2" t="s">
        <v>394</v>
      </c>
      <c r="G45" s="2" t="s">
        <v>72</v>
      </c>
      <c r="H45" s="2" t="s">
        <v>395</v>
      </c>
      <c r="I45" s="2" t="s">
        <v>396</v>
      </c>
      <c r="J45" s="2" t="s">
        <v>397</v>
      </c>
      <c r="K45" s="2" t="s">
        <v>398</v>
      </c>
      <c r="L45" s="2" t="s">
        <v>149</v>
      </c>
      <c r="M45" s="2" t="s">
        <v>61</v>
      </c>
      <c r="N45" s="2" t="s">
        <v>399</v>
      </c>
      <c r="O45" s="3">
        <v>42971</v>
      </c>
      <c r="P45" s="3"/>
      <c r="Q45" s="2" t="s">
        <v>62</v>
      </c>
      <c r="R45" s="4">
        <v>178000</v>
      </c>
      <c r="S45" s="4">
        <v>10700</v>
      </c>
      <c r="T45" s="2">
        <v>3</v>
      </c>
      <c r="U45" s="2">
        <v>25</v>
      </c>
      <c r="V45" s="2">
        <v>23</v>
      </c>
      <c r="W45" s="2">
        <v>7</v>
      </c>
      <c r="X45" s="2">
        <v>55</v>
      </c>
      <c r="Y45" s="2" t="s">
        <v>46</v>
      </c>
      <c r="Z45" s="2" t="s">
        <v>64</v>
      </c>
      <c r="AA45" s="2" t="s">
        <v>176</v>
      </c>
      <c r="AB45" s="2" t="s">
        <v>66</v>
      </c>
      <c r="AC45" s="2" t="s">
        <v>81</v>
      </c>
      <c r="AD45" s="2" t="s">
        <v>68</v>
      </c>
      <c r="AE45" s="2">
        <v>59</v>
      </c>
    </row>
    <row r="46" spans="1:31" ht="17" x14ac:dyDescent="0.2">
      <c r="A46" s="5" t="s">
        <v>400</v>
      </c>
      <c r="B46" s="5" t="s">
        <v>401</v>
      </c>
      <c r="C46" s="5" t="s">
        <v>332</v>
      </c>
      <c r="D46" s="5">
        <v>58</v>
      </c>
      <c r="E46" s="6">
        <v>24796</v>
      </c>
      <c r="F46" s="5" t="s">
        <v>402</v>
      </c>
      <c r="G46" s="5" t="s">
        <v>72</v>
      </c>
      <c r="H46" s="5" t="s">
        <v>403</v>
      </c>
      <c r="I46" s="5" t="s">
        <v>115</v>
      </c>
      <c r="J46" s="5" t="s">
        <v>404</v>
      </c>
      <c r="K46" s="5" t="s">
        <v>405</v>
      </c>
      <c r="L46" s="5" t="s">
        <v>406</v>
      </c>
      <c r="M46" s="5" t="s">
        <v>161</v>
      </c>
      <c r="N46" s="5" t="s">
        <v>174</v>
      </c>
      <c r="O46" s="6">
        <v>44119</v>
      </c>
      <c r="P46" s="6"/>
      <c r="Q46" s="5" t="s">
        <v>62</v>
      </c>
      <c r="R46" s="7">
        <v>96000</v>
      </c>
      <c r="S46" s="7">
        <v>1900</v>
      </c>
      <c r="T46" s="5" t="s">
        <v>407</v>
      </c>
      <c r="U46" s="5">
        <v>29</v>
      </c>
      <c r="V46" s="5">
        <v>10</v>
      </c>
      <c r="W46" s="5">
        <v>2</v>
      </c>
      <c r="X46" s="5">
        <v>51</v>
      </c>
      <c r="Y46" s="5" t="s">
        <v>46</v>
      </c>
      <c r="Z46" s="5" t="s">
        <v>64</v>
      </c>
      <c r="AA46" s="5" t="s">
        <v>221</v>
      </c>
      <c r="AB46" s="5" t="s">
        <v>66</v>
      </c>
      <c r="AC46" s="5" t="s">
        <v>408</v>
      </c>
      <c r="AD46" s="5" t="s">
        <v>68</v>
      </c>
      <c r="AE46" s="5">
        <v>52.1</v>
      </c>
    </row>
    <row r="47" spans="1:31" ht="34" x14ac:dyDescent="0.2">
      <c r="A47" s="2" t="s">
        <v>409</v>
      </c>
      <c r="B47" s="2" t="s">
        <v>410</v>
      </c>
      <c r="C47" s="2" t="s">
        <v>154</v>
      </c>
      <c r="D47" s="2">
        <v>29</v>
      </c>
      <c r="E47" s="3">
        <v>35324</v>
      </c>
      <c r="F47" s="2" t="s">
        <v>113</v>
      </c>
      <c r="G47" s="2" t="s">
        <v>100</v>
      </c>
      <c r="H47" s="2" t="s">
        <v>114</v>
      </c>
      <c r="I47" s="2" t="s">
        <v>389</v>
      </c>
      <c r="J47" s="2" t="s">
        <v>211</v>
      </c>
      <c r="K47" s="2" t="s">
        <v>212</v>
      </c>
      <c r="L47" s="2" t="s">
        <v>411</v>
      </c>
      <c r="M47" s="2" t="s">
        <v>119</v>
      </c>
      <c r="N47" s="2" t="s">
        <v>412</v>
      </c>
      <c r="O47" s="3" t="s">
        <v>413</v>
      </c>
      <c r="P47" s="3">
        <v>45711</v>
      </c>
      <c r="Q47" s="2" t="s">
        <v>141</v>
      </c>
      <c r="R47" s="4">
        <v>122000</v>
      </c>
      <c r="S47" s="4">
        <v>7300</v>
      </c>
      <c r="T47" s="2" t="s">
        <v>187</v>
      </c>
      <c r="U47" s="2">
        <v>19</v>
      </c>
      <c r="V47" s="2">
        <v>11</v>
      </c>
      <c r="W47" s="2">
        <v>13</v>
      </c>
      <c r="X47" s="2">
        <v>42</v>
      </c>
      <c r="Y47" s="2" t="s">
        <v>298</v>
      </c>
      <c r="Z47" s="2" t="s">
        <v>47</v>
      </c>
      <c r="AA47" s="2" t="s">
        <v>142</v>
      </c>
      <c r="AB47" s="2" t="s">
        <v>66</v>
      </c>
      <c r="AC47" s="2" t="s">
        <v>121</v>
      </c>
      <c r="AD47" s="2" t="s">
        <v>51</v>
      </c>
      <c r="AE47" s="2">
        <v>50</v>
      </c>
    </row>
    <row r="48" spans="1:31" ht="34" x14ac:dyDescent="0.2">
      <c r="A48" s="5" t="s">
        <v>414</v>
      </c>
      <c r="B48" s="5" t="s">
        <v>415</v>
      </c>
      <c r="C48" s="5" t="s">
        <v>332</v>
      </c>
      <c r="D48" s="5">
        <v>42</v>
      </c>
      <c r="E48" s="6" t="s">
        <v>416</v>
      </c>
      <c r="F48" s="5" t="s">
        <v>417</v>
      </c>
      <c r="G48" s="5" t="s">
        <v>100</v>
      </c>
      <c r="H48" s="5" t="s">
        <v>114</v>
      </c>
      <c r="I48" s="5" t="s">
        <v>115</v>
      </c>
      <c r="J48" s="5" t="s">
        <v>418</v>
      </c>
      <c r="K48" s="5" t="s">
        <v>419</v>
      </c>
      <c r="L48" s="5" t="s">
        <v>420</v>
      </c>
      <c r="M48" s="5" t="s">
        <v>43</v>
      </c>
      <c r="N48" s="5" t="s">
        <v>421</v>
      </c>
      <c r="O48" s="6">
        <v>43871</v>
      </c>
      <c r="P48" s="6"/>
      <c r="Q48" s="5" t="s">
        <v>62</v>
      </c>
      <c r="R48" s="7">
        <v>58000</v>
      </c>
      <c r="S48" s="7">
        <v>2900</v>
      </c>
      <c r="T48" s="5">
        <v>3</v>
      </c>
      <c r="U48" s="5">
        <v>20</v>
      </c>
      <c r="V48" s="5">
        <v>24</v>
      </c>
      <c r="W48" s="5">
        <v>15</v>
      </c>
      <c r="X48" s="5">
        <v>63</v>
      </c>
      <c r="Y48" s="5" t="s">
        <v>63</v>
      </c>
      <c r="Z48" s="5" t="s">
        <v>47</v>
      </c>
      <c r="AA48" s="5" t="s">
        <v>95</v>
      </c>
      <c r="AB48" s="5" t="s">
        <v>66</v>
      </c>
      <c r="AC48" s="5" t="s">
        <v>121</v>
      </c>
      <c r="AD48" s="5" t="s">
        <v>68</v>
      </c>
      <c r="AE48" s="5">
        <v>56.5</v>
      </c>
    </row>
    <row r="49" spans="1:31" ht="17" x14ac:dyDescent="0.2">
      <c r="A49" s="2" t="s">
        <v>422</v>
      </c>
      <c r="B49" s="2" t="s">
        <v>423</v>
      </c>
      <c r="C49" s="2" t="s">
        <v>209</v>
      </c>
      <c r="D49" s="2">
        <v>58</v>
      </c>
      <c r="E49" s="3">
        <v>24670</v>
      </c>
      <c r="F49" s="2" t="s">
        <v>71</v>
      </c>
      <c r="G49" s="2" t="s">
        <v>72</v>
      </c>
      <c r="H49" s="2" t="s">
        <v>424</v>
      </c>
      <c r="I49" s="2" t="s">
        <v>115</v>
      </c>
      <c r="J49" s="2" t="s">
        <v>425</v>
      </c>
      <c r="K49" s="2" t="s">
        <v>426</v>
      </c>
      <c r="L49" s="2" t="s">
        <v>319</v>
      </c>
      <c r="M49" s="2" t="s">
        <v>255</v>
      </c>
      <c r="N49" s="2" t="s">
        <v>80</v>
      </c>
      <c r="O49" s="3">
        <v>44370</v>
      </c>
      <c r="P49" s="3">
        <v>45783</v>
      </c>
      <c r="Q49" s="2" t="s">
        <v>141</v>
      </c>
      <c r="R49" s="4">
        <v>65000</v>
      </c>
      <c r="S49" s="4">
        <v>3200</v>
      </c>
      <c r="T49" s="2">
        <v>3</v>
      </c>
      <c r="U49" s="2">
        <v>10</v>
      </c>
      <c r="V49" s="2">
        <v>18</v>
      </c>
      <c r="W49" s="2">
        <v>16</v>
      </c>
      <c r="X49" s="2">
        <v>65</v>
      </c>
      <c r="Y49" s="2" t="s">
        <v>46</v>
      </c>
      <c r="Z49" s="2" t="s">
        <v>64</v>
      </c>
      <c r="AA49" s="2" t="s">
        <v>95</v>
      </c>
      <c r="AB49" s="2" t="s">
        <v>80</v>
      </c>
      <c r="AC49" s="2" t="s">
        <v>81</v>
      </c>
      <c r="AD49" s="2" t="s">
        <v>68</v>
      </c>
      <c r="AE49" s="2">
        <v>54.2</v>
      </c>
    </row>
    <row r="50" spans="1:31" ht="17" x14ac:dyDescent="0.2">
      <c r="A50" s="5" t="s">
        <v>427</v>
      </c>
      <c r="B50" s="5" t="s">
        <v>428</v>
      </c>
      <c r="C50" s="5" t="s">
        <v>332</v>
      </c>
      <c r="D50" s="5">
        <v>26</v>
      </c>
      <c r="E50" s="6">
        <v>36523</v>
      </c>
      <c r="F50" s="5" t="s">
        <v>429</v>
      </c>
      <c r="G50" s="5" t="s">
        <v>72</v>
      </c>
      <c r="H50" s="5" t="s">
        <v>430</v>
      </c>
      <c r="I50" s="5" t="s">
        <v>57</v>
      </c>
      <c r="J50" s="5" t="s">
        <v>324</v>
      </c>
      <c r="K50" s="5" t="s">
        <v>325</v>
      </c>
      <c r="L50" s="5" t="s">
        <v>411</v>
      </c>
      <c r="M50" s="5" t="s">
        <v>119</v>
      </c>
      <c r="N50" s="5" t="s">
        <v>412</v>
      </c>
      <c r="O50" s="6">
        <v>45227</v>
      </c>
      <c r="P50" s="6"/>
      <c r="Q50" s="5" t="s">
        <v>62</v>
      </c>
      <c r="R50" s="7">
        <v>87000</v>
      </c>
      <c r="S50" s="7">
        <v>7800</v>
      </c>
      <c r="T50" s="5">
        <v>4</v>
      </c>
      <c r="U50" s="5">
        <v>32</v>
      </c>
      <c r="V50" s="5">
        <v>11</v>
      </c>
      <c r="W50" s="5">
        <v>4</v>
      </c>
      <c r="X50" s="5">
        <v>56</v>
      </c>
      <c r="Y50" s="5" t="s">
        <v>431</v>
      </c>
      <c r="Z50" s="5" t="s">
        <v>47</v>
      </c>
      <c r="AA50" s="5" t="s">
        <v>215</v>
      </c>
      <c r="AB50" s="5" t="s">
        <v>66</v>
      </c>
      <c r="AC50" s="5" t="s">
        <v>130</v>
      </c>
      <c r="AD50" s="5" t="s">
        <v>68</v>
      </c>
      <c r="AE50" s="5">
        <v>71.599999999999994</v>
      </c>
    </row>
    <row r="51" spans="1:31" ht="17" x14ac:dyDescent="0.2">
      <c r="A51" s="2" t="s">
        <v>432</v>
      </c>
      <c r="B51" s="2" t="s">
        <v>433</v>
      </c>
      <c r="C51" s="2" t="s">
        <v>154</v>
      </c>
      <c r="D51" s="2">
        <v>55</v>
      </c>
      <c r="E51" s="3">
        <v>26051</v>
      </c>
      <c r="F51" s="2" t="s">
        <v>54</v>
      </c>
      <c r="G51" s="2" t="s">
        <v>55</v>
      </c>
      <c r="H51" s="2" t="s">
        <v>385</v>
      </c>
      <c r="I51" s="2" t="s">
        <v>115</v>
      </c>
      <c r="J51" s="2" t="s">
        <v>58</v>
      </c>
      <c r="K51" s="2" t="s">
        <v>59</v>
      </c>
      <c r="L51" s="2" t="s">
        <v>434</v>
      </c>
      <c r="M51" s="2" t="s">
        <v>61</v>
      </c>
      <c r="N51" s="2" t="s">
        <v>220</v>
      </c>
      <c r="O51" s="3">
        <v>43201</v>
      </c>
      <c r="P51" s="3"/>
      <c r="Q51" s="2" t="s">
        <v>128</v>
      </c>
      <c r="R51" s="4">
        <v>81000</v>
      </c>
      <c r="S51" s="4">
        <v>4000</v>
      </c>
      <c r="T51" s="2" t="s">
        <v>187</v>
      </c>
      <c r="U51" s="2">
        <v>27</v>
      </c>
      <c r="V51" s="2">
        <v>17</v>
      </c>
      <c r="W51" s="2">
        <v>14</v>
      </c>
      <c r="X51" s="2">
        <v>59</v>
      </c>
      <c r="Y51" s="2" t="s">
        <v>63</v>
      </c>
      <c r="Z51" s="2" t="s">
        <v>47</v>
      </c>
      <c r="AA51" s="2" t="s">
        <v>176</v>
      </c>
      <c r="AB51" s="2" t="s">
        <v>66</v>
      </c>
      <c r="AC51" s="2" t="s">
        <v>67</v>
      </c>
      <c r="AD51" s="2" t="s">
        <v>51</v>
      </c>
      <c r="AE51" s="2">
        <v>57.4</v>
      </c>
    </row>
    <row r="52" spans="1:31" ht="17" x14ac:dyDescent="0.2">
      <c r="A52" s="5" t="s">
        <v>435</v>
      </c>
      <c r="B52" s="5" t="s">
        <v>436</v>
      </c>
      <c r="C52" s="5" t="s">
        <v>154</v>
      </c>
      <c r="D52" s="5">
        <v>31</v>
      </c>
      <c r="E52" s="6">
        <v>34781</v>
      </c>
      <c r="F52" s="5" t="s">
        <v>394</v>
      </c>
      <c r="G52" s="5" t="s">
        <v>200</v>
      </c>
      <c r="H52" s="5" t="s">
        <v>424</v>
      </c>
      <c r="I52" s="5" t="s">
        <v>437</v>
      </c>
      <c r="J52" s="5" t="s">
        <v>425</v>
      </c>
      <c r="K52" s="5" t="s">
        <v>426</v>
      </c>
      <c r="L52" s="5" t="s">
        <v>411</v>
      </c>
      <c r="M52" s="5" t="s">
        <v>119</v>
      </c>
      <c r="N52" s="5" t="s">
        <v>412</v>
      </c>
      <c r="O52" s="6">
        <v>42543</v>
      </c>
      <c r="P52" s="6"/>
      <c r="Q52" s="5" t="s">
        <v>45</v>
      </c>
      <c r="R52" s="7"/>
      <c r="S52" s="7">
        <v>5700</v>
      </c>
      <c r="T52" s="5">
        <v>3</v>
      </c>
      <c r="U52" s="5">
        <v>24</v>
      </c>
      <c r="V52" s="5">
        <v>2</v>
      </c>
      <c r="W52" s="5">
        <v>12</v>
      </c>
      <c r="X52" s="5">
        <v>73</v>
      </c>
      <c r="Y52" s="5" t="s">
        <v>320</v>
      </c>
      <c r="Z52" s="5" t="s">
        <v>107</v>
      </c>
      <c r="AA52" s="5" t="s">
        <v>142</v>
      </c>
      <c r="AB52" s="5" t="s">
        <v>80</v>
      </c>
      <c r="AC52" s="5" t="s">
        <v>81</v>
      </c>
      <c r="AD52" s="5" t="s">
        <v>68</v>
      </c>
      <c r="AE52" s="5">
        <v>62.5</v>
      </c>
    </row>
    <row r="53" spans="1:31" ht="17" x14ac:dyDescent="0.2">
      <c r="A53" s="2" t="s">
        <v>438</v>
      </c>
      <c r="B53" s="2" t="s">
        <v>439</v>
      </c>
      <c r="C53" s="2" t="s">
        <v>168</v>
      </c>
      <c r="D53" s="2">
        <v>40</v>
      </c>
      <c r="E53" s="3">
        <v>31382</v>
      </c>
      <c r="F53" s="2" t="s">
        <v>210</v>
      </c>
      <c r="G53" s="2" t="s">
        <v>100</v>
      </c>
      <c r="H53" s="2" t="s">
        <v>329</v>
      </c>
      <c r="I53" s="2" t="s">
        <v>115</v>
      </c>
      <c r="J53" s="2" t="s">
        <v>440</v>
      </c>
      <c r="K53" s="2" t="s">
        <v>441</v>
      </c>
      <c r="L53" s="2" t="s">
        <v>442</v>
      </c>
      <c r="M53" s="2" t="s">
        <v>265</v>
      </c>
      <c r="N53" s="2" t="s">
        <v>266</v>
      </c>
      <c r="O53" s="3">
        <v>43222</v>
      </c>
      <c r="P53" s="3"/>
      <c r="Q53" s="2" t="s">
        <v>62</v>
      </c>
      <c r="R53" s="4">
        <v>59000</v>
      </c>
      <c r="S53" s="4">
        <v>3000</v>
      </c>
      <c r="T53" s="2">
        <v>3</v>
      </c>
      <c r="U53" s="2">
        <v>42</v>
      </c>
      <c r="V53" s="2">
        <v>23</v>
      </c>
      <c r="W53" s="2">
        <v>16</v>
      </c>
      <c r="X53" s="2">
        <v>55</v>
      </c>
      <c r="Y53" s="2" t="s">
        <v>46</v>
      </c>
      <c r="Z53" s="2" t="s">
        <v>47</v>
      </c>
      <c r="AA53" s="2" t="s">
        <v>221</v>
      </c>
      <c r="AB53" s="2" t="s">
        <v>66</v>
      </c>
      <c r="AC53" s="2" t="s">
        <v>121</v>
      </c>
      <c r="AD53" s="2" t="s">
        <v>68</v>
      </c>
      <c r="AE53" s="2">
        <v>58.2</v>
      </c>
    </row>
    <row r="54" spans="1:31" ht="17" x14ac:dyDescent="0.2">
      <c r="A54" s="5" t="s">
        <v>443</v>
      </c>
      <c r="B54" s="5" t="s">
        <v>444</v>
      </c>
      <c r="C54" s="5" t="s">
        <v>332</v>
      </c>
      <c r="D54" s="5">
        <v>36</v>
      </c>
      <c r="E54" s="6">
        <v>32808</v>
      </c>
      <c r="F54" s="5" t="s">
        <v>445</v>
      </c>
      <c r="G54" s="5" t="s">
        <v>181</v>
      </c>
      <c r="H54" s="5" t="s">
        <v>371</v>
      </c>
      <c r="I54" s="5" t="s">
        <v>89</v>
      </c>
      <c r="J54" s="5" t="s">
        <v>446</v>
      </c>
      <c r="K54" s="5" t="s">
        <v>447</v>
      </c>
      <c r="L54" s="5" t="s">
        <v>374</v>
      </c>
      <c r="M54" s="5" t="s">
        <v>289</v>
      </c>
      <c r="N54" s="5" t="s">
        <v>375</v>
      </c>
      <c r="O54" s="6">
        <v>44015</v>
      </c>
      <c r="P54" s="6"/>
      <c r="Q54" s="5" t="s">
        <v>62</v>
      </c>
      <c r="R54" s="7">
        <v>130000</v>
      </c>
      <c r="S54" s="7">
        <v>19500</v>
      </c>
      <c r="T54" s="5">
        <v>5</v>
      </c>
      <c r="U54" s="5">
        <v>33</v>
      </c>
      <c r="V54" s="5">
        <v>6</v>
      </c>
      <c r="W54" s="5">
        <v>13</v>
      </c>
      <c r="X54" s="5">
        <v>69</v>
      </c>
      <c r="Y54" s="5" t="s">
        <v>46</v>
      </c>
      <c r="Z54" s="5" t="s">
        <v>47</v>
      </c>
      <c r="AA54" s="5" t="s">
        <v>188</v>
      </c>
      <c r="AB54" s="5" t="s">
        <v>66</v>
      </c>
      <c r="AC54" s="5" t="s">
        <v>376</v>
      </c>
      <c r="AD54" s="5" t="s">
        <v>276</v>
      </c>
      <c r="AE54" s="5">
        <v>80.900000000000006</v>
      </c>
    </row>
    <row r="55" spans="1:31" ht="34" x14ac:dyDescent="0.2">
      <c r="A55" s="2" t="s">
        <v>448</v>
      </c>
      <c r="B55" s="2" t="s">
        <v>449</v>
      </c>
      <c r="C55" s="2" t="s">
        <v>154</v>
      </c>
      <c r="D55" s="2">
        <v>23</v>
      </c>
      <c r="E55" s="3">
        <v>37655</v>
      </c>
      <c r="F55" s="2" t="s">
        <v>71</v>
      </c>
      <c r="G55" s="2" t="s">
        <v>253</v>
      </c>
      <c r="H55" s="2" t="s">
        <v>424</v>
      </c>
      <c r="I55" s="2" t="s">
        <v>74</v>
      </c>
      <c r="J55" s="2" t="s">
        <v>450</v>
      </c>
      <c r="K55" s="2" t="s">
        <v>451</v>
      </c>
      <c r="L55" s="2" t="s">
        <v>452</v>
      </c>
      <c r="M55" s="2" t="s">
        <v>289</v>
      </c>
      <c r="N55" s="2" t="s">
        <v>375</v>
      </c>
      <c r="O55" s="3">
        <v>45392</v>
      </c>
      <c r="P55" s="3">
        <v>45726</v>
      </c>
      <c r="Q55" s="2" t="s">
        <v>175</v>
      </c>
      <c r="R55" s="4">
        <v>58000</v>
      </c>
      <c r="S55" s="4">
        <v>5200</v>
      </c>
      <c r="T55" s="2">
        <v>4</v>
      </c>
      <c r="U55" s="2">
        <v>43</v>
      </c>
      <c r="V55" s="2">
        <v>24</v>
      </c>
      <c r="W55" s="2">
        <v>10</v>
      </c>
      <c r="X55" s="2">
        <v>61</v>
      </c>
      <c r="Y55" s="2" t="s">
        <v>46</v>
      </c>
      <c r="Z55" s="2" t="s">
        <v>64</v>
      </c>
      <c r="AA55" s="2" t="s">
        <v>48</v>
      </c>
      <c r="AB55" s="2" t="s">
        <v>66</v>
      </c>
      <c r="AC55" s="2" t="s">
        <v>81</v>
      </c>
      <c r="AD55" s="2" t="s">
        <v>68</v>
      </c>
      <c r="AE55" s="2">
        <v>72.3</v>
      </c>
    </row>
    <row r="56" spans="1:31" ht="17" x14ac:dyDescent="0.2">
      <c r="A56" s="5" t="s">
        <v>453</v>
      </c>
      <c r="B56" s="5" t="s">
        <v>454</v>
      </c>
      <c r="C56" s="5" t="s">
        <v>35</v>
      </c>
      <c r="D56" s="5">
        <v>58</v>
      </c>
      <c r="E56" s="6">
        <v>24790</v>
      </c>
      <c r="F56" s="5" t="s">
        <v>455</v>
      </c>
      <c r="G56" s="5" t="s">
        <v>72</v>
      </c>
      <c r="H56" s="5" t="s">
        <v>424</v>
      </c>
      <c r="I56" s="5" t="s">
        <v>115</v>
      </c>
      <c r="J56" s="5" t="s">
        <v>456</v>
      </c>
      <c r="K56" s="5" t="s">
        <v>75</v>
      </c>
      <c r="L56" s="5" t="s">
        <v>457</v>
      </c>
      <c r="M56" s="5" t="s">
        <v>161</v>
      </c>
      <c r="N56" s="5" t="s">
        <v>174</v>
      </c>
      <c r="O56" s="6">
        <v>44830</v>
      </c>
      <c r="P56" s="6"/>
      <c r="Q56" s="5" t="s">
        <v>62</v>
      </c>
      <c r="R56" s="7">
        <v>86000</v>
      </c>
      <c r="S56" s="7">
        <v>4300</v>
      </c>
      <c r="T56" s="5">
        <v>3</v>
      </c>
      <c r="U56" s="5">
        <v>7</v>
      </c>
      <c r="V56" s="5">
        <v>16</v>
      </c>
      <c r="W56" s="5">
        <v>18</v>
      </c>
      <c r="X56" s="5">
        <v>62</v>
      </c>
      <c r="Y56" s="5" t="s">
        <v>46</v>
      </c>
      <c r="Z56" s="5" t="s">
        <v>458</v>
      </c>
      <c r="AA56" s="5" t="s">
        <v>215</v>
      </c>
      <c r="AB56" s="5" t="s">
        <v>66</v>
      </c>
      <c r="AC56" s="5" t="s">
        <v>81</v>
      </c>
      <c r="AD56" s="5" t="s">
        <v>82</v>
      </c>
      <c r="AE56" s="5">
        <v>51.5</v>
      </c>
    </row>
    <row r="57" spans="1:31" ht="17" x14ac:dyDescent="0.2">
      <c r="A57" s="2" t="s">
        <v>459</v>
      </c>
      <c r="B57" s="2" t="s">
        <v>460</v>
      </c>
      <c r="C57" s="2" t="s">
        <v>154</v>
      </c>
      <c r="D57" s="2">
        <v>43</v>
      </c>
      <c r="E57" s="3">
        <v>30413</v>
      </c>
      <c r="F57" s="2" t="s">
        <v>323</v>
      </c>
      <c r="G57" s="2" t="s">
        <v>72</v>
      </c>
      <c r="H57" s="2" t="s">
        <v>125</v>
      </c>
      <c r="I57" s="2" t="s">
        <v>115</v>
      </c>
      <c r="J57" s="2" t="s">
        <v>461</v>
      </c>
      <c r="K57" s="2" t="s">
        <v>462</v>
      </c>
      <c r="L57" s="2" t="s">
        <v>463</v>
      </c>
      <c r="M57" s="2" t="s">
        <v>337</v>
      </c>
      <c r="N57" s="2" t="s">
        <v>94</v>
      </c>
      <c r="O57" s="3" t="s">
        <v>464</v>
      </c>
      <c r="P57" s="3"/>
      <c r="Q57" s="2" t="s">
        <v>62</v>
      </c>
      <c r="R57" s="4">
        <v>77000</v>
      </c>
      <c r="S57" s="4">
        <v>1500</v>
      </c>
      <c r="T57" s="2">
        <v>2</v>
      </c>
      <c r="U57" s="2">
        <v>26</v>
      </c>
      <c r="V57" s="2">
        <v>7</v>
      </c>
      <c r="W57" s="2">
        <v>11</v>
      </c>
      <c r="X57" s="2">
        <v>61</v>
      </c>
      <c r="Y57" s="2" t="s">
        <v>46</v>
      </c>
      <c r="Z57" s="2" t="s">
        <v>64</v>
      </c>
      <c r="AA57" s="2" t="s">
        <v>176</v>
      </c>
      <c r="AB57" s="2" t="s">
        <v>66</v>
      </c>
      <c r="AC57" s="2" t="s">
        <v>130</v>
      </c>
      <c r="AD57" s="2" t="s">
        <v>68</v>
      </c>
      <c r="AE57" s="2">
        <v>50.3</v>
      </c>
    </row>
    <row r="58" spans="1:31" ht="17" x14ac:dyDescent="0.2">
      <c r="A58" s="5" t="s">
        <v>465</v>
      </c>
      <c r="B58" s="5" t="s">
        <v>466</v>
      </c>
      <c r="C58" s="5" t="s">
        <v>35</v>
      </c>
      <c r="D58" s="5">
        <v>24</v>
      </c>
      <c r="E58" s="6">
        <v>37090</v>
      </c>
      <c r="F58" s="5" t="s">
        <v>71</v>
      </c>
      <c r="G58" s="5" t="s">
        <v>72</v>
      </c>
      <c r="H58" s="5" t="s">
        <v>73</v>
      </c>
      <c r="I58" s="5" t="s">
        <v>74</v>
      </c>
      <c r="J58" s="5" t="s">
        <v>456</v>
      </c>
      <c r="K58" s="5" t="s">
        <v>75</v>
      </c>
      <c r="L58" s="5" t="s">
        <v>149</v>
      </c>
      <c r="M58" s="5" t="s">
        <v>61</v>
      </c>
      <c r="N58" s="5" t="s">
        <v>150</v>
      </c>
      <c r="O58" s="6">
        <v>45486</v>
      </c>
      <c r="P58" s="6"/>
      <c r="Q58" s="5" t="s">
        <v>62</v>
      </c>
      <c r="R58" s="7">
        <v>69000</v>
      </c>
      <c r="S58" s="7">
        <v>3400</v>
      </c>
      <c r="T58" s="5" t="s">
        <v>187</v>
      </c>
      <c r="U58" s="5">
        <v>37</v>
      </c>
      <c r="V58" s="5">
        <v>13</v>
      </c>
      <c r="W58" s="5">
        <v>0</v>
      </c>
      <c r="X58" s="5">
        <v>66</v>
      </c>
      <c r="Y58" s="5" t="s">
        <v>46</v>
      </c>
      <c r="Z58" s="5" t="s">
        <v>64</v>
      </c>
      <c r="AA58" s="5" t="s">
        <v>215</v>
      </c>
      <c r="AB58" s="5" t="s">
        <v>66</v>
      </c>
      <c r="AC58" s="5" t="s">
        <v>81</v>
      </c>
      <c r="AD58" s="5" t="s">
        <v>109</v>
      </c>
      <c r="AE58" s="5">
        <v>69.3</v>
      </c>
    </row>
    <row r="59" spans="1:31" ht="34" x14ac:dyDescent="0.2">
      <c r="A59" s="2" t="s">
        <v>467</v>
      </c>
      <c r="B59" s="2" t="s">
        <v>468</v>
      </c>
      <c r="C59" s="2" t="s">
        <v>154</v>
      </c>
      <c r="D59" s="2">
        <v>42</v>
      </c>
      <c r="E59" s="3">
        <v>30795</v>
      </c>
      <c r="F59" s="2" t="s">
        <v>429</v>
      </c>
      <c r="G59" s="2" t="s">
        <v>72</v>
      </c>
      <c r="H59" s="2" t="s">
        <v>469</v>
      </c>
      <c r="I59" s="2" t="s">
        <v>115</v>
      </c>
      <c r="J59" s="2" t="s">
        <v>470</v>
      </c>
      <c r="K59" s="2" t="s">
        <v>471</v>
      </c>
      <c r="L59" s="2" t="s">
        <v>472</v>
      </c>
      <c r="M59" s="2" t="s">
        <v>43</v>
      </c>
      <c r="N59" s="2" t="s">
        <v>421</v>
      </c>
      <c r="O59" s="3">
        <v>44545</v>
      </c>
      <c r="P59" s="3"/>
      <c r="Q59" s="2" t="s">
        <v>62</v>
      </c>
      <c r="R59" s="4">
        <v>58000</v>
      </c>
      <c r="S59" s="4">
        <v>5200</v>
      </c>
      <c r="T59" s="2">
        <v>4</v>
      </c>
      <c r="U59" s="2">
        <v>0</v>
      </c>
      <c r="V59" s="2">
        <v>34</v>
      </c>
      <c r="W59" s="2">
        <v>8</v>
      </c>
      <c r="X59" s="2">
        <v>98</v>
      </c>
      <c r="Y59" s="2" t="s">
        <v>46</v>
      </c>
      <c r="Z59" s="2" t="s">
        <v>151</v>
      </c>
      <c r="AA59" s="2" t="s">
        <v>95</v>
      </c>
      <c r="AB59" s="2" t="s">
        <v>66</v>
      </c>
      <c r="AC59" s="2" t="s">
        <v>130</v>
      </c>
      <c r="AD59" s="2" t="s">
        <v>68</v>
      </c>
      <c r="AE59" s="2">
        <v>76.3</v>
      </c>
    </row>
    <row r="60" spans="1:31" ht="17" x14ac:dyDescent="0.2">
      <c r="A60" s="5" t="s">
        <v>473</v>
      </c>
      <c r="B60" s="5" t="s">
        <v>474</v>
      </c>
      <c r="C60" s="5" t="s">
        <v>35</v>
      </c>
      <c r="D60" s="5">
        <v>60</v>
      </c>
      <c r="E60" s="6">
        <v>23925</v>
      </c>
      <c r="F60" s="5" t="s">
        <v>133</v>
      </c>
      <c r="G60" s="5" t="s">
        <v>133</v>
      </c>
      <c r="H60" s="5" t="s">
        <v>475</v>
      </c>
      <c r="I60" s="5" t="s">
        <v>157</v>
      </c>
      <c r="J60" s="5" t="s">
        <v>135</v>
      </c>
      <c r="K60" s="5" t="s">
        <v>476</v>
      </c>
      <c r="L60" s="5" t="s">
        <v>76</v>
      </c>
      <c r="M60" s="5" t="s">
        <v>477</v>
      </c>
      <c r="N60" s="5" t="s">
        <v>78</v>
      </c>
      <c r="O60" s="6">
        <v>44031</v>
      </c>
      <c r="P60" s="6" t="s">
        <v>478</v>
      </c>
      <c r="Q60" s="5" t="s">
        <v>141</v>
      </c>
      <c r="R60" s="7">
        <v>29000</v>
      </c>
      <c r="S60" s="7">
        <v>4100</v>
      </c>
      <c r="T60" s="5">
        <v>5</v>
      </c>
      <c r="U60" s="5">
        <v>25</v>
      </c>
      <c r="V60" s="5">
        <v>5</v>
      </c>
      <c r="W60" s="5">
        <v>3</v>
      </c>
      <c r="X60" s="5">
        <v>67</v>
      </c>
      <c r="Y60" s="5" t="s">
        <v>46</v>
      </c>
      <c r="Z60" s="5" t="s">
        <v>47</v>
      </c>
      <c r="AA60" s="5" t="s">
        <v>48</v>
      </c>
      <c r="AB60" s="5" t="s">
        <v>80</v>
      </c>
      <c r="AC60" s="5" t="s">
        <v>143</v>
      </c>
      <c r="AD60" s="5" t="s">
        <v>68</v>
      </c>
      <c r="AE60" s="5">
        <v>83.2</v>
      </c>
    </row>
    <row r="61" spans="1:31" ht="17" x14ac:dyDescent="0.2">
      <c r="A61" s="2" t="s">
        <v>479</v>
      </c>
      <c r="B61" s="2" t="s">
        <v>480</v>
      </c>
      <c r="C61" s="2" t="s">
        <v>154</v>
      </c>
      <c r="D61" s="2">
        <v>57</v>
      </c>
      <c r="E61" s="3">
        <v>25308</v>
      </c>
      <c r="F61" s="2" t="s">
        <v>36</v>
      </c>
      <c r="G61" s="2" t="s">
        <v>37</v>
      </c>
      <c r="H61" s="2" t="s">
        <v>146</v>
      </c>
      <c r="I61" s="2" t="s">
        <v>74</v>
      </c>
      <c r="J61" s="2" t="s">
        <v>147</v>
      </c>
      <c r="K61" s="2" t="s">
        <v>148</v>
      </c>
      <c r="L61" s="2" t="s">
        <v>254</v>
      </c>
      <c r="M61" s="2" t="s">
        <v>255</v>
      </c>
      <c r="N61" s="2" t="s">
        <v>254</v>
      </c>
      <c r="O61" s="3">
        <v>44050</v>
      </c>
      <c r="P61" s="3">
        <v>45886</v>
      </c>
      <c r="Q61" s="2" t="s">
        <v>141</v>
      </c>
      <c r="R61" s="4">
        <v>45000</v>
      </c>
      <c r="S61" s="4">
        <v>900</v>
      </c>
      <c r="T61" s="2">
        <v>2</v>
      </c>
      <c r="U61" s="2">
        <v>45</v>
      </c>
      <c r="V61" s="2">
        <v>14</v>
      </c>
      <c r="W61" s="2">
        <v>37</v>
      </c>
      <c r="X61" s="2">
        <v>39</v>
      </c>
      <c r="Y61" s="2" t="s">
        <v>46</v>
      </c>
      <c r="Z61" s="2" t="s">
        <v>47</v>
      </c>
      <c r="AA61" s="2" t="s">
        <v>215</v>
      </c>
      <c r="AB61" s="2" t="s">
        <v>66</v>
      </c>
      <c r="AC61" s="2" t="s">
        <v>50</v>
      </c>
      <c r="AD61" s="2" t="s">
        <v>68</v>
      </c>
      <c r="AE61" s="2">
        <v>41.6</v>
      </c>
    </row>
    <row r="62" spans="1:31" ht="17" x14ac:dyDescent="0.2">
      <c r="A62" s="5" t="s">
        <v>481</v>
      </c>
      <c r="B62" s="5" t="s">
        <v>482</v>
      </c>
      <c r="C62" s="5" t="s">
        <v>154</v>
      </c>
      <c r="D62" s="5">
        <v>33</v>
      </c>
      <c r="E62" s="6">
        <v>33949</v>
      </c>
      <c r="F62" s="5" t="s">
        <v>210</v>
      </c>
      <c r="G62" s="5" t="s">
        <v>316</v>
      </c>
      <c r="H62" s="5" t="s">
        <v>483</v>
      </c>
      <c r="I62" s="5" t="s">
        <v>183</v>
      </c>
      <c r="J62" s="5" t="s">
        <v>231</v>
      </c>
      <c r="K62" s="5" t="s">
        <v>232</v>
      </c>
      <c r="L62" s="5" t="s">
        <v>186</v>
      </c>
      <c r="M62" s="5" t="s">
        <v>61</v>
      </c>
      <c r="N62" s="5" t="s">
        <v>186</v>
      </c>
      <c r="O62" s="6">
        <v>44730</v>
      </c>
      <c r="P62" s="6"/>
      <c r="Q62" s="5" t="s">
        <v>128</v>
      </c>
      <c r="R62" s="7">
        <v>57000</v>
      </c>
      <c r="S62" s="7">
        <v>8000</v>
      </c>
      <c r="T62" s="5">
        <v>5</v>
      </c>
      <c r="U62" s="5">
        <v>41</v>
      </c>
      <c r="V62" s="5">
        <v>25</v>
      </c>
      <c r="W62" s="5">
        <v>20</v>
      </c>
      <c r="X62" s="5">
        <v>79</v>
      </c>
      <c r="Y62" s="5" t="s">
        <v>46</v>
      </c>
      <c r="Z62" s="5" t="s">
        <v>64</v>
      </c>
      <c r="AA62" s="5" t="s">
        <v>95</v>
      </c>
      <c r="AB62" s="5" t="s">
        <v>66</v>
      </c>
      <c r="AC62" s="5" t="s">
        <v>121</v>
      </c>
      <c r="AD62" s="5" t="s">
        <v>51</v>
      </c>
      <c r="AE62" s="5">
        <v>82.7</v>
      </c>
    </row>
    <row r="63" spans="1:31" ht="17" x14ac:dyDescent="0.2">
      <c r="A63" s="2" t="s">
        <v>484</v>
      </c>
      <c r="B63" s="2" t="s">
        <v>485</v>
      </c>
      <c r="C63" s="2" t="s">
        <v>287</v>
      </c>
      <c r="D63" s="2">
        <v>26</v>
      </c>
      <c r="E63" s="3" t="s">
        <v>486</v>
      </c>
      <c r="F63" s="2" t="s">
        <v>210</v>
      </c>
      <c r="G63" s="2" t="s">
        <v>100</v>
      </c>
      <c r="H63" s="2" t="s">
        <v>329</v>
      </c>
      <c r="I63" s="2" t="s">
        <v>380</v>
      </c>
      <c r="J63" s="2" t="s">
        <v>231</v>
      </c>
      <c r="K63" s="2" t="s">
        <v>232</v>
      </c>
      <c r="L63" s="2" t="s">
        <v>390</v>
      </c>
      <c r="M63" s="2" t="s">
        <v>265</v>
      </c>
      <c r="N63" s="2" t="s">
        <v>487</v>
      </c>
      <c r="O63" s="3">
        <v>43006</v>
      </c>
      <c r="P63" s="3">
        <v>43604</v>
      </c>
      <c r="Q63" s="2" t="s">
        <v>141</v>
      </c>
      <c r="R63" s="4">
        <v>58000</v>
      </c>
      <c r="S63" s="4">
        <v>2900</v>
      </c>
      <c r="T63" s="2">
        <v>3</v>
      </c>
      <c r="U63" s="2">
        <v>28</v>
      </c>
      <c r="V63" s="2">
        <v>31</v>
      </c>
      <c r="W63" s="2">
        <v>4</v>
      </c>
      <c r="X63" s="2">
        <v>56</v>
      </c>
      <c r="Y63" s="2" t="s">
        <v>320</v>
      </c>
      <c r="Z63" s="2" t="s">
        <v>151</v>
      </c>
      <c r="AA63" s="2" t="s">
        <v>48</v>
      </c>
      <c r="AB63" s="2" t="s">
        <v>66</v>
      </c>
      <c r="AC63" s="2" t="s">
        <v>121</v>
      </c>
      <c r="AD63" s="2" t="s">
        <v>68</v>
      </c>
      <c r="AE63" s="2"/>
    </row>
    <row r="64" spans="1:31" ht="17" x14ac:dyDescent="0.2">
      <c r="A64" s="5" t="s">
        <v>488</v>
      </c>
      <c r="B64" s="5" t="s">
        <v>489</v>
      </c>
      <c r="C64" s="5" t="s">
        <v>35</v>
      </c>
      <c r="D64" s="5">
        <v>56</v>
      </c>
      <c r="E64" s="6">
        <v>25686</v>
      </c>
      <c r="F64" s="5" t="s">
        <v>210</v>
      </c>
      <c r="G64" s="5" t="s">
        <v>100</v>
      </c>
      <c r="H64" s="5" t="s">
        <v>490</v>
      </c>
      <c r="I64" s="5" t="s">
        <v>183</v>
      </c>
      <c r="J64" s="5" t="s">
        <v>231</v>
      </c>
      <c r="K64" s="5" t="s">
        <v>232</v>
      </c>
      <c r="L64" s="5" t="s">
        <v>491</v>
      </c>
      <c r="M64" s="5" t="s">
        <v>43</v>
      </c>
      <c r="N64" s="5" t="s">
        <v>492</v>
      </c>
      <c r="O64" s="6">
        <v>45210</v>
      </c>
      <c r="P64" s="6"/>
      <c r="Q64" s="5" t="s">
        <v>297</v>
      </c>
      <c r="R64" s="7">
        <v>51000</v>
      </c>
      <c r="S64" s="7">
        <v>4600</v>
      </c>
      <c r="T64" s="5">
        <v>4</v>
      </c>
      <c r="U64" s="5">
        <v>27</v>
      </c>
      <c r="V64" s="5">
        <v>15</v>
      </c>
      <c r="W64" s="5">
        <v>4</v>
      </c>
      <c r="X64" s="5">
        <v>59</v>
      </c>
      <c r="Y64" s="5" t="s">
        <v>46</v>
      </c>
      <c r="Z64" s="5" t="s">
        <v>47</v>
      </c>
      <c r="AA64" s="5" t="s">
        <v>95</v>
      </c>
      <c r="AB64" s="5" t="s">
        <v>49</v>
      </c>
      <c r="AC64" s="5" t="s">
        <v>121</v>
      </c>
      <c r="AD64" s="5" t="s">
        <v>68</v>
      </c>
      <c r="AE64" s="5">
        <v>71.400000000000006</v>
      </c>
    </row>
    <row r="65" spans="1:31" ht="34" x14ac:dyDescent="0.2">
      <c r="A65" s="2" t="s">
        <v>493</v>
      </c>
      <c r="B65" s="2" t="s">
        <v>494</v>
      </c>
      <c r="C65" s="2" t="s">
        <v>154</v>
      </c>
      <c r="D65" s="2">
        <v>41</v>
      </c>
      <c r="E65" s="3">
        <v>30965</v>
      </c>
      <c r="F65" s="2" t="s">
        <v>36</v>
      </c>
      <c r="G65" s="2" t="s">
        <v>37</v>
      </c>
      <c r="H65" s="2" t="s">
        <v>146</v>
      </c>
      <c r="I65" s="2" t="s">
        <v>57</v>
      </c>
      <c r="J65" s="2" t="s">
        <v>495</v>
      </c>
      <c r="K65" s="2" t="s">
        <v>496</v>
      </c>
      <c r="L65" s="2" t="s">
        <v>497</v>
      </c>
      <c r="M65" s="2" t="s">
        <v>289</v>
      </c>
      <c r="N65" s="2" t="s">
        <v>303</v>
      </c>
      <c r="O65" s="3">
        <v>45000</v>
      </c>
      <c r="P65" s="3"/>
      <c r="Q65" s="2" t="s">
        <v>128</v>
      </c>
      <c r="R65" s="4">
        <v>99000</v>
      </c>
      <c r="S65" s="4">
        <v>5000</v>
      </c>
      <c r="T65" s="2" t="s">
        <v>106</v>
      </c>
      <c r="U65" s="2">
        <v>38</v>
      </c>
      <c r="V65" s="2">
        <v>25</v>
      </c>
      <c r="W65" s="2">
        <v>0</v>
      </c>
      <c r="X65" s="2">
        <v>98</v>
      </c>
      <c r="Y65" s="2" t="s">
        <v>46</v>
      </c>
      <c r="Z65" s="2" t="s">
        <v>64</v>
      </c>
      <c r="AA65" s="2" t="s">
        <v>95</v>
      </c>
      <c r="AB65" s="2" t="s">
        <v>164</v>
      </c>
      <c r="AC65" s="2" t="s">
        <v>50</v>
      </c>
      <c r="AD65" s="2" t="s">
        <v>68</v>
      </c>
      <c r="AE65" s="2">
        <v>80.8</v>
      </c>
    </row>
    <row r="66" spans="1:31" ht="17" x14ac:dyDescent="0.2">
      <c r="A66" s="5" t="s">
        <v>498</v>
      </c>
      <c r="B66" s="5" t="s">
        <v>499</v>
      </c>
      <c r="C66" s="5" t="s">
        <v>258</v>
      </c>
      <c r="D66" s="5">
        <v>51</v>
      </c>
      <c r="E66" s="6" t="s">
        <v>500</v>
      </c>
      <c r="F66" s="5" t="s">
        <v>36</v>
      </c>
      <c r="G66" s="5" t="s">
        <v>37</v>
      </c>
      <c r="H66" s="5" t="s">
        <v>501</v>
      </c>
      <c r="I66" s="5" t="s">
        <v>74</v>
      </c>
      <c r="J66" s="5" t="s">
        <v>40</v>
      </c>
      <c r="K66" s="5" t="s">
        <v>41</v>
      </c>
      <c r="L66" s="5" t="s">
        <v>149</v>
      </c>
      <c r="M66" s="5" t="s">
        <v>61</v>
      </c>
      <c r="N66" s="5" t="s">
        <v>150</v>
      </c>
      <c r="O66" s="6">
        <v>44483</v>
      </c>
      <c r="P66" s="6"/>
      <c r="Q66" s="5" t="s">
        <v>62</v>
      </c>
      <c r="R66" s="7">
        <v>69000</v>
      </c>
      <c r="S66" s="7">
        <v>1400</v>
      </c>
      <c r="T66" s="5" t="s">
        <v>502</v>
      </c>
      <c r="U66" s="5">
        <v>16</v>
      </c>
      <c r="V66" s="5">
        <v>23</v>
      </c>
      <c r="W66" s="5">
        <v>6</v>
      </c>
      <c r="X66" s="5">
        <v>77</v>
      </c>
      <c r="Y66" s="5" t="s">
        <v>46</v>
      </c>
      <c r="Z66" s="5" t="s">
        <v>64</v>
      </c>
      <c r="AA66" s="5" t="s">
        <v>142</v>
      </c>
      <c r="AB66" s="5" t="s">
        <v>66</v>
      </c>
      <c r="AC66" s="5" t="s">
        <v>50</v>
      </c>
      <c r="AD66" s="5" t="s">
        <v>68</v>
      </c>
      <c r="AE66" s="5">
        <v>56</v>
      </c>
    </row>
    <row r="67" spans="1:31" ht="17" x14ac:dyDescent="0.2">
      <c r="A67" s="2" t="s">
        <v>503</v>
      </c>
      <c r="B67" s="2" t="s">
        <v>504</v>
      </c>
      <c r="C67" s="2" t="s">
        <v>154</v>
      </c>
      <c r="D67" s="2">
        <v>54</v>
      </c>
      <c r="E67" s="3">
        <v>26230</v>
      </c>
      <c r="F67" s="2" t="s">
        <v>155</v>
      </c>
      <c r="G67" s="2" t="s">
        <v>181</v>
      </c>
      <c r="H67" s="2" t="s">
        <v>505</v>
      </c>
      <c r="I67" s="2" t="s">
        <v>74</v>
      </c>
      <c r="J67" s="2" t="s">
        <v>184</v>
      </c>
      <c r="K67" s="2" t="s">
        <v>185</v>
      </c>
      <c r="L67" s="2" t="s">
        <v>160</v>
      </c>
      <c r="M67" s="2" t="s">
        <v>161</v>
      </c>
      <c r="N67" s="2" t="s">
        <v>174</v>
      </c>
      <c r="O67" s="3">
        <v>44887</v>
      </c>
      <c r="P67" s="3"/>
      <c r="Q67" s="2" t="s">
        <v>62</v>
      </c>
      <c r="R67" s="4">
        <v>62000</v>
      </c>
      <c r="S67" s="4">
        <v>5600</v>
      </c>
      <c r="T67" s="2">
        <v>4</v>
      </c>
      <c r="U67" s="2">
        <v>1</v>
      </c>
      <c r="V67" s="2">
        <v>21</v>
      </c>
      <c r="W67" s="2">
        <v>9</v>
      </c>
      <c r="X67" s="2">
        <v>50</v>
      </c>
      <c r="Y67" s="2" t="s">
        <v>46</v>
      </c>
      <c r="Z67" s="2" t="s">
        <v>312</v>
      </c>
      <c r="AA67" s="2" t="s">
        <v>48</v>
      </c>
      <c r="AB67" s="2" t="s">
        <v>49</v>
      </c>
      <c r="AC67" s="2" t="s">
        <v>165</v>
      </c>
      <c r="AD67" s="2" t="s">
        <v>68</v>
      </c>
      <c r="AE67" s="2">
        <v>59.2</v>
      </c>
    </row>
    <row r="68" spans="1:31" ht="17" x14ac:dyDescent="0.2">
      <c r="A68" s="5" t="s">
        <v>506</v>
      </c>
      <c r="B68" s="5" t="s">
        <v>507</v>
      </c>
      <c r="C68" s="5" t="s">
        <v>35</v>
      </c>
      <c r="D68" s="5">
        <v>57</v>
      </c>
      <c r="E68" s="6">
        <v>25225</v>
      </c>
      <c r="F68" s="5" t="s">
        <v>508</v>
      </c>
      <c r="G68" s="5" t="s">
        <v>133</v>
      </c>
      <c r="H68" s="5" t="s">
        <v>475</v>
      </c>
      <c r="I68" s="5" t="s">
        <v>115</v>
      </c>
      <c r="J68" s="5" t="s">
        <v>135</v>
      </c>
      <c r="K68" s="5" t="s">
        <v>136</v>
      </c>
      <c r="L68" s="5" t="s">
        <v>319</v>
      </c>
      <c r="M68" s="5" t="s">
        <v>509</v>
      </c>
      <c r="N68" s="5" t="s">
        <v>80</v>
      </c>
      <c r="O68" s="6">
        <v>44365</v>
      </c>
      <c r="P68" s="6"/>
      <c r="Q68" s="5" t="s">
        <v>62</v>
      </c>
      <c r="R68" s="7">
        <v>78000</v>
      </c>
      <c r="S68" s="7">
        <v>3900</v>
      </c>
      <c r="T68" s="5">
        <v>3</v>
      </c>
      <c r="U68" s="5">
        <v>9</v>
      </c>
      <c r="V68" s="5">
        <v>14</v>
      </c>
      <c r="W68" s="5">
        <v>16</v>
      </c>
      <c r="X68" s="5">
        <v>65</v>
      </c>
      <c r="Y68" s="5" t="s">
        <v>46</v>
      </c>
      <c r="Z68" s="5" t="s">
        <v>64</v>
      </c>
      <c r="AA68" s="5" t="s">
        <v>142</v>
      </c>
      <c r="AB68" s="5" t="s">
        <v>66</v>
      </c>
      <c r="AC68" s="5" t="s">
        <v>143</v>
      </c>
      <c r="AD68" s="5" t="s">
        <v>82</v>
      </c>
      <c r="AE68" s="5">
        <v>54</v>
      </c>
    </row>
    <row r="69" spans="1:31" ht="17" x14ac:dyDescent="0.2">
      <c r="A69" s="2" t="s">
        <v>510</v>
      </c>
      <c r="B69" s="2" t="s">
        <v>511</v>
      </c>
      <c r="C69" s="2" t="s">
        <v>35</v>
      </c>
      <c r="D69" s="2">
        <v>61</v>
      </c>
      <c r="E69" s="3">
        <v>23744</v>
      </c>
      <c r="F69" s="2" t="s">
        <v>512</v>
      </c>
      <c r="G69" s="2" t="s">
        <v>72</v>
      </c>
      <c r="H69" s="2" t="s">
        <v>125</v>
      </c>
      <c r="I69" s="2" t="s">
        <v>513</v>
      </c>
      <c r="J69" s="2" t="s">
        <v>514</v>
      </c>
      <c r="K69" s="2" t="s">
        <v>515</v>
      </c>
      <c r="L69" s="2" t="s">
        <v>204</v>
      </c>
      <c r="M69" s="2" t="s">
        <v>61</v>
      </c>
      <c r="N69" s="2" t="s">
        <v>150</v>
      </c>
      <c r="O69" s="3">
        <v>44092</v>
      </c>
      <c r="P69" s="3"/>
      <c r="Q69" s="2" t="s">
        <v>62</v>
      </c>
      <c r="R69" s="4">
        <v>264000</v>
      </c>
      <c r="S69" s="4">
        <v>15800</v>
      </c>
      <c r="T69" s="2">
        <v>3</v>
      </c>
      <c r="U69" s="2">
        <v>34</v>
      </c>
      <c r="V69" s="2">
        <v>15</v>
      </c>
      <c r="W69" s="2">
        <v>19</v>
      </c>
      <c r="X69" s="2">
        <v>71</v>
      </c>
      <c r="Y69" s="2" t="s">
        <v>46</v>
      </c>
      <c r="Z69" s="2" t="s">
        <v>64</v>
      </c>
      <c r="AA69" s="2" t="s">
        <v>176</v>
      </c>
      <c r="AB69" s="2" t="s">
        <v>66</v>
      </c>
      <c r="AC69" s="2" t="s">
        <v>130</v>
      </c>
      <c r="AD69" s="2" t="s">
        <v>68</v>
      </c>
      <c r="AE69" s="2">
        <v>60.8</v>
      </c>
    </row>
    <row r="70" spans="1:31" ht="17" x14ac:dyDescent="0.2">
      <c r="A70" s="5" t="s">
        <v>516</v>
      </c>
      <c r="B70" s="5" t="s">
        <v>517</v>
      </c>
      <c r="C70" s="5" t="s">
        <v>35</v>
      </c>
      <c r="D70" s="5">
        <v>25</v>
      </c>
      <c r="E70" s="6">
        <v>36758</v>
      </c>
      <c r="F70" s="5" t="s">
        <v>518</v>
      </c>
      <c r="G70" s="5" t="s">
        <v>100</v>
      </c>
      <c r="H70" s="5" t="s">
        <v>519</v>
      </c>
      <c r="I70" s="5" t="s">
        <v>115</v>
      </c>
      <c r="J70" s="5" t="s">
        <v>231</v>
      </c>
      <c r="K70" s="5" t="s">
        <v>232</v>
      </c>
      <c r="L70" s="5" t="s">
        <v>92</v>
      </c>
      <c r="M70" s="5" t="s">
        <v>337</v>
      </c>
      <c r="N70" s="5" t="s">
        <v>353</v>
      </c>
      <c r="O70" s="6">
        <v>43761</v>
      </c>
      <c r="P70" s="6">
        <v>43928</v>
      </c>
      <c r="Q70" s="5" t="s">
        <v>141</v>
      </c>
      <c r="R70" s="7">
        <v>69000</v>
      </c>
      <c r="S70" s="7">
        <v>3400</v>
      </c>
      <c r="T70" s="5">
        <v>3</v>
      </c>
      <c r="U70" s="5">
        <v>28</v>
      </c>
      <c r="V70" s="5">
        <v>22</v>
      </c>
      <c r="W70" s="5">
        <v>4</v>
      </c>
      <c r="X70" s="5">
        <v>48</v>
      </c>
      <c r="Y70" s="5" t="s">
        <v>46</v>
      </c>
      <c r="Z70" s="5" t="s">
        <v>47</v>
      </c>
      <c r="AA70" s="5" t="s">
        <v>176</v>
      </c>
      <c r="AB70" s="5" t="s">
        <v>129</v>
      </c>
      <c r="AC70" s="5" t="s">
        <v>121</v>
      </c>
      <c r="AD70" s="5" t="s">
        <v>68</v>
      </c>
      <c r="AE70" s="5">
        <v>58.8</v>
      </c>
    </row>
    <row r="71" spans="1:31" ht="34" x14ac:dyDescent="0.2">
      <c r="A71" s="2" t="s">
        <v>520</v>
      </c>
      <c r="B71" s="2" t="s">
        <v>521</v>
      </c>
      <c r="C71" s="2" t="s">
        <v>522</v>
      </c>
      <c r="D71" s="2">
        <v>52</v>
      </c>
      <c r="E71" s="3">
        <v>26925</v>
      </c>
      <c r="F71" s="2" t="s">
        <v>523</v>
      </c>
      <c r="G71" s="2" t="s">
        <v>100</v>
      </c>
      <c r="H71" s="2" t="s">
        <v>379</v>
      </c>
      <c r="I71" s="2" t="s">
        <v>39</v>
      </c>
      <c r="J71" s="2" t="s">
        <v>343</v>
      </c>
      <c r="K71" s="2" t="s">
        <v>344</v>
      </c>
      <c r="L71" s="2" t="s">
        <v>524</v>
      </c>
      <c r="M71" s="2" t="s">
        <v>525</v>
      </c>
      <c r="N71" s="2" t="s">
        <v>526</v>
      </c>
      <c r="O71" s="3">
        <v>45282</v>
      </c>
      <c r="P71" s="3"/>
      <c r="Q71" s="2" t="s">
        <v>79</v>
      </c>
      <c r="R71" s="4">
        <v>181000</v>
      </c>
      <c r="S71" s="4">
        <v>10900</v>
      </c>
      <c r="T71" s="2">
        <v>3</v>
      </c>
      <c r="U71" s="2">
        <v>27</v>
      </c>
      <c r="V71" s="2">
        <v>19</v>
      </c>
      <c r="W71" s="2">
        <v>5</v>
      </c>
      <c r="X71" s="2">
        <v>62</v>
      </c>
      <c r="Y71" s="2" t="s">
        <v>298</v>
      </c>
      <c r="Z71" s="2" t="s">
        <v>292</v>
      </c>
      <c r="AA71" s="2" t="s">
        <v>221</v>
      </c>
      <c r="AB71" s="2" t="s">
        <v>299</v>
      </c>
      <c r="AC71" s="2" t="s">
        <v>527</v>
      </c>
      <c r="AD71" s="2" t="s">
        <v>68</v>
      </c>
      <c r="AE71" s="2">
        <v>63</v>
      </c>
    </row>
    <row r="72" spans="1:31" ht="17" x14ac:dyDescent="0.2">
      <c r="A72" s="5" t="s">
        <v>528</v>
      </c>
      <c r="B72" s="5" t="s">
        <v>529</v>
      </c>
      <c r="C72" s="5" t="s">
        <v>35</v>
      </c>
      <c r="D72" s="5">
        <v>57</v>
      </c>
      <c r="E72" s="6">
        <v>25228</v>
      </c>
      <c r="F72" s="5" t="s">
        <v>36</v>
      </c>
      <c r="G72" s="5" t="s">
        <v>37</v>
      </c>
      <c r="H72" s="5" t="s">
        <v>38</v>
      </c>
      <c r="I72" s="5" t="s">
        <v>115</v>
      </c>
      <c r="J72" s="5" t="s">
        <v>270</v>
      </c>
      <c r="K72" s="5" t="s">
        <v>271</v>
      </c>
      <c r="L72" s="5" t="s">
        <v>366</v>
      </c>
      <c r="M72" s="5" t="s">
        <v>273</v>
      </c>
      <c r="N72" s="5" t="s">
        <v>274</v>
      </c>
      <c r="O72" s="6" t="s">
        <v>530</v>
      </c>
      <c r="P72" s="6"/>
      <c r="Q72" s="5" t="s">
        <v>79</v>
      </c>
      <c r="R72" s="7">
        <v>72000</v>
      </c>
      <c r="S72" s="7">
        <v>3600</v>
      </c>
      <c r="T72" s="5">
        <v>3</v>
      </c>
      <c r="U72" s="5">
        <v>21</v>
      </c>
      <c r="V72" s="5">
        <v>8</v>
      </c>
      <c r="W72" s="5">
        <v>5</v>
      </c>
      <c r="X72" s="5">
        <v>68</v>
      </c>
      <c r="Y72" s="5" t="s">
        <v>46</v>
      </c>
      <c r="Z72" s="5" t="s">
        <v>64</v>
      </c>
      <c r="AA72" s="5" t="s">
        <v>48</v>
      </c>
      <c r="AB72" s="5" t="s">
        <v>80</v>
      </c>
      <c r="AC72" s="5" t="s">
        <v>50</v>
      </c>
      <c r="AD72" s="5" t="s">
        <v>68</v>
      </c>
      <c r="AE72" s="5">
        <v>63.5</v>
      </c>
    </row>
    <row r="73" spans="1:31" ht="17" x14ac:dyDescent="0.2">
      <c r="A73" s="2" t="s">
        <v>531</v>
      </c>
      <c r="B73" s="2" t="s">
        <v>532</v>
      </c>
      <c r="C73" s="2" t="s">
        <v>35</v>
      </c>
      <c r="D73" s="2">
        <v>28</v>
      </c>
      <c r="E73" s="3">
        <v>35645</v>
      </c>
      <c r="F73" s="2" t="s">
        <v>402</v>
      </c>
      <c r="G73" s="2" t="s">
        <v>72</v>
      </c>
      <c r="H73" s="2" t="s">
        <v>403</v>
      </c>
      <c r="I73" s="2" t="s">
        <v>74</v>
      </c>
      <c r="J73" s="2" t="s">
        <v>533</v>
      </c>
      <c r="K73" s="2" t="s">
        <v>534</v>
      </c>
      <c r="L73" s="2" t="s">
        <v>186</v>
      </c>
      <c r="M73" s="2" t="s">
        <v>61</v>
      </c>
      <c r="N73" s="2" t="s">
        <v>186</v>
      </c>
      <c r="O73" s="3" t="s">
        <v>535</v>
      </c>
      <c r="P73" s="3"/>
      <c r="Q73" s="2" t="s">
        <v>62</v>
      </c>
      <c r="R73" s="4">
        <v>57000</v>
      </c>
      <c r="S73" s="4">
        <v>5100</v>
      </c>
      <c r="T73" s="2" t="s">
        <v>536</v>
      </c>
      <c r="U73" s="2">
        <v>44</v>
      </c>
      <c r="V73" s="2">
        <v>28</v>
      </c>
      <c r="W73" s="2">
        <v>17</v>
      </c>
      <c r="X73" s="2">
        <v>68</v>
      </c>
      <c r="Y73" s="2" t="s">
        <v>46</v>
      </c>
      <c r="Z73" s="2" t="s">
        <v>47</v>
      </c>
      <c r="AA73" s="2" t="s">
        <v>142</v>
      </c>
      <c r="AB73" s="2" t="s">
        <v>66</v>
      </c>
      <c r="AC73" s="2" t="s">
        <v>408</v>
      </c>
      <c r="AD73" s="2" t="s">
        <v>276</v>
      </c>
      <c r="AE73" s="2">
        <v>71.3</v>
      </c>
    </row>
    <row r="74" spans="1:31" ht="17" x14ac:dyDescent="0.2">
      <c r="A74" s="5" t="s">
        <v>537</v>
      </c>
      <c r="B74" s="5" t="s">
        <v>538</v>
      </c>
      <c r="C74" s="5" t="s">
        <v>35</v>
      </c>
      <c r="D74" s="5">
        <v>25</v>
      </c>
      <c r="E74" s="6">
        <v>37011</v>
      </c>
      <c r="F74" s="5" t="s">
        <v>54</v>
      </c>
      <c r="G74" s="5" t="s">
        <v>55</v>
      </c>
      <c r="H74" s="5" t="s">
        <v>56</v>
      </c>
      <c r="I74" s="5" t="s">
        <v>74</v>
      </c>
      <c r="J74" s="5" t="s">
        <v>539</v>
      </c>
      <c r="K74" s="5" t="s">
        <v>540</v>
      </c>
      <c r="L74" s="5" t="s">
        <v>541</v>
      </c>
      <c r="M74" s="5" t="s">
        <v>289</v>
      </c>
      <c r="N74" s="5" t="s">
        <v>375</v>
      </c>
      <c r="O74" s="6">
        <v>45318</v>
      </c>
      <c r="P74" s="6"/>
      <c r="Q74" s="5" t="s">
        <v>62</v>
      </c>
      <c r="R74" s="7">
        <v>60000</v>
      </c>
      <c r="S74" s="7">
        <v>8400</v>
      </c>
      <c r="T74" s="5">
        <v>5</v>
      </c>
      <c r="U74" s="5">
        <v>50</v>
      </c>
      <c r="V74" s="5">
        <v>11</v>
      </c>
      <c r="W74" s="5">
        <v>12</v>
      </c>
      <c r="X74" s="5">
        <v>75</v>
      </c>
      <c r="Y74" s="5" t="s">
        <v>46</v>
      </c>
      <c r="Z74" s="5" t="s">
        <v>151</v>
      </c>
      <c r="AA74" s="5" t="s">
        <v>65</v>
      </c>
      <c r="AB74" s="5" t="s">
        <v>66</v>
      </c>
      <c r="AC74" s="5" t="s">
        <v>67</v>
      </c>
      <c r="AD74" s="5" t="s">
        <v>542</v>
      </c>
      <c r="AE74" s="5">
        <v>85.2</v>
      </c>
    </row>
    <row r="75" spans="1:31" ht="17" x14ac:dyDescent="0.2">
      <c r="A75" s="2" t="s">
        <v>543</v>
      </c>
      <c r="B75" s="2" t="s">
        <v>544</v>
      </c>
      <c r="C75" s="2" t="s">
        <v>154</v>
      </c>
      <c r="D75" s="2">
        <v>30</v>
      </c>
      <c r="E75" s="3">
        <v>34972</v>
      </c>
      <c r="F75" s="2" t="s">
        <v>518</v>
      </c>
      <c r="G75" s="2" t="s">
        <v>100</v>
      </c>
      <c r="H75" s="2" t="s">
        <v>230</v>
      </c>
      <c r="I75" s="2" t="s">
        <v>74</v>
      </c>
      <c r="J75" s="2" t="s">
        <v>211</v>
      </c>
      <c r="K75" s="2" t="s">
        <v>212</v>
      </c>
      <c r="L75" s="2" t="s">
        <v>242</v>
      </c>
      <c r="M75" s="2" t="s">
        <v>234</v>
      </c>
      <c r="N75" s="2" t="s">
        <v>545</v>
      </c>
      <c r="O75" s="3">
        <v>44339</v>
      </c>
      <c r="P75" s="3">
        <v>45937</v>
      </c>
      <c r="Q75" s="2" t="s">
        <v>141</v>
      </c>
      <c r="R75" s="4">
        <v>57000</v>
      </c>
      <c r="S75" s="4">
        <v>2800</v>
      </c>
      <c r="T75" s="2">
        <v>3</v>
      </c>
      <c r="U75" s="2">
        <v>29</v>
      </c>
      <c r="V75" s="2">
        <v>24</v>
      </c>
      <c r="W75" s="2">
        <v>6</v>
      </c>
      <c r="X75" s="2">
        <v>47</v>
      </c>
      <c r="Y75" s="2" t="s">
        <v>46</v>
      </c>
      <c r="Z75" s="2" t="s">
        <v>64</v>
      </c>
      <c r="AA75" s="2" t="s">
        <v>546</v>
      </c>
      <c r="AB75" s="2" t="s">
        <v>164</v>
      </c>
      <c r="AC75" s="2" t="s">
        <v>121</v>
      </c>
      <c r="AD75" s="2" t="s">
        <v>68</v>
      </c>
      <c r="AE75" s="2">
        <v>57.7</v>
      </c>
    </row>
    <row r="76" spans="1:31" ht="17" x14ac:dyDescent="0.2">
      <c r="A76" s="5" t="s">
        <v>547</v>
      </c>
      <c r="B76" s="5" t="s">
        <v>548</v>
      </c>
      <c r="C76" s="5" t="s">
        <v>549</v>
      </c>
      <c r="D76" s="5">
        <v>37</v>
      </c>
      <c r="E76" s="6">
        <v>32670</v>
      </c>
      <c r="F76" s="5" t="s">
        <v>550</v>
      </c>
      <c r="G76" s="5" t="s">
        <v>37</v>
      </c>
      <c r="H76" s="5" t="s">
        <v>225</v>
      </c>
      <c r="I76" s="5" t="s">
        <v>74</v>
      </c>
      <c r="J76" s="5" t="s">
        <v>495</v>
      </c>
      <c r="K76" s="5" t="s">
        <v>496</v>
      </c>
      <c r="L76" s="5" t="s">
        <v>149</v>
      </c>
      <c r="M76" s="5" t="s">
        <v>61</v>
      </c>
      <c r="N76" s="5" t="s">
        <v>150</v>
      </c>
      <c r="O76" s="6">
        <v>44935</v>
      </c>
      <c r="P76" s="6"/>
      <c r="Q76" s="5" t="s">
        <v>45</v>
      </c>
      <c r="R76" s="7">
        <v>65000</v>
      </c>
      <c r="S76" s="7">
        <v>1300</v>
      </c>
      <c r="T76" s="5" t="s">
        <v>502</v>
      </c>
      <c r="U76" s="5">
        <v>31</v>
      </c>
      <c r="V76" s="5">
        <v>19</v>
      </c>
      <c r="W76" s="5">
        <v>3</v>
      </c>
      <c r="X76" s="5">
        <v>67</v>
      </c>
      <c r="Y76" s="5" t="s">
        <v>46</v>
      </c>
      <c r="Z76" s="5" t="s">
        <v>47</v>
      </c>
      <c r="AA76" s="5" t="s">
        <v>221</v>
      </c>
      <c r="AB76" s="5" t="s">
        <v>66</v>
      </c>
      <c r="AC76" s="5" t="s">
        <v>50</v>
      </c>
      <c r="AD76" s="5" t="s">
        <v>82</v>
      </c>
      <c r="AE76" s="5">
        <v>57.7</v>
      </c>
    </row>
    <row r="77" spans="1:31" ht="34" x14ac:dyDescent="0.2">
      <c r="A77" s="2" t="s">
        <v>551</v>
      </c>
      <c r="B77" s="2" t="s">
        <v>552</v>
      </c>
      <c r="C77" s="2" t="s">
        <v>154</v>
      </c>
      <c r="D77" s="2">
        <v>36</v>
      </c>
      <c r="E77" s="3">
        <v>32970</v>
      </c>
      <c r="F77" s="2" t="s">
        <v>210</v>
      </c>
      <c r="G77" s="2" t="s">
        <v>100</v>
      </c>
      <c r="H77" s="2" t="s">
        <v>114</v>
      </c>
      <c r="I77" s="2" t="s">
        <v>115</v>
      </c>
      <c r="J77" s="2" t="s">
        <v>116</v>
      </c>
      <c r="K77" s="2" t="s">
        <v>117</v>
      </c>
      <c r="L77" s="2" t="s">
        <v>118</v>
      </c>
      <c r="M77" s="2" t="s">
        <v>119</v>
      </c>
      <c r="N77" s="2" t="s">
        <v>120</v>
      </c>
      <c r="O77" s="3">
        <v>45926</v>
      </c>
      <c r="P77" s="3"/>
      <c r="Q77" s="2" t="s">
        <v>62</v>
      </c>
      <c r="R77" s="4">
        <v>75000</v>
      </c>
      <c r="S77" s="4">
        <v>3800</v>
      </c>
      <c r="T77" s="2">
        <v>3</v>
      </c>
      <c r="U77" s="2">
        <v>24</v>
      </c>
      <c r="V77" s="2">
        <v>0</v>
      </c>
      <c r="W77" s="2">
        <v>20</v>
      </c>
      <c r="X77" s="2">
        <v>69</v>
      </c>
      <c r="Y77" s="2" t="s">
        <v>63</v>
      </c>
      <c r="Z77" s="2" t="s">
        <v>47</v>
      </c>
      <c r="AA77" s="2" t="s">
        <v>215</v>
      </c>
      <c r="AB77" s="2" t="s">
        <v>80</v>
      </c>
      <c r="AC77" s="2" t="s">
        <v>121</v>
      </c>
      <c r="AD77" s="2" t="s">
        <v>68</v>
      </c>
      <c r="AE77" s="2">
        <v>57.1</v>
      </c>
    </row>
    <row r="78" spans="1:31" ht="34" x14ac:dyDescent="0.2">
      <c r="A78" s="5" t="s">
        <v>553</v>
      </c>
      <c r="B78" s="5" t="s">
        <v>554</v>
      </c>
      <c r="C78" s="5" t="s">
        <v>35</v>
      </c>
      <c r="D78" s="5">
        <v>56</v>
      </c>
      <c r="E78" s="6">
        <v>25657</v>
      </c>
      <c r="F78" s="5" t="s">
        <v>512</v>
      </c>
      <c r="G78" s="5" t="s">
        <v>72</v>
      </c>
      <c r="H78" s="5" t="s">
        <v>555</v>
      </c>
      <c r="I78" s="5" t="s">
        <v>389</v>
      </c>
      <c r="J78" s="5" t="s">
        <v>248</v>
      </c>
      <c r="K78" s="5" t="s">
        <v>249</v>
      </c>
      <c r="L78" s="5" t="s">
        <v>556</v>
      </c>
      <c r="M78" s="5" t="s">
        <v>557</v>
      </c>
      <c r="N78" s="5" t="s">
        <v>120</v>
      </c>
      <c r="O78" s="6">
        <v>45141</v>
      </c>
      <c r="P78" s="6"/>
      <c r="Q78" s="5" t="s">
        <v>62</v>
      </c>
      <c r="R78" s="7">
        <v>146000</v>
      </c>
      <c r="S78" s="7">
        <v>4400</v>
      </c>
      <c r="T78" s="5">
        <v>2</v>
      </c>
      <c r="U78" s="5">
        <v>32</v>
      </c>
      <c r="V78" s="5">
        <v>20</v>
      </c>
      <c r="W78" s="5">
        <v>1</v>
      </c>
      <c r="X78" s="5">
        <v>53</v>
      </c>
      <c r="Y78" s="5" t="s">
        <v>298</v>
      </c>
      <c r="Z78" s="5" t="s">
        <v>47</v>
      </c>
      <c r="AA78" s="5" t="s">
        <v>221</v>
      </c>
      <c r="AB78" s="5" t="s">
        <v>66</v>
      </c>
      <c r="AC78" s="5" t="s">
        <v>130</v>
      </c>
      <c r="AD78" s="5" t="s">
        <v>68</v>
      </c>
      <c r="AE78" s="5">
        <v>54</v>
      </c>
    </row>
    <row r="79" spans="1:31" ht="17" x14ac:dyDescent="0.2">
      <c r="A79" s="2" t="s">
        <v>558</v>
      </c>
      <c r="B79" s="2" t="s">
        <v>559</v>
      </c>
      <c r="C79" s="2" t="s">
        <v>35</v>
      </c>
      <c r="D79" s="2">
        <v>26</v>
      </c>
      <c r="E79" s="3">
        <v>36668</v>
      </c>
      <c r="F79" s="2" t="s">
        <v>560</v>
      </c>
      <c r="G79" s="2" t="s">
        <v>316</v>
      </c>
      <c r="H79" s="2" t="s">
        <v>561</v>
      </c>
      <c r="I79" s="2" t="s">
        <v>57</v>
      </c>
      <c r="J79" s="2" t="s">
        <v>381</v>
      </c>
      <c r="K79" s="2" t="s">
        <v>382</v>
      </c>
      <c r="L79" s="2" t="s">
        <v>562</v>
      </c>
      <c r="M79" s="2" t="s">
        <v>563</v>
      </c>
      <c r="N79" s="2" t="s">
        <v>564</v>
      </c>
      <c r="O79" s="3">
        <v>42584</v>
      </c>
      <c r="P79" s="3"/>
      <c r="Q79" s="2" t="s">
        <v>128</v>
      </c>
      <c r="R79" s="4">
        <v>74000</v>
      </c>
      <c r="S79" s="4">
        <v>1500</v>
      </c>
      <c r="T79" s="2" t="s">
        <v>502</v>
      </c>
      <c r="U79" s="2">
        <v>11</v>
      </c>
      <c r="V79" s="2">
        <v>6</v>
      </c>
      <c r="W79" s="2">
        <v>20</v>
      </c>
      <c r="X79" s="2">
        <v>54</v>
      </c>
      <c r="Y79" s="2" t="s">
        <v>46</v>
      </c>
      <c r="Z79" s="2" t="s">
        <v>47</v>
      </c>
      <c r="AA79" s="2" t="s">
        <v>142</v>
      </c>
      <c r="AB79" s="2" t="s">
        <v>80</v>
      </c>
      <c r="AC79" s="2" t="s">
        <v>267</v>
      </c>
      <c r="AD79" s="2" t="s">
        <v>51</v>
      </c>
      <c r="AE79" s="2">
        <v>39.6</v>
      </c>
    </row>
    <row r="80" spans="1:31" ht="17" x14ac:dyDescent="0.2">
      <c r="A80" s="5" t="s">
        <v>565</v>
      </c>
      <c r="B80" s="5" t="s">
        <v>566</v>
      </c>
      <c r="C80" s="5" t="s">
        <v>154</v>
      </c>
      <c r="D80" s="5">
        <v>56</v>
      </c>
      <c r="E80" s="6">
        <v>25665</v>
      </c>
      <c r="F80" s="5" t="s">
        <v>54</v>
      </c>
      <c r="G80" s="5" t="s">
        <v>55</v>
      </c>
      <c r="H80" s="5" t="s">
        <v>302</v>
      </c>
      <c r="I80" s="5" t="s">
        <v>74</v>
      </c>
      <c r="J80" s="5" t="s">
        <v>567</v>
      </c>
      <c r="K80" s="5" t="s">
        <v>568</v>
      </c>
      <c r="L80" s="5" t="s">
        <v>524</v>
      </c>
      <c r="M80" s="5" t="s">
        <v>525</v>
      </c>
      <c r="N80" s="5" t="s">
        <v>569</v>
      </c>
      <c r="O80" s="6" t="s">
        <v>570</v>
      </c>
      <c r="P80" s="6">
        <v>45179</v>
      </c>
      <c r="Q80" s="5" t="s">
        <v>141</v>
      </c>
      <c r="R80" s="7">
        <v>63000</v>
      </c>
      <c r="S80" s="7">
        <v>3200</v>
      </c>
      <c r="T80" s="5" t="s">
        <v>571</v>
      </c>
      <c r="U80" s="5">
        <v>13</v>
      </c>
      <c r="V80" s="5">
        <v>18</v>
      </c>
      <c r="W80" s="5">
        <v>13</v>
      </c>
      <c r="X80" s="5">
        <v>69</v>
      </c>
      <c r="Y80" s="5" t="s">
        <v>46</v>
      </c>
      <c r="Z80" s="5" t="s">
        <v>64</v>
      </c>
      <c r="AA80" s="5" t="s">
        <v>48</v>
      </c>
      <c r="AB80" s="5" t="s">
        <v>80</v>
      </c>
      <c r="AC80" s="5" t="s">
        <v>67</v>
      </c>
      <c r="AD80" s="5" t="s">
        <v>68</v>
      </c>
      <c r="AE80" s="5">
        <v>57.9</v>
      </c>
    </row>
    <row r="81" spans="1:31" ht="17" x14ac:dyDescent="0.2">
      <c r="A81" s="2" t="s">
        <v>572</v>
      </c>
      <c r="B81" s="2" t="s">
        <v>573</v>
      </c>
      <c r="C81" s="2" t="s">
        <v>154</v>
      </c>
      <c r="D81" s="2">
        <v>48</v>
      </c>
      <c r="E81" s="3" t="s">
        <v>574</v>
      </c>
      <c r="F81" s="2" t="s">
        <v>402</v>
      </c>
      <c r="G81" s="2" t="s">
        <v>72</v>
      </c>
      <c r="H81" s="2" t="s">
        <v>403</v>
      </c>
      <c r="I81" s="2" t="s">
        <v>389</v>
      </c>
      <c r="J81" s="2" t="s">
        <v>575</v>
      </c>
      <c r="K81" s="2" t="s">
        <v>576</v>
      </c>
      <c r="L81" s="2" t="s">
        <v>186</v>
      </c>
      <c r="M81" s="2" t="s">
        <v>61</v>
      </c>
      <c r="N81" s="2" t="s">
        <v>345</v>
      </c>
      <c r="O81" s="3" t="s">
        <v>577</v>
      </c>
      <c r="P81" s="3"/>
      <c r="Q81" s="2" t="s">
        <v>128</v>
      </c>
      <c r="R81" s="4">
        <v>-151000</v>
      </c>
      <c r="S81" s="4">
        <v>1500</v>
      </c>
      <c r="T81" s="2" t="s">
        <v>578</v>
      </c>
      <c r="U81" s="2">
        <v>23</v>
      </c>
      <c r="V81" s="2">
        <v>7</v>
      </c>
      <c r="W81" s="2">
        <v>12</v>
      </c>
      <c r="X81" s="2">
        <v>60</v>
      </c>
      <c r="Y81" s="2" t="s">
        <v>46</v>
      </c>
      <c r="Z81" s="2" t="s">
        <v>47</v>
      </c>
      <c r="AA81" s="2" t="s">
        <v>176</v>
      </c>
      <c r="AB81" s="2" t="s">
        <v>164</v>
      </c>
      <c r="AC81" s="2" t="s">
        <v>408</v>
      </c>
      <c r="AD81" s="2" t="s">
        <v>542</v>
      </c>
      <c r="AE81" s="2">
        <v>39.799999999999997</v>
      </c>
    </row>
    <row r="82" spans="1:31" ht="17" x14ac:dyDescent="0.2">
      <c r="A82" s="5" t="s">
        <v>579</v>
      </c>
      <c r="B82" s="5" t="s">
        <v>580</v>
      </c>
      <c r="C82" s="5" t="s">
        <v>154</v>
      </c>
      <c r="D82" s="5">
        <v>58</v>
      </c>
      <c r="E82" s="6">
        <v>24697</v>
      </c>
      <c r="F82" s="5" t="s">
        <v>581</v>
      </c>
      <c r="G82" s="5" t="s">
        <v>133</v>
      </c>
      <c r="H82" s="5" t="s">
        <v>582</v>
      </c>
      <c r="I82" s="5" t="s">
        <v>57</v>
      </c>
      <c r="J82" s="5" t="s">
        <v>583</v>
      </c>
      <c r="K82" s="5" t="s">
        <v>584</v>
      </c>
      <c r="L82" s="5" t="s">
        <v>585</v>
      </c>
      <c r="M82" s="5" t="s">
        <v>273</v>
      </c>
      <c r="N82" s="5" t="s">
        <v>274</v>
      </c>
      <c r="O82" s="6">
        <v>45908</v>
      </c>
      <c r="P82" s="6"/>
      <c r="Q82" s="5" t="s">
        <v>79</v>
      </c>
      <c r="R82" s="7">
        <v>98000</v>
      </c>
      <c r="S82" s="7">
        <v>4900</v>
      </c>
      <c r="T82" s="5">
        <v>3</v>
      </c>
      <c r="U82" s="5">
        <v>7</v>
      </c>
      <c r="V82" s="5">
        <v>8</v>
      </c>
      <c r="W82" s="5">
        <v>18</v>
      </c>
      <c r="X82" s="5">
        <v>79</v>
      </c>
      <c r="Y82" s="5" t="s">
        <v>46</v>
      </c>
      <c r="Z82" s="5" t="s">
        <v>64</v>
      </c>
      <c r="AA82" s="5" t="s">
        <v>176</v>
      </c>
      <c r="AB82" s="5" t="s">
        <v>80</v>
      </c>
      <c r="AC82" s="5" t="s">
        <v>143</v>
      </c>
      <c r="AD82" s="5" t="s">
        <v>222</v>
      </c>
      <c r="AE82" s="5">
        <v>57.4</v>
      </c>
    </row>
    <row r="83" spans="1:31" ht="17" x14ac:dyDescent="0.2">
      <c r="A83" s="2" t="s">
        <v>586</v>
      </c>
      <c r="B83" s="2" t="s">
        <v>587</v>
      </c>
      <c r="C83" s="2" t="s">
        <v>35</v>
      </c>
      <c r="D83" s="2">
        <v>48</v>
      </c>
      <c r="E83" s="3">
        <v>28446</v>
      </c>
      <c r="F83" s="2" t="s">
        <v>124</v>
      </c>
      <c r="G83" s="2" t="s">
        <v>72</v>
      </c>
      <c r="H83" s="2" t="s">
        <v>588</v>
      </c>
      <c r="I83" s="2" t="s">
        <v>115</v>
      </c>
      <c r="J83" s="2" t="s">
        <v>470</v>
      </c>
      <c r="K83" s="2" t="s">
        <v>589</v>
      </c>
      <c r="L83" s="2" t="s">
        <v>590</v>
      </c>
      <c r="M83" s="2" t="s">
        <v>61</v>
      </c>
      <c r="N83" s="2" t="s">
        <v>345</v>
      </c>
      <c r="O83" s="3">
        <v>43804</v>
      </c>
      <c r="P83" s="3"/>
      <c r="Q83" s="2" t="s">
        <v>62</v>
      </c>
      <c r="R83" s="4">
        <v>90000</v>
      </c>
      <c r="S83" s="4">
        <v>4500</v>
      </c>
      <c r="T83" s="2" t="s">
        <v>106</v>
      </c>
      <c r="U83" s="2">
        <v>39</v>
      </c>
      <c r="V83" s="2">
        <v>13</v>
      </c>
      <c r="W83" s="2">
        <v>16</v>
      </c>
      <c r="X83" s="2">
        <v>70</v>
      </c>
      <c r="Y83" s="2" t="s">
        <v>298</v>
      </c>
      <c r="Z83" s="2" t="s">
        <v>64</v>
      </c>
      <c r="AA83" s="2" t="s">
        <v>215</v>
      </c>
      <c r="AB83" s="2" t="s">
        <v>80</v>
      </c>
      <c r="AC83" s="2" t="s">
        <v>130</v>
      </c>
      <c r="AD83" s="2" t="s">
        <v>51</v>
      </c>
      <c r="AE83" s="2">
        <v>63.2</v>
      </c>
    </row>
    <row r="84" spans="1:31" ht="17" x14ac:dyDescent="0.2">
      <c r="A84" s="5" t="s">
        <v>591</v>
      </c>
      <c r="B84" s="5" t="s">
        <v>592</v>
      </c>
      <c r="C84" s="5" t="s">
        <v>154</v>
      </c>
      <c r="D84" s="5">
        <v>34</v>
      </c>
      <c r="E84" s="6">
        <v>33743</v>
      </c>
      <c r="F84" s="5" t="s">
        <v>36</v>
      </c>
      <c r="G84" s="5" t="s">
        <v>593</v>
      </c>
      <c r="H84" s="5" t="s">
        <v>38</v>
      </c>
      <c r="I84" s="5" t="s">
        <v>57</v>
      </c>
      <c r="J84" s="5" t="s">
        <v>40</v>
      </c>
      <c r="K84" s="5" t="s">
        <v>41</v>
      </c>
      <c r="L84" s="5" t="s">
        <v>594</v>
      </c>
      <c r="M84" s="5" t="s">
        <v>273</v>
      </c>
      <c r="N84" s="5" t="s">
        <v>274</v>
      </c>
      <c r="O84" s="6" t="s">
        <v>364</v>
      </c>
      <c r="P84" s="6"/>
      <c r="Q84" s="5" t="s">
        <v>62</v>
      </c>
      <c r="R84" s="7">
        <v>96000</v>
      </c>
      <c r="S84" s="7">
        <v>4800</v>
      </c>
      <c r="T84" s="5">
        <v>3</v>
      </c>
      <c r="U84" s="5">
        <v>32</v>
      </c>
      <c r="V84" s="5">
        <v>11</v>
      </c>
      <c r="W84" s="5">
        <v>17</v>
      </c>
      <c r="X84" s="5">
        <v>58</v>
      </c>
      <c r="Y84" s="5" t="s">
        <v>298</v>
      </c>
      <c r="Z84" s="5" t="s">
        <v>64</v>
      </c>
      <c r="AA84" s="5" t="s">
        <v>215</v>
      </c>
      <c r="AB84" s="5" t="s">
        <v>66</v>
      </c>
      <c r="AC84" s="5" t="s">
        <v>50</v>
      </c>
      <c r="AD84" s="5" t="s">
        <v>68</v>
      </c>
      <c r="AE84" s="5">
        <v>56.8</v>
      </c>
    </row>
    <row r="85" spans="1:31" ht="17" x14ac:dyDescent="0.2">
      <c r="A85" s="2" t="s">
        <v>595</v>
      </c>
      <c r="B85" s="2" t="s">
        <v>596</v>
      </c>
      <c r="C85" s="2" t="s">
        <v>154</v>
      </c>
      <c r="D85" s="2">
        <v>35</v>
      </c>
      <c r="E85" s="3" t="s">
        <v>597</v>
      </c>
      <c r="F85" s="2" t="s">
        <v>598</v>
      </c>
      <c r="G85" s="2" t="s">
        <v>133</v>
      </c>
      <c r="H85" s="2" t="s">
        <v>599</v>
      </c>
      <c r="I85" s="2" t="s">
        <v>115</v>
      </c>
      <c r="J85" s="2" t="s">
        <v>600</v>
      </c>
      <c r="K85" s="2" t="s">
        <v>601</v>
      </c>
      <c r="L85" s="2" t="s">
        <v>310</v>
      </c>
      <c r="M85" s="2" t="s">
        <v>289</v>
      </c>
      <c r="N85" s="2" t="s">
        <v>602</v>
      </c>
      <c r="O85" s="3">
        <v>45055</v>
      </c>
      <c r="P85" s="3"/>
      <c r="Q85" s="2" t="s">
        <v>62</v>
      </c>
      <c r="R85" s="4">
        <v>79000</v>
      </c>
      <c r="S85" s="4">
        <v>4000</v>
      </c>
      <c r="T85" s="2" t="s">
        <v>106</v>
      </c>
      <c r="U85" s="2">
        <v>30</v>
      </c>
      <c r="V85" s="2">
        <v>4</v>
      </c>
      <c r="W85" s="2">
        <v>12</v>
      </c>
      <c r="X85" s="2">
        <v>53</v>
      </c>
      <c r="Y85" s="2" t="s">
        <v>46</v>
      </c>
      <c r="Z85" s="2" t="s">
        <v>64</v>
      </c>
      <c r="AA85" s="2" t="s">
        <v>65</v>
      </c>
      <c r="AB85" s="2" t="s">
        <v>66</v>
      </c>
      <c r="AC85" s="2" t="s">
        <v>195</v>
      </c>
      <c r="AD85" s="2" t="s">
        <v>68</v>
      </c>
      <c r="AE85" s="2">
        <v>57</v>
      </c>
    </row>
    <row r="86" spans="1:31" ht="17" x14ac:dyDescent="0.2">
      <c r="A86" s="5" t="s">
        <v>603</v>
      </c>
      <c r="B86" s="5" t="s">
        <v>604</v>
      </c>
      <c r="C86" s="5" t="s">
        <v>35</v>
      </c>
      <c r="D86" s="5">
        <v>38</v>
      </c>
      <c r="E86" s="6">
        <v>32025</v>
      </c>
      <c r="F86" s="5" t="s">
        <v>598</v>
      </c>
      <c r="G86" s="5" t="s">
        <v>133</v>
      </c>
      <c r="H86" s="5" t="s">
        <v>605</v>
      </c>
      <c r="I86" s="5" t="s">
        <v>115</v>
      </c>
      <c r="J86" s="5" t="s">
        <v>600</v>
      </c>
      <c r="K86" s="5" t="s">
        <v>601</v>
      </c>
      <c r="L86" s="5" t="s">
        <v>242</v>
      </c>
      <c r="M86" s="5" t="s">
        <v>606</v>
      </c>
      <c r="N86" s="5" t="s">
        <v>235</v>
      </c>
      <c r="O86" s="6">
        <v>44031</v>
      </c>
      <c r="P86" s="6"/>
      <c r="Q86" s="5" t="s">
        <v>62</v>
      </c>
      <c r="R86" s="7">
        <v>82000</v>
      </c>
      <c r="S86" s="7">
        <v>7400</v>
      </c>
      <c r="T86" s="5">
        <v>4</v>
      </c>
      <c r="U86" s="5">
        <v>20</v>
      </c>
      <c r="V86" s="5">
        <v>10</v>
      </c>
      <c r="W86" s="5">
        <v>22</v>
      </c>
      <c r="X86" s="5">
        <v>40</v>
      </c>
      <c r="Y86" s="5" t="s">
        <v>46</v>
      </c>
      <c r="Z86" s="5" t="s">
        <v>64</v>
      </c>
      <c r="AA86" s="5" t="s">
        <v>188</v>
      </c>
      <c r="AB86" s="5" t="s">
        <v>129</v>
      </c>
      <c r="AC86" s="5" t="s">
        <v>195</v>
      </c>
      <c r="AD86" s="5" t="s">
        <v>109</v>
      </c>
      <c r="AE86" s="5">
        <v>55</v>
      </c>
    </row>
    <row r="87" spans="1:31" ht="17" x14ac:dyDescent="0.2">
      <c r="A87" s="2" t="s">
        <v>607</v>
      </c>
      <c r="B87" s="2" t="s">
        <v>608</v>
      </c>
      <c r="C87" s="2" t="s">
        <v>209</v>
      </c>
      <c r="D87" s="2">
        <v>33</v>
      </c>
      <c r="E87" s="3">
        <v>33857</v>
      </c>
      <c r="F87" s="2" t="s">
        <v>609</v>
      </c>
      <c r="G87" s="2" t="s">
        <v>55</v>
      </c>
      <c r="H87" s="2" t="s">
        <v>610</v>
      </c>
      <c r="I87" s="2" t="s">
        <v>39</v>
      </c>
      <c r="J87" s="2" t="s">
        <v>171</v>
      </c>
      <c r="K87" s="2" t="s">
        <v>172</v>
      </c>
      <c r="L87" s="2" t="s">
        <v>611</v>
      </c>
      <c r="M87" s="2" t="s">
        <v>563</v>
      </c>
      <c r="N87" s="2" t="s">
        <v>612</v>
      </c>
      <c r="O87" s="3">
        <v>44940</v>
      </c>
      <c r="P87" s="3"/>
      <c r="Q87" s="2" t="s">
        <v>297</v>
      </c>
      <c r="R87" s="4">
        <v>133000</v>
      </c>
      <c r="S87" s="4">
        <v>4000</v>
      </c>
      <c r="T87" s="2" t="s">
        <v>407</v>
      </c>
      <c r="U87" s="2">
        <v>28</v>
      </c>
      <c r="V87" s="2">
        <v>18</v>
      </c>
      <c r="W87" s="2">
        <v>8</v>
      </c>
      <c r="X87" s="2">
        <v>59</v>
      </c>
      <c r="Y87" s="2" t="s">
        <v>46</v>
      </c>
      <c r="Z87" s="2" t="s">
        <v>47</v>
      </c>
      <c r="AA87" s="2" t="s">
        <v>142</v>
      </c>
      <c r="AB87" s="2" t="s">
        <v>129</v>
      </c>
      <c r="AC87" s="2" t="s">
        <v>177</v>
      </c>
      <c r="AD87" s="2" t="s">
        <v>68</v>
      </c>
      <c r="AE87" s="2">
        <v>51.6</v>
      </c>
    </row>
    <row r="88" spans="1:31" ht="17" x14ac:dyDescent="0.2">
      <c r="A88" s="5" t="s">
        <v>613</v>
      </c>
      <c r="B88" s="5" t="s">
        <v>614</v>
      </c>
      <c r="C88" s="5" t="s">
        <v>168</v>
      </c>
      <c r="D88" s="5">
        <v>23</v>
      </c>
      <c r="E88" s="6">
        <v>37515</v>
      </c>
      <c r="F88" s="5" t="s">
        <v>615</v>
      </c>
      <c r="G88" s="5" t="s">
        <v>72</v>
      </c>
      <c r="H88" s="5" t="s">
        <v>616</v>
      </c>
      <c r="I88" s="5" t="s">
        <v>115</v>
      </c>
      <c r="J88" s="5" t="s">
        <v>617</v>
      </c>
      <c r="K88" s="5" t="s">
        <v>618</v>
      </c>
      <c r="L88" s="5" t="s">
        <v>619</v>
      </c>
      <c r="M88" s="5" t="s">
        <v>525</v>
      </c>
      <c r="N88" s="5" t="s">
        <v>620</v>
      </c>
      <c r="O88" s="6">
        <v>45133</v>
      </c>
      <c r="P88" s="6"/>
      <c r="Q88" s="5" t="s">
        <v>297</v>
      </c>
      <c r="R88" s="7">
        <v>73000</v>
      </c>
      <c r="S88" s="7">
        <v>10200</v>
      </c>
      <c r="T88" s="5" t="s">
        <v>621</v>
      </c>
      <c r="U88" s="5">
        <v>15</v>
      </c>
      <c r="V88" s="5">
        <v>14</v>
      </c>
      <c r="W88" s="5">
        <v>6</v>
      </c>
      <c r="X88" s="5">
        <v>70</v>
      </c>
      <c r="Y88" s="5" t="s">
        <v>46</v>
      </c>
      <c r="Z88" s="5" t="s">
        <v>47</v>
      </c>
      <c r="AA88" s="5" t="s">
        <v>215</v>
      </c>
      <c r="AB88" s="5" t="s">
        <v>66</v>
      </c>
      <c r="AC88" s="5" t="s">
        <v>408</v>
      </c>
      <c r="AD88" s="5" t="s">
        <v>82</v>
      </c>
      <c r="AE88" s="5">
        <v>80.2</v>
      </c>
    </row>
    <row r="89" spans="1:31" ht="17" x14ac:dyDescent="0.2">
      <c r="A89" s="2" t="s">
        <v>622</v>
      </c>
      <c r="B89" s="2" t="s">
        <v>623</v>
      </c>
      <c r="C89" s="2" t="s">
        <v>624</v>
      </c>
      <c r="D89" s="2">
        <v>36</v>
      </c>
      <c r="E89" s="3" t="s">
        <v>625</v>
      </c>
      <c r="F89" s="2" t="s">
        <v>279</v>
      </c>
      <c r="G89" s="2" t="s">
        <v>55</v>
      </c>
      <c r="H89" s="2" t="s">
        <v>626</v>
      </c>
      <c r="I89" s="2" t="s">
        <v>57</v>
      </c>
      <c r="J89" s="2" t="s">
        <v>627</v>
      </c>
      <c r="K89" s="2" t="s">
        <v>628</v>
      </c>
      <c r="L89" s="2" t="s">
        <v>629</v>
      </c>
      <c r="M89" s="2" t="s">
        <v>289</v>
      </c>
      <c r="N89" s="2" t="s">
        <v>375</v>
      </c>
      <c r="O89" s="3" t="s">
        <v>630</v>
      </c>
      <c r="P89" s="3"/>
      <c r="Q89" s="2" t="s">
        <v>128</v>
      </c>
      <c r="R89" s="4">
        <v>119000</v>
      </c>
      <c r="S89" s="4">
        <v>2400</v>
      </c>
      <c r="T89" s="2" t="s">
        <v>502</v>
      </c>
      <c r="U89" s="2">
        <v>33</v>
      </c>
      <c r="V89" s="2">
        <v>-6</v>
      </c>
      <c r="W89" s="2">
        <v>0</v>
      </c>
      <c r="X89" s="2">
        <v>88</v>
      </c>
      <c r="Y89" s="2" t="s">
        <v>298</v>
      </c>
      <c r="Z89" s="2" t="s">
        <v>631</v>
      </c>
      <c r="AA89" s="2" t="s">
        <v>176</v>
      </c>
      <c r="AB89" s="2" t="s">
        <v>129</v>
      </c>
      <c r="AC89" s="2" t="s">
        <v>284</v>
      </c>
      <c r="AD89" s="2" t="s">
        <v>51</v>
      </c>
      <c r="AE89" s="2">
        <v>67</v>
      </c>
    </row>
    <row r="90" spans="1:31" ht="17" x14ac:dyDescent="0.2">
      <c r="A90" s="5" t="s">
        <v>632</v>
      </c>
      <c r="B90" s="5" t="s">
        <v>633</v>
      </c>
      <c r="C90" s="5" t="s">
        <v>35</v>
      </c>
      <c r="D90" s="5">
        <v>26</v>
      </c>
      <c r="E90" s="6">
        <v>36341</v>
      </c>
      <c r="F90" s="5" t="s">
        <v>598</v>
      </c>
      <c r="G90" s="5" t="s">
        <v>133</v>
      </c>
      <c r="H90" s="5" t="s">
        <v>333</v>
      </c>
      <c r="I90" s="5" t="s">
        <v>89</v>
      </c>
      <c r="J90" s="5" t="s">
        <v>193</v>
      </c>
      <c r="K90" s="5" t="s">
        <v>194</v>
      </c>
      <c r="L90" s="5" t="s">
        <v>562</v>
      </c>
      <c r="M90" s="5" t="s">
        <v>563</v>
      </c>
      <c r="N90" s="5" t="s">
        <v>564</v>
      </c>
      <c r="O90" s="6">
        <v>43940</v>
      </c>
      <c r="P90" s="6"/>
      <c r="Q90" s="5" t="s">
        <v>45</v>
      </c>
      <c r="R90" s="7">
        <v>118000</v>
      </c>
      <c r="S90" s="7">
        <v>11800</v>
      </c>
      <c r="T90" s="5">
        <v>4</v>
      </c>
      <c r="U90" s="5">
        <v>33</v>
      </c>
      <c r="V90" s="5">
        <v>12</v>
      </c>
      <c r="W90" s="5">
        <v>1</v>
      </c>
      <c r="X90" s="5">
        <v>65</v>
      </c>
      <c r="Y90" s="5" t="s">
        <v>46</v>
      </c>
      <c r="Z90" s="5" t="s">
        <v>47</v>
      </c>
      <c r="AA90" s="5" t="s">
        <v>65</v>
      </c>
      <c r="AB90" s="5" t="s">
        <v>66</v>
      </c>
      <c r="AC90" s="5" t="s">
        <v>195</v>
      </c>
      <c r="AD90" s="5" t="s">
        <v>276</v>
      </c>
      <c r="AE90" s="5">
        <v>76.5</v>
      </c>
    </row>
    <row r="91" spans="1:31" ht="34" x14ac:dyDescent="0.2">
      <c r="A91" s="2" t="s">
        <v>634</v>
      </c>
      <c r="B91" s="2" t="s">
        <v>635</v>
      </c>
      <c r="C91" s="2" t="s">
        <v>154</v>
      </c>
      <c r="D91" s="2">
        <v>44</v>
      </c>
      <c r="E91" s="3">
        <v>30089</v>
      </c>
      <c r="F91" s="2" t="s">
        <v>429</v>
      </c>
      <c r="G91" s="2" t="s">
        <v>72</v>
      </c>
      <c r="H91" s="2" t="s">
        <v>295</v>
      </c>
      <c r="I91" s="2" t="s">
        <v>74</v>
      </c>
      <c r="J91" s="2" t="s">
        <v>324</v>
      </c>
      <c r="K91" s="2" t="s">
        <v>636</v>
      </c>
      <c r="L91" s="2" t="s">
        <v>104</v>
      </c>
      <c r="M91" s="2" t="s">
        <v>43</v>
      </c>
      <c r="N91" s="2" t="s">
        <v>421</v>
      </c>
      <c r="O91" s="3">
        <v>45212</v>
      </c>
      <c r="P91" s="3"/>
      <c r="Q91" s="2" t="s">
        <v>45</v>
      </c>
      <c r="R91" s="4">
        <v>47000</v>
      </c>
      <c r="S91" s="4">
        <v>2400</v>
      </c>
      <c r="T91" s="2">
        <v>3</v>
      </c>
      <c r="U91" s="2">
        <v>26</v>
      </c>
      <c r="V91" s="2">
        <v>7</v>
      </c>
      <c r="W91" s="2">
        <v>13</v>
      </c>
      <c r="X91" s="2">
        <v>79</v>
      </c>
      <c r="Y91" s="2" t="s">
        <v>46</v>
      </c>
      <c r="Z91" s="2" t="s">
        <v>64</v>
      </c>
      <c r="AA91" s="2" t="s">
        <v>188</v>
      </c>
      <c r="AB91" s="2" t="s">
        <v>66</v>
      </c>
      <c r="AC91" s="2" t="s">
        <v>130</v>
      </c>
      <c r="AD91" s="2" t="s">
        <v>68</v>
      </c>
      <c r="AE91" s="2">
        <v>64.7</v>
      </c>
    </row>
    <row r="92" spans="1:31" ht="17" x14ac:dyDescent="0.2">
      <c r="A92" s="5" t="s">
        <v>637</v>
      </c>
      <c r="B92" s="5" t="s">
        <v>638</v>
      </c>
      <c r="C92" s="5" t="s">
        <v>154</v>
      </c>
      <c r="D92" s="5">
        <v>37</v>
      </c>
      <c r="E92" s="6">
        <v>32636</v>
      </c>
      <c r="F92" s="5" t="s">
        <v>429</v>
      </c>
      <c r="G92" s="5" t="s">
        <v>72</v>
      </c>
      <c r="H92" s="5" t="s">
        <v>125</v>
      </c>
      <c r="I92" s="5" t="s">
        <v>74</v>
      </c>
      <c r="J92" s="5" t="s">
        <v>514</v>
      </c>
      <c r="K92" s="5" t="s">
        <v>515</v>
      </c>
      <c r="L92" s="5" t="s">
        <v>639</v>
      </c>
      <c r="M92" s="5" t="s">
        <v>43</v>
      </c>
      <c r="N92" s="5" t="s">
        <v>492</v>
      </c>
      <c r="O92" s="6">
        <v>45455</v>
      </c>
      <c r="P92" s="6">
        <v>45550</v>
      </c>
      <c r="Q92" s="5" t="s">
        <v>141</v>
      </c>
      <c r="R92" s="7">
        <v>57000</v>
      </c>
      <c r="S92" s="7">
        <v>2800</v>
      </c>
      <c r="T92" s="5">
        <v>3</v>
      </c>
      <c r="U92" s="5">
        <v>28</v>
      </c>
      <c r="V92" s="5">
        <v>16</v>
      </c>
      <c r="W92" s="5">
        <v>1</v>
      </c>
      <c r="X92" s="5">
        <v>64</v>
      </c>
      <c r="Y92" s="5" t="s">
        <v>298</v>
      </c>
      <c r="Z92" s="5" t="s">
        <v>64</v>
      </c>
      <c r="AA92" s="5" t="s">
        <v>215</v>
      </c>
      <c r="AB92" s="5" t="s">
        <v>164</v>
      </c>
      <c r="AC92" s="5" t="s">
        <v>130</v>
      </c>
      <c r="AD92" s="5" t="s">
        <v>68</v>
      </c>
      <c r="AE92" s="5">
        <v>65.900000000000006</v>
      </c>
    </row>
    <row r="93" spans="1:31" ht="34" x14ac:dyDescent="0.2">
      <c r="A93" s="2" t="s">
        <v>640</v>
      </c>
      <c r="B93" s="2" t="s">
        <v>641</v>
      </c>
      <c r="C93" s="2" t="s">
        <v>642</v>
      </c>
      <c r="D93" s="2">
        <v>42</v>
      </c>
      <c r="E93" s="3">
        <v>30650</v>
      </c>
      <c r="F93" s="2" t="s">
        <v>429</v>
      </c>
      <c r="G93" s="2" t="s">
        <v>253</v>
      </c>
      <c r="H93" s="2" t="s">
        <v>295</v>
      </c>
      <c r="I93" s="2" t="s">
        <v>380</v>
      </c>
      <c r="J93" s="2" t="s">
        <v>202</v>
      </c>
      <c r="K93" s="2" t="s">
        <v>203</v>
      </c>
      <c r="L93" s="2" t="s">
        <v>585</v>
      </c>
      <c r="M93" s="2" t="s">
        <v>643</v>
      </c>
      <c r="N93" s="2" t="s">
        <v>274</v>
      </c>
      <c r="O93" s="3">
        <v>45766</v>
      </c>
      <c r="P93" s="3"/>
      <c r="Q93" s="2" t="s">
        <v>62</v>
      </c>
      <c r="R93" s="4">
        <v>82000</v>
      </c>
      <c r="S93" s="4">
        <v>1600</v>
      </c>
      <c r="T93" s="2">
        <v>2</v>
      </c>
      <c r="U93" s="2">
        <v>22</v>
      </c>
      <c r="V93" s="2">
        <v>20</v>
      </c>
      <c r="W93" s="2">
        <v>15</v>
      </c>
      <c r="X93" s="2">
        <v>63</v>
      </c>
      <c r="Y93" s="2" t="s">
        <v>298</v>
      </c>
      <c r="Z93" s="2" t="s">
        <v>64</v>
      </c>
      <c r="AA93" s="2" t="s">
        <v>221</v>
      </c>
      <c r="AB93" s="2" t="s">
        <v>49</v>
      </c>
      <c r="AC93" s="2" t="s">
        <v>130</v>
      </c>
      <c r="AD93" s="2" t="s">
        <v>68</v>
      </c>
      <c r="AE93" s="2">
        <v>48</v>
      </c>
    </row>
    <row r="94" spans="1:31" ht="17" x14ac:dyDescent="0.2">
      <c r="A94" s="5" t="s">
        <v>644</v>
      </c>
      <c r="B94" s="5" t="s">
        <v>645</v>
      </c>
      <c r="C94" s="5" t="s">
        <v>154</v>
      </c>
      <c r="D94" s="5">
        <v>53</v>
      </c>
      <c r="E94" s="6">
        <v>26525</v>
      </c>
      <c r="F94" s="5" t="s">
        <v>646</v>
      </c>
      <c r="G94" s="5" t="s">
        <v>55</v>
      </c>
      <c r="H94" s="5" t="s">
        <v>302</v>
      </c>
      <c r="I94" s="5" t="s">
        <v>115</v>
      </c>
      <c r="J94" s="5" t="s">
        <v>647</v>
      </c>
      <c r="K94" s="5" t="s">
        <v>648</v>
      </c>
      <c r="L94" s="5" t="s">
        <v>457</v>
      </c>
      <c r="M94" s="5" t="s">
        <v>161</v>
      </c>
      <c r="N94" s="5" t="s">
        <v>174</v>
      </c>
      <c r="O94" s="6">
        <v>44482</v>
      </c>
      <c r="P94" s="6"/>
      <c r="Q94" s="5" t="s">
        <v>297</v>
      </c>
      <c r="R94" s="7">
        <v>80000</v>
      </c>
      <c r="S94" s="7">
        <v>4000</v>
      </c>
      <c r="T94" s="5">
        <v>3</v>
      </c>
      <c r="U94" s="5">
        <v>33</v>
      </c>
      <c r="V94" s="5">
        <v>2</v>
      </c>
      <c r="W94" s="5">
        <v>16</v>
      </c>
      <c r="X94" s="5">
        <v>62</v>
      </c>
      <c r="Y94" s="5" t="s">
        <v>298</v>
      </c>
      <c r="Z94" s="5" t="s">
        <v>64</v>
      </c>
      <c r="AA94" s="5" t="s">
        <v>48</v>
      </c>
      <c r="AB94" s="5" t="s">
        <v>66</v>
      </c>
      <c r="AC94" s="5" t="s">
        <v>67</v>
      </c>
      <c r="AD94" s="5" t="s">
        <v>68</v>
      </c>
      <c r="AE94" s="5">
        <v>59</v>
      </c>
    </row>
    <row r="95" spans="1:31" ht="17" x14ac:dyDescent="0.2">
      <c r="A95" s="2" t="s">
        <v>649</v>
      </c>
      <c r="B95" s="2" t="s">
        <v>650</v>
      </c>
      <c r="C95" s="2" t="s">
        <v>35</v>
      </c>
      <c r="D95" s="2">
        <v>53</v>
      </c>
      <c r="E95" s="3">
        <v>26535</v>
      </c>
      <c r="F95" s="2" t="s">
        <v>651</v>
      </c>
      <c r="G95" s="2" t="s">
        <v>133</v>
      </c>
      <c r="H95" s="2" t="s">
        <v>652</v>
      </c>
      <c r="I95" s="2" t="s">
        <v>183</v>
      </c>
      <c r="J95" s="2" t="s">
        <v>583</v>
      </c>
      <c r="K95" s="2" t="s">
        <v>584</v>
      </c>
      <c r="L95" s="2" t="s">
        <v>434</v>
      </c>
      <c r="M95" s="2" t="s">
        <v>61</v>
      </c>
      <c r="N95" s="2" t="s">
        <v>220</v>
      </c>
      <c r="O95" s="3">
        <v>45766</v>
      </c>
      <c r="P95" s="3"/>
      <c r="Q95" s="2" t="s">
        <v>128</v>
      </c>
      <c r="R95" s="4">
        <v>53000</v>
      </c>
      <c r="S95" s="4">
        <v>4800</v>
      </c>
      <c r="T95" s="2">
        <v>4</v>
      </c>
      <c r="U95" s="2">
        <v>43</v>
      </c>
      <c r="V95" s="2">
        <v>16</v>
      </c>
      <c r="W95" s="2">
        <v>17</v>
      </c>
      <c r="X95" s="2">
        <v>66</v>
      </c>
      <c r="Y95" s="2" t="s">
        <v>63</v>
      </c>
      <c r="Z95" s="2" t="s">
        <v>47</v>
      </c>
      <c r="AA95" s="2" t="s">
        <v>215</v>
      </c>
      <c r="AB95" s="2" t="s">
        <v>80</v>
      </c>
      <c r="AC95" s="2" t="s">
        <v>143</v>
      </c>
      <c r="AD95" s="2" t="s">
        <v>68</v>
      </c>
      <c r="AE95" s="2">
        <v>70.599999999999994</v>
      </c>
    </row>
    <row r="96" spans="1:31" ht="17" x14ac:dyDescent="0.2">
      <c r="A96" s="5" t="s">
        <v>653</v>
      </c>
      <c r="B96" s="5" t="s">
        <v>654</v>
      </c>
      <c r="C96" s="5" t="s">
        <v>154</v>
      </c>
      <c r="D96" s="5">
        <v>41</v>
      </c>
      <c r="E96" s="6">
        <v>31089</v>
      </c>
      <c r="F96" s="5" t="s">
        <v>36</v>
      </c>
      <c r="G96" s="5" t="s">
        <v>655</v>
      </c>
      <c r="H96" s="5" t="s">
        <v>146</v>
      </c>
      <c r="I96" s="5" t="s">
        <v>74</v>
      </c>
      <c r="J96" s="5" t="s">
        <v>270</v>
      </c>
      <c r="K96" s="5" t="s">
        <v>271</v>
      </c>
      <c r="L96" s="5" t="s">
        <v>656</v>
      </c>
      <c r="M96" s="5" t="s">
        <v>161</v>
      </c>
      <c r="N96" s="5" t="s">
        <v>174</v>
      </c>
      <c r="O96" s="6">
        <v>45888</v>
      </c>
      <c r="P96" s="6"/>
      <c r="Q96" s="5" t="s">
        <v>62</v>
      </c>
      <c r="R96" s="7">
        <v>62000</v>
      </c>
      <c r="S96" s="7">
        <v>8700</v>
      </c>
      <c r="T96" s="5">
        <v>5</v>
      </c>
      <c r="U96" s="5">
        <v>18</v>
      </c>
      <c r="V96" s="5">
        <v>6</v>
      </c>
      <c r="W96" s="5">
        <v>14</v>
      </c>
      <c r="X96" s="5">
        <v>64</v>
      </c>
      <c r="Y96" s="5" t="s">
        <v>46</v>
      </c>
      <c r="Z96" s="5" t="s">
        <v>64</v>
      </c>
      <c r="AA96" s="5" t="s">
        <v>215</v>
      </c>
      <c r="AB96" s="5" t="s">
        <v>164</v>
      </c>
      <c r="AC96" s="5" t="s">
        <v>50</v>
      </c>
      <c r="AD96" s="5" t="s">
        <v>68</v>
      </c>
      <c r="AE96" s="5">
        <v>74.900000000000006</v>
      </c>
    </row>
    <row r="97" spans="1:31" ht="17" x14ac:dyDescent="0.2">
      <c r="A97" s="2" t="s">
        <v>657</v>
      </c>
      <c r="B97" s="2" t="s">
        <v>658</v>
      </c>
      <c r="C97" s="2" t="s">
        <v>154</v>
      </c>
      <c r="D97" s="2">
        <v>24</v>
      </c>
      <c r="E97" s="3" t="s">
        <v>659</v>
      </c>
      <c r="F97" s="2" t="s">
        <v>609</v>
      </c>
      <c r="G97" s="2" t="s">
        <v>55</v>
      </c>
      <c r="H97" s="2" t="s">
        <v>170</v>
      </c>
      <c r="I97" s="2" t="s">
        <v>57</v>
      </c>
      <c r="J97" s="2" t="s">
        <v>171</v>
      </c>
      <c r="K97" s="2" t="s">
        <v>172</v>
      </c>
      <c r="L97" s="2" t="s">
        <v>660</v>
      </c>
      <c r="M97" s="2" t="s">
        <v>255</v>
      </c>
      <c r="N97" s="2" t="s">
        <v>80</v>
      </c>
      <c r="O97" s="3">
        <v>44200</v>
      </c>
      <c r="P97" s="3"/>
      <c r="Q97" s="2" t="s">
        <v>62</v>
      </c>
      <c r="R97" s="4">
        <v>98000</v>
      </c>
      <c r="S97" s="4">
        <v>4900</v>
      </c>
      <c r="T97" s="2">
        <v>3</v>
      </c>
      <c r="U97" s="2">
        <v>10</v>
      </c>
      <c r="V97" s="2">
        <v>10</v>
      </c>
      <c r="W97" s="2">
        <v>3</v>
      </c>
      <c r="X97" s="2">
        <v>69</v>
      </c>
      <c r="Y97" s="2" t="s">
        <v>46</v>
      </c>
      <c r="Z97" s="2" t="s">
        <v>47</v>
      </c>
      <c r="AA97" s="2" t="s">
        <v>188</v>
      </c>
      <c r="AB97" s="2" t="s">
        <v>66</v>
      </c>
      <c r="AC97" s="2" t="s">
        <v>177</v>
      </c>
      <c r="AD97" s="2" t="s">
        <v>68</v>
      </c>
      <c r="AE97" s="2">
        <v>62.1</v>
      </c>
    </row>
    <row r="98" spans="1:31" ht="17" x14ac:dyDescent="0.2">
      <c r="A98" s="5" t="s">
        <v>661</v>
      </c>
      <c r="B98" s="5" t="s">
        <v>662</v>
      </c>
      <c r="C98" s="5" t="s">
        <v>35</v>
      </c>
      <c r="D98" s="5">
        <v>27</v>
      </c>
      <c r="E98" s="6">
        <v>36266</v>
      </c>
      <c r="F98" s="5" t="s">
        <v>651</v>
      </c>
      <c r="G98" s="5" t="s">
        <v>133</v>
      </c>
      <c r="H98" s="5" t="s">
        <v>652</v>
      </c>
      <c r="I98" s="5" t="s">
        <v>57</v>
      </c>
      <c r="J98" s="5" t="s">
        <v>583</v>
      </c>
      <c r="K98" s="5" t="s">
        <v>584</v>
      </c>
      <c r="L98" s="5" t="s">
        <v>434</v>
      </c>
      <c r="M98" s="5" t="s">
        <v>61</v>
      </c>
      <c r="N98" s="5" t="s">
        <v>220</v>
      </c>
      <c r="O98" s="6">
        <v>45551</v>
      </c>
      <c r="P98" s="6"/>
      <c r="Q98" s="5" t="s">
        <v>45</v>
      </c>
      <c r="R98" s="7">
        <v>97000</v>
      </c>
      <c r="S98" s="7">
        <v>8700</v>
      </c>
      <c r="T98" s="5" t="s">
        <v>206</v>
      </c>
      <c r="U98" s="5">
        <v>19</v>
      </c>
      <c r="V98" s="5">
        <v>15</v>
      </c>
      <c r="W98" s="5">
        <v>25</v>
      </c>
      <c r="X98" s="5">
        <v>73</v>
      </c>
      <c r="Y98" s="5" t="s">
        <v>339</v>
      </c>
      <c r="Z98" s="5" t="s">
        <v>64</v>
      </c>
      <c r="AA98" s="5" t="s">
        <v>215</v>
      </c>
      <c r="AB98" s="5" t="s">
        <v>66</v>
      </c>
      <c r="AC98" s="5" t="s">
        <v>143</v>
      </c>
      <c r="AD98" s="5" t="s">
        <v>68</v>
      </c>
      <c r="AE98" s="5">
        <v>66.3</v>
      </c>
    </row>
    <row r="99" spans="1:31" ht="17" x14ac:dyDescent="0.2">
      <c r="A99" s="2" t="s">
        <v>663</v>
      </c>
      <c r="B99" s="2" t="s">
        <v>664</v>
      </c>
      <c r="C99" s="2" t="s">
        <v>549</v>
      </c>
      <c r="D99" s="2">
        <v>32</v>
      </c>
      <c r="E99" s="3">
        <v>34330</v>
      </c>
      <c r="F99" s="2" t="s">
        <v>99</v>
      </c>
      <c r="G99" s="2" t="s">
        <v>316</v>
      </c>
      <c r="H99" s="2" t="s">
        <v>388</v>
      </c>
      <c r="I99" s="2" t="s">
        <v>39</v>
      </c>
      <c r="J99" s="2"/>
      <c r="K99" s="2" t="s">
        <v>103</v>
      </c>
      <c r="L99" s="2" t="s">
        <v>491</v>
      </c>
      <c r="M99" s="2" t="s">
        <v>665</v>
      </c>
      <c r="N99" s="2" t="s">
        <v>492</v>
      </c>
      <c r="O99" s="3">
        <v>43418</v>
      </c>
      <c r="P99" s="3"/>
      <c r="Q99" s="2" t="s">
        <v>62</v>
      </c>
      <c r="R99" s="4">
        <v>169000</v>
      </c>
      <c r="S99" s="4">
        <v>16900</v>
      </c>
      <c r="T99" s="2">
        <v>4</v>
      </c>
      <c r="U99" s="2">
        <v>11</v>
      </c>
      <c r="V99" s="2">
        <v>17</v>
      </c>
      <c r="W99" s="2">
        <v>18</v>
      </c>
      <c r="X99" s="2">
        <v>69</v>
      </c>
      <c r="Y99" s="2" t="s">
        <v>46</v>
      </c>
      <c r="Z99" s="2" t="s">
        <v>47</v>
      </c>
      <c r="AA99" s="2" t="s">
        <v>215</v>
      </c>
      <c r="AB99" s="2" t="s">
        <v>66</v>
      </c>
      <c r="AC99" s="2" t="s">
        <v>108</v>
      </c>
      <c r="AD99" s="2" t="s">
        <v>276</v>
      </c>
      <c r="AE99" s="2">
        <v>63.9</v>
      </c>
    </row>
    <row r="100" spans="1:31" ht="17" x14ac:dyDescent="0.2">
      <c r="A100" s="5" t="s">
        <v>666</v>
      </c>
      <c r="B100" s="5" t="s">
        <v>667</v>
      </c>
      <c r="C100" s="5" t="s">
        <v>168</v>
      </c>
      <c r="D100" s="5">
        <v>34</v>
      </c>
      <c r="E100" s="6">
        <v>33535</v>
      </c>
      <c r="F100" s="5" t="s">
        <v>429</v>
      </c>
      <c r="G100" s="5" t="s">
        <v>72</v>
      </c>
      <c r="H100" s="5" t="s">
        <v>365</v>
      </c>
      <c r="I100" s="5" t="s">
        <v>57</v>
      </c>
      <c r="J100" s="5" t="s">
        <v>668</v>
      </c>
      <c r="K100" s="5" t="s">
        <v>127</v>
      </c>
      <c r="L100" s="5" t="s">
        <v>254</v>
      </c>
      <c r="M100" s="5" t="s">
        <v>255</v>
      </c>
      <c r="N100" s="5" t="s">
        <v>80</v>
      </c>
      <c r="O100" s="6">
        <v>44032</v>
      </c>
      <c r="P100" s="6"/>
      <c r="Q100" s="5" t="s">
        <v>45</v>
      </c>
      <c r="R100" s="7">
        <v>87000</v>
      </c>
      <c r="S100" s="7">
        <v>4400</v>
      </c>
      <c r="T100" s="5">
        <v>3</v>
      </c>
      <c r="U100" s="5">
        <v>16</v>
      </c>
      <c r="V100" s="5">
        <v>16</v>
      </c>
      <c r="W100" s="5">
        <v>4</v>
      </c>
      <c r="X100" s="5">
        <v>46</v>
      </c>
      <c r="Y100" s="5" t="s">
        <v>46</v>
      </c>
      <c r="Z100" s="5" t="s">
        <v>107</v>
      </c>
      <c r="AA100" s="5" t="s">
        <v>215</v>
      </c>
      <c r="AB100" s="5" t="s">
        <v>66</v>
      </c>
      <c r="AC100" s="5" t="s">
        <v>130</v>
      </c>
      <c r="AD100" s="5" t="s">
        <v>68</v>
      </c>
      <c r="AE100" s="5">
        <v>55.1</v>
      </c>
    </row>
    <row r="101" spans="1:31" ht="34" x14ac:dyDescent="0.2">
      <c r="A101" s="2" t="s">
        <v>669</v>
      </c>
      <c r="B101" s="2" t="s">
        <v>670</v>
      </c>
      <c r="C101" s="2" t="s">
        <v>35</v>
      </c>
      <c r="D101" s="2">
        <v>45</v>
      </c>
      <c r="E101" s="3">
        <v>29396</v>
      </c>
      <c r="F101" s="2" t="s">
        <v>429</v>
      </c>
      <c r="G101" s="2" t="s">
        <v>72</v>
      </c>
      <c r="H101" s="2" t="s">
        <v>201</v>
      </c>
      <c r="I101" s="2" t="s">
        <v>115</v>
      </c>
      <c r="J101" s="2" t="s">
        <v>461</v>
      </c>
      <c r="K101" s="2" t="s">
        <v>462</v>
      </c>
      <c r="L101" s="2" t="s">
        <v>472</v>
      </c>
      <c r="M101" s="2" t="s">
        <v>43</v>
      </c>
      <c r="N101" s="2" t="s">
        <v>671</v>
      </c>
      <c r="O101" s="3">
        <v>44429</v>
      </c>
      <c r="P101" s="3"/>
      <c r="Q101" s="2" t="s">
        <v>62</v>
      </c>
      <c r="R101" s="4">
        <v>76000</v>
      </c>
      <c r="S101" s="4">
        <v>10600</v>
      </c>
      <c r="T101" s="2">
        <v>5</v>
      </c>
      <c r="U101" s="2">
        <v>27</v>
      </c>
      <c r="V101" s="2">
        <v>18</v>
      </c>
      <c r="W101" s="2">
        <v>10</v>
      </c>
      <c r="X101" s="2">
        <v>83</v>
      </c>
      <c r="Y101" s="2" t="s">
        <v>298</v>
      </c>
      <c r="Z101" s="2" t="s">
        <v>47</v>
      </c>
      <c r="AA101" s="2" t="s">
        <v>65</v>
      </c>
      <c r="AB101" s="2" t="s">
        <v>80</v>
      </c>
      <c r="AC101" s="2" t="s">
        <v>130</v>
      </c>
      <c r="AD101" s="2" t="s">
        <v>82</v>
      </c>
      <c r="AE101" s="2">
        <v>85.8</v>
      </c>
    </row>
    <row r="102" spans="1:31" ht="17" x14ac:dyDescent="0.2">
      <c r="A102" s="5" t="s">
        <v>672</v>
      </c>
      <c r="B102" s="5" t="s">
        <v>673</v>
      </c>
      <c r="C102" s="5" t="s">
        <v>332</v>
      </c>
      <c r="D102" s="5">
        <v>54</v>
      </c>
      <c r="E102" s="6">
        <v>26130</v>
      </c>
      <c r="F102" s="5" t="s">
        <v>674</v>
      </c>
      <c r="G102" s="5" t="s">
        <v>675</v>
      </c>
      <c r="H102" s="5" t="s">
        <v>519</v>
      </c>
      <c r="I102" s="5" t="s">
        <v>437</v>
      </c>
      <c r="J102" s="5" t="s">
        <v>676</v>
      </c>
      <c r="K102" s="5" t="s">
        <v>677</v>
      </c>
      <c r="L102" s="5" t="s">
        <v>678</v>
      </c>
      <c r="M102" s="5" t="s">
        <v>525</v>
      </c>
      <c r="N102" s="5" t="s">
        <v>620</v>
      </c>
      <c r="O102" s="6">
        <v>42761</v>
      </c>
      <c r="P102" s="6"/>
      <c r="Q102" s="5" t="s">
        <v>62</v>
      </c>
      <c r="R102" s="7">
        <v>103000</v>
      </c>
      <c r="S102" s="7">
        <v>5200</v>
      </c>
      <c r="T102" s="5">
        <v>3</v>
      </c>
      <c r="U102" s="5">
        <v>16</v>
      </c>
      <c r="V102" s="5">
        <v>14</v>
      </c>
      <c r="W102" s="5">
        <v>0</v>
      </c>
      <c r="X102" s="5">
        <v>71</v>
      </c>
      <c r="Y102" s="5" t="s">
        <v>46</v>
      </c>
      <c r="Z102" s="5" t="s">
        <v>679</v>
      </c>
      <c r="AA102" s="5" t="s">
        <v>215</v>
      </c>
      <c r="AB102" s="5" t="s">
        <v>49</v>
      </c>
      <c r="AC102" s="5" t="s">
        <v>121</v>
      </c>
      <c r="AD102" s="5" t="s">
        <v>68</v>
      </c>
      <c r="AE102" s="5">
        <v>65.8</v>
      </c>
    </row>
    <row r="103" spans="1:31" ht="17" x14ac:dyDescent="0.2">
      <c r="A103" s="2" t="s">
        <v>680</v>
      </c>
      <c r="B103" s="2" t="s">
        <v>681</v>
      </c>
      <c r="C103" s="2" t="s">
        <v>209</v>
      </c>
      <c r="D103" s="2">
        <v>24</v>
      </c>
      <c r="E103" s="3">
        <v>37196</v>
      </c>
      <c r="F103" s="2" t="s">
        <v>99</v>
      </c>
      <c r="G103" s="2" t="s">
        <v>100</v>
      </c>
      <c r="H103" s="2" t="s">
        <v>682</v>
      </c>
      <c r="I103" s="2" t="s">
        <v>318</v>
      </c>
      <c r="J103" s="2" t="s">
        <v>102</v>
      </c>
      <c r="K103" s="2" t="s">
        <v>103</v>
      </c>
      <c r="L103" s="2" t="s">
        <v>149</v>
      </c>
      <c r="M103" s="2" t="s">
        <v>61</v>
      </c>
      <c r="N103" s="2" t="s">
        <v>150</v>
      </c>
      <c r="O103" s="3">
        <v>45878</v>
      </c>
      <c r="P103" s="3"/>
      <c r="Q103" s="2" t="s">
        <v>62</v>
      </c>
      <c r="R103" s="4">
        <v>284000</v>
      </c>
      <c r="S103" s="4">
        <v>17000</v>
      </c>
      <c r="T103" s="2">
        <v>3</v>
      </c>
      <c r="U103" s="2">
        <v>44</v>
      </c>
      <c r="V103" s="2">
        <v>14</v>
      </c>
      <c r="W103" s="2">
        <v>13</v>
      </c>
      <c r="X103" s="2">
        <v>85</v>
      </c>
      <c r="Y103" s="2" t="s">
        <v>46</v>
      </c>
      <c r="Z103" s="2" t="s">
        <v>47</v>
      </c>
      <c r="AA103" s="2" t="s">
        <v>65</v>
      </c>
      <c r="AB103" s="2" t="s">
        <v>80</v>
      </c>
      <c r="AC103" s="2" t="s">
        <v>108</v>
      </c>
      <c r="AD103" s="2" t="s">
        <v>68</v>
      </c>
      <c r="AE103" s="2">
        <v>70.2</v>
      </c>
    </row>
    <row r="104" spans="1:31" ht="34" x14ac:dyDescent="0.2">
      <c r="A104" s="5" t="s">
        <v>683</v>
      </c>
      <c r="B104" s="5" t="s">
        <v>684</v>
      </c>
      <c r="C104" s="5" t="s">
        <v>209</v>
      </c>
      <c r="D104" s="5">
        <v>35</v>
      </c>
      <c r="E104" s="6">
        <v>33298</v>
      </c>
      <c r="F104" s="5" t="s">
        <v>581</v>
      </c>
      <c r="G104" s="5" t="s">
        <v>133</v>
      </c>
      <c r="H104" s="5" t="s">
        <v>652</v>
      </c>
      <c r="I104" s="5" t="s">
        <v>115</v>
      </c>
      <c r="J104" s="5" t="s">
        <v>685</v>
      </c>
      <c r="K104" s="5" t="s">
        <v>686</v>
      </c>
      <c r="L104" s="5" t="s">
        <v>524</v>
      </c>
      <c r="M104" s="5" t="s">
        <v>525</v>
      </c>
      <c r="N104" s="5" t="s">
        <v>687</v>
      </c>
      <c r="O104" s="6">
        <v>44175</v>
      </c>
      <c r="P104" s="6"/>
      <c r="Q104" s="5" t="s">
        <v>297</v>
      </c>
      <c r="R104" s="7">
        <v>70000</v>
      </c>
      <c r="S104" s="7">
        <v>6300</v>
      </c>
      <c r="T104" s="5" t="s">
        <v>206</v>
      </c>
      <c r="U104" s="5">
        <v>42</v>
      </c>
      <c r="V104" s="5">
        <v>14</v>
      </c>
      <c r="W104" s="5">
        <v>31</v>
      </c>
      <c r="X104" s="5">
        <v>84</v>
      </c>
      <c r="Y104" s="5" t="s">
        <v>46</v>
      </c>
      <c r="Z104" s="5" t="s">
        <v>107</v>
      </c>
      <c r="AA104" s="5" t="s">
        <v>221</v>
      </c>
      <c r="AB104" s="5" t="s">
        <v>80</v>
      </c>
      <c r="AC104" s="5" t="s">
        <v>143</v>
      </c>
      <c r="AD104" s="5" t="s">
        <v>68</v>
      </c>
      <c r="AE104" s="5">
        <v>75.400000000000006</v>
      </c>
    </row>
    <row r="105" spans="1:31" ht="34" x14ac:dyDescent="0.2">
      <c r="A105" s="2" t="s">
        <v>688</v>
      </c>
      <c r="B105" s="2" t="s">
        <v>689</v>
      </c>
      <c r="C105" s="2" t="s">
        <v>549</v>
      </c>
      <c r="D105" s="2">
        <v>42</v>
      </c>
      <c r="E105" s="3">
        <v>30721</v>
      </c>
      <c r="F105" s="2" t="s">
        <v>402</v>
      </c>
      <c r="G105" s="2" t="s">
        <v>72</v>
      </c>
      <c r="H105" s="2" t="s">
        <v>690</v>
      </c>
      <c r="I105" s="2" t="s">
        <v>437</v>
      </c>
      <c r="J105" s="2" t="s">
        <v>575</v>
      </c>
      <c r="K105" s="2" t="s">
        <v>576</v>
      </c>
      <c r="L105" s="2" t="s">
        <v>472</v>
      </c>
      <c r="M105" s="2" t="s">
        <v>43</v>
      </c>
      <c r="N105" s="2" t="s">
        <v>421</v>
      </c>
      <c r="O105" s="3">
        <v>43659</v>
      </c>
      <c r="P105" s="3"/>
      <c r="Q105" s="2" t="s">
        <v>45</v>
      </c>
      <c r="R105" s="4">
        <v>96000</v>
      </c>
      <c r="S105" s="4">
        <v>8600</v>
      </c>
      <c r="T105" s="2">
        <v>4</v>
      </c>
      <c r="U105" s="2">
        <v>36</v>
      </c>
      <c r="V105" s="2">
        <v>19</v>
      </c>
      <c r="W105" s="2">
        <v>8</v>
      </c>
      <c r="X105" s="2">
        <v>98</v>
      </c>
      <c r="Y105" s="2" t="s">
        <v>298</v>
      </c>
      <c r="Z105" s="2" t="s">
        <v>107</v>
      </c>
      <c r="AA105" s="2" t="s">
        <v>65</v>
      </c>
      <c r="AB105" s="2" t="s">
        <v>66</v>
      </c>
      <c r="AC105" s="2" t="s">
        <v>408</v>
      </c>
      <c r="AD105" s="2" t="s">
        <v>51</v>
      </c>
      <c r="AE105" s="2">
        <v>85.3</v>
      </c>
    </row>
    <row r="106" spans="1:31" ht="17" x14ac:dyDescent="0.2">
      <c r="A106" s="5" t="s">
        <v>691</v>
      </c>
      <c r="B106" s="5" t="s">
        <v>692</v>
      </c>
      <c r="C106" s="5" t="s">
        <v>287</v>
      </c>
      <c r="D106" s="5">
        <v>44</v>
      </c>
      <c r="E106" s="6">
        <v>30084</v>
      </c>
      <c r="F106" s="5" t="s">
        <v>693</v>
      </c>
      <c r="G106" s="5" t="s">
        <v>693</v>
      </c>
      <c r="H106" s="5" t="s">
        <v>134</v>
      </c>
      <c r="I106" s="5" t="s">
        <v>115</v>
      </c>
      <c r="J106" s="5" t="s">
        <v>135</v>
      </c>
      <c r="K106" s="5" t="s">
        <v>694</v>
      </c>
      <c r="L106" s="5" t="s">
        <v>619</v>
      </c>
      <c r="M106" s="5" t="s">
        <v>525</v>
      </c>
      <c r="N106" s="5" t="s">
        <v>695</v>
      </c>
      <c r="O106" s="6">
        <v>43962</v>
      </c>
      <c r="P106" s="6"/>
      <c r="Q106" s="5" t="s">
        <v>62</v>
      </c>
      <c r="R106" s="7">
        <v>72000</v>
      </c>
      <c r="S106" s="7">
        <v>6500</v>
      </c>
      <c r="T106" s="5">
        <v>4</v>
      </c>
      <c r="U106" s="5">
        <v>30</v>
      </c>
      <c r="V106" s="5">
        <v>0</v>
      </c>
      <c r="W106" s="5">
        <v>12</v>
      </c>
      <c r="X106" s="5">
        <v>66</v>
      </c>
      <c r="Y106" s="5" t="s">
        <v>46</v>
      </c>
      <c r="Z106" s="5" t="s">
        <v>47</v>
      </c>
      <c r="AA106" s="5" t="s">
        <v>696</v>
      </c>
      <c r="AB106" s="5" t="s">
        <v>164</v>
      </c>
      <c r="AC106" s="5" t="s">
        <v>143</v>
      </c>
      <c r="AD106" s="5" t="s">
        <v>51</v>
      </c>
      <c r="AE106" s="5">
        <v>70.599999999999994</v>
      </c>
    </row>
    <row r="107" spans="1:31" ht="34" x14ac:dyDescent="0.2">
      <c r="A107" s="2" t="s">
        <v>697</v>
      </c>
      <c r="B107" s="2" t="s">
        <v>698</v>
      </c>
      <c r="C107" s="2" t="s">
        <v>35</v>
      </c>
      <c r="D107" s="2">
        <v>49</v>
      </c>
      <c r="E107" s="3">
        <v>28187</v>
      </c>
      <c r="F107" s="2" t="s">
        <v>609</v>
      </c>
      <c r="G107" s="2" t="s">
        <v>55</v>
      </c>
      <c r="H107" s="2" t="s">
        <v>699</v>
      </c>
      <c r="I107" s="2" t="s">
        <v>89</v>
      </c>
      <c r="J107" s="2" t="s">
        <v>171</v>
      </c>
      <c r="K107" s="2" t="s">
        <v>172</v>
      </c>
      <c r="L107" s="2" t="s">
        <v>272</v>
      </c>
      <c r="M107" s="2" t="s">
        <v>273</v>
      </c>
      <c r="N107" s="2" t="s">
        <v>274</v>
      </c>
      <c r="O107" s="3">
        <v>45709</v>
      </c>
      <c r="P107" s="3"/>
      <c r="Q107" s="2" t="s">
        <v>62</v>
      </c>
      <c r="R107" s="4">
        <v>124000</v>
      </c>
      <c r="S107" s="4">
        <v>12400</v>
      </c>
      <c r="T107" s="2" t="s">
        <v>206</v>
      </c>
      <c r="U107" s="2">
        <v>21</v>
      </c>
      <c r="V107" s="2">
        <v>13</v>
      </c>
      <c r="W107" s="2">
        <v>1</v>
      </c>
      <c r="X107" s="2">
        <v>58</v>
      </c>
      <c r="Y107" s="2" t="s">
        <v>46</v>
      </c>
      <c r="Z107" s="2" t="s">
        <v>64</v>
      </c>
      <c r="AA107" s="2" t="s">
        <v>215</v>
      </c>
      <c r="AB107" s="2" t="s">
        <v>129</v>
      </c>
      <c r="AC107" s="2" t="s">
        <v>177</v>
      </c>
      <c r="AD107" s="2" t="s">
        <v>68</v>
      </c>
      <c r="AE107" s="2">
        <v>71</v>
      </c>
    </row>
    <row r="108" spans="1:31" ht="17" x14ac:dyDescent="0.2">
      <c r="A108" s="5" t="s">
        <v>700</v>
      </c>
      <c r="B108" s="5" t="s">
        <v>701</v>
      </c>
      <c r="C108" s="5" t="s">
        <v>35</v>
      </c>
      <c r="D108" s="5">
        <v>36</v>
      </c>
      <c r="E108" s="6">
        <v>32773</v>
      </c>
      <c r="F108" s="5" t="s">
        <v>279</v>
      </c>
      <c r="G108" s="5" t="s">
        <v>55</v>
      </c>
      <c r="H108" s="5" t="s">
        <v>702</v>
      </c>
      <c r="I108" s="5" t="s">
        <v>703</v>
      </c>
      <c r="J108" s="5" t="s">
        <v>627</v>
      </c>
      <c r="K108" s="5" t="s">
        <v>628</v>
      </c>
      <c r="L108" s="5" t="s">
        <v>660</v>
      </c>
      <c r="M108" s="5" t="s">
        <v>255</v>
      </c>
      <c r="N108" s="5" t="s">
        <v>80</v>
      </c>
      <c r="O108" s="6">
        <v>44271</v>
      </c>
      <c r="P108" s="6">
        <v>45145</v>
      </c>
      <c r="Q108" s="5" t="s">
        <v>141</v>
      </c>
      <c r="R108" s="7">
        <v>32000</v>
      </c>
      <c r="S108" s="7">
        <v>600</v>
      </c>
      <c r="T108" s="5">
        <v>2</v>
      </c>
      <c r="U108" s="5">
        <v>20</v>
      </c>
      <c r="V108" s="5">
        <v>21</v>
      </c>
      <c r="W108" s="5">
        <v>19</v>
      </c>
      <c r="X108" s="5">
        <v>26</v>
      </c>
      <c r="Y108" s="5" t="s">
        <v>46</v>
      </c>
      <c r="Z108" s="5" t="s">
        <v>47</v>
      </c>
      <c r="AA108" s="5" t="s">
        <v>188</v>
      </c>
      <c r="AB108" s="5" t="s">
        <v>164</v>
      </c>
      <c r="AC108" s="5" t="s">
        <v>284</v>
      </c>
      <c r="AD108" s="5" t="s">
        <v>68</v>
      </c>
      <c r="AE108" s="5">
        <v>32.6</v>
      </c>
    </row>
    <row r="109" spans="1:31" ht="17" x14ac:dyDescent="0.2">
      <c r="A109" s="2" t="s">
        <v>704</v>
      </c>
      <c r="B109" s="2" t="s">
        <v>705</v>
      </c>
      <c r="C109" s="2" t="s">
        <v>35</v>
      </c>
      <c r="D109" s="2">
        <v>44</v>
      </c>
      <c r="E109" s="3" t="s">
        <v>706</v>
      </c>
      <c r="F109" s="2" t="s">
        <v>54</v>
      </c>
      <c r="G109" s="2" t="s">
        <v>55</v>
      </c>
      <c r="H109" s="2" t="s">
        <v>707</v>
      </c>
      <c r="I109" s="2" t="s">
        <v>74</v>
      </c>
      <c r="J109" s="2" t="s">
        <v>567</v>
      </c>
      <c r="K109" s="2" t="s">
        <v>568</v>
      </c>
      <c r="L109" s="2" t="s">
        <v>708</v>
      </c>
      <c r="M109" s="2" t="s">
        <v>337</v>
      </c>
      <c r="N109" s="2" t="s">
        <v>709</v>
      </c>
      <c r="O109" s="3">
        <v>42771</v>
      </c>
      <c r="P109" s="3"/>
      <c r="Q109" s="2" t="s">
        <v>62</v>
      </c>
      <c r="R109" s="4">
        <v>51000</v>
      </c>
      <c r="S109" s="4">
        <v>2600</v>
      </c>
      <c r="T109" s="2">
        <v>3</v>
      </c>
      <c r="U109" s="2">
        <v>34</v>
      </c>
      <c r="V109" s="2">
        <v>13</v>
      </c>
      <c r="W109" s="2">
        <v>16</v>
      </c>
      <c r="X109" s="2">
        <v>71</v>
      </c>
      <c r="Y109" s="2" t="s">
        <v>46</v>
      </c>
      <c r="Z109" s="2" t="s">
        <v>391</v>
      </c>
      <c r="AA109" s="2" t="s">
        <v>221</v>
      </c>
      <c r="AB109" s="2" t="s">
        <v>80</v>
      </c>
      <c r="AC109" s="2" t="s">
        <v>67</v>
      </c>
      <c r="AD109" s="2" t="s">
        <v>68</v>
      </c>
      <c r="AE109" s="2">
        <v>62.3</v>
      </c>
    </row>
    <row r="110" spans="1:31" ht="17" x14ac:dyDescent="0.2">
      <c r="A110" s="5" t="s">
        <v>710</v>
      </c>
      <c r="B110" s="5" t="s">
        <v>711</v>
      </c>
      <c r="C110" s="5" t="s">
        <v>154</v>
      </c>
      <c r="D110" s="5">
        <v>54</v>
      </c>
      <c r="E110" s="6">
        <v>26368</v>
      </c>
      <c r="F110" s="5" t="s">
        <v>712</v>
      </c>
      <c r="G110" s="5" t="s">
        <v>72</v>
      </c>
      <c r="H110" s="5" t="s">
        <v>403</v>
      </c>
      <c r="I110" s="5" t="s">
        <v>74</v>
      </c>
      <c r="J110" s="5" t="s">
        <v>575</v>
      </c>
      <c r="K110" s="5" t="s">
        <v>576</v>
      </c>
      <c r="L110" s="5" t="s">
        <v>619</v>
      </c>
      <c r="M110" s="5" t="s">
        <v>525</v>
      </c>
      <c r="N110" s="5" t="s">
        <v>620</v>
      </c>
      <c r="O110" s="6">
        <v>42968</v>
      </c>
      <c r="P110" s="6"/>
      <c r="Q110" s="5" t="s">
        <v>62</v>
      </c>
      <c r="R110" s="7">
        <v>59000</v>
      </c>
      <c r="S110" s="7">
        <v>8300</v>
      </c>
      <c r="T110" s="5">
        <v>5</v>
      </c>
      <c r="U110" s="5">
        <v>51</v>
      </c>
      <c r="V110" s="5">
        <v>13</v>
      </c>
      <c r="W110" s="5">
        <v>24</v>
      </c>
      <c r="X110" s="5">
        <v>91</v>
      </c>
      <c r="Y110" s="5" t="s">
        <v>46</v>
      </c>
      <c r="Z110" s="5" t="s">
        <v>64</v>
      </c>
      <c r="AA110" s="5" t="s">
        <v>188</v>
      </c>
      <c r="AB110" s="5" t="s">
        <v>66</v>
      </c>
      <c r="AC110" s="5" t="s">
        <v>408</v>
      </c>
      <c r="AD110" s="5" t="s">
        <v>222</v>
      </c>
      <c r="AE110" s="5">
        <v>86.8</v>
      </c>
    </row>
    <row r="111" spans="1:31" ht="17" x14ac:dyDescent="0.2">
      <c r="A111" s="2" t="s">
        <v>713</v>
      </c>
      <c r="B111" s="2" t="s">
        <v>714</v>
      </c>
      <c r="C111" s="2" t="s">
        <v>642</v>
      </c>
      <c r="D111" s="2">
        <v>22</v>
      </c>
      <c r="E111" s="3">
        <v>38018</v>
      </c>
      <c r="F111" s="2" t="s">
        <v>71</v>
      </c>
      <c r="G111" s="2" t="s">
        <v>72</v>
      </c>
      <c r="H111" s="2" t="s">
        <v>715</v>
      </c>
      <c r="I111" s="2" t="s">
        <v>89</v>
      </c>
      <c r="J111" s="2" t="s">
        <v>450</v>
      </c>
      <c r="K111" s="2" t="s">
        <v>451</v>
      </c>
      <c r="L111" s="2" t="s">
        <v>716</v>
      </c>
      <c r="M111" s="2" t="s">
        <v>61</v>
      </c>
      <c r="N111" s="2" t="s">
        <v>150</v>
      </c>
      <c r="O111" s="3">
        <v>45121</v>
      </c>
      <c r="P111" s="3"/>
      <c r="Q111" s="2" t="s">
        <v>128</v>
      </c>
      <c r="R111" s="4">
        <v>136000</v>
      </c>
      <c r="S111" s="4">
        <v>8200</v>
      </c>
      <c r="T111" s="2">
        <v>3</v>
      </c>
      <c r="U111" s="2">
        <v>16</v>
      </c>
      <c r="V111" s="2">
        <v>11</v>
      </c>
      <c r="W111" s="2">
        <v>8</v>
      </c>
      <c r="X111" s="2">
        <v>78</v>
      </c>
      <c r="Y111" s="2" t="s">
        <v>320</v>
      </c>
      <c r="Z111" s="2" t="s">
        <v>64</v>
      </c>
      <c r="AA111" s="2" t="s">
        <v>188</v>
      </c>
      <c r="AB111" s="2" t="s">
        <v>66</v>
      </c>
      <c r="AC111" s="2" t="s">
        <v>81</v>
      </c>
      <c r="AD111" s="2" t="s">
        <v>68</v>
      </c>
      <c r="AE111" s="2">
        <v>64.3</v>
      </c>
    </row>
    <row r="112" spans="1:31" ht="34" x14ac:dyDescent="0.2">
      <c r="A112" s="5" t="s">
        <v>717</v>
      </c>
      <c r="B112" s="5" t="s">
        <v>718</v>
      </c>
      <c r="C112" s="5" t="s">
        <v>154</v>
      </c>
      <c r="D112" s="5">
        <v>37</v>
      </c>
      <c r="E112" s="6">
        <v>32644</v>
      </c>
      <c r="F112" s="5" t="s">
        <v>36</v>
      </c>
      <c r="G112" s="5" t="s">
        <v>37</v>
      </c>
      <c r="H112" s="5" t="s">
        <v>719</v>
      </c>
      <c r="I112" s="5" t="s">
        <v>89</v>
      </c>
      <c r="J112" s="5" t="s">
        <v>270</v>
      </c>
      <c r="K112" s="5" t="s">
        <v>720</v>
      </c>
      <c r="L112" s="5" t="s">
        <v>104</v>
      </c>
      <c r="M112" s="5" t="s">
        <v>43</v>
      </c>
      <c r="N112" s="5" t="s">
        <v>671</v>
      </c>
      <c r="O112" s="6">
        <v>42698</v>
      </c>
      <c r="P112" s="6"/>
      <c r="Q112" s="5" t="s">
        <v>45</v>
      </c>
      <c r="R112" s="7">
        <v>111000</v>
      </c>
      <c r="S112" s="7">
        <v>1100</v>
      </c>
      <c r="T112" s="5">
        <v>1</v>
      </c>
      <c r="U112" s="5">
        <v>-25</v>
      </c>
      <c r="V112" s="5">
        <v>15</v>
      </c>
      <c r="W112" s="5">
        <v>3</v>
      </c>
      <c r="X112" s="5">
        <v>53</v>
      </c>
      <c r="Y112" s="5" t="s">
        <v>46</v>
      </c>
      <c r="Z112" s="5" t="s">
        <v>64</v>
      </c>
      <c r="AA112" s="5" t="s">
        <v>221</v>
      </c>
      <c r="AB112" s="5" t="s">
        <v>164</v>
      </c>
      <c r="AC112" s="5" t="s">
        <v>50</v>
      </c>
      <c r="AD112" s="5" t="s">
        <v>68</v>
      </c>
      <c r="AE112" s="5">
        <v>42.3</v>
      </c>
    </row>
    <row r="113" spans="1:31" ht="34" x14ac:dyDescent="0.2">
      <c r="A113" s="2" t="s">
        <v>721</v>
      </c>
      <c r="B113" s="2" t="s">
        <v>722</v>
      </c>
      <c r="C113" s="2" t="s">
        <v>154</v>
      </c>
      <c r="D113" s="2">
        <v>23</v>
      </c>
      <c r="E113" s="3">
        <v>37615</v>
      </c>
      <c r="F113" s="2" t="s">
        <v>581</v>
      </c>
      <c r="G113" s="2" t="s">
        <v>723</v>
      </c>
      <c r="H113" s="2" t="s">
        <v>475</v>
      </c>
      <c r="I113" s="2" t="s">
        <v>74</v>
      </c>
      <c r="J113" s="2" t="s">
        <v>583</v>
      </c>
      <c r="K113" s="2" t="s">
        <v>584</v>
      </c>
      <c r="L113" s="2" t="s">
        <v>118</v>
      </c>
      <c r="M113" s="2" t="s">
        <v>119</v>
      </c>
      <c r="N113" s="2" t="s">
        <v>120</v>
      </c>
      <c r="O113" s="3">
        <v>44608</v>
      </c>
      <c r="P113" s="3"/>
      <c r="Q113" s="2" t="s">
        <v>297</v>
      </c>
      <c r="R113" s="4">
        <v>57000</v>
      </c>
      <c r="S113" s="4">
        <v>2800</v>
      </c>
      <c r="T113" s="2">
        <v>3</v>
      </c>
      <c r="U113" s="2">
        <v>13</v>
      </c>
      <c r="V113" s="2">
        <v>12</v>
      </c>
      <c r="W113" s="2">
        <v>11</v>
      </c>
      <c r="X113" s="2">
        <v>69</v>
      </c>
      <c r="Y113" s="2" t="s">
        <v>46</v>
      </c>
      <c r="Z113" s="2" t="s">
        <v>47</v>
      </c>
      <c r="AA113" s="2" t="s">
        <v>215</v>
      </c>
      <c r="AB113" s="2" t="s">
        <v>66</v>
      </c>
      <c r="AC113" s="2" t="s">
        <v>143</v>
      </c>
      <c r="AD113" s="2" t="s">
        <v>68</v>
      </c>
      <c r="AE113" s="2">
        <v>58.9</v>
      </c>
    </row>
    <row r="114" spans="1:31" ht="17" x14ac:dyDescent="0.2">
      <c r="A114" s="5" t="s">
        <v>724</v>
      </c>
      <c r="B114" s="5" t="s">
        <v>725</v>
      </c>
      <c r="C114" s="5" t="s">
        <v>35</v>
      </c>
      <c r="D114" s="5">
        <v>52</v>
      </c>
      <c r="E114" s="6">
        <v>27008</v>
      </c>
      <c r="F114" s="5" t="s">
        <v>523</v>
      </c>
      <c r="G114" s="5" t="s">
        <v>100</v>
      </c>
      <c r="H114" s="5" t="s">
        <v>342</v>
      </c>
      <c r="I114" s="5" t="s">
        <v>74</v>
      </c>
      <c r="J114" s="5" t="s">
        <v>262</v>
      </c>
      <c r="K114" s="5" t="s">
        <v>263</v>
      </c>
      <c r="L114" s="5" t="s">
        <v>186</v>
      </c>
      <c r="M114" s="5" t="s">
        <v>61</v>
      </c>
      <c r="N114" s="5" t="s">
        <v>186</v>
      </c>
      <c r="O114" s="6">
        <v>43810</v>
      </c>
      <c r="P114" s="6"/>
      <c r="Q114" s="5" t="s">
        <v>62</v>
      </c>
      <c r="R114" s="7">
        <v>50000</v>
      </c>
      <c r="S114" s="7">
        <v>2500</v>
      </c>
      <c r="T114" s="5" t="s">
        <v>571</v>
      </c>
      <c r="U114" s="5">
        <v>0</v>
      </c>
      <c r="V114" s="5">
        <v>14</v>
      </c>
      <c r="W114" s="5">
        <v>18</v>
      </c>
      <c r="X114" s="5">
        <v>82</v>
      </c>
      <c r="Y114" s="5" t="s">
        <v>320</v>
      </c>
      <c r="Z114" s="5" t="s">
        <v>292</v>
      </c>
      <c r="AA114" s="5" t="s">
        <v>95</v>
      </c>
      <c r="AB114" s="5" t="s">
        <v>164</v>
      </c>
      <c r="AC114" s="5" t="s">
        <v>267</v>
      </c>
      <c r="AD114" s="5" t="s">
        <v>68</v>
      </c>
      <c r="AE114" s="5">
        <v>56.7</v>
      </c>
    </row>
    <row r="115" spans="1:31" ht="17" x14ac:dyDescent="0.2">
      <c r="A115" s="2" t="s">
        <v>726</v>
      </c>
      <c r="B115" s="2" t="s">
        <v>727</v>
      </c>
      <c r="C115" s="2" t="s">
        <v>642</v>
      </c>
      <c r="D115" s="2">
        <v>42</v>
      </c>
      <c r="E115" s="3">
        <v>30803</v>
      </c>
      <c r="F115" s="2" t="s">
        <v>728</v>
      </c>
      <c r="G115" s="2" t="s">
        <v>100</v>
      </c>
      <c r="H115" s="2" t="s">
        <v>388</v>
      </c>
      <c r="I115" s="2" t="s">
        <v>703</v>
      </c>
      <c r="J115" s="2" t="s">
        <v>102</v>
      </c>
      <c r="K115" s="2" t="s">
        <v>103</v>
      </c>
      <c r="L115" s="2" t="s">
        <v>729</v>
      </c>
      <c r="M115" s="2" t="s">
        <v>525</v>
      </c>
      <c r="N115" s="2" t="s">
        <v>730</v>
      </c>
      <c r="O115" s="3">
        <v>44112</v>
      </c>
      <c r="P115" s="3"/>
      <c r="Q115" s="2" t="s">
        <v>62</v>
      </c>
      <c r="R115" s="4">
        <v>40000</v>
      </c>
      <c r="S115" s="4">
        <v>2000</v>
      </c>
      <c r="T115" s="2">
        <v>3</v>
      </c>
      <c r="U115" s="2">
        <v>25</v>
      </c>
      <c r="V115" s="2">
        <v>10</v>
      </c>
      <c r="W115" s="2">
        <v>24</v>
      </c>
      <c r="X115" s="2">
        <v>50</v>
      </c>
      <c r="Y115" s="2" t="s">
        <v>298</v>
      </c>
      <c r="Z115" s="2" t="s">
        <v>64</v>
      </c>
      <c r="AA115" s="2" t="s">
        <v>176</v>
      </c>
      <c r="AB115" s="2" t="s">
        <v>80</v>
      </c>
      <c r="AC115" s="2" t="s">
        <v>108</v>
      </c>
      <c r="AD115" s="2" t="s">
        <v>82</v>
      </c>
      <c r="AE115" s="2">
        <v>50.8</v>
      </c>
    </row>
    <row r="116" spans="1:31" ht="17" x14ac:dyDescent="0.2">
      <c r="A116" s="5" t="s">
        <v>731</v>
      </c>
      <c r="B116" s="5" t="s">
        <v>732</v>
      </c>
      <c r="C116" s="5" t="s">
        <v>209</v>
      </c>
      <c r="D116" s="5">
        <v>22</v>
      </c>
      <c r="E116" s="6">
        <v>37981</v>
      </c>
      <c r="F116" s="5" t="s">
        <v>323</v>
      </c>
      <c r="G116" s="5" t="s">
        <v>72</v>
      </c>
      <c r="H116" s="5" t="s">
        <v>125</v>
      </c>
      <c r="I116" s="5" t="s">
        <v>115</v>
      </c>
      <c r="J116" s="5" t="s">
        <v>202</v>
      </c>
      <c r="K116" s="5" t="s">
        <v>203</v>
      </c>
      <c r="L116" s="5" t="s">
        <v>60</v>
      </c>
      <c r="M116" s="5" t="s">
        <v>61</v>
      </c>
      <c r="N116" s="5" t="s">
        <v>60</v>
      </c>
      <c r="O116" s="6">
        <v>43569</v>
      </c>
      <c r="P116" s="6"/>
      <c r="Q116" s="5" t="s">
        <v>62</v>
      </c>
      <c r="R116" s="7">
        <v>67000</v>
      </c>
      <c r="S116" s="7">
        <v>9400</v>
      </c>
      <c r="T116" s="5">
        <v>5</v>
      </c>
      <c r="U116" s="5">
        <v>22</v>
      </c>
      <c r="V116" s="5">
        <v>11</v>
      </c>
      <c r="W116" s="5">
        <v>28</v>
      </c>
      <c r="X116" s="5"/>
      <c r="Y116" s="5" t="s">
        <v>46</v>
      </c>
      <c r="Z116" s="5" t="s">
        <v>679</v>
      </c>
      <c r="AA116" s="5" t="s">
        <v>65</v>
      </c>
      <c r="AB116" s="5" t="s">
        <v>66</v>
      </c>
      <c r="AC116" s="5" t="s">
        <v>130</v>
      </c>
      <c r="AD116" s="5" t="s">
        <v>276</v>
      </c>
      <c r="AE116" s="5">
        <v>71.8</v>
      </c>
    </row>
    <row r="117" spans="1:31" ht="17" x14ac:dyDescent="0.2">
      <c r="A117" s="2" t="s">
        <v>733</v>
      </c>
      <c r="B117" s="2" t="s">
        <v>734</v>
      </c>
      <c r="C117" s="2" t="s">
        <v>154</v>
      </c>
      <c r="D117" s="2">
        <v>47</v>
      </c>
      <c r="E117" s="3" t="s">
        <v>735</v>
      </c>
      <c r="F117" s="2" t="s">
        <v>99</v>
      </c>
      <c r="G117" s="2" t="s">
        <v>100</v>
      </c>
      <c r="H117" s="2" t="s">
        <v>388</v>
      </c>
      <c r="I117" s="2" t="s">
        <v>157</v>
      </c>
      <c r="J117" s="2" t="s">
        <v>102</v>
      </c>
      <c r="K117" s="2" t="s">
        <v>103</v>
      </c>
      <c r="L117" s="2" t="s">
        <v>149</v>
      </c>
      <c r="M117" s="2" t="s">
        <v>61</v>
      </c>
      <c r="N117" s="2" t="s">
        <v>150</v>
      </c>
      <c r="O117" s="3" t="s">
        <v>736</v>
      </c>
      <c r="P117" s="3"/>
      <c r="Q117" s="2" t="s">
        <v>62</v>
      </c>
      <c r="R117" s="4">
        <v>42000</v>
      </c>
      <c r="S117" s="4">
        <v>2100</v>
      </c>
      <c r="T117" s="2">
        <v>3</v>
      </c>
      <c r="U117" s="2">
        <v>26</v>
      </c>
      <c r="V117" s="2">
        <v>31</v>
      </c>
      <c r="W117" s="2">
        <v>22</v>
      </c>
      <c r="X117" s="2">
        <v>78</v>
      </c>
      <c r="Y117" s="2" t="s">
        <v>46</v>
      </c>
      <c r="Z117" s="2" t="s">
        <v>151</v>
      </c>
      <c r="AA117" s="2" t="s">
        <v>215</v>
      </c>
      <c r="AB117" s="2" t="s">
        <v>164</v>
      </c>
      <c r="AC117" s="2" t="s">
        <v>108</v>
      </c>
      <c r="AD117" s="2" t="s">
        <v>68</v>
      </c>
      <c r="AE117" s="2">
        <v>60.8</v>
      </c>
    </row>
    <row r="118" spans="1:31" ht="17" x14ac:dyDescent="0.2">
      <c r="A118" s="5" t="s">
        <v>737</v>
      </c>
      <c r="B118" s="5" t="s">
        <v>738</v>
      </c>
      <c r="C118" s="5" t="s">
        <v>154</v>
      </c>
      <c r="D118" s="5">
        <v>35</v>
      </c>
      <c r="E118" s="6">
        <v>33172</v>
      </c>
      <c r="F118" s="5" t="s">
        <v>523</v>
      </c>
      <c r="G118" s="5" t="s">
        <v>316</v>
      </c>
      <c r="H118" s="5" t="s">
        <v>342</v>
      </c>
      <c r="I118" s="5" t="s">
        <v>74</v>
      </c>
      <c r="J118" s="5" t="s">
        <v>381</v>
      </c>
      <c r="K118" s="5" t="s">
        <v>382</v>
      </c>
      <c r="L118" s="5" t="s">
        <v>739</v>
      </c>
      <c r="M118" s="5" t="s">
        <v>740</v>
      </c>
      <c r="N118" s="5" t="s">
        <v>235</v>
      </c>
      <c r="O118" s="6">
        <v>45283</v>
      </c>
      <c r="P118" s="6"/>
      <c r="Q118" s="5" t="s">
        <v>62</v>
      </c>
      <c r="R118" s="7"/>
      <c r="S118" s="7">
        <v>4900</v>
      </c>
      <c r="T118" s="5">
        <v>4</v>
      </c>
      <c r="U118" s="5">
        <v>35</v>
      </c>
      <c r="V118" s="5">
        <v>23</v>
      </c>
      <c r="W118" s="5">
        <v>20</v>
      </c>
      <c r="X118" s="5">
        <v>66</v>
      </c>
      <c r="Y118" s="5" t="s">
        <v>339</v>
      </c>
      <c r="Z118" s="5" t="s">
        <v>64</v>
      </c>
      <c r="AA118" s="5" t="s">
        <v>188</v>
      </c>
      <c r="AB118" s="5" t="s">
        <v>164</v>
      </c>
      <c r="AC118" s="5" t="s">
        <v>267</v>
      </c>
      <c r="AD118" s="5" t="s">
        <v>82</v>
      </c>
      <c r="AE118" s="5">
        <v>67.8</v>
      </c>
    </row>
    <row r="119" spans="1:31" ht="17" x14ac:dyDescent="0.2">
      <c r="A119" s="2" t="s">
        <v>741</v>
      </c>
      <c r="B119" s="2" t="s">
        <v>742</v>
      </c>
      <c r="C119" s="2" t="s">
        <v>642</v>
      </c>
      <c r="D119" s="2">
        <v>37</v>
      </c>
      <c r="E119" s="3">
        <v>32625</v>
      </c>
      <c r="F119" s="2" t="s">
        <v>518</v>
      </c>
      <c r="G119" s="2" t="s">
        <v>100</v>
      </c>
      <c r="H119" s="2" t="s">
        <v>329</v>
      </c>
      <c r="I119" s="2" t="s">
        <v>437</v>
      </c>
      <c r="J119" s="2" t="s">
        <v>743</v>
      </c>
      <c r="K119" s="2" t="s">
        <v>744</v>
      </c>
      <c r="L119" s="2" t="s">
        <v>160</v>
      </c>
      <c r="M119" s="2" t="s">
        <v>161</v>
      </c>
      <c r="N119" s="2" t="s">
        <v>174</v>
      </c>
      <c r="O119" s="3" t="s">
        <v>745</v>
      </c>
      <c r="P119" s="3"/>
      <c r="Q119" s="2" t="s">
        <v>62</v>
      </c>
      <c r="R119" s="4">
        <v>112000</v>
      </c>
      <c r="S119" s="4">
        <v>10100</v>
      </c>
      <c r="T119" s="2">
        <v>4</v>
      </c>
      <c r="U119" s="2">
        <v>28</v>
      </c>
      <c r="V119" s="2">
        <v>13</v>
      </c>
      <c r="W119" s="2">
        <v>0</v>
      </c>
      <c r="X119" s="2">
        <v>58</v>
      </c>
      <c r="Y119" s="2" t="s">
        <v>746</v>
      </c>
      <c r="Z119" s="2" t="s">
        <v>292</v>
      </c>
      <c r="AA119" s="2" t="s">
        <v>48</v>
      </c>
      <c r="AB119" s="2" t="s">
        <v>299</v>
      </c>
      <c r="AC119" s="2" t="s">
        <v>121</v>
      </c>
      <c r="AD119" s="2" t="s">
        <v>68</v>
      </c>
      <c r="AE119" s="2">
        <v>73.3</v>
      </c>
    </row>
    <row r="120" spans="1:31" ht="34" x14ac:dyDescent="0.2">
      <c r="A120" s="5" t="s">
        <v>747</v>
      </c>
      <c r="B120" s="5" t="s">
        <v>748</v>
      </c>
      <c r="C120" s="5" t="s">
        <v>154</v>
      </c>
      <c r="D120" s="5">
        <v>43</v>
      </c>
      <c r="E120" s="6">
        <v>30419</v>
      </c>
      <c r="F120" s="5" t="s">
        <v>429</v>
      </c>
      <c r="G120" s="5" t="s">
        <v>72</v>
      </c>
      <c r="H120" s="5" t="s">
        <v>247</v>
      </c>
      <c r="I120" s="5" t="s">
        <v>115</v>
      </c>
      <c r="J120" s="5" t="s">
        <v>126</v>
      </c>
      <c r="K120" s="5" t="s">
        <v>127</v>
      </c>
      <c r="L120" s="5" t="s">
        <v>288</v>
      </c>
      <c r="M120" s="5" t="s">
        <v>289</v>
      </c>
      <c r="N120" s="5" t="s">
        <v>303</v>
      </c>
      <c r="O120" s="6">
        <v>45139</v>
      </c>
      <c r="P120" s="6"/>
      <c r="Q120" s="5" t="s">
        <v>62</v>
      </c>
      <c r="R120" s="7">
        <v>72000</v>
      </c>
      <c r="S120" s="7">
        <v>3600</v>
      </c>
      <c r="T120" s="5">
        <v>3</v>
      </c>
      <c r="U120" s="5">
        <v>32</v>
      </c>
      <c r="V120" s="5">
        <v>11</v>
      </c>
      <c r="W120" s="5">
        <v>7</v>
      </c>
      <c r="X120" s="5">
        <v>67</v>
      </c>
      <c r="Y120" s="5" t="s">
        <v>63</v>
      </c>
      <c r="Z120" s="5" t="s">
        <v>47</v>
      </c>
      <c r="AA120" s="5" t="s">
        <v>48</v>
      </c>
      <c r="AB120" s="5" t="s">
        <v>66</v>
      </c>
      <c r="AC120" s="5" t="s">
        <v>130</v>
      </c>
      <c r="AD120" s="5" t="s">
        <v>68</v>
      </c>
      <c r="AE120" s="5">
        <v>65</v>
      </c>
    </row>
    <row r="121" spans="1:31" ht="17" x14ac:dyDescent="0.2">
      <c r="A121" s="2" t="s">
        <v>749</v>
      </c>
      <c r="B121" s="2" t="s">
        <v>750</v>
      </c>
      <c r="C121" s="2" t="s">
        <v>35</v>
      </c>
      <c r="D121" s="2">
        <v>39</v>
      </c>
      <c r="E121" s="3">
        <v>31746</v>
      </c>
      <c r="F121" s="2" t="s">
        <v>429</v>
      </c>
      <c r="G121" s="2" t="s">
        <v>72</v>
      </c>
      <c r="H121" s="2" t="s">
        <v>201</v>
      </c>
      <c r="I121" s="2" t="s">
        <v>74</v>
      </c>
      <c r="J121" s="2" t="s">
        <v>461</v>
      </c>
      <c r="K121" s="2" t="s">
        <v>751</v>
      </c>
      <c r="L121" s="2" t="s">
        <v>491</v>
      </c>
      <c r="M121" s="2" t="s">
        <v>752</v>
      </c>
      <c r="N121" s="2" t="s">
        <v>492</v>
      </c>
      <c r="O121" s="3">
        <v>45304</v>
      </c>
      <c r="P121" s="3"/>
      <c r="Q121" s="2" t="s">
        <v>297</v>
      </c>
      <c r="R121" s="4">
        <v>48000</v>
      </c>
      <c r="S121" s="4">
        <v>2400</v>
      </c>
      <c r="T121" s="2">
        <v>3</v>
      </c>
      <c r="U121" s="2">
        <v>0</v>
      </c>
      <c r="V121" s="2">
        <v>16</v>
      </c>
      <c r="W121" s="2">
        <v>3</v>
      </c>
      <c r="X121" s="2">
        <v>65</v>
      </c>
      <c r="Y121" s="2" t="s">
        <v>298</v>
      </c>
      <c r="Z121" s="2" t="s">
        <v>64</v>
      </c>
      <c r="AA121" s="2" t="s">
        <v>65</v>
      </c>
      <c r="AB121" s="2" t="s">
        <v>66</v>
      </c>
      <c r="AC121" s="2" t="s">
        <v>130</v>
      </c>
      <c r="AD121" s="2" t="s">
        <v>68</v>
      </c>
      <c r="AE121" s="2">
        <v>58.2</v>
      </c>
    </row>
    <row r="122" spans="1:31" ht="17" x14ac:dyDescent="0.2">
      <c r="A122" s="5" t="s">
        <v>753</v>
      </c>
      <c r="B122" s="5" t="s">
        <v>754</v>
      </c>
      <c r="C122" s="5" t="s">
        <v>154</v>
      </c>
      <c r="D122" s="5">
        <v>52</v>
      </c>
      <c r="E122" s="6">
        <v>26923</v>
      </c>
      <c r="F122" s="5" t="s">
        <v>523</v>
      </c>
      <c r="G122" s="5" t="s">
        <v>316</v>
      </c>
      <c r="H122" s="5" t="s">
        <v>755</v>
      </c>
      <c r="I122" s="5" t="s">
        <v>115</v>
      </c>
      <c r="J122" s="5" t="s">
        <v>357</v>
      </c>
      <c r="K122" s="5" t="s">
        <v>358</v>
      </c>
      <c r="L122" s="5" t="s">
        <v>756</v>
      </c>
      <c r="M122" s="5" t="s">
        <v>161</v>
      </c>
      <c r="N122" s="5" t="s">
        <v>174</v>
      </c>
      <c r="O122" s="6" t="s">
        <v>757</v>
      </c>
      <c r="P122" s="6"/>
      <c r="Q122" s="5" t="s">
        <v>62</v>
      </c>
      <c r="R122" s="7">
        <v>85000</v>
      </c>
      <c r="S122" s="7">
        <v>1700</v>
      </c>
      <c r="T122" s="5">
        <v>2</v>
      </c>
      <c r="U122" s="5">
        <v>32</v>
      </c>
      <c r="V122" s="5">
        <v>14</v>
      </c>
      <c r="W122" s="5">
        <v>21</v>
      </c>
      <c r="X122" s="5">
        <v>39</v>
      </c>
      <c r="Y122" s="5" t="s">
        <v>46</v>
      </c>
      <c r="Z122" s="5" t="s">
        <v>64</v>
      </c>
      <c r="AA122" s="5" t="s">
        <v>188</v>
      </c>
      <c r="AB122" s="5" t="s">
        <v>164</v>
      </c>
      <c r="AC122" s="5" t="s">
        <v>267</v>
      </c>
      <c r="AD122" s="5" t="s">
        <v>68</v>
      </c>
      <c r="AE122" s="5"/>
    </row>
    <row r="123" spans="1:31" ht="17" x14ac:dyDescent="0.2">
      <c r="A123" s="2" t="s">
        <v>731</v>
      </c>
      <c r="B123" s="2" t="s">
        <v>758</v>
      </c>
      <c r="C123" s="2" t="s">
        <v>35</v>
      </c>
      <c r="D123" s="2">
        <v>44</v>
      </c>
      <c r="E123" s="3">
        <v>29826</v>
      </c>
      <c r="F123" s="2" t="s">
        <v>99</v>
      </c>
      <c r="G123" s="2" t="s">
        <v>100</v>
      </c>
      <c r="H123" s="2" t="s">
        <v>388</v>
      </c>
      <c r="I123" s="2" t="s">
        <v>115</v>
      </c>
      <c r="J123" s="2" t="s">
        <v>102</v>
      </c>
      <c r="K123" s="2" t="s">
        <v>103</v>
      </c>
      <c r="L123" s="2" t="s">
        <v>524</v>
      </c>
      <c r="M123" s="2" t="s">
        <v>525</v>
      </c>
      <c r="N123" s="2" t="s">
        <v>526</v>
      </c>
      <c r="O123" s="3">
        <v>43103</v>
      </c>
      <c r="P123" s="3">
        <v>45657</v>
      </c>
      <c r="Q123" s="2" t="s">
        <v>759</v>
      </c>
      <c r="R123" s="4">
        <v>68000</v>
      </c>
      <c r="S123" s="4">
        <v>3400</v>
      </c>
      <c r="T123" s="2">
        <v>3</v>
      </c>
      <c r="U123" s="2">
        <v>25</v>
      </c>
      <c r="V123" s="2">
        <v>18</v>
      </c>
      <c r="W123" s="2">
        <v>7</v>
      </c>
      <c r="X123" s="2">
        <v>30</v>
      </c>
      <c r="Y123" s="2" t="s">
        <v>46</v>
      </c>
      <c r="Z123" s="2" t="s">
        <v>47</v>
      </c>
      <c r="AA123" s="2" t="s">
        <v>65</v>
      </c>
      <c r="AB123" s="2" t="s">
        <v>164</v>
      </c>
      <c r="AC123" s="2" t="s">
        <v>108</v>
      </c>
      <c r="AD123" s="2" t="s">
        <v>68</v>
      </c>
      <c r="AE123" s="2">
        <v>50.2</v>
      </c>
    </row>
    <row r="124" spans="1:31" ht="17" x14ac:dyDescent="0.2">
      <c r="A124" s="5" t="s">
        <v>760</v>
      </c>
      <c r="B124" s="5" t="s">
        <v>761</v>
      </c>
      <c r="C124" s="5" t="s">
        <v>35</v>
      </c>
      <c r="D124" s="5">
        <v>55</v>
      </c>
      <c r="E124" s="6">
        <v>25912</v>
      </c>
      <c r="F124" s="5" t="s">
        <v>155</v>
      </c>
      <c r="G124" s="5" t="s">
        <v>181</v>
      </c>
      <c r="H124" s="5" t="s">
        <v>156</v>
      </c>
      <c r="I124" s="5" t="s">
        <v>115</v>
      </c>
      <c r="J124" s="5" t="s">
        <v>184</v>
      </c>
      <c r="K124" s="5" t="s">
        <v>185</v>
      </c>
      <c r="L124" s="5" t="s">
        <v>434</v>
      </c>
      <c r="M124" s="5" t="s">
        <v>61</v>
      </c>
      <c r="N124" s="5" t="s">
        <v>220</v>
      </c>
      <c r="O124" s="6">
        <v>43914</v>
      </c>
      <c r="P124" s="6"/>
      <c r="Q124" s="5" t="s">
        <v>45</v>
      </c>
      <c r="R124" s="7">
        <v>88000</v>
      </c>
      <c r="S124" s="7">
        <v>12300</v>
      </c>
      <c r="T124" s="5">
        <v>5</v>
      </c>
      <c r="U124" s="5">
        <v>19</v>
      </c>
      <c r="V124" s="5">
        <v>11</v>
      </c>
      <c r="W124" s="5">
        <v>25</v>
      </c>
      <c r="X124" s="5">
        <v>70</v>
      </c>
      <c r="Y124" s="5" t="s">
        <v>46</v>
      </c>
      <c r="Z124" s="5" t="s">
        <v>47</v>
      </c>
      <c r="AA124" s="5" t="s">
        <v>48</v>
      </c>
      <c r="AB124" s="5" t="s">
        <v>49</v>
      </c>
      <c r="AC124" s="5" t="s">
        <v>165</v>
      </c>
      <c r="AD124" s="5" t="s">
        <v>68</v>
      </c>
      <c r="AE124" s="5">
        <v>74.2</v>
      </c>
    </row>
    <row r="125" spans="1:31" ht="17" x14ac:dyDescent="0.2">
      <c r="A125" s="2" t="s">
        <v>762</v>
      </c>
      <c r="B125" s="2" t="s">
        <v>763</v>
      </c>
      <c r="C125" s="2" t="s">
        <v>154</v>
      </c>
      <c r="D125" s="2">
        <v>40</v>
      </c>
      <c r="E125" s="3">
        <v>31512</v>
      </c>
      <c r="F125" s="2" t="s">
        <v>71</v>
      </c>
      <c r="G125" s="2" t="s">
        <v>72</v>
      </c>
      <c r="H125" s="2" t="s">
        <v>424</v>
      </c>
      <c r="I125" s="2" t="s">
        <v>157</v>
      </c>
      <c r="J125" s="2" t="s">
        <v>764</v>
      </c>
      <c r="K125" s="2" t="s">
        <v>765</v>
      </c>
      <c r="L125" s="2" t="s">
        <v>766</v>
      </c>
      <c r="M125" s="2" t="s">
        <v>337</v>
      </c>
      <c r="N125" s="2" t="s">
        <v>709</v>
      </c>
      <c r="O125" s="3">
        <v>45567</v>
      </c>
      <c r="P125" s="3"/>
      <c r="Q125" s="2" t="s">
        <v>62</v>
      </c>
      <c r="R125" s="4">
        <v>33000</v>
      </c>
      <c r="S125" s="4">
        <v>3000</v>
      </c>
      <c r="T125" s="2" t="s">
        <v>206</v>
      </c>
      <c r="U125" s="2">
        <v>10</v>
      </c>
      <c r="V125" s="2">
        <v>8</v>
      </c>
      <c r="W125" s="2">
        <v>20</v>
      </c>
      <c r="X125" s="2">
        <v>77</v>
      </c>
      <c r="Y125" s="2" t="s">
        <v>46</v>
      </c>
      <c r="Z125" s="2" t="s">
        <v>151</v>
      </c>
      <c r="AA125" s="2" t="s">
        <v>767</v>
      </c>
      <c r="AB125" s="2" t="s">
        <v>80</v>
      </c>
      <c r="AC125" s="2" t="s">
        <v>81</v>
      </c>
      <c r="AD125" s="2" t="s">
        <v>68</v>
      </c>
      <c r="AE125" s="2">
        <v>65.5</v>
      </c>
    </row>
    <row r="126" spans="1:31" ht="17" x14ac:dyDescent="0.2">
      <c r="A126" s="5" t="s">
        <v>768</v>
      </c>
      <c r="B126" s="5" t="s">
        <v>769</v>
      </c>
      <c r="C126" s="5" t="s">
        <v>154</v>
      </c>
      <c r="D126" s="5">
        <v>43</v>
      </c>
      <c r="E126" s="6">
        <v>30253</v>
      </c>
      <c r="F126" s="5" t="s">
        <v>199</v>
      </c>
      <c r="G126" s="5" t="s">
        <v>72</v>
      </c>
      <c r="H126" s="5" t="s">
        <v>125</v>
      </c>
      <c r="I126" s="5" t="s">
        <v>183</v>
      </c>
      <c r="J126" s="5" t="s">
        <v>248</v>
      </c>
      <c r="K126" s="5" t="s">
        <v>249</v>
      </c>
      <c r="L126" s="5" t="s">
        <v>434</v>
      </c>
      <c r="M126" s="5" t="s">
        <v>213</v>
      </c>
      <c r="N126" s="5" t="s">
        <v>220</v>
      </c>
      <c r="O126" s="6">
        <v>45627</v>
      </c>
      <c r="P126" s="6">
        <v>45941</v>
      </c>
      <c r="Q126" s="5" t="s">
        <v>770</v>
      </c>
      <c r="R126" s="7">
        <v>63000</v>
      </c>
      <c r="S126" s="7">
        <v>8800</v>
      </c>
      <c r="T126" s="5" t="s">
        <v>621</v>
      </c>
      <c r="U126" s="5">
        <v>12</v>
      </c>
      <c r="V126" s="5">
        <v>15</v>
      </c>
      <c r="W126" s="5">
        <v>8</v>
      </c>
      <c r="X126" s="5">
        <v>67</v>
      </c>
      <c r="Y126" s="5" t="s">
        <v>46</v>
      </c>
      <c r="Z126" s="5" t="s">
        <v>64</v>
      </c>
      <c r="AA126" s="5" t="s">
        <v>48</v>
      </c>
      <c r="AB126" s="5" t="s">
        <v>348</v>
      </c>
      <c r="AC126" s="5" t="s">
        <v>130</v>
      </c>
      <c r="AD126" s="5" t="s">
        <v>68</v>
      </c>
      <c r="AE126" s="5">
        <v>77.5</v>
      </c>
    </row>
    <row r="127" spans="1:31" ht="17" x14ac:dyDescent="0.2">
      <c r="A127" s="2" t="s">
        <v>771</v>
      </c>
      <c r="B127" s="2" t="s">
        <v>772</v>
      </c>
      <c r="C127" s="2" t="s">
        <v>35</v>
      </c>
      <c r="D127" s="2">
        <v>38</v>
      </c>
      <c r="E127" s="3">
        <v>32255</v>
      </c>
      <c r="F127" s="2" t="s">
        <v>323</v>
      </c>
      <c r="G127" s="2" t="s">
        <v>72</v>
      </c>
      <c r="H127" s="2" t="s">
        <v>555</v>
      </c>
      <c r="I127" s="2" t="s">
        <v>183</v>
      </c>
      <c r="J127" s="2" t="s">
        <v>461</v>
      </c>
      <c r="K127" s="2" t="s">
        <v>462</v>
      </c>
      <c r="L127" s="2" t="s">
        <v>773</v>
      </c>
      <c r="M127" s="2" t="s">
        <v>119</v>
      </c>
      <c r="N127" s="2" t="s">
        <v>412</v>
      </c>
      <c r="O127" s="3">
        <v>44603</v>
      </c>
      <c r="P127" s="3"/>
      <c r="Q127" s="2" t="s">
        <v>62</v>
      </c>
      <c r="R127" s="4">
        <v>55000</v>
      </c>
      <c r="S127" s="4">
        <v>2800</v>
      </c>
      <c r="T127" s="2">
        <v>3</v>
      </c>
      <c r="U127" s="2">
        <v>52</v>
      </c>
      <c r="V127" s="2">
        <v>18</v>
      </c>
      <c r="W127" s="2">
        <v>21</v>
      </c>
      <c r="X127" s="2">
        <v>120</v>
      </c>
      <c r="Y127" s="2" t="s">
        <v>63</v>
      </c>
      <c r="Z127" s="2" t="s">
        <v>64</v>
      </c>
      <c r="AA127" s="2" t="s">
        <v>774</v>
      </c>
      <c r="AB127" s="2" t="s">
        <v>66</v>
      </c>
      <c r="AC127" s="2" t="s">
        <v>130</v>
      </c>
      <c r="AD127" s="2" t="s">
        <v>222</v>
      </c>
      <c r="AE127" s="2">
        <v>66.400000000000006</v>
      </c>
    </row>
    <row r="128" spans="1:31" ht="34" x14ac:dyDescent="0.2">
      <c r="A128" s="5" t="s">
        <v>775</v>
      </c>
      <c r="B128" s="5" t="s">
        <v>776</v>
      </c>
      <c r="C128" s="5" t="s">
        <v>642</v>
      </c>
      <c r="D128" s="5">
        <v>56</v>
      </c>
      <c r="E128" s="6">
        <v>25598</v>
      </c>
      <c r="F128" s="5" t="s">
        <v>306</v>
      </c>
      <c r="G128" s="5" t="s">
        <v>55</v>
      </c>
      <c r="H128" s="5" t="s">
        <v>626</v>
      </c>
      <c r="I128" s="5" t="s">
        <v>74</v>
      </c>
      <c r="J128" s="5" t="s">
        <v>627</v>
      </c>
      <c r="K128" s="5" t="s">
        <v>628</v>
      </c>
      <c r="L128" s="5" t="s">
        <v>777</v>
      </c>
      <c r="M128" s="5" t="s">
        <v>289</v>
      </c>
      <c r="N128" s="5" t="s">
        <v>375</v>
      </c>
      <c r="O128" s="6">
        <v>44778</v>
      </c>
      <c r="P128" s="6">
        <v>44875</v>
      </c>
      <c r="Q128" s="5" t="s">
        <v>770</v>
      </c>
      <c r="R128" s="7">
        <v>59000</v>
      </c>
      <c r="S128" s="7">
        <v>3000</v>
      </c>
      <c r="T128" s="5">
        <v>3</v>
      </c>
      <c r="U128" s="5">
        <v>17</v>
      </c>
      <c r="V128" s="5">
        <v>12</v>
      </c>
      <c r="W128" s="5">
        <v>17</v>
      </c>
      <c r="X128" s="5">
        <v>56</v>
      </c>
      <c r="Y128" s="5" t="s">
        <v>46</v>
      </c>
      <c r="Z128" s="5" t="s">
        <v>64</v>
      </c>
      <c r="AA128" s="5" t="s">
        <v>215</v>
      </c>
      <c r="AB128" s="5" t="s">
        <v>49</v>
      </c>
      <c r="AC128" s="5" t="s">
        <v>284</v>
      </c>
      <c r="AD128" s="5" t="s">
        <v>68</v>
      </c>
      <c r="AE128" s="5">
        <v>52.3</v>
      </c>
    </row>
    <row r="129" spans="1:31" ht="34" x14ac:dyDescent="0.2">
      <c r="A129" s="2" t="s">
        <v>778</v>
      </c>
      <c r="B129" s="2" t="s">
        <v>779</v>
      </c>
      <c r="C129" s="2" t="s">
        <v>549</v>
      </c>
      <c r="D129" s="2">
        <v>38</v>
      </c>
      <c r="E129" s="3" t="s">
        <v>780</v>
      </c>
      <c r="F129" s="2" t="s">
        <v>54</v>
      </c>
      <c r="G129" s="2" t="s">
        <v>55</v>
      </c>
      <c r="H129" s="2" t="s">
        <v>385</v>
      </c>
      <c r="I129" s="2" t="s">
        <v>115</v>
      </c>
      <c r="J129" s="2" t="s">
        <v>567</v>
      </c>
      <c r="K129" s="2" t="s">
        <v>568</v>
      </c>
      <c r="L129" s="2" t="s">
        <v>781</v>
      </c>
      <c r="M129" s="2" t="s">
        <v>61</v>
      </c>
      <c r="N129" s="2" t="s">
        <v>782</v>
      </c>
      <c r="O129" s="3">
        <v>44331</v>
      </c>
      <c r="P129" s="3"/>
      <c r="Q129" s="2" t="s">
        <v>79</v>
      </c>
      <c r="R129" s="4">
        <v>74000</v>
      </c>
      <c r="S129" s="4">
        <v>3700</v>
      </c>
      <c r="T129" s="2" t="s">
        <v>571</v>
      </c>
      <c r="U129" s="2">
        <v>42</v>
      </c>
      <c r="V129" s="2">
        <v>19</v>
      </c>
      <c r="W129" s="2">
        <v>10</v>
      </c>
      <c r="X129" s="2">
        <v>60</v>
      </c>
      <c r="Y129" s="2" t="s">
        <v>46</v>
      </c>
      <c r="Z129" s="2" t="s">
        <v>64</v>
      </c>
      <c r="AA129" s="2" t="s">
        <v>95</v>
      </c>
      <c r="AB129" s="2" t="s">
        <v>275</v>
      </c>
      <c r="AC129" s="2" t="s">
        <v>67</v>
      </c>
      <c r="AD129" s="2" t="s">
        <v>68</v>
      </c>
      <c r="AE129" s="2">
        <v>63</v>
      </c>
    </row>
    <row r="130" spans="1:31" ht="17" x14ac:dyDescent="0.2">
      <c r="A130" s="5" t="s">
        <v>783</v>
      </c>
      <c r="B130" s="5" t="s">
        <v>784</v>
      </c>
      <c r="C130" s="5" t="s">
        <v>154</v>
      </c>
      <c r="D130" s="5">
        <v>55</v>
      </c>
      <c r="E130" s="6">
        <v>25884</v>
      </c>
      <c r="F130" s="5" t="s">
        <v>785</v>
      </c>
      <c r="G130" s="5" t="s">
        <v>87</v>
      </c>
      <c r="H130" s="5" t="s">
        <v>786</v>
      </c>
      <c r="I130" s="5" t="s">
        <v>57</v>
      </c>
      <c r="J130" s="5" t="s">
        <v>184</v>
      </c>
      <c r="K130" s="5" t="s">
        <v>185</v>
      </c>
      <c r="L130" s="5" t="s">
        <v>619</v>
      </c>
      <c r="M130" s="5" t="s">
        <v>525</v>
      </c>
      <c r="N130" s="5" t="s">
        <v>620</v>
      </c>
      <c r="O130" s="6">
        <v>43071</v>
      </c>
      <c r="P130" s="6"/>
      <c r="Q130" s="5" t="s">
        <v>62</v>
      </c>
      <c r="R130" s="7">
        <v>123000</v>
      </c>
      <c r="S130" s="7">
        <v>11100</v>
      </c>
      <c r="T130" s="5">
        <v>4</v>
      </c>
      <c r="U130" s="5">
        <v>16</v>
      </c>
      <c r="V130" s="5">
        <v>6</v>
      </c>
      <c r="W130" s="5">
        <v>23</v>
      </c>
      <c r="X130" s="5">
        <v>82</v>
      </c>
      <c r="Y130" s="5" t="s">
        <v>339</v>
      </c>
      <c r="Z130" s="5" t="s">
        <v>292</v>
      </c>
      <c r="AA130" s="5" t="s">
        <v>48</v>
      </c>
      <c r="AB130" s="5" t="s">
        <v>80</v>
      </c>
      <c r="AC130" s="5" t="s">
        <v>165</v>
      </c>
      <c r="AD130" s="5" t="s">
        <v>68</v>
      </c>
      <c r="AE130" s="5">
        <v>68.7</v>
      </c>
    </row>
    <row r="131" spans="1:31" ht="34" x14ac:dyDescent="0.2">
      <c r="A131" s="2" t="s">
        <v>787</v>
      </c>
      <c r="B131" s="2" t="s">
        <v>788</v>
      </c>
      <c r="C131" s="2" t="s">
        <v>287</v>
      </c>
      <c r="D131" s="2">
        <v>49</v>
      </c>
      <c r="E131" s="3">
        <v>28187</v>
      </c>
      <c r="F131" s="2" t="s">
        <v>789</v>
      </c>
      <c r="G131" s="2" t="s">
        <v>55</v>
      </c>
      <c r="H131" s="2" t="s">
        <v>699</v>
      </c>
      <c r="I131" s="2" t="s">
        <v>115</v>
      </c>
      <c r="J131" s="2" t="s">
        <v>171</v>
      </c>
      <c r="K131" s="2" t="s">
        <v>172</v>
      </c>
      <c r="L131" s="2" t="s">
        <v>790</v>
      </c>
      <c r="M131" s="2" t="s">
        <v>273</v>
      </c>
      <c r="N131" s="2" t="s">
        <v>791</v>
      </c>
      <c r="O131" s="3" t="s">
        <v>364</v>
      </c>
      <c r="P131" s="3"/>
      <c r="Q131" s="2" t="s">
        <v>62</v>
      </c>
      <c r="R131" s="4">
        <v>70000</v>
      </c>
      <c r="S131" s="4">
        <v>3500</v>
      </c>
      <c r="T131" s="2" t="s">
        <v>106</v>
      </c>
      <c r="U131" s="2">
        <v>21</v>
      </c>
      <c r="V131" s="2">
        <v>22</v>
      </c>
      <c r="W131" s="2">
        <v>23</v>
      </c>
      <c r="X131" s="2">
        <v>47</v>
      </c>
      <c r="Y131" s="2" t="s">
        <v>46</v>
      </c>
      <c r="Z131" s="2" t="s">
        <v>47</v>
      </c>
      <c r="AA131" s="2" t="s">
        <v>95</v>
      </c>
      <c r="AB131" s="2" t="s">
        <v>164</v>
      </c>
      <c r="AC131" s="2" t="s">
        <v>177</v>
      </c>
      <c r="AD131" s="2" t="s">
        <v>82</v>
      </c>
      <c r="AE131" s="2">
        <v>48.7</v>
      </c>
    </row>
    <row r="132" spans="1:31" ht="17" x14ac:dyDescent="0.2">
      <c r="A132" s="5" t="s">
        <v>792</v>
      </c>
      <c r="B132" s="5" t="s">
        <v>793</v>
      </c>
      <c r="C132" s="5" t="s">
        <v>332</v>
      </c>
      <c r="D132" s="5">
        <v>28</v>
      </c>
      <c r="E132" s="6">
        <v>35906</v>
      </c>
      <c r="F132" s="5" t="s">
        <v>99</v>
      </c>
      <c r="G132" s="5" t="s">
        <v>100</v>
      </c>
      <c r="H132" s="5" t="s">
        <v>317</v>
      </c>
      <c r="I132" s="5" t="s">
        <v>157</v>
      </c>
      <c r="J132" s="5" t="s">
        <v>102</v>
      </c>
      <c r="K132" s="5" t="s">
        <v>103</v>
      </c>
      <c r="L132" s="5" t="s">
        <v>366</v>
      </c>
      <c r="M132" s="5" t="s">
        <v>273</v>
      </c>
      <c r="N132" s="5" t="s">
        <v>274</v>
      </c>
      <c r="O132" s="6" t="s">
        <v>794</v>
      </c>
      <c r="P132" s="6"/>
      <c r="Q132" s="5" t="s">
        <v>62</v>
      </c>
      <c r="R132" s="7">
        <v>40000</v>
      </c>
      <c r="S132" s="7">
        <v>800</v>
      </c>
      <c r="T132" s="5" t="s">
        <v>795</v>
      </c>
      <c r="U132" s="5">
        <v>10</v>
      </c>
      <c r="V132" s="5">
        <v>20</v>
      </c>
      <c r="W132" s="5">
        <v>8</v>
      </c>
      <c r="X132" s="5">
        <v>47</v>
      </c>
      <c r="Y132" s="5" t="s">
        <v>46</v>
      </c>
      <c r="Z132" s="5" t="s">
        <v>64</v>
      </c>
      <c r="AA132" s="5" t="s">
        <v>65</v>
      </c>
      <c r="AB132" s="5" t="s">
        <v>66</v>
      </c>
      <c r="AC132" s="5" t="s">
        <v>108</v>
      </c>
      <c r="AD132" s="5" t="s">
        <v>68</v>
      </c>
      <c r="AE132" s="5">
        <v>43</v>
      </c>
    </row>
    <row r="133" spans="1:31" ht="17" x14ac:dyDescent="0.2">
      <c r="A133" s="2" t="s">
        <v>796</v>
      </c>
      <c r="B133" s="2" t="s">
        <v>797</v>
      </c>
      <c r="C133" s="2" t="s">
        <v>154</v>
      </c>
      <c r="D133" s="2">
        <v>23</v>
      </c>
      <c r="E133" s="3">
        <v>37614</v>
      </c>
      <c r="F133" s="2" t="s">
        <v>133</v>
      </c>
      <c r="G133" s="2" t="s">
        <v>133</v>
      </c>
      <c r="H133" s="2" t="s">
        <v>652</v>
      </c>
      <c r="I133" s="2" t="s">
        <v>74</v>
      </c>
      <c r="J133" s="2" t="s">
        <v>583</v>
      </c>
      <c r="K133" s="2" t="s">
        <v>584</v>
      </c>
      <c r="L133" s="2" t="s">
        <v>766</v>
      </c>
      <c r="M133" s="2" t="s">
        <v>337</v>
      </c>
      <c r="N133" s="2" t="s">
        <v>709</v>
      </c>
      <c r="O133" s="3">
        <v>45021</v>
      </c>
      <c r="P133" s="3"/>
      <c r="Q133" s="2" t="s">
        <v>62</v>
      </c>
      <c r="R133" s="4">
        <v>53000</v>
      </c>
      <c r="S133" s="4">
        <v>4800</v>
      </c>
      <c r="T133" s="2">
        <v>4</v>
      </c>
      <c r="U133" s="2">
        <v>15</v>
      </c>
      <c r="V133" s="2">
        <v>25</v>
      </c>
      <c r="W133" s="2">
        <v>8</v>
      </c>
      <c r="X133" s="2">
        <v>67</v>
      </c>
      <c r="Y133" s="2" t="s">
        <v>46</v>
      </c>
      <c r="Z133" s="2" t="s">
        <v>107</v>
      </c>
      <c r="AA133" s="2" t="s">
        <v>95</v>
      </c>
      <c r="AB133" s="2" t="s">
        <v>129</v>
      </c>
      <c r="AC133" s="2" t="s">
        <v>143</v>
      </c>
      <c r="AD133" s="2" t="s">
        <v>68</v>
      </c>
      <c r="AE133" s="2">
        <v>69.2</v>
      </c>
    </row>
    <row r="134" spans="1:31" ht="17" x14ac:dyDescent="0.2">
      <c r="A134" s="5" t="s">
        <v>798</v>
      </c>
      <c r="B134" s="5" t="s">
        <v>799</v>
      </c>
      <c r="C134" s="5" t="s">
        <v>332</v>
      </c>
      <c r="D134" s="5">
        <v>32</v>
      </c>
      <c r="E134" s="6">
        <v>34466</v>
      </c>
      <c r="F134" s="5" t="s">
        <v>523</v>
      </c>
      <c r="G134" s="5" t="s">
        <v>100</v>
      </c>
      <c r="H134" s="5" t="s">
        <v>755</v>
      </c>
      <c r="I134" s="5" t="s">
        <v>115</v>
      </c>
      <c r="J134" s="5" t="s">
        <v>381</v>
      </c>
      <c r="K134" s="5" t="s">
        <v>382</v>
      </c>
      <c r="L134" s="5" t="s">
        <v>242</v>
      </c>
      <c r="M134" s="5" t="s">
        <v>234</v>
      </c>
      <c r="N134" s="5" t="s">
        <v>235</v>
      </c>
      <c r="O134" s="6">
        <v>45774</v>
      </c>
      <c r="P134" s="6">
        <v>45880</v>
      </c>
      <c r="Q134" s="5" t="s">
        <v>141</v>
      </c>
      <c r="R134" s="7">
        <v>81000</v>
      </c>
      <c r="S134" s="7">
        <v>11300</v>
      </c>
      <c r="T134" s="5">
        <v>5</v>
      </c>
      <c r="U134" s="5">
        <v>20</v>
      </c>
      <c r="V134" s="5">
        <v>27</v>
      </c>
      <c r="W134" s="5">
        <v>0</v>
      </c>
      <c r="X134" s="5">
        <v>69</v>
      </c>
      <c r="Y134" s="5" t="s">
        <v>298</v>
      </c>
      <c r="Z134" s="5" t="s">
        <v>151</v>
      </c>
      <c r="AA134" s="5" t="s">
        <v>176</v>
      </c>
      <c r="AB134" s="5" t="s">
        <v>129</v>
      </c>
      <c r="AC134" s="5" t="s">
        <v>267</v>
      </c>
      <c r="AD134" s="5" t="s">
        <v>109</v>
      </c>
      <c r="AE134" s="5">
        <v>84.2</v>
      </c>
    </row>
    <row r="135" spans="1:31" ht="17" x14ac:dyDescent="0.2">
      <c r="A135" s="2" t="s">
        <v>800</v>
      </c>
      <c r="B135" s="2" t="s">
        <v>801</v>
      </c>
      <c r="C135" s="2" t="s">
        <v>154</v>
      </c>
      <c r="D135" s="2">
        <v>52</v>
      </c>
      <c r="E135" s="3">
        <v>26894</v>
      </c>
      <c r="F135" s="2" t="s">
        <v>99</v>
      </c>
      <c r="G135" s="2" t="s">
        <v>100</v>
      </c>
      <c r="H135" s="2" t="s">
        <v>317</v>
      </c>
      <c r="I135" s="2" t="s">
        <v>74</v>
      </c>
      <c r="J135" s="2" t="s">
        <v>102</v>
      </c>
      <c r="K135" s="2" t="s">
        <v>103</v>
      </c>
      <c r="L135" s="2" t="s">
        <v>149</v>
      </c>
      <c r="M135" s="2" t="s">
        <v>61</v>
      </c>
      <c r="N135" s="2" t="s">
        <v>150</v>
      </c>
      <c r="O135" s="3">
        <v>44283</v>
      </c>
      <c r="P135" s="3"/>
      <c r="Q135" s="2" t="s">
        <v>62</v>
      </c>
      <c r="R135" s="4">
        <v>71000</v>
      </c>
      <c r="S135" s="4">
        <v>6400</v>
      </c>
      <c r="T135" s="2">
        <v>4</v>
      </c>
      <c r="U135" s="2">
        <v>13</v>
      </c>
      <c r="V135" s="2">
        <v>6</v>
      </c>
      <c r="W135" s="2">
        <v>10</v>
      </c>
      <c r="X135" s="2">
        <v>82</v>
      </c>
      <c r="Y135" s="2" t="s">
        <v>339</v>
      </c>
      <c r="Z135" s="2" t="s">
        <v>47</v>
      </c>
      <c r="AA135" s="2" t="s">
        <v>176</v>
      </c>
      <c r="AB135" s="2" t="s">
        <v>129</v>
      </c>
      <c r="AC135" s="2" t="s">
        <v>108</v>
      </c>
      <c r="AD135" s="2" t="s">
        <v>68</v>
      </c>
      <c r="AE135" s="2">
        <v>73</v>
      </c>
    </row>
    <row r="136" spans="1:31" ht="17" x14ac:dyDescent="0.2">
      <c r="A136" s="5" t="s">
        <v>802</v>
      </c>
      <c r="B136" s="5" t="s">
        <v>803</v>
      </c>
      <c r="C136" s="5" t="s">
        <v>154</v>
      </c>
      <c r="D136" s="5">
        <v>36</v>
      </c>
      <c r="E136" s="6">
        <v>32909</v>
      </c>
      <c r="F136" s="5" t="s">
        <v>54</v>
      </c>
      <c r="G136" s="5" t="s">
        <v>351</v>
      </c>
      <c r="H136" s="5" t="s">
        <v>385</v>
      </c>
      <c r="I136" s="5" t="s">
        <v>396</v>
      </c>
      <c r="J136" s="5" t="s">
        <v>567</v>
      </c>
      <c r="K136" s="5" t="s">
        <v>568</v>
      </c>
      <c r="L136" s="5" t="s">
        <v>272</v>
      </c>
      <c r="M136" s="5" t="s">
        <v>273</v>
      </c>
      <c r="N136" s="5" t="s">
        <v>274</v>
      </c>
      <c r="O136" s="6">
        <v>45513</v>
      </c>
      <c r="P136" s="6"/>
      <c r="Q136" s="5" t="s">
        <v>62</v>
      </c>
      <c r="R136" s="7">
        <v>170000</v>
      </c>
      <c r="S136" s="7">
        <v>10200</v>
      </c>
      <c r="T136" s="5">
        <v>3</v>
      </c>
      <c r="U136" s="5">
        <v>12</v>
      </c>
      <c r="V136" s="5">
        <v>8</v>
      </c>
      <c r="W136" s="5">
        <v>46</v>
      </c>
      <c r="X136" s="5">
        <v>61</v>
      </c>
      <c r="Y136" s="5" t="s">
        <v>63</v>
      </c>
      <c r="Z136" s="5" t="s">
        <v>107</v>
      </c>
      <c r="AA136" s="5" t="s">
        <v>65</v>
      </c>
      <c r="AB136" s="5" t="s">
        <v>129</v>
      </c>
      <c r="AC136" s="5" t="s">
        <v>804</v>
      </c>
      <c r="AD136" s="5" t="s">
        <v>68</v>
      </c>
      <c r="AE136" s="5">
        <v>51.3</v>
      </c>
    </row>
    <row r="137" spans="1:31" ht="34" x14ac:dyDescent="0.2">
      <c r="A137" s="2" t="s">
        <v>805</v>
      </c>
      <c r="B137" s="2" t="s">
        <v>806</v>
      </c>
      <c r="C137" s="2" t="s">
        <v>209</v>
      </c>
      <c r="D137" s="2">
        <v>52</v>
      </c>
      <c r="E137" s="3">
        <v>27162</v>
      </c>
      <c r="F137" s="2" t="s">
        <v>807</v>
      </c>
      <c r="G137" s="2" t="s">
        <v>100</v>
      </c>
      <c r="H137" s="2" t="s">
        <v>261</v>
      </c>
      <c r="I137" s="2" t="s">
        <v>74</v>
      </c>
      <c r="J137" s="2" t="s">
        <v>343</v>
      </c>
      <c r="K137" s="2" t="s">
        <v>344</v>
      </c>
      <c r="L137" s="2" t="s">
        <v>186</v>
      </c>
      <c r="M137" s="2" t="s">
        <v>61</v>
      </c>
      <c r="N137" s="2" t="s">
        <v>345</v>
      </c>
      <c r="O137" s="3">
        <v>45240</v>
      </c>
      <c r="P137" s="3">
        <v>45859</v>
      </c>
      <c r="Q137" s="2" t="s">
        <v>141</v>
      </c>
      <c r="R137" s="4">
        <v>63000</v>
      </c>
      <c r="S137" s="4">
        <v>5700</v>
      </c>
      <c r="T137" s="2">
        <v>4</v>
      </c>
      <c r="U137" s="2">
        <v>29</v>
      </c>
      <c r="V137" s="2">
        <v>6</v>
      </c>
      <c r="W137" s="2">
        <v>4</v>
      </c>
      <c r="X137" s="2">
        <v>48</v>
      </c>
      <c r="Y137" s="2" t="s">
        <v>298</v>
      </c>
      <c r="Z137" s="2" t="s">
        <v>47</v>
      </c>
      <c r="AA137" s="2" t="s">
        <v>142</v>
      </c>
      <c r="AB137" s="2" t="s">
        <v>80</v>
      </c>
      <c r="AC137" s="2" t="s">
        <v>267</v>
      </c>
      <c r="AD137" s="2" t="s">
        <v>68</v>
      </c>
      <c r="AE137" s="2">
        <v>68</v>
      </c>
    </row>
    <row r="138" spans="1:31" ht="34" x14ac:dyDescent="0.2">
      <c r="A138" s="5" t="s">
        <v>808</v>
      </c>
      <c r="B138" s="5" t="s">
        <v>809</v>
      </c>
      <c r="C138" s="5" t="s">
        <v>35</v>
      </c>
      <c r="D138" s="5">
        <v>24</v>
      </c>
      <c r="E138" s="6">
        <v>37123</v>
      </c>
      <c r="F138" s="5" t="s">
        <v>279</v>
      </c>
      <c r="G138" s="5" t="s">
        <v>55</v>
      </c>
      <c r="H138" s="5" t="s">
        <v>307</v>
      </c>
      <c r="I138" s="5" t="s">
        <v>115</v>
      </c>
      <c r="J138" s="5" t="s">
        <v>810</v>
      </c>
      <c r="K138" s="5" t="s">
        <v>811</v>
      </c>
      <c r="L138" s="5" t="s">
        <v>411</v>
      </c>
      <c r="M138" s="5" t="s">
        <v>119</v>
      </c>
      <c r="N138" s="5" t="s">
        <v>412</v>
      </c>
      <c r="O138" s="6" t="s">
        <v>812</v>
      </c>
      <c r="P138" s="6"/>
      <c r="Q138" s="5" t="s">
        <v>62</v>
      </c>
      <c r="R138" s="7">
        <v>83000</v>
      </c>
      <c r="S138" s="7">
        <v>7500</v>
      </c>
      <c r="T138" s="5">
        <v>4</v>
      </c>
      <c r="U138" s="5">
        <v>0</v>
      </c>
      <c r="V138" s="5">
        <v>14</v>
      </c>
      <c r="W138" s="5">
        <v>-21</v>
      </c>
      <c r="X138" s="5">
        <v>48</v>
      </c>
      <c r="Y138" s="5" t="s">
        <v>339</v>
      </c>
      <c r="Z138" s="5" t="s">
        <v>151</v>
      </c>
      <c r="AA138" s="5" t="s">
        <v>188</v>
      </c>
      <c r="AB138" s="5" t="s">
        <v>66</v>
      </c>
      <c r="AC138" s="5" t="s">
        <v>284</v>
      </c>
      <c r="AD138" s="5" t="s">
        <v>68</v>
      </c>
      <c r="AE138" s="5">
        <v>52.8</v>
      </c>
    </row>
    <row r="139" spans="1:31" ht="17" x14ac:dyDescent="0.2">
      <c r="A139" s="2" t="s">
        <v>813</v>
      </c>
      <c r="B139" s="2" t="s">
        <v>814</v>
      </c>
      <c r="C139" s="2" t="s">
        <v>154</v>
      </c>
      <c r="D139" s="2">
        <v>43</v>
      </c>
      <c r="E139" s="3">
        <v>30146</v>
      </c>
      <c r="F139" s="2" t="s">
        <v>429</v>
      </c>
      <c r="G139" s="2" t="s">
        <v>72</v>
      </c>
      <c r="H139" s="2" t="s">
        <v>125</v>
      </c>
      <c r="I139" s="2" t="s">
        <v>74</v>
      </c>
      <c r="J139" s="2" t="s">
        <v>514</v>
      </c>
      <c r="K139" s="2" t="s">
        <v>515</v>
      </c>
      <c r="L139" s="2" t="s">
        <v>60</v>
      </c>
      <c r="M139" s="2" t="s">
        <v>61</v>
      </c>
      <c r="N139" s="2" t="s">
        <v>60</v>
      </c>
      <c r="O139" s="3">
        <v>45455</v>
      </c>
      <c r="P139" s="3"/>
      <c r="Q139" s="2" t="s">
        <v>62</v>
      </c>
      <c r="R139" s="4">
        <v>52000</v>
      </c>
      <c r="S139" s="4">
        <v>4700</v>
      </c>
      <c r="T139" s="2">
        <v>4</v>
      </c>
      <c r="U139" s="2">
        <v>0</v>
      </c>
      <c r="V139" s="2">
        <v>17</v>
      </c>
      <c r="W139" s="2">
        <v>0</v>
      </c>
      <c r="X139" s="2">
        <v>57</v>
      </c>
      <c r="Y139" s="2" t="s">
        <v>746</v>
      </c>
      <c r="Z139" s="2" t="s">
        <v>47</v>
      </c>
      <c r="AA139" s="2" t="s">
        <v>215</v>
      </c>
      <c r="AB139" s="2" t="s">
        <v>243</v>
      </c>
      <c r="AC139" s="2" t="s">
        <v>130</v>
      </c>
      <c r="AD139" s="2" t="s">
        <v>68</v>
      </c>
      <c r="AE139" s="2">
        <v>66</v>
      </c>
    </row>
    <row r="140" spans="1:31" ht="17" x14ac:dyDescent="0.2">
      <c r="A140" s="5" t="s">
        <v>815</v>
      </c>
      <c r="B140" s="5" t="s">
        <v>816</v>
      </c>
      <c r="C140" s="5" t="s">
        <v>35</v>
      </c>
      <c r="D140" s="5">
        <v>31</v>
      </c>
      <c r="E140" s="6">
        <v>34794</v>
      </c>
      <c r="F140" s="5" t="s">
        <v>609</v>
      </c>
      <c r="G140" s="5" t="s">
        <v>55</v>
      </c>
      <c r="H140" s="5" t="s">
        <v>170</v>
      </c>
      <c r="I140" s="5" t="s">
        <v>74</v>
      </c>
      <c r="J140" s="5" t="s">
        <v>171</v>
      </c>
      <c r="K140" s="5" t="s">
        <v>172</v>
      </c>
      <c r="L140" s="5" t="s">
        <v>817</v>
      </c>
      <c r="M140" s="5" t="s">
        <v>61</v>
      </c>
      <c r="N140" s="5" t="s">
        <v>60</v>
      </c>
      <c r="O140" s="6">
        <v>44973</v>
      </c>
      <c r="P140" s="6"/>
      <c r="Q140" s="5" t="s">
        <v>128</v>
      </c>
      <c r="R140" s="7">
        <v>65000</v>
      </c>
      <c r="S140" s="7">
        <v>3200</v>
      </c>
      <c r="T140" s="5">
        <v>3</v>
      </c>
      <c r="U140" s="5">
        <v>36</v>
      </c>
      <c r="V140" s="5">
        <v>17</v>
      </c>
      <c r="W140" s="5">
        <v>15</v>
      </c>
      <c r="X140" s="5">
        <v>83</v>
      </c>
      <c r="Y140" s="5" t="s">
        <v>46</v>
      </c>
      <c r="Z140" s="5" t="s">
        <v>47</v>
      </c>
      <c r="AA140" s="5" t="s">
        <v>188</v>
      </c>
      <c r="AB140" s="5" t="s">
        <v>129</v>
      </c>
      <c r="AC140" s="5" t="s">
        <v>177</v>
      </c>
      <c r="AD140" s="5" t="s">
        <v>68</v>
      </c>
      <c r="AE140" s="5">
        <v>67.5</v>
      </c>
    </row>
    <row r="141" spans="1:31" ht="17" x14ac:dyDescent="0.2">
      <c r="A141" s="2" t="s">
        <v>818</v>
      </c>
      <c r="B141" s="2" t="s">
        <v>819</v>
      </c>
      <c r="C141" s="2" t="s">
        <v>154</v>
      </c>
      <c r="D141" s="2">
        <v>49</v>
      </c>
      <c r="E141" s="3">
        <v>28084</v>
      </c>
      <c r="F141" s="2" t="s">
        <v>523</v>
      </c>
      <c r="G141" s="2" t="s">
        <v>100</v>
      </c>
      <c r="H141" s="2" t="s">
        <v>342</v>
      </c>
      <c r="I141" s="2" t="s">
        <v>115</v>
      </c>
      <c r="J141" s="2" t="s">
        <v>381</v>
      </c>
      <c r="K141" s="2" t="s">
        <v>382</v>
      </c>
      <c r="L141" s="2" t="s">
        <v>524</v>
      </c>
      <c r="M141" s="2" t="s">
        <v>525</v>
      </c>
      <c r="N141" s="2" t="s">
        <v>526</v>
      </c>
      <c r="O141" s="3">
        <v>45302</v>
      </c>
      <c r="P141" s="3"/>
      <c r="Q141" s="2" t="s">
        <v>62</v>
      </c>
      <c r="R141" s="4">
        <v>76000</v>
      </c>
      <c r="S141" s="4">
        <v>0</v>
      </c>
      <c r="T141" s="2">
        <v>1</v>
      </c>
      <c r="U141" s="2">
        <v>43</v>
      </c>
      <c r="V141" s="2">
        <v>15</v>
      </c>
      <c r="W141" s="2">
        <v>14</v>
      </c>
      <c r="X141" s="2">
        <v>76</v>
      </c>
      <c r="Y141" s="2" t="s">
        <v>320</v>
      </c>
      <c r="Z141" s="2" t="s">
        <v>64</v>
      </c>
      <c r="AA141" s="2" t="s">
        <v>215</v>
      </c>
      <c r="AB141" s="2" t="s">
        <v>66</v>
      </c>
      <c r="AC141" s="2" t="s">
        <v>267</v>
      </c>
      <c r="AD141" s="2" t="s">
        <v>68</v>
      </c>
      <c r="AE141" s="2">
        <v>48.6</v>
      </c>
    </row>
    <row r="142" spans="1:31" ht="34" x14ac:dyDescent="0.2">
      <c r="A142" s="5" t="s">
        <v>820</v>
      </c>
      <c r="B142" s="5" t="s">
        <v>821</v>
      </c>
      <c r="C142" s="5" t="s">
        <v>154</v>
      </c>
      <c r="D142" s="5">
        <v>41</v>
      </c>
      <c r="E142" s="6">
        <v>31064</v>
      </c>
      <c r="F142" s="5" t="s">
        <v>210</v>
      </c>
      <c r="G142" s="5" t="s">
        <v>100</v>
      </c>
      <c r="H142" s="5" t="s">
        <v>822</v>
      </c>
      <c r="I142" s="5" t="s">
        <v>115</v>
      </c>
      <c r="J142" s="5" t="s">
        <v>116</v>
      </c>
      <c r="K142" s="5" t="s">
        <v>823</v>
      </c>
      <c r="L142" s="5" t="s">
        <v>594</v>
      </c>
      <c r="M142" s="5" t="s">
        <v>643</v>
      </c>
      <c r="N142" s="5" t="s">
        <v>274</v>
      </c>
      <c r="O142" s="6" t="s">
        <v>112</v>
      </c>
      <c r="P142" s="6"/>
      <c r="Q142" s="5" t="s">
        <v>79</v>
      </c>
      <c r="R142" s="7">
        <v>70000</v>
      </c>
      <c r="S142" s="7">
        <v>9800</v>
      </c>
      <c r="T142" s="5">
        <v>5</v>
      </c>
      <c r="U142" s="5">
        <v>34</v>
      </c>
      <c r="V142" s="5">
        <v>11</v>
      </c>
      <c r="W142" s="5">
        <v>13</v>
      </c>
      <c r="X142" s="5">
        <v>95</v>
      </c>
      <c r="Y142" s="5" t="s">
        <v>746</v>
      </c>
      <c r="Z142" s="5" t="s">
        <v>47</v>
      </c>
      <c r="AA142" s="5" t="s">
        <v>188</v>
      </c>
      <c r="AB142" s="5" t="s">
        <v>164</v>
      </c>
      <c r="AC142" s="5" t="s">
        <v>121</v>
      </c>
      <c r="AD142" s="5" t="s">
        <v>276</v>
      </c>
      <c r="AE142" s="5">
        <v>90.2</v>
      </c>
    </row>
    <row r="143" spans="1:31" ht="17" x14ac:dyDescent="0.2">
      <c r="A143" s="2" t="s">
        <v>824</v>
      </c>
      <c r="B143" s="2" t="s">
        <v>825</v>
      </c>
      <c r="C143" s="2" t="s">
        <v>154</v>
      </c>
      <c r="D143" s="2">
        <v>38</v>
      </c>
      <c r="E143" s="3">
        <v>32035</v>
      </c>
      <c r="F143" s="2" t="s">
        <v>54</v>
      </c>
      <c r="G143" s="2" t="s">
        <v>55</v>
      </c>
      <c r="H143" s="2" t="s">
        <v>56</v>
      </c>
      <c r="I143" s="2" t="s">
        <v>380</v>
      </c>
      <c r="J143" s="2" t="s">
        <v>58</v>
      </c>
      <c r="K143" s="2" t="s">
        <v>59</v>
      </c>
      <c r="L143" s="2" t="s">
        <v>491</v>
      </c>
      <c r="M143" s="2" t="s">
        <v>43</v>
      </c>
      <c r="N143" s="2" t="s">
        <v>826</v>
      </c>
      <c r="O143" s="3">
        <v>42342</v>
      </c>
      <c r="P143" s="3"/>
      <c r="Q143" s="2" t="s">
        <v>62</v>
      </c>
      <c r="R143" s="4">
        <v>67000</v>
      </c>
      <c r="S143" s="4">
        <v>3400</v>
      </c>
      <c r="T143" s="2" t="s">
        <v>106</v>
      </c>
      <c r="U143" s="2">
        <v>17</v>
      </c>
      <c r="V143" s="2">
        <v>15</v>
      </c>
      <c r="W143" s="2">
        <v>7</v>
      </c>
      <c r="X143" s="2">
        <v>49</v>
      </c>
      <c r="Y143" s="2" t="s">
        <v>46</v>
      </c>
      <c r="Z143" s="2" t="s">
        <v>64</v>
      </c>
      <c r="AA143" s="2" t="s">
        <v>215</v>
      </c>
      <c r="AB143" s="2" t="s">
        <v>129</v>
      </c>
      <c r="AC143" s="2" t="s">
        <v>67</v>
      </c>
      <c r="AD143" s="2" t="s">
        <v>68</v>
      </c>
      <c r="AE143" s="2">
        <v>54.9</v>
      </c>
    </row>
    <row r="144" spans="1:31" ht="17" x14ac:dyDescent="0.2">
      <c r="A144" s="5" t="s">
        <v>827</v>
      </c>
      <c r="B144" s="5" t="s">
        <v>828</v>
      </c>
      <c r="C144" s="5" t="s">
        <v>35</v>
      </c>
      <c r="D144" s="5">
        <v>28</v>
      </c>
      <c r="E144" s="6">
        <v>35699</v>
      </c>
      <c r="F144" s="5" t="s">
        <v>402</v>
      </c>
      <c r="G144" s="5" t="s">
        <v>72</v>
      </c>
      <c r="H144" s="5" t="s">
        <v>403</v>
      </c>
      <c r="I144" s="5" t="s">
        <v>157</v>
      </c>
      <c r="J144" s="5" t="s">
        <v>617</v>
      </c>
      <c r="K144" s="5" t="s">
        <v>618</v>
      </c>
      <c r="L144" s="5" t="s">
        <v>619</v>
      </c>
      <c r="M144" s="5" t="s">
        <v>138</v>
      </c>
      <c r="N144" s="5" t="s">
        <v>620</v>
      </c>
      <c r="O144" s="6">
        <v>45073</v>
      </c>
      <c r="P144" s="6"/>
      <c r="Q144" s="5" t="s">
        <v>62</v>
      </c>
      <c r="R144" s="7">
        <v>38000</v>
      </c>
      <c r="S144" s="7">
        <v>-3400</v>
      </c>
      <c r="T144" s="5">
        <v>4</v>
      </c>
      <c r="U144" s="5">
        <v>23</v>
      </c>
      <c r="V144" s="5">
        <v>16</v>
      </c>
      <c r="W144" s="5">
        <v>5</v>
      </c>
      <c r="X144" s="5">
        <v>71</v>
      </c>
      <c r="Y144" s="5" t="s">
        <v>46</v>
      </c>
      <c r="Z144" s="5" t="s">
        <v>64</v>
      </c>
      <c r="AA144" s="5" t="s">
        <v>176</v>
      </c>
      <c r="AB144" s="5" t="s">
        <v>164</v>
      </c>
      <c r="AC144" s="5" t="s">
        <v>408</v>
      </c>
      <c r="AD144" s="5" t="s">
        <v>68</v>
      </c>
      <c r="AE144" s="5">
        <v>74.099999999999994</v>
      </c>
    </row>
    <row r="145" spans="1:31" ht="34" x14ac:dyDescent="0.2">
      <c r="A145" s="2" t="s">
        <v>829</v>
      </c>
      <c r="B145" s="2" t="s">
        <v>830</v>
      </c>
      <c r="C145" s="2" t="s">
        <v>154</v>
      </c>
      <c r="D145" s="2">
        <v>31</v>
      </c>
      <c r="E145" s="3">
        <v>34818</v>
      </c>
      <c r="F145" s="2" t="s">
        <v>133</v>
      </c>
      <c r="G145" s="2" t="s">
        <v>693</v>
      </c>
      <c r="H145" s="2" t="s">
        <v>475</v>
      </c>
      <c r="I145" s="2" t="s">
        <v>157</v>
      </c>
      <c r="J145" s="2" t="s">
        <v>583</v>
      </c>
      <c r="K145" s="2" t="s">
        <v>584</v>
      </c>
      <c r="L145" s="2" t="s">
        <v>831</v>
      </c>
      <c r="M145" s="2" t="s">
        <v>43</v>
      </c>
      <c r="N145" s="2" t="s">
        <v>492</v>
      </c>
      <c r="O145" s="3">
        <v>44325</v>
      </c>
      <c r="P145" s="3"/>
      <c r="Q145" s="2" t="s">
        <v>62</v>
      </c>
      <c r="R145" s="4">
        <v>31000</v>
      </c>
      <c r="S145" s="4">
        <v>600</v>
      </c>
      <c r="T145" s="2" t="s">
        <v>795</v>
      </c>
      <c r="U145" s="2">
        <v>33</v>
      </c>
      <c r="V145" s="2">
        <v>16</v>
      </c>
      <c r="W145" s="2">
        <v>14</v>
      </c>
      <c r="X145" s="2">
        <v>48</v>
      </c>
      <c r="Y145" s="2" t="s">
        <v>46</v>
      </c>
      <c r="Z145" s="2" t="s">
        <v>47</v>
      </c>
      <c r="AA145" s="2" t="s">
        <v>215</v>
      </c>
      <c r="AB145" s="2" t="s">
        <v>275</v>
      </c>
      <c r="AC145" s="2" t="s">
        <v>143</v>
      </c>
      <c r="AD145" s="2" t="s">
        <v>51</v>
      </c>
      <c r="AE145" s="2">
        <v>46</v>
      </c>
    </row>
    <row r="146" spans="1:31" ht="34" x14ac:dyDescent="0.2">
      <c r="A146" s="5" t="s">
        <v>832</v>
      </c>
      <c r="B146" s="5" t="s">
        <v>833</v>
      </c>
      <c r="C146" s="5" t="s">
        <v>154</v>
      </c>
      <c r="D146" s="5">
        <v>32</v>
      </c>
      <c r="E146" s="6">
        <v>34331</v>
      </c>
      <c r="F146" s="5" t="s">
        <v>523</v>
      </c>
      <c r="G146" s="5" t="s">
        <v>100</v>
      </c>
      <c r="H146" s="5" t="s">
        <v>561</v>
      </c>
      <c r="I146" s="5" t="s">
        <v>380</v>
      </c>
      <c r="J146" s="5" t="s">
        <v>343</v>
      </c>
      <c r="K146" s="5" t="s">
        <v>344</v>
      </c>
      <c r="L146" s="5" t="s">
        <v>272</v>
      </c>
      <c r="M146" s="5" t="s">
        <v>273</v>
      </c>
      <c r="N146" s="5" t="s">
        <v>274</v>
      </c>
      <c r="O146" s="6">
        <v>42892</v>
      </c>
      <c r="P146" s="6">
        <v>44621</v>
      </c>
      <c r="Q146" s="5" t="s">
        <v>141</v>
      </c>
      <c r="R146" s="7">
        <v>88000</v>
      </c>
      <c r="S146" s="7">
        <v>4400</v>
      </c>
      <c r="T146" s="5" t="s">
        <v>187</v>
      </c>
      <c r="U146" s="5">
        <v>36</v>
      </c>
      <c r="V146" s="5">
        <v>4</v>
      </c>
      <c r="W146" s="5">
        <v>2</v>
      </c>
      <c r="X146" s="5">
        <v>40</v>
      </c>
      <c r="Y146" s="5" t="s">
        <v>46</v>
      </c>
      <c r="Z146" s="5" t="s">
        <v>151</v>
      </c>
      <c r="AA146" s="5" t="s">
        <v>176</v>
      </c>
      <c r="AB146" s="5" t="s">
        <v>275</v>
      </c>
      <c r="AC146" s="5" t="s">
        <v>267</v>
      </c>
      <c r="AD146" s="5" t="s">
        <v>196</v>
      </c>
      <c r="AE146" s="5">
        <v>59</v>
      </c>
    </row>
    <row r="147" spans="1:31" ht="34" x14ac:dyDescent="0.2">
      <c r="A147" s="2" t="s">
        <v>834</v>
      </c>
      <c r="B147" s="2" t="s">
        <v>835</v>
      </c>
      <c r="C147" s="2" t="s">
        <v>154</v>
      </c>
      <c r="D147" s="2">
        <v>52</v>
      </c>
      <c r="E147" s="3">
        <v>26903</v>
      </c>
      <c r="F147" s="2" t="s">
        <v>836</v>
      </c>
      <c r="G147" s="2" t="s">
        <v>55</v>
      </c>
      <c r="H147" s="2" t="s">
        <v>280</v>
      </c>
      <c r="I147" s="2" t="s">
        <v>74</v>
      </c>
      <c r="J147" s="2" t="s">
        <v>810</v>
      </c>
      <c r="K147" s="2" t="s">
        <v>811</v>
      </c>
      <c r="L147" s="2" t="s">
        <v>420</v>
      </c>
      <c r="M147" s="2" t="s">
        <v>43</v>
      </c>
      <c r="N147" s="2" t="s">
        <v>421</v>
      </c>
      <c r="O147" s="3">
        <v>45631</v>
      </c>
      <c r="P147" s="3"/>
      <c r="Q147" s="2" t="s">
        <v>45</v>
      </c>
      <c r="R147" s="4">
        <v>49000</v>
      </c>
      <c r="S147" s="4">
        <v>4400</v>
      </c>
      <c r="T147" s="2" t="s">
        <v>837</v>
      </c>
      <c r="U147" s="2">
        <v>19</v>
      </c>
      <c r="V147" s="2">
        <v>15</v>
      </c>
      <c r="W147" s="2">
        <v>11</v>
      </c>
      <c r="X147" s="2">
        <v>68</v>
      </c>
      <c r="Y147" s="2" t="s">
        <v>46</v>
      </c>
      <c r="Z147" s="2" t="s">
        <v>64</v>
      </c>
      <c r="AA147" s="2" t="s">
        <v>48</v>
      </c>
      <c r="AB147" s="2" t="s">
        <v>243</v>
      </c>
      <c r="AC147" s="2" t="s">
        <v>284</v>
      </c>
      <c r="AD147" s="2" t="s">
        <v>68</v>
      </c>
      <c r="AE147" s="2">
        <v>69</v>
      </c>
    </row>
    <row r="148" spans="1:31" ht="34" x14ac:dyDescent="0.2">
      <c r="A148" s="5" t="s">
        <v>838</v>
      </c>
      <c r="B148" s="5" t="s">
        <v>839</v>
      </c>
      <c r="C148" s="5" t="s">
        <v>642</v>
      </c>
      <c r="D148" s="5">
        <v>61</v>
      </c>
      <c r="E148" s="6">
        <v>23859</v>
      </c>
      <c r="F148" s="5" t="s">
        <v>523</v>
      </c>
      <c r="G148" s="5" t="s">
        <v>675</v>
      </c>
      <c r="H148" s="5" t="s">
        <v>379</v>
      </c>
      <c r="I148" s="5" t="s">
        <v>57</v>
      </c>
      <c r="J148" s="5" t="s">
        <v>343</v>
      </c>
      <c r="K148" s="5" t="s">
        <v>344</v>
      </c>
      <c r="L148" s="5" t="s">
        <v>840</v>
      </c>
      <c r="M148" s="5" t="s">
        <v>43</v>
      </c>
      <c r="N148" s="5" t="s">
        <v>44</v>
      </c>
      <c r="O148" s="6">
        <v>45012</v>
      </c>
      <c r="P148" s="6"/>
      <c r="Q148" s="5" t="s">
        <v>62</v>
      </c>
      <c r="R148" s="7">
        <v>96000</v>
      </c>
      <c r="S148" s="7">
        <v>4800</v>
      </c>
      <c r="T148" s="5">
        <v>3</v>
      </c>
      <c r="U148" s="5">
        <v>51</v>
      </c>
      <c r="V148" s="5">
        <v>16</v>
      </c>
      <c r="W148" s="5">
        <v>1</v>
      </c>
      <c r="X148" s="5">
        <v>65</v>
      </c>
      <c r="Y148" s="5" t="s">
        <v>320</v>
      </c>
      <c r="Z148" s="5" t="s">
        <v>64</v>
      </c>
      <c r="AA148" s="5" t="s">
        <v>188</v>
      </c>
      <c r="AB148" s="5" t="s">
        <v>164</v>
      </c>
      <c r="AC148" s="5" t="s">
        <v>267</v>
      </c>
      <c r="AD148" s="5" t="s">
        <v>68</v>
      </c>
      <c r="AE148" s="5">
        <v>69.2</v>
      </c>
    </row>
    <row r="149" spans="1:31" ht="17" x14ac:dyDescent="0.2">
      <c r="A149" s="2" t="s">
        <v>841</v>
      </c>
      <c r="B149" s="2" t="s">
        <v>842</v>
      </c>
      <c r="C149" s="2" t="s">
        <v>287</v>
      </c>
      <c r="D149" s="2">
        <v>25</v>
      </c>
      <c r="E149" s="3">
        <v>36797</v>
      </c>
      <c r="F149" s="2" t="s">
        <v>71</v>
      </c>
      <c r="G149" s="2" t="s">
        <v>72</v>
      </c>
      <c r="H149" s="2" t="s">
        <v>715</v>
      </c>
      <c r="I149" s="2" t="s">
        <v>115</v>
      </c>
      <c r="J149" s="2" t="s">
        <v>240</v>
      </c>
      <c r="K149" s="2" t="s">
        <v>241</v>
      </c>
      <c r="L149" s="2" t="s">
        <v>160</v>
      </c>
      <c r="M149" s="2" t="s">
        <v>161</v>
      </c>
      <c r="N149" s="2" t="s">
        <v>174</v>
      </c>
      <c r="O149" s="3" t="s">
        <v>843</v>
      </c>
      <c r="P149" s="3">
        <v>45594</v>
      </c>
      <c r="Q149" s="2" t="s">
        <v>141</v>
      </c>
      <c r="R149" s="4">
        <v>83000</v>
      </c>
      <c r="S149" s="4">
        <v>1700</v>
      </c>
      <c r="T149" s="2">
        <v>2</v>
      </c>
      <c r="U149" s="2">
        <v>20</v>
      </c>
      <c r="V149" s="2">
        <v>12</v>
      </c>
      <c r="W149" s="2">
        <v>2</v>
      </c>
      <c r="X149" s="2">
        <v>59</v>
      </c>
      <c r="Y149" s="2" t="s">
        <v>46</v>
      </c>
      <c r="Z149" s="2" t="s">
        <v>844</v>
      </c>
      <c r="AA149" s="2" t="s">
        <v>845</v>
      </c>
      <c r="AB149" s="2" t="s">
        <v>243</v>
      </c>
      <c r="AC149" s="2" t="s">
        <v>81</v>
      </c>
      <c r="AD149" s="2" t="s">
        <v>222</v>
      </c>
      <c r="AE149" s="2">
        <v>52.6</v>
      </c>
    </row>
    <row r="150" spans="1:31" ht="17" x14ac:dyDescent="0.2">
      <c r="A150" s="5" t="s">
        <v>846</v>
      </c>
      <c r="B150" s="5" t="s">
        <v>847</v>
      </c>
      <c r="C150" s="5" t="s">
        <v>154</v>
      </c>
      <c r="D150" s="5">
        <v>51</v>
      </c>
      <c r="E150" s="6">
        <v>27385</v>
      </c>
      <c r="F150" s="5" t="s">
        <v>523</v>
      </c>
      <c r="G150" s="5" t="s">
        <v>100</v>
      </c>
      <c r="H150" s="5" t="s">
        <v>755</v>
      </c>
      <c r="I150" s="5" t="s">
        <v>703</v>
      </c>
      <c r="J150" s="5" t="s">
        <v>262</v>
      </c>
      <c r="K150" s="5" t="s">
        <v>263</v>
      </c>
      <c r="L150" s="5" t="s">
        <v>60</v>
      </c>
      <c r="M150" s="5" t="s">
        <v>61</v>
      </c>
      <c r="N150" s="5" t="s">
        <v>848</v>
      </c>
      <c r="O150" s="6">
        <v>45581</v>
      </c>
      <c r="P150" s="6"/>
      <c r="Q150" s="5" t="s">
        <v>62</v>
      </c>
      <c r="R150" s="7">
        <v>39000</v>
      </c>
      <c r="S150" s="7">
        <v>2000</v>
      </c>
      <c r="T150" s="5">
        <v>3</v>
      </c>
      <c r="U150" s="5">
        <v>38</v>
      </c>
      <c r="V150" s="5">
        <v>20</v>
      </c>
      <c r="W150" s="5">
        <v>20</v>
      </c>
      <c r="X150" s="5">
        <v>63</v>
      </c>
      <c r="Y150" s="5" t="s">
        <v>63</v>
      </c>
      <c r="Z150" s="5" t="s">
        <v>361</v>
      </c>
      <c r="AA150" s="5" t="s">
        <v>221</v>
      </c>
      <c r="AB150" s="5" t="s">
        <v>66</v>
      </c>
      <c r="AC150" s="5" t="s">
        <v>267</v>
      </c>
      <c r="AD150" s="5" t="s">
        <v>68</v>
      </c>
      <c r="AE150" s="5">
        <v>58.5</v>
      </c>
    </row>
    <row r="151" spans="1:31" ht="17" x14ac:dyDescent="0.2">
      <c r="A151" s="2" t="s">
        <v>849</v>
      </c>
      <c r="B151" s="2" t="s">
        <v>850</v>
      </c>
      <c r="C151" s="2" t="s">
        <v>154</v>
      </c>
      <c r="D151" s="2">
        <v>53</v>
      </c>
      <c r="E151" s="3">
        <v>26758</v>
      </c>
      <c r="F151" s="2" t="s">
        <v>133</v>
      </c>
      <c r="G151" s="2" t="s">
        <v>133</v>
      </c>
      <c r="H151" s="2" t="s">
        <v>134</v>
      </c>
      <c r="I151" s="2" t="s">
        <v>437</v>
      </c>
      <c r="J151" s="2" t="s">
        <v>135</v>
      </c>
      <c r="K151" s="2" t="s">
        <v>136</v>
      </c>
      <c r="L151" s="2" t="s">
        <v>283</v>
      </c>
      <c r="M151" s="2" t="s">
        <v>61</v>
      </c>
      <c r="N151" s="2" t="s">
        <v>186</v>
      </c>
      <c r="O151" s="3">
        <v>43159</v>
      </c>
      <c r="P151" s="3"/>
      <c r="Q151" s="2" t="s">
        <v>62</v>
      </c>
      <c r="R151" s="4">
        <v>107000</v>
      </c>
      <c r="S151" s="4">
        <v>9600</v>
      </c>
      <c r="T151" s="2" t="s">
        <v>206</v>
      </c>
      <c r="U151" s="2">
        <v>22</v>
      </c>
      <c r="V151" s="2">
        <v>11</v>
      </c>
      <c r="W151" s="2">
        <v>0</v>
      </c>
      <c r="X151" s="2">
        <v>86</v>
      </c>
      <c r="Y151" s="2" t="s">
        <v>46</v>
      </c>
      <c r="Z151" s="2" t="s">
        <v>47</v>
      </c>
      <c r="AA151" s="2" t="s">
        <v>142</v>
      </c>
      <c r="AB151" s="2" t="s">
        <v>49</v>
      </c>
      <c r="AC151" s="2" t="s">
        <v>143</v>
      </c>
      <c r="AD151" s="2" t="s">
        <v>276</v>
      </c>
      <c r="AE151" s="2">
        <v>81.599999999999994</v>
      </c>
    </row>
    <row r="152" spans="1:31" ht="34" x14ac:dyDescent="0.2">
      <c r="A152" s="5" t="s">
        <v>851</v>
      </c>
      <c r="B152" s="5" t="s">
        <v>852</v>
      </c>
      <c r="C152" s="5" t="s">
        <v>154</v>
      </c>
      <c r="D152" s="5">
        <v>22</v>
      </c>
      <c r="E152" s="6">
        <v>37881</v>
      </c>
      <c r="F152" s="5" t="s">
        <v>615</v>
      </c>
      <c r="G152" s="5" t="s">
        <v>72</v>
      </c>
      <c r="H152" s="5" t="s">
        <v>690</v>
      </c>
      <c r="I152" s="5" t="s">
        <v>115</v>
      </c>
      <c r="J152" s="5" t="s">
        <v>533</v>
      </c>
      <c r="K152" s="5" t="s">
        <v>534</v>
      </c>
      <c r="L152" s="5" t="s">
        <v>619</v>
      </c>
      <c r="M152" s="5" t="s">
        <v>525</v>
      </c>
      <c r="N152" s="5" t="s">
        <v>620</v>
      </c>
      <c r="O152" s="6">
        <v>44643</v>
      </c>
      <c r="P152" s="6"/>
      <c r="Q152" s="5" t="s">
        <v>45</v>
      </c>
      <c r="R152" s="7">
        <v>87000</v>
      </c>
      <c r="S152" s="7">
        <v>1700</v>
      </c>
      <c r="T152" s="5">
        <v>2</v>
      </c>
      <c r="U152" s="5">
        <v>11</v>
      </c>
      <c r="V152" s="5">
        <v>21</v>
      </c>
      <c r="W152" s="5">
        <v>19</v>
      </c>
      <c r="X152" s="5">
        <v>47</v>
      </c>
      <c r="Y152" s="5" t="s">
        <v>320</v>
      </c>
      <c r="Z152" s="5" t="s">
        <v>64</v>
      </c>
      <c r="AA152" s="5" t="s">
        <v>48</v>
      </c>
      <c r="AB152" s="5" t="s">
        <v>66</v>
      </c>
      <c r="AC152" s="5" t="s">
        <v>408</v>
      </c>
      <c r="AD152" s="5" t="s">
        <v>227</v>
      </c>
      <c r="AE152" s="5">
        <v>37.700000000000003</v>
      </c>
    </row>
    <row r="153" spans="1:31" ht="17" x14ac:dyDescent="0.2">
      <c r="A153" s="2" t="s">
        <v>853</v>
      </c>
      <c r="B153" s="2" t="s">
        <v>854</v>
      </c>
      <c r="C153" s="2" t="s">
        <v>154</v>
      </c>
      <c r="D153" s="2">
        <v>30</v>
      </c>
      <c r="E153" s="3">
        <v>35019</v>
      </c>
      <c r="F153" s="2" t="s">
        <v>855</v>
      </c>
      <c r="G153" s="2" t="s">
        <v>100</v>
      </c>
      <c r="H153" s="2" t="s">
        <v>218</v>
      </c>
      <c r="I153" s="2" t="s">
        <v>89</v>
      </c>
      <c r="J153" s="2" t="s">
        <v>102</v>
      </c>
      <c r="K153" s="2" t="s">
        <v>103</v>
      </c>
      <c r="L153" s="2" t="s">
        <v>463</v>
      </c>
      <c r="M153" s="2" t="s">
        <v>337</v>
      </c>
      <c r="N153" s="2" t="s">
        <v>94</v>
      </c>
      <c r="O153" s="3" t="s">
        <v>856</v>
      </c>
      <c r="P153" s="3"/>
      <c r="Q153" s="2" t="s">
        <v>45</v>
      </c>
      <c r="R153" s="4">
        <v>129000</v>
      </c>
      <c r="S153" s="4">
        <v>7700</v>
      </c>
      <c r="T153" s="2">
        <v>3</v>
      </c>
      <c r="U153" s="2">
        <v>28</v>
      </c>
      <c r="V153" s="2">
        <v>25</v>
      </c>
      <c r="W153" s="2">
        <v>4</v>
      </c>
      <c r="X153" s="2">
        <v>40</v>
      </c>
      <c r="Y153" s="2" t="s">
        <v>46</v>
      </c>
      <c r="Z153" s="2" t="s">
        <v>151</v>
      </c>
      <c r="AA153" s="2" t="s">
        <v>857</v>
      </c>
      <c r="AB153" s="2" t="s">
        <v>66</v>
      </c>
      <c r="AC153" s="2" t="s">
        <v>108</v>
      </c>
      <c r="AD153" s="2" t="s">
        <v>68</v>
      </c>
      <c r="AE153" s="2">
        <v>56</v>
      </c>
    </row>
    <row r="154" spans="1:31" ht="17" x14ac:dyDescent="0.2">
      <c r="A154" s="5" t="s">
        <v>858</v>
      </c>
      <c r="B154" s="5" t="s">
        <v>859</v>
      </c>
      <c r="C154" s="5" t="s">
        <v>549</v>
      </c>
      <c r="D154" s="5">
        <v>44</v>
      </c>
      <c r="E154" s="6">
        <v>29829</v>
      </c>
      <c r="F154" s="5" t="s">
        <v>210</v>
      </c>
      <c r="G154" s="5" t="s">
        <v>100</v>
      </c>
      <c r="H154" s="5" t="s">
        <v>519</v>
      </c>
      <c r="I154" s="5" t="s">
        <v>380</v>
      </c>
      <c r="J154" s="5" t="s">
        <v>418</v>
      </c>
      <c r="K154" s="5" t="s">
        <v>419</v>
      </c>
      <c r="L154" s="5" t="s">
        <v>366</v>
      </c>
      <c r="M154" s="5" t="s">
        <v>273</v>
      </c>
      <c r="N154" s="5" t="s">
        <v>274</v>
      </c>
      <c r="O154" s="6">
        <v>44213</v>
      </c>
      <c r="P154" s="6">
        <v>45083</v>
      </c>
      <c r="Q154" s="5" t="s">
        <v>141</v>
      </c>
      <c r="R154" s="7">
        <v>69000</v>
      </c>
      <c r="S154" s="7">
        <v>3400</v>
      </c>
      <c r="T154" s="5">
        <v>3</v>
      </c>
      <c r="U154" s="5">
        <v>29</v>
      </c>
      <c r="V154" s="5">
        <v>19</v>
      </c>
      <c r="W154" s="5">
        <v>11</v>
      </c>
      <c r="X154" s="5">
        <v>79</v>
      </c>
      <c r="Y154" s="5" t="s">
        <v>298</v>
      </c>
      <c r="Z154" s="5" t="s">
        <v>47</v>
      </c>
      <c r="AA154" s="5" t="s">
        <v>221</v>
      </c>
      <c r="AB154" s="5" t="s">
        <v>164</v>
      </c>
      <c r="AC154" s="5" t="s">
        <v>121</v>
      </c>
      <c r="AD154" s="5" t="s">
        <v>68</v>
      </c>
      <c r="AE154" s="5">
        <v>66.400000000000006</v>
      </c>
    </row>
    <row r="155" spans="1:31" ht="17" x14ac:dyDescent="0.2">
      <c r="A155" s="2" t="s">
        <v>860</v>
      </c>
      <c r="B155" s="2" t="s">
        <v>861</v>
      </c>
      <c r="C155" s="2" t="s">
        <v>35</v>
      </c>
      <c r="D155" s="2">
        <v>57</v>
      </c>
      <c r="E155" s="3">
        <v>25254</v>
      </c>
      <c r="F155" s="2" t="s">
        <v>615</v>
      </c>
      <c r="G155" s="2" t="s">
        <v>72</v>
      </c>
      <c r="H155" s="2" t="s">
        <v>862</v>
      </c>
      <c r="I155" s="2" t="s">
        <v>115</v>
      </c>
      <c r="J155" s="2" t="s">
        <v>533</v>
      </c>
      <c r="K155" s="2" t="s">
        <v>534</v>
      </c>
      <c r="L155" s="2" t="s">
        <v>76</v>
      </c>
      <c r="M155" s="2" t="s">
        <v>265</v>
      </c>
      <c r="N155" s="2" t="s">
        <v>78</v>
      </c>
      <c r="O155" s="3">
        <v>45435</v>
      </c>
      <c r="P155" s="3"/>
      <c r="Q155" s="2" t="s">
        <v>62</v>
      </c>
      <c r="R155" s="4">
        <v>60000</v>
      </c>
      <c r="S155" s="4">
        <v>3000</v>
      </c>
      <c r="T155" s="2">
        <v>3</v>
      </c>
      <c r="U155" s="2">
        <v>55</v>
      </c>
      <c r="V155" s="2">
        <v>9</v>
      </c>
      <c r="W155" s="2">
        <v>7</v>
      </c>
      <c r="X155" s="2">
        <v>78</v>
      </c>
      <c r="Y155" s="2" t="s">
        <v>46</v>
      </c>
      <c r="Z155" s="2" t="s">
        <v>844</v>
      </c>
      <c r="AA155" s="2" t="s">
        <v>221</v>
      </c>
      <c r="AB155" s="2" t="s">
        <v>164</v>
      </c>
      <c r="AC155" s="2" t="s">
        <v>408</v>
      </c>
      <c r="AD155" s="2" t="s">
        <v>51</v>
      </c>
      <c r="AE155" s="2">
        <v>70.8</v>
      </c>
    </row>
    <row r="156" spans="1:31" ht="34" x14ac:dyDescent="0.2">
      <c r="A156" s="5" t="s">
        <v>863</v>
      </c>
      <c r="B156" s="5" t="s">
        <v>864</v>
      </c>
      <c r="C156" s="5" t="s">
        <v>154</v>
      </c>
      <c r="D156" s="5">
        <v>45</v>
      </c>
      <c r="E156" s="6">
        <v>29450</v>
      </c>
      <c r="F156" s="5" t="s">
        <v>99</v>
      </c>
      <c r="G156" s="5" t="s">
        <v>100</v>
      </c>
      <c r="H156" s="5" t="s">
        <v>388</v>
      </c>
      <c r="I156" s="5" t="s">
        <v>115</v>
      </c>
      <c r="J156" s="5" t="s">
        <v>102</v>
      </c>
      <c r="K156" s="5" t="s">
        <v>103</v>
      </c>
      <c r="L156" s="5" t="s">
        <v>865</v>
      </c>
      <c r="M156" s="5" t="s">
        <v>289</v>
      </c>
      <c r="N156" s="5" t="s">
        <v>303</v>
      </c>
      <c r="O156" s="6">
        <v>45694</v>
      </c>
      <c r="P156" s="6"/>
      <c r="Q156" s="5" t="s">
        <v>62</v>
      </c>
      <c r="R156" s="7">
        <v>79000</v>
      </c>
      <c r="S156" s="7">
        <v>1600</v>
      </c>
      <c r="T156" s="5">
        <v>2</v>
      </c>
      <c r="U156" s="5">
        <v>33</v>
      </c>
      <c r="V156" s="5">
        <v>16</v>
      </c>
      <c r="W156" s="5">
        <v>11</v>
      </c>
      <c r="X156" s="5">
        <v>65</v>
      </c>
      <c r="Y156" s="5" t="s">
        <v>46</v>
      </c>
      <c r="Z156" s="5" t="s">
        <v>47</v>
      </c>
      <c r="AA156" s="5" t="s">
        <v>176</v>
      </c>
      <c r="AB156" s="5" t="s">
        <v>49</v>
      </c>
      <c r="AC156" s="5" t="s">
        <v>108</v>
      </c>
      <c r="AD156" s="5" t="s">
        <v>68</v>
      </c>
      <c r="AE156" s="5">
        <v>53.5</v>
      </c>
    </row>
    <row r="157" spans="1:31" ht="34" x14ac:dyDescent="0.2">
      <c r="A157" s="2" t="s">
        <v>866</v>
      </c>
      <c r="B157" s="2" t="s">
        <v>867</v>
      </c>
      <c r="C157" s="2" t="s">
        <v>35</v>
      </c>
      <c r="D157" s="2">
        <v>42</v>
      </c>
      <c r="E157" s="3">
        <v>30542</v>
      </c>
      <c r="F157" s="2" t="s">
        <v>429</v>
      </c>
      <c r="G157" s="2" t="s">
        <v>200</v>
      </c>
      <c r="H157" s="2" t="s">
        <v>201</v>
      </c>
      <c r="I157" s="2" t="s">
        <v>89</v>
      </c>
      <c r="J157" s="2" t="s">
        <v>514</v>
      </c>
      <c r="K157" s="2" t="s">
        <v>515</v>
      </c>
      <c r="L157" s="2" t="s">
        <v>868</v>
      </c>
      <c r="M157" s="2" t="s">
        <v>43</v>
      </c>
      <c r="N157" s="2" t="s">
        <v>869</v>
      </c>
      <c r="O157" s="3">
        <v>44852</v>
      </c>
      <c r="P157" s="3"/>
      <c r="Q157" s="2" t="s">
        <v>62</v>
      </c>
      <c r="R157" s="4">
        <v>122000</v>
      </c>
      <c r="S157" s="4">
        <v>7300</v>
      </c>
      <c r="T157" s="2">
        <v>3</v>
      </c>
      <c r="U157" s="2">
        <v>25</v>
      </c>
      <c r="V157" s="2">
        <v>19</v>
      </c>
      <c r="W157" s="2">
        <v>21</v>
      </c>
      <c r="X157" s="2">
        <v>68</v>
      </c>
      <c r="Y157" s="2" t="s">
        <v>46</v>
      </c>
      <c r="Z157" s="2" t="s">
        <v>64</v>
      </c>
      <c r="AA157" s="2" t="s">
        <v>95</v>
      </c>
      <c r="AB157" s="2" t="s">
        <v>348</v>
      </c>
      <c r="AC157" s="2" t="s">
        <v>130</v>
      </c>
      <c r="AD157" s="2" t="s">
        <v>276</v>
      </c>
      <c r="AE157" s="2">
        <v>57</v>
      </c>
    </row>
    <row r="158" spans="1:31" ht="17" x14ac:dyDescent="0.2">
      <c r="A158" s="5" t="s">
        <v>870</v>
      </c>
      <c r="B158" s="5" t="s">
        <v>871</v>
      </c>
      <c r="C158" s="5" t="s">
        <v>35</v>
      </c>
      <c r="D158" s="5">
        <v>45</v>
      </c>
      <c r="E158" s="6">
        <v>29601</v>
      </c>
      <c r="F158" s="5" t="s">
        <v>71</v>
      </c>
      <c r="G158" s="5" t="s">
        <v>200</v>
      </c>
      <c r="H158" s="5" t="s">
        <v>424</v>
      </c>
      <c r="I158" s="5" t="s">
        <v>57</v>
      </c>
      <c r="J158" s="5" t="s">
        <v>872</v>
      </c>
      <c r="K158" s="5" t="s">
        <v>873</v>
      </c>
      <c r="L158" s="5" t="s">
        <v>319</v>
      </c>
      <c r="M158" s="5" t="s">
        <v>255</v>
      </c>
      <c r="N158" s="5" t="s">
        <v>80</v>
      </c>
      <c r="O158" s="6">
        <v>45597</v>
      </c>
      <c r="P158" s="6" t="s">
        <v>874</v>
      </c>
      <c r="Q158" s="5" t="s">
        <v>759</v>
      </c>
      <c r="R158" s="7">
        <v>96000</v>
      </c>
      <c r="S158" s="7">
        <v>13400</v>
      </c>
      <c r="T158" s="5">
        <v>5</v>
      </c>
      <c r="U158" s="5">
        <v>2</v>
      </c>
      <c r="V158" s="5">
        <v>2</v>
      </c>
      <c r="W158" s="5">
        <v>8</v>
      </c>
      <c r="X158" s="5">
        <v>59</v>
      </c>
      <c r="Y158" s="5" t="s">
        <v>63</v>
      </c>
      <c r="Z158" s="5" t="s">
        <v>107</v>
      </c>
      <c r="AA158" s="5" t="s">
        <v>215</v>
      </c>
      <c r="AB158" s="5" t="s">
        <v>66</v>
      </c>
      <c r="AC158" s="5" t="s">
        <v>81</v>
      </c>
      <c r="AD158" s="5" t="s">
        <v>68</v>
      </c>
      <c r="AE158" s="5">
        <v>72.2</v>
      </c>
    </row>
    <row r="159" spans="1:31" ht="17" x14ac:dyDescent="0.2">
      <c r="A159" s="2" t="s">
        <v>875</v>
      </c>
      <c r="B159" s="2" t="s">
        <v>876</v>
      </c>
      <c r="C159" s="2" t="s">
        <v>642</v>
      </c>
      <c r="D159" s="2">
        <v>45</v>
      </c>
      <c r="E159" s="3">
        <v>29488</v>
      </c>
      <c r="F159" s="2" t="s">
        <v>693</v>
      </c>
      <c r="G159" s="2" t="s">
        <v>133</v>
      </c>
      <c r="H159" s="2" t="s">
        <v>475</v>
      </c>
      <c r="I159" s="2" t="s">
        <v>115</v>
      </c>
      <c r="J159" s="2" t="s">
        <v>583</v>
      </c>
      <c r="K159" s="2" t="s">
        <v>584</v>
      </c>
      <c r="L159" s="2" t="s">
        <v>366</v>
      </c>
      <c r="M159" s="2" t="s">
        <v>273</v>
      </c>
      <c r="N159" s="2" t="s">
        <v>274</v>
      </c>
      <c r="O159" s="3">
        <v>43346</v>
      </c>
      <c r="P159" s="3"/>
      <c r="Q159" s="2" t="s">
        <v>62</v>
      </c>
      <c r="R159" s="4">
        <v>69000</v>
      </c>
      <c r="S159" s="4">
        <v>9700</v>
      </c>
      <c r="T159" s="2" t="s">
        <v>621</v>
      </c>
      <c r="U159" s="2">
        <v>22</v>
      </c>
      <c r="V159" s="2">
        <v>14</v>
      </c>
      <c r="W159" s="2">
        <v>24</v>
      </c>
      <c r="X159" s="2">
        <v>81</v>
      </c>
      <c r="Y159" s="2" t="s">
        <v>46</v>
      </c>
      <c r="Z159" s="2" t="s">
        <v>47</v>
      </c>
      <c r="AA159" s="2" t="s">
        <v>95</v>
      </c>
      <c r="AB159" s="2" t="s">
        <v>80</v>
      </c>
      <c r="AC159" s="2" t="s">
        <v>143</v>
      </c>
      <c r="AD159" s="2" t="s">
        <v>68</v>
      </c>
      <c r="AE159" s="2">
        <v>78.8</v>
      </c>
    </row>
    <row r="160" spans="1:31" ht="17" x14ac:dyDescent="0.2">
      <c r="A160" s="5" t="s">
        <v>877</v>
      </c>
      <c r="B160" s="5" t="s">
        <v>878</v>
      </c>
      <c r="C160" s="5" t="s">
        <v>154</v>
      </c>
      <c r="D160" s="5">
        <v>26</v>
      </c>
      <c r="E160" s="6">
        <v>36340</v>
      </c>
      <c r="F160" s="5" t="s">
        <v>429</v>
      </c>
      <c r="G160" s="5" t="s">
        <v>200</v>
      </c>
      <c r="H160" s="5" t="s">
        <v>430</v>
      </c>
      <c r="I160" s="5" t="s">
        <v>115</v>
      </c>
      <c r="J160" s="5" t="s">
        <v>248</v>
      </c>
      <c r="K160" s="5" t="s">
        <v>249</v>
      </c>
      <c r="L160" s="5" t="s">
        <v>173</v>
      </c>
      <c r="M160" s="5" t="s">
        <v>161</v>
      </c>
      <c r="N160" s="5" t="s">
        <v>174</v>
      </c>
      <c r="O160" s="6">
        <v>42508</v>
      </c>
      <c r="P160" s="6">
        <v>45963</v>
      </c>
      <c r="Q160" s="5" t="s">
        <v>141</v>
      </c>
      <c r="R160" s="7">
        <v>-69000</v>
      </c>
      <c r="S160" s="7">
        <v>-3400</v>
      </c>
      <c r="T160" s="5">
        <v>3</v>
      </c>
      <c r="U160" s="5">
        <v>-15</v>
      </c>
      <c r="V160" s="5">
        <v>9</v>
      </c>
      <c r="W160" s="5">
        <v>25</v>
      </c>
      <c r="X160" s="5">
        <v>56</v>
      </c>
      <c r="Y160" s="5" t="s">
        <v>46</v>
      </c>
      <c r="Z160" s="5" t="s">
        <v>64</v>
      </c>
      <c r="AA160" s="5" t="s">
        <v>215</v>
      </c>
      <c r="AB160" s="5" t="s">
        <v>66</v>
      </c>
      <c r="AC160" s="5" t="s">
        <v>130</v>
      </c>
      <c r="AD160" s="5" t="s">
        <v>68</v>
      </c>
      <c r="AE160" s="5">
        <v>50.3</v>
      </c>
    </row>
    <row r="161" spans="1:31" ht="17" x14ac:dyDescent="0.2">
      <c r="A161" s="2" t="s">
        <v>879</v>
      </c>
      <c r="B161" s="2" t="s">
        <v>880</v>
      </c>
      <c r="C161" s="2" t="s">
        <v>154</v>
      </c>
      <c r="D161" s="2">
        <v>28</v>
      </c>
      <c r="E161" s="3">
        <v>35812</v>
      </c>
      <c r="F161" s="2" t="s">
        <v>881</v>
      </c>
      <c r="G161" s="2" t="s">
        <v>133</v>
      </c>
      <c r="H161" s="2" t="s">
        <v>475</v>
      </c>
      <c r="I161" s="2" t="s">
        <v>74</v>
      </c>
      <c r="J161" s="2" t="s">
        <v>583</v>
      </c>
      <c r="K161" s="2" t="s">
        <v>584</v>
      </c>
      <c r="L161" s="2" t="s">
        <v>882</v>
      </c>
      <c r="M161" s="2" t="s">
        <v>265</v>
      </c>
      <c r="N161" s="2" t="s">
        <v>360</v>
      </c>
      <c r="O161" s="3">
        <v>44404</v>
      </c>
      <c r="P161" s="3"/>
      <c r="Q161" s="2" t="s">
        <v>62</v>
      </c>
      <c r="R161" s="4">
        <v>41000</v>
      </c>
      <c r="S161" s="4">
        <v>2000</v>
      </c>
      <c r="T161" s="2">
        <v>3</v>
      </c>
      <c r="U161" s="2">
        <v>31</v>
      </c>
      <c r="V161" s="2">
        <v>20</v>
      </c>
      <c r="W161" s="2">
        <v>15</v>
      </c>
      <c r="X161" s="2">
        <v>49</v>
      </c>
      <c r="Y161" s="2" t="s">
        <v>46</v>
      </c>
      <c r="Z161" s="2" t="s">
        <v>107</v>
      </c>
      <c r="AA161" s="2" t="s">
        <v>188</v>
      </c>
      <c r="AB161" s="2" t="s">
        <v>66</v>
      </c>
      <c r="AC161" s="2" t="s">
        <v>143</v>
      </c>
      <c r="AD161" s="2" t="s">
        <v>51</v>
      </c>
      <c r="AE161" s="2">
        <v>54.4</v>
      </c>
    </row>
    <row r="162" spans="1:31" ht="17" x14ac:dyDescent="0.2">
      <c r="A162" s="5" t="s">
        <v>883</v>
      </c>
      <c r="B162" s="5" t="s">
        <v>884</v>
      </c>
      <c r="C162" s="5" t="s">
        <v>154</v>
      </c>
      <c r="D162" s="5">
        <v>57</v>
      </c>
      <c r="E162" s="6" t="s">
        <v>885</v>
      </c>
      <c r="F162" s="5" t="s">
        <v>323</v>
      </c>
      <c r="G162" s="5" t="s">
        <v>72</v>
      </c>
      <c r="H162" s="5" t="s">
        <v>886</v>
      </c>
      <c r="I162" s="5" t="s">
        <v>703</v>
      </c>
      <c r="J162" s="5" t="s">
        <v>470</v>
      </c>
      <c r="K162" s="5" t="s">
        <v>589</v>
      </c>
      <c r="L162" s="5" t="s">
        <v>887</v>
      </c>
      <c r="M162" s="5" t="s">
        <v>525</v>
      </c>
      <c r="N162" s="5" t="s">
        <v>526</v>
      </c>
      <c r="O162" s="6">
        <v>45784</v>
      </c>
      <c r="P162" s="6"/>
      <c r="Q162" s="5" t="s">
        <v>62</v>
      </c>
      <c r="R162" s="7">
        <v>45000</v>
      </c>
      <c r="S162" s="7">
        <v>2200</v>
      </c>
      <c r="T162" s="5">
        <v>3</v>
      </c>
      <c r="U162" s="5">
        <v>9</v>
      </c>
      <c r="V162" s="5">
        <v>20</v>
      </c>
      <c r="W162" s="5">
        <v>6</v>
      </c>
      <c r="X162" s="5">
        <v>64</v>
      </c>
      <c r="Y162" s="5" t="s">
        <v>63</v>
      </c>
      <c r="Z162" s="5" t="s">
        <v>64</v>
      </c>
      <c r="AA162" s="5" t="s">
        <v>888</v>
      </c>
      <c r="AB162" s="5" t="s">
        <v>164</v>
      </c>
      <c r="AC162" s="5" t="s">
        <v>130</v>
      </c>
      <c r="AD162" s="5" t="s">
        <v>68</v>
      </c>
      <c r="AE162" s="5">
        <v>58.6</v>
      </c>
    </row>
    <row r="163" spans="1:31" ht="17" x14ac:dyDescent="0.2">
      <c r="A163" s="2" t="s">
        <v>889</v>
      </c>
      <c r="B163" s="2" t="s">
        <v>890</v>
      </c>
      <c r="C163" s="2" t="s">
        <v>154</v>
      </c>
      <c r="D163" s="2">
        <v>57</v>
      </c>
      <c r="E163" s="3">
        <v>25132</v>
      </c>
      <c r="F163" s="2" t="s">
        <v>54</v>
      </c>
      <c r="G163" s="2" t="s">
        <v>55</v>
      </c>
      <c r="H163" s="2" t="s">
        <v>56</v>
      </c>
      <c r="I163" s="2" t="s">
        <v>157</v>
      </c>
      <c r="J163" s="2" t="s">
        <v>647</v>
      </c>
      <c r="K163" s="2" t="s">
        <v>648</v>
      </c>
      <c r="L163" s="2" t="s">
        <v>891</v>
      </c>
      <c r="M163" s="2" t="s">
        <v>161</v>
      </c>
      <c r="N163" s="2" t="s">
        <v>174</v>
      </c>
      <c r="O163" s="3">
        <v>45149</v>
      </c>
      <c r="P163" s="3"/>
      <c r="Q163" s="2" t="s">
        <v>79</v>
      </c>
      <c r="R163" s="4">
        <v>42000</v>
      </c>
      <c r="S163" s="4">
        <v>2100</v>
      </c>
      <c r="T163" s="2">
        <v>3</v>
      </c>
      <c r="U163" s="2">
        <v>23</v>
      </c>
      <c r="V163" s="2">
        <v>17</v>
      </c>
      <c r="W163" s="2">
        <v>15</v>
      </c>
      <c r="X163" s="2">
        <v>76</v>
      </c>
      <c r="Y163" s="2" t="s">
        <v>46</v>
      </c>
      <c r="Z163" s="2" t="s">
        <v>64</v>
      </c>
      <c r="AA163" s="2" t="s">
        <v>221</v>
      </c>
      <c r="AB163" s="2" t="s">
        <v>66</v>
      </c>
      <c r="AC163" s="2" t="s">
        <v>67</v>
      </c>
      <c r="AD163" s="2" t="s">
        <v>68</v>
      </c>
      <c r="AE163" s="2">
        <v>61.8</v>
      </c>
    </row>
    <row r="164" spans="1:31" ht="17" x14ac:dyDescent="0.2">
      <c r="A164" s="5" t="s">
        <v>892</v>
      </c>
      <c r="B164" s="5" t="s">
        <v>893</v>
      </c>
      <c r="C164" s="5" t="s">
        <v>332</v>
      </c>
      <c r="D164" s="5">
        <v>49</v>
      </c>
      <c r="E164" s="6">
        <v>28204</v>
      </c>
      <c r="F164" s="5" t="s">
        <v>429</v>
      </c>
      <c r="G164" s="5" t="s">
        <v>72</v>
      </c>
      <c r="H164" s="5" t="s">
        <v>247</v>
      </c>
      <c r="I164" s="5" t="s">
        <v>74</v>
      </c>
      <c r="J164" s="5" t="s">
        <v>202</v>
      </c>
      <c r="K164" s="5" t="s">
        <v>203</v>
      </c>
      <c r="L164" s="5" t="s">
        <v>882</v>
      </c>
      <c r="M164" s="5" t="s">
        <v>265</v>
      </c>
      <c r="N164" s="5" t="s">
        <v>360</v>
      </c>
      <c r="O164" s="6">
        <v>44352</v>
      </c>
      <c r="P164" s="6"/>
      <c r="Q164" s="5" t="s">
        <v>62</v>
      </c>
      <c r="R164" s="7">
        <v>39000</v>
      </c>
      <c r="S164" s="7">
        <v>2000</v>
      </c>
      <c r="T164" s="5">
        <v>3</v>
      </c>
      <c r="U164" s="5">
        <v>4</v>
      </c>
      <c r="V164" s="5">
        <v>19</v>
      </c>
      <c r="W164" s="5">
        <v>7</v>
      </c>
      <c r="X164" s="5">
        <v>65</v>
      </c>
      <c r="Y164" s="5" t="s">
        <v>46</v>
      </c>
      <c r="Z164" s="5" t="s">
        <v>47</v>
      </c>
      <c r="AA164" s="5" t="s">
        <v>215</v>
      </c>
      <c r="AB164" s="5" t="s">
        <v>80</v>
      </c>
      <c r="AC164" s="5" t="s">
        <v>130</v>
      </c>
      <c r="AD164" s="5" t="s">
        <v>51</v>
      </c>
      <c r="AE164" s="5">
        <v>57.2</v>
      </c>
    </row>
    <row r="165" spans="1:31" ht="17" x14ac:dyDescent="0.2">
      <c r="A165" s="2" t="s">
        <v>894</v>
      </c>
      <c r="B165" s="2" t="s">
        <v>895</v>
      </c>
      <c r="C165" s="2" t="s">
        <v>35</v>
      </c>
      <c r="D165" s="2">
        <v>26</v>
      </c>
      <c r="E165" s="3">
        <v>36653</v>
      </c>
      <c r="F165" s="2" t="s">
        <v>370</v>
      </c>
      <c r="G165" s="2" t="s">
        <v>896</v>
      </c>
      <c r="H165" s="2" t="s">
        <v>897</v>
      </c>
      <c r="I165" s="2" t="s">
        <v>57</v>
      </c>
      <c r="J165" s="2" t="s">
        <v>372</v>
      </c>
      <c r="K165" s="2" t="s">
        <v>373</v>
      </c>
      <c r="L165" s="2" t="s">
        <v>390</v>
      </c>
      <c r="M165" s="2" t="s">
        <v>265</v>
      </c>
      <c r="N165" s="2" t="s">
        <v>360</v>
      </c>
      <c r="O165" s="3">
        <v>43483</v>
      </c>
      <c r="P165" s="3"/>
      <c r="Q165" s="2" t="s">
        <v>62</v>
      </c>
      <c r="R165" s="4">
        <v>87000</v>
      </c>
      <c r="S165" s="4">
        <v>4400</v>
      </c>
      <c r="T165" s="2">
        <v>3</v>
      </c>
      <c r="U165" s="2">
        <v>20</v>
      </c>
      <c r="V165" s="2">
        <v>11</v>
      </c>
      <c r="W165" s="2">
        <v>0</v>
      </c>
      <c r="X165" s="2">
        <v>81</v>
      </c>
      <c r="Y165" s="2" t="s">
        <v>46</v>
      </c>
      <c r="Z165" s="2" t="s">
        <v>47</v>
      </c>
      <c r="AA165" s="2" t="s">
        <v>221</v>
      </c>
      <c r="AB165" s="2" t="s">
        <v>164</v>
      </c>
      <c r="AC165" s="2" t="s">
        <v>376</v>
      </c>
      <c r="AD165" s="2" t="s">
        <v>68</v>
      </c>
      <c r="AE165" s="2">
        <v>70.3</v>
      </c>
    </row>
    <row r="166" spans="1:31" ht="17" x14ac:dyDescent="0.2">
      <c r="A166" s="5" t="s">
        <v>898</v>
      </c>
      <c r="B166" s="5" t="s">
        <v>899</v>
      </c>
      <c r="C166" s="5" t="s">
        <v>35</v>
      </c>
      <c r="D166" s="5">
        <v>22</v>
      </c>
      <c r="E166" s="6">
        <v>37813</v>
      </c>
      <c r="F166" s="5" t="s">
        <v>71</v>
      </c>
      <c r="G166" s="5" t="s">
        <v>72</v>
      </c>
      <c r="H166" s="5" t="s">
        <v>424</v>
      </c>
      <c r="I166" s="5" t="s">
        <v>39</v>
      </c>
      <c r="J166" s="5" t="s">
        <v>425</v>
      </c>
      <c r="K166" s="5" t="s">
        <v>426</v>
      </c>
      <c r="L166" s="5" t="s">
        <v>390</v>
      </c>
      <c r="M166" s="5" t="s">
        <v>265</v>
      </c>
      <c r="N166" s="5" t="s">
        <v>360</v>
      </c>
      <c r="O166" s="6">
        <v>43165</v>
      </c>
      <c r="P166" s="6"/>
      <c r="Q166" s="5" t="s">
        <v>62</v>
      </c>
      <c r="R166" s="7">
        <v>135000</v>
      </c>
      <c r="S166" s="7">
        <v>13500</v>
      </c>
      <c r="T166" s="5" t="s">
        <v>536</v>
      </c>
      <c r="U166" s="5">
        <v>35</v>
      </c>
      <c r="V166" s="5">
        <v>24</v>
      </c>
      <c r="W166" s="5">
        <v>14</v>
      </c>
      <c r="X166" s="5">
        <v>68</v>
      </c>
      <c r="Y166" s="5" t="s">
        <v>46</v>
      </c>
      <c r="Z166" s="5" t="s">
        <v>64</v>
      </c>
      <c r="AA166" s="5" t="s">
        <v>221</v>
      </c>
      <c r="AB166" s="5" t="s">
        <v>66</v>
      </c>
      <c r="AC166" s="5" t="s">
        <v>81</v>
      </c>
      <c r="AD166" s="5" t="s">
        <v>68</v>
      </c>
      <c r="AE166" s="5">
        <v>71.5</v>
      </c>
    </row>
    <row r="167" spans="1:31" ht="17" x14ac:dyDescent="0.2">
      <c r="A167" s="2" t="s">
        <v>900</v>
      </c>
      <c r="B167" s="2" t="s">
        <v>901</v>
      </c>
      <c r="C167" s="2" t="s">
        <v>154</v>
      </c>
      <c r="D167" s="2">
        <v>45</v>
      </c>
      <c r="E167" s="3">
        <v>29553</v>
      </c>
      <c r="F167" s="2" t="s">
        <v>518</v>
      </c>
      <c r="G167" s="2" t="s">
        <v>100</v>
      </c>
      <c r="H167" s="2" t="s">
        <v>230</v>
      </c>
      <c r="I167" s="2" t="s">
        <v>115</v>
      </c>
      <c r="J167" s="2" t="s">
        <v>902</v>
      </c>
      <c r="K167" s="2" t="s">
        <v>903</v>
      </c>
      <c r="L167" s="2" t="s">
        <v>660</v>
      </c>
      <c r="M167" s="2" t="s">
        <v>255</v>
      </c>
      <c r="N167" s="2" t="s">
        <v>254</v>
      </c>
      <c r="O167" s="3">
        <v>44182</v>
      </c>
      <c r="P167" s="3"/>
      <c r="Q167" s="2" t="s">
        <v>62</v>
      </c>
      <c r="R167" s="4">
        <v>67000</v>
      </c>
      <c r="S167" s="4">
        <v>6000</v>
      </c>
      <c r="T167" s="2">
        <v>4</v>
      </c>
      <c r="U167" s="2">
        <v>10</v>
      </c>
      <c r="V167" s="2">
        <v>10</v>
      </c>
      <c r="W167" s="2">
        <v>5</v>
      </c>
      <c r="X167" s="2">
        <v>79</v>
      </c>
      <c r="Y167" s="2" t="s">
        <v>46</v>
      </c>
      <c r="Z167" s="2" t="s">
        <v>47</v>
      </c>
      <c r="AA167" s="2" t="s">
        <v>215</v>
      </c>
      <c r="AB167" s="2" t="s">
        <v>129</v>
      </c>
      <c r="AC167" s="2" t="s">
        <v>121</v>
      </c>
      <c r="AD167" s="2" t="s">
        <v>68</v>
      </c>
      <c r="AE167" s="2">
        <v>73.7</v>
      </c>
    </row>
    <row r="168" spans="1:31" ht="17" x14ac:dyDescent="0.2">
      <c r="A168" s="5" t="s">
        <v>904</v>
      </c>
      <c r="B168" s="5" t="s">
        <v>905</v>
      </c>
      <c r="C168" s="5" t="s">
        <v>35</v>
      </c>
      <c r="D168" s="5">
        <v>44</v>
      </c>
      <c r="E168" s="6">
        <v>29867</v>
      </c>
      <c r="F168" s="5" t="s">
        <v>133</v>
      </c>
      <c r="G168" s="5" t="s">
        <v>133</v>
      </c>
      <c r="H168" s="5" t="s">
        <v>475</v>
      </c>
      <c r="I168" s="5" t="s">
        <v>89</v>
      </c>
      <c r="J168" s="5" t="s">
        <v>906</v>
      </c>
      <c r="K168" s="5" t="s">
        <v>686</v>
      </c>
      <c r="L168" s="5" t="s">
        <v>594</v>
      </c>
      <c r="M168" s="5" t="s">
        <v>273</v>
      </c>
      <c r="N168" s="5" t="s">
        <v>274</v>
      </c>
      <c r="O168" s="6">
        <v>44289</v>
      </c>
      <c r="P168" s="6"/>
      <c r="Q168" s="5" t="s">
        <v>62</v>
      </c>
      <c r="R168" s="7">
        <v>131000</v>
      </c>
      <c r="S168" s="7">
        <v>3900</v>
      </c>
      <c r="T168" s="5">
        <v>2</v>
      </c>
      <c r="U168" s="5">
        <v>32</v>
      </c>
      <c r="V168" s="5">
        <v>22</v>
      </c>
      <c r="W168" s="5">
        <v>17</v>
      </c>
      <c r="X168" s="5">
        <v>41</v>
      </c>
      <c r="Y168" s="5" t="s">
        <v>46</v>
      </c>
      <c r="Z168" s="5" t="s">
        <v>64</v>
      </c>
      <c r="AA168" s="5" t="s">
        <v>65</v>
      </c>
      <c r="AB168" s="5" t="s">
        <v>66</v>
      </c>
      <c r="AC168" s="5" t="s">
        <v>143</v>
      </c>
      <c r="AD168" s="5" t="s">
        <v>68</v>
      </c>
      <c r="AE168" s="5">
        <v>41.9</v>
      </c>
    </row>
    <row r="169" spans="1:31" ht="34" x14ac:dyDescent="0.2">
      <c r="A169" s="2" t="s">
        <v>907</v>
      </c>
      <c r="B169" s="2" t="s">
        <v>908</v>
      </c>
      <c r="C169" s="2" t="s">
        <v>168</v>
      </c>
      <c r="D169" s="2">
        <v>32</v>
      </c>
      <c r="E169" s="3">
        <v>34168</v>
      </c>
      <c r="F169" s="2" t="s">
        <v>133</v>
      </c>
      <c r="G169" s="2" t="s">
        <v>133</v>
      </c>
      <c r="H169" s="2" t="s">
        <v>475</v>
      </c>
      <c r="I169" s="2" t="s">
        <v>157</v>
      </c>
      <c r="J169" s="2" t="s">
        <v>135</v>
      </c>
      <c r="K169" s="2" t="s">
        <v>136</v>
      </c>
      <c r="L169" s="2" t="s">
        <v>909</v>
      </c>
      <c r="M169" s="2" t="s">
        <v>43</v>
      </c>
      <c r="N169" s="2" t="s">
        <v>421</v>
      </c>
      <c r="O169" s="3">
        <v>43421</v>
      </c>
      <c r="P169" s="3">
        <v>45855</v>
      </c>
      <c r="Q169" s="2" t="s">
        <v>759</v>
      </c>
      <c r="R169" s="4">
        <v>31000</v>
      </c>
      <c r="S169" s="4">
        <v>600</v>
      </c>
      <c r="T169" s="2">
        <v>2</v>
      </c>
      <c r="U169" s="2">
        <v>11</v>
      </c>
      <c r="V169" s="2">
        <v>14</v>
      </c>
      <c r="W169" s="2">
        <v>24</v>
      </c>
      <c r="X169" s="2">
        <v>45</v>
      </c>
      <c r="Y169" s="2" t="s">
        <v>46</v>
      </c>
      <c r="Z169" s="2" t="s">
        <v>47</v>
      </c>
      <c r="AA169" s="2" t="s">
        <v>221</v>
      </c>
      <c r="AB169" s="2" t="s">
        <v>275</v>
      </c>
      <c r="AC169" s="2" t="s">
        <v>143</v>
      </c>
      <c r="AD169" s="2" t="s">
        <v>68</v>
      </c>
      <c r="AE169" s="2">
        <v>36.5</v>
      </c>
    </row>
    <row r="170" spans="1:31" ht="17" x14ac:dyDescent="0.2">
      <c r="A170" s="5" t="s">
        <v>910</v>
      </c>
      <c r="B170" s="5" t="s">
        <v>911</v>
      </c>
      <c r="C170" s="5" t="s">
        <v>154</v>
      </c>
      <c r="D170" s="5">
        <v>32</v>
      </c>
      <c r="E170" s="6" t="s">
        <v>912</v>
      </c>
      <c r="F170" s="5" t="s">
        <v>881</v>
      </c>
      <c r="G170" s="5" t="s">
        <v>133</v>
      </c>
      <c r="H170" s="5" t="s">
        <v>582</v>
      </c>
      <c r="I170" s="5" t="s">
        <v>380</v>
      </c>
      <c r="J170" s="5" t="s">
        <v>685</v>
      </c>
      <c r="K170" s="5" t="s">
        <v>686</v>
      </c>
      <c r="L170" s="5" t="s">
        <v>491</v>
      </c>
      <c r="M170" s="5" t="s">
        <v>43</v>
      </c>
      <c r="N170" s="5" t="s">
        <v>492</v>
      </c>
      <c r="O170" s="6">
        <v>43821</v>
      </c>
      <c r="P170" s="6"/>
      <c r="Q170" s="5" t="s">
        <v>79</v>
      </c>
      <c r="R170" s="7">
        <v>68000</v>
      </c>
      <c r="S170" s="7">
        <v>3400</v>
      </c>
      <c r="T170" s="5" t="s">
        <v>187</v>
      </c>
      <c r="U170" s="5">
        <v>25</v>
      </c>
      <c r="V170" s="5">
        <v>21</v>
      </c>
      <c r="W170" s="5">
        <v>16</v>
      </c>
      <c r="X170" s="5">
        <v>68</v>
      </c>
      <c r="Y170" s="5" t="s">
        <v>46</v>
      </c>
      <c r="Z170" s="5" t="s">
        <v>679</v>
      </c>
      <c r="AA170" s="5" t="s">
        <v>95</v>
      </c>
      <c r="AB170" s="5" t="s">
        <v>299</v>
      </c>
      <c r="AC170" s="5" t="s">
        <v>143</v>
      </c>
      <c r="AD170" s="5" t="s">
        <v>68</v>
      </c>
      <c r="AE170" s="5">
        <v>59</v>
      </c>
    </row>
    <row r="171" spans="1:31" ht="17" x14ac:dyDescent="0.2">
      <c r="A171" s="2" t="s">
        <v>913</v>
      </c>
      <c r="B171" s="2" t="s">
        <v>914</v>
      </c>
      <c r="C171" s="2" t="s">
        <v>154</v>
      </c>
      <c r="D171" s="2">
        <v>60</v>
      </c>
      <c r="E171" s="3">
        <v>24253</v>
      </c>
      <c r="F171" s="2" t="s">
        <v>86</v>
      </c>
      <c r="G171" s="2" t="s">
        <v>181</v>
      </c>
      <c r="H171" s="2" t="s">
        <v>915</v>
      </c>
      <c r="I171" s="2" t="s">
        <v>115</v>
      </c>
      <c r="J171" s="2" t="s">
        <v>90</v>
      </c>
      <c r="K171" s="2" t="s">
        <v>91</v>
      </c>
      <c r="L171" s="2" t="s">
        <v>619</v>
      </c>
      <c r="M171" s="2" t="s">
        <v>525</v>
      </c>
      <c r="N171" s="2" t="s">
        <v>620</v>
      </c>
      <c r="O171" s="3">
        <v>43391</v>
      </c>
      <c r="P171" s="3"/>
      <c r="Q171" s="2" t="s">
        <v>62</v>
      </c>
      <c r="R171" s="4">
        <v>91000</v>
      </c>
      <c r="S171" s="4">
        <v>8200</v>
      </c>
      <c r="T171" s="2">
        <v>4</v>
      </c>
      <c r="U171" s="2">
        <v>15</v>
      </c>
      <c r="V171" s="2">
        <v>-8</v>
      </c>
      <c r="W171" s="2">
        <v>10</v>
      </c>
      <c r="X171" s="2">
        <v>73</v>
      </c>
      <c r="Y171" s="2" t="s">
        <v>46</v>
      </c>
      <c r="Z171" s="2" t="s">
        <v>64</v>
      </c>
      <c r="AA171" s="2" t="s">
        <v>142</v>
      </c>
      <c r="AB171" s="2" t="s">
        <v>80</v>
      </c>
      <c r="AC171" s="2" t="s">
        <v>96</v>
      </c>
      <c r="AD171" s="2" t="s">
        <v>68</v>
      </c>
      <c r="AE171" s="2">
        <v>-10</v>
      </c>
    </row>
    <row r="172" spans="1:31" ht="17" x14ac:dyDescent="0.2">
      <c r="A172" s="5" t="s">
        <v>916</v>
      </c>
      <c r="B172" s="5" t="s">
        <v>917</v>
      </c>
      <c r="C172" s="5" t="s">
        <v>154</v>
      </c>
      <c r="D172" s="5">
        <v>58</v>
      </c>
      <c r="E172" s="6" t="s">
        <v>918</v>
      </c>
      <c r="F172" s="5" t="s">
        <v>807</v>
      </c>
      <c r="G172" s="5" t="s">
        <v>100</v>
      </c>
      <c r="H172" s="5" t="s">
        <v>755</v>
      </c>
      <c r="I172" s="5" t="s">
        <v>74</v>
      </c>
      <c r="J172" s="5" t="s">
        <v>381</v>
      </c>
      <c r="K172" s="5" t="s">
        <v>382</v>
      </c>
      <c r="L172" s="5" t="s">
        <v>149</v>
      </c>
      <c r="M172" s="5" t="s">
        <v>61</v>
      </c>
      <c r="N172" s="5" t="s">
        <v>150</v>
      </c>
      <c r="O172" s="6">
        <v>45847</v>
      </c>
      <c r="P172" s="6">
        <v>46118</v>
      </c>
      <c r="Q172" s="5" t="s">
        <v>141</v>
      </c>
      <c r="R172" s="7">
        <v>66000</v>
      </c>
      <c r="S172" s="7">
        <v>0</v>
      </c>
      <c r="T172" s="5">
        <v>1</v>
      </c>
      <c r="U172" s="5">
        <v>12</v>
      </c>
      <c r="V172" s="5">
        <v>14</v>
      </c>
      <c r="W172" s="5">
        <v>16</v>
      </c>
      <c r="X172" s="5">
        <v>64</v>
      </c>
      <c r="Y172" s="5" t="s">
        <v>46</v>
      </c>
      <c r="Z172" s="5" t="s">
        <v>64</v>
      </c>
      <c r="AA172" s="5" t="s">
        <v>215</v>
      </c>
      <c r="AB172" s="5" t="s">
        <v>164</v>
      </c>
      <c r="AC172" s="5" t="s">
        <v>267</v>
      </c>
      <c r="AD172" s="5" t="s">
        <v>68</v>
      </c>
      <c r="AE172" s="5">
        <v>36.4</v>
      </c>
    </row>
    <row r="173" spans="1:31" ht="34" x14ac:dyDescent="0.2">
      <c r="A173" s="2" t="s">
        <v>919</v>
      </c>
      <c r="B173" s="2" t="s">
        <v>920</v>
      </c>
      <c r="C173" s="2" t="s">
        <v>154</v>
      </c>
      <c r="D173" s="2">
        <v>49</v>
      </c>
      <c r="E173" s="3" t="s">
        <v>921</v>
      </c>
      <c r="F173" s="2" t="s">
        <v>260</v>
      </c>
      <c r="G173" s="2" t="s">
        <v>100</v>
      </c>
      <c r="H173" s="2" t="s">
        <v>379</v>
      </c>
      <c r="I173" s="2" t="s">
        <v>74</v>
      </c>
      <c r="J173" s="2" t="s">
        <v>357</v>
      </c>
      <c r="K173" s="2" t="s">
        <v>358</v>
      </c>
      <c r="L173" s="2" t="s">
        <v>541</v>
      </c>
      <c r="M173" s="2" t="s">
        <v>289</v>
      </c>
      <c r="N173" s="2" t="s">
        <v>375</v>
      </c>
      <c r="O173" s="3" t="s">
        <v>922</v>
      </c>
      <c r="P173" s="3"/>
      <c r="Q173" s="2" t="s">
        <v>62</v>
      </c>
      <c r="R173" s="4">
        <v>61000</v>
      </c>
      <c r="S173" s="4">
        <v>3000</v>
      </c>
      <c r="T173" s="2">
        <v>3</v>
      </c>
      <c r="U173" s="2">
        <v>20</v>
      </c>
      <c r="V173" s="2">
        <v>21</v>
      </c>
      <c r="W173" s="2">
        <v>-7</v>
      </c>
      <c r="X173" s="2">
        <v>46</v>
      </c>
      <c r="Y173" s="2" t="s">
        <v>320</v>
      </c>
      <c r="Z173" s="2" t="s">
        <v>47</v>
      </c>
      <c r="AA173" s="2" t="s">
        <v>215</v>
      </c>
      <c r="AB173" s="2" t="s">
        <v>66</v>
      </c>
      <c r="AC173" s="2" t="s">
        <v>267</v>
      </c>
      <c r="AD173" s="2" t="s">
        <v>68</v>
      </c>
      <c r="AE173" s="2">
        <v>54.6</v>
      </c>
    </row>
    <row r="174" spans="1:31" ht="17" x14ac:dyDescent="0.2">
      <c r="A174" s="5" t="s">
        <v>923</v>
      </c>
      <c r="B174" s="5" t="s">
        <v>734</v>
      </c>
      <c r="C174" s="5" t="s">
        <v>35</v>
      </c>
      <c r="D174" s="5">
        <v>47</v>
      </c>
      <c r="E174" s="6">
        <v>28847</v>
      </c>
      <c r="F174" s="5" t="s">
        <v>133</v>
      </c>
      <c r="G174" s="5" t="s">
        <v>133</v>
      </c>
      <c r="H174" s="5" t="s">
        <v>475</v>
      </c>
      <c r="I174" s="5" t="s">
        <v>115</v>
      </c>
      <c r="J174" s="5" t="s">
        <v>135</v>
      </c>
      <c r="K174" s="5" t="s">
        <v>136</v>
      </c>
      <c r="L174" s="5" t="s">
        <v>452</v>
      </c>
      <c r="M174" s="5" t="s">
        <v>289</v>
      </c>
      <c r="N174" s="5" t="s">
        <v>375</v>
      </c>
      <c r="O174" s="6">
        <v>44984</v>
      </c>
      <c r="P174" s="6"/>
      <c r="Q174" s="5" t="s">
        <v>297</v>
      </c>
      <c r="R174" s="7">
        <v>93000</v>
      </c>
      <c r="S174" s="7">
        <v>4600</v>
      </c>
      <c r="T174" s="5">
        <v>3</v>
      </c>
      <c r="U174" s="5">
        <v>31</v>
      </c>
      <c r="V174" s="5">
        <v>16</v>
      </c>
      <c r="W174" s="5">
        <v>14</v>
      </c>
      <c r="X174" s="5">
        <v>65</v>
      </c>
      <c r="Y174" s="5" t="s">
        <v>46</v>
      </c>
      <c r="Z174" s="5" t="s">
        <v>64</v>
      </c>
      <c r="AA174" s="5" t="s">
        <v>95</v>
      </c>
      <c r="AB174" s="5" t="s">
        <v>66</v>
      </c>
      <c r="AC174" s="5" t="s">
        <v>143</v>
      </c>
      <c r="AD174" s="5" t="s">
        <v>68</v>
      </c>
      <c r="AE174" s="5">
        <v>60.5</v>
      </c>
    </row>
    <row r="175" spans="1:31" ht="17" x14ac:dyDescent="0.2">
      <c r="A175" s="2" t="s">
        <v>924</v>
      </c>
      <c r="B175" s="2" t="s">
        <v>925</v>
      </c>
      <c r="C175" s="2" t="s">
        <v>154</v>
      </c>
      <c r="D175" s="2">
        <v>33</v>
      </c>
      <c r="E175" s="3">
        <v>33807</v>
      </c>
      <c r="F175" s="2" t="s">
        <v>210</v>
      </c>
      <c r="G175" s="2" t="s">
        <v>100</v>
      </c>
      <c r="H175" s="2" t="s">
        <v>114</v>
      </c>
      <c r="I175" s="2" t="s">
        <v>157</v>
      </c>
      <c r="J175" s="2" t="s">
        <v>440</v>
      </c>
      <c r="K175" s="2" t="s">
        <v>926</v>
      </c>
      <c r="L175" s="2" t="s">
        <v>359</v>
      </c>
      <c r="M175" s="2" t="s">
        <v>161</v>
      </c>
      <c r="N175" s="2" t="s">
        <v>174</v>
      </c>
      <c r="O175" s="3">
        <v>44827</v>
      </c>
      <c r="P175" s="3"/>
      <c r="Q175" s="2" t="s">
        <v>128</v>
      </c>
      <c r="R175" s="4">
        <v>39000</v>
      </c>
      <c r="S175" s="4">
        <v>0</v>
      </c>
      <c r="T175" s="2">
        <v>1</v>
      </c>
      <c r="U175" s="2">
        <v>24</v>
      </c>
      <c r="V175" s="2">
        <v>15</v>
      </c>
      <c r="W175" s="2">
        <v>28</v>
      </c>
      <c r="X175" s="2">
        <v>83</v>
      </c>
      <c r="Y175" s="2" t="s">
        <v>298</v>
      </c>
      <c r="Z175" s="2" t="s">
        <v>47</v>
      </c>
      <c r="AA175" s="2" t="s">
        <v>65</v>
      </c>
      <c r="AB175" s="2" t="s">
        <v>66</v>
      </c>
      <c r="AC175" s="2" t="s">
        <v>121</v>
      </c>
      <c r="AD175" s="2" t="s">
        <v>276</v>
      </c>
      <c r="AE175" s="2">
        <v>44</v>
      </c>
    </row>
    <row r="176" spans="1:31" ht="17" x14ac:dyDescent="0.2">
      <c r="A176" s="5" t="s">
        <v>927</v>
      </c>
      <c r="B176" s="5" t="s">
        <v>928</v>
      </c>
      <c r="C176" s="5" t="s">
        <v>258</v>
      </c>
      <c r="D176" s="5">
        <v>26</v>
      </c>
      <c r="E176" s="6">
        <v>36645</v>
      </c>
      <c r="F176" s="5" t="s">
        <v>99</v>
      </c>
      <c r="G176" s="5" t="s">
        <v>100</v>
      </c>
      <c r="H176" s="5" t="s">
        <v>218</v>
      </c>
      <c r="I176" s="5" t="s">
        <v>57</v>
      </c>
      <c r="J176" s="5" t="s">
        <v>102</v>
      </c>
      <c r="K176" s="5" t="s">
        <v>103</v>
      </c>
      <c r="L176" s="5" t="s">
        <v>434</v>
      </c>
      <c r="M176" s="5" t="s">
        <v>61</v>
      </c>
      <c r="N176" s="5" t="s">
        <v>929</v>
      </c>
      <c r="O176" s="6">
        <v>45402</v>
      </c>
      <c r="P176" s="6"/>
      <c r="Q176" s="5" t="s">
        <v>62</v>
      </c>
      <c r="R176" s="7">
        <v>109000</v>
      </c>
      <c r="S176" s="7">
        <v>5400</v>
      </c>
      <c r="T176" s="5">
        <v>3</v>
      </c>
      <c r="U176" s="5">
        <v>31</v>
      </c>
      <c r="V176" s="5">
        <v>15</v>
      </c>
      <c r="W176" s="5">
        <v>0</v>
      </c>
      <c r="X176" s="5">
        <v>65</v>
      </c>
      <c r="Y176" s="5" t="s">
        <v>298</v>
      </c>
      <c r="Z176" s="5" t="s">
        <v>64</v>
      </c>
      <c r="AA176" s="5" t="s">
        <v>65</v>
      </c>
      <c r="AB176" s="5" t="s">
        <v>80</v>
      </c>
      <c r="AC176" s="5" t="s">
        <v>108</v>
      </c>
      <c r="AD176" s="5" t="s">
        <v>68</v>
      </c>
      <c r="AE176" s="5">
        <v>67.5</v>
      </c>
    </row>
    <row r="177" spans="1:31" ht="17" x14ac:dyDescent="0.2">
      <c r="A177" s="2" t="s">
        <v>930</v>
      </c>
      <c r="B177" s="2" t="s">
        <v>931</v>
      </c>
      <c r="C177" s="2" t="s">
        <v>154</v>
      </c>
      <c r="D177" s="2">
        <v>58</v>
      </c>
      <c r="E177" s="3">
        <v>24875</v>
      </c>
      <c r="F177" s="2" t="s">
        <v>508</v>
      </c>
      <c r="G177" s="2" t="s">
        <v>55</v>
      </c>
      <c r="H177" s="2" t="s">
        <v>280</v>
      </c>
      <c r="I177" s="2" t="s">
        <v>396</v>
      </c>
      <c r="J177" s="2" t="s">
        <v>308</v>
      </c>
      <c r="K177" s="2" t="s">
        <v>309</v>
      </c>
      <c r="L177" s="2" t="s">
        <v>390</v>
      </c>
      <c r="M177" s="2" t="s">
        <v>265</v>
      </c>
      <c r="N177" s="2" t="s">
        <v>360</v>
      </c>
      <c r="O177" s="3">
        <v>45891</v>
      </c>
      <c r="P177" s="3"/>
      <c r="Q177" s="2" t="s">
        <v>62</v>
      </c>
      <c r="R177" s="4">
        <v>135000</v>
      </c>
      <c r="S177" s="4">
        <v>1400</v>
      </c>
      <c r="T177" s="2">
        <v>1</v>
      </c>
      <c r="U177" s="2">
        <v>27</v>
      </c>
      <c r="V177" s="2">
        <v>16</v>
      </c>
      <c r="W177" s="2">
        <v>0</v>
      </c>
      <c r="X177" s="2">
        <v>25</v>
      </c>
      <c r="Y177" s="2" t="s">
        <v>46</v>
      </c>
      <c r="Z177" s="2" t="s">
        <v>47</v>
      </c>
      <c r="AA177" s="2" t="s">
        <v>932</v>
      </c>
      <c r="AB177" s="2" t="s">
        <v>80</v>
      </c>
      <c r="AC177" s="2" t="s">
        <v>284</v>
      </c>
      <c r="AD177" s="2" t="s">
        <v>68</v>
      </c>
      <c r="AE177" s="2">
        <v>34.5</v>
      </c>
    </row>
    <row r="178" spans="1:31" ht="17" x14ac:dyDescent="0.2">
      <c r="A178" s="5" t="s">
        <v>933</v>
      </c>
      <c r="B178" s="5" t="s">
        <v>934</v>
      </c>
      <c r="C178" s="5" t="s">
        <v>332</v>
      </c>
      <c r="D178" s="5">
        <v>38</v>
      </c>
      <c r="E178" s="6">
        <v>32181</v>
      </c>
      <c r="F178" s="5" t="s">
        <v>36</v>
      </c>
      <c r="G178" s="5" t="s">
        <v>37</v>
      </c>
      <c r="H178" s="5" t="s">
        <v>935</v>
      </c>
      <c r="I178" s="5" t="s">
        <v>115</v>
      </c>
      <c r="J178" s="5" t="s">
        <v>40</v>
      </c>
      <c r="K178" s="5" t="s">
        <v>41</v>
      </c>
      <c r="L178" s="5" t="s">
        <v>729</v>
      </c>
      <c r="M178" s="5" t="s">
        <v>936</v>
      </c>
      <c r="N178" s="5" t="s">
        <v>139</v>
      </c>
      <c r="O178" s="6">
        <v>43263</v>
      </c>
      <c r="P178" s="6"/>
      <c r="Q178" s="5" t="s">
        <v>62</v>
      </c>
      <c r="R178" s="7">
        <v>75000</v>
      </c>
      <c r="S178" s="7">
        <v>1500</v>
      </c>
      <c r="T178" s="5" t="s">
        <v>795</v>
      </c>
      <c r="U178" s="5">
        <v>23</v>
      </c>
      <c r="V178" s="5">
        <v>0</v>
      </c>
      <c r="W178" s="5">
        <v>17</v>
      </c>
      <c r="X178" s="5">
        <v>75</v>
      </c>
      <c r="Y178" s="5" t="s">
        <v>320</v>
      </c>
      <c r="Z178" s="5" t="s">
        <v>64</v>
      </c>
      <c r="AA178" s="5" t="s">
        <v>48</v>
      </c>
      <c r="AB178" s="5" t="s">
        <v>80</v>
      </c>
      <c r="AC178" s="5" t="s">
        <v>50</v>
      </c>
      <c r="AD178" s="5" t="s">
        <v>68</v>
      </c>
      <c r="AE178" s="5">
        <v>51.5</v>
      </c>
    </row>
    <row r="179" spans="1:31" ht="17" x14ac:dyDescent="0.2">
      <c r="A179" s="2" t="s">
        <v>937</v>
      </c>
      <c r="B179" s="2" t="s">
        <v>938</v>
      </c>
      <c r="C179" s="2" t="s">
        <v>154</v>
      </c>
      <c r="D179" s="2">
        <v>44</v>
      </c>
      <c r="E179" s="3">
        <v>30037</v>
      </c>
      <c r="F179" s="2" t="s">
        <v>133</v>
      </c>
      <c r="G179" s="2" t="s">
        <v>133</v>
      </c>
      <c r="H179" s="2" t="s">
        <v>475</v>
      </c>
      <c r="I179" s="2" t="s">
        <v>157</v>
      </c>
      <c r="J179" s="2" t="s">
        <v>685</v>
      </c>
      <c r="K179" s="2" t="s">
        <v>686</v>
      </c>
      <c r="L179" s="2" t="s">
        <v>939</v>
      </c>
      <c r="M179" s="2" t="s">
        <v>255</v>
      </c>
      <c r="N179" s="2" t="s">
        <v>80</v>
      </c>
      <c r="O179" s="3">
        <v>44586</v>
      </c>
      <c r="P179" s="3"/>
      <c r="Q179" s="2" t="s">
        <v>79</v>
      </c>
      <c r="R179" s="4">
        <v>44000</v>
      </c>
      <c r="S179" s="4">
        <v>4000</v>
      </c>
      <c r="T179" s="2">
        <v>4</v>
      </c>
      <c r="U179" s="2">
        <v>16</v>
      </c>
      <c r="V179" s="2">
        <v>19</v>
      </c>
      <c r="W179" s="2">
        <v>26</v>
      </c>
      <c r="X179" s="2">
        <v>53</v>
      </c>
      <c r="Y179" s="2" t="s">
        <v>46</v>
      </c>
      <c r="Z179" s="2" t="s">
        <v>64</v>
      </c>
      <c r="AA179" s="2" t="s">
        <v>188</v>
      </c>
      <c r="AB179" s="2" t="s">
        <v>80</v>
      </c>
      <c r="AC179" s="2" t="s">
        <v>143</v>
      </c>
      <c r="AD179" s="2" t="s">
        <v>940</v>
      </c>
      <c r="AE179" s="2">
        <v>58.5</v>
      </c>
    </row>
    <row r="180" spans="1:31" ht="17" x14ac:dyDescent="0.2">
      <c r="A180" s="5" t="s">
        <v>941</v>
      </c>
      <c r="B180" s="5" t="s">
        <v>942</v>
      </c>
      <c r="C180" s="5" t="s">
        <v>35</v>
      </c>
      <c r="D180" s="5">
        <v>58</v>
      </c>
      <c r="E180" s="6">
        <v>24938</v>
      </c>
      <c r="F180" s="5" t="s">
        <v>429</v>
      </c>
      <c r="G180" s="5" t="s">
        <v>72</v>
      </c>
      <c r="H180" s="5" t="s">
        <v>555</v>
      </c>
      <c r="I180" s="5" t="s">
        <v>57</v>
      </c>
      <c r="J180" s="5" t="s">
        <v>126</v>
      </c>
      <c r="K180" s="5" t="s">
        <v>127</v>
      </c>
      <c r="L180" s="5" t="s">
        <v>160</v>
      </c>
      <c r="M180" s="5" t="s">
        <v>161</v>
      </c>
      <c r="N180" s="5" t="s">
        <v>174</v>
      </c>
      <c r="O180" s="6">
        <v>44160</v>
      </c>
      <c r="P180" s="6"/>
      <c r="Q180" s="5" t="s">
        <v>62</v>
      </c>
      <c r="R180" s="7">
        <v>131000</v>
      </c>
      <c r="S180" s="7">
        <v>11800</v>
      </c>
      <c r="T180" s="5" t="s">
        <v>536</v>
      </c>
      <c r="U180" s="5">
        <v>6</v>
      </c>
      <c r="V180" s="5">
        <v>17</v>
      </c>
      <c r="W180" s="5">
        <v>18</v>
      </c>
      <c r="X180" s="5">
        <v>69</v>
      </c>
      <c r="Y180" s="5" t="s">
        <v>46</v>
      </c>
      <c r="Z180" s="5" t="s">
        <v>64</v>
      </c>
      <c r="AA180" s="5" t="s">
        <v>221</v>
      </c>
      <c r="AB180" s="5" t="s">
        <v>164</v>
      </c>
      <c r="AC180" s="5" t="s">
        <v>130</v>
      </c>
      <c r="AD180" s="5" t="s">
        <v>68</v>
      </c>
      <c r="AE180" s="5">
        <v>62.6</v>
      </c>
    </row>
    <row r="181" spans="1:31" ht="17" x14ac:dyDescent="0.2">
      <c r="A181" s="2" t="s">
        <v>943</v>
      </c>
      <c r="B181" s="2" t="s">
        <v>944</v>
      </c>
      <c r="C181" s="2" t="s">
        <v>154</v>
      </c>
      <c r="D181" s="2">
        <v>43</v>
      </c>
      <c r="E181" s="3" t="s">
        <v>364</v>
      </c>
      <c r="F181" s="2" t="s">
        <v>71</v>
      </c>
      <c r="G181" s="2" t="s">
        <v>72</v>
      </c>
      <c r="H181" s="2" t="s">
        <v>715</v>
      </c>
      <c r="I181" s="2" t="s">
        <v>380</v>
      </c>
      <c r="J181" s="2" t="s">
        <v>456</v>
      </c>
      <c r="K181" s="2" t="s">
        <v>75</v>
      </c>
      <c r="L181" s="2" t="s">
        <v>434</v>
      </c>
      <c r="M181" s="2" t="s">
        <v>61</v>
      </c>
      <c r="N181" s="2" t="s">
        <v>220</v>
      </c>
      <c r="O181" s="3" t="s">
        <v>945</v>
      </c>
      <c r="P181" s="3"/>
      <c r="Q181" s="2" t="s">
        <v>79</v>
      </c>
      <c r="R181" s="4">
        <v>93000</v>
      </c>
      <c r="S181" s="4">
        <v>8400</v>
      </c>
      <c r="T181" s="2" t="s">
        <v>536</v>
      </c>
      <c r="U181" s="2">
        <v>31</v>
      </c>
      <c r="V181" s="2">
        <v>4</v>
      </c>
      <c r="W181" s="2">
        <v>15</v>
      </c>
      <c r="X181" s="2">
        <v>55</v>
      </c>
      <c r="Y181" s="2" t="s">
        <v>46</v>
      </c>
      <c r="Z181" s="2" t="s">
        <v>64</v>
      </c>
      <c r="AA181" s="2" t="s">
        <v>188</v>
      </c>
      <c r="AB181" s="2" t="s">
        <v>49</v>
      </c>
      <c r="AC181" s="2" t="s">
        <v>81</v>
      </c>
      <c r="AD181" s="2" t="s">
        <v>68</v>
      </c>
      <c r="AE181" s="2">
        <v>65.5</v>
      </c>
    </row>
    <row r="182" spans="1:31" ht="17" x14ac:dyDescent="0.2">
      <c r="A182" s="5" t="s">
        <v>946</v>
      </c>
      <c r="B182" s="5" t="s">
        <v>947</v>
      </c>
      <c r="C182" s="5" t="s">
        <v>168</v>
      </c>
      <c r="D182" s="5">
        <v>55</v>
      </c>
      <c r="E182" s="6">
        <v>25825</v>
      </c>
      <c r="F182" s="5" t="s">
        <v>402</v>
      </c>
      <c r="G182" s="5" t="s">
        <v>72</v>
      </c>
      <c r="H182" s="5" t="s">
        <v>616</v>
      </c>
      <c r="I182" s="5" t="s">
        <v>57</v>
      </c>
      <c r="J182" s="5" t="s">
        <v>948</v>
      </c>
      <c r="K182" s="5" t="s">
        <v>949</v>
      </c>
      <c r="L182" s="5" t="s">
        <v>729</v>
      </c>
      <c r="M182" s="5" t="s">
        <v>525</v>
      </c>
      <c r="N182" s="5" t="s">
        <v>139</v>
      </c>
      <c r="O182" s="6">
        <v>44746</v>
      </c>
      <c r="P182" s="6"/>
      <c r="Q182" s="5" t="s">
        <v>62</v>
      </c>
      <c r="R182" s="7">
        <v>87000</v>
      </c>
      <c r="S182" s="7">
        <v>7800</v>
      </c>
      <c r="T182" s="5">
        <v>4</v>
      </c>
      <c r="U182" s="5">
        <v>7</v>
      </c>
      <c r="V182" s="5">
        <v>16</v>
      </c>
      <c r="W182" s="5">
        <v>4</v>
      </c>
      <c r="X182" s="5">
        <v>74</v>
      </c>
      <c r="Y182" s="5" t="s">
        <v>63</v>
      </c>
      <c r="Z182" s="5" t="s">
        <v>64</v>
      </c>
      <c r="AA182" s="5" t="s">
        <v>221</v>
      </c>
      <c r="AB182" s="5" t="s">
        <v>66</v>
      </c>
      <c r="AC182" s="5" t="s">
        <v>408</v>
      </c>
      <c r="AD182" s="5" t="s">
        <v>68</v>
      </c>
      <c r="AE182" s="5">
        <v>71.7</v>
      </c>
    </row>
    <row r="183" spans="1:31" ht="17" x14ac:dyDescent="0.2">
      <c r="A183" s="2" t="s">
        <v>950</v>
      </c>
      <c r="B183" s="2" t="s">
        <v>951</v>
      </c>
      <c r="C183" s="2" t="s">
        <v>154</v>
      </c>
      <c r="D183" s="2">
        <v>34</v>
      </c>
      <c r="E183" s="3">
        <v>33474</v>
      </c>
      <c r="F183" s="2" t="s">
        <v>952</v>
      </c>
      <c r="G183" s="2" t="s">
        <v>100</v>
      </c>
      <c r="H183" s="2" t="s">
        <v>388</v>
      </c>
      <c r="I183" s="2" t="s">
        <v>115</v>
      </c>
      <c r="J183" s="2" t="s">
        <v>102</v>
      </c>
      <c r="K183" s="2" t="s">
        <v>103</v>
      </c>
      <c r="L183" s="2" t="s">
        <v>434</v>
      </c>
      <c r="M183" s="2" t="s">
        <v>61</v>
      </c>
      <c r="N183" s="2" t="s">
        <v>220</v>
      </c>
      <c r="O183" s="3" t="s">
        <v>953</v>
      </c>
      <c r="P183" s="3"/>
      <c r="Q183" s="2" t="s">
        <v>62</v>
      </c>
      <c r="R183" s="4">
        <v>91000</v>
      </c>
      <c r="S183" s="4">
        <v>4600</v>
      </c>
      <c r="T183" s="2">
        <v>3</v>
      </c>
      <c r="U183" s="2">
        <v>20</v>
      </c>
      <c r="V183" s="2">
        <v>24</v>
      </c>
      <c r="W183" s="2">
        <v>15</v>
      </c>
      <c r="X183" s="2">
        <v>69</v>
      </c>
      <c r="Y183" s="2" t="s">
        <v>46</v>
      </c>
      <c r="Z183" s="2" t="s">
        <v>47</v>
      </c>
      <c r="AA183" s="2" t="s">
        <v>65</v>
      </c>
      <c r="AB183" s="2" t="s">
        <v>66</v>
      </c>
      <c r="AC183" s="2" t="s">
        <v>108</v>
      </c>
      <c r="AD183" s="2" t="s">
        <v>68</v>
      </c>
      <c r="AE183" s="2">
        <v>58.6</v>
      </c>
    </row>
    <row r="184" spans="1:31" ht="34" x14ac:dyDescent="0.2">
      <c r="A184" s="5" t="s">
        <v>954</v>
      </c>
      <c r="B184" s="5" t="s">
        <v>955</v>
      </c>
      <c r="C184" s="5" t="s">
        <v>35</v>
      </c>
      <c r="D184" s="5">
        <v>43</v>
      </c>
      <c r="E184" s="6">
        <v>30365</v>
      </c>
      <c r="F184" s="5" t="s">
        <v>523</v>
      </c>
      <c r="G184" s="5" t="s">
        <v>100</v>
      </c>
      <c r="H184" s="5" t="s">
        <v>261</v>
      </c>
      <c r="I184" s="5" t="s">
        <v>115</v>
      </c>
      <c r="J184" s="5" t="s">
        <v>262</v>
      </c>
      <c r="K184" s="5" t="s">
        <v>263</v>
      </c>
      <c r="L184" s="5" t="s">
        <v>149</v>
      </c>
      <c r="M184" s="5" t="s">
        <v>61</v>
      </c>
      <c r="N184" s="5" t="s">
        <v>150</v>
      </c>
      <c r="O184" s="6">
        <v>44371</v>
      </c>
      <c r="P184" s="6"/>
      <c r="Q184" s="5" t="s">
        <v>62</v>
      </c>
      <c r="R184" s="7">
        <v>97000</v>
      </c>
      <c r="S184" s="7">
        <v>4800</v>
      </c>
      <c r="T184" s="5">
        <v>3</v>
      </c>
      <c r="U184" s="5">
        <v>25</v>
      </c>
      <c r="V184" s="5">
        <v>16</v>
      </c>
      <c r="W184" s="5">
        <v>10</v>
      </c>
      <c r="X184" s="5">
        <v>46</v>
      </c>
      <c r="Y184" s="5" t="s">
        <v>46</v>
      </c>
      <c r="Z184" s="5" t="s">
        <v>107</v>
      </c>
      <c r="AA184" s="5" t="s">
        <v>215</v>
      </c>
      <c r="AB184" s="5" t="s">
        <v>164</v>
      </c>
      <c r="AC184" s="5" t="s">
        <v>267</v>
      </c>
      <c r="AD184" s="5" t="s">
        <v>68</v>
      </c>
      <c r="AE184" s="5">
        <v>54.3</v>
      </c>
    </row>
    <row r="185" spans="1:31" ht="34" x14ac:dyDescent="0.2">
      <c r="A185" s="2" t="s">
        <v>956</v>
      </c>
      <c r="B185" s="2" t="s">
        <v>957</v>
      </c>
      <c r="C185" s="2" t="s">
        <v>642</v>
      </c>
      <c r="D185" s="2">
        <v>52</v>
      </c>
      <c r="E185" s="3" t="s">
        <v>958</v>
      </c>
      <c r="F185" s="2" t="s">
        <v>429</v>
      </c>
      <c r="G185" s="2" t="s">
        <v>253</v>
      </c>
      <c r="H185" s="2" t="s">
        <v>201</v>
      </c>
      <c r="I185" s="2" t="s">
        <v>57</v>
      </c>
      <c r="J185" s="2" t="s">
        <v>514</v>
      </c>
      <c r="K185" s="2" t="s">
        <v>515</v>
      </c>
      <c r="L185" s="2" t="s">
        <v>319</v>
      </c>
      <c r="M185" s="2" t="s">
        <v>255</v>
      </c>
      <c r="N185" s="2" t="s">
        <v>80</v>
      </c>
      <c r="O185" s="3">
        <v>43013</v>
      </c>
      <c r="P185" s="3">
        <v>44699</v>
      </c>
      <c r="Q185" s="2" t="s">
        <v>959</v>
      </c>
      <c r="R185" s="4">
        <v>92000</v>
      </c>
      <c r="S185" s="4">
        <v>4600</v>
      </c>
      <c r="T185" s="2">
        <v>3</v>
      </c>
      <c r="U185" s="2">
        <v>39</v>
      </c>
      <c r="V185" s="2">
        <v>24</v>
      </c>
      <c r="W185" s="2">
        <v>25</v>
      </c>
      <c r="X185" s="2">
        <v>57</v>
      </c>
      <c r="Y185" s="2" t="s">
        <v>46</v>
      </c>
      <c r="Z185" s="2" t="s">
        <v>679</v>
      </c>
      <c r="AA185" s="2" t="s">
        <v>65</v>
      </c>
      <c r="AB185" s="2" t="s">
        <v>80</v>
      </c>
      <c r="AC185" s="2" t="s">
        <v>130</v>
      </c>
      <c r="AD185" s="2" t="s">
        <v>68</v>
      </c>
      <c r="AE185" s="2">
        <v>56.7</v>
      </c>
    </row>
    <row r="186" spans="1:31" ht="17" x14ac:dyDescent="0.2">
      <c r="A186" s="5" t="s">
        <v>960</v>
      </c>
      <c r="B186" s="5" t="s">
        <v>961</v>
      </c>
      <c r="C186" s="5" t="s">
        <v>154</v>
      </c>
      <c r="D186" s="5">
        <v>30</v>
      </c>
      <c r="E186" s="6">
        <v>34873</v>
      </c>
      <c r="F186" s="5" t="s">
        <v>210</v>
      </c>
      <c r="G186" s="5" t="s">
        <v>100</v>
      </c>
      <c r="H186" s="5" t="s">
        <v>519</v>
      </c>
      <c r="I186" s="5" t="s">
        <v>115</v>
      </c>
      <c r="J186" s="5" t="s">
        <v>116</v>
      </c>
      <c r="K186" s="5" t="s">
        <v>117</v>
      </c>
      <c r="L186" s="5" t="s">
        <v>678</v>
      </c>
      <c r="M186" s="5" t="s">
        <v>525</v>
      </c>
      <c r="N186" s="5" t="s">
        <v>620</v>
      </c>
      <c r="O186" s="6">
        <v>45058</v>
      </c>
      <c r="P186" s="6"/>
      <c r="Q186" s="5" t="s">
        <v>62</v>
      </c>
      <c r="R186" s="7">
        <v>74000</v>
      </c>
      <c r="S186" s="7">
        <v>1500</v>
      </c>
      <c r="T186" s="5">
        <v>2</v>
      </c>
      <c r="U186" s="5">
        <v>19</v>
      </c>
      <c r="V186" s="5">
        <v>21</v>
      </c>
      <c r="W186" s="5">
        <v>12</v>
      </c>
      <c r="X186" s="5">
        <v>59</v>
      </c>
      <c r="Y186" s="5" t="s">
        <v>298</v>
      </c>
      <c r="Z186" s="5" t="s">
        <v>64</v>
      </c>
      <c r="AA186" s="5" t="s">
        <v>188</v>
      </c>
      <c r="AB186" s="5" t="s">
        <v>66</v>
      </c>
      <c r="AC186" s="5" t="s">
        <v>121</v>
      </c>
      <c r="AD186" s="5" t="s">
        <v>68</v>
      </c>
      <c r="AE186" s="5">
        <v>47.4</v>
      </c>
    </row>
    <row r="187" spans="1:31" ht="17" x14ac:dyDescent="0.2">
      <c r="A187" s="2" t="s">
        <v>962</v>
      </c>
      <c r="B187" s="2" t="s">
        <v>963</v>
      </c>
      <c r="C187" s="2" t="s">
        <v>154</v>
      </c>
      <c r="D187" s="2">
        <v>52</v>
      </c>
      <c r="E187" s="3" t="s">
        <v>964</v>
      </c>
      <c r="F187" s="2" t="s">
        <v>246</v>
      </c>
      <c r="G187" s="2" t="s">
        <v>72</v>
      </c>
      <c r="H187" s="2" t="s">
        <v>430</v>
      </c>
      <c r="I187" s="2" t="s">
        <v>115</v>
      </c>
      <c r="J187" s="2" t="s">
        <v>126</v>
      </c>
      <c r="K187" s="2" t="s">
        <v>127</v>
      </c>
      <c r="L187" s="2" t="s">
        <v>186</v>
      </c>
      <c r="M187" s="2" t="s">
        <v>61</v>
      </c>
      <c r="N187" s="2" t="s">
        <v>186</v>
      </c>
      <c r="O187" s="3">
        <v>42162</v>
      </c>
      <c r="P187" s="3"/>
      <c r="Q187" s="2" t="s">
        <v>62</v>
      </c>
      <c r="R187" s="4">
        <v>81000</v>
      </c>
      <c r="S187" s="4">
        <v>4000</v>
      </c>
      <c r="T187" s="2">
        <v>3</v>
      </c>
      <c r="U187" s="2">
        <v>34</v>
      </c>
      <c r="V187" s="2">
        <v>24</v>
      </c>
      <c r="W187" s="2">
        <v>5</v>
      </c>
      <c r="X187" s="2">
        <v>72</v>
      </c>
      <c r="Y187" s="2" t="s">
        <v>46</v>
      </c>
      <c r="Z187" s="2" t="s">
        <v>64</v>
      </c>
      <c r="AA187" s="2" t="s">
        <v>95</v>
      </c>
      <c r="AB187" s="2" t="s">
        <v>66</v>
      </c>
      <c r="AC187" s="2" t="s">
        <v>130</v>
      </c>
      <c r="AD187" s="2" t="s">
        <v>68</v>
      </c>
      <c r="AE187" s="2">
        <v>68.2</v>
      </c>
    </row>
    <row r="188" spans="1:31" ht="34" x14ac:dyDescent="0.2">
      <c r="A188" s="5" t="s">
        <v>965</v>
      </c>
      <c r="B188" s="5" t="s">
        <v>966</v>
      </c>
      <c r="C188" s="5" t="s">
        <v>154</v>
      </c>
      <c r="D188" s="5">
        <v>40</v>
      </c>
      <c r="E188" s="6">
        <v>31245</v>
      </c>
      <c r="F188" s="5" t="s">
        <v>402</v>
      </c>
      <c r="G188" s="5" t="s">
        <v>253</v>
      </c>
      <c r="H188" s="5" t="s">
        <v>967</v>
      </c>
      <c r="I188" s="5" t="s">
        <v>57</v>
      </c>
      <c r="J188" s="5" t="s">
        <v>575</v>
      </c>
      <c r="K188" s="5" t="s">
        <v>576</v>
      </c>
      <c r="L188" s="5" t="s">
        <v>968</v>
      </c>
      <c r="M188" s="5" t="s">
        <v>337</v>
      </c>
      <c r="N188" s="5" t="s">
        <v>709</v>
      </c>
      <c r="O188" s="6">
        <v>43224</v>
      </c>
      <c r="P188" s="6"/>
      <c r="Q188" s="5" t="s">
        <v>62</v>
      </c>
      <c r="R188" s="7">
        <v>95000</v>
      </c>
      <c r="S188" s="7">
        <v>4800</v>
      </c>
      <c r="T188" s="5" t="s">
        <v>106</v>
      </c>
      <c r="U188" s="5">
        <v>18</v>
      </c>
      <c r="V188" s="5">
        <v>11</v>
      </c>
      <c r="W188" s="5">
        <v>14</v>
      </c>
      <c r="X188" s="5">
        <v>64</v>
      </c>
      <c r="Y188" s="5" t="s">
        <v>46</v>
      </c>
      <c r="Z188" s="5" t="s">
        <v>64</v>
      </c>
      <c r="AA188" s="5" t="s">
        <v>188</v>
      </c>
      <c r="AB188" s="5" t="s">
        <v>80</v>
      </c>
      <c r="AC188" s="5" t="s">
        <v>408</v>
      </c>
      <c r="AD188" s="5" t="s">
        <v>68</v>
      </c>
      <c r="AE188" s="5">
        <v>56.9</v>
      </c>
    </row>
    <row r="189" spans="1:31" ht="17" x14ac:dyDescent="0.2">
      <c r="A189" s="2" t="s">
        <v>969</v>
      </c>
      <c r="B189" s="2" t="s">
        <v>970</v>
      </c>
      <c r="C189" s="2" t="s">
        <v>35</v>
      </c>
      <c r="D189" s="2">
        <v>22</v>
      </c>
      <c r="E189" s="3">
        <v>38033</v>
      </c>
      <c r="F189" s="2" t="s">
        <v>429</v>
      </c>
      <c r="G189" s="2" t="s">
        <v>72</v>
      </c>
      <c r="H189" s="2" t="s">
        <v>247</v>
      </c>
      <c r="I189" s="2" t="s">
        <v>703</v>
      </c>
      <c r="J189" s="2" t="s">
        <v>324</v>
      </c>
      <c r="K189" s="2" t="s">
        <v>325</v>
      </c>
      <c r="L189" s="2" t="s">
        <v>374</v>
      </c>
      <c r="M189" s="2" t="s">
        <v>289</v>
      </c>
      <c r="N189" s="2" t="s">
        <v>375</v>
      </c>
      <c r="O189" s="3">
        <v>45516</v>
      </c>
      <c r="P189" s="3"/>
      <c r="Q189" s="2" t="s">
        <v>79</v>
      </c>
      <c r="R189" s="4">
        <v>47000</v>
      </c>
      <c r="S189" s="4">
        <v>2400</v>
      </c>
      <c r="T189" s="2">
        <v>3</v>
      </c>
      <c r="U189" s="2">
        <v>40</v>
      </c>
      <c r="V189" s="2">
        <v>0</v>
      </c>
      <c r="W189" s="2">
        <v>26</v>
      </c>
      <c r="X189" s="2">
        <v>69</v>
      </c>
      <c r="Y189" s="2" t="s">
        <v>46</v>
      </c>
      <c r="Z189" s="2" t="s">
        <v>151</v>
      </c>
      <c r="AA189" s="2" t="s">
        <v>142</v>
      </c>
      <c r="AB189" s="2" t="s">
        <v>164</v>
      </c>
      <c r="AC189" s="2" t="s">
        <v>130</v>
      </c>
      <c r="AD189" s="2" t="s">
        <v>51</v>
      </c>
      <c r="AE189" s="2">
        <v>61.1</v>
      </c>
    </row>
    <row r="190" spans="1:31" ht="17" x14ac:dyDescent="0.2">
      <c r="A190" s="5" t="s">
        <v>971</v>
      </c>
      <c r="B190" s="5" t="s">
        <v>972</v>
      </c>
      <c r="C190" s="5" t="s">
        <v>642</v>
      </c>
      <c r="D190" s="5">
        <v>29</v>
      </c>
      <c r="E190" s="6">
        <v>35468</v>
      </c>
      <c r="F190" s="5" t="s">
        <v>523</v>
      </c>
      <c r="G190" s="5" t="s">
        <v>100</v>
      </c>
      <c r="H190" s="5" t="s">
        <v>755</v>
      </c>
      <c r="I190" s="5" t="s">
        <v>39</v>
      </c>
      <c r="J190" s="5" t="s">
        <v>381</v>
      </c>
      <c r="K190" s="5" t="s">
        <v>382</v>
      </c>
      <c r="L190" s="5" t="s">
        <v>973</v>
      </c>
      <c r="M190" s="5" t="s">
        <v>234</v>
      </c>
      <c r="N190" s="5" t="s">
        <v>974</v>
      </c>
      <c r="O190" s="6" t="s">
        <v>975</v>
      </c>
      <c r="P190" s="6"/>
      <c r="Q190" s="5" t="s">
        <v>62</v>
      </c>
      <c r="R190" s="7">
        <v>-155000</v>
      </c>
      <c r="S190" s="7">
        <v>9300</v>
      </c>
      <c r="T190" s="5">
        <v>3</v>
      </c>
      <c r="U190" s="5">
        <v>51</v>
      </c>
      <c r="V190" s="5">
        <v>11</v>
      </c>
      <c r="W190" s="5">
        <v>19</v>
      </c>
      <c r="X190" s="5">
        <v>79</v>
      </c>
      <c r="Y190" s="5" t="s">
        <v>46</v>
      </c>
      <c r="Z190" s="5" t="s">
        <v>47</v>
      </c>
      <c r="AA190" s="5" t="s">
        <v>215</v>
      </c>
      <c r="AB190" s="5" t="s">
        <v>66</v>
      </c>
      <c r="AC190" s="5" t="s">
        <v>267</v>
      </c>
      <c r="AD190" s="5" t="s">
        <v>68</v>
      </c>
      <c r="AE190" s="5">
        <v>65.2</v>
      </c>
    </row>
    <row r="191" spans="1:31" ht="17" x14ac:dyDescent="0.2">
      <c r="A191" s="2" t="s">
        <v>976</v>
      </c>
      <c r="B191" s="2" t="s">
        <v>977</v>
      </c>
      <c r="C191" s="2" t="s">
        <v>332</v>
      </c>
      <c r="D191" s="2">
        <v>35</v>
      </c>
      <c r="E191" s="3">
        <v>33346</v>
      </c>
      <c r="F191" s="2" t="s">
        <v>71</v>
      </c>
      <c r="G191" s="2" t="s">
        <v>72</v>
      </c>
      <c r="H191" s="2" t="s">
        <v>73</v>
      </c>
      <c r="I191" s="2" t="s">
        <v>115</v>
      </c>
      <c r="J191" s="2" t="s">
        <v>425</v>
      </c>
      <c r="K191" s="2" t="s">
        <v>426</v>
      </c>
      <c r="L191" s="2" t="s">
        <v>978</v>
      </c>
      <c r="M191" s="2" t="s">
        <v>477</v>
      </c>
      <c r="N191" s="2" t="s">
        <v>78</v>
      </c>
      <c r="O191" s="3" t="s">
        <v>979</v>
      </c>
      <c r="P191" s="3"/>
      <c r="Q191" s="2" t="s">
        <v>62</v>
      </c>
      <c r="R191" s="4">
        <v>61000</v>
      </c>
      <c r="S191" s="4">
        <v>3000</v>
      </c>
      <c r="T191" s="2" t="s">
        <v>571</v>
      </c>
      <c r="U191" s="2">
        <v>17</v>
      </c>
      <c r="V191" s="2">
        <v>5</v>
      </c>
      <c r="W191" s="2">
        <v>20</v>
      </c>
      <c r="X191" s="2">
        <v>80</v>
      </c>
      <c r="Y191" s="2" t="s">
        <v>298</v>
      </c>
      <c r="Z191" s="2" t="s">
        <v>64</v>
      </c>
      <c r="AA191" s="2" t="s">
        <v>142</v>
      </c>
      <c r="AB191" s="2" t="s">
        <v>164</v>
      </c>
      <c r="AC191" s="2" t="s">
        <v>81</v>
      </c>
      <c r="AD191" s="2" t="s">
        <v>68</v>
      </c>
      <c r="AE191" s="2">
        <v>59.2</v>
      </c>
    </row>
    <row r="192" spans="1:31" ht="17" x14ac:dyDescent="0.2">
      <c r="A192" s="5" t="s">
        <v>980</v>
      </c>
      <c r="B192" s="5" t="s">
        <v>981</v>
      </c>
      <c r="C192" s="5" t="s">
        <v>35</v>
      </c>
      <c r="D192" s="5">
        <v>31</v>
      </c>
      <c r="E192" s="6">
        <v>34505</v>
      </c>
      <c r="F192" s="5" t="s">
        <v>210</v>
      </c>
      <c r="G192" s="5" t="s">
        <v>100</v>
      </c>
      <c r="H192" s="5" t="s">
        <v>519</v>
      </c>
      <c r="I192" s="5" t="s">
        <v>157</v>
      </c>
      <c r="J192" s="5" t="s">
        <v>440</v>
      </c>
      <c r="K192" s="5" t="s">
        <v>926</v>
      </c>
      <c r="L192" s="5" t="s">
        <v>60</v>
      </c>
      <c r="M192" s="5" t="s">
        <v>61</v>
      </c>
      <c r="N192" s="5" t="s">
        <v>60</v>
      </c>
      <c r="O192" s="6">
        <v>44890</v>
      </c>
      <c r="P192" s="6"/>
      <c r="Q192" s="5" t="s">
        <v>62</v>
      </c>
      <c r="R192" s="7">
        <v>46000</v>
      </c>
      <c r="S192" s="7">
        <v>4100</v>
      </c>
      <c r="T192" s="5">
        <v>4</v>
      </c>
      <c r="U192" s="5">
        <v>35</v>
      </c>
      <c r="V192" s="5">
        <v>15</v>
      </c>
      <c r="W192" s="5">
        <v>10</v>
      </c>
      <c r="X192" s="5">
        <v>61</v>
      </c>
      <c r="Y192" s="5" t="s">
        <v>339</v>
      </c>
      <c r="Z192" s="5" t="s">
        <v>47</v>
      </c>
      <c r="AA192" s="5" t="s">
        <v>221</v>
      </c>
      <c r="AB192" s="5" t="s">
        <v>66</v>
      </c>
      <c r="AC192" s="5" t="s">
        <v>121</v>
      </c>
      <c r="AD192" s="5" t="s">
        <v>276</v>
      </c>
      <c r="AE192" s="5">
        <v>71.099999999999994</v>
      </c>
    </row>
    <row r="193" spans="1:31" ht="17" x14ac:dyDescent="0.2">
      <c r="A193" s="2" t="s">
        <v>982</v>
      </c>
      <c r="B193" s="2" t="s">
        <v>983</v>
      </c>
      <c r="C193" s="2" t="s">
        <v>642</v>
      </c>
      <c r="D193" s="2">
        <v>42</v>
      </c>
      <c r="E193" s="3">
        <v>30608</v>
      </c>
      <c r="F193" s="2" t="s">
        <v>36</v>
      </c>
      <c r="G193" s="2" t="s">
        <v>37</v>
      </c>
      <c r="H193" s="2" t="s">
        <v>38</v>
      </c>
      <c r="I193" s="2" t="s">
        <v>57</v>
      </c>
      <c r="J193" s="2" t="s">
        <v>147</v>
      </c>
      <c r="K193" s="2" t="s">
        <v>148</v>
      </c>
      <c r="L193" s="2" t="s">
        <v>160</v>
      </c>
      <c r="M193" s="2" t="s">
        <v>161</v>
      </c>
      <c r="N193" s="2" t="s">
        <v>174</v>
      </c>
      <c r="O193" s="3">
        <v>43247</v>
      </c>
      <c r="P193" s="3"/>
      <c r="Q193" s="2" t="s">
        <v>62</v>
      </c>
      <c r="R193" s="4">
        <v>110000</v>
      </c>
      <c r="S193" s="4">
        <v>0</v>
      </c>
      <c r="T193" s="2" t="s">
        <v>984</v>
      </c>
      <c r="U193" s="2">
        <v>16</v>
      </c>
      <c r="V193" s="2">
        <v>9</v>
      </c>
      <c r="W193" s="2">
        <v>12</v>
      </c>
      <c r="X193" s="2">
        <v>54</v>
      </c>
      <c r="Y193" s="2" t="s">
        <v>298</v>
      </c>
      <c r="Z193" s="2" t="s">
        <v>47</v>
      </c>
      <c r="AA193" s="2" t="s">
        <v>48</v>
      </c>
      <c r="AB193" s="2" t="s">
        <v>66</v>
      </c>
      <c r="AC193" s="2" t="s">
        <v>50</v>
      </c>
      <c r="AD193" s="2" t="s">
        <v>68</v>
      </c>
      <c r="AE193" s="2">
        <v>35.9</v>
      </c>
    </row>
    <row r="194" spans="1:31" ht="17" x14ac:dyDescent="0.2">
      <c r="A194" s="5" t="s">
        <v>985</v>
      </c>
      <c r="B194" s="5" t="s">
        <v>986</v>
      </c>
      <c r="C194" s="5" t="s">
        <v>35</v>
      </c>
      <c r="D194" s="5">
        <v>53</v>
      </c>
      <c r="E194" s="6">
        <v>26547</v>
      </c>
      <c r="F194" s="5" t="s">
        <v>429</v>
      </c>
      <c r="G194" s="5" t="s">
        <v>72</v>
      </c>
      <c r="H194" s="5" t="s">
        <v>555</v>
      </c>
      <c r="I194" s="5" t="s">
        <v>74</v>
      </c>
      <c r="J194" s="5" t="s">
        <v>202</v>
      </c>
      <c r="K194" s="5" t="s">
        <v>203</v>
      </c>
      <c r="L194" s="5" t="s">
        <v>987</v>
      </c>
      <c r="M194" s="5" t="s">
        <v>61</v>
      </c>
      <c r="N194" s="5" t="s">
        <v>60</v>
      </c>
      <c r="O194" s="6">
        <v>43042</v>
      </c>
      <c r="P194" s="6" t="s">
        <v>988</v>
      </c>
      <c r="Q194" s="5" t="s">
        <v>141</v>
      </c>
      <c r="R194" s="7">
        <v>50000</v>
      </c>
      <c r="S194" s="7">
        <v>1000</v>
      </c>
      <c r="T194" s="5">
        <v>2</v>
      </c>
      <c r="U194" s="5">
        <v>40</v>
      </c>
      <c r="V194" s="5">
        <v>-16</v>
      </c>
      <c r="W194" s="5">
        <v>4</v>
      </c>
      <c r="X194" s="5">
        <v>60</v>
      </c>
      <c r="Y194" s="5" t="s">
        <v>320</v>
      </c>
      <c r="Z194" s="5" t="s">
        <v>47</v>
      </c>
      <c r="AA194" s="5" t="s">
        <v>221</v>
      </c>
      <c r="AB194" s="5" t="s">
        <v>989</v>
      </c>
      <c r="AC194" s="5" t="s">
        <v>130</v>
      </c>
      <c r="AD194" s="5" t="s">
        <v>68</v>
      </c>
      <c r="AE194" s="5">
        <v>57</v>
      </c>
    </row>
    <row r="195" spans="1:31" ht="17" x14ac:dyDescent="0.2">
      <c r="A195" s="2" t="s">
        <v>990</v>
      </c>
      <c r="B195" s="2" t="s">
        <v>991</v>
      </c>
      <c r="C195" s="2" t="s">
        <v>154</v>
      </c>
      <c r="D195" s="2">
        <v>35</v>
      </c>
      <c r="E195" s="3">
        <v>33068</v>
      </c>
      <c r="F195" s="2" t="s">
        <v>210</v>
      </c>
      <c r="G195" s="2" t="s">
        <v>100</v>
      </c>
      <c r="H195" s="2" t="s">
        <v>230</v>
      </c>
      <c r="I195" s="2" t="s">
        <v>89</v>
      </c>
      <c r="J195" s="2" t="s">
        <v>676</v>
      </c>
      <c r="K195" s="2" t="s">
        <v>677</v>
      </c>
      <c r="L195" s="2" t="s">
        <v>442</v>
      </c>
      <c r="M195" s="2" t="s">
        <v>265</v>
      </c>
      <c r="N195" s="2" t="s">
        <v>266</v>
      </c>
      <c r="O195" s="3">
        <v>42637</v>
      </c>
      <c r="P195" s="3"/>
      <c r="Q195" s="2" t="s">
        <v>45</v>
      </c>
      <c r="R195" s="4">
        <v>93000</v>
      </c>
      <c r="S195" s="4">
        <v>5600</v>
      </c>
      <c r="T195" s="2">
        <v>3</v>
      </c>
      <c r="U195" s="2">
        <v>18</v>
      </c>
      <c r="V195" s="2">
        <v>2</v>
      </c>
      <c r="W195" s="2">
        <v>11</v>
      </c>
      <c r="X195" s="2">
        <v>67</v>
      </c>
      <c r="Y195" s="2" t="s">
        <v>63</v>
      </c>
      <c r="Z195" s="2" t="s">
        <v>151</v>
      </c>
      <c r="AA195" s="2" t="s">
        <v>221</v>
      </c>
      <c r="AB195" s="2" t="s">
        <v>164</v>
      </c>
      <c r="AC195" s="2" t="s">
        <v>121</v>
      </c>
      <c r="AD195" s="2" t="s">
        <v>109</v>
      </c>
      <c r="AE195" s="2">
        <v>59.5</v>
      </c>
    </row>
    <row r="196" spans="1:31" ht="17" x14ac:dyDescent="0.2">
      <c r="A196" s="5" t="s">
        <v>992</v>
      </c>
      <c r="B196" s="5" t="s">
        <v>993</v>
      </c>
      <c r="C196" s="5" t="s">
        <v>35</v>
      </c>
      <c r="D196" s="5">
        <v>36</v>
      </c>
      <c r="E196" s="6" t="s">
        <v>994</v>
      </c>
      <c r="F196" s="5" t="s">
        <v>523</v>
      </c>
      <c r="G196" s="5" t="s">
        <v>100</v>
      </c>
      <c r="H196" s="5" t="s">
        <v>755</v>
      </c>
      <c r="I196" s="5" t="s">
        <v>74</v>
      </c>
      <c r="J196" s="5" t="s">
        <v>357</v>
      </c>
      <c r="K196" s="5" t="s">
        <v>358</v>
      </c>
      <c r="L196" s="5" t="s">
        <v>995</v>
      </c>
      <c r="M196" s="5" t="s">
        <v>525</v>
      </c>
      <c r="N196" s="5" t="s">
        <v>139</v>
      </c>
      <c r="O196" s="6">
        <v>44899</v>
      </c>
      <c r="P196" s="6"/>
      <c r="Q196" s="5" t="s">
        <v>79</v>
      </c>
      <c r="R196" s="7">
        <v>55000</v>
      </c>
      <c r="S196" s="7">
        <v>5000</v>
      </c>
      <c r="T196" s="5" t="s">
        <v>206</v>
      </c>
      <c r="U196" s="5">
        <v>20</v>
      </c>
      <c r="V196" s="5">
        <v>7</v>
      </c>
      <c r="W196" s="5">
        <v>24</v>
      </c>
      <c r="X196" s="5">
        <v>81</v>
      </c>
      <c r="Y196" s="5" t="s">
        <v>46</v>
      </c>
      <c r="Z196" s="5" t="s">
        <v>312</v>
      </c>
      <c r="AA196" s="5" t="s">
        <v>188</v>
      </c>
      <c r="AB196" s="5" t="s">
        <v>66</v>
      </c>
      <c r="AC196" s="5" t="s">
        <v>267</v>
      </c>
      <c r="AD196" s="5" t="s">
        <v>68</v>
      </c>
      <c r="AE196" s="5">
        <v>69.3</v>
      </c>
    </row>
    <row r="197" spans="1:31" ht="34" x14ac:dyDescent="0.2">
      <c r="A197" s="2" t="s">
        <v>996</v>
      </c>
      <c r="B197" s="2" t="s">
        <v>997</v>
      </c>
      <c r="C197" s="2" t="s">
        <v>154</v>
      </c>
      <c r="D197" s="2">
        <v>42</v>
      </c>
      <c r="E197" s="3">
        <v>30657</v>
      </c>
      <c r="F197" s="2" t="s">
        <v>523</v>
      </c>
      <c r="G197" s="2" t="s">
        <v>100</v>
      </c>
      <c r="H197" s="2" t="s">
        <v>261</v>
      </c>
      <c r="I197" s="2" t="s">
        <v>115</v>
      </c>
      <c r="J197" s="2" t="s">
        <v>357</v>
      </c>
      <c r="K197" s="2" t="s">
        <v>358</v>
      </c>
      <c r="L197" s="2" t="s">
        <v>995</v>
      </c>
      <c r="M197" s="2" t="s">
        <v>138</v>
      </c>
      <c r="N197" s="2" t="s">
        <v>139</v>
      </c>
      <c r="O197" s="3">
        <v>43732</v>
      </c>
      <c r="P197" s="3"/>
      <c r="Q197" s="2" t="s">
        <v>45</v>
      </c>
      <c r="R197" s="4">
        <v>84000</v>
      </c>
      <c r="S197" s="4">
        <v>4200</v>
      </c>
      <c r="T197" s="2">
        <v>3</v>
      </c>
      <c r="U197" s="2">
        <v>8</v>
      </c>
      <c r="V197" s="2">
        <v>21</v>
      </c>
      <c r="W197" s="2">
        <v>24</v>
      </c>
      <c r="X197" s="2">
        <v>60</v>
      </c>
      <c r="Y197" s="2" t="s">
        <v>46</v>
      </c>
      <c r="Z197" s="2" t="s">
        <v>64</v>
      </c>
      <c r="AA197" s="2" t="s">
        <v>221</v>
      </c>
      <c r="AB197" s="2" t="s">
        <v>164</v>
      </c>
      <c r="AC197" s="2" t="s">
        <v>267</v>
      </c>
      <c r="AD197" s="2" t="s">
        <v>998</v>
      </c>
      <c r="AE197" s="2">
        <v>50</v>
      </c>
    </row>
    <row r="198" spans="1:31" ht="17" x14ac:dyDescent="0.2">
      <c r="A198" s="5" t="s">
        <v>999</v>
      </c>
      <c r="B198" s="5" t="s">
        <v>1000</v>
      </c>
      <c r="C198" s="5" t="s">
        <v>35</v>
      </c>
      <c r="D198" s="5">
        <v>39</v>
      </c>
      <c r="E198" s="6">
        <v>31659</v>
      </c>
      <c r="F198" s="5" t="s">
        <v>210</v>
      </c>
      <c r="G198" s="5" t="s">
        <v>100</v>
      </c>
      <c r="H198" s="5" t="s">
        <v>329</v>
      </c>
      <c r="I198" s="5" t="s">
        <v>115</v>
      </c>
      <c r="J198" s="5" t="s">
        <v>743</v>
      </c>
      <c r="K198" s="5" t="s">
        <v>744</v>
      </c>
      <c r="L198" s="5" t="s">
        <v>160</v>
      </c>
      <c r="M198" s="5" t="s">
        <v>161</v>
      </c>
      <c r="N198" s="5" t="s">
        <v>174</v>
      </c>
      <c r="O198" s="6">
        <v>43899</v>
      </c>
      <c r="P198" s="6"/>
      <c r="Q198" s="5" t="s">
        <v>45</v>
      </c>
      <c r="R198" s="7">
        <v>87000</v>
      </c>
      <c r="S198" s="7">
        <v>4400</v>
      </c>
      <c r="T198" s="5">
        <v>3</v>
      </c>
      <c r="U198" s="5">
        <v>25</v>
      </c>
      <c r="V198" s="5">
        <v>12</v>
      </c>
      <c r="W198" s="5">
        <v>0</v>
      </c>
      <c r="X198" s="5">
        <v>81</v>
      </c>
      <c r="Y198" s="5" t="s">
        <v>46</v>
      </c>
      <c r="Z198" s="5" t="s">
        <v>47</v>
      </c>
      <c r="AA198" s="5" t="s">
        <v>546</v>
      </c>
      <c r="AB198" s="5" t="s">
        <v>80</v>
      </c>
      <c r="AC198" s="5" t="s">
        <v>121</v>
      </c>
      <c r="AD198" s="5" t="s">
        <v>82</v>
      </c>
      <c r="AE198" s="5">
        <v>71.599999999999994</v>
      </c>
    </row>
    <row r="199" spans="1:31" ht="17" x14ac:dyDescent="0.2">
      <c r="A199" s="2" t="s">
        <v>1001</v>
      </c>
      <c r="B199" s="2" t="s">
        <v>1002</v>
      </c>
      <c r="C199" s="2" t="s">
        <v>154</v>
      </c>
      <c r="D199" s="2">
        <v>41</v>
      </c>
      <c r="E199" s="3">
        <v>31193</v>
      </c>
      <c r="F199" s="2" t="s">
        <v>402</v>
      </c>
      <c r="G199" s="2" t="s">
        <v>72</v>
      </c>
      <c r="H199" s="2" t="s">
        <v>403</v>
      </c>
      <c r="I199" s="2" t="s">
        <v>380</v>
      </c>
      <c r="J199" s="2" t="s">
        <v>617</v>
      </c>
      <c r="K199" s="2" t="s">
        <v>618</v>
      </c>
      <c r="L199" s="2" t="s">
        <v>562</v>
      </c>
      <c r="M199" s="2" t="s">
        <v>563</v>
      </c>
      <c r="N199" s="2" t="s">
        <v>564</v>
      </c>
      <c r="O199" s="3" t="s">
        <v>1003</v>
      </c>
      <c r="P199" s="3"/>
      <c r="Q199" s="2" t="s">
        <v>62</v>
      </c>
      <c r="R199" s="4">
        <v>53000</v>
      </c>
      <c r="S199" s="4">
        <v>4800</v>
      </c>
      <c r="T199" s="2">
        <v>4</v>
      </c>
      <c r="U199" s="2">
        <v>23</v>
      </c>
      <c r="V199" s="2">
        <v>1</v>
      </c>
      <c r="W199" s="2">
        <v>23</v>
      </c>
      <c r="X199" s="2">
        <v>61</v>
      </c>
      <c r="Y199" s="2" t="s">
        <v>46</v>
      </c>
      <c r="Z199" s="2" t="s">
        <v>151</v>
      </c>
      <c r="AA199" s="2" t="s">
        <v>176</v>
      </c>
      <c r="AB199" s="2" t="s">
        <v>66</v>
      </c>
      <c r="AC199" s="2" t="s">
        <v>408</v>
      </c>
      <c r="AD199" s="2" t="s">
        <v>276</v>
      </c>
      <c r="AE199" s="2">
        <v>63.1</v>
      </c>
    </row>
    <row r="200" spans="1:31" ht="34" x14ac:dyDescent="0.2">
      <c r="A200" s="5" t="s">
        <v>1004</v>
      </c>
      <c r="B200" s="5" t="s">
        <v>1005</v>
      </c>
      <c r="C200" s="5" t="s">
        <v>154</v>
      </c>
      <c r="D200" s="5">
        <v>31</v>
      </c>
      <c r="E200" s="6">
        <v>34839</v>
      </c>
      <c r="F200" s="5" t="s">
        <v>306</v>
      </c>
      <c r="G200" s="5" t="s">
        <v>1006</v>
      </c>
      <c r="H200" s="5" t="s">
        <v>280</v>
      </c>
      <c r="I200" s="5" t="s">
        <v>513</v>
      </c>
      <c r="J200" s="5" t="s">
        <v>627</v>
      </c>
      <c r="K200" s="5" t="s">
        <v>628</v>
      </c>
      <c r="L200" s="5" t="s">
        <v>186</v>
      </c>
      <c r="M200" s="5" t="s">
        <v>61</v>
      </c>
      <c r="N200" s="5" t="s">
        <v>186</v>
      </c>
      <c r="O200" s="6">
        <v>44017</v>
      </c>
      <c r="P200" s="6"/>
      <c r="Q200" s="5" t="s">
        <v>62</v>
      </c>
      <c r="R200" s="7">
        <v>211000</v>
      </c>
      <c r="S200" s="7">
        <v>12700</v>
      </c>
      <c r="T200" s="5">
        <v>3</v>
      </c>
      <c r="U200" s="5">
        <v>35</v>
      </c>
      <c r="V200" s="5">
        <v>17</v>
      </c>
      <c r="W200" s="5">
        <v>21</v>
      </c>
      <c r="X200" s="5">
        <v>70</v>
      </c>
      <c r="Y200" s="5" t="s">
        <v>46</v>
      </c>
      <c r="Z200" s="5" t="s">
        <v>47</v>
      </c>
      <c r="AA200" s="5" t="s">
        <v>188</v>
      </c>
      <c r="AB200" s="5" t="s">
        <v>66</v>
      </c>
      <c r="AC200" s="5" t="s">
        <v>284</v>
      </c>
      <c r="AD200" s="5" t="s">
        <v>68</v>
      </c>
      <c r="AE200" s="5">
        <v>60.2</v>
      </c>
    </row>
    <row r="201" spans="1:31" ht="17" x14ac:dyDescent="0.2">
      <c r="A201" s="2" t="s">
        <v>1007</v>
      </c>
      <c r="B201" s="2" t="s">
        <v>1008</v>
      </c>
      <c r="C201" s="2" t="s">
        <v>35</v>
      </c>
      <c r="D201" s="2">
        <v>58</v>
      </c>
      <c r="E201" s="3">
        <v>24903</v>
      </c>
      <c r="F201" s="2" t="s">
        <v>99</v>
      </c>
      <c r="G201" s="2" t="s">
        <v>100</v>
      </c>
      <c r="H201" s="2" t="s">
        <v>218</v>
      </c>
      <c r="I201" s="2" t="s">
        <v>318</v>
      </c>
      <c r="J201" s="2" t="s">
        <v>102</v>
      </c>
      <c r="K201" s="2" t="s">
        <v>103</v>
      </c>
      <c r="L201" s="2" t="s">
        <v>186</v>
      </c>
      <c r="M201" s="2" t="s">
        <v>61</v>
      </c>
      <c r="N201" s="2" t="s">
        <v>186</v>
      </c>
      <c r="O201" s="3">
        <v>43657</v>
      </c>
      <c r="P201" s="3"/>
      <c r="Q201" s="2" t="s">
        <v>128</v>
      </c>
      <c r="R201" s="4">
        <v>249000</v>
      </c>
      <c r="S201" s="4">
        <v>7500</v>
      </c>
      <c r="T201" s="2">
        <v>2</v>
      </c>
      <c r="U201" s="2">
        <v>14</v>
      </c>
      <c r="V201" s="2">
        <v>18</v>
      </c>
      <c r="W201" s="2">
        <v>15</v>
      </c>
      <c r="X201" s="2">
        <v>68</v>
      </c>
      <c r="Y201" s="2" t="s">
        <v>46</v>
      </c>
      <c r="Z201" s="2" t="s">
        <v>47</v>
      </c>
      <c r="AA201" s="2" t="s">
        <v>221</v>
      </c>
      <c r="AB201" s="2" t="s">
        <v>989</v>
      </c>
      <c r="AC201" s="2" t="s">
        <v>108</v>
      </c>
      <c r="AD201" s="2" t="s">
        <v>68</v>
      </c>
      <c r="AE201" s="2">
        <v>47.8</v>
      </c>
    </row>
    <row r="202" spans="1:31" ht="17" x14ac:dyDescent="0.2">
      <c r="A202" s="5" t="s">
        <v>1009</v>
      </c>
      <c r="B202" s="5" t="s">
        <v>1010</v>
      </c>
      <c r="C202" s="5" t="s">
        <v>35</v>
      </c>
      <c r="D202" s="5">
        <v>24</v>
      </c>
      <c r="E202" s="6">
        <v>37302</v>
      </c>
      <c r="F202" s="5" t="s">
        <v>455</v>
      </c>
      <c r="G202" s="5" t="s">
        <v>72</v>
      </c>
      <c r="H202" s="5" t="s">
        <v>73</v>
      </c>
      <c r="I202" s="5" t="s">
        <v>380</v>
      </c>
      <c r="J202" s="5" t="s">
        <v>1011</v>
      </c>
      <c r="K202" s="5" t="s">
        <v>1012</v>
      </c>
      <c r="L202" s="5" t="s">
        <v>390</v>
      </c>
      <c r="M202" s="5" t="s">
        <v>265</v>
      </c>
      <c r="N202" s="5" t="s">
        <v>360</v>
      </c>
      <c r="O202" s="6">
        <v>43743</v>
      </c>
      <c r="P202" s="6"/>
      <c r="Q202" s="5" t="s">
        <v>62</v>
      </c>
      <c r="R202" s="7">
        <v>-63000</v>
      </c>
      <c r="S202" s="7">
        <v>0</v>
      </c>
      <c r="T202" s="5" t="s">
        <v>984</v>
      </c>
      <c r="U202" s="5">
        <v>21</v>
      </c>
      <c r="V202" s="5">
        <v>11</v>
      </c>
      <c r="W202" s="5">
        <v>10</v>
      </c>
      <c r="X202" s="5">
        <v>53</v>
      </c>
      <c r="Y202" s="5" t="s">
        <v>298</v>
      </c>
      <c r="Z202" s="5" t="s">
        <v>64</v>
      </c>
      <c r="AA202" s="5" t="s">
        <v>48</v>
      </c>
      <c r="AB202" s="5" t="s">
        <v>164</v>
      </c>
      <c r="AC202" s="5" t="s">
        <v>81</v>
      </c>
      <c r="AD202" s="5" t="s">
        <v>68</v>
      </c>
      <c r="AE202" s="5">
        <v>37.799999999999997</v>
      </c>
    </row>
    <row r="203" spans="1:31" ht="17" x14ac:dyDescent="0.2">
      <c r="A203" s="2" t="s">
        <v>971</v>
      </c>
      <c r="B203" s="2" t="s">
        <v>1013</v>
      </c>
      <c r="C203" s="2" t="s">
        <v>35</v>
      </c>
      <c r="D203" s="2">
        <v>31</v>
      </c>
      <c r="E203" s="3">
        <v>34509</v>
      </c>
      <c r="F203" s="2" t="s">
        <v>279</v>
      </c>
      <c r="G203" s="2" t="s">
        <v>55</v>
      </c>
      <c r="H203" s="2" t="s">
        <v>1014</v>
      </c>
      <c r="I203" s="2" t="s">
        <v>157</v>
      </c>
      <c r="J203" s="2" t="s">
        <v>810</v>
      </c>
      <c r="K203" s="2" t="s">
        <v>811</v>
      </c>
      <c r="L203" s="2" t="s">
        <v>739</v>
      </c>
      <c r="M203" s="2" t="s">
        <v>234</v>
      </c>
      <c r="N203" s="2" t="s">
        <v>235</v>
      </c>
      <c r="O203" s="3">
        <v>43819</v>
      </c>
      <c r="P203" s="3"/>
      <c r="Q203" s="2" t="s">
        <v>62</v>
      </c>
      <c r="R203" s="4">
        <v>43000</v>
      </c>
      <c r="S203" s="4">
        <v>6000</v>
      </c>
      <c r="T203" s="2">
        <v>5</v>
      </c>
      <c r="U203" s="2">
        <v>40</v>
      </c>
      <c r="V203" s="2">
        <v>19</v>
      </c>
      <c r="W203" s="2">
        <v>1</v>
      </c>
      <c r="X203" s="2">
        <v>55</v>
      </c>
      <c r="Y203" s="2" t="s">
        <v>320</v>
      </c>
      <c r="Z203" s="2" t="s">
        <v>151</v>
      </c>
      <c r="AA203" s="2" t="s">
        <v>221</v>
      </c>
      <c r="AB203" s="2" t="s">
        <v>80</v>
      </c>
      <c r="AC203" s="2" t="s">
        <v>284</v>
      </c>
      <c r="AD203" s="2" t="s">
        <v>68</v>
      </c>
      <c r="AE203" s="2">
        <v>83.8</v>
      </c>
    </row>
    <row r="204" spans="1:31" ht="17" x14ac:dyDescent="0.2">
      <c r="A204" s="5" t="s">
        <v>1015</v>
      </c>
      <c r="B204" s="5" t="s">
        <v>1016</v>
      </c>
      <c r="C204" s="5" t="s">
        <v>154</v>
      </c>
      <c r="D204" s="5">
        <v>28</v>
      </c>
      <c r="E204" s="6">
        <v>35799</v>
      </c>
      <c r="F204" s="5" t="s">
        <v>210</v>
      </c>
      <c r="G204" s="5" t="s">
        <v>100</v>
      </c>
      <c r="H204" s="5" t="s">
        <v>230</v>
      </c>
      <c r="I204" s="5" t="s">
        <v>380</v>
      </c>
      <c r="J204" s="5" t="s">
        <v>231</v>
      </c>
      <c r="K204" s="5" t="s">
        <v>1017</v>
      </c>
      <c r="L204" s="5" t="s">
        <v>1018</v>
      </c>
      <c r="M204" s="5" t="s">
        <v>234</v>
      </c>
      <c r="N204" s="5" t="s">
        <v>974</v>
      </c>
      <c r="O204" s="6">
        <v>45923</v>
      </c>
      <c r="P204" s="6">
        <v>46076</v>
      </c>
      <c r="Q204" s="5" t="s">
        <v>141</v>
      </c>
      <c r="R204" s="7">
        <v>82000</v>
      </c>
      <c r="S204" s="7">
        <v>4100</v>
      </c>
      <c r="T204" s="5">
        <v>3</v>
      </c>
      <c r="U204" s="5">
        <v>23</v>
      </c>
      <c r="V204" s="5">
        <v>13</v>
      </c>
      <c r="W204" s="5">
        <v>8</v>
      </c>
      <c r="X204" s="5">
        <v>46</v>
      </c>
      <c r="Y204" s="5" t="s">
        <v>46</v>
      </c>
      <c r="Z204" s="5" t="s">
        <v>64</v>
      </c>
      <c r="AA204" s="5" t="s">
        <v>221</v>
      </c>
      <c r="AB204" s="5" t="s">
        <v>299</v>
      </c>
      <c r="AC204" s="5" t="s">
        <v>121</v>
      </c>
      <c r="AD204" s="5" t="s">
        <v>68</v>
      </c>
      <c r="AE204" s="5">
        <v>54.8</v>
      </c>
    </row>
    <row r="205" spans="1:31" ht="17" x14ac:dyDescent="0.2">
      <c r="A205" s="2" t="s">
        <v>1019</v>
      </c>
      <c r="B205" s="2" t="s">
        <v>1020</v>
      </c>
      <c r="C205" s="2" t="s">
        <v>154</v>
      </c>
      <c r="D205" s="2">
        <v>39</v>
      </c>
      <c r="E205" s="3">
        <v>31827</v>
      </c>
      <c r="F205" s="2" t="s">
        <v>429</v>
      </c>
      <c r="G205" s="2" t="s">
        <v>72</v>
      </c>
      <c r="H205" s="2" t="s">
        <v>125</v>
      </c>
      <c r="I205" s="2" t="s">
        <v>89</v>
      </c>
      <c r="J205" s="2" t="s">
        <v>461</v>
      </c>
      <c r="K205" s="2" t="s">
        <v>462</v>
      </c>
      <c r="L205" s="2" t="s">
        <v>1021</v>
      </c>
      <c r="M205" s="2" t="s">
        <v>161</v>
      </c>
      <c r="N205" s="2" t="s">
        <v>174</v>
      </c>
      <c r="O205" s="3">
        <v>44520</v>
      </c>
      <c r="P205" s="3"/>
      <c r="Q205" s="2" t="s">
        <v>62</v>
      </c>
      <c r="R205" s="4">
        <v>142000</v>
      </c>
      <c r="S205" s="4">
        <v>8500</v>
      </c>
      <c r="T205" s="2">
        <v>3</v>
      </c>
      <c r="U205" s="2">
        <v>12</v>
      </c>
      <c r="V205" s="2">
        <v>11</v>
      </c>
      <c r="W205" s="2">
        <v>7</v>
      </c>
      <c r="X205" s="2">
        <v>120</v>
      </c>
      <c r="Y205" s="2" t="s">
        <v>320</v>
      </c>
      <c r="Z205" s="2" t="s">
        <v>64</v>
      </c>
      <c r="AA205" s="2" t="s">
        <v>188</v>
      </c>
      <c r="AB205" s="2" t="s">
        <v>164</v>
      </c>
      <c r="AC205" s="2" t="s">
        <v>130</v>
      </c>
      <c r="AD205" s="2" t="s">
        <v>68</v>
      </c>
      <c r="AE205" s="2">
        <v>64.5</v>
      </c>
    </row>
    <row r="206" spans="1:31" ht="34" x14ac:dyDescent="0.2">
      <c r="A206" s="5" t="s">
        <v>1022</v>
      </c>
      <c r="B206" s="5" t="s">
        <v>1023</v>
      </c>
      <c r="C206" s="5" t="s">
        <v>154</v>
      </c>
      <c r="D206" s="5">
        <v>30</v>
      </c>
      <c r="E206" s="6" t="s">
        <v>1024</v>
      </c>
      <c r="F206" s="5" t="s">
        <v>1025</v>
      </c>
      <c r="G206" s="5" t="s">
        <v>55</v>
      </c>
      <c r="H206" s="5" t="s">
        <v>307</v>
      </c>
      <c r="I206" s="5" t="s">
        <v>389</v>
      </c>
      <c r="J206" s="5" t="s">
        <v>281</v>
      </c>
      <c r="K206" s="5" t="s">
        <v>1026</v>
      </c>
      <c r="L206" s="5" t="s">
        <v>319</v>
      </c>
      <c r="M206" s="5" t="s">
        <v>255</v>
      </c>
      <c r="N206" s="5" t="s">
        <v>1027</v>
      </c>
      <c r="O206" s="6">
        <v>45737</v>
      </c>
      <c r="P206" s="6"/>
      <c r="Q206" s="5" t="s">
        <v>62</v>
      </c>
      <c r="R206" s="7">
        <v>144000</v>
      </c>
      <c r="S206" s="7">
        <v>8600</v>
      </c>
      <c r="T206" s="5">
        <v>3</v>
      </c>
      <c r="U206" s="5">
        <v>0</v>
      </c>
      <c r="V206" s="5">
        <v>8</v>
      </c>
      <c r="W206" s="5">
        <v>17</v>
      </c>
      <c r="X206" s="5">
        <v>70</v>
      </c>
      <c r="Y206" s="5" t="s">
        <v>46</v>
      </c>
      <c r="Z206" s="5" t="s">
        <v>47</v>
      </c>
      <c r="AA206" s="5" t="s">
        <v>176</v>
      </c>
      <c r="AB206" s="5" t="s">
        <v>66</v>
      </c>
      <c r="AC206" s="5" t="s">
        <v>284</v>
      </c>
      <c r="AD206" s="5" t="s">
        <v>51</v>
      </c>
      <c r="AE206" s="5">
        <v>53</v>
      </c>
    </row>
    <row r="207" spans="1:31" ht="17" x14ac:dyDescent="0.2">
      <c r="A207" s="2" t="s">
        <v>1028</v>
      </c>
      <c r="B207" s="2" t="s">
        <v>1029</v>
      </c>
      <c r="C207" s="2" t="s">
        <v>35</v>
      </c>
      <c r="D207" s="2">
        <v>39</v>
      </c>
      <c r="E207" s="3">
        <v>31865</v>
      </c>
      <c r="F207" s="2" t="s">
        <v>133</v>
      </c>
      <c r="G207" s="2" t="s">
        <v>133</v>
      </c>
      <c r="H207" s="2" t="s">
        <v>582</v>
      </c>
      <c r="I207" s="2" t="s">
        <v>703</v>
      </c>
      <c r="J207" s="2" t="s">
        <v>135</v>
      </c>
      <c r="K207" s="2" t="s">
        <v>136</v>
      </c>
      <c r="L207" s="2" t="s">
        <v>390</v>
      </c>
      <c r="M207" s="2" t="s">
        <v>265</v>
      </c>
      <c r="N207" s="2" t="s">
        <v>360</v>
      </c>
      <c r="O207" s="3" t="s">
        <v>1030</v>
      </c>
      <c r="P207" s="3"/>
      <c r="Q207" s="2" t="s">
        <v>45</v>
      </c>
      <c r="R207" s="4">
        <v>27000</v>
      </c>
      <c r="S207" s="4">
        <v>1400</v>
      </c>
      <c r="T207" s="2">
        <v>3</v>
      </c>
      <c r="U207" s="2">
        <v>19</v>
      </c>
      <c r="V207" s="2">
        <v>8</v>
      </c>
      <c r="W207" s="2">
        <v>8</v>
      </c>
      <c r="X207" s="2">
        <v>52</v>
      </c>
      <c r="Y207" s="2" t="s">
        <v>46</v>
      </c>
      <c r="Z207" s="2" t="s">
        <v>64</v>
      </c>
      <c r="AA207" s="2" t="s">
        <v>142</v>
      </c>
      <c r="AB207" s="2" t="s">
        <v>66</v>
      </c>
      <c r="AC207" s="2" t="s">
        <v>143</v>
      </c>
      <c r="AD207" s="2" t="s">
        <v>68</v>
      </c>
      <c r="AE207" s="2">
        <v>56</v>
      </c>
    </row>
    <row r="208" spans="1:31" ht="17" x14ac:dyDescent="0.2">
      <c r="A208" s="5" t="s">
        <v>1031</v>
      </c>
      <c r="B208" s="5" t="s">
        <v>1032</v>
      </c>
      <c r="C208" s="5" t="s">
        <v>35</v>
      </c>
      <c r="D208" s="5">
        <v>32</v>
      </c>
      <c r="E208" s="6">
        <v>34401</v>
      </c>
      <c r="F208" s="5" t="s">
        <v>71</v>
      </c>
      <c r="G208" s="5" t="s">
        <v>72</v>
      </c>
      <c r="H208" s="5" t="s">
        <v>73</v>
      </c>
      <c r="I208" s="5" t="s">
        <v>115</v>
      </c>
      <c r="J208" s="5" t="s">
        <v>397</v>
      </c>
      <c r="K208" s="5" t="s">
        <v>1033</v>
      </c>
      <c r="L208" s="5" t="s">
        <v>319</v>
      </c>
      <c r="M208" s="5" t="s">
        <v>255</v>
      </c>
      <c r="N208" s="5" t="s">
        <v>1027</v>
      </c>
      <c r="O208" s="6">
        <v>43776</v>
      </c>
      <c r="P208" s="6"/>
      <c r="Q208" s="5" t="s">
        <v>62</v>
      </c>
      <c r="R208" s="7">
        <v>62000</v>
      </c>
      <c r="S208" s="7">
        <v>8700</v>
      </c>
      <c r="T208" s="5" t="s">
        <v>1034</v>
      </c>
      <c r="U208" s="5">
        <v>48</v>
      </c>
      <c r="V208" s="5">
        <v>13</v>
      </c>
      <c r="W208" s="5">
        <v>4</v>
      </c>
      <c r="X208" s="5">
        <v>78</v>
      </c>
      <c r="Y208" s="5" t="s">
        <v>46</v>
      </c>
      <c r="Z208" s="5" t="s">
        <v>64</v>
      </c>
      <c r="AA208" s="5" t="s">
        <v>95</v>
      </c>
      <c r="AB208" s="5" t="s">
        <v>243</v>
      </c>
      <c r="AC208" s="5" t="s">
        <v>81</v>
      </c>
      <c r="AD208" s="5" t="s">
        <v>82</v>
      </c>
      <c r="AE208" s="5">
        <v>90.3</v>
      </c>
    </row>
    <row r="209" spans="1:31" ht="34" x14ac:dyDescent="0.2">
      <c r="A209" s="2" t="s">
        <v>1035</v>
      </c>
      <c r="B209" s="2" t="s">
        <v>1036</v>
      </c>
      <c r="C209" s="2" t="s">
        <v>258</v>
      </c>
      <c r="D209" s="2">
        <v>61</v>
      </c>
      <c r="E209" s="3">
        <v>23615</v>
      </c>
      <c r="F209" s="2" t="s">
        <v>99</v>
      </c>
      <c r="G209" s="2" t="s">
        <v>100</v>
      </c>
      <c r="H209" s="2" t="s">
        <v>682</v>
      </c>
      <c r="I209" s="2" t="s">
        <v>115</v>
      </c>
      <c r="J209" s="2" t="s">
        <v>102</v>
      </c>
      <c r="K209" s="2" t="s">
        <v>103</v>
      </c>
      <c r="L209" s="2" t="s">
        <v>1037</v>
      </c>
      <c r="M209" s="2" t="s">
        <v>289</v>
      </c>
      <c r="N209" s="2" t="s">
        <v>303</v>
      </c>
      <c r="O209" s="3">
        <v>45299</v>
      </c>
      <c r="P209" s="3"/>
      <c r="Q209" s="2" t="s">
        <v>62</v>
      </c>
      <c r="R209" s="4">
        <v>-71000</v>
      </c>
      <c r="S209" s="4">
        <v>6400</v>
      </c>
      <c r="T209" s="2">
        <v>4</v>
      </c>
      <c r="U209" s="2">
        <v>10</v>
      </c>
      <c r="V209" s="2">
        <v>12</v>
      </c>
      <c r="W209" s="2">
        <v>10</v>
      </c>
      <c r="X209" s="2">
        <v>67</v>
      </c>
      <c r="Y209" s="2" t="s">
        <v>46</v>
      </c>
      <c r="Z209" s="2" t="s">
        <v>64</v>
      </c>
      <c r="AA209" s="2" t="s">
        <v>221</v>
      </c>
      <c r="AB209" s="2" t="s">
        <v>243</v>
      </c>
      <c r="AC209" s="2" t="s">
        <v>108</v>
      </c>
      <c r="AD209" s="2" t="s">
        <v>109</v>
      </c>
      <c r="AE209" s="2">
        <v>67</v>
      </c>
    </row>
    <row r="210" spans="1:31" ht="17" x14ac:dyDescent="0.2">
      <c r="A210" s="5" t="s">
        <v>1038</v>
      </c>
      <c r="B210" s="5" t="s">
        <v>1039</v>
      </c>
      <c r="C210" s="5" t="s">
        <v>168</v>
      </c>
      <c r="D210" s="5">
        <v>25</v>
      </c>
      <c r="E210" s="6">
        <v>36703</v>
      </c>
      <c r="F210" s="5" t="s">
        <v>210</v>
      </c>
      <c r="G210" s="5" t="s">
        <v>100</v>
      </c>
      <c r="H210" s="5" t="s">
        <v>1040</v>
      </c>
      <c r="I210" s="5" t="s">
        <v>74</v>
      </c>
      <c r="J210" s="5" t="s">
        <v>743</v>
      </c>
      <c r="K210" s="5" t="s">
        <v>744</v>
      </c>
      <c r="L210" s="5" t="s">
        <v>773</v>
      </c>
      <c r="M210" s="5" t="s">
        <v>119</v>
      </c>
      <c r="N210" s="5" t="s">
        <v>412</v>
      </c>
      <c r="O210" s="6">
        <v>43031</v>
      </c>
      <c r="P210" s="6"/>
      <c r="Q210" s="5" t="s">
        <v>62</v>
      </c>
      <c r="R210" s="7">
        <v>52000</v>
      </c>
      <c r="S210" s="7">
        <v>2600</v>
      </c>
      <c r="T210" s="5">
        <v>3</v>
      </c>
      <c r="U210" s="5">
        <v>37</v>
      </c>
      <c r="V210" s="5">
        <v>16</v>
      </c>
      <c r="W210" s="5">
        <v>27</v>
      </c>
      <c r="X210" s="5">
        <v>46</v>
      </c>
      <c r="Y210" s="5" t="s">
        <v>320</v>
      </c>
      <c r="Z210" s="5" t="s">
        <v>47</v>
      </c>
      <c r="AA210" s="5" t="s">
        <v>215</v>
      </c>
      <c r="AB210" s="5" t="s">
        <v>66</v>
      </c>
      <c r="AC210" s="5" t="s">
        <v>121</v>
      </c>
      <c r="AD210" s="5" t="s">
        <v>68</v>
      </c>
      <c r="AE210" s="5">
        <v>52.3</v>
      </c>
    </row>
    <row r="211" spans="1:31" ht="17" x14ac:dyDescent="0.2">
      <c r="A211" s="2" t="s">
        <v>1041</v>
      </c>
      <c r="B211" s="2" t="s">
        <v>1042</v>
      </c>
      <c r="C211" s="2" t="s">
        <v>209</v>
      </c>
      <c r="D211" s="2">
        <v>27</v>
      </c>
      <c r="E211" s="3">
        <v>36267</v>
      </c>
      <c r="F211" s="2" t="s">
        <v>1043</v>
      </c>
      <c r="G211" s="2" t="s">
        <v>55</v>
      </c>
      <c r="H211" s="2" t="s">
        <v>626</v>
      </c>
      <c r="I211" s="2" t="s">
        <v>115</v>
      </c>
      <c r="J211" s="2" t="s">
        <v>281</v>
      </c>
      <c r="K211" s="2" t="s">
        <v>1026</v>
      </c>
      <c r="L211" s="2" t="s">
        <v>411</v>
      </c>
      <c r="M211" s="2" t="s">
        <v>119</v>
      </c>
      <c r="N211" s="2" t="s">
        <v>412</v>
      </c>
      <c r="O211" s="3">
        <v>45936</v>
      </c>
      <c r="P211" s="3"/>
      <c r="Q211" s="2" t="s">
        <v>62</v>
      </c>
      <c r="R211" s="4">
        <v>71000</v>
      </c>
      <c r="S211" s="4">
        <v>6400</v>
      </c>
      <c r="T211" s="2">
        <v>4</v>
      </c>
      <c r="U211" s="2">
        <v>37</v>
      </c>
      <c r="V211" s="2">
        <v>10</v>
      </c>
      <c r="W211" s="2">
        <v>9</v>
      </c>
      <c r="X211" s="2">
        <v>64</v>
      </c>
      <c r="Y211" s="2" t="s">
        <v>46</v>
      </c>
      <c r="Z211" s="2" t="s">
        <v>64</v>
      </c>
      <c r="AA211" s="2" t="s">
        <v>176</v>
      </c>
      <c r="AB211" s="2" t="s">
        <v>66</v>
      </c>
      <c r="AC211" s="2" t="s">
        <v>284</v>
      </c>
      <c r="AD211" s="2" t="s">
        <v>68</v>
      </c>
      <c r="AE211" s="2">
        <v>73.2</v>
      </c>
    </row>
    <row r="212" spans="1:31" ht="17" x14ac:dyDescent="0.2">
      <c r="A212" s="5" t="s">
        <v>1044</v>
      </c>
      <c r="B212" s="5" t="s">
        <v>1045</v>
      </c>
      <c r="C212" s="5" t="s">
        <v>154</v>
      </c>
      <c r="D212" s="5">
        <v>29</v>
      </c>
      <c r="E212" s="6">
        <v>35528</v>
      </c>
      <c r="F212" s="5" t="s">
        <v>155</v>
      </c>
      <c r="G212" s="5" t="s">
        <v>181</v>
      </c>
      <c r="H212" s="5" t="s">
        <v>1046</v>
      </c>
      <c r="I212" s="5" t="s">
        <v>157</v>
      </c>
      <c r="J212" s="5" t="s">
        <v>184</v>
      </c>
      <c r="K212" s="5" t="s">
        <v>185</v>
      </c>
      <c r="L212" s="5" t="s">
        <v>1047</v>
      </c>
      <c r="M212" s="5" t="s">
        <v>289</v>
      </c>
      <c r="N212" s="5" t="s">
        <v>311</v>
      </c>
      <c r="O212" s="6">
        <v>45561</v>
      </c>
      <c r="P212" s="6">
        <v>46102</v>
      </c>
      <c r="Q212" s="5" t="s">
        <v>141</v>
      </c>
      <c r="R212" s="7">
        <v>37000</v>
      </c>
      <c r="S212" s="7">
        <v>1800</v>
      </c>
      <c r="T212" s="5">
        <v>3</v>
      </c>
      <c r="U212" s="5">
        <v>11</v>
      </c>
      <c r="V212" s="5">
        <v>17</v>
      </c>
      <c r="W212" s="5">
        <v>11</v>
      </c>
      <c r="X212" s="5">
        <v>55</v>
      </c>
      <c r="Y212" s="5" t="s">
        <v>46</v>
      </c>
      <c r="Z212" s="5" t="s">
        <v>47</v>
      </c>
      <c r="AA212" s="5" t="s">
        <v>221</v>
      </c>
      <c r="AB212" s="5" t="s">
        <v>66</v>
      </c>
      <c r="AC212" s="5" t="s">
        <v>165</v>
      </c>
      <c r="AD212" s="5" t="s">
        <v>68</v>
      </c>
      <c r="AE212" s="5">
        <v>53.5</v>
      </c>
    </row>
    <row r="213" spans="1:31" ht="17" x14ac:dyDescent="0.2">
      <c r="A213" s="2" t="s">
        <v>1048</v>
      </c>
      <c r="B213" s="2" t="s">
        <v>1049</v>
      </c>
      <c r="C213" s="2" t="s">
        <v>35</v>
      </c>
      <c r="D213" s="2">
        <v>25</v>
      </c>
      <c r="E213" s="3">
        <v>36722</v>
      </c>
      <c r="F213" s="2" t="s">
        <v>523</v>
      </c>
      <c r="G213" s="2" t="s">
        <v>316</v>
      </c>
      <c r="H213" s="2" t="s">
        <v>342</v>
      </c>
      <c r="I213" s="2" t="s">
        <v>74</v>
      </c>
      <c r="J213" s="2" t="s">
        <v>343</v>
      </c>
      <c r="K213" s="2" t="s">
        <v>344</v>
      </c>
      <c r="L213" s="2" t="s">
        <v>817</v>
      </c>
      <c r="M213" s="2" t="s">
        <v>61</v>
      </c>
      <c r="N213" s="2" t="s">
        <v>60</v>
      </c>
      <c r="O213" s="3">
        <v>42780</v>
      </c>
      <c r="P213" s="3"/>
      <c r="Q213" s="2" t="s">
        <v>62</v>
      </c>
      <c r="R213" s="4">
        <v>50000</v>
      </c>
      <c r="S213" s="4">
        <v>2500</v>
      </c>
      <c r="T213" s="2" t="s">
        <v>571</v>
      </c>
      <c r="U213" s="2">
        <v>-14</v>
      </c>
      <c r="V213" s="2">
        <v>5</v>
      </c>
      <c r="W213" s="2">
        <v>1</v>
      </c>
      <c r="X213" s="2">
        <v>59</v>
      </c>
      <c r="Y213" s="2" t="s">
        <v>46</v>
      </c>
      <c r="Z213" s="2" t="s">
        <v>107</v>
      </c>
      <c r="AA213" s="2" t="s">
        <v>65</v>
      </c>
      <c r="AB213" s="2" t="s">
        <v>80</v>
      </c>
      <c r="AC213" s="2" t="s">
        <v>267</v>
      </c>
      <c r="AD213" s="2" t="s">
        <v>68</v>
      </c>
      <c r="AE213" s="2">
        <v>60.6</v>
      </c>
    </row>
    <row r="214" spans="1:31" ht="17" x14ac:dyDescent="0.2">
      <c r="A214" s="5" t="s">
        <v>1050</v>
      </c>
      <c r="B214" s="5" t="s">
        <v>1051</v>
      </c>
      <c r="C214" s="5" t="s">
        <v>35</v>
      </c>
      <c r="D214" s="5">
        <v>46</v>
      </c>
      <c r="E214" s="6">
        <v>29352</v>
      </c>
      <c r="F214" s="5" t="s">
        <v>402</v>
      </c>
      <c r="G214" s="5" t="s">
        <v>72</v>
      </c>
      <c r="H214" s="5" t="s">
        <v>1052</v>
      </c>
      <c r="I214" s="5" t="s">
        <v>57</v>
      </c>
      <c r="J214" s="5" t="s">
        <v>948</v>
      </c>
      <c r="K214" s="5" t="s">
        <v>949</v>
      </c>
      <c r="L214" s="5" t="s">
        <v>310</v>
      </c>
      <c r="M214" s="5" t="s">
        <v>289</v>
      </c>
      <c r="N214" s="5" t="s">
        <v>311</v>
      </c>
      <c r="O214" s="6">
        <v>42866</v>
      </c>
      <c r="P214" s="6"/>
      <c r="Q214" s="5" t="s">
        <v>62</v>
      </c>
      <c r="R214" s="7">
        <v>97000</v>
      </c>
      <c r="S214" s="7">
        <v>8700</v>
      </c>
      <c r="T214" s="5">
        <v>4</v>
      </c>
      <c r="U214" s="5">
        <v>19</v>
      </c>
      <c r="V214" s="5">
        <v>12</v>
      </c>
      <c r="W214" s="5">
        <v>10</v>
      </c>
      <c r="X214" s="5">
        <v>53</v>
      </c>
      <c r="Y214" s="5" t="s">
        <v>46</v>
      </c>
      <c r="Z214" s="5" t="s">
        <v>64</v>
      </c>
      <c r="AA214" s="5" t="s">
        <v>221</v>
      </c>
      <c r="AB214" s="5" t="s">
        <v>129</v>
      </c>
      <c r="AC214" s="5" t="s">
        <v>408</v>
      </c>
      <c r="AD214" s="5" t="s">
        <v>51</v>
      </c>
      <c r="AE214" s="5">
        <v>64.3</v>
      </c>
    </row>
    <row r="215" spans="1:31" ht="17" x14ac:dyDescent="0.2">
      <c r="A215" s="2" t="s">
        <v>1053</v>
      </c>
      <c r="B215" s="2" t="s">
        <v>1054</v>
      </c>
      <c r="C215" s="2" t="s">
        <v>154</v>
      </c>
      <c r="D215" s="2">
        <v>61</v>
      </c>
      <c r="E215" s="3">
        <v>23726</v>
      </c>
      <c r="F215" s="2" t="s">
        <v>191</v>
      </c>
      <c r="G215" s="2" t="s">
        <v>133</v>
      </c>
      <c r="H215" s="2" t="s">
        <v>605</v>
      </c>
      <c r="I215" s="2" t="s">
        <v>115</v>
      </c>
      <c r="J215" s="2" t="s">
        <v>334</v>
      </c>
      <c r="K215" s="2" t="s">
        <v>335</v>
      </c>
      <c r="L215" s="2" t="s">
        <v>1055</v>
      </c>
      <c r="M215" s="2" t="s">
        <v>557</v>
      </c>
      <c r="N215" s="2" t="s">
        <v>412</v>
      </c>
      <c r="O215" s="3">
        <v>44640</v>
      </c>
      <c r="P215" s="3"/>
      <c r="Q215" s="2" t="s">
        <v>62</v>
      </c>
      <c r="R215" s="4">
        <v>69000</v>
      </c>
      <c r="S215" s="4">
        <v>3400</v>
      </c>
      <c r="T215" s="2">
        <v>3</v>
      </c>
      <c r="U215" s="2">
        <v>33</v>
      </c>
      <c r="V215" s="2">
        <v>20</v>
      </c>
      <c r="W215" s="2">
        <v>16</v>
      </c>
      <c r="X215" s="2">
        <v>44</v>
      </c>
      <c r="Y215" s="2" t="s">
        <v>46</v>
      </c>
      <c r="Z215" s="2" t="s">
        <v>64</v>
      </c>
      <c r="AA215" s="2" t="s">
        <v>95</v>
      </c>
      <c r="AB215" s="2" t="s">
        <v>66</v>
      </c>
      <c r="AC215" s="2" t="s">
        <v>195</v>
      </c>
      <c r="AD215" s="2" t="s">
        <v>68</v>
      </c>
      <c r="AE215" s="2">
        <v>52.6</v>
      </c>
    </row>
    <row r="216" spans="1:31" ht="17" x14ac:dyDescent="0.2">
      <c r="A216" s="5" t="s">
        <v>1056</v>
      </c>
      <c r="B216" s="5" t="s">
        <v>1057</v>
      </c>
      <c r="C216" s="5" t="s">
        <v>35</v>
      </c>
      <c r="D216" s="5">
        <v>34</v>
      </c>
      <c r="E216" s="6">
        <v>33416</v>
      </c>
      <c r="F216" s="5" t="s">
        <v>36</v>
      </c>
      <c r="G216" s="5" t="s">
        <v>37</v>
      </c>
      <c r="H216" s="5" t="s">
        <v>225</v>
      </c>
      <c r="I216" s="5" t="s">
        <v>57</v>
      </c>
      <c r="J216" s="5" t="s">
        <v>495</v>
      </c>
      <c r="K216" s="5" t="s">
        <v>1058</v>
      </c>
      <c r="L216" s="5" t="s">
        <v>1059</v>
      </c>
      <c r="M216" s="5" t="s">
        <v>525</v>
      </c>
      <c r="N216" s="5" t="s">
        <v>620</v>
      </c>
      <c r="O216" s="6">
        <v>43834</v>
      </c>
      <c r="P216" s="6"/>
      <c r="Q216" s="5" t="s">
        <v>62</v>
      </c>
      <c r="R216" s="7">
        <v>105000</v>
      </c>
      <c r="S216" s="7">
        <v>9400</v>
      </c>
      <c r="T216" s="5">
        <v>4</v>
      </c>
      <c r="U216" s="5">
        <v>21</v>
      </c>
      <c r="V216" s="5">
        <v>13</v>
      </c>
      <c r="W216" s="5">
        <v>15</v>
      </c>
      <c r="X216" s="5">
        <v>79</v>
      </c>
      <c r="Y216" s="5" t="s">
        <v>46</v>
      </c>
      <c r="Z216" s="5" t="s">
        <v>47</v>
      </c>
      <c r="AA216" s="5" t="s">
        <v>142</v>
      </c>
      <c r="AB216" s="5" t="s">
        <v>80</v>
      </c>
      <c r="AC216" s="5" t="s">
        <v>50</v>
      </c>
      <c r="AD216" s="5" t="s">
        <v>68</v>
      </c>
      <c r="AE216" s="5">
        <v>71.400000000000006</v>
      </c>
    </row>
    <row r="217" spans="1:31" ht="17" x14ac:dyDescent="0.2">
      <c r="A217" s="2" t="s">
        <v>1060</v>
      </c>
      <c r="B217" s="2" t="s">
        <v>1061</v>
      </c>
      <c r="C217" s="2" t="s">
        <v>154</v>
      </c>
      <c r="D217" s="2">
        <v>56</v>
      </c>
      <c r="E217" s="3">
        <v>25562</v>
      </c>
      <c r="F217" s="2" t="s">
        <v>210</v>
      </c>
      <c r="G217" s="2" t="s">
        <v>100</v>
      </c>
      <c r="H217" s="2" t="s">
        <v>230</v>
      </c>
      <c r="I217" s="2" t="s">
        <v>57</v>
      </c>
      <c r="J217" s="2" t="s">
        <v>418</v>
      </c>
      <c r="K217" s="2" t="s">
        <v>419</v>
      </c>
      <c r="L217" s="2" t="s">
        <v>729</v>
      </c>
      <c r="M217" s="2" t="s">
        <v>525</v>
      </c>
      <c r="N217" s="2" t="s">
        <v>139</v>
      </c>
      <c r="O217" s="3">
        <v>45187</v>
      </c>
      <c r="P217" s="3">
        <v>45868</v>
      </c>
      <c r="Q217" s="2" t="s">
        <v>141</v>
      </c>
      <c r="R217" s="4">
        <v>106000</v>
      </c>
      <c r="S217" s="4">
        <v>9500</v>
      </c>
      <c r="T217" s="2" t="s">
        <v>536</v>
      </c>
      <c r="U217" s="2">
        <v>4</v>
      </c>
      <c r="V217" s="2">
        <v>29</v>
      </c>
      <c r="W217" s="2">
        <v>11</v>
      </c>
      <c r="X217" s="2">
        <v>65</v>
      </c>
      <c r="Y217" s="2" t="s">
        <v>320</v>
      </c>
      <c r="Z217" s="2" t="s">
        <v>292</v>
      </c>
      <c r="AA217" s="2" t="s">
        <v>188</v>
      </c>
      <c r="AB217" s="2" t="s">
        <v>49</v>
      </c>
      <c r="AC217" s="2" t="s">
        <v>121</v>
      </c>
      <c r="AD217" s="2" t="s">
        <v>109</v>
      </c>
      <c r="AE217" s="2">
        <v>64.2</v>
      </c>
    </row>
    <row r="218" spans="1:31" ht="17" x14ac:dyDescent="0.2">
      <c r="A218" s="5" t="s">
        <v>1062</v>
      </c>
      <c r="B218" s="5" t="s">
        <v>1063</v>
      </c>
      <c r="C218" s="5" t="s">
        <v>209</v>
      </c>
      <c r="D218" s="5">
        <v>41</v>
      </c>
      <c r="E218" s="6">
        <v>30851</v>
      </c>
      <c r="F218" s="5" t="s">
        <v>86</v>
      </c>
      <c r="G218" s="5" t="s">
        <v>181</v>
      </c>
      <c r="H218" s="5" t="s">
        <v>1064</v>
      </c>
      <c r="I218" s="5" t="s">
        <v>57</v>
      </c>
      <c r="J218" s="5" t="s">
        <v>1065</v>
      </c>
      <c r="K218" s="5" t="s">
        <v>1066</v>
      </c>
      <c r="L218" s="5" t="s">
        <v>1067</v>
      </c>
      <c r="M218" s="5" t="s">
        <v>161</v>
      </c>
      <c r="N218" s="5" t="s">
        <v>174</v>
      </c>
      <c r="O218" s="6" t="s">
        <v>364</v>
      </c>
      <c r="P218" s="6"/>
      <c r="Q218" s="5" t="s">
        <v>45</v>
      </c>
      <c r="R218" s="7">
        <v>96000</v>
      </c>
      <c r="S218" s="7">
        <v>4800</v>
      </c>
      <c r="T218" s="5">
        <v>3</v>
      </c>
      <c r="U218" s="5">
        <v>29</v>
      </c>
      <c r="V218" s="5">
        <v>21</v>
      </c>
      <c r="W218" s="5">
        <v>17</v>
      </c>
      <c r="X218" s="5">
        <v>65</v>
      </c>
      <c r="Y218" s="5" t="s">
        <v>46</v>
      </c>
      <c r="Z218" s="5" t="s">
        <v>151</v>
      </c>
      <c r="AA218" s="5" t="s">
        <v>176</v>
      </c>
      <c r="AB218" s="5" t="s">
        <v>80</v>
      </c>
      <c r="AC218" s="5" t="s">
        <v>96</v>
      </c>
      <c r="AD218" s="5" t="s">
        <v>51</v>
      </c>
      <c r="AE218" s="5">
        <v>58.5</v>
      </c>
    </row>
    <row r="219" spans="1:31" ht="17" x14ac:dyDescent="0.2">
      <c r="A219" s="2" t="s">
        <v>1068</v>
      </c>
      <c r="B219" s="2" t="s">
        <v>1069</v>
      </c>
      <c r="C219" s="2" t="s">
        <v>549</v>
      </c>
      <c r="D219" s="2">
        <v>52</v>
      </c>
      <c r="E219" s="3">
        <v>26926</v>
      </c>
      <c r="F219" s="2" t="s">
        <v>356</v>
      </c>
      <c r="G219" s="2" t="s">
        <v>100</v>
      </c>
      <c r="H219" s="2" t="s">
        <v>342</v>
      </c>
      <c r="I219" s="2" t="s">
        <v>74</v>
      </c>
      <c r="J219" s="2" t="s">
        <v>357</v>
      </c>
      <c r="K219" s="2" t="s">
        <v>358</v>
      </c>
      <c r="L219" s="2" t="s">
        <v>186</v>
      </c>
      <c r="M219" s="2" t="s">
        <v>61</v>
      </c>
      <c r="N219" s="2" t="s">
        <v>345</v>
      </c>
      <c r="O219" s="3">
        <v>42574</v>
      </c>
      <c r="P219" s="3"/>
      <c r="Q219" s="2" t="s">
        <v>62</v>
      </c>
      <c r="R219" s="4">
        <v>51000</v>
      </c>
      <c r="S219" s="4">
        <v>2600</v>
      </c>
      <c r="T219" s="2">
        <v>3</v>
      </c>
      <c r="U219" s="2">
        <v>46</v>
      </c>
      <c r="V219" s="2">
        <v>18</v>
      </c>
      <c r="W219" s="2">
        <v>17</v>
      </c>
      <c r="X219" s="2">
        <v>55</v>
      </c>
      <c r="Y219" s="2" t="s">
        <v>320</v>
      </c>
      <c r="Z219" s="2" t="s">
        <v>361</v>
      </c>
      <c r="AA219" s="2" t="s">
        <v>774</v>
      </c>
      <c r="AB219" s="2" t="s">
        <v>66</v>
      </c>
      <c r="AC219" s="2" t="s">
        <v>267</v>
      </c>
      <c r="AD219" s="2" t="s">
        <v>68</v>
      </c>
      <c r="AE219" s="2">
        <v>57.8</v>
      </c>
    </row>
    <row r="220" spans="1:31" ht="17" x14ac:dyDescent="0.2">
      <c r="A220" s="5" t="s">
        <v>1070</v>
      </c>
      <c r="B220" s="5" t="s">
        <v>1071</v>
      </c>
      <c r="C220" s="5" t="s">
        <v>209</v>
      </c>
      <c r="D220" s="5">
        <v>41</v>
      </c>
      <c r="E220" s="6" t="s">
        <v>1072</v>
      </c>
      <c r="F220" s="5" t="s">
        <v>1073</v>
      </c>
      <c r="G220" s="5" t="s">
        <v>181</v>
      </c>
      <c r="H220" s="5" t="s">
        <v>1074</v>
      </c>
      <c r="I220" s="5" t="s">
        <v>74</v>
      </c>
      <c r="J220" s="5" t="s">
        <v>372</v>
      </c>
      <c r="K220" s="5" t="s">
        <v>373</v>
      </c>
      <c r="L220" s="5" t="s">
        <v>149</v>
      </c>
      <c r="M220" s="5" t="s">
        <v>61</v>
      </c>
      <c r="N220" s="5" t="s">
        <v>150</v>
      </c>
      <c r="O220" s="6">
        <v>44065</v>
      </c>
      <c r="P220" s="6">
        <v>44460</v>
      </c>
      <c r="Q220" s="5" t="s">
        <v>214</v>
      </c>
      <c r="R220" s="7">
        <v>55000</v>
      </c>
      <c r="S220" s="7">
        <v>1100</v>
      </c>
      <c r="T220" s="5">
        <v>2</v>
      </c>
      <c r="U220" s="5">
        <v>18</v>
      </c>
      <c r="V220" s="5">
        <v>13</v>
      </c>
      <c r="W220" s="5">
        <v>1</v>
      </c>
      <c r="X220" s="5">
        <v>-5</v>
      </c>
      <c r="Y220" s="5" t="s">
        <v>46</v>
      </c>
      <c r="Z220" s="5" t="s">
        <v>64</v>
      </c>
      <c r="AA220" s="5" t="s">
        <v>221</v>
      </c>
      <c r="AB220" s="5" t="s">
        <v>66</v>
      </c>
      <c r="AC220" s="5" t="s">
        <v>376</v>
      </c>
      <c r="AD220" s="5" t="s">
        <v>68</v>
      </c>
      <c r="AE220" s="5">
        <v>48.5</v>
      </c>
    </row>
    <row r="221" spans="1:31" ht="17" x14ac:dyDescent="0.2">
      <c r="A221" s="2" t="s">
        <v>1075</v>
      </c>
      <c r="B221" s="2" t="s">
        <v>1076</v>
      </c>
      <c r="C221" s="2" t="s">
        <v>209</v>
      </c>
      <c r="D221" s="2">
        <v>56</v>
      </c>
      <c r="E221" s="3">
        <v>25506</v>
      </c>
      <c r="F221" s="2" t="s">
        <v>429</v>
      </c>
      <c r="G221" s="2" t="s">
        <v>72</v>
      </c>
      <c r="H221" s="2" t="s">
        <v>1077</v>
      </c>
      <c r="I221" s="2" t="s">
        <v>157</v>
      </c>
      <c r="J221" s="2" t="s">
        <v>248</v>
      </c>
      <c r="K221" s="2" t="s">
        <v>249</v>
      </c>
      <c r="L221" s="2" t="s">
        <v>173</v>
      </c>
      <c r="M221" s="2" t="s">
        <v>161</v>
      </c>
      <c r="N221" s="2" t="s">
        <v>174</v>
      </c>
      <c r="O221" s="3">
        <v>42564</v>
      </c>
      <c r="P221" s="3"/>
      <c r="Q221" s="2" t="s">
        <v>62</v>
      </c>
      <c r="R221" s="4">
        <v>41000</v>
      </c>
      <c r="S221" s="4">
        <v>2000</v>
      </c>
      <c r="T221" s="2">
        <v>3</v>
      </c>
      <c r="U221" s="2">
        <v>33</v>
      </c>
      <c r="V221" s="2">
        <v>5</v>
      </c>
      <c r="W221" s="2">
        <v>6</v>
      </c>
      <c r="X221" s="2">
        <v>58</v>
      </c>
      <c r="Y221" s="2" t="s">
        <v>298</v>
      </c>
      <c r="Z221" s="2" t="s">
        <v>47</v>
      </c>
      <c r="AA221" s="2" t="s">
        <v>215</v>
      </c>
      <c r="AB221" s="2" t="s">
        <v>80</v>
      </c>
      <c r="AC221" s="2" t="s">
        <v>130</v>
      </c>
      <c r="AD221" s="2" t="s">
        <v>68</v>
      </c>
      <c r="AE221" s="2">
        <v>62.5</v>
      </c>
    </row>
    <row r="222" spans="1:31" ht="17" x14ac:dyDescent="0.2">
      <c r="A222" s="5" t="s">
        <v>1078</v>
      </c>
      <c r="B222" s="5" t="s">
        <v>1079</v>
      </c>
      <c r="C222" s="5" t="s">
        <v>35</v>
      </c>
      <c r="D222" s="5">
        <v>51</v>
      </c>
      <c r="E222" s="6">
        <v>27510</v>
      </c>
      <c r="F222" s="5" t="s">
        <v>417</v>
      </c>
      <c r="G222" s="5" t="s">
        <v>100</v>
      </c>
      <c r="H222" s="5" t="s">
        <v>519</v>
      </c>
      <c r="I222" s="5" t="s">
        <v>57</v>
      </c>
      <c r="J222" s="5" t="s">
        <v>676</v>
      </c>
      <c r="K222" s="5" t="s">
        <v>677</v>
      </c>
      <c r="L222" s="5" t="s">
        <v>186</v>
      </c>
      <c r="M222" s="5" t="s">
        <v>61</v>
      </c>
      <c r="N222" s="5" t="s">
        <v>186</v>
      </c>
      <c r="O222" s="6">
        <v>43747</v>
      </c>
      <c r="P222" s="6"/>
      <c r="Q222" s="5" t="s">
        <v>62</v>
      </c>
      <c r="R222" s="7">
        <v>105000</v>
      </c>
      <c r="S222" s="7">
        <v>9400</v>
      </c>
      <c r="T222" s="5" t="s">
        <v>837</v>
      </c>
      <c r="U222" s="5">
        <v>13</v>
      </c>
      <c r="V222" s="5">
        <v>4</v>
      </c>
      <c r="W222" s="5">
        <v>19</v>
      </c>
      <c r="X222" s="5">
        <v>60</v>
      </c>
      <c r="Y222" s="5" t="s">
        <v>339</v>
      </c>
      <c r="Z222" s="5" t="s">
        <v>64</v>
      </c>
      <c r="AA222" s="5" t="s">
        <v>65</v>
      </c>
      <c r="AB222" s="5" t="s">
        <v>49</v>
      </c>
      <c r="AC222" s="5" t="s">
        <v>121</v>
      </c>
      <c r="AD222" s="5" t="s">
        <v>196</v>
      </c>
      <c r="AE222" s="5">
        <v>60.8</v>
      </c>
    </row>
    <row r="223" spans="1:31" ht="34" x14ac:dyDescent="0.2">
      <c r="A223" s="2" t="s">
        <v>1080</v>
      </c>
      <c r="B223" s="2" t="s">
        <v>1081</v>
      </c>
      <c r="C223" s="2" t="s">
        <v>35</v>
      </c>
      <c r="D223" s="2">
        <v>58</v>
      </c>
      <c r="E223" s="3" t="s">
        <v>1082</v>
      </c>
      <c r="F223" s="2" t="s">
        <v>113</v>
      </c>
      <c r="G223" s="2" t="s">
        <v>675</v>
      </c>
      <c r="H223" s="2" t="s">
        <v>1083</v>
      </c>
      <c r="I223" s="2" t="s">
        <v>115</v>
      </c>
      <c r="J223" s="2" t="s">
        <v>211</v>
      </c>
      <c r="K223" s="2" t="s">
        <v>212</v>
      </c>
      <c r="L223" s="2" t="s">
        <v>729</v>
      </c>
      <c r="M223" s="2" t="s">
        <v>936</v>
      </c>
      <c r="N223" s="2" t="s">
        <v>139</v>
      </c>
      <c r="O223" s="3">
        <v>42508</v>
      </c>
      <c r="P223" s="3"/>
      <c r="Q223" s="2" t="s">
        <v>62</v>
      </c>
      <c r="R223" s="4">
        <v>76000</v>
      </c>
      <c r="S223" s="4">
        <v>3800</v>
      </c>
      <c r="T223" s="2" t="s">
        <v>571</v>
      </c>
      <c r="U223" s="2">
        <v>24</v>
      </c>
      <c r="V223" s="2">
        <v>19</v>
      </c>
      <c r="W223" s="2">
        <v>8</v>
      </c>
      <c r="X223" s="2">
        <v>65</v>
      </c>
      <c r="Y223" s="2" t="s">
        <v>46</v>
      </c>
      <c r="Z223" s="2" t="s">
        <v>64</v>
      </c>
      <c r="AA223" s="2" t="s">
        <v>95</v>
      </c>
      <c r="AB223" s="2" t="s">
        <v>80</v>
      </c>
      <c r="AC223" s="2" t="s">
        <v>121</v>
      </c>
      <c r="AD223" s="2" t="s">
        <v>82</v>
      </c>
      <c r="AE223" s="2">
        <v>61.8</v>
      </c>
    </row>
    <row r="224" spans="1:31" ht="34" x14ac:dyDescent="0.2">
      <c r="A224" s="5" t="s">
        <v>1084</v>
      </c>
      <c r="B224" s="5" t="s">
        <v>1085</v>
      </c>
      <c r="C224" s="5" t="s">
        <v>154</v>
      </c>
      <c r="D224" s="5">
        <v>33</v>
      </c>
      <c r="E224" s="6">
        <v>33795</v>
      </c>
      <c r="F224" s="5" t="s">
        <v>279</v>
      </c>
      <c r="G224" s="5" t="s">
        <v>55</v>
      </c>
      <c r="H224" s="5" t="s">
        <v>280</v>
      </c>
      <c r="I224" s="5" t="s">
        <v>57</v>
      </c>
      <c r="J224" s="5" t="s">
        <v>627</v>
      </c>
      <c r="K224" s="5" t="s">
        <v>628</v>
      </c>
      <c r="L224" s="5" t="s">
        <v>472</v>
      </c>
      <c r="M224" s="5" t="s">
        <v>43</v>
      </c>
      <c r="N224" s="5" t="s">
        <v>421</v>
      </c>
      <c r="O224" s="6">
        <v>44443</v>
      </c>
      <c r="P224" s="6"/>
      <c r="Q224" s="5" t="s">
        <v>62</v>
      </c>
      <c r="R224" s="7">
        <v>83000</v>
      </c>
      <c r="S224" s="7">
        <v>11600</v>
      </c>
      <c r="T224" s="5" t="s">
        <v>1086</v>
      </c>
      <c r="U224" s="5">
        <v>29</v>
      </c>
      <c r="V224" s="5">
        <v>16</v>
      </c>
      <c r="W224" s="5">
        <v>18</v>
      </c>
      <c r="X224" s="5">
        <v>56</v>
      </c>
      <c r="Y224" s="5" t="s">
        <v>46</v>
      </c>
      <c r="Z224" s="5" t="s">
        <v>64</v>
      </c>
      <c r="AA224" s="5" t="s">
        <v>176</v>
      </c>
      <c r="AB224" s="5" t="s">
        <v>164</v>
      </c>
      <c r="AC224" s="5" t="s">
        <v>284</v>
      </c>
      <c r="AD224" s="5" t="s">
        <v>82</v>
      </c>
      <c r="AE224" s="5">
        <v>72.8</v>
      </c>
    </row>
    <row r="225" spans="1:31" ht="34" x14ac:dyDescent="0.2">
      <c r="A225" s="2" t="s">
        <v>1087</v>
      </c>
      <c r="B225" s="2" t="s">
        <v>1088</v>
      </c>
      <c r="C225" s="2" t="s">
        <v>642</v>
      </c>
      <c r="D225" s="2">
        <v>22</v>
      </c>
      <c r="E225" s="3">
        <v>38077</v>
      </c>
      <c r="F225" s="2" t="s">
        <v>279</v>
      </c>
      <c r="G225" s="2" t="s">
        <v>55</v>
      </c>
      <c r="H225" s="2" t="s">
        <v>1089</v>
      </c>
      <c r="I225" s="2" t="s">
        <v>380</v>
      </c>
      <c r="J225" s="2" t="s">
        <v>281</v>
      </c>
      <c r="K225" s="2" t="s">
        <v>1026</v>
      </c>
      <c r="L225" s="2" t="s">
        <v>472</v>
      </c>
      <c r="M225" s="2" t="s">
        <v>43</v>
      </c>
      <c r="N225" s="2" t="s">
        <v>421</v>
      </c>
      <c r="O225" s="3">
        <v>44308</v>
      </c>
      <c r="P225" s="3"/>
      <c r="Q225" s="2" t="s">
        <v>62</v>
      </c>
      <c r="R225" s="4">
        <v>63000</v>
      </c>
      <c r="S225" s="4">
        <v>5700</v>
      </c>
      <c r="T225" s="2">
        <v>4</v>
      </c>
      <c r="U225" s="2">
        <v>12</v>
      </c>
      <c r="V225" s="2">
        <v>0</v>
      </c>
      <c r="W225" s="2">
        <v>25</v>
      </c>
      <c r="X225" s="2">
        <v>60</v>
      </c>
      <c r="Y225" s="2" t="s">
        <v>46</v>
      </c>
      <c r="Z225" s="2" t="s">
        <v>292</v>
      </c>
      <c r="AA225" s="2" t="s">
        <v>176</v>
      </c>
      <c r="AB225" s="2" t="s">
        <v>66</v>
      </c>
      <c r="AC225" s="2" t="s">
        <v>284</v>
      </c>
      <c r="AD225" s="2" t="s">
        <v>82</v>
      </c>
      <c r="AE225" s="2">
        <v>60</v>
      </c>
    </row>
    <row r="226" spans="1:31" ht="17" x14ac:dyDescent="0.2">
      <c r="A226" s="5" t="s">
        <v>1090</v>
      </c>
      <c r="B226" s="5" t="s">
        <v>1091</v>
      </c>
      <c r="C226" s="5" t="s">
        <v>35</v>
      </c>
      <c r="D226" s="5">
        <v>57</v>
      </c>
      <c r="E226" s="6" t="s">
        <v>1092</v>
      </c>
      <c r="F226" s="5" t="s">
        <v>429</v>
      </c>
      <c r="G226" s="5" t="s">
        <v>72</v>
      </c>
      <c r="H226" s="5" t="s">
        <v>430</v>
      </c>
      <c r="I226" s="5" t="s">
        <v>115</v>
      </c>
      <c r="J226" s="5" t="s">
        <v>248</v>
      </c>
      <c r="K226" s="5" t="s">
        <v>249</v>
      </c>
      <c r="L226" s="5" t="s">
        <v>968</v>
      </c>
      <c r="M226" s="5" t="s">
        <v>93</v>
      </c>
      <c r="N226" s="5" t="s">
        <v>709</v>
      </c>
      <c r="O226" s="6">
        <v>45396</v>
      </c>
      <c r="P226" s="6"/>
      <c r="Q226" s="5" t="s">
        <v>62</v>
      </c>
      <c r="R226" s="7">
        <v>65000</v>
      </c>
      <c r="S226" s="7">
        <v>3200</v>
      </c>
      <c r="T226" s="5">
        <v>3</v>
      </c>
      <c r="U226" s="5">
        <v>15</v>
      </c>
      <c r="V226" s="5">
        <v>19</v>
      </c>
      <c r="W226" s="5">
        <v>0</v>
      </c>
      <c r="X226" s="5">
        <v>61</v>
      </c>
      <c r="Y226" s="5" t="s">
        <v>46</v>
      </c>
      <c r="Z226" s="5" t="s">
        <v>64</v>
      </c>
      <c r="AA226" s="5" t="s">
        <v>932</v>
      </c>
      <c r="AB226" s="5" t="s">
        <v>66</v>
      </c>
      <c r="AC226" s="5"/>
      <c r="AD226" s="5" t="s">
        <v>51</v>
      </c>
      <c r="AE226" s="5">
        <v>62.1</v>
      </c>
    </row>
    <row r="227" spans="1:31" ht="34" x14ac:dyDescent="0.2">
      <c r="A227" s="2" t="s">
        <v>1093</v>
      </c>
      <c r="B227" s="2" t="s">
        <v>1094</v>
      </c>
      <c r="C227" s="2" t="s">
        <v>35</v>
      </c>
      <c r="D227" s="2">
        <v>30</v>
      </c>
      <c r="E227" s="3">
        <v>35162</v>
      </c>
      <c r="F227" s="2" t="s">
        <v>323</v>
      </c>
      <c r="G227" s="2" t="s">
        <v>253</v>
      </c>
      <c r="H227" s="2" t="s">
        <v>247</v>
      </c>
      <c r="I227" s="2" t="s">
        <v>115</v>
      </c>
      <c r="J227" s="2" t="s">
        <v>202</v>
      </c>
      <c r="K227" s="2" t="s">
        <v>203</v>
      </c>
      <c r="L227" s="2" t="s">
        <v>594</v>
      </c>
      <c r="M227" s="2" t="s">
        <v>273</v>
      </c>
      <c r="N227" s="2" t="s">
        <v>274</v>
      </c>
      <c r="O227" s="3">
        <v>44988</v>
      </c>
      <c r="P227" s="3"/>
      <c r="Q227" s="2" t="s">
        <v>128</v>
      </c>
      <c r="R227" s="4">
        <v>85000</v>
      </c>
      <c r="S227" s="4">
        <v>7600</v>
      </c>
      <c r="T227" s="2">
        <v>4</v>
      </c>
      <c r="U227" s="2">
        <v>38</v>
      </c>
      <c r="V227" s="2">
        <v>8</v>
      </c>
      <c r="W227" s="2">
        <v>23</v>
      </c>
      <c r="X227" s="2">
        <v>61</v>
      </c>
      <c r="Y227" s="2" t="s">
        <v>46</v>
      </c>
      <c r="Z227" s="2" t="s">
        <v>64</v>
      </c>
      <c r="AA227" s="2" t="s">
        <v>1095</v>
      </c>
      <c r="AB227" s="2" t="s">
        <v>66</v>
      </c>
      <c r="AC227" s="2" t="s">
        <v>130</v>
      </c>
      <c r="AD227" s="2" t="s">
        <v>82</v>
      </c>
      <c r="AE227" s="2">
        <v>66.8</v>
      </c>
    </row>
    <row r="228" spans="1:31" ht="17" x14ac:dyDescent="0.2">
      <c r="A228" s="5" t="s">
        <v>1096</v>
      </c>
      <c r="B228" s="5" t="s">
        <v>1097</v>
      </c>
      <c r="C228" s="5" t="s">
        <v>35</v>
      </c>
      <c r="D228" s="5">
        <v>53</v>
      </c>
      <c r="E228" s="6">
        <v>26708</v>
      </c>
      <c r="F228" s="5" t="s">
        <v>402</v>
      </c>
      <c r="G228" s="5" t="s">
        <v>72</v>
      </c>
      <c r="H228" s="5" t="s">
        <v>616</v>
      </c>
      <c r="I228" s="5" t="s">
        <v>74</v>
      </c>
      <c r="J228" s="5" t="s">
        <v>617</v>
      </c>
      <c r="K228" s="5" t="s">
        <v>618</v>
      </c>
      <c r="L228" s="5" t="s">
        <v>319</v>
      </c>
      <c r="M228" s="5" t="s">
        <v>255</v>
      </c>
      <c r="N228" s="5" t="s">
        <v>80</v>
      </c>
      <c r="O228" s="6">
        <v>44907</v>
      </c>
      <c r="P228" s="6">
        <v>45983</v>
      </c>
      <c r="Q228" s="5" t="s">
        <v>141</v>
      </c>
      <c r="R228" s="7">
        <v>60000</v>
      </c>
      <c r="S228" s="7">
        <v>1200</v>
      </c>
      <c r="T228" s="5" t="s">
        <v>502</v>
      </c>
      <c r="U228" s="5">
        <v>0</v>
      </c>
      <c r="V228" s="5">
        <v>12</v>
      </c>
      <c r="W228" s="5">
        <v>12</v>
      </c>
      <c r="X228" s="5">
        <v>40</v>
      </c>
      <c r="Y228" s="5" t="s">
        <v>46</v>
      </c>
      <c r="Z228" s="5" t="s">
        <v>64</v>
      </c>
      <c r="AA228" s="5" t="s">
        <v>215</v>
      </c>
      <c r="AB228" s="5" t="s">
        <v>66</v>
      </c>
      <c r="AC228" s="5" t="s">
        <v>408</v>
      </c>
      <c r="AD228" s="5" t="s">
        <v>68</v>
      </c>
      <c r="AE228" s="5">
        <v>36</v>
      </c>
    </row>
    <row r="229" spans="1:31" ht="17" x14ac:dyDescent="0.2">
      <c r="A229" s="2" t="s">
        <v>1098</v>
      </c>
      <c r="B229" s="2" t="s">
        <v>1099</v>
      </c>
      <c r="C229" s="2" t="s">
        <v>154</v>
      </c>
      <c r="D229" s="2">
        <v>59</v>
      </c>
      <c r="E229" s="3">
        <v>24478</v>
      </c>
      <c r="F229" s="2" t="s">
        <v>54</v>
      </c>
      <c r="G229" s="2" t="s">
        <v>55</v>
      </c>
      <c r="H229" s="2" t="s">
        <v>1100</v>
      </c>
      <c r="I229" s="2" t="s">
        <v>89</v>
      </c>
      <c r="J229" s="2" t="s">
        <v>58</v>
      </c>
      <c r="K229" s="2" t="s">
        <v>59</v>
      </c>
      <c r="L229" s="2" t="s">
        <v>1101</v>
      </c>
      <c r="M229" s="2" t="s">
        <v>289</v>
      </c>
      <c r="N229" s="2" t="s">
        <v>602</v>
      </c>
      <c r="O229" s="3" t="s">
        <v>1102</v>
      </c>
      <c r="P229" s="3"/>
      <c r="Q229" s="2" t="s">
        <v>297</v>
      </c>
      <c r="R229" s="4">
        <v>125000</v>
      </c>
      <c r="S229" s="4">
        <v>18800</v>
      </c>
      <c r="T229" s="2">
        <v>5</v>
      </c>
      <c r="U229" s="2">
        <v>26</v>
      </c>
      <c r="V229" s="2">
        <v>9</v>
      </c>
      <c r="W229" s="2">
        <v>31</v>
      </c>
      <c r="X229" s="2">
        <v>79</v>
      </c>
      <c r="Y229" s="2" t="s">
        <v>46</v>
      </c>
      <c r="Z229" s="2" t="s">
        <v>47</v>
      </c>
      <c r="AA229" s="2" t="s">
        <v>221</v>
      </c>
      <c r="AB229" s="2" t="s">
        <v>164</v>
      </c>
      <c r="AC229" s="2" t="s">
        <v>67</v>
      </c>
      <c r="AD229" s="2" t="s">
        <v>82</v>
      </c>
      <c r="AE229" s="2">
        <v>79.2</v>
      </c>
    </row>
    <row r="230" spans="1:31" ht="17" x14ac:dyDescent="0.2">
      <c r="A230" s="5" t="s">
        <v>1103</v>
      </c>
      <c r="B230" s="5" t="s">
        <v>1104</v>
      </c>
      <c r="C230" s="5" t="s">
        <v>258</v>
      </c>
      <c r="D230" s="5">
        <v>40</v>
      </c>
      <c r="E230" s="6">
        <v>31258</v>
      </c>
      <c r="F230" s="5" t="s">
        <v>429</v>
      </c>
      <c r="G230" s="5" t="s">
        <v>72</v>
      </c>
      <c r="H230" s="5" t="s">
        <v>247</v>
      </c>
      <c r="I230" s="5" t="s">
        <v>380</v>
      </c>
      <c r="J230" s="5" t="s">
        <v>126</v>
      </c>
      <c r="K230" s="5" t="s">
        <v>127</v>
      </c>
      <c r="L230" s="5" t="s">
        <v>160</v>
      </c>
      <c r="M230" s="5" t="s">
        <v>161</v>
      </c>
      <c r="N230" s="5" t="s">
        <v>174</v>
      </c>
      <c r="O230" s="6" t="s">
        <v>1105</v>
      </c>
      <c r="P230" s="6"/>
      <c r="Q230" s="5" t="s">
        <v>128</v>
      </c>
      <c r="R230" s="7">
        <v>79000</v>
      </c>
      <c r="S230" s="7">
        <v>4000</v>
      </c>
      <c r="T230" s="5">
        <v>3</v>
      </c>
      <c r="U230" s="5">
        <v>23</v>
      </c>
      <c r="V230" s="5">
        <v>5</v>
      </c>
      <c r="W230" s="5">
        <v>24</v>
      </c>
      <c r="X230" s="5">
        <v>51</v>
      </c>
      <c r="Y230" s="5" t="s">
        <v>46</v>
      </c>
      <c r="Z230" s="5" t="s">
        <v>47</v>
      </c>
      <c r="AA230" s="5" t="s">
        <v>65</v>
      </c>
      <c r="AB230" s="5" t="s">
        <v>80</v>
      </c>
      <c r="AC230" s="5" t="s">
        <v>130</v>
      </c>
      <c r="AD230" s="5" t="s">
        <v>68</v>
      </c>
      <c r="AE230" s="5">
        <v>50.6</v>
      </c>
    </row>
    <row r="231" spans="1:31" ht="17" x14ac:dyDescent="0.2">
      <c r="A231" s="2" t="s">
        <v>1106</v>
      </c>
      <c r="B231" s="2" t="s">
        <v>1107</v>
      </c>
      <c r="C231" s="2" t="s">
        <v>35</v>
      </c>
      <c r="D231" s="2">
        <v>55</v>
      </c>
      <c r="E231" s="3">
        <v>26082</v>
      </c>
      <c r="F231" s="2" t="s">
        <v>523</v>
      </c>
      <c r="G231" s="2" t="s">
        <v>100</v>
      </c>
      <c r="H231" s="2" t="s">
        <v>755</v>
      </c>
      <c r="I231" s="2" t="s">
        <v>157</v>
      </c>
      <c r="J231" s="2" t="s">
        <v>357</v>
      </c>
      <c r="K231" s="2" t="s">
        <v>358</v>
      </c>
      <c r="L231" s="2" t="s">
        <v>92</v>
      </c>
      <c r="M231" s="2" t="s">
        <v>337</v>
      </c>
      <c r="N231" s="2" t="s">
        <v>94</v>
      </c>
      <c r="O231" s="3">
        <v>45498</v>
      </c>
      <c r="P231" s="3"/>
      <c r="Q231" s="2" t="s">
        <v>62</v>
      </c>
      <c r="R231" s="4">
        <v>39000</v>
      </c>
      <c r="S231" s="4">
        <v>3500</v>
      </c>
      <c r="T231" s="2" t="s">
        <v>206</v>
      </c>
      <c r="U231" s="2">
        <v>31</v>
      </c>
      <c r="V231" s="2">
        <v>22</v>
      </c>
      <c r="W231" s="2">
        <v>13</v>
      </c>
      <c r="X231" s="2">
        <v>66</v>
      </c>
      <c r="Y231" s="2" t="s">
        <v>46</v>
      </c>
      <c r="Z231" s="2" t="s">
        <v>47</v>
      </c>
      <c r="AA231" s="2" t="s">
        <v>176</v>
      </c>
      <c r="AB231" s="2" t="s">
        <v>989</v>
      </c>
      <c r="AC231" s="2" t="s">
        <v>267</v>
      </c>
      <c r="AD231" s="2" t="s">
        <v>68</v>
      </c>
      <c r="AE231" s="2">
        <v>70.3</v>
      </c>
    </row>
    <row r="232" spans="1:31" ht="34" x14ac:dyDescent="0.2">
      <c r="A232" s="5" t="s">
        <v>1108</v>
      </c>
      <c r="B232" s="5" t="s">
        <v>1109</v>
      </c>
      <c r="C232" s="5" t="s">
        <v>642</v>
      </c>
      <c r="D232" s="5">
        <v>56</v>
      </c>
      <c r="E232" s="6" t="s">
        <v>1110</v>
      </c>
      <c r="F232" s="5" t="s">
        <v>523</v>
      </c>
      <c r="G232" s="5" t="s">
        <v>100</v>
      </c>
      <c r="H232" s="5" t="s">
        <v>379</v>
      </c>
      <c r="I232" s="5" t="s">
        <v>57</v>
      </c>
      <c r="J232" s="5" t="s">
        <v>343</v>
      </c>
      <c r="K232" s="5" t="s">
        <v>344</v>
      </c>
      <c r="L232" s="5" t="s">
        <v>233</v>
      </c>
      <c r="M232" s="5" t="s">
        <v>606</v>
      </c>
      <c r="N232" s="5" t="s">
        <v>545</v>
      </c>
      <c r="O232" s="6">
        <v>45301</v>
      </c>
      <c r="P232" s="6"/>
      <c r="Q232" s="5" t="s">
        <v>62</v>
      </c>
      <c r="R232" s="7">
        <v>110000</v>
      </c>
      <c r="S232" s="7">
        <v>9900</v>
      </c>
      <c r="T232" s="5">
        <v>4</v>
      </c>
      <c r="U232" s="5">
        <v>41</v>
      </c>
      <c r="V232" s="5">
        <v>12</v>
      </c>
      <c r="W232" s="5">
        <v>-31</v>
      </c>
      <c r="X232" s="5">
        <v>74</v>
      </c>
      <c r="Y232" s="5" t="s">
        <v>46</v>
      </c>
      <c r="Z232" s="5" t="s">
        <v>107</v>
      </c>
      <c r="AA232" s="5" t="s">
        <v>1111</v>
      </c>
      <c r="AB232" s="5" t="s">
        <v>66</v>
      </c>
      <c r="AC232" s="5" t="s">
        <v>267</v>
      </c>
      <c r="AD232" s="5" t="s">
        <v>276</v>
      </c>
      <c r="AE232" s="5">
        <v>71.900000000000006</v>
      </c>
    </row>
    <row r="233" spans="1:31" ht="17" x14ac:dyDescent="0.2">
      <c r="A233" s="2" t="s">
        <v>1112</v>
      </c>
      <c r="B233" s="2" t="s">
        <v>1113</v>
      </c>
      <c r="C233" s="2" t="s">
        <v>35</v>
      </c>
      <c r="D233" s="2">
        <v>28</v>
      </c>
      <c r="E233" s="3">
        <v>35830</v>
      </c>
      <c r="F233" s="2" t="s">
        <v>54</v>
      </c>
      <c r="G233" s="2" t="s">
        <v>55</v>
      </c>
      <c r="H233" s="2" t="s">
        <v>302</v>
      </c>
      <c r="I233" s="2" t="s">
        <v>115</v>
      </c>
      <c r="J233" s="2" t="s">
        <v>539</v>
      </c>
      <c r="K233" s="2" t="s">
        <v>540</v>
      </c>
      <c r="L233" s="2" t="s">
        <v>619</v>
      </c>
      <c r="M233" s="2" t="s">
        <v>525</v>
      </c>
      <c r="N233" s="2" t="s">
        <v>620</v>
      </c>
      <c r="O233" s="3">
        <v>44996</v>
      </c>
      <c r="P233" s="3"/>
      <c r="Q233" s="2" t="s">
        <v>62</v>
      </c>
      <c r="R233" s="4">
        <v>85000</v>
      </c>
      <c r="S233" s="4">
        <v>7600</v>
      </c>
      <c r="T233" s="2">
        <v>4</v>
      </c>
      <c r="U233" s="2">
        <v>29</v>
      </c>
      <c r="V233" s="2">
        <v>15</v>
      </c>
      <c r="W233" s="2">
        <v>19</v>
      </c>
      <c r="X233" s="2">
        <v>77</v>
      </c>
      <c r="Y233" s="2" t="s">
        <v>339</v>
      </c>
      <c r="Z233" s="2" t="s">
        <v>64</v>
      </c>
      <c r="AA233" s="2" t="s">
        <v>48</v>
      </c>
      <c r="AB233" s="2" t="s">
        <v>164</v>
      </c>
      <c r="AC233" s="2" t="s">
        <v>67</v>
      </c>
      <c r="AD233" s="2" t="s">
        <v>68</v>
      </c>
      <c r="AE233" s="2">
        <v>70.7</v>
      </c>
    </row>
    <row r="234" spans="1:31" ht="17" x14ac:dyDescent="0.2">
      <c r="A234" s="5" t="s">
        <v>1114</v>
      </c>
      <c r="B234" s="5" t="s">
        <v>1115</v>
      </c>
      <c r="C234" s="5" t="s">
        <v>154</v>
      </c>
      <c r="D234" s="5">
        <v>35</v>
      </c>
      <c r="E234" s="6">
        <v>33097</v>
      </c>
      <c r="F234" s="5" t="s">
        <v>54</v>
      </c>
      <c r="G234" s="5" t="s">
        <v>55</v>
      </c>
      <c r="H234" s="5" t="s">
        <v>56</v>
      </c>
      <c r="I234" s="5" t="s">
        <v>57</v>
      </c>
      <c r="J234" s="5" t="s">
        <v>58</v>
      </c>
      <c r="K234" s="5" t="s">
        <v>59</v>
      </c>
      <c r="L234" s="5" t="s">
        <v>708</v>
      </c>
      <c r="M234" s="5" t="s">
        <v>337</v>
      </c>
      <c r="N234" s="5" t="s">
        <v>709</v>
      </c>
      <c r="O234" s="6">
        <v>43064</v>
      </c>
      <c r="P234" s="6"/>
      <c r="Q234" s="5" t="s">
        <v>62</v>
      </c>
      <c r="R234" s="7">
        <v>94000</v>
      </c>
      <c r="S234" s="7">
        <v>13200</v>
      </c>
      <c r="T234" s="5">
        <v>5</v>
      </c>
      <c r="U234" s="5">
        <v>38</v>
      </c>
      <c r="V234" s="5">
        <v>8</v>
      </c>
      <c r="W234" s="5">
        <v>11</v>
      </c>
      <c r="X234" s="5">
        <v>89</v>
      </c>
      <c r="Y234" s="5" t="s">
        <v>46</v>
      </c>
      <c r="Z234" s="5" t="s">
        <v>47</v>
      </c>
      <c r="AA234" s="5" t="s">
        <v>221</v>
      </c>
      <c r="AB234" s="5" t="s">
        <v>66</v>
      </c>
      <c r="AC234" s="5" t="s">
        <v>67</v>
      </c>
      <c r="AD234" s="5" t="s">
        <v>82</v>
      </c>
      <c r="AE234" s="5">
        <v>90.2</v>
      </c>
    </row>
    <row r="235" spans="1:31" ht="17" x14ac:dyDescent="0.2">
      <c r="A235" s="2" t="s">
        <v>1116</v>
      </c>
      <c r="B235" s="2" t="s">
        <v>1117</v>
      </c>
      <c r="C235" s="2" t="s">
        <v>35</v>
      </c>
      <c r="D235" s="2">
        <v>26</v>
      </c>
      <c r="E235" s="3">
        <v>36550</v>
      </c>
      <c r="F235" s="2" t="s">
        <v>133</v>
      </c>
      <c r="G235" s="2" t="s">
        <v>693</v>
      </c>
      <c r="H235" s="2" t="s">
        <v>652</v>
      </c>
      <c r="I235" s="2" t="s">
        <v>115</v>
      </c>
      <c r="J235" s="2" t="s">
        <v>135</v>
      </c>
      <c r="K235" s="2" t="s">
        <v>136</v>
      </c>
      <c r="L235" s="2" t="s">
        <v>590</v>
      </c>
      <c r="M235" s="2" t="s">
        <v>61</v>
      </c>
      <c r="N235" s="2" t="s">
        <v>186</v>
      </c>
      <c r="O235" s="3">
        <v>45366</v>
      </c>
      <c r="P235" s="3">
        <v>45661</v>
      </c>
      <c r="Q235" s="2" t="s">
        <v>214</v>
      </c>
      <c r="R235" s="4">
        <v>82000</v>
      </c>
      <c r="S235" s="4">
        <v>1600</v>
      </c>
      <c r="T235" s="2" t="s">
        <v>407</v>
      </c>
      <c r="U235" s="2">
        <v>36</v>
      </c>
      <c r="V235" s="2">
        <v>24</v>
      </c>
      <c r="W235" s="2">
        <v>14</v>
      </c>
      <c r="X235" s="2">
        <v>66</v>
      </c>
      <c r="Y235" s="2" t="s">
        <v>46</v>
      </c>
      <c r="Z235" s="2" t="s">
        <v>107</v>
      </c>
      <c r="AA235" s="2" t="s">
        <v>221</v>
      </c>
      <c r="AB235" s="2" t="s">
        <v>164</v>
      </c>
      <c r="AC235" s="2" t="s">
        <v>143</v>
      </c>
      <c r="AD235" s="2" t="s">
        <v>68</v>
      </c>
      <c r="AE235" s="2">
        <v>53.1</v>
      </c>
    </row>
    <row r="236" spans="1:31" ht="34" x14ac:dyDescent="0.2">
      <c r="A236" s="5" t="s">
        <v>1118</v>
      </c>
      <c r="B236" s="5" t="s">
        <v>1119</v>
      </c>
      <c r="C236" s="5" t="s">
        <v>35</v>
      </c>
      <c r="D236" s="5">
        <v>50</v>
      </c>
      <c r="E236" s="6">
        <v>27916</v>
      </c>
      <c r="F236" s="5" t="s">
        <v>370</v>
      </c>
      <c r="G236" s="5" t="s">
        <v>181</v>
      </c>
      <c r="H236" s="5" t="s">
        <v>897</v>
      </c>
      <c r="I236" s="5" t="s">
        <v>74</v>
      </c>
      <c r="J236" s="5" t="s">
        <v>446</v>
      </c>
      <c r="K236" s="5" t="s">
        <v>447</v>
      </c>
      <c r="L236" s="5" t="s">
        <v>42</v>
      </c>
      <c r="M236" s="5" t="s">
        <v>43</v>
      </c>
      <c r="N236" s="5" t="s">
        <v>44</v>
      </c>
      <c r="O236" s="6">
        <v>43810</v>
      </c>
      <c r="P236" s="6"/>
      <c r="Q236" s="5" t="s">
        <v>62</v>
      </c>
      <c r="R236" s="7">
        <v>47000</v>
      </c>
      <c r="S236" s="7">
        <v>2400</v>
      </c>
      <c r="T236" s="5">
        <v>3</v>
      </c>
      <c r="U236" s="5">
        <v>36</v>
      </c>
      <c r="V236" s="5">
        <v>-12</v>
      </c>
      <c r="W236" s="5">
        <v>0</v>
      </c>
      <c r="X236" s="5">
        <v>75</v>
      </c>
      <c r="Y236" s="5" t="s">
        <v>46</v>
      </c>
      <c r="Z236" s="5" t="s">
        <v>47</v>
      </c>
      <c r="AA236" s="5" t="s">
        <v>215</v>
      </c>
      <c r="AB236" s="5" t="s">
        <v>66</v>
      </c>
      <c r="AC236" s="5" t="s">
        <v>376</v>
      </c>
      <c r="AD236" s="5" t="s">
        <v>276</v>
      </c>
      <c r="AE236" s="5">
        <v>72.2</v>
      </c>
    </row>
    <row r="237" spans="1:31" ht="17" x14ac:dyDescent="0.2">
      <c r="A237" s="2" t="s">
        <v>1120</v>
      </c>
      <c r="B237" s="2" t="s">
        <v>1121</v>
      </c>
      <c r="C237" s="2" t="s">
        <v>154</v>
      </c>
      <c r="D237" s="2">
        <v>44</v>
      </c>
      <c r="E237" s="3">
        <v>29946</v>
      </c>
      <c r="F237" s="2" t="s">
        <v>279</v>
      </c>
      <c r="G237" s="2" t="s">
        <v>351</v>
      </c>
      <c r="H237" s="2" t="s">
        <v>626</v>
      </c>
      <c r="I237" s="2" t="s">
        <v>380</v>
      </c>
      <c r="J237" s="2" t="s">
        <v>810</v>
      </c>
      <c r="K237" s="2" t="s">
        <v>811</v>
      </c>
      <c r="L237" s="2" t="s">
        <v>524</v>
      </c>
      <c r="M237" s="2" t="s">
        <v>525</v>
      </c>
      <c r="N237" s="2" t="s">
        <v>526</v>
      </c>
      <c r="O237" s="3">
        <v>45715</v>
      </c>
      <c r="P237" s="3"/>
      <c r="Q237" s="2" t="s">
        <v>62</v>
      </c>
      <c r="R237" s="4">
        <v>81000</v>
      </c>
      <c r="S237" s="4">
        <v>4000</v>
      </c>
      <c r="T237" s="2">
        <v>3</v>
      </c>
      <c r="U237" s="2">
        <v>25</v>
      </c>
      <c r="V237" s="2">
        <v>16</v>
      </c>
      <c r="W237" s="2">
        <v>7</v>
      </c>
      <c r="X237" s="2">
        <v>70</v>
      </c>
      <c r="Y237" s="2" t="s">
        <v>46</v>
      </c>
      <c r="Z237" s="2" t="s">
        <v>47</v>
      </c>
      <c r="AA237" s="2" t="s">
        <v>215</v>
      </c>
      <c r="AB237" s="2" t="s">
        <v>66</v>
      </c>
      <c r="AC237" s="2" t="s">
        <v>284</v>
      </c>
      <c r="AD237" s="2" t="s">
        <v>68</v>
      </c>
      <c r="AE237" s="2">
        <v>64.2</v>
      </c>
    </row>
    <row r="238" spans="1:31" ht="17" x14ac:dyDescent="0.2">
      <c r="A238" s="5" t="s">
        <v>1122</v>
      </c>
      <c r="B238" s="5" t="s">
        <v>1123</v>
      </c>
      <c r="C238" s="5" t="s">
        <v>258</v>
      </c>
      <c r="D238" s="5">
        <v>34</v>
      </c>
      <c r="E238" s="6">
        <v>33698</v>
      </c>
      <c r="F238" s="5" t="s">
        <v>429</v>
      </c>
      <c r="G238" s="5" t="s">
        <v>72</v>
      </c>
      <c r="H238" s="5" t="s">
        <v>201</v>
      </c>
      <c r="I238" s="5" t="s">
        <v>157</v>
      </c>
      <c r="J238" s="5" t="s">
        <v>461</v>
      </c>
      <c r="K238" s="5" t="s">
        <v>462</v>
      </c>
      <c r="L238" s="5" t="s">
        <v>1124</v>
      </c>
      <c r="M238" s="5" t="s">
        <v>525</v>
      </c>
      <c r="N238" s="5" t="s">
        <v>695</v>
      </c>
      <c r="O238" s="6">
        <v>42634</v>
      </c>
      <c r="P238" s="6"/>
      <c r="Q238" s="5" t="s">
        <v>62</v>
      </c>
      <c r="R238" s="7">
        <v>43000</v>
      </c>
      <c r="S238" s="7">
        <v>3900</v>
      </c>
      <c r="T238" s="5">
        <v>4</v>
      </c>
      <c r="U238" s="5">
        <v>0</v>
      </c>
      <c r="V238" s="5">
        <v>22</v>
      </c>
      <c r="W238" s="5">
        <v>14</v>
      </c>
      <c r="X238" s="5">
        <v>70</v>
      </c>
      <c r="Y238" s="5" t="s">
        <v>46</v>
      </c>
      <c r="Z238" s="5" t="s">
        <v>151</v>
      </c>
      <c r="AA238" s="5" t="s">
        <v>215</v>
      </c>
      <c r="AB238" s="5" t="s">
        <v>164</v>
      </c>
      <c r="AC238" s="5" t="s">
        <v>130</v>
      </c>
      <c r="AD238" s="5" t="s">
        <v>68</v>
      </c>
      <c r="AE238" s="5">
        <v>63.5</v>
      </c>
    </row>
    <row r="239" spans="1:31" ht="17" x14ac:dyDescent="0.2">
      <c r="A239" s="2" t="s">
        <v>1125</v>
      </c>
      <c r="B239" s="2" t="s">
        <v>1126</v>
      </c>
      <c r="C239" s="2" t="s">
        <v>154</v>
      </c>
      <c r="D239" s="2">
        <v>56</v>
      </c>
      <c r="E239" s="3">
        <v>25657</v>
      </c>
      <c r="F239" s="2" t="s">
        <v>402</v>
      </c>
      <c r="G239" s="2" t="s">
        <v>72</v>
      </c>
      <c r="H239" s="2" t="s">
        <v>403</v>
      </c>
      <c r="I239" s="2" t="s">
        <v>183</v>
      </c>
      <c r="J239" s="2" t="s">
        <v>617</v>
      </c>
      <c r="K239" s="2" t="s">
        <v>618</v>
      </c>
      <c r="L239" s="2" t="s">
        <v>390</v>
      </c>
      <c r="M239" s="2" t="s">
        <v>265</v>
      </c>
      <c r="N239" s="2" t="s">
        <v>360</v>
      </c>
      <c r="O239" s="3">
        <v>44577</v>
      </c>
      <c r="P239" s="3"/>
      <c r="Q239" s="2" t="s">
        <v>62</v>
      </c>
      <c r="R239" s="4">
        <v>43000</v>
      </c>
      <c r="S239" s="4">
        <v>2200</v>
      </c>
      <c r="T239" s="2">
        <v>3</v>
      </c>
      <c r="U239" s="2">
        <v>22</v>
      </c>
      <c r="V239" s="2">
        <v>14</v>
      </c>
      <c r="W239" s="2">
        <v>0</v>
      </c>
      <c r="X239" s="2">
        <v>46</v>
      </c>
      <c r="Y239" s="2" t="s">
        <v>46</v>
      </c>
      <c r="Z239" s="2" t="s">
        <v>47</v>
      </c>
      <c r="AA239" s="2" t="s">
        <v>215</v>
      </c>
      <c r="AB239" s="2" t="s">
        <v>49</v>
      </c>
      <c r="AC239" s="2" t="s">
        <v>408</v>
      </c>
      <c r="AD239" s="2" t="s">
        <v>68</v>
      </c>
      <c r="AE239" s="2">
        <v>58.6</v>
      </c>
    </row>
    <row r="240" spans="1:31" ht="17" x14ac:dyDescent="0.2">
      <c r="A240" s="5" t="s">
        <v>1127</v>
      </c>
      <c r="B240" s="5" t="s">
        <v>1128</v>
      </c>
      <c r="C240" s="5" t="s">
        <v>209</v>
      </c>
      <c r="D240" s="5">
        <v>28</v>
      </c>
      <c r="E240" s="6">
        <v>35902</v>
      </c>
      <c r="F240" s="5" t="s">
        <v>210</v>
      </c>
      <c r="G240" s="5" t="s">
        <v>100</v>
      </c>
      <c r="H240" s="5" t="s">
        <v>329</v>
      </c>
      <c r="I240" s="5" t="s">
        <v>57</v>
      </c>
      <c r="J240" s="5" t="s">
        <v>743</v>
      </c>
      <c r="K240" s="5" t="s">
        <v>744</v>
      </c>
      <c r="L240" s="5" t="s">
        <v>264</v>
      </c>
      <c r="M240" s="5" t="s">
        <v>265</v>
      </c>
      <c r="N240" s="5" t="s">
        <v>266</v>
      </c>
      <c r="O240" s="6">
        <v>44552</v>
      </c>
      <c r="P240" s="6"/>
      <c r="Q240" s="5" t="s">
        <v>62</v>
      </c>
      <c r="R240" s="7">
        <v>64000</v>
      </c>
      <c r="S240" s="7">
        <v>5800</v>
      </c>
      <c r="T240" s="5">
        <v>4</v>
      </c>
      <c r="U240" s="5">
        <v>13</v>
      </c>
      <c r="V240" s="5">
        <v>13</v>
      </c>
      <c r="W240" s="5">
        <v>18</v>
      </c>
      <c r="X240" s="5">
        <v>67</v>
      </c>
      <c r="Y240" s="5" t="s">
        <v>339</v>
      </c>
      <c r="Z240" s="5" t="s">
        <v>64</v>
      </c>
      <c r="AA240" s="5" t="s">
        <v>215</v>
      </c>
      <c r="AB240" s="5" t="s">
        <v>164</v>
      </c>
      <c r="AC240" s="5" t="s">
        <v>121</v>
      </c>
      <c r="AD240" s="5" t="s">
        <v>68</v>
      </c>
      <c r="AE240" s="5">
        <v>63.7</v>
      </c>
    </row>
    <row r="241" spans="1:31" ht="17" x14ac:dyDescent="0.2">
      <c r="A241" s="2" t="s">
        <v>1129</v>
      </c>
      <c r="B241" s="2" t="s">
        <v>1130</v>
      </c>
      <c r="C241" s="2" t="s">
        <v>154</v>
      </c>
      <c r="D241" s="2">
        <v>57</v>
      </c>
      <c r="E241" s="3">
        <v>25284</v>
      </c>
      <c r="F241" s="2" t="s">
        <v>210</v>
      </c>
      <c r="G241" s="2" t="s">
        <v>100</v>
      </c>
      <c r="H241" s="2" t="s">
        <v>230</v>
      </c>
      <c r="I241" s="2" t="s">
        <v>89</v>
      </c>
      <c r="J241" s="2" t="s">
        <v>231</v>
      </c>
      <c r="K241" s="2" t="s">
        <v>232</v>
      </c>
      <c r="L241" s="2" t="s">
        <v>173</v>
      </c>
      <c r="M241" s="2" t="s">
        <v>161</v>
      </c>
      <c r="N241" s="2" t="s">
        <v>1131</v>
      </c>
      <c r="O241" s="3">
        <v>45578</v>
      </c>
      <c r="P241" s="3"/>
      <c r="Q241" s="2" t="s">
        <v>79</v>
      </c>
      <c r="R241" s="4">
        <v>118000</v>
      </c>
      <c r="S241" s="4">
        <v>7100</v>
      </c>
      <c r="T241" s="2">
        <v>3</v>
      </c>
      <c r="U241" s="2">
        <v>31</v>
      </c>
      <c r="V241" s="2">
        <v>15</v>
      </c>
      <c r="W241" s="2">
        <v>23</v>
      </c>
      <c r="X241" s="2">
        <v>71</v>
      </c>
      <c r="Y241" s="2" t="s">
        <v>46</v>
      </c>
      <c r="Z241" s="2" t="s">
        <v>47</v>
      </c>
      <c r="AA241" s="2" t="s">
        <v>95</v>
      </c>
      <c r="AB241" s="2" t="s">
        <v>66</v>
      </c>
      <c r="AC241" s="2" t="s">
        <v>121</v>
      </c>
      <c r="AD241" s="2" t="s">
        <v>82</v>
      </c>
      <c r="AE241" s="2">
        <v>59.6</v>
      </c>
    </row>
    <row r="242" spans="1:31" ht="34" x14ac:dyDescent="0.2">
      <c r="A242" s="5" t="s">
        <v>1132</v>
      </c>
      <c r="B242" s="5" t="s">
        <v>1133</v>
      </c>
      <c r="C242" s="5" t="s">
        <v>35</v>
      </c>
      <c r="D242" s="5">
        <v>31</v>
      </c>
      <c r="E242" s="6">
        <v>34537</v>
      </c>
      <c r="F242" s="5" t="s">
        <v>36</v>
      </c>
      <c r="G242" s="5" t="s">
        <v>37</v>
      </c>
      <c r="H242" s="5" t="s">
        <v>1134</v>
      </c>
      <c r="I242" s="5" t="s">
        <v>115</v>
      </c>
      <c r="J242" s="5" t="s">
        <v>147</v>
      </c>
      <c r="K242" s="5" t="s">
        <v>148</v>
      </c>
      <c r="L242" s="5" t="s">
        <v>420</v>
      </c>
      <c r="M242" s="5" t="s">
        <v>43</v>
      </c>
      <c r="N242" s="5" t="s">
        <v>421</v>
      </c>
      <c r="O242" s="6">
        <v>42452</v>
      </c>
      <c r="P242" s="6"/>
      <c r="Q242" s="5" t="s">
        <v>79</v>
      </c>
      <c r="R242" s="7">
        <v>77000</v>
      </c>
      <c r="S242" s="7">
        <v>3800</v>
      </c>
      <c r="T242" s="5" t="s">
        <v>106</v>
      </c>
      <c r="U242" s="5">
        <v>26</v>
      </c>
      <c r="V242" s="5">
        <v>8</v>
      </c>
      <c r="W242" s="5">
        <v>18</v>
      </c>
      <c r="X242" s="5">
        <v>63</v>
      </c>
      <c r="Y242" s="5" t="s">
        <v>46</v>
      </c>
      <c r="Z242" s="5" t="s">
        <v>151</v>
      </c>
      <c r="AA242" s="5" t="s">
        <v>215</v>
      </c>
      <c r="AB242" s="5" t="s">
        <v>66</v>
      </c>
      <c r="AC242" s="5" t="s">
        <v>50</v>
      </c>
      <c r="AD242" s="5" t="s">
        <v>51</v>
      </c>
      <c r="AE242" s="5">
        <v>56.5</v>
      </c>
    </row>
    <row r="243" spans="1:31" ht="34" x14ac:dyDescent="0.2">
      <c r="A243" s="2" t="s">
        <v>1135</v>
      </c>
      <c r="B243" s="2" t="s">
        <v>1136</v>
      </c>
      <c r="C243" s="2" t="s">
        <v>35</v>
      </c>
      <c r="D243" s="2">
        <v>35</v>
      </c>
      <c r="E243" s="3">
        <v>33262</v>
      </c>
      <c r="F243" s="2" t="s">
        <v>246</v>
      </c>
      <c r="G243" s="2" t="s">
        <v>72</v>
      </c>
      <c r="H243" s="2" t="s">
        <v>247</v>
      </c>
      <c r="I243" s="2" t="s">
        <v>157</v>
      </c>
      <c r="J243" s="2" t="s">
        <v>202</v>
      </c>
      <c r="K243" s="2" t="s">
        <v>203</v>
      </c>
      <c r="L243" s="2" t="s">
        <v>463</v>
      </c>
      <c r="M243" s="2" t="s">
        <v>337</v>
      </c>
      <c r="N243" s="2" t="s">
        <v>94</v>
      </c>
      <c r="O243" s="3">
        <v>45875</v>
      </c>
      <c r="P243" s="3"/>
      <c r="Q243" s="2" t="s">
        <v>62</v>
      </c>
      <c r="R243" s="4">
        <v>42000</v>
      </c>
      <c r="S243" s="4">
        <v>800</v>
      </c>
      <c r="T243" s="2">
        <v>2</v>
      </c>
      <c r="U243" s="2">
        <v>18</v>
      </c>
      <c r="V243" s="2">
        <v>18</v>
      </c>
      <c r="W243" s="2">
        <v>11</v>
      </c>
      <c r="X243" s="2">
        <v>74</v>
      </c>
      <c r="Y243" s="2" t="s">
        <v>46</v>
      </c>
      <c r="Z243" s="2" t="s">
        <v>47</v>
      </c>
      <c r="AA243" s="2" t="s">
        <v>1095</v>
      </c>
      <c r="AB243" s="2" t="s">
        <v>164</v>
      </c>
      <c r="AC243" s="2" t="s">
        <v>130</v>
      </c>
      <c r="AD243" s="2" t="s">
        <v>68</v>
      </c>
      <c r="AE243" s="2">
        <v>52.9</v>
      </c>
    </row>
    <row r="244" spans="1:31" ht="34" x14ac:dyDescent="0.2">
      <c r="A244" s="5" t="s">
        <v>1137</v>
      </c>
      <c r="B244" s="5" t="s">
        <v>1138</v>
      </c>
      <c r="C244" s="5" t="s">
        <v>35</v>
      </c>
      <c r="D244" s="5">
        <v>23</v>
      </c>
      <c r="E244" s="6">
        <v>37538</v>
      </c>
      <c r="F244" s="5" t="s">
        <v>210</v>
      </c>
      <c r="G244" s="5" t="s">
        <v>100</v>
      </c>
      <c r="H244" s="5" t="s">
        <v>329</v>
      </c>
      <c r="I244" s="5" t="s">
        <v>157</v>
      </c>
      <c r="J244" s="5" t="s">
        <v>676</v>
      </c>
      <c r="K244" s="5" t="s">
        <v>677</v>
      </c>
      <c r="L244" s="5" t="s">
        <v>472</v>
      </c>
      <c r="M244" s="5" t="s">
        <v>752</v>
      </c>
      <c r="N244" s="5" t="s">
        <v>105</v>
      </c>
      <c r="O244" s="6">
        <v>43945</v>
      </c>
      <c r="P244" s="6"/>
      <c r="Q244" s="5" t="s">
        <v>297</v>
      </c>
      <c r="R244" s="7">
        <v>33000</v>
      </c>
      <c r="S244" s="7">
        <v>3000</v>
      </c>
      <c r="T244" s="5" t="s">
        <v>536</v>
      </c>
      <c r="U244" s="5">
        <v>21</v>
      </c>
      <c r="V244" s="5">
        <v>17</v>
      </c>
      <c r="W244" s="5">
        <v>10</v>
      </c>
      <c r="X244" s="5">
        <v>46</v>
      </c>
      <c r="Y244" s="5" t="s">
        <v>46</v>
      </c>
      <c r="Z244" s="5" t="s">
        <v>64</v>
      </c>
      <c r="AA244" s="5" t="s">
        <v>142</v>
      </c>
      <c r="AB244" s="5" t="s">
        <v>66</v>
      </c>
      <c r="AC244" s="5" t="s">
        <v>121</v>
      </c>
      <c r="AD244" s="5" t="s">
        <v>68</v>
      </c>
      <c r="AE244" s="5">
        <v>62.3</v>
      </c>
    </row>
    <row r="245" spans="1:31" ht="17" x14ac:dyDescent="0.2">
      <c r="A245" s="2" t="s">
        <v>1139</v>
      </c>
      <c r="B245" s="2" t="s">
        <v>1140</v>
      </c>
      <c r="C245" s="2" t="s">
        <v>35</v>
      </c>
      <c r="D245" s="2">
        <v>61</v>
      </c>
      <c r="E245" s="3">
        <v>23675</v>
      </c>
      <c r="F245" s="2" t="s">
        <v>71</v>
      </c>
      <c r="G245" s="2" t="s">
        <v>72</v>
      </c>
      <c r="H245" s="2" t="s">
        <v>715</v>
      </c>
      <c r="I245" s="2" t="s">
        <v>115</v>
      </c>
      <c r="J245" s="2" t="s">
        <v>240</v>
      </c>
      <c r="K245" s="2" t="s">
        <v>241</v>
      </c>
      <c r="L245" s="2" t="s">
        <v>1141</v>
      </c>
      <c r="M245" s="2" t="s">
        <v>43</v>
      </c>
      <c r="N245" s="2" t="s">
        <v>492</v>
      </c>
      <c r="O245" s="3">
        <v>45758</v>
      </c>
      <c r="P245" s="3"/>
      <c r="Q245" s="2" t="s">
        <v>128</v>
      </c>
      <c r="R245" s="4">
        <v>73000</v>
      </c>
      <c r="S245" s="4">
        <v>1500</v>
      </c>
      <c r="T245" s="2">
        <v>2</v>
      </c>
      <c r="U245" s="2">
        <v>39</v>
      </c>
      <c r="V245" s="2">
        <v>25</v>
      </c>
      <c r="W245" s="2">
        <v>6</v>
      </c>
      <c r="X245" s="2">
        <v>60</v>
      </c>
      <c r="Y245" s="2" t="s">
        <v>46</v>
      </c>
      <c r="Z245" s="2" t="s">
        <v>64</v>
      </c>
      <c r="AA245" s="2" t="s">
        <v>221</v>
      </c>
      <c r="AB245" s="2" t="s">
        <v>66</v>
      </c>
      <c r="AC245" s="2" t="s">
        <v>81</v>
      </c>
      <c r="AD245" s="2" t="s">
        <v>68</v>
      </c>
      <c r="AE245" s="2">
        <v>55.8</v>
      </c>
    </row>
    <row r="246" spans="1:31" ht="17" x14ac:dyDescent="0.2">
      <c r="A246" s="5" t="s">
        <v>1142</v>
      </c>
      <c r="B246" s="5" t="s">
        <v>1143</v>
      </c>
      <c r="C246" s="5" t="s">
        <v>154</v>
      </c>
      <c r="D246" s="5">
        <v>57</v>
      </c>
      <c r="E246" s="6">
        <v>25251</v>
      </c>
      <c r="F246" s="5" t="s">
        <v>429</v>
      </c>
      <c r="G246" s="5" t="s">
        <v>72</v>
      </c>
      <c r="H246" s="5" t="s">
        <v>555</v>
      </c>
      <c r="I246" s="5" t="s">
        <v>89</v>
      </c>
      <c r="J246" s="5" t="s">
        <v>514</v>
      </c>
      <c r="K246" s="5" t="s">
        <v>515</v>
      </c>
      <c r="L246" s="5" t="s">
        <v>1144</v>
      </c>
      <c r="M246" s="5" t="s">
        <v>1145</v>
      </c>
      <c r="N246" s="5" t="s">
        <v>80</v>
      </c>
      <c r="O246" s="6">
        <v>44782</v>
      </c>
      <c r="P246" s="6">
        <v>45748</v>
      </c>
      <c r="Q246" s="5" t="s">
        <v>175</v>
      </c>
      <c r="R246" s="7">
        <v>138000</v>
      </c>
      <c r="S246" s="7">
        <v>4100</v>
      </c>
      <c r="T246" s="5" t="s">
        <v>407</v>
      </c>
      <c r="U246" s="5">
        <v>36</v>
      </c>
      <c r="V246" s="5">
        <v>9</v>
      </c>
      <c r="W246" s="5">
        <v>18</v>
      </c>
      <c r="X246" s="5">
        <v>61</v>
      </c>
      <c r="Y246" s="5" t="s">
        <v>46</v>
      </c>
      <c r="Z246" s="5" t="s">
        <v>844</v>
      </c>
      <c r="AA246" s="5" t="s">
        <v>176</v>
      </c>
      <c r="AB246" s="5" t="s">
        <v>164</v>
      </c>
      <c r="AC246" s="5" t="s">
        <v>130</v>
      </c>
      <c r="AD246" s="5" t="s">
        <v>68</v>
      </c>
      <c r="AE246" s="5">
        <v>49.3</v>
      </c>
    </row>
    <row r="247" spans="1:31" ht="17" x14ac:dyDescent="0.2">
      <c r="A247" s="2" t="s">
        <v>1146</v>
      </c>
      <c r="B247" s="2" t="s">
        <v>1147</v>
      </c>
      <c r="C247" s="2" t="s">
        <v>549</v>
      </c>
      <c r="D247" s="2">
        <v>47</v>
      </c>
      <c r="E247" s="3">
        <v>28775</v>
      </c>
      <c r="F247" s="2" t="s">
        <v>881</v>
      </c>
      <c r="G247" s="2" t="s">
        <v>133</v>
      </c>
      <c r="H247" s="2" t="s">
        <v>475</v>
      </c>
      <c r="I247" s="2" t="s">
        <v>57</v>
      </c>
      <c r="J247" s="2" t="s">
        <v>583</v>
      </c>
      <c r="K247" s="2" t="s">
        <v>584</v>
      </c>
      <c r="L247" s="2" t="s">
        <v>619</v>
      </c>
      <c r="M247" s="2" t="s">
        <v>525</v>
      </c>
      <c r="N247" s="2" t="s">
        <v>620</v>
      </c>
      <c r="O247" s="3">
        <v>42758</v>
      </c>
      <c r="P247" s="3"/>
      <c r="Q247" s="2" t="s">
        <v>62</v>
      </c>
      <c r="R247" s="4">
        <v>125000</v>
      </c>
      <c r="S247" s="4">
        <v>-2500</v>
      </c>
      <c r="T247" s="2">
        <v>2</v>
      </c>
      <c r="U247" s="2">
        <v>19</v>
      </c>
      <c r="V247" s="2">
        <v>24</v>
      </c>
      <c r="W247" s="2">
        <v>20</v>
      </c>
      <c r="X247" s="2">
        <v>64</v>
      </c>
      <c r="Y247" s="2" t="s">
        <v>46</v>
      </c>
      <c r="Z247" s="2" t="s">
        <v>64</v>
      </c>
      <c r="AA247" s="2" t="s">
        <v>142</v>
      </c>
      <c r="AB247" s="2" t="s">
        <v>80</v>
      </c>
      <c r="AC247" s="2" t="s">
        <v>143</v>
      </c>
      <c r="AD247" s="2" t="s">
        <v>68</v>
      </c>
      <c r="AE247" s="2">
        <v>45.1</v>
      </c>
    </row>
    <row r="248" spans="1:31" ht="34" x14ac:dyDescent="0.2">
      <c r="A248" s="5" t="s">
        <v>1148</v>
      </c>
      <c r="B248" s="5" t="s">
        <v>1149</v>
      </c>
      <c r="C248" s="5" t="s">
        <v>258</v>
      </c>
      <c r="D248" s="5">
        <v>30</v>
      </c>
      <c r="E248" s="6">
        <v>34870</v>
      </c>
      <c r="F248" s="5" t="s">
        <v>523</v>
      </c>
      <c r="G248" s="5" t="s">
        <v>100</v>
      </c>
      <c r="H248" s="5" t="s">
        <v>1150</v>
      </c>
      <c r="I248" s="5" t="s">
        <v>57</v>
      </c>
      <c r="J248" s="5" t="s">
        <v>262</v>
      </c>
      <c r="K248" s="5" t="s">
        <v>263</v>
      </c>
      <c r="L248" s="5" t="s">
        <v>585</v>
      </c>
      <c r="M248" s="5" t="s">
        <v>119</v>
      </c>
      <c r="N248" s="5" t="s">
        <v>120</v>
      </c>
      <c r="O248" s="6" t="s">
        <v>1151</v>
      </c>
      <c r="P248" s="6"/>
      <c r="Q248" s="5" t="s">
        <v>45</v>
      </c>
      <c r="R248" s="7">
        <v>118000</v>
      </c>
      <c r="S248" s="7">
        <v>-5900</v>
      </c>
      <c r="T248" s="5">
        <v>3</v>
      </c>
      <c r="U248" s="5">
        <v>-18</v>
      </c>
      <c r="V248" s="5">
        <v>26</v>
      </c>
      <c r="W248" s="5">
        <v>8</v>
      </c>
      <c r="X248" s="5">
        <v>49</v>
      </c>
      <c r="Y248" s="5" t="s">
        <v>46</v>
      </c>
      <c r="Z248" s="5" t="s">
        <v>47</v>
      </c>
      <c r="AA248" s="5" t="s">
        <v>48</v>
      </c>
      <c r="AB248" s="5" t="s">
        <v>275</v>
      </c>
      <c r="AC248" s="5" t="s">
        <v>267</v>
      </c>
      <c r="AD248" s="5" t="s">
        <v>68</v>
      </c>
      <c r="AE248" s="5">
        <v>54.6</v>
      </c>
    </row>
    <row r="249" spans="1:31" ht="34" x14ac:dyDescent="0.2">
      <c r="A249" s="2" t="s">
        <v>1152</v>
      </c>
      <c r="B249" s="2" t="s">
        <v>1153</v>
      </c>
      <c r="C249" s="2" t="s">
        <v>332</v>
      </c>
      <c r="D249" s="2">
        <v>54</v>
      </c>
      <c r="E249" s="3">
        <v>26119</v>
      </c>
      <c r="F249" s="2" t="s">
        <v>523</v>
      </c>
      <c r="G249" s="2" t="s">
        <v>100</v>
      </c>
      <c r="H249" s="2" t="s">
        <v>379</v>
      </c>
      <c r="I249" s="2" t="s">
        <v>157</v>
      </c>
      <c r="J249" s="2" t="s">
        <v>343</v>
      </c>
      <c r="K249" s="2" t="s">
        <v>344</v>
      </c>
      <c r="L249" s="2" t="s">
        <v>1101</v>
      </c>
      <c r="M249" s="2" t="s">
        <v>289</v>
      </c>
      <c r="N249" s="2" t="s">
        <v>1154</v>
      </c>
      <c r="O249" s="3" t="s">
        <v>1155</v>
      </c>
      <c r="P249" s="3"/>
      <c r="Q249" s="2" t="s">
        <v>128</v>
      </c>
      <c r="R249" s="4">
        <v>40000</v>
      </c>
      <c r="S249" s="4">
        <v>2000</v>
      </c>
      <c r="T249" s="2">
        <v>3</v>
      </c>
      <c r="U249" s="2">
        <v>24</v>
      </c>
      <c r="V249" s="2">
        <v>11</v>
      </c>
      <c r="W249" s="2">
        <v>6</v>
      </c>
      <c r="X249" s="2">
        <v>77</v>
      </c>
      <c r="Y249" s="2" t="s">
        <v>46</v>
      </c>
      <c r="Z249" s="2" t="s">
        <v>47</v>
      </c>
      <c r="AA249" s="2" t="s">
        <v>48</v>
      </c>
      <c r="AB249" s="2" t="s">
        <v>66</v>
      </c>
      <c r="AC249" s="2" t="s">
        <v>267</v>
      </c>
      <c r="AD249" s="2" t="s">
        <v>68</v>
      </c>
      <c r="AE249" s="2">
        <v>67</v>
      </c>
    </row>
    <row r="250" spans="1:31" ht="34" x14ac:dyDescent="0.2">
      <c r="A250" s="5" t="s">
        <v>1156</v>
      </c>
      <c r="B250" s="5" t="s">
        <v>1157</v>
      </c>
      <c r="C250" s="5" t="s">
        <v>154</v>
      </c>
      <c r="D250" s="5">
        <v>54</v>
      </c>
      <c r="E250" s="6">
        <v>26116</v>
      </c>
      <c r="F250" s="5" t="s">
        <v>523</v>
      </c>
      <c r="G250" s="5" t="s">
        <v>100</v>
      </c>
      <c r="H250" s="5" t="s">
        <v>261</v>
      </c>
      <c r="I250" s="5" t="s">
        <v>157</v>
      </c>
      <c r="J250" s="5" t="s">
        <v>343</v>
      </c>
      <c r="K250" s="5" t="s">
        <v>344</v>
      </c>
      <c r="L250" s="5" t="s">
        <v>288</v>
      </c>
      <c r="M250" s="5" t="s">
        <v>289</v>
      </c>
      <c r="N250" s="5" t="s">
        <v>303</v>
      </c>
      <c r="O250" s="6">
        <v>44608</v>
      </c>
      <c r="P250" s="6"/>
      <c r="Q250" s="5" t="s">
        <v>62</v>
      </c>
      <c r="R250" s="7">
        <v>41000</v>
      </c>
      <c r="S250" s="7">
        <v>2000</v>
      </c>
      <c r="T250" s="5">
        <v>3</v>
      </c>
      <c r="U250" s="5">
        <v>19</v>
      </c>
      <c r="V250" s="5">
        <v>24</v>
      </c>
      <c r="W250" s="5">
        <v>18</v>
      </c>
      <c r="X250" s="5">
        <v>35</v>
      </c>
      <c r="Y250" s="5" t="s">
        <v>320</v>
      </c>
      <c r="Z250" s="5" t="s">
        <v>47</v>
      </c>
      <c r="AA250" s="5" t="s">
        <v>215</v>
      </c>
      <c r="AB250" s="5" t="s">
        <v>164</v>
      </c>
      <c r="AC250" s="5" t="s">
        <v>267</v>
      </c>
      <c r="AD250" s="5" t="s">
        <v>51</v>
      </c>
      <c r="AE250" s="5">
        <v>45</v>
      </c>
    </row>
    <row r="251" spans="1:31" ht="34" x14ac:dyDescent="0.2">
      <c r="A251" s="2" t="s">
        <v>1158</v>
      </c>
      <c r="B251" s="2" t="s">
        <v>1159</v>
      </c>
      <c r="C251" s="2" t="s">
        <v>35</v>
      </c>
      <c r="D251" s="2">
        <v>33</v>
      </c>
      <c r="E251" s="3">
        <v>33987</v>
      </c>
      <c r="F251" s="2" t="s">
        <v>155</v>
      </c>
      <c r="G251" s="2" t="s">
        <v>181</v>
      </c>
      <c r="H251" s="2" t="s">
        <v>1160</v>
      </c>
      <c r="I251" s="2" t="s">
        <v>157</v>
      </c>
      <c r="J251" s="2" t="s">
        <v>158</v>
      </c>
      <c r="K251" s="2" t="s">
        <v>159</v>
      </c>
      <c r="L251" s="2" t="s">
        <v>173</v>
      </c>
      <c r="M251" s="2" t="s">
        <v>161</v>
      </c>
      <c r="N251" s="2" t="s">
        <v>174</v>
      </c>
      <c r="O251" s="3">
        <v>43187</v>
      </c>
      <c r="P251" s="3"/>
      <c r="Q251" s="2" t="s">
        <v>62</v>
      </c>
      <c r="R251" s="4">
        <v>45000</v>
      </c>
      <c r="S251" s="4">
        <v>0</v>
      </c>
      <c r="T251" s="2">
        <v>1</v>
      </c>
      <c r="U251" s="2">
        <v>8</v>
      </c>
      <c r="V251" s="2">
        <v>20</v>
      </c>
      <c r="W251" s="2">
        <v>21</v>
      </c>
      <c r="X251" s="2">
        <v>45</v>
      </c>
      <c r="Y251" s="2" t="s">
        <v>46</v>
      </c>
      <c r="Z251" s="2" t="s">
        <v>64</v>
      </c>
      <c r="AA251" s="2" t="s">
        <v>176</v>
      </c>
      <c r="AB251" s="2" t="s">
        <v>66</v>
      </c>
      <c r="AC251" s="2" t="s">
        <v>165</v>
      </c>
      <c r="AD251" s="2" t="s">
        <v>68</v>
      </c>
      <c r="AE251" s="2">
        <v>26.8</v>
      </c>
    </row>
    <row r="252" spans="1:31" ht="34" x14ac:dyDescent="0.2">
      <c r="A252" s="5" t="s">
        <v>1161</v>
      </c>
      <c r="B252" s="5" t="s">
        <v>1162</v>
      </c>
      <c r="C252" s="5" t="s">
        <v>154</v>
      </c>
      <c r="D252" s="5">
        <v>48</v>
      </c>
      <c r="E252" s="6">
        <v>28359</v>
      </c>
      <c r="F252" s="5" t="s">
        <v>807</v>
      </c>
      <c r="G252" s="5" t="s">
        <v>100</v>
      </c>
      <c r="H252" s="5" t="s">
        <v>261</v>
      </c>
      <c r="I252" s="5" t="s">
        <v>115</v>
      </c>
      <c r="J252" s="5" t="s">
        <v>262</v>
      </c>
      <c r="K252" s="5" t="s">
        <v>263</v>
      </c>
      <c r="L252" s="5" t="s">
        <v>909</v>
      </c>
      <c r="M252" s="5" t="s">
        <v>665</v>
      </c>
      <c r="N252" s="5" t="s">
        <v>421</v>
      </c>
      <c r="O252" s="6">
        <v>45184</v>
      </c>
      <c r="P252" s="6"/>
      <c r="Q252" s="5" t="s">
        <v>62</v>
      </c>
      <c r="R252" s="7">
        <v>69000</v>
      </c>
      <c r="S252" s="7">
        <v>6200</v>
      </c>
      <c r="T252" s="5">
        <v>0</v>
      </c>
      <c r="U252" s="5">
        <v>16</v>
      </c>
      <c r="V252" s="5">
        <v>26</v>
      </c>
      <c r="W252" s="5">
        <v>13</v>
      </c>
      <c r="X252" s="5">
        <v>81</v>
      </c>
      <c r="Y252" s="5" t="s">
        <v>46</v>
      </c>
      <c r="Z252" s="5" t="s">
        <v>47</v>
      </c>
      <c r="AA252" s="5" t="s">
        <v>188</v>
      </c>
      <c r="AB252" s="5" t="s">
        <v>66</v>
      </c>
      <c r="AC252" s="5" t="s">
        <v>267</v>
      </c>
      <c r="AD252" s="5" t="s">
        <v>68</v>
      </c>
      <c r="AE252" s="5">
        <v>71.8</v>
      </c>
    </row>
    <row r="253" spans="1:31" ht="17" x14ac:dyDescent="0.2">
      <c r="A253" s="2" t="s">
        <v>1163</v>
      </c>
      <c r="B253" s="2" t="s">
        <v>1164</v>
      </c>
      <c r="C253" s="2" t="s">
        <v>642</v>
      </c>
      <c r="D253" s="2">
        <v>56</v>
      </c>
      <c r="E253" s="3">
        <v>25587</v>
      </c>
      <c r="F253" s="2" t="s">
        <v>1165</v>
      </c>
      <c r="G253" s="2" t="s">
        <v>72</v>
      </c>
      <c r="H253" s="2" t="s">
        <v>239</v>
      </c>
      <c r="I253" s="2" t="s">
        <v>74</v>
      </c>
      <c r="J253" s="2" t="s">
        <v>425</v>
      </c>
      <c r="K253" s="2" t="s">
        <v>426</v>
      </c>
      <c r="L253" s="2" t="s">
        <v>186</v>
      </c>
      <c r="M253" s="2" t="s">
        <v>213</v>
      </c>
      <c r="N253" s="2" t="s">
        <v>186</v>
      </c>
      <c r="O253" s="3">
        <v>42540</v>
      </c>
      <c r="P253" s="3">
        <v>43696</v>
      </c>
      <c r="Q253" s="2" t="s">
        <v>959</v>
      </c>
      <c r="R253" s="4">
        <v>55000</v>
      </c>
      <c r="S253" s="4">
        <v>2800</v>
      </c>
      <c r="T253" s="2" t="s">
        <v>106</v>
      </c>
      <c r="U253" s="2">
        <v>7</v>
      </c>
      <c r="V253" s="2">
        <v>0</v>
      </c>
      <c r="W253" s="2">
        <v>17</v>
      </c>
      <c r="X253" s="2">
        <v>65</v>
      </c>
      <c r="Y253" s="2" t="s">
        <v>320</v>
      </c>
      <c r="Z253" s="2" t="s">
        <v>292</v>
      </c>
      <c r="AA253" s="2" t="s">
        <v>221</v>
      </c>
      <c r="AB253" s="2" t="s">
        <v>164</v>
      </c>
      <c r="AC253" s="2" t="s">
        <v>81</v>
      </c>
      <c r="AD253" s="2" t="s">
        <v>82</v>
      </c>
      <c r="AE253" s="2">
        <v>53</v>
      </c>
    </row>
    <row r="254" spans="1:31" ht="17" x14ac:dyDescent="0.2">
      <c r="A254" s="5" t="s">
        <v>1166</v>
      </c>
      <c r="B254" s="5" t="s">
        <v>1167</v>
      </c>
      <c r="C254" s="5" t="s">
        <v>168</v>
      </c>
      <c r="D254" s="5">
        <v>51</v>
      </c>
      <c r="E254" s="6">
        <v>27396</v>
      </c>
      <c r="F254" s="5" t="s">
        <v>429</v>
      </c>
      <c r="G254" s="5" t="s">
        <v>72</v>
      </c>
      <c r="H254" s="5" t="s">
        <v>201</v>
      </c>
      <c r="I254" s="5" t="s">
        <v>39</v>
      </c>
      <c r="J254" s="5" t="s">
        <v>126</v>
      </c>
      <c r="K254" s="5" t="s">
        <v>127</v>
      </c>
      <c r="L254" s="5" t="s">
        <v>60</v>
      </c>
      <c r="M254" s="5" t="s">
        <v>61</v>
      </c>
      <c r="N254" s="5" t="s">
        <v>60</v>
      </c>
      <c r="O254" s="6">
        <v>45148</v>
      </c>
      <c r="P254" s="6"/>
      <c r="Q254" s="5" t="s">
        <v>62</v>
      </c>
      <c r="R254" s="7">
        <v>189000</v>
      </c>
      <c r="S254" s="7">
        <v>28400</v>
      </c>
      <c r="T254" s="5">
        <v>5</v>
      </c>
      <c r="U254" s="5">
        <v>13</v>
      </c>
      <c r="V254" s="5">
        <v>4</v>
      </c>
      <c r="W254" s="5">
        <v>9</v>
      </c>
      <c r="X254" s="5">
        <v>49</v>
      </c>
      <c r="Y254" s="5" t="s">
        <v>46</v>
      </c>
      <c r="Z254" s="5" t="s">
        <v>151</v>
      </c>
      <c r="AA254" s="5" t="s">
        <v>142</v>
      </c>
      <c r="AB254" s="5" t="s">
        <v>80</v>
      </c>
      <c r="AC254" s="5" t="s">
        <v>130</v>
      </c>
      <c r="AD254" s="5" t="s">
        <v>68</v>
      </c>
      <c r="AE254" s="5">
        <v>70.900000000000006</v>
      </c>
    </row>
    <row r="255" spans="1:31" ht="17" x14ac:dyDescent="0.2">
      <c r="A255" s="2" t="s">
        <v>1168</v>
      </c>
      <c r="B255" s="2" t="s">
        <v>1169</v>
      </c>
      <c r="C255" s="2" t="s">
        <v>549</v>
      </c>
      <c r="D255" s="2">
        <v>47</v>
      </c>
      <c r="E255" s="3" t="s">
        <v>1170</v>
      </c>
      <c r="F255" s="2" t="s">
        <v>133</v>
      </c>
      <c r="G255" s="2" t="s">
        <v>133</v>
      </c>
      <c r="H255" s="2" t="s">
        <v>475</v>
      </c>
      <c r="I255" s="2" t="s">
        <v>115</v>
      </c>
      <c r="J255" s="2" t="s">
        <v>583</v>
      </c>
      <c r="K255" s="2" t="s">
        <v>584</v>
      </c>
      <c r="L255" s="2" t="s">
        <v>457</v>
      </c>
      <c r="M255" s="2" t="s">
        <v>161</v>
      </c>
      <c r="N255" s="2" t="s">
        <v>174</v>
      </c>
      <c r="O255" s="3">
        <v>45216</v>
      </c>
      <c r="P255" s="3"/>
      <c r="Q255" s="2" t="s">
        <v>62</v>
      </c>
      <c r="R255" s="4">
        <v>96000</v>
      </c>
      <c r="S255" s="4">
        <v>4800</v>
      </c>
      <c r="T255" s="2" t="s">
        <v>571</v>
      </c>
      <c r="U255" s="2">
        <v>38</v>
      </c>
      <c r="V255" s="2">
        <v>16</v>
      </c>
      <c r="W255" s="2">
        <v>0</v>
      </c>
      <c r="X255" s="2">
        <v>72</v>
      </c>
      <c r="Y255" s="2" t="s">
        <v>298</v>
      </c>
      <c r="Z255" s="2" t="s">
        <v>151</v>
      </c>
      <c r="AA255" s="2" t="s">
        <v>95</v>
      </c>
      <c r="AB255" s="2" t="s">
        <v>164</v>
      </c>
      <c r="AC255" s="2" t="s">
        <v>143</v>
      </c>
      <c r="AD255" s="2" t="s">
        <v>68</v>
      </c>
      <c r="AE255" s="2">
        <v>71.7</v>
      </c>
    </row>
    <row r="256" spans="1:31" ht="17" x14ac:dyDescent="0.2">
      <c r="A256" s="5" t="s">
        <v>1171</v>
      </c>
      <c r="B256" s="5" t="s">
        <v>1172</v>
      </c>
      <c r="C256" s="5" t="s">
        <v>642</v>
      </c>
      <c r="D256" s="5">
        <v>45</v>
      </c>
      <c r="E256" s="6">
        <v>29548</v>
      </c>
      <c r="F256" s="5" t="s">
        <v>512</v>
      </c>
      <c r="G256" s="5" t="s">
        <v>72</v>
      </c>
      <c r="H256" s="5" t="s">
        <v>430</v>
      </c>
      <c r="I256" s="5" t="s">
        <v>89</v>
      </c>
      <c r="J256" s="5" t="s">
        <v>470</v>
      </c>
      <c r="K256" s="5" t="s">
        <v>589</v>
      </c>
      <c r="L256" s="5" t="s">
        <v>452</v>
      </c>
      <c r="M256" s="5" t="s">
        <v>289</v>
      </c>
      <c r="N256" s="5" t="s">
        <v>1173</v>
      </c>
      <c r="O256" s="6">
        <v>43626</v>
      </c>
      <c r="P256" s="6"/>
      <c r="Q256" s="5" t="s">
        <v>62</v>
      </c>
      <c r="R256" s="7">
        <v>163000</v>
      </c>
      <c r="S256" s="7">
        <v>4900</v>
      </c>
      <c r="T256" s="5" t="s">
        <v>795</v>
      </c>
      <c r="U256" s="5">
        <v>22</v>
      </c>
      <c r="V256" s="5">
        <v>7</v>
      </c>
      <c r="W256" s="5">
        <v>28</v>
      </c>
      <c r="X256" s="5">
        <v>54</v>
      </c>
      <c r="Y256" s="5" t="s">
        <v>320</v>
      </c>
      <c r="Z256" s="5" t="s">
        <v>64</v>
      </c>
      <c r="AA256" s="5" t="s">
        <v>95</v>
      </c>
      <c r="AB256" s="5" t="s">
        <v>66</v>
      </c>
      <c r="AC256" s="5" t="s">
        <v>130</v>
      </c>
      <c r="AD256" s="5" t="s">
        <v>68</v>
      </c>
      <c r="AE256" s="5">
        <v>42.4</v>
      </c>
    </row>
    <row r="257" spans="1:31" ht="17" x14ac:dyDescent="0.2">
      <c r="A257" s="2" t="s">
        <v>1120</v>
      </c>
      <c r="B257" s="2" t="s">
        <v>1174</v>
      </c>
      <c r="C257" s="2" t="s">
        <v>168</v>
      </c>
      <c r="D257" s="2">
        <v>35</v>
      </c>
      <c r="E257" s="3">
        <v>33248</v>
      </c>
      <c r="F257" s="2" t="s">
        <v>508</v>
      </c>
      <c r="G257" s="2" t="s">
        <v>100</v>
      </c>
      <c r="H257" s="2" t="s">
        <v>114</v>
      </c>
      <c r="I257" s="2" t="s">
        <v>89</v>
      </c>
      <c r="J257" s="2" t="s">
        <v>743</v>
      </c>
      <c r="K257" s="2" t="s">
        <v>744</v>
      </c>
      <c r="L257" s="2" t="s">
        <v>1175</v>
      </c>
      <c r="M257" s="2" t="s">
        <v>563</v>
      </c>
      <c r="N257" s="2" t="s">
        <v>564</v>
      </c>
      <c r="O257" s="3">
        <v>44745</v>
      </c>
      <c r="P257" s="3">
        <v>46143</v>
      </c>
      <c r="Q257" s="2" t="s">
        <v>759</v>
      </c>
      <c r="R257" s="4">
        <v>121000</v>
      </c>
      <c r="S257" s="4">
        <v>7300</v>
      </c>
      <c r="T257" s="2">
        <v>3</v>
      </c>
      <c r="U257" s="2">
        <v>19</v>
      </c>
      <c r="V257" s="2">
        <v>3</v>
      </c>
      <c r="W257" s="2">
        <v>15</v>
      </c>
      <c r="X257" s="2">
        <v>61</v>
      </c>
      <c r="Y257" s="2" t="s">
        <v>46</v>
      </c>
      <c r="Z257" s="2" t="s">
        <v>64</v>
      </c>
      <c r="AA257" s="2" t="s">
        <v>142</v>
      </c>
      <c r="AB257" s="2" t="s">
        <v>164</v>
      </c>
      <c r="AC257" s="2" t="s">
        <v>121</v>
      </c>
      <c r="AD257" s="2" t="s">
        <v>196</v>
      </c>
      <c r="AE257" s="2">
        <v>55.6</v>
      </c>
    </row>
    <row r="258" spans="1:31" ht="34" x14ac:dyDescent="0.2">
      <c r="A258" s="5" t="s">
        <v>1176</v>
      </c>
      <c r="B258" s="5" t="s">
        <v>1177</v>
      </c>
      <c r="C258" s="5" t="s">
        <v>154</v>
      </c>
      <c r="D258" s="5">
        <v>51</v>
      </c>
      <c r="E258" s="6">
        <v>27445</v>
      </c>
      <c r="F258" s="5" t="s">
        <v>429</v>
      </c>
      <c r="G258" s="5" t="s">
        <v>253</v>
      </c>
      <c r="H258" s="5" t="s">
        <v>430</v>
      </c>
      <c r="I258" s="5" t="s">
        <v>157</v>
      </c>
      <c r="J258" s="5" t="s">
        <v>324</v>
      </c>
      <c r="K258" s="5" t="s">
        <v>325</v>
      </c>
      <c r="L258" s="5" t="s">
        <v>939</v>
      </c>
      <c r="M258" s="5" t="s">
        <v>255</v>
      </c>
      <c r="N258" s="5" t="s">
        <v>80</v>
      </c>
      <c r="O258" s="6">
        <v>45508</v>
      </c>
      <c r="P258" s="6"/>
      <c r="Q258" s="5" t="s">
        <v>62</v>
      </c>
      <c r="R258" s="7">
        <v>43000</v>
      </c>
      <c r="S258" s="7">
        <v>2200</v>
      </c>
      <c r="T258" s="5">
        <v>3</v>
      </c>
      <c r="U258" s="5">
        <v>5</v>
      </c>
      <c r="V258" s="5">
        <v>15</v>
      </c>
      <c r="W258" s="5">
        <v>12</v>
      </c>
      <c r="X258" s="5">
        <v>70</v>
      </c>
      <c r="Y258" s="5" t="s">
        <v>46</v>
      </c>
      <c r="Z258" s="5" t="s">
        <v>64</v>
      </c>
      <c r="AA258" s="5" t="s">
        <v>215</v>
      </c>
      <c r="AB258" s="5" t="s">
        <v>129</v>
      </c>
      <c r="AC258" s="5" t="s">
        <v>130</v>
      </c>
      <c r="AD258" s="5" t="s">
        <v>68</v>
      </c>
      <c r="AE258" s="5">
        <v>56.8</v>
      </c>
    </row>
    <row r="259" spans="1:31" ht="17" x14ac:dyDescent="0.2">
      <c r="A259" s="2" t="s">
        <v>1178</v>
      </c>
      <c r="B259" s="2" t="s">
        <v>1179</v>
      </c>
      <c r="C259" s="2" t="s">
        <v>35</v>
      </c>
      <c r="D259" s="2">
        <v>38</v>
      </c>
      <c r="E259" s="3">
        <v>31987</v>
      </c>
      <c r="F259" s="2" t="s">
        <v>279</v>
      </c>
      <c r="G259" s="2" t="s">
        <v>351</v>
      </c>
      <c r="H259" s="2" t="s">
        <v>626</v>
      </c>
      <c r="I259" s="2" t="s">
        <v>39</v>
      </c>
      <c r="J259" s="2" t="s">
        <v>810</v>
      </c>
      <c r="K259" s="2" t="s">
        <v>811</v>
      </c>
      <c r="L259" s="2" t="s">
        <v>1124</v>
      </c>
      <c r="M259" s="2" t="s">
        <v>525</v>
      </c>
      <c r="N259" s="2" t="s">
        <v>620</v>
      </c>
      <c r="O259" s="3">
        <v>44687</v>
      </c>
      <c r="P259" s="3"/>
      <c r="Q259" s="2" t="s">
        <v>62</v>
      </c>
      <c r="R259" s="4">
        <v>-171000</v>
      </c>
      <c r="S259" s="4">
        <v>10300</v>
      </c>
      <c r="T259" s="2">
        <v>3</v>
      </c>
      <c r="U259" s="2">
        <v>20</v>
      </c>
      <c r="V259" s="2">
        <v>8</v>
      </c>
      <c r="W259" s="2">
        <v>20</v>
      </c>
      <c r="X259" s="2">
        <v>66</v>
      </c>
      <c r="Y259" s="2" t="s">
        <v>46</v>
      </c>
      <c r="Z259" s="2" t="s">
        <v>47</v>
      </c>
      <c r="AA259" s="2" t="s">
        <v>65</v>
      </c>
      <c r="AB259" s="2" t="s">
        <v>164</v>
      </c>
      <c r="AC259" s="2" t="s">
        <v>284</v>
      </c>
      <c r="AD259" s="2" t="s">
        <v>68</v>
      </c>
      <c r="AE259" s="2">
        <v>55.1</v>
      </c>
    </row>
    <row r="260" spans="1:31" ht="17" x14ac:dyDescent="0.2">
      <c r="A260" s="5" t="s">
        <v>1180</v>
      </c>
      <c r="B260" s="5" t="s">
        <v>1181</v>
      </c>
      <c r="C260" s="5" t="s">
        <v>35</v>
      </c>
      <c r="D260" s="5">
        <v>33</v>
      </c>
      <c r="E260" s="6">
        <v>34086</v>
      </c>
      <c r="F260" s="5" t="s">
        <v>728</v>
      </c>
      <c r="G260" s="5" t="s">
        <v>100</v>
      </c>
      <c r="H260" s="5" t="s">
        <v>317</v>
      </c>
      <c r="I260" s="5" t="s">
        <v>74</v>
      </c>
      <c r="J260" s="5" t="s">
        <v>102</v>
      </c>
      <c r="K260" s="5" t="s">
        <v>103</v>
      </c>
      <c r="L260" s="5" t="s">
        <v>92</v>
      </c>
      <c r="M260" s="5" t="s">
        <v>337</v>
      </c>
      <c r="N260" s="5" t="s">
        <v>94</v>
      </c>
      <c r="O260" s="6">
        <v>45055</v>
      </c>
      <c r="P260" s="6"/>
      <c r="Q260" s="5" t="s">
        <v>62</v>
      </c>
      <c r="R260" s="7">
        <v>54000</v>
      </c>
      <c r="S260" s="7">
        <v>1100</v>
      </c>
      <c r="T260" s="5" t="s">
        <v>795</v>
      </c>
      <c r="U260" s="5">
        <v>4</v>
      </c>
      <c r="V260" s="5">
        <v>8</v>
      </c>
      <c r="W260" s="5">
        <v>22</v>
      </c>
      <c r="X260" s="5">
        <v>57</v>
      </c>
      <c r="Y260" s="5" t="s">
        <v>46</v>
      </c>
      <c r="Z260" s="5" t="s">
        <v>64</v>
      </c>
      <c r="AA260" s="5" t="s">
        <v>142</v>
      </c>
      <c r="AB260" s="5" t="s">
        <v>66</v>
      </c>
      <c r="AC260" s="5" t="s">
        <v>108</v>
      </c>
      <c r="AD260" s="5" t="s">
        <v>222</v>
      </c>
      <c r="AE260" s="5">
        <v>39</v>
      </c>
    </row>
    <row r="261" spans="1:31" ht="17" x14ac:dyDescent="0.2">
      <c r="A261" s="2" t="s">
        <v>1182</v>
      </c>
      <c r="B261" s="2" t="s">
        <v>1183</v>
      </c>
      <c r="C261" s="2" t="s">
        <v>549</v>
      </c>
      <c r="D261" s="2">
        <v>54</v>
      </c>
      <c r="E261" s="3">
        <v>26351</v>
      </c>
      <c r="F261" s="2" t="s">
        <v>133</v>
      </c>
      <c r="G261" s="2" t="s">
        <v>133</v>
      </c>
      <c r="H261" s="2" t="s">
        <v>475</v>
      </c>
      <c r="I261" s="2" t="s">
        <v>57</v>
      </c>
      <c r="J261" s="2" t="s">
        <v>583</v>
      </c>
      <c r="K261" s="2" t="s">
        <v>584</v>
      </c>
      <c r="L261" s="2" t="s">
        <v>1101</v>
      </c>
      <c r="M261" s="2" t="s">
        <v>289</v>
      </c>
      <c r="N261" s="2" t="s">
        <v>311</v>
      </c>
      <c r="O261" s="3">
        <v>42795</v>
      </c>
      <c r="P261" s="3"/>
      <c r="Q261" s="2" t="s">
        <v>79</v>
      </c>
      <c r="R261" s="4">
        <v>91000</v>
      </c>
      <c r="S261" s="4">
        <v>4600</v>
      </c>
      <c r="T261" s="2" t="s">
        <v>106</v>
      </c>
      <c r="U261" s="2">
        <v>34</v>
      </c>
      <c r="V261" s="2">
        <v>1</v>
      </c>
      <c r="W261" s="2">
        <v>0</v>
      </c>
      <c r="X261" s="2">
        <v>54</v>
      </c>
      <c r="Y261" s="2" t="s">
        <v>320</v>
      </c>
      <c r="Z261" s="2" t="s">
        <v>64</v>
      </c>
      <c r="AA261" s="2" t="s">
        <v>221</v>
      </c>
      <c r="AB261" s="2" t="s">
        <v>164</v>
      </c>
      <c r="AC261" s="2" t="s">
        <v>143</v>
      </c>
      <c r="AD261" s="2" t="s">
        <v>68</v>
      </c>
      <c r="AE261" s="2">
        <v>64.400000000000006</v>
      </c>
    </row>
    <row r="262" spans="1:31" ht="17" x14ac:dyDescent="0.2">
      <c r="A262" s="5" t="s">
        <v>1184</v>
      </c>
      <c r="B262" s="5" t="s">
        <v>1185</v>
      </c>
      <c r="C262" s="5" t="s">
        <v>154</v>
      </c>
      <c r="D262" s="5">
        <v>31</v>
      </c>
      <c r="E262" s="6">
        <v>34512</v>
      </c>
      <c r="F262" s="5" t="s">
        <v>455</v>
      </c>
      <c r="G262" s="5" t="s">
        <v>72</v>
      </c>
      <c r="H262" s="5" t="s">
        <v>395</v>
      </c>
      <c r="I262" s="5" t="s">
        <v>74</v>
      </c>
      <c r="J262" s="5" t="s">
        <v>1011</v>
      </c>
      <c r="K262" s="5" t="s">
        <v>1012</v>
      </c>
      <c r="L262" s="5" t="s">
        <v>374</v>
      </c>
      <c r="M262" s="5" t="s">
        <v>289</v>
      </c>
      <c r="N262" s="5" t="s">
        <v>1173</v>
      </c>
      <c r="O262" s="6">
        <v>45325</v>
      </c>
      <c r="P262" s="6">
        <v>45910</v>
      </c>
      <c r="Q262" s="5" t="s">
        <v>214</v>
      </c>
      <c r="R262" s="7">
        <v>65000</v>
      </c>
      <c r="S262" s="7">
        <v>3200</v>
      </c>
      <c r="T262" s="5">
        <v>3</v>
      </c>
      <c r="U262" s="5">
        <v>19</v>
      </c>
      <c r="V262" s="5">
        <v>14</v>
      </c>
      <c r="W262" s="5">
        <v>17</v>
      </c>
      <c r="X262" s="5">
        <v>61</v>
      </c>
      <c r="Y262" s="5" t="s">
        <v>46</v>
      </c>
      <c r="Z262" s="5" t="s">
        <v>151</v>
      </c>
      <c r="AA262" s="5" t="s">
        <v>176</v>
      </c>
      <c r="AB262" s="5" t="s">
        <v>66</v>
      </c>
      <c r="AC262" s="5" t="s">
        <v>81</v>
      </c>
      <c r="AD262" s="5" t="s">
        <v>68</v>
      </c>
      <c r="AE262" s="5">
        <v>54.6</v>
      </c>
    </row>
    <row r="263" spans="1:31" ht="34" x14ac:dyDescent="0.2">
      <c r="A263" s="2" t="s">
        <v>1186</v>
      </c>
      <c r="B263" s="2" t="s">
        <v>1187</v>
      </c>
      <c r="C263" s="2" t="s">
        <v>154</v>
      </c>
      <c r="D263" s="2">
        <v>34</v>
      </c>
      <c r="E263" s="3">
        <v>33675</v>
      </c>
      <c r="F263" s="2" t="s">
        <v>279</v>
      </c>
      <c r="G263" s="2" t="s">
        <v>55</v>
      </c>
      <c r="H263" s="2" t="s">
        <v>307</v>
      </c>
      <c r="I263" s="2" t="s">
        <v>703</v>
      </c>
      <c r="J263" s="2" t="s">
        <v>810</v>
      </c>
      <c r="K263" s="2" t="s">
        <v>811</v>
      </c>
      <c r="L263" s="2" t="s">
        <v>319</v>
      </c>
      <c r="M263" s="2" t="s">
        <v>255</v>
      </c>
      <c r="N263" s="2" t="s">
        <v>80</v>
      </c>
      <c r="O263" s="3">
        <v>43918</v>
      </c>
      <c r="P263" s="3"/>
      <c r="Q263" s="2" t="s">
        <v>62</v>
      </c>
      <c r="R263" s="4">
        <v>41000</v>
      </c>
      <c r="S263" s="4">
        <v>2000</v>
      </c>
      <c r="T263" s="2" t="s">
        <v>45</v>
      </c>
      <c r="U263" s="2">
        <v>19</v>
      </c>
      <c r="V263" s="2">
        <v>13</v>
      </c>
      <c r="W263" s="2">
        <v>10</v>
      </c>
      <c r="X263" s="2">
        <v>63</v>
      </c>
      <c r="Y263" s="2" t="s">
        <v>46</v>
      </c>
      <c r="Z263" s="2" t="s">
        <v>64</v>
      </c>
      <c r="AA263" s="2" t="s">
        <v>48</v>
      </c>
      <c r="AB263" s="2" t="s">
        <v>80</v>
      </c>
      <c r="AC263" s="2" t="s">
        <v>284</v>
      </c>
      <c r="AD263" s="2" t="s">
        <v>109</v>
      </c>
      <c r="AE263" s="2">
        <v>58.8</v>
      </c>
    </row>
    <row r="264" spans="1:31" ht="34" x14ac:dyDescent="0.2">
      <c r="A264" s="5" t="s">
        <v>1188</v>
      </c>
      <c r="B264" s="5" t="s">
        <v>1189</v>
      </c>
      <c r="C264" s="5" t="s">
        <v>1190</v>
      </c>
      <c r="D264" s="5">
        <v>28</v>
      </c>
      <c r="E264" s="6">
        <v>35851</v>
      </c>
      <c r="F264" s="5" t="s">
        <v>598</v>
      </c>
      <c r="G264" s="5" t="s">
        <v>133</v>
      </c>
      <c r="H264" s="5" t="s">
        <v>605</v>
      </c>
      <c r="I264" s="5" t="s">
        <v>89</v>
      </c>
      <c r="J264" s="5" t="s">
        <v>600</v>
      </c>
      <c r="K264" s="5" t="s">
        <v>601</v>
      </c>
      <c r="L264" s="5" t="s">
        <v>118</v>
      </c>
      <c r="M264" s="5" t="s">
        <v>119</v>
      </c>
      <c r="N264" s="5" t="s">
        <v>120</v>
      </c>
      <c r="O264" s="6">
        <v>43408</v>
      </c>
      <c r="P264" s="6"/>
      <c r="Q264" s="5" t="s">
        <v>45</v>
      </c>
      <c r="R264" s="7">
        <v>143000</v>
      </c>
      <c r="S264" s="7">
        <v>8600</v>
      </c>
      <c r="T264" s="5" t="s">
        <v>106</v>
      </c>
      <c r="U264" s="5">
        <v>25</v>
      </c>
      <c r="V264" s="5">
        <v>19</v>
      </c>
      <c r="W264" s="5">
        <v>31</v>
      </c>
      <c r="X264" s="5">
        <v>83</v>
      </c>
      <c r="Y264" s="5" t="s">
        <v>46</v>
      </c>
      <c r="Z264" s="5" t="s">
        <v>151</v>
      </c>
      <c r="AA264" s="5" t="s">
        <v>215</v>
      </c>
      <c r="AB264" s="5" t="s">
        <v>66</v>
      </c>
      <c r="AC264" s="5" t="s">
        <v>195</v>
      </c>
      <c r="AD264" s="5" t="s">
        <v>276</v>
      </c>
      <c r="AE264" s="5">
        <v>62.3</v>
      </c>
    </row>
    <row r="265" spans="1:31" ht="34" x14ac:dyDescent="0.2">
      <c r="A265" s="2" t="s">
        <v>1191</v>
      </c>
      <c r="B265" s="2" t="s">
        <v>1192</v>
      </c>
      <c r="C265" s="2" t="s">
        <v>35</v>
      </c>
      <c r="D265" s="2">
        <v>24</v>
      </c>
      <c r="E265" s="3">
        <v>37379</v>
      </c>
      <c r="F265" s="2" t="s">
        <v>523</v>
      </c>
      <c r="G265" s="2" t="s">
        <v>100</v>
      </c>
      <c r="H265" s="2" t="s">
        <v>261</v>
      </c>
      <c r="I265" s="2" t="s">
        <v>157</v>
      </c>
      <c r="J265" s="2" t="s">
        <v>262</v>
      </c>
      <c r="K265" s="2" t="s">
        <v>263</v>
      </c>
      <c r="L265" s="2" t="s">
        <v>420</v>
      </c>
      <c r="M265" s="2" t="s">
        <v>43</v>
      </c>
      <c r="N265" s="2" t="s">
        <v>421</v>
      </c>
      <c r="O265" s="3" t="s">
        <v>1193</v>
      </c>
      <c r="P265" s="3"/>
      <c r="Q265" s="2" t="s">
        <v>297</v>
      </c>
      <c r="R265" s="4">
        <v>33000</v>
      </c>
      <c r="S265" s="4">
        <v>3000</v>
      </c>
      <c r="T265" s="2" t="s">
        <v>837</v>
      </c>
      <c r="U265" s="2">
        <v>25</v>
      </c>
      <c r="V265" s="2">
        <v>17</v>
      </c>
      <c r="W265" s="2">
        <v>17</v>
      </c>
      <c r="X265" s="2">
        <v>57</v>
      </c>
      <c r="Y265" s="2" t="s">
        <v>46</v>
      </c>
      <c r="Z265" s="2" t="s">
        <v>64</v>
      </c>
      <c r="AA265" s="2" t="s">
        <v>142</v>
      </c>
      <c r="AB265" s="2" t="s">
        <v>66</v>
      </c>
      <c r="AC265" s="2" t="s">
        <v>267</v>
      </c>
      <c r="AD265" s="2" t="s">
        <v>68</v>
      </c>
      <c r="AE265" s="2">
        <v>63.7</v>
      </c>
    </row>
    <row r="266" spans="1:31" ht="17" x14ac:dyDescent="0.2">
      <c r="A266" s="5" t="s">
        <v>1194</v>
      </c>
      <c r="B266" s="5" t="s">
        <v>1195</v>
      </c>
      <c r="C266" s="5" t="s">
        <v>642</v>
      </c>
      <c r="D266" s="5">
        <v>29</v>
      </c>
      <c r="E266" s="6">
        <v>35522</v>
      </c>
      <c r="F266" s="5" t="s">
        <v>356</v>
      </c>
      <c r="G266" s="5" t="s">
        <v>316</v>
      </c>
      <c r="H266" s="5" t="s">
        <v>1196</v>
      </c>
      <c r="I266" s="5" t="s">
        <v>57</v>
      </c>
      <c r="J266" s="5" t="s">
        <v>357</v>
      </c>
      <c r="K266" s="5" t="s">
        <v>358</v>
      </c>
      <c r="L266" s="5" t="s">
        <v>1197</v>
      </c>
      <c r="M266" s="5" t="s">
        <v>161</v>
      </c>
      <c r="N266" s="5" t="s">
        <v>162</v>
      </c>
      <c r="O266" s="6">
        <v>45815</v>
      </c>
      <c r="P266" s="6"/>
      <c r="Q266" s="5" t="s">
        <v>62</v>
      </c>
      <c r="R266" s="7">
        <v>132000</v>
      </c>
      <c r="S266" s="7">
        <v>2600</v>
      </c>
      <c r="T266" s="5">
        <v>2</v>
      </c>
      <c r="U266" s="5">
        <v>34</v>
      </c>
      <c r="V266" s="5">
        <v>5</v>
      </c>
      <c r="W266" s="5">
        <v>9</v>
      </c>
      <c r="X266" s="5">
        <v>77</v>
      </c>
      <c r="Y266" s="5" t="s">
        <v>46</v>
      </c>
      <c r="Z266" s="5" t="s">
        <v>47</v>
      </c>
      <c r="AA266" s="5" t="s">
        <v>888</v>
      </c>
      <c r="AB266" s="5" t="s">
        <v>129</v>
      </c>
      <c r="AC266" s="5" t="s">
        <v>267</v>
      </c>
      <c r="AD266" s="5" t="s">
        <v>68</v>
      </c>
      <c r="AE266" s="5">
        <v>59</v>
      </c>
    </row>
    <row r="267" spans="1:31" ht="17" x14ac:dyDescent="0.2">
      <c r="A267" s="2" t="s">
        <v>1198</v>
      </c>
      <c r="B267" s="2" t="s">
        <v>1199</v>
      </c>
      <c r="C267" s="2" t="s">
        <v>35</v>
      </c>
      <c r="D267" s="2">
        <v>60</v>
      </c>
      <c r="E267" s="3">
        <v>24065</v>
      </c>
      <c r="F267" s="2" t="s">
        <v>169</v>
      </c>
      <c r="G267" s="2" t="s">
        <v>55</v>
      </c>
      <c r="H267" s="2" t="s">
        <v>352</v>
      </c>
      <c r="I267" s="2" t="s">
        <v>115</v>
      </c>
      <c r="J267" s="2" t="s">
        <v>171</v>
      </c>
      <c r="K267" s="2" t="s">
        <v>172</v>
      </c>
      <c r="L267" s="2" t="s">
        <v>173</v>
      </c>
      <c r="M267" s="2" t="s">
        <v>1200</v>
      </c>
      <c r="N267" s="2" t="s">
        <v>174</v>
      </c>
      <c r="O267" s="3">
        <v>43685</v>
      </c>
      <c r="P267" s="3"/>
      <c r="Q267" s="2" t="s">
        <v>62</v>
      </c>
      <c r="R267" s="4">
        <v>66000</v>
      </c>
      <c r="S267" s="4">
        <v>1300</v>
      </c>
      <c r="T267" s="2" t="s">
        <v>502</v>
      </c>
      <c r="U267" s="2">
        <v>28</v>
      </c>
      <c r="V267" s="2">
        <v>15</v>
      </c>
      <c r="W267" s="2">
        <v>1</v>
      </c>
      <c r="X267" s="2">
        <v>30</v>
      </c>
      <c r="Y267" s="2" t="s">
        <v>46</v>
      </c>
      <c r="Z267" s="2" t="s">
        <v>64</v>
      </c>
      <c r="AA267" s="2" t="s">
        <v>65</v>
      </c>
      <c r="AB267" s="2" t="s">
        <v>164</v>
      </c>
      <c r="AC267" s="2" t="s">
        <v>177</v>
      </c>
      <c r="AD267" s="2" t="s">
        <v>68</v>
      </c>
      <c r="AE267" s="2">
        <v>45</v>
      </c>
    </row>
    <row r="268" spans="1:31" ht="34" x14ac:dyDescent="0.2">
      <c r="A268" s="5" t="s">
        <v>1201</v>
      </c>
      <c r="B268" s="5" t="s">
        <v>1202</v>
      </c>
      <c r="C268" s="5" t="s">
        <v>35</v>
      </c>
      <c r="D268" s="5">
        <v>55</v>
      </c>
      <c r="E268" s="6">
        <v>25846</v>
      </c>
      <c r="F268" s="5" t="s">
        <v>651</v>
      </c>
      <c r="G268" s="5" t="s">
        <v>133</v>
      </c>
      <c r="H268" s="5" t="s">
        <v>134</v>
      </c>
      <c r="I268" s="5" t="s">
        <v>74</v>
      </c>
      <c r="J268" s="5" t="s">
        <v>583</v>
      </c>
      <c r="K268" s="5" t="s">
        <v>584</v>
      </c>
      <c r="L268" s="5" t="s">
        <v>619</v>
      </c>
      <c r="M268" s="5" t="s">
        <v>138</v>
      </c>
      <c r="N268" s="5" t="s">
        <v>1203</v>
      </c>
      <c r="O268" s="6">
        <v>44822</v>
      </c>
      <c r="P268" s="6">
        <v>44976</v>
      </c>
      <c r="Q268" s="5" t="s">
        <v>141</v>
      </c>
      <c r="R268" s="7">
        <v>68000</v>
      </c>
      <c r="S268" s="7">
        <v>1400</v>
      </c>
      <c r="T268" s="5" t="s">
        <v>407</v>
      </c>
      <c r="U268" s="5">
        <v>31</v>
      </c>
      <c r="V268" s="5">
        <v>8</v>
      </c>
      <c r="W268" s="5">
        <v>17</v>
      </c>
      <c r="X268" s="5">
        <v>51</v>
      </c>
      <c r="Y268" s="5" t="s">
        <v>46</v>
      </c>
      <c r="Z268" s="5" t="s">
        <v>47</v>
      </c>
      <c r="AA268" s="5" t="s">
        <v>221</v>
      </c>
      <c r="AB268" s="5" t="s">
        <v>80</v>
      </c>
      <c r="AC268" s="5" t="s">
        <v>143</v>
      </c>
      <c r="AD268" s="5" t="s">
        <v>68</v>
      </c>
      <c r="AE268" s="5">
        <v>45.1</v>
      </c>
    </row>
    <row r="269" spans="1:31" ht="34" x14ac:dyDescent="0.2">
      <c r="A269" s="2" t="s">
        <v>1204</v>
      </c>
      <c r="B269" s="2" t="s">
        <v>1205</v>
      </c>
      <c r="C269" s="2" t="s">
        <v>35</v>
      </c>
      <c r="D269" s="2">
        <v>46</v>
      </c>
      <c r="E269" s="3">
        <v>29137</v>
      </c>
      <c r="F269" s="2" t="s">
        <v>402</v>
      </c>
      <c r="G269" s="2" t="s">
        <v>72</v>
      </c>
      <c r="H269" s="2" t="s">
        <v>690</v>
      </c>
      <c r="I269" s="2" t="s">
        <v>115</v>
      </c>
      <c r="J269" s="2" t="s">
        <v>533</v>
      </c>
      <c r="K269" s="2" t="s">
        <v>534</v>
      </c>
      <c r="L269" s="2" t="s">
        <v>629</v>
      </c>
      <c r="M269" s="2" t="s">
        <v>119</v>
      </c>
      <c r="N269" s="2" t="s">
        <v>120</v>
      </c>
      <c r="O269" s="3">
        <v>44791</v>
      </c>
      <c r="P269" s="3"/>
      <c r="Q269" s="2" t="s">
        <v>45</v>
      </c>
      <c r="R269" s="4">
        <v>82000</v>
      </c>
      <c r="S269" s="4">
        <v>4100</v>
      </c>
      <c r="T269" s="2">
        <v>3</v>
      </c>
      <c r="U269" s="2">
        <v>0</v>
      </c>
      <c r="V269" s="2">
        <v>15</v>
      </c>
      <c r="W269" s="2">
        <v>5</v>
      </c>
      <c r="X269" s="2">
        <v>57</v>
      </c>
      <c r="Y269" s="2" t="s">
        <v>46</v>
      </c>
      <c r="Z269" s="2" t="s">
        <v>292</v>
      </c>
      <c r="AA269" s="2" t="s">
        <v>65</v>
      </c>
      <c r="AB269" s="2" t="s">
        <v>164</v>
      </c>
      <c r="AC269" s="2" t="s">
        <v>408</v>
      </c>
      <c r="AD269" s="2" t="s">
        <v>68</v>
      </c>
      <c r="AE269" s="2">
        <v>54.5</v>
      </c>
    </row>
    <row r="270" spans="1:31" ht="34" x14ac:dyDescent="0.2">
      <c r="A270" s="5" t="s">
        <v>1206</v>
      </c>
      <c r="B270" s="5" t="s">
        <v>1207</v>
      </c>
      <c r="C270" s="5" t="s">
        <v>35</v>
      </c>
      <c r="D270" s="5">
        <v>59</v>
      </c>
      <c r="E270" s="6">
        <v>24624</v>
      </c>
      <c r="F270" s="5" t="s">
        <v>508</v>
      </c>
      <c r="G270" s="5" t="s">
        <v>72</v>
      </c>
      <c r="H270" s="5" t="s">
        <v>690</v>
      </c>
      <c r="I270" s="5" t="s">
        <v>115</v>
      </c>
      <c r="J270" s="5" t="s">
        <v>617</v>
      </c>
      <c r="K270" s="5" t="s">
        <v>618</v>
      </c>
      <c r="L270" s="5" t="s">
        <v>374</v>
      </c>
      <c r="M270" s="5" t="s">
        <v>1208</v>
      </c>
      <c r="N270" s="5" t="s">
        <v>375</v>
      </c>
      <c r="O270" s="6" t="s">
        <v>1209</v>
      </c>
      <c r="P270" s="6">
        <v>46002</v>
      </c>
      <c r="Q270" s="5" t="s">
        <v>959</v>
      </c>
      <c r="R270" s="7">
        <v>76000</v>
      </c>
      <c r="S270" s="7">
        <v>3800</v>
      </c>
      <c r="T270" s="5">
        <v>3</v>
      </c>
      <c r="U270" s="5">
        <v>27</v>
      </c>
      <c r="V270" s="5">
        <v>13</v>
      </c>
      <c r="W270" s="5">
        <v>9</v>
      </c>
      <c r="X270" s="5">
        <v>66</v>
      </c>
      <c r="Y270" s="5" t="s">
        <v>46</v>
      </c>
      <c r="Z270" s="5" t="s">
        <v>844</v>
      </c>
      <c r="AA270" s="5" t="s">
        <v>65</v>
      </c>
      <c r="AB270" s="5" t="s">
        <v>164</v>
      </c>
      <c r="AC270" s="5" t="s">
        <v>408</v>
      </c>
      <c r="AD270" s="5" t="s">
        <v>68</v>
      </c>
      <c r="AE270" s="5">
        <v>62.3</v>
      </c>
    </row>
    <row r="271" spans="1:31" ht="17" x14ac:dyDescent="0.2">
      <c r="A271" s="2" t="s">
        <v>1210</v>
      </c>
      <c r="B271" s="2" t="s">
        <v>1211</v>
      </c>
      <c r="C271" s="2" t="s">
        <v>209</v>
      </c>
      <c r="D271" s="2">
        <v>48</v>
      </c>
      <c r="E271" s="3">
        <v>28519</v>
      </c>
      <c r="F271" s="2" t="s">
        <v>429</v>
      </c>
      <c r="G271" s="2" t="s">
        <v>72</v>
      </c>
      <c r="H271" s="2" t="s">
        <v>295</v>
      </c>
      <c r="I271" s="2" t="s">
        <v>380</v>
      </c>
      <c r="J271" s="2" t="s">
        <v>324</v>
      </c>
      <c r="K271" s="2" t="s">
        <v>325</v>
      </c>
      <c r="L271" s="2" t="s">
        <v>541</v>
      </c>
      <c r="M271" s="2" t="s">
        <v>289</v>
      </c>
      <c r="N271" s="2" t="s">
        <v>375</v>
      </c>
      <c r="O271" s="3">
        <v>44473</v>
      </c>
      <c r="P271" s="3"/>
      <c r="Q271" s="2" t="s">
        <v>62</v>
      </c>
      <c r="R271" s="4">
        <v>72000</v>
      </c>
      <c r="S271" s="4">
        <v>6500</v>
      </c>
      <c r="T271" s="2">
        <v>4</v>
      </c>
      <c r="U271" s="2">
        <v>16</v>
      </c>
      <c r="V271" s="2">
        <v>22</v>
      </c>
      <c r="W271" s="2">
        <v>12</v>
      </c>
      <c r="X271" s="2">
        <v>59</v>
      </c>
      <c r="Y271" s="2" t="s">
        <v>46</v>
      </c>
      <c r="Z271" s="2" t="s">
        <v>64</v>
      </c>
      <c r="AA271" s="2" t="s">
        <v>95</v>
      </c>
      <c r="AB271" s="2" t="s">
        <v>164</v>
      </c>
      <c r="AC271" s="2" t="s">
        <v>130</v>
      </c>
      <c r="AD271" s="2" t="s">
        <v>82</v>
      </c>
      <c r="AE271" s="2">
        <v>64.7</v>
      </c>
    </row>
    <row r="272" spans="1:31" ht="17" x14ac:dyDescent="0.2">
      <c r="A272" s="5" t="s">
        <v>1212</v>
      </c>
      <c r="B272" s="5" t="s">
        <v>1213</v>
      </c>
      <c r="C272" s="5" t="s">
        <v>258</v>
      </c>
      <c r="D272" s="5">
        <v>38</v>
      </c>
      <c r="E272" s="6">
        <v>32284</v>
      </c>
      <c r="F272" s="5" t="s">
        <v>1214</v>
      </c>
      <c r="G272" s="5" t="s">
        <v>37</v>
      </c>
      <c r="H272" s="5" t="s">
        <v>1134</v>
      </c>
      <c r="I272" s="5" t="s">
        <v>380</v>
      </c>
      <c r="J272" s="5" t="s">
        <v>40</v>
      </c>
      <c r="K272" s="5" t="s">
        <v>1215</v>
      </c>
      <c r="L272" s="5" t="s">
        <v>411</v>
      </c>
      <c r="M272" s="5" t="s">
        <v>1216</v>
      </c>
      <c r="N272" s="5" t="s">
        <v>412</v>
      </c>
      <c r="O272" s="6">
        <v>44845</v>
      </c>
      <c r="P272" s="6"/>
      <c r="Q272" s="5" t="s">
        <v>297</v>
      </c>
      <c r="R272" s="7">
        <v>75000</v>
      </c>
      <c r="S272" s="7">
        <v>3800</v>
      </c>
      <c r="T272" s="5" t="s">
        <v>187</v>
      </c>
      <c r="U272" s="5">
        <v>14</v>
      </c>
      <c r="V272" s="5">
        <v>17</v>
      </c>
      <c r="W272" s="5">
        <v>26</v>
      </c>
      <c r="X272" s="5">
        <v>72</v>
      </c>
      <c r="Y272" s="5" t="s">
        <v>63</v>
      </c>
      <c r="Z272" s="5" t="s">
        <v>64</v>
      </c>
      <c r="AA272" s="5" t="s">
        <v>221</v>
      </c>
      <c r="AB272" s="5" t="s">
        <v>66</v>
      </c>
      <c r="AC272" s="5" t="s">
        <v>50</v>
      </c>
      <c r="AD272" s="5" t="s">
        <v>68</v>
      </c>
      <c r="AE272" s="5">
        <v>55.7</v>
      </c>
    </row>
    <row r="273" spans="1:31" ht="17" x14ac:dyDescent="0.2">
      <c r="A273" s="2" t="s">
        <v>1217</v>
      </c>
      <c r="B273" s="2" t="s">
        <v>1218</v>
      </c>
      <c r="C273" s="2" t="s">
        <v>35</v>
      </c>
      <c r="D273" s="2">
        <v>61</v>
      </c>
      <c r="E273" s="3">
        <v>23644</v>
      </c>
      <c r="F273" s="2" t="s">
        <v>210</v>
      </c>
      <c r="G273" s="2" t="s">
        <v>100</v>
      </c>
      <c r="H273" s="2" t="s">
        <v>329</v>
      </c>
      <c r="I273" s="2" t="s">
        <v>57</v>
      </c>
      <c r="J273" s="2" t="s">
        <v>902</v>
      </c>
      <c r="K273" s="2" t="s">
        <v>903</v>
      </c>
      <c r="L273" s="2" t="s">
        <v>639</v>
      </c>
      <c r="M273" s="2" t="s">
        <v>43</v>
      </c>
      <c r="N273" s="2" t="s">
        <v>826</v>
      </c>
      <c r="O273" s="3">
        <v>44639</v>
      </c>
      <c r="P273" s="3"/>
      <c r="Q273" s="2" t="s">
        <v>62</v>
      </c>
      <c r="R273" s="4">
        <v>99000</v>
      </c>
      <c r="S273" s="4">
        <v>8900</v>
      </c>
      <c r="T273" s="2">
        <v>4</v>
      </c>
      <c r="U273" s="2">
        <v>32</v>
      </c>
      <c r="V273" s="2">
        <v>12</v>
      </c>
      <c r="W273" s="2">
        <v>1</v>
      </c>
      <c r="X273" s="2">
        <v>55</v>
      </c>
      <c r="Y273" s="2" t="s">
        <v>320</v>
      </c>
      <c r="Z273" s="2" t="s">
        <v>107</v>
      </c>
      <c r="AA273" s="2" t="s">
        <v>176</v>
      </c>
      <c r="AB273" s="2" t="s">
        <v>66</v>
      </c>
      <c r="AC273" s="2" t="s">
        <v>121</v>
      </c>
      <c r="AD273" s="2" t="s">
        <v>68</v>
      </c>
      <c r="AE273" s="2">
        <v>72.8</v>
      </c>
    </row>
    <row r="274" spans="1:31" ht="17" x14ac:dyDescent="0.2">
      <c r="A274" s="5" t="s">
        <v>1219</v>
      </c>
      <c r="B274" s="5" t="s">
        <v>1220</v>
      </c>
      <c r="C274" s="5" t="s">
        <v>35</v>
      </c>
      <c r="D274" s="5">
        <v>41</v>
      </c>
      <c r="E274" s="6" t="s">
        <v>1221</v>
      </c>
      <c r="F274" s="5" t="s">
        <v>523</v>
      </c>
      <c r="G274" s="5" t="s">
        <v>100</v>
      </c>
      <c r="H274" s="5" t="s">
        <v>342</v>
      </c>
      <c r="I274" s="5" t="s">
        <v>89</v>
      </c>
      <c r="J274" s="5" t="s">
        <v>357</v>
      </c>
      <c r="K274" s="5" t="s">
        <v>358</v>
      </c>
      <c r="L274" s="5" t="s">
        <v>336</v>
      </c>
      <c r="M274" s="5" t="s">
        <v>337</v>
      </c>
      <c r="N274" s="5" t="s">
        <v>94</v>
      </c>
      <c r="O274" s="6">
        <v>43606</v>
      </c>
      <c r="P274" s="6">
        <v>44663</v>
      </c>
      <c r="Q274" s="5" t="s">
        <v>141</v>
      </c>
      <c r="R274" s="7">
        <v>124000</v>
      </c>
      <c r="S274" s="7">
        <v>3700</v>
      </c>
      <c r="T274" s="5" t="s">
        <v>795</v>
      </c>
      <c r="U274" s="5">
        <v>30</v>
      </c>
      <c r="V274" s="5">
        <v>8</v>
      </c>
      <c r="W274" s="5">
        <v>3</v>
      </c>
      <c r="X274" s="5">
        <v>46</v>
      </c>
      <c r="Y274" s="5" t="s">
        <v>298</v>
      </c>
      <c r="Z274" s="5" t="s">
        <v>47</v>
      </c>
      <c r="AA274" s="5" t="s">
        <v>176</v>
      </c>
      <c r="AB274" s="5" t="s">
        <v>164</v>
      </c>
      <c r="AC274" s="5" t="s">
        <v>267</v>
      </c>
      <c r="AD274" s="5" t="s">
        <v>68</v>
      </c>
      <c r="AE274" s="5">
        <v>50.1</v>
      </c>
    </row>
    <row r="275" spans="1:31" ht="17" x14ac:dyDescent="0.2">
      <c r="A275" s="2" t="s">
        <v>1222</v>
      </c>
      <c r="B275" s="2" t="s">
        <v>1223</v>
      </c>
      <c r="C275" s="2" t="s">
        <v>154</v>
      </c>
      <c r="D275" s="2">
        <v>39</v>
      </c>
      <c r="E275" s="3" t="s">
        <v>1224</v>
      </c>
      <c r="F275" s="2" t="s">
        <v>728</v>
      </c>
      <c r="G275" s="2" t="s">
        <v>100</v>
      </c>
      <c r="H275" s="2" t="s">
        <v>682</v>
      </c>
      <c r="I275" s="2" t="s">
        <v>115</v>
      </c>
      <c r="J275" s="2" t="s">
        <v>102</v>
      </c>
      <c r="K275" s="2" t="s">
        <v>103</v>
      </c>
      <c r="L275" s="2" t="s">
        <v>76</v>
      </c>
      <c r="M275" s="2" t="s">
        <v>265</v>
      </c>
      <c r="N275" s="2" t="s">
        <v>78</v>
      </c>
      <c r="O275" s="3">
        <v>42411</v>
      </c>
      <c r="P275" s="3"/>
      <c r="Q275" s="2" t="s">
        <v>297</v>
      </c>
      <c r="R275" s="4">
        <v>59000</v>
      </c>
      <c r="S275" s="4">
        <v>8300</v>
      </c>
      <c r="T275" s="2">
        <v>5</v>
      </c>
      <c r="U275" s="2">
        <v>14</v>
      </c>
      <c r="V275" s="2">
        <v>18</v>
      </c>
      <c r="W275" s="2">
        <v>9</v>
      </c>
      <c r="X275" s="2">
        <v>72</v>
      </c>
      <c r="Y275" s="2" t="s">
        <v>298</v>
      </c>
      <c r="Z275" s="2" t="s">
        <v>47</v>
      </c>
      <c r="AA275" s="2" t="s">
        <v>188</v>
      </c>
      <c r="AB275" s="2" t="s">
        <v>66</v>
      </c>
      <c r="AC275" s="2" t="s">
        <v>108</v>
      </c>
      <c r="AD275" s="2" t="s">
        <v>109</v>
      </c>
      <c r="AE275" s="2">
        <v>79.2</v>
      </c>
    </row>
    <row r="276" spans="1:31" ht="17" x14ac:dyDescent="0.2">
      <c r="A276" s="5" t="s">
        <v>1225</v>
      </c>
      <c r="B276" s="5" t="s">
        <v>1226</v>
      </c>
      <c r="C276" s="5" t="s">
        <v>642</v>
      </c>
      <c r="D276" s="5">
        <v>59</v>
      </c>
      <c r="E276" s="6">
        <v>24369</v>
      </c>
      <c r="F276" s="5" t="s">
        <v>36</v>
      </c>
      <c r="G276" s="5" t="s">
        <v>37</v>
      </c>
      <c r="H276" s="5" t="s">
        <v>1227</v>
      </c>
      <c r="I276" s="5" t="s">
        <v>89</v>
      </c>
      <c r="J276" s="5" t="s">
        <v>40</v>
      </c>
      <c r="K276" s="5" t="s">
        <v>41</v>
      </c>
      <c r="L276" s="5" t="s">
        <v>390</v>
      </c>
      <c r="M276" s="5" t="s">
        <v>265</v>
      </c>
      <c r="N276" s="5" t="s">
        <v>360</v>
      </c>
      <c r="O276" s="6">
        <v>44128</v>
      </c>
      <c r="P276" s="6"/>
      <c r="Q276" s="5" t="s">
        <v>62</v>
      </c>
      <c r="R276" s="7">
        <v>110000</v>
      </c>
      <c r="S276" s="7">
        <v>6600</v>
      </c>
      <c r="T276" s="5">
        <v>3</v>
      </c>
      <c r="U276" s="5">
        <v>18</v>
      </c>
      <c r="V276" s="5">
        <v>16</v>
      </c>
      <c r="W276" s="5">
        <v>22</v>
      </c>
      <c r="X276" s="5">
        <v>91</v>
      </c>
      <c r="Y276" s="5" t="s">
        <v>63</v>
      </c>
      <c r="Z276" s="5" t="s">
        <v>64</v>
      </c>
      <c r="AA276" s="5" t="s">
        <v>221</v>
      </c>
      <c r="AB276" s="5" t="s">
        <v>80</v>
      </c>
      <c r="AC276" s="5" t="s">
        <v>50</v>
      </c>
      <c r="AD276" s="5" t="s">
        <v>68</v>
      </c>
      <c r="AE276" s="5">
        <v>63.3</v>
      </c>
    </row>
    <row r="277" spans="1:31" ht="17" x14ac:dyDescent="0.2">
      <c r="A277" s="2" t="s">
        <v>1228</v>
      </c>
      <c r="B277" s="2" t="s">
        <v>1229</v>
      </c>
      <c r="C277" s="2" t="s">
        <v>154</v>
      </c>
      <c r="D277" s="2">
        <v>29</v>
      </c>
      <c r="E277" s="3">
        <v>35433</v>
      </c>
      <c r="F277" s="2" t="s">
        <v>99</v>
      </c>
      <c r="G277" s="2" t="s">
        <v>316</v>
      </c>
      <c r="H277" s="2" t="s">
        <v>388</v>
      </c>
      <c r="I277" s="2" t="s">
        <v>380</v>
      </c>
      <c r="J277" s="2" t="s">
        <v>102</v>
      </c>
      <c r="K277" s="2" t="s">
        <v>103</v>
      </c>
      <c r="L277" s="2" t="s">
        <v>1230</v>
      </c>
      <c r="M277" s="2" t="s">
        <v>273</v>
      </c>
      <c r="N277" s="2" t="s">
        <v>274</v>
      </c>
      <c r="O277" s="3">
        <v>45824</v>
      </c>
      <c r="P277" s="3"/>
      <c r="Q277" s="2" t="s">
        <v>62</v>
      </c>
      <c r="R277" s="4">
        <v>85000</v>
      </c>
      <c r="S277" s="4">
        <v>0</v>
      </c>
      <c r="T277" s="2">
        <v>1</v>
      </c>
      <c r="U277" s="2">
        <v>40</v>
      </c>
      <c r="V277" s="2">
        <v>13</v>
      </c>
      <c r="W277" s="2">
        <v>19</v>
      </c>
      <c r="X277" s="2">
        <v>36</v>
      </c>
      <c r="Y277" s="2" t="s">
        <v>298</v>
      </c>
      <c r="Z277" s="2" t="s">
        <v>107</v>
      </c>
      <c r="AA277" s="2" t="s">
        <v>48</v>
      </c>
      <c r="AB277" s="2" t="s">
        <v>66</v>
      </c>
      <c r="AC277" s="2" t="s">
        <v>108</v>
      </c>
      <c r="AD277" s="2" t="s">
        <v>68</v>
      </c>
      <c r="AE277" s="2">
        <v>32.1</v>
      </c>
    </row>
    <row r="278" spans="1:31" ht="34" x14ac:dyDescent="0.2">
      <c r="A278" s="5" t="s">
        <v>1231</v>
      </c>
      <c r="B278" s="5" t="s">
        <v>1232</v>
      </c>
      <c r="C278" s="5" t="s">
        <v>35</v>
      </c>
      <c r="D278" s="5">
        <v>37</v>
      </c>
      <c r="E278" s="6" t="s">
        <v>1233</v>
      </c>
      <c r="F278" s="5" t="s">
        <v>807</v>
      </c>
      <c r="G278" s="5" t="s">
        <v>675</v>
      </c>
      <c r="H278" s="5" t="s">
        <v>379</v>
      </c>
      <c r="I278" s="5" t="s">
        <v>89</v>
      </c>
      <c r="J278" s="5" t="s">
        <v>343</v>
      </c>
      <c r="K278" s="5" t="s">
        <v>344</v>
      </c>
      <c r="L278" s="5" t="s">
        <v>149</v>
      </c>
      <c r="M278" s="5" t="s">
        <v>61</v>
      </c>
      <c r="N278" s="5" t="s">
        <v>150</v>
      </c>
      <c r="O278" s="6">
        <v>45757</v>
      </c>
      <c r="P278" s="6"/>
      <c r="Q278" s="5" t="s">
        <v>62</v>
      </c>
      <c r="R278" s="7">
        <v>168000</v>
      </c>
      <c r="S278" s="7">
        <v>25200</v>
      </c>
      <c r="T278" s="5">
        <v>5</v>
      </c>
      <c r="U278" s="5">
        <v>7</v>
      </c>
      <c r="V278" s="5">
        <v>4</v>
      </c>
      <c r="W278" s="5">
        <v>12</v>
      </c>
      <c r="X278" s="5">
        <v>64</v>
      </c>
      <c r="Y278" s="5" t="s">
        <v>339</v>
      </c>
      <c r="Z278" s="5" t="s">
        <v>679</v>
      </c>
      <c r="AA278" s="5" t="s">
        <v>142</v>
      </c>
      <c r="AB278" s="5" t="s">
        <v>66</v>
      </c>
      <c r="AC278" s="5" t="s">
        <v>267</v>
      </c>
      <c r="AD278" s="5" t="s">
        <v>68</v>
      </c>
      <c r="AE278" s="5">
        <v>73.2</v>
      </c>
    </row>
    <row r="279" spans="1:31" ht="34" x14ac:dyDescent="0.2">
      <c r="A279" s="2" t="s">
        <v>1234</v>
      </c>
      <c r="B279" s="2" t="s">
        <v>1235</v>
      </c>
      <c r="C279" s="2" t="s">
        <v>35</v>
      </c>
      <c r="D279" s="2">
        <v>28</v>
      </c>
      <c r="E279" s="3">
        <v>35878</v>
      </c>
      <c r="F279" s="2" t="s">
        <v>1043</v>
      </c>
      <c r="G279" s="2" t="s">
        <v>55</v>
      </c>
      <c r="H279" s="2" t="s">
        <v>702</v>
      </c>
      <c r="I279" s="2" t="s">
        <v>115</v>
      </c>
      <c r="J279" s="2" t="s">
        <v>281</v>
      </c>
      <c r="K279" s="2" t="s">
        <v>1026</v>
      </c>
      <c r="L279" s="2" t="s">
        <v>472</v>
      </c>
      <c r="M279" s="2" t="s">
        <v>43</v>
      </c>
      <c r="N279" s="2" t="s">
        <v>421</v>
      </c>
      <c r="O279" s="3">
        <v>45637</v>
      </c>
      <c r="P279" s="3"/>
      <c r="Q279" s="2" t="s">
        <v>62</v>
      </c>
      <c r="R279" s="4">
        <v>58000</v>
      </c>
      <c r="S279" s="4">
        <v>1200</v>
      </c>
      <c r="T279" s="2">
        <v>2</v>
      </c>
      <c r="U279" s="2">
        <v>13</v>
      </c>
      <c r="V279" s="2">
        <v>7</v>
      </c>
      <c r="W279" s="2">
        <v>13</v>
      </c>
      <c r="X279" s="2">
        <v>51</v>
      </c>
      <c r="Y279" s="2" t="s">
        <v>46</v>
      </c>
      <c r="Z279" s="2" t="s">
        <v>64</v>
      </c>
      <c r="AA279" s="2" t="s">
        <v>221</v>
      </c>
      <c r="AB279" s="2" t="s">
        <v>66</v>
      </c>
      <c r="AC279" s="2" t="s">
        <v>284</v>
      </c>
      <c r="AD279" s="2" t="s">
        <v>109</v>
      </c>
      <c r="AE279" s="2">
        <v>42.6</v>
      </c>
    </row>
    <row r="280" spans="1:31" ht="17" x14ac:dyDescent="0.2">
      <c r="A280" s="5" t="s">
        <v>1236</v>
      </c>
      <c r="B280" s="5" t="s">
        <v>1237</v>
      </c>
      <c r="C280" s="5" t="s">
        <v>154</v>
      </c>
      <c r="D280" s="5">
        <v>30</v>
      </c>
      <c r="E280" s="6" t="s">
        <v>1238</v>
      </c>
      <c r="F280" s="5" t="s">
        <v>279</v>
      </c>
      <c r="G280" s="5" t="s">
        <v>55</v>
      </c>
      <c r="H280" s="5" t="s">
        <v>1089</v>
      </c>
      <c r="I280" s="5" t="s">
        <v>57</v>
      </c>
      <c r="J280" s="5" t="s">
        <v>281</v>
      </c>
      <c r="K280" s="5" t="s">
        <v>1026</v>
      </c>
      <c r="L280" s="5" t="s">
        <v>1124</v>
      </c>
      <c r="M280" s="5" t="s">
        <v>525</v>
      </c>
      <c r="N280" s="5" t="s">
        <v>620</v>
      </c>
      <c r="O280" s="6">
        <v>45418</v>
      </c>
      <c r="P280" s="6"/>
      <c r="Q280" s="5" t="s">
        <v>128</v>
      </c>
      <c r="R280" s="7">
        <v>121000</v>
      </c>
      <c r="S280" s="7">
        <v>10900</v>
      </c>
      <c r="T280" s="5">
        <v>4</v>
      </c>
      <c r="U280" s="5">
        <v>27</v>
      </c>
      <c r="V280" s="5">
        <v>21</v>
      </c>
      <c r="W280" s="5">
        <v>19</v>
      </c>
      <c r="X280" s="5">
        <v>91</v>
      </c>
      <c r="Y280" s="5" t="s">
        <v>46</v>
      </c>
      <c r="Z280" s="5" t="s">
        <v>47</v>
      </c>
      <c r="AA280" s="5" t="s">
        <v>48</v>
      </c>
      <c r="AB280" s="5" t="s">
        <v>164</v>
      </c>
      <c r="AC280" s="5" t="s">
        <v>284</v>
      </c>
      <c r="AD280" s="5" t="s">
        <v>68</v>
      </c>
      <c r="AE280" s="5">
        <v>75.099999999999994</v>
      </c>
    </row>
    <row r="281" spans="1:31" ht="17" x14ac:dyDescent="0.2">
      <c r="A281" s="2" t="s">
        <v>1239</v>
      </c>
      <c r="B281" s="2" t="s">
        <v>1240</v>
      </c>
      <c r="C281" s="2" t="s">
        <v>154</v>
      </c>
      <c r="D281" s="2">
        <v>36</v>
      </c>
      <c r="E281" s="3">
        <v>32993</v>
      </c>
      <c r="F281" s="2" t="s">
        <v>1241</v>
      </c>
      <c r="G281" s="2" t="s">
        <v>55</v>
      </c>
      <c r="H281" s="2" t="s">
        <v>352</v>
      </c>
      <c r="I281" s="2" t="s">
        <v>74</v>
      </c>
      <c r="J281" s="2" t="s">
        <v>171</v>
      </c>
      <c r="K281" s="2" t="s">
        <v>172</v>
      </c>
      <c r="L281" s="2" t="s">
        <v>777</v>
      </c>
      <c r="M281" s="2" t="s">
        <v>289</v>
      </c>
      <c r="N281" s="2" t="s">
        <v>375</v>
      </c>
      <c r="O281" s="3">
        <v>44321</v>
      </c>
      <c r="P281" s="3">
        <v>45164</v>
      </c>
      <c r="Q281" s="2" t="s">
        <v>141</v>
      </c>
      <c r="R281" s="4">
        <v>54000</v>
      </c>
      <c r="S281" s="4">
        <v>1100</v>
      </c>
      <c r="T281" s="2" t="s">
        <v>795</v>
      </c>
      <c r="U281" s="2">
        <v>28</v>
      </c>
      <c r="V281" s="2">
        <v>0</v>
      </c>
      <c r="W281" s="2">
        <v>16</v>
      </c>
      <c r="X281" s="2">
        <v>37</v>
      </c>
      <c r="Y281" s="2" t="s">
        <v>46</v>
      </c>
      <c r="Z281" s="2" t="s">
        <v>312</v>
      </c>
      <c r="AA281" s="2" t="s">
        <v>48</v>
      </c>
      <c r="AB281" s="2" t="s">
        <v>164</v>
      </c>
      <c r="AC281" s="2" t="s">
        <v>177</v>
      </c>
      <c r="AD281" s="2" t="s">
        <v>196</v>
      </c>
      <c r="AE281" s="2">
        <v>40</v>
      </c>
    </row>
    <row r="282" spans="1:31" ht="17" x14ac:dyDescent="0.2">
      <c r="A282" s="5" t="s">
        <v>1242</v>
      </c>
      <c r="B282" s="5" t="s">
        <v>1243</v>
      </c>
      <c r="C282" s="5" t="s">
        <v>154</v>
      </c>
      <c r="D282" s="5">
        <v>46</v>
      </c>
      <c r="E282" s="6">
        <v>29320</v>
      </c>
      <c r="F282" s="5" t="s">
        <v>523</v>
      </c>
      <c r="G282" s="5" t="s">
        <v>100</v>
      </c>
      <c r="H282" s="5" t="s">
        <v>755</v>
      </c>
      <c r="I282" s="5" t="s">
        <v>74</v>
      </c>
      <c r="J282" s="5" t="s">
        <v>343</v>
      </c>
      <c r="K282" s="5" t="s">
        <v>344</v>
      </c>
      <c r="L282" s="5" t="s">
        <v>1244</v>
      </c>
      <c r="M282" s="5" t="s">
        <v>1216</v>
      </c>
      <c r="N282" s="5" t="s">
        <v>1245</v>
      </c>
      <c r="O282" s="6">
        <v>43173</v>
      </c>
      <c r="P282" s="6"/>
      <c r="Q282" s="5" t="s">
        <v>79</v>
      </c>
      <c r="R282" s="7">
        <v>45000</v>
      </c>
      <c r="S282" s="7">
        <v>6300</v>
      </c>
      <c r="T282" s="5">
        <v>5</v>
      </c>
      <c r="U282" s="5">
        <v>25</v>
      </c>
      <c r="V282" s="5">
        <v>22</v>
      </c>
      <c r="W282" s="5">
        <v>12</v>
      </c>
      <c r="X282" s="5">
        <v>92</v>
      </c>
      <c r="Y282" s="5" t="s">
        <v>46</v>
      </c>
      <c r="Z282" s="5" t="s">
        <v>151</v>
      </c>
      <c r="AA282" s="5" t="s">
        <v>142</v>
      </c>
      <c r="AB282" s="5" t="s">
        <v>164</v>
      </c>
      <c r="AC282" s="5" t="s">
        <v>267</v>
      </c>
      <c r="AD282" s="5" t="s">
        <v>109</v>
      </c>
      <c r="AE282" s="5">
        <v>87.4</v>
      </c>
    </row>
    <row r="283" spans="1:31" ht="34" x14ac:dyDescent="0.2">
      <c r="A283" s="2" t="s">
        <v>1246</v>
      </c>
      <c r="B283" s="2" t="s">
        <v>1247</v>
      </c>
      <c r="C283" s="2" t="s">
        <v>35</v>
      </c>
      <c r="D283" s="2">
        <v>46</v>
      </c>
      <c r="E283" s="3">
        <v>29024</v>
      </c>
      <c r="F283" s="2" t="s">
        <v>807</v>
      </c>
      <c r="G283" s="2" t="s">
        <v>100</v>
      </c>
      <c r="H283" s="2" t="s">
        <v>342</v>
      </c>
      <c r="I283" s="2" t="s">
        <v>380</v>
      </c>
      <c r="J283" s="2" t="s">
        <v>381</v>
      </c>
      <c r="K283" s="2" t="s">
        <v>382</v>
      </c>
      <c r="L283" s="2" t="s">
        <v>995</v>
      </c>
      <c r="M283" s="2" t="s">
        <v>525</v>
      </c>
      <c r="N283" s="2" t="s">
        <v>1248</v>
      </c>
      <c r="O283" s="3">
        <v>42476</v>
      </c>
      <c r="P283" s="3"/>
      <c r="Q283" s="2" t="s">
        <v>62</v>
      </c>
      <c r="R283" s="4">
        <v>85000</v>
      </c>
      <c r="S283" s="4">
        <v>11900</v>
      </c>
      <c r="T283" s="2">
        <v>5</v>
      </c>
      <c r="U283" s="2">
        <v>39</v>
      </c>
      <c r="V283" s="2">
        <v>13</v>
      </c>
      <c r="W283" s="2">
        <v>11</v>
      </c>
      <c r="X283" s="2">
        <v>72</v>
      </c>
      <c r="Y283" s="2" t="s">
        <v>46</v>
      </c>
      <c r="Z283" s="2" t="s">
        <v>47</v>
      </c>
      <c r="AA283" s="2" t="s">
        <v>221</v>
      </c>
      <c r="AB283" s="2" t="s">
        <v>275</v>
      </c>
      <c r="AC283" s="2" t="s">
        <v>267</v>
      </c>
      <c r="AD283" s="2" t="s">
        <v>68</v>
      </c>
      <c r="AE283" s="2">
        <v>84.5</v>
      </c>
    </row>
    <row r="284" spans="1:31" ht="17" x14ac:dyDescent="0.2">
      <c r="A284" s="5" t="s">
        <v>1249</v>
      </c>
      <c r="B284" s="5" t="s">
        <v>1250</v>
      </c>
      <c r="C284" s="5" t="s">
        <v>35</v>
      </c>
      <c r="D284" s="5">
        <v>33</v>
      </c>
      <c r="E284" s="6">
        <v>34001</v>
      </c>
      <c r="F284" s="5" t="s">
        <v>199</v>
      </c>
      <c r="G284" s="5" t="s">
        <v>72</v>
      </c>
      <c r="H284" s="5" t="s">
        <v>430</v>
      </c>
      <c r="I284" s="5" t="s">
        <v>115</v>
      </c>
      <c r="J284" s="5" t="s">
        <v>470</v>
      </c>
      <c r="K284" s="5" t="s">
        <v>589</v>
      </c>
      <c r="L284" s="5" t="s">
        <v>1251</v>
      </c>
      <c r="M284" s="5" t="s">
        <v>161</v>
      </c>
      <c r="N284" s="5" t="s">
        <v>1252</v>
      </c>
      <c r="O284" s="6">
        <v>44088</v>
      </c>
      <c r="P284" s="6"/>
      <c r="Q284" s="5" t="s">
        <v>62</v>
      </c>
      <c r="R284" s="7">
        <v>66000</v>
      </c>
      <c r="S284" s="7">
        <v>0</v>
      </c>
      <c r="T284" s="5" t="s">
        <v>984</v>
      </c>
      <c r="U284" s="5">
        <v>40</v>
      </c>
      <c r="V284" s="5">
        <v>25</v>
      </c>
      <c r="W284" s="5">
        <v>19</v>
      </c>
      <c r="X284" s="5">
        <v>33</v>
      </c>
      <c r="Y284" s="5" t="s">
        <v>46</v>
      </c>
      <c r="Z284" s="5" t="s">
        <v>107</v>
      </c>
      <c r="AA284" s="5" t="s">
        <v>221</v>
      </c>
      <c r="AB284" s="5" t="s">
        <v>80</v>
      </c>
      <c r="AC284" s="5" t="s">
        <v>130</v>
      </c>
      <c r="AD284" s="5" t="s">
        <v>68</v>
      </c>
      <c r="AE284" s="5">
        <v>31</v>
      </c>
    </row>
    <row r="285" spans="1:31" ht="34" x14ac:dyDescent="0.2">
      <c r="A285" s="2" t="s">
        <v>1253</v>
      </c>
      <c r="B285" s="2" t="s">
        <v>1254</v>
      </c>
      <c r="C285" s="2" t="s">
        <v>35</v>
      </c>
      <c r="D285" s="2">
        <v>32</v>
      </c>
      <c r="E285" s="3">
        <v>34338</v>
      </c>
      <c r="F285" s="2" t="s">
        <v>402</v>
      </c>
      <c r="G285" s="2" t="s">
        <v>253</v>
      </c>
      <c r="H285" s="2" t="s">
        <v>862</v>
      </c>
      <c r="I285" s="2" t="s">
        <v>115</v>
      </c>
      <c r="J285" s="2" t="s">
        <v>533</v>
      </c>
      <c r="K285" s="2" t="s">
        <v>534</v>
      </c>
      <c r="L285" s="2" t="s">
        <v>708</v>
      </c>
      <c r="M285" s="2" t="s">
        <v>337</v>
      </c>
      <c r="N285" s="2" t="s">
        <v>709</v>
      </c>
      <c r="O285" s="3">
        <v>45140</v>
      </c>
      <c r="P285" s="3"/>
      <c r="Q285" s="2" t="s">
        <v>62</v>
      </c>
      <c r="R285" s="4">
        <v>58000</v>
      </c>
      <c r="S285" s="4">
        <v>1200</v>
      </c>
      <c r="T285" s="2">
        <v>2</v>
      </c>
      <c r="U285" s="2">
        <v>16</v>
      </c>
      <c r="V285" s="2">
        <v>15</v>
      </c>
      <c r="W285" s="2">
        <v>7</v>
      </c>
      <c r="X285" s="2">
        <v>60</v>
      </c>
      <c r="Y285" s="2" t="s">
        <v>46</v>
      </c>
      <c r="Z285" s="2" t="s">
        <v>47</v>
      </c>
      <c r="AA285" s="2" t="s">
        <v>142</v>
      </c>
      <c r="AB285" s="2" t="s">
        <v>164</v>
      </c>
      <c r="AC285" s="2" t="s">
        <v>408</v>
      </c>
      <c r="AD285" s="2" t="s">
        <v>68</v>
      </c>
      <c r="AE285" s="2">
        <v>49.5</v>
      </c>
    </row>
    <row r="286" spans="1:31" ht="17" x14ac:dyDescent="0.2">
      <c r="A286" s="5" t="s">
        <v>1255</v>
      </c>
      <c r="B286" s="5" t="s">
        <v>1256</v>
      </c>
      <c r="C286" s="5" t="s">
        <v>168</v>
      </c>
      <c r="D286" s="5">
        <v>29</v>
      </c>
      <c r="E286" s="6">
        <v>35520</v>
      </c>
      <c r="F286" s="5" t="s">
        <v>429</v>
      </c>
      <c r="G286" s="5" t="s">
        <v>72</v>
      </c>
      <c r="H286" s="5" t="s">
        <v>430</v>
      </c>
      <c r="I286" s="5" t="s">
        <v>157</v>
      </c>
      <c r="J286" s="5" t="s">
        <v>461</v>
      </c>
      <c r="K286" s="5" t="s">
        <v>462</v>
      </c>
      <c r="L286" s="5" t="s">
        <v>336</v>
      </c>
      <c r="M286" s="5" t="s">
        <v>93</v>
      </c>
      <c r="N286" s="5" t="s">
        <v>94</v>
      </c>
      <c r="O286" s="6">
        <v>45431</v>
      </c>
      <c r="P286" s="6"/>
      <c r="Q286" s="5" t="s">
        <v>62</v>
      </c>
      <c r="R286" s="7">
        <v>38000</v>
      </c>
      <c r="S286" s="7">
        <v>1900</v>
      </c>
      <c r="T286" s="5">
        <v>0</v>
      </c>
      <c r="U286" s="5">
        <v>38</v>
      </c>
      <c r="V286" s="5">
        <v>13</v>
      </c>
      <c r="W286" s="5">
        <v>3</v>
      </c>
      <c r="X286" s="5">
        <v>60</v>
      </c>
      <c r="Y286" s="5" t="s">
        <v>46</v>
      </c>
      <c r="Z286" s="5" t="s">
        <v>151</v>
      </c>
      <c r="AA286" s="5" t="s">
        <v>142</v>
      </c>
      <c r="AB286" s="5" t="s">
        <v>66</v>
      </c>
      <c r="AC286" s="5" t="s">
        <v>130</v>
      </c>
      <c r="AD286" s="5" t="s">
        <v>51</v>
      </c>
      <c r="AE286" s="5">
        <v>66</v>
      </c>
    </row>
    <row r="287" spans="1:31" ht="17" x14ac:dyDescent="0.2">
      <c r="A287" s="2" t="s">
        <v>1257</v>
      </c>
      <c r="B287" s="2" t="s">
        <v>1258</v>
      </c>
      <c r="C287" s="2" t="s">
        <v>209</v>
      </c>
      <c r="D287" s="2">
        <v>29</v>
      </c>
      <c r="E287" s="3">
        <v>35394</v>
      </c>
      <c r="F287" s="2" t="s">
        <v>523</v>
      </c>
      <c r="G287" s="2" t="s">
        <v>100</v>
      </c>
      <c r="H287" s="2" t="s">
        <v>342</v>
      </c>
      <c r="I287" s="2" t="s">
        <v>89</v>
      </c>
      <c r="J287" s="2" t="s">
        <v>343</v>
      </c>
      <c r="K287" s="2" t="s">
        <v>344</v>
      </c>
      <c r="L287" s="2" t="s">
        <v>233</v>
      </c>
      <c r="M287" s="2" t="s">
        <v>740</v>
      </c>
      <c r="N287" s="2" t="s">
        <v>235</v>
      </c>
      <c r="O287" s="3">
        <v>43091</v>
      </c>
      <c r="P287" s="3"/>
      <c r="Q287" s="2" t="s">
        <v>62</v>
      </c>
      <c r="R287" s="4">
        <v>153000</v>
      </c>
      <c r="S287" s="4">
        <v>9200</v>
      </c>
      <c r="T287" s="2">
        <v>3</v>
      </c>
      <c r="U287" s="2">
        <v>18</v>
      </c>
      <c r="V287" s="2">
        <v>9</v>
      </c>
      <c r="W287" s="2">
        <v>24</v>
      </c>
      <c r="X287" s="2">
        <v>66</v>
      </c>
      <c r="Y287" s="2" t="s">
        <v>46</v>
      </c>
      <c r="Z287" s="2" t="s">
        <v>64</v>
      </c>
      <c r="AA287" s="2" t="s">
        <v>188</v>
      </c>
      <c r="AB287" s="2" t="s">
        <v>164</v>
      </c>
      <c r="AC287" s="2" t="s">
        <v>267</v>
      </c>
      <c r="AD287" s="2" t="s">
        <v>68</v>
      </c>
      <c r="AE287" s="2">
        <v>54.6</v>
      </c>
    </row>
    <row r="288" spans="1:31" ht="17" x14ac:dyDescent="0.2">
      <c r="A288" s="5" t="s">
        <v>1259</v>
      </c>
      <c r="B288" s="5" t="s">
        <v>1260</v>
      </c>
      <c r="C288" s="5" t="s">
        <v>154</v>
      </c>
      <c r="D288" s="5">
        <v>26</v>
      </c>
      <c r="E288" s="6">
        <v>36411</v>
      </c>
      <c r="F288" s="5" t="s">
        <v>155</v>
      </c>
      <c r="G288" s="5" t="s">
        <v>181</v>
      </c>
      <c r="H288" s="5" t="s">
        <v>156</v>
      </c>
      <c r="I288" s="5" t="s">
        <v>115</v>
      </c>
      <c r="J288" s="5" t="s">
        <v>158</v>
      </c>
      <c r="K288" s="5" t="s">
        <v>159</v>
      </c>
      <c r="L288" s="5" t="s">
        <v>242</v>
      </c>
      <c r="M288" s="5" t="s">
        <v>234</v>
      </c>
      <c r="N288" s="5" t="s">
        <v>235</v>
      </c>
      <c r="O288" s="6">
        <v>45841</v>
      </c>
      <c r="P288" s="6">
        <v>45984</v>
      </c>
      <c r="Q288" s="5" t="s">
        <v>141</v>
      </c>
      <c r="R288" s="7">
        <v>74000</v>
      </c>
      <c r="S288" s="7">
        <v>3700</v>
      </c>
      <c r="T288" s="5">
        <v>3</v>
      </c>
      <c r="U288" s="5">
        <v>20</v>
      </c>
      <c r="V288" s="5">
        <v>12</v>
      </c>
      <c r="W288" s="5">
        <v>2</v>
      </c>
      <c r="X288" s="5">
        <v>58</v>
      </c>
      <c r="Y288" s="5" t="s">
        <v>320</v>
      </c>
      <c r="Z288" s="5" t="s">
        <v>47</v>
      </c>
      <c r="AA288" s="5" t="s">
        <v>221</v>
      </c>
      <c r="AB288" s="5" t="s">
        <v>243</v>
      </c>
      <c r="AC288" s="5" t="s">
        <v>165</v>
      </c>
      <c r="AD288" s="5" t="s">
        <v>68</v>
      </c>
      <c r="AE288" s="5">
        <v>61.3</v>
      </c>
    </row>
    <row r="289" spans="1:31" ht="17" x14ac:dyDescent="0.2">
      <c r="A289" s="2" t="s">
        <v>1261</v>
      </c>
      <c r="B289" s="2" t="s">
        <v>1262</v>
      </c>
      <c r="C289" s="2" t="s">
        <v>35</v>
      </c>
      <c r="D289" s="2">
        <v>45</v>
      </c>
      <c r="E289" s="3">
        <v>29489</v>
      </c>
      <c r="F289" s="2" t="s">
        <v>71</v>
      </c>
      <c r="G289" s="2" t="s">
        <v>72</v>
      </c>
      <c r="H289" s="2" t="s">
        <v>715</v>
      </c>
      <c r="I289" s="2" t="s">
        <v>115</v>
      </c>
      <c r="J289" s="2" t="s">
        <v>872</v>
      </c>
      <c r="K289" s="2" t="s">
        <v>873</v>
      </c>
      <c r="L289" s="2" t="s">
        <v>149</v>
      </c>
      <c r="M289" s="2" t="s">
        <v>61</v>
      </c>
      <c r="N289" s="2" t="s">
        <v>150</v>
      </c>
      <c r="O289" s="3" t="s">
        <v>1263</v>
      </c>
      <c r="P289" s="3"/>
      <c r="Q289" s="2" t="s">
        <v>79</v>
      </c>
      <c r="R289" s="4">
        <v>81000</v>
      </c>
      <c r="S289" s="4">
        <v>1600</v>
      </c>
      <c r="T289" s="2">
        <v>2</v>
      </c>
      <c r="U289" s="2">
        <v>20</v>
      </c>
      <c r="V289" s="2">
        <v>12</v>
      </c>
      <c r="W289" s="2">
        <v>0</v>
      </c>
      <c r="X289" s="2">
        <v>57</v>
      </c>
      <c r="Y289" s="2" t="s">
        <v>298</v>
      </c>
      <c r="Z289" s="2" t="s">
        <v>361</v>
      </c>
      <c r="AA289" s="2" t="s">
        <v>857</v>
      </c>
      <c r="AB289" s="2" t="s">
        <v>80</v>
      </c>
      <c r="AC289" s="2" t="s">
        <v>81</v>
      </c>
      <c r="AD289" s="2" t="s">
        <v>68</v>
      </c>
      <c r="AE289" s="2">
        <v>53</v>
      </c>
    </row>
    <row r="290" spans="1:31" ht="34" x14ac:dyDescent="0.2">
      <c r="A290" s="5" t="s">
        <v>1264</v>
      </c>
      <c r="B290" s="5" t="s">
        <v>1265</v>
      </c>
      <c r="C290" s="5" t="s">
        <v>35</v>
      </c>
      <c r="D290" s="5">
        <v>49</v>
      </c>
      <c r="E290" s="6">
        <v>28250</v>
      </c>
      <c r="F290" s="5" t="s">
        <v>370</v>
      </c>
      <c r="G290" s="5" t="s">
        <v>181</v>
      </c>
      <c r="H290" s="5" t="s">
        <v>1074</v>
      </c>
      <c r="I290" s="5" t="s">
        <v>115</v>
      </c>
      <c r="J290" s="5" t="s">
        <v>446</v>
      </c>
      <c r="K290" s="5" t="s">
        <v>447</v>
      </c>
      <c r="L290" s="5" t="s">
        <v>629</v>
      </c>
      <c r="M290" s="5" t="s">
        <v>557</v>
      </c>
      <c r="N290" s="5" t="s">
        <v>226</v>
      </c>
      <c r="O290" s="6">
        <v>43938</v>
      </c>
      <c r="P290" s="6"/>
      <c r="Q290" s="5" t="s">
        <v>62</v>
      </c>
      <c r="R290" s="7">
        <v>84000</v>
      </c>
      <c r="S290" s="7">
        <v>4200</v>
      </c>
      <c r="T290" s="5" t="s">
        <v>45</v>
      </c>
      <c r="U290" s="5">
        <v>36</v>
      </c>
      <c r="V290" s="5">
        <v>10</v>
      </c>
      <c r="W290" s="5">
        <v>2</v>
      </c>
      <c r="X290" s="5">
        <v>64</v>
      </c>
      <c r="Y290" s="5" t="s">
        <v>46</v>
      </c>
      <c r="Z290" s="5" t="s">
        <v>64</v>
      </c>
      <c r="AA290" s="5" t="s">
        <v>221</v>
      </c>
      <c r="AB290" s="5" t="s">
        <v>66</v>
      </c>
      <c r="AC290" s="5" t="s">
        <v>376</v>
      </c>
      <c r="AD290" s="5" t="s">
        <v>68</v>
      </c>
      <c r="AE290" s="5">
        <v>67.400000000000006</v>
      </c>
    </row>
    <row r="291" spans="1:31" ht="17" x14ac:dyDescent="0.2">
      <c r="A291" s="2" t="s">
        <v>1266</v>
      </c>
      <c r="B291" s="2" t="s">
        <v>1267</v>
      </c>
      <c r="C291" s="2" t="s">
        <v>35</v>
      </c>
      <c r="D291" s="2">
        <v>51</v>
      </c>
      <c r="E291" s="3">
        <v>27468</v>
      </c>
      <c r="F291" s="2" t="s">
        <v>651</v>
      </c>
      <c r="G291" s="2" t="s">
        <v>133</v>
      </c>
      <c r="H291" s="2" t="s">
        <v>475</v>
      </c>
      <c r="I291" s="2" t="s">
        <v>437</v>
      </c>
      <c r="J291" s="2" t="s">
        <v>135</v>
      </c>
      <c r="K291" s="2" t="s">
        <v>136</v>
      </c>
      <c r="L291" s="2" t="s">
        <v>374</v>
      </c>
      <c r="M291" s="2" t="s">
        <v>289</v>
      </c>
      <c r="N291" s="2" t="s">
        <v>375</v>
      </c>
      <c r="O291" s="3">
        <v>45096</v>
      </c>
      <c r="P291" s="3"/>
      <c r="Q291" s="2" t="s">
        <v>62</v>
      </c>
      <c r="R291" s="4">
        <v>121000</v>
      </c>
      <c r="S291" s="4">
        <v>6000</v>
      </c>
      <c r="T291" s="2">
        <v>3</v>
      </c>
      <c r="U291" s="2">
        <v>27</v>
      </c>
      <c r="V291" s="2">
        <v>9</v>
      </c>
      <c r="W291" s="2">
        <v>26</v>
      </c>
      <c r="X291" s="2">
        <v>51</v>
      </c>
      <c r="Y291" s="2" t="s">
        <v>46</v>
      </c>
      <c r="Z291" s="2" t="s">
        <v>64</v>
      </c>
      <c r="AA291" s="2" t="s">
        <v>215</v>
      </c>
      <c r="AB291" s="2" t="s">
        <v>66</v>
      </c>
      <c r="AC291" s="2" t="s">
        <v>143</v>
      </c>
      <c r="AD291" s="2" t="s">
        <v>68</v>
      </c>
      <c r="AE291" s="2">
        <v>51.6</v>
      </c>
    </row>
    <row r="292" spans="1:31" ht="34" x14ac:dyDescent="0.2">
      <c r="A292" s="5" t="s">
        <v>1268</v>
      </c>
      <c r="B292" s="5" t="s">
        <v>198</v>
      </c>
      <c r="C292" s="5" t="s">
        <v>154</v>
      </c>
      <c r="D292" s="5">
        <v>22</v>
      </c>
      <c r="E292" s="6">
        <v>37950</v>
      </c>
      <c r="F292" s="5" t="s">
        <v>429</v>
      </c>
      <c r="G292" s="5" t="s">
        <v>72</v>
      </c>
      <c r="H292" s="5" t="s">
        <v>555</v>
      </c>
      <c r="I292" s="5" t="s">
        <v>74</v>
      </c>
      <c r="J292" s="5" t="s">
        <v>470</v>
      </c>
      <c r="K292" s="5" t="s">
        <v>589</v>
      </c>
      <c r="L292" s="5" t="s">
        <v>118</v>
      </c>
      <c r="M292" s="5" t="s">
        <v>119</v>
      </c>
      <c r="N292" s="5" t="s">
        <v>120</v>
      </c>
      <c r="O292" s="6">
        <v>45646</v>
      </c>
      <c r="P292" s="6"/>
      <c r="Q292" s="5" t="s">
        <v>62</v>
      </c>
      <c r="R292" s="7">
        <v>56000</v>
      </c>
      <c r="S292" s="7">
        <v>5000</v>
      </c>
      <c r="T292" s="5" t="s">
        <v>536</v>
      </c>
      <c r="U292" s="5">
        <v>10</v>
      </c>
      <c r="V292" s="5">
        <v>7</v>
      </c>
      <c r="W292" s="5">
        <v>25</v>
      </c>
      <c r="X292" s="5">
        <v>64</v>
      </c>
      <c r="Y292" s="5" t="s">
        <v>46</v>
      </c>
      <c r="Z292" s="5" t="s">
        <v>151</v>
      </c>
      <c r="AA292" s="5" t="s">
        <v>188</v>
      </c>
      <c r="AB292" s="5" t="s">
        <v>164</v>
      </c>
      <c r="AC292" s="5" t="s">
        <v>130</v>
      </c>
      <c r="AD292" s="5" t="s">
        <v>68</v>
      </c>
      <c r="AE292" s="5">
        <v>60.9</v>
      </c>
    </row>
    <row r="293" spans="1:31" ht="17" x14ac:dyDescent="0.2">
      <c r="A293" s="2" t="s">
        <v>1269</v>
      </c>
      <c r="B293" s="2" t="s">
        <v>1270</v>
      </c>
      <c r="C293" s="2" t="s">
        <v>287</v>
      </c>
      <c r="D293" s="2">
        <v>23</v>
      </c>
      <c r="E293" s="3">
        <v>37679</v>
      </c>
      <c r="F293" s="2" t="s">
        <v>210</v>
      </c>
      <c r="G293" s="2" t="s">
        <v>100</v>
      </c>
      <c r="H293" s="2" t="s">
        <v>329</v>
      </c>
      <c r="I293" s="2" t="s">
        <v>74</v>
      </c>
      <c r="J293" s="2" t="s">
        <v>116</v>
      </c>
      <c r="K293" s="2" t="s">
        <v>117</v>
      </c>
      <c r="L293" s="2" t="s">
        <v>92</v>
      </c>
      <c r="M293" s="2" t="s">
        <v>337</v>
      </c>
      <c r="N293" s="2" t="s">
        <v>94</v>
      </c>
      <c r="O293" s="3">
        <v>45542</v>
      </c>
      <c r="P293" s="3">
        <v>46106</v>
      </c>
      <c r="Q293" s="2" t="s">
        <v>959</v>
      </c>
      <c r="R293" s="4">
        <v>46000</v>
      </c>
      <c r="S293" s="4">
        <v>2300</v>
      </c>
      <c r="T293" s="2" t="s">
        <v>187</v>
      </c>
      <c r="U293" s="2">
        <v>23</v>
      </c>
      <c r="V293" s="2">
        <v>7</v>
      </c>
      <c r="W293" s="2">
        <v>10</v>
      </c>
      <c r="X293" s="2">
        <v>56</v>
      </c>
      <c r="Y293" s="2" t="s">
        <v>63</v>
      </c>
      <c r="Z293" s="2" t="s">
        <v>64</v>
      </c>
      <c r="AA293" s="2" t="s">
        <v>48</v>
      </c>
      <c r="AB293" s="2" t="s">
        <v>164</v>
      </c>
      <c r="AC293" s="2" t="s">
        <v>121</v>
      </c>
      <c r="AD293" s="2" t="s">
        <v>68</v>
      </c>
      <c r="AE293" s="2">
        <v>57.3</v>
      </c>
    </row>
    <row r="294" spans="1:31" ht="17" x14ac:dyDescent="0.2">
      <c r="A294" s="5" t="s">
        <v>1271</v>
      </c>
      <c r="B294" s="5" t="s">
        <v>1272</v>
      </c>
      <c r="C294" s="5" t="s">
        <v>168</v>
      </c>
      <c r="D294" s="5">
        <v>28</v>
      </c>
      <c r="E294" s="6">
        <v>35638</v>
      </c>
      <c r="F294" s="5" t="s">
        <v>133</v>
      </c>
      <c r="G294" s="5" t="s">
        <v>133</v>
      </c>
      <c r="H294" s="5" t="s">
        <v>134</v>
      </c>
      <c r="I294" s="5" t="s">
        <v>115</v>
      </c>
      <c r="J294" s="5" t="s">
        <v>583</v>
      </c>
      <c r="K294" s="5" t="s">
        <v>584</v>
      </c>
      <c r="L294" s="5" t="s">
        <v>1273</v>
      </c>
      <c r="M294" s="5" t="s">
        <v>265</v>
      </c>
      <c r="N294" s="5" t="s">
        <v>360</v>
      </c>
      <c r="O294" s="6">
        <v>44814</v>
      </c>
      <c r="P294" s="6">
        <v>45722</v>
      </c>
      <c r="Q294" s="5" t="s">
        <v>141</v>
      </c>
      <c r="R294" s="7">
        <v>57000</v>
      </c>
      <c r="S294" s="7">
        <v>2800</v>
      </c>
      <c r="T294" s="5">
        <v>3</v>
      </c>
      <c r="U294" s="5">
        <v>14</v>
      </c>
      <c r="V294" s="5">
        <v>3</v>
      </c>
      <c r="W294" s="5">
        <v>0</v>
      </c>
      <c r="X294" s="5">
        <v>59</v>
      </c>
      <c r="Y294" s="5" t="s">
        <v>46</v>
      </c>
      <c r="Z294" s="5" t="s">
        <v>64</v>
      </c>
      <c r="AA294" s="5" t="s">
        <v>95</v>
      </c>
      <c r="AB294" s="5" t="s">
        <v>66</v>
      </c>
      <c r="AC294" s="5" t="s">
        <v>143</v>
      </c>
      <c r="AD294" s="5" t="s">
        <v>68</v>
      </c>
      <c r="AE294" s="5">
        <v>61.1</v>
      </c>
    </row>
    <row r="295" spans="1:31" ht="34" x14ac:dyDescent="0.2">
      <c r="A295" s="2" t="s">
        <v>1274</v>
      </c>
      <c r="B295" s="2" t="s">
        <v>1275</v>
      </c>
      <c r="C295" s="2" t="s">
        <v>35</v>
      </c>
      <c r="D295" s="2">
        <v>52</v>
      </c>
      <c r="E295" s="3">
        <v>27135</v>
      </c>
      <c r="F295" s="2" t="s">
        <v>210</v>
      </c>
      <c r="G295" s="2" t="s">
        <v>100</v>
      </c>
      <c r="H295" s="2" t="s">
        <v>114</v>
      </c>
      <c r="I295" s="2" t="s">
        <v>389</v>
      </c>
      <c r="J295" s="2" t="s">
        <v>676</v>
      </c>
      <c r="K295" s="2" t="s">
        <v>677</v>
      </c>
      <c r="L295" s="2" t="s">
        <v>556</v>
      </c>
      <c r="M295" s="2" t="s">
        <v>119</v>
      </c>
      <c r="N295" s="2" t="s">
        <v>120</v>
      </c>
      <c r="O295" s="3">
        <v>42148</v>
      </c>
      <c r="P295" s="3"/>
      <c r="Q295" s="2" t="s">
        <v>62</v>
      </c>
      <c r="R295" s="4">
        <v>142000</v>
      </c>
      <c r="S295" s="4">
        <v>8500</v>
      </c>
      <c r="T295" s="2" t="s">
        <v>571</v>
      </c>
      <c r="U295" s="2">
        <v>28</v>
      </c>
      <c r="V295" s="2">
        <v>30</v>
      </c>
      <c r="W295" s="2">
        <v>5</v>
      </c>
      <c r="X295" s="2">
        <v>79</v>
      </c>
      <c r="Y295" s="2" t="s">
        <v>63</v>
      </c>
      <c r="Z295" s="2" t="s">
        <v>47</v>
      </c>
      <c r="AA295" s="2" t="s">
        <v>142</v>
      </c>
      <c r="AB295" s="2" t="s">
        <v>164</v>
      </c>
      <c r="AC295" s="2" t="s">
        <v>121</v>
      </c>
      <c r="AD295" s="2" t="s">
        <v>68</v>
      </c>
      <c r="AE295" s="2">
        <v>150</v>
      </c>
    </row>
    <row r="296" spans="1:31" ht="34" x14ac:dyDescent="0.2">
      <c r="A296" s="5" t="s">
        <v>1276</v>
      </c>
      <c r="B296" s="5" t="s">
        <v>1277</v>
      </c>
      <c r="C296" s="5" t="s">
        <v>209</v>
      </c>
      <c r="D296" s="5">
        <v>45</v>
      </c>
      <c r="E296" s="6">
        <v>29510</v>
      </c>
      <c r="F296" s="5" t="s">
        <v>133</v>
      </c>
      <c r="G296" s="5" t="s">
        <v>133</v>
      </c>
      <c r="H296" s="5" t="s">
        <v>582</v>
      </c>
      <c r="I296" s="5" t="s">
        <v>57</v>
      </c>
      <c r="J296" s="5" t="s">
        <v>583</v>
      </c>
      <c r="K296" s="5" t="s">
        <v>584</v>
      </c>
      <c r="L296" s="5" t="s">
        <v>1278</v>
      </c>
      <c r="M296" s="5" t="s">
        <v>119</v>
      </c>
      <c r="N296" s="5" t="s">
        <v>120</v>
      </c>
      <c r="O296" s="6">
        <v>42952</v>
      </c>
      <c r="P296" s="6"/>
      <c r="Q296" s="5" t="s">
        <v>62</v>
      </c>
      <c r="R296" s="7">
        <v>100000</v>
      </c>
      <c r="S296" s="7">
        <v>5000</v>
      </c>
      <c r="T296" s="5">
        <v>3</v>
      </c>
      <c r="U296" s="5">
        <v>31</v>
      </c>
      <c r="V296" s="5">
        <v>0</v>
      </c>
      <c r="W296" s="5">
        <v>5</v>
      </c>
      <c r="X296" s="5">
        <v>65</v>
      </c>
      <c r="Y296" s="5" t="s">
        <v>46</v>
      </c>
      <c r="Z296" s="5" t="s">
        <v>64</v>
      </c>
      <c r="AA296" s="5" t="s">
        <v>176</v>
      </c>
      <c r="AB296" s="5" t="s">
        <v>49</v>
      </c>
      <c r="AC296" s="5" t="s">
        <v>143</v>
      </c>
      <c r="AD296" s="5" t="s">
        <v>68</v>
      </c>
      <c r="AE296" s="5">
        <v>65</v>
      </c>
    </row>
    <row r="297" spans="1:31" ht="17" x14ac:dyDescent="0.2">
      <c r="A297" s="2" t="s">
        <v>1279</v>
      </c>
      <c r="B297" s="2" t="s">
        <v>1280</v>
      </c>
      <c r="C297" s="2" t="s">
        <v>154</v>
      </c>
      <c r="D297" s="2">
        <v>54</v>
      </c>
      <c r="E297" s="3">
        <v>26448</v>
      </c>
      <c r="F297" s="2" t="s">
        <v>133</v>
      </c>
      <c r="G297" s="2" t="s">
        <v>133</v>
      </c>
      <c r="H297" s="2" t="s">
        <v>475</v>
      </c>
      <c r="I297" s="2" t="s">
        <v>74</v>
      </c>
      <c r="J297" s="2" t="s">
        <v>685</v>
      </c>
      <c r="K297" s="2" t="s">
        <v>1281</v>
      </c>
      <c r="L297" s="2" t="s">
        <v>186</v>
      </c>
      <c r="M297" s="2" t="s">
        <v>61</v>
      </c>
      <c r="N297" s="2" t="s">
        <v>345</v>
      </c>
      <c r="O297" s="3">
        <v>44782</v>
      </c>
      <c r="P297" s="3"/>
      <c r="Q297" s="2" t="s">
        <v>62</v>
      </c>
      <c r="R297" s="4">
        <v>63000</v>
      </c>
      <c r="S297" s="4">
        <v>5700</v>
      </c>
      <c r="T297" s="2">
        <v>4</v>
      </c>
      <c r="U297" s="2">
        <v>25</v>
      </c>
      <c r="V297" s="2">
        <v>6</v>
      </c>
      <c r="W297" s="2">
        <v>26</v>
      </c>
      <c r="X297" s="2">
        <v>53</v>
      </c>
      <c r="Y297" s="2" t="s">
        <v>320</v>
      </c>
      <c r="Z297" s="2" t="s">
        <v>47</v>
      </c>
      <c r="AA297" s="2" t="s">
        <v>215</v>
      </c>
      <c r="AB297" s="2" t="s">
        <v>66</v>
      </c>
      <c r="AC297" s="2" t="s">
        <v>143</v>
      </c>
      <c r="AD297" s="2" t="s">
        <v>222</v>
      </c>
      <c r="AE297" s="2">
        <v>60.8</v>
      </c>
    </row>
    <row r="298" spans="1:31" ht="17" x14ac:dyDescent="0.2">
      <c r="A298" s="5" t="s">
        <v>1282</v>
      </c>
      <c r="B298" s="5" t="s">
        <v>1283</v>
      </c>
      <c r="C298" s="5" t="s">
        <v>209</v>
      </c>
      <c r="D298" s="5">
        <v>29</v>
      </c>
      <c r="E298" s="6">
        <v>35541</v>
      </c>
      <c r="F298" s="5" t="s">
        <v>693</v>
      </c>
      <c r="G298" s="5" t="s">
        <v>133</v>
      </c>
      <c r="H298" s="5" t="s">
        <v>475</v>
      </c>
      <c r="I298" s="5" t="s">
        <v>115</v>
      </c>
      <c r="J298" s="5" t="s">
        <v>685</v>
      </c>
      <c r="K298" s="5" t="s">
        <v>686</v>
      </c>
      <c r="L298" s="5" t="s">
        <v>160</v>
      </c>
      <c r="M298" s="5" t="s">
        <v>161</v>
      </c>
      <c r="N298" s="5" t="s">
        <v>174</v>
      </c>
      <c r="O298" s="6">
        <v>43043</v>
      </c>
      <c r="P298" s="6"/>
      <c r="Q298" s="5" t="s">
        <v>62</v>
      </c>
      <c r="R298" s="7">
        <v>95000</v>
      </c>
      <c r="S298" s="7">
        <v>1900</v>
      </c>
      <c r="T298" s="5">
        <v>2</v>
      </c>
      <c r="U298" s="5">
        <v>20</v>
      </c>
      <c r="V298" s="5">
        <v>22</v>
      </c>
      <c r="W298" s="5">
        <v>0</v>
      </c>
      <c r="X298" s="5">
        <v>59</v>
      </c>
      <c r="Y298" s="5" t="s">
        <v>46</v>
      </c>
      <c r="Z298" s="5" t="s">
        <v>151</v>
      </c>
      <c r="AA298" s="5" t="s">
        <v>65</v>
      </c>
      <c r="AB298" s="5" t="s">
        <v>66</v>
      </c>
      <c r="AC298" s="5" t="s">
        <v>143</v>
      </c>
      <c r="AD298" s="5" t="s">
        <v>68</v>
      </c>
      <c r="AE298" s="5">
        <v>53.6</v>
      </c>
    </row>
    <row r="299" spans="1:31" ht="17" x14ac:dyDescent="0.2">
      <c r="A299" s="2" t="s">
        <v>1284</v>
      </c>
      <c r="B299" s="2" t="s">
        <v>1285</v>
      </c>
      <c r="C299" s="2" t="s">
        <v>154</v>
      </c>
      <c r="D299" s="2">
        <v>22</v>
      </c>
      <c r="E299" s="3">
        <v>38027</v>
      </c>
      <c r="F299" s="2" t="s">
        <v>133</v>
      </c>
      <c r="G299" s="2" t="s">
        <v>723</v>
      </c>
      <c r="H299" s="2" t="s">
        <v>652</v>
      </c>
      <c r="I299" s="2" t="s">
        <v>115</v>
      </c>
      <c r="J299" s="2" t="s">
        <v>685</v>
      </c>
      <c r="K299" s="2" t="s">
        <v>686</v>
      </c>
      <c r="L299" s="2" t="s">
        <v>242</v>
      </c>
      <c r="M299" s="2" t="s">
        <v>234</v>
      </c>
      <c r="N299" s="2" t="s">
        <v>235</v>
      </c>
      <c r="O299" s="3">
        <v>43824</v>
      </c>
      <c r="P299" s="3"/>
      <c r="Q299" s="2" t="s">
        <v>128</v>
      </c>
      <c r="R299" s="4">
        <v>86000</v>
      </c>
      <c r="S299" s="4">
        <v>-4300</v>
      </c>
      <c r="T299" s="2" t="s">
        <v>187</v>
      </c>
      <c r="U299" s="2">
        <v>24</v>
      </c>
      <c r="V299" s="2">
        <v>6</v>
      </c>
      <c r="W299" s="2">
        <v>13</v>
      </c>
      <c r="X299" s="2">
        <v>57</v>
      </c>
      <c r="Y299" s="2" t="s">
        <v>63</v>
      </c>
      <c r="Z299" s="2" t="s">
        <v>64</v>
      </c>
      <c r="AA299" s="2" t="s">
        <v>1111</v>
      </c>
      <c r="AB299" s="2" t="s">
        <v>80</v>
      </c>
      <c r="AC299" s="2" t="s">
        <v>143</v>
      </c>
      <c r="AD299" s="2" t="s">
        <v>222</v>
      </c>
      <c r="AE299" s="2">
        <v>56.5</v>
      </c>
    </row>
    <row r="300" spans="1:31" ht="34" x14ac:dyDescent="0.2">
      <c r="A300" s="5" t="s">
        <v>1286</v>
      </c>
      <c r="B300" s="5" t="s">
        <v>1287</v>
      </c>
      <c r="C300" s="5" t="s">
        <v>35</v>
      </c>
      <c r="D300" s="5">
        <v>23</v>
      </c>
      <c r="E300" s="6">
        <v>37560</v>
      </c>
      <c r="F300" s="5" t="s">
        <v>429</v>
      </c>
      <c r="G300" s="5" t="s">
        <v>253</v>
      </c>
      <c r="H300" s="5" t="s">
        <v>201</v>
      </c>
      <c r="I300" s="5" t="s">
        <v>157</v>
      </c>
      <c r="J300" s="5" t="s">
        <v>248</v>
      </c>
      <c r="K300" s="5" t="s">
        <v>249</v>
      </c>
      <c r="L300" s="5" t="s">
        <v>1021</v>
      </c>
      <c r="M300" s="5" t="s">
        <v>161</v>
      </c>
      <c r="N300" s="5" t="s">
        <v>1131</v>
      </c>
      <c r="O300" s="6" t="s">
        <v>1288</v>
      </c>
      <c r="P300" s="6">
        <v>44145</v>
      </c>
      <c r="Q300" s="5" t="s">
        <v>141</v>
      </c>
      <c r="R300" s="7">
        <v>41000</v>
      </c>
      <c r="S300" s="7">
        <v>2000</v>
      </c>
      <c r="T300" s="5" t="s">
        <v>106</v>
      </c>
      <c r="U300" s="5">
        <v>39</v>
      </c>
      <c r="V300" s="5">
        <v>18</v>
      </c>
      <c r="W300" s="5">
        <v>8</v>
      </c>
      <c r="X300" s="5">
        <v>39</v>
      </c>
      <c r="Y300" s="5" t="s">
        <v>46</v>
      </c>
      <c r="Z300" s="5" t="s">
        <v>64</v>
      </c>
      <c r="AA300" s="5" t="s">
        <v>221</v>
      </c>
      <c r="AB300" s="5" t="s">
        <v>66</v>
      </c>
      <c r="AC300" s="5" t="s">
        <v>130</v>
      </c>
      <c r="AD300" s="5" t="s">
        <v>51</v>
      </c>
      <c r="AE300" s="5">
        <v>56.4</v>
      </c>
    </row>
    <row r="301" spans="1:31" ht="17" x14ac:dyDescent="0.2">
      <c r="A301" s="2" t="s">
        <v>1289</v>
      </c>
      <c r="B301" s="2" t="s">
        <v>1290</v>
      </c>
      <c r="C301" s="2" t="s">
        <v>154</v>
      </c>
      <c r="D301" s="2">
        <v>42</v>
      </c>
      <c r="E301" s="3">
        <v>30671</v>
      </c>
      <c r="F301" s="2" t="s">
        <v>429</v>
      </c>
      <c r="G301" s="2" t="s">
        <v>72</v>
      </c>
      <c r="H301" s="2" t="s">
        <v>201</v>
      </c>
      <c r="I301" s="2" t="s">
        <v>74</v>
      </c>
      <c r="J301" s="2" t="s">
        <v>126</v>
      </c>
      <c r="K301" s="2" t="s">
        <v>127</v>
      </c>
      <c r="L301" s="2" t="s">
        <v>562</v>
      </c>
      <c r="M301" s="2" t="s">
        <v>563</v>
      </c>
      <c r="N301" s="2" t="s">
        <v>564</v>
      </c>
      <c r="O301" s="3">
        <v>45159</v>
      </c>
      <c r="P301" s="3"/>
      <c r="Q301" s="2" t="s">
        <v>62</v>
      </c>
      <c r="R301" s="4">
        <v>44000</v>
      </c>
      <c r="S301" s="4">
        <v>4000</v>
      </c>
      <c r="T301" s="2">
        <v>4</v>
      </c>
      <c r="U301" s="2">
        <v>13</v>
      </c>
      <c r="V301" s="2">
        <v>6</v>
      </c>
      <c r="W301" s="2">
        <v>23</v>
      </c>
      <c r="X301" s="2">
        <v>54</v>
      </c>
      <c r="Y301" s="2" t="s">
        <v>46</v>
      </c>
      <c r="Z301" s="2" t="s">
        <v>64</v>
      </c>
      <c r="AA301" s="2" t="s">
        <v>221</v>
      </c>
      <c r="AB301" s="2" t="s">
        <v>164</v>
      </c>
      <c r="AC301" s="2" t="s">
        <v>130</v>
      </c>
      <c r="AD301" s="2" t="s">
        <v>68</v>
      </c>
      <c r="AE301" s="2">
        <v>58.1</v>
      </c>
    </row>
    <row r="302" spans="1:31" ht="17" x14ac:dyDescent="0.2">
      <c r="A302" s="5" t="s">
        <v>1291</v>
      </c>
      <c r="B302" s="5" t="s">
        <v>1292</v>
      </c>
      <c r="C302" s="5" t="s">
        <v>154</v>
      </c>
      <c r="D302" s="5">
        <v>30</v>
      </c>
      <c r="E302" s="6">
        <v>34964</v>
      </c>
      <c r="F302" s="5" t="s">
        <v>609</v>
      </c>
      <c r="G302" s="5" t="s">
        <v>55</v>
      </c>
      <c r="H302" s="5" t="s">
        <v>610</v>
      </c>
      <c r="I302" s="5" t="s">
        <v>74</v>
      </c>
      <c r="J302" s="5" t="s">
        <v>171</v>
      </c>
      <c r="K302" s="5" t="s">
        <v>172</v>
      </c>
      <c r="L302" s="5" t="s">
        <v>619</v>
      </c>
      <c r="M302" s="5" t="s">
        <v>525</v>
      </c>
      <c r="N302" s="5" t="s">
        <v>620</v>
      </c>
      <c r="O302" s="6">
        <v>45352</v>
      </c>
      <c r="P302" s="6">
        <v>45994</v>
      </c>
      <c r="Q302" s="5" t="s">
        <v>141</v>
      </c>
      <c r="R302" s="7">
        <v>61000</v>
      </c>
      <c r="S302" s="7">
        <v>3000</v>
      </c>
      <c r="T302" s="5">
        <v>3</v>
      </c>
      <c r="U302" s="5">
        <v>18</v>
      </c>
      <c r="V302" s="5">
        <v>0</v>
      </c>
      <c r="W302" s="5">
        <v>14</v>
      </c>
      <c r="X302" s="5">
        <v>58</v>
      </c>
      <c r="Y302" s="5" t="s">
        <v>298</v>
      </c>
      <c r="Z302" s="5" t="s">
        <v>64</v>
      </c>
      <c r="AA302" s="5" t="s">
        <v>65</v>
      </c>
      <c r="AB302" s="5" t="s">
        <v>164</v>
      </c>
      <c r="AC302" s="5" t="s">
        <v>177</v>
      </c>
      <c r="AD302" s="5" t="s">
        <v>68</v>
      </c>
      <c r="AE302" s="5">
        <v>54.8</v>
      </c>
    </row>
    <row r="303" spans="1:31" ht="17" x14ac:dyDescent="0.2">
      <c r="A303" s="2" t="s">
        <v>1293</v>
      </c>
      <c r="B303" s="2" t="s">
        <v>1294</v>
      </c>
      <c r="C303" s="2" t="s">
        <v>35</v>
      </c>
      <c r="D303" s="2">
        <v>22</v>
      </c>
      <c r="E303" s="3">
        <v>37920</v>
      </c>
      <c r="F303" s="2" t="s">
        <v>523</v>
      </c>
      <c r="G303" s="2" t="s">
        <v>100</v>
      </c>
      <c r="H303" s="2" t="s">
        <v>561</v>
      </c>
      <c r="I303" s="2" t="s">
        <v>74</v>
      </c>
      <c r="J303" s="2" t="s">
        <v>357</v>
      </c>
      <c r="K303" s="2" t="s">
        <v>358</v>
      </c>
      <c r="L303" s="2" t="s">
        <v>219</v>
      </c>
      <c r="M303" s="2" t="s">
        <v>61</v>
      </c>
      <c r="N303" s="2" t="s">
        <v>220</v>
      </c>
      <c r="O303" s="3">
        <v>43818</v>
      </c>
      <c r="P303" s="3"/>
      <c r="Q303" s="2" t="s">
        <v>62</v>
      </c>
      <c r="R303" s="4">
        <v>63000</v>
      </c>
      <c r="S303" s="4">
        <v>3200</v>
      </c>
      <c r="T303" s="2">
        <v>3</v>
      </c>
      <c r="U303" s="2">
        <v>24</v>
      </c>
      <c r="V303" s="2">
        <v>21</v>
      </c>
      <c r="W303" s="2">
        <v>0</v>
      </c>
      <c r="X303" s="2">
        <v>54</v>
      </c>
      <c r="Y303" s="2" t="s">
        <v>46</v>
      </c>
      <c r="Z303" s="2" t="s">
        <v>64</v>
      </c>
      <c r="AA303" s="2" t="s">
        <v>215</v>
      </c>
      <c r="AB303" s="2" t="s">
        <v>164</v>
      </c>
      <c r="AC303" s="2" t="s">
        <v>267</v>
      </c>
      <c r="AD303" s="2" t="s">
        <v>68</v>
      </c>
      <c r="AE303" s="2">
        <v>150</v>
      </c>
    </row>
    <row r="304" spans="1:31" ht="34" x14ac:dyDescent="0.2">
      <c r="A304" s="5" t="s">
        <v>1295</v>
      </c>
      <c r="B304" s="5" t="s">
        <v>1296</v>
      </c>
      <c r="C304" s="5" t="s">
        <v>168</v>
      </c>
      <c r="D304" s="5">
        <v>49</v>
      </c>
      <c r="E304" s="6">
        <v>28224</v>
      </c>
      <c r="F304" s="5" t="s">
        <v>417</v>
      </c>
      <c r="G304" s="5" t="s">
        <v>100</v>
      </c>
      <c r="H304" s="5" t="s">
        <v>114</v>
      </c>
      <c r="I304" s="5" t="s">
        <v>115</v>
      </c>
      <c r="J304" s="5" t="s">
        <v>116</v>
      </c>
      <c r="K304" s="5" t="s">
        <v>117</v>
      </c>
      <c r="L304" s="5" t="s">
        <v>472</v>
      </c>
      <c r="M304" s="5" t="s">
        <v>43</v>
      </c>
      <c r="N304" s="5" t="s">
        <v>105</v>
      </c>
      <c r="O304" s="6">
        <v>44770</v>
      </c>
      <c r="P304" s="6"/>
      <c r="Q304" s="5" t="s">
        <v>128</v>
      </c>
      <c r="R304" s="7">
        <v>68000</v>
      </c>
      <c r="S304" s="7">
        <v>3400</v>
      </c>
      <c r="T304" s="5" t="s">
        <v>106</v>
      </c>
      <c r="U304" s="5">
        <v>0</v>
      </c>
      <c r="V304" s="5">
        <v>20</v>
      </c>
      <c r="W304" s="5">
        <v>0</v>
      </c>
      <c r="X304" s="5">
        <v>68</v>
      </c>
      <c r="Y304" s="5" t="s">
        <v>46</v>
      </c>
      <c r="Z304" s="5" t="s">
        <v>47</v>
      </c>
      <c r="AA304" s="5" t="s">
        <v>188</v>
      </c>
      <c r="AB304" s="5" t="s">
        <v>66</v>
      </c>
      <c r="AC304" s="5" t="s">
        <v>121</v>
      </c>
      <c r="AD304" s="5" t="s">
        <v>276</v>
      </c>
      <c r="AE304" s="5">
        <v>60.8</v>
      </c>
    </row>
    <row r="305" spans="1:31" ht="17" x14ac:dyDescent="0.2">
      <c r="A305" s="2" t="s">
        <v>1297</v>
      </c>
      <c r="B305" s="2" t="s">
        <v>1298</v>
      </c>
      <c r="C305" s="2" t="s">
        <v>154</v>
      </c>
      <c r="D305" s="2">
        <v>54</v>
      </c>
      <c r="E305" s="3">
        <v>26194</v>
      </c>
      <c r="F305" s="2" t="s">
        <v>429</v>
      </c>
      <c r="G305" s="2" t="s">
        <v>72</v>
      </c>
      <c r="H305" s="2" t="s">
        <v>555</v>
      </c>
      <c r="I305" s="2" t="s">
        <v>74</v>
      </c>
      <c r="J305" s="2" t="s">
        <v>248</v>
      </c>
      <c r="K305" s="2" t="s">
        <v>1299</v>
      </c>
      <c r="L305" s="2" t="s">
        <v>882</v>
      </c>
      <c r="M305" s="2" t="s">
        <v>265</v>
      </c>
      <c r="N305" s="2" t="s">
        <v>360</v>
      </c>
      <c r="O305" s="3">
        <v>45812</v>
      </c>
      <c r="P305" s="3"/>
      <c r="Q305" s="2" t="s">
        <v>128</v>
      </c>
      <c r="R305" s="4">
        <v>41000</v>
      </c>
      <c r="S305" s="4">
        <v>800</v>
      </c>
      <c r="T305" s="2">
        <v>2</v>
      </c>
      <c r="U305" s="2">
        <v>20</v>
      </c>
      <c r="V305" s="2">
        <v>14</v>
      </c>
      <c r="W305" s="2">
        <v>16</v>
      </c>
      <c r="X305" s="2">
        <v>67</v>
      </c>
      <c r="Y305" s="2" t="s">
        <v>320</v>
      </c>
      <c r="Z305" s="2" t="s">
        <v>292</v>
      </c>
      <c r="AA305" s="2" t="s">
        <v>221</v>
      </c>
      <c r="AB305" s="2" t="s">
        <v>66</v>
      </c>
      <c r="AC305" s="2" t="s">
        <v>130</v>
      </c>
      <c r="AD305" s="2" t="s">
        <v>68</v>
      </c>
      <c r="AE305" s="2">
        <v>48.5</v>
      </c>
    </row>
    <row r="306" spans="1:31" ht="17" x14ac:dyDescent="0.2">
      <c r="A306" s="5" t="s">
        <v>1300</v>
      </c>
      <c r="B306" s="5" t="s">
        <v>1301</v>
      </c>
      <c r="C306" s="5" t="s">
        <v>154</v>
      </c>
      <c r="D306" s="5">
        <v>48</v>
      </c>
      <c r="E306" s="6">
        <v>28631</v>
      </c>
      <c r="F306" s="5" t="s">
        <v>1302</v>
      </c>
      <c r="G306" s="5" t="s">
        <v>133</v>
      </c>
      <c r="H306" s="5" t="s">
        <v>599</v>
      </c>
      <c r="I306" s="5" t="s">
        <v>74</v>
      </c>
      <c r="J306" s="5" t="s">
        <v>193</v>
      </c>
      <c r="K306" s="5" t="s">
        <v>194</v>
      </c>
      <c r="L306" s="5" t="s">
        <v>242</v>
      </c>
      <c r="M306" s="5" t="s">
        <v>606</v>
      </c>
      <c r="N306" s="5" t="s">
        <v>235</v>
      </c>
      <c r="O306" s="6">
        <v>45295</v>
      </c>
      <c r="P306" s="6"/>
      <c r="Q306" s="5" t="s">
        <v>62</v>
      </c>
      <c r="R306" s="7">
        <v>52000</v>
      </c>
      <c r="S306" s="7">
        <v>0</v>
      </c>
      <c r="T306" s="5">
        <v>1</v>
      </c>
      <c r="U306" s="5">
        <v>13</v>
      </c>
      <c r="V306" s="5">
        <v>15</v>
      </c>
      <c r="W306" s="5">
        <v>4</v>
      </c>
      <c r="X306" s="5">
        <v>56</v>
      </c>
      <c r="Y306" s="5" t="s">
        <v>46</v>
      </c>
      <c r="Z306" s="5" t="s">
        <v>64</v>
      </c>
      <c r="AA306" s="5" t="s">
        <v>188</v>
      </c>
      <c r="AB306" s="5" t="s">
        <v>49</v>
      </c>
      <c r="AC306" s="5" t="s">
        <v>195</v>
      </c>
      <c r="AD306" s="5" t="s">
        <v>68</v>
      </c>
      <c r="AE306" s="5">
        <v>39.799999999999997</v>
      </c>
    </row>
    <row r="307" spans="1:31" ht="17" x14ac:dyDescent="0.2">
      <c r="A307" s="2" t="s">
        <v>1303</v>
      </c>
      <c r="B307" s="2" t="s">
        <v>1304</v>
      </c>
      <c r="C307" s="2" t="s">
        <v>35</v>
      </c>
      <c r="D307" s="2">
        <v>50</v>
      </c>
      <c r="E307" s="3" t="s">
        <v>1305</v>
      </c>
      <c r="F307" s="2" t="s">
        <v>86</v>
      </c>
      <c r="G307" s="2" t="s">
        <v>181</v>
      </c>
      <c r="H307" s="2" t="s">
        <v>1306</v>
      </c>
      <c r="I307" s="2" t="s">
        <v>74</v>
      </c>
      <c r="J307" s="2" t="s">
        <v>1065</v>
      </c>
      <c r="K307" s="2" t="s">
        <v>1066</v>
      </c>
      <c r="L307" s="2" t="s">
        <v>283</v>
      </c>
      <c r="M307" s="2" t="s">
        <v>61</v>
      </c>
      <c r="N307" s="2" t="s">
        <v>186</v>
      </c>
      <c r="O307" s="3">
        <v>44441</v>
      </c>
      <c r="P307" s="3"/>
      <c r="Q307" s="2" t="s">
        <v>62</v>
      </c>
      <c r="R307" s="4">
        <v>65000</v>
      </c>
      <c r="S307" s="4">
        <v>5800</v>
      </c>
      <c r="T307" s="2" t="s">
        <v>837</v>
      </c>
      <c r="U307" s="2">
        <v>9</v>
      </c>
      <c r="V307" s="2">
        <v>3</v>
      </c>
      <c r="W307" s="2">
        <v>8</v>
      </c>
      <c r="X307" s="2">
        <v>55</v>
      </c>
      <c r="Y307" s="2" t="s">
        <v>320</v>
      </c>
      <c r="Z307" s="2" t="s">
        <v>47</v>
      </c>
      <c r="AA307" s="2" t="s">
        <v>215</v>
      </c>
      <c r="AB307" s="2" t="s">
        <v>66</v>
      </c>
      <c r="AC307" s="2" t="s">
        <v>96</v>
      </c>
      <c r="AD307" s="2" t="s">
        <v>68</v>
      </c>
      <c r="AE307" s="2">
        <v>63.5</v>
      </c>
    </row>
    <row r="308" spans="1:31" ht="17" x14ac:dyDescent="0.2">
      <c r="A308" s="5" t="s">
        <v>1307</v>
      </c>
      <c r="B308" s="5" t="s">
        <v>1308</v>
      </c>
      <c r="C308" s="5" t="s">
        <v>154</v>
      </c>
      <c r="D308" s="5">
        <v>25</v>
      </c>
      <c r="E308" s="6">
        <v>36765</v>
      </c>
      <c r="F308" s="5" t="s">
        <v>210</v>
      </c>
      <c r="G308" s="5" t="s">
        <v>100</v>
      </c>
      <c r="H308" s="5" t="s">
        <v>1309</v>
      </c>
      <c r="I308" s="5" t="s">
        <v>57</v>
      </c>
      <c r="J308" s="5" t="s">
        <v>743</v>
      </c>
      <c r="K308" s="5" t="s">
        <v>744</v>
      </c>
      <c r="L308" s="5" t="s">
        <v>491</v>
      </c>
      <c r="M308" s="5" t="s">
        <v>43</v>
      </c>
      <c r="N308" s="5" t="s">
        <v>492</v>
      </c>
      <c r="O308" s="6">
        <v>44570</v>
      </c>
      <c r="P308" s="6"/>
      <c r="Q308" s="5" t="s">
        <v>62</v>
      </c>
      <c r="R308" s="7">
        <v>87000</v>
      </c>
      <c r="S308" s="7">
        <v>7800</v>
      </c>
      <c r="T308" s="5" t="s">
        <v>837</v>
      </c>
      <c r="U308" s="5">
        <v>33</v>
      </c>
      <c r="V308" s="5">
        <v>10</v>
      </c>
      <c r="W308" s="5">
        <v>-16</v>
      </c>
      <c r="X308" s="5">
        <v>54</v>
      </c>
      <c r="Y308" s="5" t="s">
        <v>46</v>
      </c>
      <c r="Z308" s="5" t="s">
        <v>151</v>
      </c>
      <c r="AA308" s="5" t="s">
        <v>176</v>
      </c>
      <c r="AB308" s="5" t="s">
        <v>66</v>
      </c>
      <c r="AC308" s="5" t="s">
        <v>121</v>
      </c>
      <c r="AD308" s="5" t="s">
        <v>276</v>
      </c>
      <c r="AE308" s="5">
        <v>65.2</v>
      </c>
    </row>
    <row r="309" spans="1:31" ht="34" x14ac:dyDescent="0.2">
      <c r="A309" s="2" t="s">
        <v>1310</v>
      </c>
      <c r="B309" s="2" t="s">
        <v>1311</v>
      </c>
      <c r="C309" s="2" t="s">
        <v>35</v>
      </c>
      <c r="D309" s="2">
        <v>38</v>
      </c>
      <c r="E309" s="3">
        <v>32262</v>
      </c>
      <c r="F309" s="2" t="s">
        <v>429</v>
      </c>
      <c r="G309" s="2" t="s">
        <v>253</v>
      </c>
      <c r="H309" s="2" t="s">
        <v>247</v>
      </c>
      <c r="I309" s="2" t="s">
        <v>703</v>
      </c>
      <c r="J309" s="2" t="s">
        <v>324</v>
      </c>
      <c r="K309" s="2" t="s">
        <v>325</v>
      </c>
      <c r="L309" s="2" t="s">
        <v>233</v>
      </c>
      <c r="M309" s="2" t="s">
        <v>234</v>
      </c>
      <c r="N309" s="2" t="s">
        <v>235</v>
      </c>
      <c r="O309" s="3">
        <v>43501</v>
      </c>
      <c r="P309" s="3"/>
      <c r="Q309" s="2" t="s">
        <v>79</v>
      </c>
      <c r="R309" s="4">
        <v>42000</v>
      </c>
      <c r="S309" s="4">
        <v>800</v>
      </c>
      <c r="T309" s="2">
        <v>2</v>
      </c>
      <c r="U309" s="2">
        <v>15</v>
      </c>
      <c r="V309" s="2">
        <v>10</v>
      </c>
      <c r="W309" s="2">
        <v>15</v>
      </c>
      <c r="X309" s="2">
        <v>58</v>
      </c>
      <c r="Y309" s="2" t="s">
        <v>46</v>
      </c>
      <c r="Z309" s="2" t="s">
        <v>64</v>
      </c>
      <c r="AA309" s="2" t="s">
        <v>65</v>
      </c>
      <c r="AB309" s="2" t="s">
        <v>989</v>
      </c>
      <c r="AC309" s="2" t="s">
        <v>130</v>
      </c>
      <c r="AD309" s="2" t="s">
        <v>196</v>
      </c>
      <c r="AE309" s="2">
        <v>44.5</v>
      </c>
    </row>
    <row r="310" spans="1:31" ht="17" x14ac:dyDescent="0.2">
      <c r="A310" s="5" t="s">
        <v>1312</v>
      </c>
      <c r="B310" s="5" t="s">
        <v>1313</v>
      </c>
      <c r="C310" s="5" t="s">
        <v>154</v>
      </c>
      <c r="D310" s="5">
        <v>29</v>
      </c>
      <c r="E310" s="6" t="s">
        <v>1314</v>
      </c>
      <c r="F310" s="5" t="s">
        <v>71</v>
      </c>
      <c r="G310" s="5" t="s">
        <v>72</v>
      </c>
      <c r="H310" s="5" t="s">
        <v>424</v>
      </c>
      <c r="I310" s="5" t="s">
        <v>57</v>
      </c>
      <c r="J310" s="5" t="s">
        <v>240</v>
      </c>
      <c r="K310" s="5" t="s">
        <v>241</v>
      </c>
      <c r="L310" s="5" t="s">
        <v>1059</v>
      </c>
      <c r="M310" s="5" t="s">
        <v>525</v>
      </c>
      <c r="N310" s="5" t="s">
        <v>620</v>
      </c>
      <c r="O310" s="6">
        <v>45477</v>
      </c>
      <c r="P310" s="6"/>
      <c r="Q310" s="5" t="s">
        <v>62</v>
      </c>
      <c r="R310" s="7">
        <v>104000</v>
      </c>
      <c r="S310" s="7">
        <v>5200</v>
      </c>
      <c r="T310" s="5">
        <v>3</v>
      </c>
      <c r="U310" s="5">
        <v>26</v>
      </c>
      <c r="V310" s="5">
        <v>15</v>
      </c>
      <c r="W310" s="5">
        <v>0</v>
      </c>
      <c r="X310" s="5">
        <v>46</v>
      </c>
      <c r="Y310" s="5" t="s">
        <v>298</v>
      </c>
      <c r="Z310" s="5" t="s">
        <v>844</v>
      </c>
      <c r="AA310" s="5" t="s">
        <v>215</v>
      </c>
      <c r="AB310" s="5" t="s">
        <v>66</v>
      </c>
      <c r="AC310" s="5" t="s">
        <v>81</v>
      </c>
      <c r="AD310" s="5" t="s">
        <v>68</v>
      </c>
      <c r="AE310" s="5">
        <v>59.6</v>
      </c>
    </row>
    <row r="311" spans="1:31" ht="17" x14ac:dyDescent="0.2">
      <c r="A311" s="2" t="s">
        <v>1315</v>
      </c>
      <c r="B311" s="2" t="s">
        <v>1316</v>
      </c>
      <c r="C311" s="2" t="s">
        <v>154</v>
      </c>
      <c r="D311" s="2">
        <v>50</v>
      </c>
      <c r="E311" s="3">
        <v>27883</v>
      </c>
      <c r="F311" s="2" t="s">
        <v>133</v>
      </c>
      <c r="G311" s="2" t="s">
        <v>133</v>
      </c>
      <c r="H311" s="2" t="s">
        <v>582</v>
      </c>
      <c r="I311" s="2" t="s">
        <v>115</v>
      </c>
      <c r="J311" s="2" t="s">
        <v>583</v>
      </c>
      <c r="K311" s="2" t="s">
        <v>584</v>
      </c>
      <c r="L311" s="2" t="s">
        <v>524</v>
      </c>
      <c r="M311" s="2" t="s">
        <v>525</v>
      </c>
      <c r="N311" s="2" t="s">
        <v>526</v>
      </c>
      <c r="O311" s="3">
        <v>43208</v>
      </c>
      <c r="P311" s="3"/>
      <c r="Q311" s="2" t="s">
        <v>62</v>
      </c>
      <c r="R311" s="4">
        <v>86000</v>
      </c>
      <c r="S311" s="4">
        <v>4300</v>
      </c>
      <c r="T311" s="2">
        <v>0</v>
      </c>
      <c r="U311" s="2">
        <v>45</v>
      </c>
      <c r="V311" s="2">
        <v>18</v>
      </c>
      <c r="W311" s="2">
        <v>24</v>
      </c>
      <c r="X311" s="2">
        <v>58</v>
      </c>
      <c r="Y311" s="2" t="s">
        <v>46</v>
      </c>
      <c r="Z311" s="2" t="s">
        <v>47</v>
      </c>
      <c r="AA311" s="2" t="s">
        <v>188</v>
      </c>
      <c r="AB311" s="2" t="s">
        <v>164</v>
      </c>
      <c r="AC311" s="2" t="s">
        <v>143</v>
      </c>
      <c r="AD311" s="2" t="s">
        <v>222</v>
      </c>
      <c r="AE311" s="2">
        <v>57.3</v>
      </c>
    </row>
    <row r="312" spans="1:31" ht="17" x14ac:dyDescent="0.2">
      <c r="A312" s="5" t="s">
        <v>1317</v>
      </c>
      <c r="B312" s="5" t="s">
        <v>1318</v>
      </c>
      <c r="C312" s="5" t="s">
        <v>154</v>
      </c>
      <c r="D312" s="5">
        <v>46</v>
      </c>
      <c r="E312" s="6" t="s">
        <v>1319</v>
      </c>
      <c r="F312" s="5" t="s">
        <v>133</v>
      </c>
      <c r="G312" s="5" t="s">
        <v>133</v>
      </c>
      <c r="H312" s="5" t="s">
        <v>652</v>
      </c>
      <c r="I312" s="5" t="s">
        <v>183</v>
      </c>
      <c r="J312" s="5" t="s">
        <v>135</v>
      </c>
      <c r="K312" s="5" t="s">
        <v>136</v>
      </c>
      <c r="L312" s="5" t="s">
        <v>233</v>
      </c>
      <c r="M312" s="5" t="s">
        <v>234</v>
      </c>
      <c r="N312" s="5" t="s">
        <v>235</v>
      </c>
      <c r="O312" s="6">
        <v>44602</v>
      </c>
      <c r="P312" s="6">
        <v>46122</v>
      </c>
      <c r="Q312" s="5" t="s">
        <v>770</v>
      </c>
      <c r="R312" s="7">
        <v>53000</v>
      </c>
      <c r="S312" s="7">
        <v>1100</v>
      </c>
      <c r="T312" s="5">
        <v>2</v>
      </c>
      <c r="U312" s="5">
        <v>21</v>
      </c>
      <c r="V312" s="5">
        <v>22</v>
      </c>
      <c r="W312" s="5">
        <v>0</v>
      </c>
      <c r="X312" s="5">
        <v>32</v>
      </c>
      <c r="Y312" s="5" t="s">
        <v>46</v>
      </c>
      <c r="Z312" s="5" t="s">
        <v>64</v>
      </c>
      <c r="AA312" s="5" t="s">
        <v>65</v>
      </c>
      <c r="AB312" s="5" t="s">
        <v>129</v>
      </c>
      <c r="AC312" s="5" t="s">
        <v>143</v>
      </c>
      <c r="AD312" s="5" t="s">
        <v>222</v>
      </c>
      <c r="AE312" s="5">
        <v>44.5</v>
      </c>
    </row>
    <row r="313" spans="1:31" ht="17" x14ac:dyDescent="0.2">
      <c r="A313" s="2" t="s">
        <v>1320</v>
      </c>
      <c r="B313" s="2" t="s">
        <v>1321</v>
      </c>
      <c r="C313" s="2" t="s">
        <v>258</v>
      </c>
      <c r="D313" s="2">
        <v>42</v>
      </c>
      <c r="E313" s="3">
        <v>30673</v>
      </c>
      <c r="F313" s="2" t="s">
        <v>1165</v>
      </c>
      <c r="G313" s="2" t="s">
        <v>72</v>
      </c>
      <c r="H313" s="2" t="s">
        <v>1322</v>
      </c>
      <c r="I313" s="2" t="s">
        <v>39</v>
      </c>
      <c r="J313" s="2" t="s">
        <v>1323</v>
      </c>
      <c r="K313" s="2" t="s">
        <v>1324</v>
      </c>
      <c r="L313" s="2" t="s">
        <v>790</v>
      </c>
      <c r="M313" s="2" t="s">
        <v>273</v>
      </c>
      <c r="N313" s="2" t="s">
        <v>791</v>
      </c>
      <c r="O313" s="3">
        <v>43120</v>
      </c>
      <c r="P313" s="3"/>
      <c r="Q313" s="2" t="s">
        <v>62</v>
      </c>
      <c r="R313" s="4">
        <v>182000</v>
      </c>
      <c r="S313" s="4">
        <v>18200</v>
      </c>
      <c r="T313" s="2">
        <v>4</v>
      </c>
      <c r="U313" s="2">
        <v>2</v>
      </c>
      <c r="V313" s="2">
        <v>22</v>
      </c>
      <c r="W313" s="2">
        <v>7</v>
      </c>
      <c r="X313" s="2">
        <v>51</v>
      </c>
      <c r="Y313" s="2" t="s">
        <v>46</v>
      </c>
      <c r="Z313" s="2" t="s">
        <v>47</v>
      </c>
      <c r="AA313" s="2" t="s">
        <v>215</v>
      </c>
      <c r="AB313" s="2" t="s">
        <v>66</v>
      </c>
      <c r="AC313" s="2" t="s">
        <v>81</v>
      </c>
      <c r="AD313" s="2" t="s">
        <v>51</v>
      </c>
      <c r="AE313" s="2">
        <v>60.8</v>
      </c>
    </row>
    <row r="314" spans="1:31" ht="17" x14ac:dyDescent="0.2">
      <c r="A314" s="5" t="s">
        <v>1325</v>
      </c>
      <c r="B314" s="5" t="s">
        <v>1326</v>
      </c>
      <c r="C314" s="5" t="s">
        <v>35</v>
      </c>
      <c r="D314" s="5">
        <v>46</v>
      </c>
      <c r="E314" s="6">
        <v>29079</v>
      </c>
      <c r="F314" s="5" t="s">
        <v>523</v>
      </c>
      <c r="G314" s="5" t="s">
        <v>316</v>
      </c>
      <c r="H314" s="5" t="s">
        <v>342</v>
      </c>
      <c r="I314" s="5" t="s">
        <v>74</v>
      </c>
      <c r="J314" s="5" t="s">
        <v>381</v>
      </c>
      <c r="K314" s="5" t="s">
        <v>382</v>
      </c>
      <c r="L314" s="5" t="s">
        <v>310</v>
      </c>
      <c r="M314" s="5" t="s">
        <v>289</v>
      </c>
      <c r="N314" s="5" t="s">
        <v>311</v>
      </c>
      <c r="O314" s="6">
        <v>45870</v>
      </c>
      <c r="P314" s="6"/>
      <c r="Q314" s="5" t="s">
        <v>62</v>
      </c>
      <c r="R314" s="7">
        <v>44000</v>
      </c>
      <c r="S314" s="7">
        <v>2200</v>
      </c>
      <c r="T314" s="5">
        <v>3</v>
      </c>
      <c r="U314" s="5">
        <v>33</v>
      </c>
      <c r="V314" s="5">
        <v>11</v>
      </c>
      <c r="W314" s="5">
        <v>22</v>
      </c>
      <c r="X314" s="5">
        <v>71</v>
      </c>
      <c r="Y314" s="5" t="s">
        <v>46</v>
      </c>
      <c r="Z314" s="5" t="s">
        <v>367</v>
      </c>
      <c r="AA314" s="5" t="s">
        <v>48</v>
      </c>
      <c r="AB314" s="5" t="s">
        <v>66</v>
      </c>
      <c r="AC314" s="5" t="s">
        <v>267</v>
      </c>
      <c r="AD314" s="5" t="s">
        <v>68</v>
      </c>
      <c r="AE314" s="5">
        <v>60.1</v>
      </c>
    </row>
    <row r="315" spans="1:31" ht="34" x14ac:dyDescent="0.2">
      <c r="A315" s="2" t="s">
        <v>1327</v>
      </c>
      <c r="B315" s="2" t="s">
        <v>1328</v>
      </c>
      <c r="C315" s="2" t="s">
        <v>35</v>
      </c>
      <c r="D315" s="2">
        <v>60</v>
      </c>
      <c r="E315" s="3">
        <v>24165</v>
      </c>
      <c r="F315" s="2" t="s">
        <v>429</v>
      </c>
      <c r="G315" s="2" t="s">
        <v>72</v>
      </c>
      <c r="H315" s="2" t="s">
        <v>125</v>
      </c>
      <c r="I315" s="2" t="s">
        <v>39</v>
      </c>
      <c r="J315" s="2" t="s">
        <v>470</v>
      </c>
      <c r="K315" s="2" t="s">
        <v>589</v>
      </c>
      <c r="L315" s="2" t="s">
        <v>173</v>
      </c>
      <c r="M315" s="2" t="s">
        <v>161</v>
      </c>
      <c r="N315" s="2" t="s">
        <v>174</v>
      </c>
      <c r="O315" s="3">
        <v>43724</v>
      </c>
      <c r="P315" s="3"/>
      <c r="Q315" s="2" t="s">
        <v>128</v>
      </c>
      <c r="R315" s="4">
        <v>161000</v>
      </c>
      <c r="S315" s="4">
        <v>16100</v>
      </c>
      <c r="T315" s="2">
        <v>4</v>
      </c>
      <c r="U315" s="2">
        <v>16</v>
      </c>
      <c r="V315" s="2">
        <v>6</v>
      </c>
      <c r="W315" s="2">
        <v>17</v>
      </c>
      <c r="X315" s="2">
        <v>83</v>
      </c>
      <c r="Y315" s="2" t="s">
        <v>298</v>
      </c>
      <c r="Z315" s="2" t="s">
        <v>151</v>
      </c>
      <c r="AA315" s="2" t="s">
        <v>48</v>
      </c>
      <c r="AB315" s="2" t="s">
        <v>275</v>
      </c>
      <c r="AC315" s="2" t="s">
        <v>130</v>
      </c>
      <c r="AD315" s="2" t="s">
        <v>68</v>
      </c>
      <c r="AE315" s="2">
        <v>70.5</v>
      </c>
    </row>
    <row r="316" spans="1:31" ht="17" x14ac:dyDescent="0.2">
      <c r="A316" s="5" t="s">
        <v>1329</v>
      </c>
      <c r="B316" s="5" t="s">
        <v>1330</v>
      </c>
      <c r="C316" s="5" t="s">
        <v>209</v>
      </c>
      <c r="D316" s="5">
        <v>23</v>
      </c>
      <c r="E316" s="6">
        <v>37432</v>
      </c>
      <c r="F316" s="5" t="s">
        <v>1331</v>
      </c>
      <c r="G316" s="5" t="s">
        <v>55</v>
      </c>
      <c r="H316" s="5" t="s">
        <v>280</v>
      </c>
      <c r="I316" s="5" t="s">
        <v>115</v>
      </c>
      <c r="J316" s="5" t="s">
        <v>627</v>
      </c>
      <c r="K316" s="5" t="s">
        <v>1332</v>
      </c>
      <c r="L316" s="5" t="s">
        <v>611</v>
      </c>
      <c r="M316" s="5" t="s">
        <v>563</v>
      </c>
      <c r="N316" s="5" t="s">
        <v>1333</v>
      </c>
      <c r="O316" s="6">
        <v>45232</v>
      </c>
      <c r="P316" s="6"/>
      <c r="Q316" s="5" t="s">
        <v>62</v>
      </c>
      <c r="R316" s="7">
        <v>53000</v>
      </c>
      <c r="S316" s="7">
        <v>4800</v>
      </c>
      <c r="T316" s="5">
        <v>4</v>
      </c>
      <c r="U316" s="5">
        <v>18</v>
      </c>
      <c r="V316" s="5">
        <v>16</v>
      </c>
      <c r="W316" s="5">
        <v>1</v>
      </c>
      <c r="X316" s="5">
        <v>70</v>
      </c>
      <c r="Y316" s="5" t="s">
        <v>63</v>
      </c>
      <c r="Z316" s="5" t="s">
        <v>151</v>
      </c>
      <c r="AA316" s="5" t="s">
        <v>48</v>
      </c>
      <c r="AB316" s="5" t="s">
        <v>313</v>
      </c>
      <c r="AC316" s="5" t="s">
        <v>284</v>
      </c>
      <c r="AD316" s="5" t="s">
        <v>51</v>
      </c>
      <c r="AE316" s="5">
        <v>74.5</v>
      </c>
    </row>
    <row r="317" spans="1:31" ht="17" x14ac:dyDescent="0.2">
      <c r="A317" s="2" t="s">
        <v>1334</v>
      </c>
      <c r="B317" s="2" t="s">
        <v>1335</v>
      </c>
      <c r="C317" s="2" t="s">
        <v>549</v>
      </c>
      <c r="D317" s="2">
        <v>47</v>
      </c>
      <c r="E317" s="3">
        <v>28921</v>
      </c>
      <c r="F317" s="2" t="s">
        <v>807</v>
      </c>
      <c r="G317" s="2" t="s">
        <v>100</v>
      </c>
      <c r="H317" s="2" t="s">
        <v>342</v>
      </c>
      <c r="I317" s="2" t="s">
        <v>89</v>
      </c>
      <c r="J317" s="2" t="s">
        <v>357</v>
      </c>
      <c r="K317" s="2" t="s">
        <v>358</v>
      </c>
      <c r="L317" s="2" t="s">
        <v>660</v>
      </c>
      <c r="M317" s="2" t="s">
        <v>255</v>
      </c>
      <c r="N317" s="2" t="s">
        <v>80</v>
      </c>
      <c r="O317" s="3">
        <v>44235</v>
      </c>
      <c r="P317" s="3"/>
      <c r="Q317" s="2" t="s">
        <v>62</v>
      </c>
      <c r="R317" s="4">
        <v>124000</v>
      </c>
      <c r="S317" s="4">
        <v>3700</v>
      </c>
      <c r="T317" s="2">
        <v>2</v>
      </c>
      <c r="U317" s="2">
        <v>21</v>
      </c>
      <c r="V317" s="2">
        <v>13</v>
      </c>
      <c r="W317" s="2">
        <v>-10</v>
      </c>
      <c r="X317" s="2">
        <v>59</v>
      </c>
      <c r="Y317" s="2" t="s">
        <v>46</v>
      </c>
      <c r="Z317" s="2" t="s">
        <v>47</v>
      </c>
      <c r="AA317" s="2" t="s">
        <v>65</v>
      </c>
      <c r="AB317" s="2" t="s">
        <v>243</v>
      </c>
      <c r="AC317" s="2" t="s">
        <v>267</v>
      </c>
      <c r="AD317" s="2" t="s">
        <v>68</v>
      </c>
      <c r="AE317" s="2">
        <v>48.9</v>
      </c>
    </row>
    <row r="318" spans="1:31" ht="17" x14ac:dyDescent="0.2">
      <c r="A318" s="5" t="s">
        <v>1336</v>
      </c>
      <c r="B318" s="5" t="s">
        <v>1337</v>
      </c>
      <c r="C318" s="5" t="s">
        <v>154</v>
      </c>
      <c r="D318" s="5">
        <v>25</v>
      </c>
      <c r="E318" s="6">
        <v>36886</v>
      </c>
      <c r="F318" s="5" t="s">
        <v>210</v>
      </c>
      <c r="G318" s="5" t="s">
        <v>100</v>
      </c>
      <c r="H318" s="5" t="s">
        <v>230</v>
      </c>
      <c r="I318" s="5" t="s">
        <v>74</v>
      </c>
      <c r="J318" s="5" t="s">
        <v>676</v>
      </c>
      <c r="K318" s="5" t="s">
        <v>677</v>
      </c>
      <c r="L318" s="5" t="s">
        <v>390</v>
      </c>
      <c r="M318" s="5" t="s">
        <v>77</v>
      </c>
      <c r="N318" s="5" t="s">
        <v>360</v>
      </c>
      <c r="O318" s="6">
        <v>45203</v>
      </c>
      <c r="P318" s="6">
        <v>45355</v>
      </c>
      <c r="Q318" s="5" t="s">
        <v>141</v>
      </c>
      <c r="R318" s="7">
        <v>47000</v>
      </c>
      <c r="S318" s="7">
        <v>2400</v>
      </c>
      <c r="T318" s="5">
        <v>3</v>
      </c>
      <c r="U318" s="5">
        <v>16</v>
      </c>
      <c r="V318" s="5">
        <v>3</v>
      </c>
      <c r="W318" s="5">
        <v>26</v>
      </c>
      <c r="X318" s="5">
        <v>62</v>
      </c>
      <c r="Y318" s="5" t="s">
        <v>46</v>
      </c>
      <c r="Z318" s="5" t="s">
        <v>151</v>
      </c>
      <c r="AA318" s="5" t="s">
        <v>95</v>
      </c>
      <c r="AB318" s="5" t="s">
        <v>313</v>
      </c>
      <c r="AC318" s="5" t="s">
        <v>121</v>
      </c>
      <c r="AD318" s="5" t="s">
        <v>68</v>
      </c>
      <c r="AE318" s="5">
        <v>52.7</v>
      </c>
    </row>
    <row r="319" spans="1:31" ht="34" x14ac:dyDescent="0.2">
      <c r="A319" s="2" t="s">
        <v>1338</v>
      </c>
      <c r="B319" s="2" t="s">
        <v>1339</v>
      </c>
      <c r="C319" s="2" t="s">
        <v>35</v>
      </c>
      <c r="D319" s="2">
        <v>46</v>
      </c>
      <c r="E319" s="3">
        <v>29181</v>
      </c>
      <c r="F319" s="2" t="s">
        <v>429</v>
      </c>
      <c r="G319" s="2" t="s">
        <v>72</v>
      </c>
      <c r="H319" s="2" t="s">
        <v>247</v>
      </c>
      <c r="I319" s="2" t="s">
        <v>57</v>
      </c>
      <c r="J319" s="2" t="s">
        <v>514</v>
      </c>
      <c r="K319" s="2" t="s">
        <v>515</v>
      </c>
      <c r="L319" s="2" t="s">
        <v>420</v>
      </c>
      <c r="M319" s="2" t="s">
        <v>43</v>
      </c>
      <c r="N319" s="2" t="s">
        <v>421</v>
      </c>
      <c r="O319" s="3">
        <v>44941</v>
      </c>
      <c r="P319" s="3"/>
      <c r="Q319" s="2" t="s">
        <v>62</v>
      </c>
      <c r="R319" s="4">
        <v>100000</v>
      </c>
      <c r="S319" s="4">
        <v>9000</v>
      </c>
      <c r="T319" s="2" t="s">
        <v>206</v>
      </c>
      <c r="U319" s="2">
        <v>15</v>
      </c>
      <c r="V319" s="2">
        <v>10</v>
      </c>
      <c r="W319" s="2">
        <v>26</v>
      </c>
      <c r="X319" s="2">
        <v>60</v>
      </c>
      <c r="Y319" s="2" t="s">
        <v>46</v>
      </c>
      <c r="Z319" s="2" t="s">
        <v>64</v>
      </c>
      <c r="AA319" s="2" t="s">
        <v>48</v>
      </c>
      <c r="AB319" s="2" t="s">
        <v>164</v>
      </c>
      <c r="AC319" s="2" t="s">
        <v>130</v>
      </c>
      <c r="AD319" s="2" t="s">
        <v>68</v>
      </c>
      <c r="AE319" s="2">
        <v>60.8</v>
      </c>
    </row>
    <row r="320" spans="1:31" ht="34" x14ac:dyDescent="0.2">
      <c r="A320" s="5" t="s">
        <v>1340</v>
      </c>
      <c r="B320" s="5" t="s">
        <v>1341</v>
      </c>
      <c r="C320" s="5" t="s">
        <v>332</v>
      </c>
      <c r="D320" s="5">
        <v>34</v>
      </c>
      <c r="E320" s="6">
        <v>33476</v>
      </c>
      <c r="F320" s="5" t="s">
        <v>429</v>
      </c>
      <c r="G320" s="5" t="s">
        <v>253</v>
      </c>
      <c r="H320" s="5" t="s">
        <v>430</v>
      </c>
      <c r="I320" s="5" t="s">
        <v>115</v>
      </c>
      <c r="J320" s="5" t="s">
        <v>470</v>
      </c>
      <c r="K320" s="5" t="s">
        <v>589</v>
      </c>
      <c r="L320" s="5" t="s">
        <v>619</v>
      </c>
      <c r="M320" s="5" t="s">
        <v>525</v>
      </c>
      <c r="N320" s="5" t="s">
        <v>620</v>
      </c>
      <c r="O320" s="6">
        <v>44993</v>
      </c>
      <c r="P320" s="6"/>
      <c r="Q320" s="5" t="s">
        <v>128</v>
      </c>
      <c r="R320" s="7">
        <v>69000</v>
      </c>
      <c r="S320" s="7">
        <v>1400</v>
      </c>
      <c r="T320" s="5">
        <v>2</v>
      </c>
      <c r="U320" s="5">
        <v>11</v>
      </c>
      <c r="V320" s="5">
        <v>10</v>
      </c>
      <c r="W320" s="5">
        <v>7</v>
      </c>
      <c r="X320" s="5">
        <v>49</v>
      </c>
      <c r="Y320" s="5" t="s">
        <v>46</v>
      </c>
      <c r="Z320" s="5" t="s">
        <v>47</v>
      </c>
      <c r="AA320" s="5" t="s">
        <v>188</v>
      </c>
      <c r="AB320" s="5" t="s">
        <v>164</v>
      </c>
      <c r="AC320" s="5" t="s">
        <v>130</v>
      </c>
      <c r="AD320" s="5" t="s">
        <v>68</v>
      </c>
      <c r="AE320" s="5">
        <v>44.4</v>
      </c>
    </row>
    <row r="321" spans="1:31" ht="17" x14ac:dyDescent="0.2">
      <c r="A321" s="2" t="s">
        <v>1342</v>
      </c>
      <c r="B321" s="2" t="s">
        <v>1343</v>
      </c>
      <c r="C321" s="2" t="s">
        <v>35</v>
      </c>
      <c r="D321" s="2">
        <v>22</v>
      </c>
      <c r="E321" s="3">
        <v>37887</v>
      </c>
      <c r="F321" s="2" t="s">
        <v>728</v>
      </c>
      <c r="G321" s="2" t="s">
        <v>100</v>
      </c>
      <c r="H321" s="2" t="s">
        <v>682</v>
      </c>
      <c r="I321" s="2" t="s">
        <v>57</v>
      </c>
      <c r="J321" s="2" t="s">
        <v>102</v>
      </c>
      <c r="K321" s="2" t="s">
        <v>103</v>
      </c>
      <c r="L321" s="2" t="s">
        <v>619</v>
      </c>
      <c r="M321" s="2" t="s">
        <v>525</v>
      </c>
      <c r="N321" s="2" t="s">
        <v>620</v>
      </c>
      <c r="O321" s="3">
        <v>45305</v>
      </c>
      <c r="P321" s="3"/>
      <c r="Q321" s="2" t="s">
        <v>79</v>
      </c>
      <c r="R321" s="4">
        <v>126000</v>
      </c>
      <c r="S321" s="4">
        <v>6300</v>
      </c>
      <c r="T321" s="2">
        <v>3</v>
      </c>
      <c r="U321" s="2">
        <v>25</v>
      </c>
      <c r="V321" s="2">
        <v>17</v>
      </c>
      <c r="W321" s="2">
        <v>15</v>
      </c>
      <c r="X321" s="2">
        <v>76</v>
      </c>
      <c r="Y321" s="2" t="s">
        <v>46</v>
      </c>
      <c r="Z321" s="2" t="s">
        <v>47</v>
      </c>
      <c r="AA321" s="2" t="s">
        <v>142</v>
      </c>
      <c r="AB321" s="2" t="s">
        <v>49</v>
      </c>
      <c r="AC321" s="2" t="s">
        <v>108</v>
      </c>
      <c r="AD321" s="2" t="s">
        <v>68</v>
      </c>
      <c r="AE321" s="2">
        <v>62.3</v>
      </c>
    </row>
    <row r="322" spans="1:31" ht="34" x14ac:dyDescent="0.2">
      <c r="A322" s="5" t="s">
        <v>1344</v>
      </c>
      <c r="B322" s="5" t="s">
        <v>1345</v>
      </c>
      <c r="C322" s="5" t="s">
        <v>209</v>
      </c>
      <c r="D322" s="5">
        <v>61</v>
      </c>
      <c r="E322" s="6">
        <v>23754</v>
      </c>
      <c r="F322" s="5" t="s">
        <v>523</v>
      </c>
      <c r="G322" s="5" t="s">
        <v>100</v>
      </c>
      <c r="H322" s="5" t="s">
        <v>379</v>
      </c>
      <c r="I322" s="5" t="s">
        <v>183</v>
      </c>
      <c r="J322" s="5" t="s">
        <v>381</v>
      </c>
      <c r="K322" s="5" t="s">
        <v>382</v>
      </c>
      <c r="L322" s="5" t="s">
        <v>678</v>
      </c>
      <c r="M322" s="5" t="s">
        <v>138</v>
      </c>
      <c r="N322" s="5" t="s">
        <v>620</v>
      </c>
      <c r="O322" s="6">
        <v>45969</v>
      </c>
      <c r="P322" s="6"/>
      <c r="Q322" s="5" t="s">
        <v>45</v>
      </c>
      <c r="R322" s="7">
        <v>58000</v>
      </c>
      <c r="S322" s="7">
        <v>2900</v>
      </c>
      <c r="T322" s="5">
        <v>3</v>
      </c>
      <c r="U322" s="5">
        <v>3</v>
      </c>
      <c r="V322" s="5">
        <v>16</v>
      </c>
      <c r="W322" s="5">
        <v>18</v>
      </c>
      <c r="X322" s="5">
        <v>43</v>
      </c>
      <c r="Y322" s="5" t="s">
        <v>46</v>
      </c>
      <c r="Z322" s="5" t="s">
        <v>64</v>
      </c>
      <c r="AA322" s="5" t="s">
        <v>95</v>
      </c>
      <c r="AB322" s="5" t="s">
        <v>164</v>
      </c>
      <c r="AC322" s="5" t="s">
        <v>267</v>
      </c>
      <c r="AD322" s="5" t="s">
        <v>1346</v>
      </c>
      <c r="AE322" s="5">
        <v>43.8</v>
      </c>
    </row>
    <row r="323" spans="1:31" ht="34" x14ac:dyDescent="0.2">
      <c r="A323" s="2" t="s">
        <v>1347</v>
      </c>
      <c r="B323" s="2" t="s">
        <v>1348</v>
      </c>
      <c r="C323" s="2" t="s">
        <v>549</v>
      </c>
      <c r="D323" s="2">
        <v>23</v>
      </c>
      <c r="E323" s="3">
        <v>37502</v>
      </c>
      <c r="F323" s="2" t="s">
        <v>429</v>
      </c>
      <c r="G323" s="2" t="s">
        <v>72</v>
      </c>
      <c r="H323" s="2" t="s">
        <v>247</v>
      </c>
      <c r="I323" s="2" t="s">
        <v>183</v>
      </c>
      <c r="J323" s="2" t="s">
        <v>202</v>
      </c>
      <c r="K323" s="2" t="s">
        <v>203</v>
      </c>
      <c r="L323" s="2" t="s">
        <v>420</v>
      </c>
      <c r="M323" s="2" t="s">
        <v>43</v>
      </c>
      <c r="N323" s="2" t="s">
        <v>421</v>
      </c>
      <c r="O323" s="3">
        <v>45292</v>
      </c>
      <c r="P323" s="3"/>
      <c r="Q323" s="2" t="s">
        <v>297</v>
      </c>
      <c r="R323" s="4">
        <v>46000</v>
      </c>
      <c r="S323" s="4">
        <v>2300</v>
      </c>
      <c r="T323" s="2">
        <v>3</v>
      </c>
      <c r="U323" s="2">
        <v>23</v>
      </c>
      <c r="V323" s="2">
        <v>19</v>
      </c>
      <c r="W323" s="2">
        <v>15</v>
      </c>
      <c r="X323" s="2">
        <v>56</v>
      </c>
      <c r="Y323" s="2" t="s">
        <v>63</v>
      </c>
      <c r="Z323" s="2" t="s">
        <v>64</v>
      </c>
      <c r="AA323" s="2" t="s">
        <v>188</v>
      </c>
      <c r="AB323" s="2" t="s">
        <v>80</v>
      </c>
      <c r="AC323" s="2" t="s">
        <v>130</v>
      </c>
      <c r="AD323" s="2" t="s">
        <v>51</v>
      </c>
      <c r="AE323" s="2">
        <v>54.8</v>
      </c>
    </row>
    <row r="324" spans="1:31" ht="17" x14ac:dyDescent="0.2">
      <c r="A324" s="5" t="s">
        <v>1349</v>
      </c>
      <c r="B324" s="5" t="s">
        <v>1350</v>
      </c>
      <c r="C324" s="5" t="s">
        <v>35</v>
      </c>
      <c r="D324" s="5">
        <v>29</v>
      </c>
      <c r="E324" s="6" t="s">
        <v>1351</v>
      </c>
      <c r="F324" s="5" t="s">
        <v>598</v>
      </c>
      <c r="G324" s="5" t="s">
        <v>133</v>
      </c>
      <c r="H324" s="5" t="s">
        <v>192</v>
      </c>
      <c r="I324" s="5" t="s">
        <v>74</v>
      </c>
      <c r="J324" s="5" t="s">
        <v>600</v>
      </c>
      <c r="K324" s="5" t="s">
        <v>601</v>
      </c>
      <c r="L324" s="5" t="s">
        <v>1352</v>
      </c>
      <c r="M324" s="5" t="s">
        <v>265</v>
      </c>
      <c r="N324" s="5" t="s">
        <v>266</v>
      </c>
      <c r="O324" s="6" t="s">
        <v>1353</v>
      </c>
      <c r="P324" s="6"/>
      <c r="Q324" s="5" t="s">
        <v>62</v>
      </c>
      <c r="R324" s="7">
        <v>43000</v>
      </c>
      <c r="S324" s="7">
        <v>3900</v>
      </c>
      <c r="T324" s="5" t="s">
        <v>206</v>
      </c>
      <c r="U324" s="5">
        <v>30</v>
      </c>
      <c r="V324" s="5">
        <v>16</v>
      </c>
      <c r="W324" s="5">
        <v>26</v>
      </c>
      <c r="X324" s="5">
        <v>58</v>
      </c>
      <c r="Y324" s="5" t="s">
        <v>339</v>
      </c>
      <c r="Z324" s="5" t="s">
        <v>64</v>
      </c>
      <c r="AA324" s="5" t="s">
        <v>65</v>
      </c>
      <c r="AB324" s="5" t="s">
        <v>66</v>
      </c>
      <c r="AC324" s="5" t="s">
        <v>195</v>
      </c>
      <c r="AD324" s="5" t="s">
        <v>68</v>
      </c>
      <c r="AE324" s="5">
        <v>63.8</v>
      </c>
    </row>
    <row r="325" spans="1:31" ht="17" x14ac:dyDescent="0.2">
      <c r="A325" s="2" t="s">
        <v>1354</v>
      </c>
      <c r="B325" s="2" t="s">
        <v>1355</v>
      </c>
      <c r="C325" s="2" t="s">
        <v>209</v>
      </c>
      <c r="D325" s="2">
        <v>59</v>
      </c>
      <c r="E325" s="3">
        <v>24541</v>
      </c>
      <c r="F325" s="2" t="s">
        <v>133</v>
      </c>
      <c r="G325" s="2" t="s">
        <v>133</v>
      </c>
      <c r="H325" s="2" t="s">
        <v>582</v>
      </c>
      <c r="I325" s="2" t="s">
        <v>74</v>
      </c>
      <c r="J325" s="2" t="s">
        <v>583</v>
      </c>
      <c r="K325" s="2" t="s">
        <v>584</v>
      </c>
      <c r="L325" s="2" t="s">
        <v>186</v>
      </c>
      <c r="M325" s="2" t="s">
        <v>61</v>
      </c>
      <c r="N325" s="2" t="s">
        <v>186</v>
      </c>
      <c r="O325" s="3">
        <v>45074</v>
      </c>
      <c r="P325" s="3">
        <v>45684</v>
      </c>
      <c r="Q325" s="2" t="s">
        <v>759</v>
      </c>
      <c r="R325" s="4">
        <v>66000</v>
      </c>
      <c r="S325" s="4">
        <v>0</v>
      </c>
      <c r="T325" s="2">
        <v>1</v>
      </c>
      <c r="U325" s="2">
        <v>6</v>
      </c>
      <c r="V325" s="2">
        <v>16</v>
      </c>
      <c r="W325" s="2">
        <v>21</v>
      </c>
      <c r="X325" s="2">
        <v>48</v>
      </c>
      <c r="Y325" s="2" t="s">
        <v>46</v>
      </c>
      <c r="Z325" s="2" t="s">
        <v>47</v>
      </c>
      <c r="AA325" s="2" t="s">
        <v>65</v>
      </c>
      <c r="AB325" s="2" t="s">
        <v>66</v>
      </c>
      <c r="AC325" s="2" t="s">
        <v>143</v>
      </c>
      <c r="AD325" s="2" t="s">
        <v>68</v>
      </c>
      <c r="AE325" s="2">
        <v>27.3</v>
      </c>
    </row>
    <row r="326" spans="1:31" ht="17" x14ac:dyDescent="0.2">
      <c r="A326" s="5" t="s">
        <v>1334</v>
      </c>
      <c r="B326" s="5" t="s">
        <v>1356</v>
      </c>
      <c r="C326" s="5" t="s">
        <v>35</v>
      </c>
      <c r="D326" s="5">
        <v>52</v>
      </c>
      <c r="E326" s="6">
        <v>26941</v>
      </c>
      <c r="F326" s="5" t="s">
        <v>210</v>
      </c>
      <c r="G326" s="5" t="s">
        <v>100</v>
      </c>
      <c r="H326" s="5" t="s">
        <v>230</v>
      </c>
      <c r="I326" s="5" t="s">
        <v>115</v>
      </c>
      <c r="J326" s="5" t="s">
        <v>440</v>
      </c>
      <c r="K326" s="5" t="s">
        <v>441</v>
      </c>
      <c r="L326" s="5" t="s">
        <v>186</v>
      </c>
      <c r="M326" s="5" t="s">
        <v>213</v>
      </c>
      <c r="N326" s="5" t="s">
        <v>186</v>
      </c>
      <c r="O326" s="6">
        <v>43568</v>
      </c>
      <c r="P326" s="6"/>
      <c r="Q326" s="5" t="s">
        <v>79</v>
      </c>
      <c r="R326" s="7">
        <v>78000</v>
      </c>
      <c r="S326" s="7">
        <v>3900</v>
      </c>
      <c r="T326" s="5">
        <v>3</v>
      </c>
      <c r="U326" s="5">
        <v>36</v>
      </c>
      <c r="V326" s="5">
        <v>26</v>
      </c>
      <c r="W326" s="5">
        <v>11</v>
      </c>
      <c r="X326" s="5">
        <v>69</v>
      </c>
      <c r="Y326" s="5" t="s">
        <v>46</v>
      </c>
      <c r="Z326" s="5" t="s">
        <v>47</v>
      </c>
      <c r="AA326" s="5" t="s">
        <v>221</v>
      </c>
      <c r="AB326" s="5" t="s">
        <v>66</v>
      </c>
      <c r="AC326" s="5" t="s">
        <v>121</v>
      </c>
      <c r="AD326" s="5" t="s">
        <v>82</v>
      </c>
      <c r="AE326" s="5">
        <v>64.7</v>
      </c>
    </row>
    <row r="327" spans="1:31" ht="34" x14ac:dyDescent="0.2">
      <c r="A327" s="2" t="s">
        <v>1357</v>
      </c>
      <c r="B327" s="2" t="s">
        <v>1358</v>
      </c>
      <c r="C327" s="2" t="s">
        <v>258</v>
      </c>
      <c r="D327" s="2">
        <v>61</v>
      </c>
      <c r="E327" s="3">
        <v>23735</v>
      </c>
      <c r="F327" s="2" t="s">
        <v>523</v>
      </c>
      <c r="G327" s="2" t="s">
        <v>100</v>
      </c>
      <c r="H327" s="2" t="s">
        <v>379</v>
      </c>
      <c r="I327" s="2" t="s">
        <v>115</v>
      </c>
      <c r="J327" s="2" t="s">
        <v>343</v>
      </c>
      <c r="K327" s="2" t="s">
        <v>344</v>
      </c>
      <c r="L327" s="2" t="s">
        <v>442</v>
      </c>
      <c r="M327" s="2" t="s">
        <v>265</v>
      </c>
      <c r="N327" s="2" t="s">
        <v>266</v>
      </c>
      <c r="O327" s="3">
        <v>44013</v>
      </c>
      <c r="P327" s="3"/>
      <c r="Q327" s="2" t="s">
        <v>297</v>
      </c>
      <c r="R327" s="4">
        <v>49000</v>
      </c>
      <c r="S327" s="4">
        <v>2400</v>
      </c>
      <c r="T327" s="2">
        <v>3</v>
      </c>
      <c r="U327" s="2">
        <v>20</v>
      </c>
      <c r="V327" s="2">
        <v>17</v>
      </c>
      <c r="W327" s="2">
        <v>17</v>
      </c>
      <c r="X327" s="2">
        <v>51</v>
      </c>
      <c r="Y327" s="2" t="s">
        <v>46</v>
      </c>
      <c r="Z327" s="2" t="s">
        <v>47</v>
      </c>
      <c r="AA327" s="2" t="s">
        <v>221</v>
      </c>
      <c r="AB327" s="2" t="s">
        <v>243</v>
      </c>
      <c r="AC327" s="2" t="s">
        <v>267</v>
      </c>
      <c r="AD327" s="2" t="s">
        <v>68</v>
      </c>
      <c r="AE327" s="2">
        <v>51.3</v>
      </c>
    </row>
    <row r="328" spans="1:31" ht="17" x14ac:dyDescent="0.2">
      <c r="A328" s="5" t="s">
        <v>1359</v>
      </c>
      <c r="B328" s="5" t="s">
        <v>1360</v>
      </c>
      <c r="C328" s="5" t="s">
        <v>35</v>
      </c>
      <c r="D328" s="5">
        <v>34</v>
      </c>
      <c r="E328" s="6" t="s">
        <v>1361</v>
      </c>
      <c r="F328" s="5" t="s">
        <v>1362</v>
      </c>
      <c r="G328" s="5" t="s">
        <v>72</v>
      </c>
      <c r="H328" s="5" t="s">
        <v>1322</v>
      </c>
      <c r="I328" s="5" t="s">
        <v>74</v>
      </c>
      <c r="J328" s="5" t="s">
        <v>397</v>
      </c>
      <c r="K328" s="5" t="s">
        <v>398</v>
      </c>
      <c r="L328" s="5" t="s">
        <v>1018</v>
      </c>
      <c r="M328" s="5" t="s">
        <v>234</v>
      </c>
      <c r="N328" s="5" t="s">
        <v>974</v>
      </c>
      <c r="O328" s="6">
        <v>45013</v>
      </c>
      <c r="P328" s="6"/>
      <c r="Q328" s="5" t="s">
        <v>62</v>
      </c>
      <c r="R328" s="7">
        <v>56000</v>
      </c>
      <c r="S328" s="7">
        <v>7800</v>
      </c>
      <c r="T328" s="5">
        <v>5</v>
      </c>
      <c r="U328" s="5">
        <v>34</v>
      </c>
      <c r="V328" s="5">
        <v>15</v>
      </c>
      <c r="W328" s="5">
        <v>18</v>
      </c>
      <c r="X328" s="5">
        <v>56</v>
      </c>
      <c r="Y328" s="5" t="s">
        <v>46</v>
      </c>
      <c r="Z328" s="5" t="s">
        <v>64</v>
      </c>
      <c r="AA328" s="5" t="s">
        <v>176</v>
      </c>
      <c r="AB328" s="5" t="s">
        <v>66</v>
      </c>
      <c r="AC328" s="5" t="s">
        <v>81</v>
      </c>
      <c r="AD328" s="5" t="s">
        <v>68</v>
      </c>
      <c r="AE328" s="5">
        <v>74.099999999999994</v>
      </c>
    </row>
    <row r="329" spans="1:31" ht="17" x14ac:dyDescent="0.2">
      <c r="A329" s="2" t="s">
        <v>1363</v>
      </c>
      <c r="B329" s="2" t="s">
        <v>1364</v>
      </c>
      <c r="C329" s="2" t="s">
        <v>35</v>
      </c>
      <c r="D329" s="2">
        <v>35</v>
      </c>
      <c r="E329" s="3">
        <v>33161</v>
      </c>
      <c r="F329" s="2" t="s">
        <v>71</v>
      </c>
      <c r="G329" s="2" t="s">
        <v>200</v>
      </c>
      <c r="H329" s="2" t="s">
        <v>424</v>
      </c>
      <c r="I329" s="2" t="s">
        <v>115</v>
      </c>
      <c r="J329" s="2" t="s">
        <v>872</v>
      </c>
      <c r="K329" s="2" t="s">
        <v>873</v>
      </c>
      <c r="L329" s="2" t="s">
        <v>411</v>
      </c>
      <c r="M329" s="2" t="s">
        <v>119</v>
      </c>
      <c r="N329" s="2" t="s">
        <v>412</v>
      </c>
      <c r="O329" s="3">
        <v>44238</v>
      </c>
      <c r="P329" s="3"/>
      <c r="Q329" s="2" t="s">
        <v>62</v>
      </c>
      <c r="R329" s="4">
        <v>72000</v>
      </c>
      <c r="S329" s="4">
        <v>10100</v>
      </c>
      <c r="T329" s="2">
        <v>5</v>
      </c>
      <c r="U329" s="2">
        <v>12</v>
      </c>
      <c r="V329" s="2">
        <v>18</v>
      </c>
      <c r="W329" s="2">
        <v>13</v>
      </c>
      <c r="X329" s="2">
        <v>73</v>
      </c>
      <c r="Y329" s="2" t="s">
        <v>339</v>
      </c>
      <c r="Z329" s="2" t="s">
        <v>47</v>
      </c>
      <c r="AA329" s="2" t="s">
        <v>221</v>
      </c>
      <c r="AB329" s="2" t="s">
        <v>80</v>
      </c>
      <c r="AC329" s="2" t="s">
        <v>81</v>
      </c>
      <c r="AD329" s="2" t="s">
        <v>68</v>
      </c>
      <c r="AE329" s="2">
        <v>77</v>
      </c>
    </row>
    <row r="330" spans="1:31" ht="34" x14ac:dyDescent="0.2">
      <c r="A330" s="5" t="s">
        <v>1365</v>
      </c>
      <c r="B330" s="5" t="s">
        <v>1366</v>
      </c>
      <c r="C330" s="5" t="s">
        <v>35</v>
      </c>
      <c r="D330" s="5">
        <v>49</v>
      </c>
      <c r="E330" s="6">
        <v>27939</v>
      </c>
      <c r="F330" s="5" t="s">
        <v>402</v>
      </c>
      <c r="G330" s="5" t="s">
        <v>72</v>
      </c>
      <c r="H330" s="5" t="s">
        <v>616</v>
      </c>
      <c r="I330" s="5" t="s">
        <v>57</v>
      </c>
      <c r="J330" s="5" t="s">
        <v>948</v>
      </c>
      <c r="K330" s="5" t="s">
        <v>949</v>
      </c>
      <c r="L330" s="5" t="s">
        <v>472</v>
      </c>
      <c r="M330" s="5" t="s">
        <v>43</v>
      </c>
      <c r="N330" s="5" t="s">
        <v>421</v>
      </c>
      <c r="O330" s="6" t="s">
        <v>1367</v>
      </c>
      <c r="P330" s="6"/>
      <c r="Q330" s="5" t="s">
        <v>128</v>
      </c>
      <c r="R330" s="7">
        <v>104000</v>
      </c>
      <c r="S330" s="7">
        <v>5200</v>
      </c>
      <c r="T330" s="5">
        <v>3</v>
      </c>
      <c r="U330" s="5">
        <v>12</v>
      </c>
      <c r="V330" s="5">
        <v>8</v>
      </c>
      <c r="W330" s="5">
        <v>0</v>
      </c>
      <c r="X330" s="5">
        <v>50</v>
      </c>
      <c r="Y330" s="5" t="s">
        <v>46</v>
      </c>
      <c r="Z330" s="5" t="s">
        <v>292</v>
      </c>
      <c r="AA330" s="5" t="s">
        <v>48</v>
      </c>
      <c r="AB330" s="5" t="s">
        <v>80</v>
      </c>
      <c r="AC330" s="5" t="s">
        <v>408</v>
      </c>
      <c r="AD330" s="5" t="s">
        <v>68</v>
      </c>
      <c r="AE330" s="5">
        <v>57.5</v>
      </c>
    </row>
    <row r="331" spans="1:31" ht="17" x14ac:dyDescent="0.2">
      <c r="A331" s="2" t="s">
        <v>1368</v>
      </c>
      <c r="B331" s="2" t="s">
        <v>1369</v>
      </c>
      <c r="C331" s="2" t="s">
        <v>35</v>
      </c>
      <c r="D331" s="2">
        <v>43</v>
      </c>
      <c r="E331" s="3">
        <v>30190</v>
      </c>
      <c r="F331" s="2" t="s">
        <v>155</v>
      </c>
      <c r="G331" s="2" t="s">
        <v>181</v>
      </c>
      <c r="H331" s="2" t="s">
        <v>505</v>
      </c>
      <c r="I331" s="2" t="s">
        <v>115</v>
      </c>
      <c r="J331" s="2" t="s">
        <v>184</v>
      </c>
      <c r="K331" s="2" t="s">
        <v>185</v>
      </c>
      <c r="L331" s="2" t="s">
        <v>242</v>
      </c>
      <c r="M331" s="2" t="s">
        <v>234</v>
      </c>
      <c r="N331" s="2" t="s">
        <v>235</v>
      </c>
      <c r="O331" s="3">
        <v>44987</v>
      </c>
      <c r="P331" s="3"/>
      <c r="Q331" s="2" t="s">
        <v>62</v>
      </c>
      <c r="R331" s="4">
        <v>85000</v>
      </c>
      <c r="S331" s="4">
        <v>0</v>
      </c>
      <c r="T331" s="2">
        <v>1</v>
      </c>
      <c r="U331" s="2">
        <v>32</v>
      </c>
      <c r="V331" s="2">
        <v>29</v>
      </c>
      <c r="W331" s="2">
        <v>7</v>
      </c>
      <c r="X331" s="2">
        <v>58</v>
      </c>
      <c r="Y331" s="2" t="s">
        <v>46</v>
      </c>
      <c r="Z331" s="2" t="s">
        <v>64</v>
      </c>
      <c r="AA331" s="2" t="s">
        <v>215</v>
      </c>
      <c r="AB331" s="2" t="s">
        <v>66</v>
      </c>
      <c r="AC331" s="2" t="s">
        <v>165</v>
      </c>
      <c r="AD331" s="2" t="s">
        <v>68</v>
      </c>
      <c r="AE331" s="2">
        <v>43.8</v>
      </c>
    </row>
    <row r="332" spans="1:31" ht="17" x14ac:dyDescent="0.2">
      <c r="A332" s="5" t="s">
        <v>1370</v>
      </c>
      <c r="B332" s="5" t="s">
        <v>1371</v>
      </c>
      <c r="C332" s="5" t="s">
        <v>35</v>
      </c>
      <c r="D332" s="5">
        <v>48</v>
      </c>
      <c r="E332" s="6">
        <v>28455</v>
      </c>
      <c r="F332" s="5" t="s">
        <v>429</v>
      </c>
      <c r="G332" s="5" t="s">
        <v>200</v>
      </c>
      <c r="H332" s="5" t="s">
        <v>201</v>
      </c>
      <c r="I332" s="5" t="s">
        <v>157</v>
      </c>
      <c r="J332" s="5" t="s">
        <v>470</v>
      </c>
      <c r="K332" s="5" t="s">
        <v>589</v>
      </c>
      <c r="L332" s="5" t="s">
        <v>619</v>
      </c>
      <c r="M332" s="5" t="s">
        <v>525</v>
      </c>
      <c r="N332" s="5" t="s">
        <v>620</v>
      </c>
      <c r="O332" s="6">
        <v>42465</v>
      </c>
      <c r="P332" s="6"/>
      <c r="Q332" s="5" t="s">
        <v>62</v>
      </c>
      <c r="R332" s="7"/>
      <c r="S332" s="7">
        <v>3600</v>
      </c>
      <c r="T332" s="5">
        <v>4</v>
      </c>
      <c r="U332" s="5">
        <v>20</v>
      </c>
      <c r="V332" s="5">
        <v>11</v>
      </c>
      <c r="W332" s="5">
        <v>5</v>
      </c>
      <c r="X332" s="5">
        <v>66</v>
      </c>
      <c r="Y332" s="5" t="s">
        <v>339</v>
      </c>
      <c r="Z332" s="5" t="s">
        <v>47</v>
      </c>
      <c r="AA332" s="5" t="s">
        <v>142</v>
      </c>
      <c r="AB332" s="5" t="s">
        <v>66</v>
      </c>
      <c r="AC332" s="5" t="s">
        <v>130</v>
      </c>
      <c r="AD332" s="5" t="s">
        <v>68</v>
      </c>
      <c r="AE332" s="5">
        <v>71.599999999999994</v>
      </c>
    </row>
    <row r="333" spans="1:31" ht="17" x14ac:dyDescent="0.2">
      <c r="A333" s="2" t="s">
        <v>1372</v>
      </c>
      <c r="B333" s="2" t="s">
        <v>1373</v>
      </c>
      <c r="C333" s="2" t="s">
        <v>168</v>
      </c>
      <c r="D333" s="2">
        <v>47</v>
      </c>
      <c r="E333" s="3" t="s">
        <v>1374</v>
      </c>
      <c r="F333" s="2" t="s">
        <v>693</v>
      </c>
      <c r="G333" s="2" t="s">
        <v>723</v>
      </c>
      <c r="H333" s="2" t="s">
        <v>1375</v>
      </c>
      <c r="I333" s="2" t="s">
        <v>115</v>
      </c>
      <c r="J333" s="2" t="s">
        <v>583</v>
      </c>
      <c r="K333" s="2" t="s">
        <v>584</v>
      </c>
      <c r="L333" s="2" t="s">
        <v>1047</v>
      </c>
      <c r="M333" s="2" t="s">
        <v>289</v>
      </c>
      <c r="N333" s="2" t="s">
        <v>311</v>
      </c>
      <c r="O333" s="3">
        <v>42410</v>
      </c>
      <c r="P333" s="3"/>
      <c r="Q333" s="2" t="s">
        <v>45</v>
      </c>
      <c r="R333" s="4">
        <v>80000</v>
      </c>
      <c r="S333" s="4">
        <v>4000</v>
      </c>
      <c r="T333" s="2"/>
      <c r="U333" s="2">
        <v>35</v>
      </c>
      <c r="V333" s="2">
        <v>4</v>
      </c>
      <c r="W333" s="2">
        <v>0</v>
      </c>
      <c r="X333" s="2">
        <v>80</v>
      </c>
      <c r="Y333" s="2" t="s">
        <v>46</v>
      </c>
      <c r="Z333" s="2" t="s">
        <v>47</v>
      </c>
      <c r="AA333" s="2" t="s">
        <v>95</v>
      </c>
      <c r="AB333" s="2" t="s">
        <v>66</v>
      </c>
      <c r="AC333" s="2" t="s">
        <v>143</v>
      </c>
      <c r="AD333" s="2" t="s">
        <v>51</v>
      </c>
      <c r="AE333" s="2">
        <v>73.8</v>
      </c>
    </row>
    <row r="334" spans="1:31" ht="17" x14ac:dyDescent="0.2">
      <c r="A334" s="5" t="s">
        <v>1376</v>
      </c>
      <c r="B334" s="5" t="s">
        <v>1377</v>
      </c>
      <c r="C334" s="5" t="s">
        <v>35</v>
      </c>
      <c r="D334" s="5">
        <v>33</v>
      </c>
      <c r="E334" s="6">
        <v>33777</v>
      </c>
      <c r="F334" s="5" t="s">
        <v>99</v>
      </c>
      <c r="G334" s="5" t="s">
        <v>100</v>
      </c>
      <c r="H334" s="5" t="s">
        <v>682</v>
      </c>
      <c r="I334" s="5" t="s">
        <v>115</v>
      </c>
      <c r="J334" s="5" t="s">
        <v>102</v>
      </c>
      <c r="K334" s="5" t="s">
        <v>103</v>
      </c>
      <c r="L334" s="5" t="s">
        <v>366</v>
      </c>
      <c r="M334" s="5" t="s">
        <v>273</v>
      </c>
      <c r="N334" s="5" t="s">
        <v>274</v>
      </c>
      <c r="O334" s="6">
        <v>43422</v>
      </c>
      <c r="P334" s="6"/>
      <c r="Q334" s="5" t="s">
        <v>62</v>
      </c>
      <c r="R334" s="7">
        <v>87000</v>
      </c>
      <c r="S334" s="7">
        <v>7800</v>
      </c>
      <c r="T334" s="5" t="s">
        <v>837</v>
      </c>
      <c r="U334" s="5">
        <v>22</v>
      </c>
      <c r="V334" s="5">
        <v>10</v>
      </c>
      <c r="W334" s="5">
        <v>0</v>
      </c>
      <c r="X334" s="5">
        <v>73</v>
      </c>
      <c r="Y334" s="5" t="s">
        <v>46</v>
      </c>
      <c r="Z334" s="5" t="s">
        <v>292</v>
      </c>
      <c r="AA334" s="5" t="s">
        <v>215</v>
      </c>
      <c r="AB334" s="5" t="s">
        <v>66</v>
      </c>
      <c r="AC334" s="5" t="s">
        <v>108</v>
      </c>
      <c r="AD334" s="5" t="s">
        <v>68</v>
      </c>
      <c r="AE334" s="5"/>
    </row>
    <row r="335" spans="1:31" ht="17" x14ac:dyDescent="0.2">
      <c r="A335" s="2" t="s">
        <v>1378</v>
      </c>
      <c r="B335" s="2" t="s">
        <v>1379</v>
      </c>
      <c r="C335" s="2" t="s">
        <v>35</v>
      </c>
      <c r="D335" s="2">
        <v>38</v>
      </c>
      <c r="E335" s="3">
        <v>32202</v>
      </c>
      <c r="F335" s="2" t="s">
        <v>210</v>
      </c>
      <c r="G335" s="2" t="s">
        <v>100</v>
      </c>
      <c r="H335" s="2" t="s">
        <v>230</v>
      </c>
      <c r="I335" s="2" t="s">
        <v>115</v>
      </c>
      <c r="J335" s="2" t="s">
        <v>676</v>
      </c>
      <c r="K335" s="2" t="s">
        <v>677</v>
      </c>
      <c r="L335" s="2" t="s">
        <v>374</v>
      </c>
      <c r="M335" s="2" t="s">
        <v>289</v>
      </c>
      <c r="N335" s="2" t="s">
        <v>375</v>
      </c>
      <c r="O335" s="3">
        <v>45395</v>
      </c>
      <c r="P335" s="3" t="s">
        <v>1380</v>
      </c>
      <c r="Q335" s="2" t="s">
        <v>959</v>
      </c>
      <c r="R335" s="4">
        <v>72000</v>
      </c>
      <c r="S335" s="4">
        <v>3600</v>
      </c>
      <c r="T335" s="2">
        <v>3</v>
      </c>
      <c r="U335" s="2">
        <v>19</v>
      </c>
      <c r="V335" s="2">
        <v>15</v>
      </c>
      <c r="W335" s="2">
        <v>5</v>
      </c>
      <c r="X335" s="2">
        <v>54</v>
      </c>
      <c r="Y335" s="2" t="s">
        <v>46</v>
      </c>
      <c r="Z335" s="2" t="s">
        <v>107</v>
      </c>
      <c r="AA335" s="2" t="s">
        <v>188</v>
      </c>
      <c r="AB335" s="2" t="s">
        <v>49</v>
      </c>
      <c r="AC335" s="2" t="s">
        <v>121</v>
      </c>
      <c r="AD335" s="2" t="s">
        <v>68</v>
      </c>
      <c r="AE335" s="2">
        <v>58.1</v>
      </c>
    </row>
    <row r="336" spans="1:31" ht="17" x14ac:dyDescent="0.2">
      <c r="A336" s="5" t="s">
        <v>1381</v>
      </c>
      <c r="B336" s="5" t="s">
        <v>1382</v>
      </c>
      <c r="C336" s="5" t="s">
        <v>154</v>
      </c>
      <c r="D336" s="5">
        <v>60</v>
      </c>
      <c r="E336" s="6">
        <v>24221</v>
      </c>
      <c r="F336" s="5" t="s">
        <v>71</v>
      </c>
      <c r="G336" s="5" t="s">
        <v>72</v>
      </c>
      <c r="H336" s="5" t="s">
        <v>715</v>
      </c>
      <c r="I336" s="5" t="s">
        <v>183</v>
      </c>
      <c r="J336" s="5" t="s">
        <v>425</v>
      </c>
      <c r="K336" s="5" t="s">
        <v>426</v>
      </c>
      <c r="L336" s="5" t="s">
        <v>406</v>
      </c>
      <c r="M336" s="5" t="s">
        <v>161</v>
      </c>
      <c r="N336" s="5" t="s">
        <v>174</v>
      </c>
      <c r="O336" s="6">
        <v>45605</v>
      </c>
      <c r="P336" s="6"/>
      <c r="Q336" s="5" t="s">
        <v>62</v>
      </c>
      <c r="R336" s="7">
        <v>59000</v>
      </c>
      <c r="S336" s="7">
        <v>3000</v>
      </c>
      <c r="T336" s="5">
        <v>3</v>
      </c>
      <c r="U336" s="5">
        <v>41</v>
      </c>
      <c r="V336" s="5">
        <v>17</v>
      </c>
      <c r="W336" s="5">
        <v>14</v>
      </c>
      <c r="X336" s="5">
        <v>82</v>
      </c>
      <c r="Y336" s="5" t="s">
        <v>46</v>
      </c>
      <c r="Z336" s="5" t="s">
        <v>47</v>
      </c>
      <c r="AA336" s="5" t="s">
        <v>215</v>
      </c>
      <c r="AB336" s="5" t="s">
        <v>66</v>
      </c>
      <c r="AC336" s="5" t="s">
        <v>81</v>
      </c>
      <c r="AD336" s="5" t="s">
        <v>68</v>
      </c>
      <c r="AE336" s="5">
        <v>68.7</v>
      </c>
    </row>
    <row r="337" spans="1:31" ht="17" x14ac:dyDescent="0.2">
      <c r="A337" s="2" t="s">
        <v>1383</v>
      </c>
      <c r="B337" s="2" t="s">
        <v>1384</v>
      </c>
      <c r="C337" s="2" t="s">
        <v>35</v>
      </c>
      <c r="D337" s="2">
        <v>46</v>
      </c>
      <c r="E337" s="3">
        <v>29283</v>
      </c>
      <c r="F337" s="2" t="s">
        <v>598</v>
      </c>
      <c r="G337" s="2" t="s">
        <v>133</v>
      </c>
      <c r="H337" s="2" t="s">
        <v>192</v>
      </c>
      <c r="I337" s="2" t="s">
        <v>115</v>
      </c>
      <c r="J337" s="2" t="s">
        <v>193</v>
      </c>
      <c r="K337" s="2" t="s">
        <v>1385</v>
      </c>
      <c r="L337" s="2" t="s">
        <v>173</v>
      </c>
      <c r="M337" s="2" t="s">
        <v>250</v>
      </c>
      <c r="N337" s="2" t="s">
        <v>174</v>
      </c>
      <c r="O337" s="3">
        <v>44207</v>
      </c>
      <c r="P337" s="3"/>
      <c r="Q337" s="2" t="s">
        <v>297</v>
      </c>
      <c r="R337" s="4">
        <v>79000</v>
      </c>
      <c r="S337" s="4">
        <v>1600</v>
      </c>
      <c r="T337" s="2">
        <v>2</v>
      </c>
      <c r="U337" s="2">
        <v>29</v>
      </c>
      <c r="V337" s="2">
        <v>14</v>
      </c>
      <c r="W337" s="2">
        <v>18</v>
      </c>
      <c r="X337" s="2">
        <v>42</v>
      </c>
      <c r="Y337" s="2" t="s">
        <v>46</v>
      </c>
      <c r="Z337" s="2" t="s">
        <v>47</v>
      </c>
      <c r="AA337" s="2" t="s">
        <v>176</v>
      </c>
      <c r="AB337" s="2" t="s">
        <v>66</v>
      </c>
      <c r="AC337" s="2" t="s">
        <v>195</v>
      </c>
      <c r="AD337" s="2" t="s">
        <v>82</v>
      </c>
      <c r="AE337" s="2">
        <v>41</v>
      </c>
    </row>
    <row r="338" spans="1:31" ht="17" x14ac:dyDescent="0.2">
      <c r="A338" s="5" t="s">
        <v>1386</v>
      </c>
      <c r="B338" s="5" t="s">
        <v>1387</v>
      </c>
      <c r="C338" s="5" t="s">
        <v>332</v>
      </c>
      <c r="D338" s="5">
        <v>34</v>
      </c>
      <c r="E338" s="6">
        <v>33450</v>
      </c>
      <c r="F338" s="5" t="s">
        <v>455</v>
      </c>
      <c r="G338" s="5" t="s">
        <v>72</v>
      </c>
      <c r="H338" s="5" t="s">
        <v>715</v>
      </c>
      <c r="I338" s="5" t="s">
        <v>115</v>
      </c>
      <c r="J338" s="5" t="s">
        <v>1011</v>
      </c>
      <c r="K338" s="5" t="s">
        <v>1388</v>
      </c>
      <c r="L338" s="5" t="s">
        <v>345</v>
      </c>
      <c r="M338" s="5" t="s">
        <v>61</v>
      </c>
      <c r="N338" s="5" t="s">
        <v>186</v>
      </c>
      <c r="O338" s="6">
        <v>42892</v>
      </c>
      <c r="P338" s="6">
        <v>45660</v>
      </c>
      <c r="Q338" s="5" t="s">
        <v>770</v>
      </c>
      <c r="R338" s="7">
        <v>75000</v>
      </c>
      <c r="S338" s="7">
        <v>3800</v>
      </c>
      <c r="T338" s="5">
        <v>3</v>
      </c>
      <c r="U338" s="5">
        <v>44</v>
      </c>
      <c r="V338" s="5">
        <v>20</v>
      </c>
      <c r="W338" s="5">
        <v>6</v>
      </c>
      <c r="X338" s="5">
        <v>47</v>
      </c>
      <c r="Y338" s="5" t="s">
        <v>46</v>
      </c>
      <c r="Z338" s="5" t="s">
        <v>151</v>
      </c>
      <c r="AA338" s="5" t="s">
        <v>48</v>
      </c>
      <c r="AB338" s="5" t="s">
        <v>66</v>
      </c>
      <c r="AC338" s="5" t="s">
        <v>81</v>
      </c>
      <c r="AD338" s="5" t="s">
        <v>68</v>
      </c>
      <c r="AE338" s="5">
        <v>60.5</v>
      </c>
    </row>
    <row r="339" spans="1:31" ht="34" x14ac:dyDescent="0.2">
      <c r="A339" s="2" t="s">
        <v>1389</v>
      </c>
      <c r="B339" s="2" t="s">
        <v>1390</v>
      </c>
      <c r="C339" s="2" t="s">
        <v>154</v>
      </c>
      <c r="D339" s="2">
        <v>58</v>
      </c>
      <c r="E339" s="3">
        <v>24916</v>
      </c>
      <c r="F339" s="2" t="s">
        <v>1391</v>
      </c>
      <c r="G339" s="2" t="s">
        <v>37</v>
      </c>
      <c r="H339" s="2" t="s">
        <v>225</v>
      </c>
      <c r="I339" s="2" t="s">
        <v>157</v>
      </c>
      <c r="J339" s="2" t="s">
        <v>270</v>
      </c>
      <c r="K339" s="2" t="s">
        <v>271</v>
      </c>
      <c r="L339" s="2" t="s">
        <v>118</v>
      </c>
      <c r="M339" s="2" t="s">
        <v>119</v>
      </c>
      <c r="N339" s="2" t="s">
        <v>1392</v>
      </c>
      <c r="O339" s="3">
        <v>45996</v>
      </c>
      <c r="P339" s="3"/>
      <c r="Q339" s="2" t="s">
        <v>62</v>
      </c>
      <c r="R339" s="4">
        <v>45000</v>
      </c>
      <c r="S339" s="4">
        <v>4000</v>
      </c>
      <c r="T339" s="2">
        <v>4</v>
      </c>
      <c r="U339" s="2">
        <v>14</v>
      </c>
      <c r="V339" s="2">
        <v>27</v>
      </c>
      <c r="W339" s="2">
        <v>3</v>
      </c>
      <c r="X339" s="2">
        <v>72</v>
      </c>
      <c r="Y339" s="2" t="s">
        <v>46</v>
      </c>
      <c r="Z339" s="2" t="s">
        <v>47</v>
      </c>
      <c r="AA339" s="2" t="s">
        <v>95</v>
      </c>
      <c r="AB339" s="2" t="s">
        <v>66</v>
      </c>
      <c r="AC339" s="2" t="s">
        <v>50</v>
      </c>
      <c r="AD339" s="2" t="s">
        <v>276</v>
      </c>
      <c r="AE339" s="2">
        <v>73.2</v>
      </c>
    </row>
    <row r="340" spans="1:31" ht="17" x14ac:dyDescent="0.2">
      <c r="A340" s="5" t="s">
        <v>1393</v>
      </c>
      <c r="B340" s="5" t="s">
        <v>1394</v>
      </c>
      <c r="C340" s="5" t="s">
        <v>642</v>
      </c>
      <c r="D340" s="5">
        <v>22</v>
      </c>
      <c r="E340" s="6">
        <v>38033</v>
      </c>
      <c r="F340" s="5" t="s">
        <v>124</v>
      </c>
      <c r="G340" s="5" t="s">
        <v>72</v>
      </c>
      <c r="H340" s="5" t="s">
        <v>295</v>
      </c>
      <c r="I340" s="5" t="s">
        <v>57</v>
      </c>
      <c r="J340" s="5" t="s">
        <v>324</v>
      </c>
      <c r="K340" s="5" t="s">
        <v>636</v>
      </c>
      <c r="L340" s="5" t="s">
        <v>186</v>
      </c>
      <c r="M340" s="5" t="s">
        <v>1395</v>
      </c>
      <c r="N340" s="5" t="s">
        <v>186</v>
      </c>
      <c r="O340" s="6">
        <v>44306</v>
      </c>
      <c r="P340" s="6">
        <v>44677</v>
      </c>
      <c r="Q340" s="5" t="s">
        <v>175</v>
      </c>
      <c r="R340" s="7"/>
      <c r="S340" s="7">
        <v>2100</v>
      </c>
      <c r="T340" s="5">
        <v>2</v>
      </c>
      <c r="U340" s="5">
        <v>50</v>
      </c>
      <c r="V340" s="5">
        <v>18</v>
      </c>
      <c r="W340" s="5">
        <v>0</v>
      </c>
      <c r="X340" s="5">
        <v>35</v>
      </c>
      <c r="Y340" s="5" t="s">
        <v>298</v>
      </c>
      <c r="Z340" s="5" t="s">
        <v>47</v>
      </c>
      <c r="AA340" s="5" t="s">
        <v>65</v>
      </c>
      <c r="AB340" s="5" t="s">
        <v>989</v>
      </c>
      <c r="AC340" s="5" t="s">
        <v>130</v>
      </c>
      <c r="AD340" s="5" t="s">
        <v>68</v>
      </c>
      <c r="AE340" s="5">
        <v>50.2</v>
      </c>
    </row>
    <row r="341" spans="1:31" ht="17" x14ac:dyDescent="0.2">
      <c r="A341" s="2" t="s">
        <v>1396</v>
      </c>
      <c r="B341" s="2" t="s">
        <v>1397</v>
      </c>
      <c r="C341" s="2" t="s">
        <v>154</v>
      </c>
      <c r="D341" s="2">
        <v>48</v>
      </c>
      <c r="E341" s="3">
        <v>28324</v>
      </c>
      <c r="F341" s="2" t="s">
        <v>133</v>
      </c>
      <c r="G341" s="2" t="s">
        <v>133</v>
      </c>
      <c r="H341" s="2" t="s">
        <v>582</v>
      </c>
      <c r="I341" s="2" t="s">
        <v>57</v>
      </c>
      <c r="J341" s="2" t="s">
        <v>685</v>
      </c>
      <c r="K341" s="2" t="s">
        <v>686</v>
      </c>
      <c r="L341" s="2" t="s">
        <v>60</v>
      </c>
      <c r="M341" s="2" t="s">
        <v>61</v>
      </c>
      <c r="N341" s="2" t="s">
        <v>60</v>
      </c>
      <c r="O341" s="3">
        <v>43710</v>
      </c>
      <c r="P341" s="3"/>
      <c r="Q341" s="2" t="s">
        <v>297</v>
      </c>
      <c r="R341" s="4">
        <v>110000</v>
      </c>
      <c r="S341" s="4">
        <v>5500</v>
      </c>
      <c r="T341" s="2">
        <v>3</v>
      </c>
      <c r="U341" s="2">
        <v>16</v>
      </c>
      <c r="V341" s="2">
        <v>4</v>
      </c>
      <c r="W341" s="2">
        <v>5</v>
      </c>
      <c r="X341" s="2">
        <v>57</v>
      </c>
      <c r="Y341" s="2" t="s">
        <v>63</v>
      </c>
      <c r="Z341" s="2" t="s">
        <v>64</v>
      </c>
      <c r="AA341" s="2" t="s">
        <v>142</v>
      </c>
      <c r="AB341" s="2" t="s">
        <v>49</v>
      </c>
      <c r="AC341" s="2" t="s">
        <v>143</v>
      </c>
      <c r="AD341" s="2" t="s">
        <v>109</v>
      </c>
      <c r="AE341" s="2">
        <v>58.5</v>
      </c>
    </row>
    <row r="342" spans="1:31" ht="17" x14ac:dyDescent="0.2">
      <c r="A342" s="5" t="s">
        <v>1398</v>
      </c>
      <c r="B342" s="5" t="s">
        <v>1399</v>
      </c>
      <c r="C342" s="5" t="s">
        <v>154</v>
      </c>
      <c r="D342" s="5">
        <v>25</v>
      </c>
      <c r="E342" s="6">
        <v>36732</v>
      </c>
      <c r="F342" s="5" t="s">
        <v>609</v>
      </c>
      <c r="G342" s="5" t="s">
        <v>55</v>
      </c>
      <c r="H342" s="5" t="s">
        <v>352</v>
      </c>
      <c r="I342" s="5" t="s">
        <v>89</v>
      </c>
      <c r="J342" s="5" t="s">
        <v>171</v>
      </c>
      <c r="K342" s="5" t="s">
        <v>172</v>
      </c>
      <c r="L342" s="5" t="s">
        <v>242</v>
      </c>
      <c r="M342" s="5" t="s">
        <v>234</v>
      </c>
      <c r="N342" s="5" t="s">
        <v>1400</v>
      </c>
      <c r="O342" s="6" t="s">
        <v>1401</v>
      </c>
      <c r="P342" s="6"/>
      <c r="Q342" s="5" t="s">
        <v>45</v>
      </c>
      <c r="R342" s="7">
        <v>146000</v>
      </c>
      <c r="S342" s="7">
        <v>8800</v>
      </c>
      <c r="T342" s="5">
        <v>3</v>
      </c>
      <c r="U342" s="5">
        <v>28</v>
      </c>
      <c r="V342" s="5">
        <v>18</v>
      </c>
      <c r="W342" s="5">
        <v>1</v>
      </c>
      <c r="X342" s="5">
        <v>73</v>
      </c>
      <c r="Y342" s="5" t="s">
        <v>320</v>
      </c>
      <c r="Z342" s="5" t="s">
        <v>64</v>
      </c>
      <c r="AA342" s="5" t="s">
        <v>142</v>
      </c>
      <c r="AB342" s="5" t="s">
        <v>80</v>
      </c>
      <c r="AC342" s="5" t="s">
        <v>177</v>
      </c>
      <c r="AD342" s="5" t="s">
        <v>109</v>
      </c>
      <c r="AE342" s="5">
        <v>69</v>
      </c>
    </row>
    <row r="343" spans="1:31" ht="34" x14ac:dyDescent="0.2">
      <c r="A343" s="2" t="s">
        <v>1402</v>
      </c>
      <c r="B343" s="2" t="s">
        <v>1403</v>
      </c>
      <c r="C343" s="2" t="s">
        <v>642</v>
      </c>
      <c r="D343" s="2">
        <v>45</v>
      </c>
      <c r="E343" s="3">
        <v>29548</v>
      </c>
      <c r="F343" s="2" t="s">
        <v>807</v>
      </c>
      <c r="G343" s="2" t="s">
        <v>100</v>
      </c>
      <c r="H343" s="2" t="s">
        <v>379</v>
      </c>
      <c r="I343" s="2" t="s">
        <v>115</v>
      </c>
      <c r="J343" s="2" t="s">
        <v>262</v>
      </c>
      <c r="K343" s="2" t="s">
        <v>263</v>
      </c>
      <c r="L343" s="2" t="s">
        <v>390</v>
      </c>
      <c r="M343" s="2" t="s">
        <v>265</v>
      </c>
      <c r="N343" s="2" t="s">
        <v>487</v>
      </c>
      <c r="O343" s="3">
        <v>45505</v>
      </c>
      <c r="P343" s="3"/>
      <c r="Q343" s="2" t="s">
        <v>62</v>
      </c>
      <c r="R343" s="4">
        <v>56000</v>
      </c>
      <c r="S343" s="4">
        <v>1100</v>
      </c>
      <c r="T343" s="2">
        <v>2</v>
      </c>
      <c r="U343" s="2">
        <v>32</v>
      </c>
      <c r="V343" s="2">
        <v>11</v>
      </c>
      <c r="W343" s="2">
        <v>0</v>
      </c>
      <c r="X343" s="2">
        <v>56</v>
      </c>
      <c r="Y343" s="2" t="s">
        <v>46</v>
      </c>
      <c r="Z343" s="2" t="s">
        <v>64</v>
      </c>
      <c r="AA343" s="2" t="s">
        <v>95</v>
      </c>
      <c r="AB343" s="2" t="s">
        <v>66</v>
      </c>
      <c r="AC343" s="2" t="s">
        <v>267</v>
      </c>
      <c r="AD343" s="2" t="s">
        <v>68</v>
      </c>
      <c r="AE343" s="2">
        <v>55.6</v>
      </c>
    </row>
    <row r="344" spans="1:31" ht="17" x14ac:dyDescent="0.2">
      <c r="A344" s="5" t="s">
        <v>1404</v>
      </c>
      <c r="B344" s="5" t="s">
        <v>1405</v>
      </c>
      <c r="C344" s="5" t="s">
        <v>154</v>
      </c>
      <c r="D344" s="5">
        <v>26</v>
      </c>
      <c r="E344" s="6">
        <v>36521</v>
      </c>
      <c r="F344" s="5" t="s">
        <v>429</v>
      </c>
      <c r="G344" s="5" t="s">
        <v>72</v>
      </c>
      <c r="H344" s="5" t="s">
        <v>247</v>
      </c>
      <c r="I344" s="5" t="s">
        <v>115</v>
      </c>
      <c r="J344" s="5" t="s">
        <v>461</v>
      </c>
      <c r="K344" s="5" t="s">
        <v>462</v>
      </c>
      <c r="L344" s="5" t="s">
        <v>160</v>
      </c>
      <c r="M344" s="5" t="s">
        <v>161</v>
      </c>
      <c r="N344" s="5" t="s">
        <v>174</v>
      </c>
      <c r="O344" s="6" t="s">
        <v>1406</v>
      </c>
      <c r="P344" s="6"/>
      <c r="Q344" s="5" t="s">
        <v>79</v>
      </c>
      <c r="R344" s="7">
        <v>82000</v>
      </c>
      <c r="S344" s="7">
        <v>4100</v>
      </c>
      <c r="T344" s="5">
        <v>3</v>
      </c>
      <c r="U344" s="5">
        <v>8</v>
      </c>
      <c r="V344" s="5">
        <v>22</v>
      </c>
      <c r="W344" s="5">
        <v>6</v>
      </c>
      <c r="X344" s="5">
        <v>71</v>
      </c>
      <c r="Y344" s="5" t="s">
        <v>46</v>
      </c>
      <c r="Z344" s="5" t="s">
        <v>292</v>
      </c>
      <c r="AA344" s="5" t="s">
        <v>215</v>
      </c>
      <c r="AB344" s="5" t="s">
        <v>49</v>
      </c>
      <c r="AC344" s="5" t="s">
        <v>130</v>
      </c>
      <c r="AD344" s="5" t="s">
        <v>82</v>
      </c>
      <c r="AE344" s="5">
        <v>60.8</v>
      </c>
    </row>
    <row r="345" spans="1:31" ht="34" x14ac:dyDescent="0.2">
      <c r="A345" s="2" t="s">
        <v>1407</v>
      </c>
      <c r="B345" s="2" t="s">
        <v>1408</v>
      </c>
      <c r="C345" s="2" t="s">
        <v>154</v>
      </c>
      <c r="D345" s="2">
        <v>32</v>
      </c>
      <c r="E345" s="3">
        <v>34400</v>
      </c>
      <c r="F345" s="2" t="s">
        <v>402</v>
      </c>
      <c r="G345" s="2" t="s">
        <v>72</v>
      </c>
      <c r="H345" s="2" t="s">
        <v>616</v>
      </c>
      <c r="I345" s="2" t="s">
        <v>39</v>
      </c>
      <c r="J345" s="2" t="s">
        <v>533</v>
      </c>
      <c r="K345" s="2" t="s">
        <v>534</v>
      </c>
      <c r="L345" s="2" t="s">
        <v>118</v>
      </c>
      <c r="M345" s="2" t="s">
        <v>119</v>
      </c>
      <c r="N345" s="2" t="s">
        <v>120</v>
      </c>
      <c r="O345" s="3">
        <v>45100</v>
      </c>
      <c r="P345" s="3">
        <v>45584</v>
      </c>
      <c r="Q345" s="2" t="s">
        <v>141</v>
      </c>
      <c r="R345" s="4">
        <v>210000</v>
      </c>
      <c r="S345" s="4">
        <v>2100</v>
      </c>
      <c r="T345" s="2">
        <v>1</v>
      </c>
      <c r="U345" s="2">
        <v>30</v>
      </c>
      <c r="V345" s="2">
        <v>5</v>
      </c>
      <c r="W345" s="2">
        <v>5</v>
      </c>
      <c r="X345" s="2">
        <v>28</v>
      </c>
      <c r="Y345" s="2" t="s">
        <v>46</v>
      </c>
      <c r="Z345" s="2" t="s">
        <v>47</v>
      </c>
      <c r="AA345" s="2" t="s">
        <v>221</v>
      </c>
      <c r="AB345" s="2" t="s">
        <v>66</v>
      </c>
      <c r="AC345" s="2" t="s">
        <v>408</v>
      </c>
      <c r="AD345" s="2" t="s">
        <v>222</v>
      </c>
      <c r="AE345" s="2">
        <v>33.799999999999997</v>
      </c>
    </row>
    <row r="346" spans="1:31" ht="34" x14ac:dyDescent="0.2">
      <c r="A346" s="5" t="s">
        <v>1409</v>
      </c>
      <c r="B346" s="5" t="s">
        <v>1410</v>
      </c>
      <c r="C346" s="5" t="s">
        <v>35</v>
      </c>
      <c r="D346" s="5">
        <v>59</v>
      </c>
      <c r="E346" s="6">
        <v>24298</v>
      </c>
      <c r="F346" s="5" t="s">
        <v>133</v>
      </c>
      <c r="G346" s="5" t="s">
        <v>723</v>
      </c>
      <c r="H346" s="5" t="s">
        <v>475</v>
      </c>
      <c r="I346" s="5" t="s">
        <v>157</v>
      </c>
      <c r="J346" s="5" t="s">
        <v>685</v>
      </c>
      <c r="K346" s="5" t="s">
        <v>686</v>
      </c>
      <c r="L346" s="5" t="s">
        <v>1411</v>
      </c>
      <c r="M346" s="5" t="s">
        <v>119</v>
      </c>
      <c r="N346" s="5" t="s">
        <v>120</v>
      </c>
      <c r="O346" s="6">
        <v>44549</v>
      </c>
      <c r="P346" s="6"/>
      <c r="Q346" s="5" t="s">
        <v>62</v>
      </c>
      <c r="R346" s="7">
        <v>37000</v>
      </c>
      <c r="S346" s="7">
        <v>5200</v>
      </c>
      <c r="T346" s="5">
        <v>5</v>
      </c>
      <c r="U346" s="5">
        <v>29</v>
      </c>
      <c r="V346" s="5">
        <v>12</v>
      </c>
      <c r="W346" s="5">
        <v>0</v>
      </c>
      <c r="X346" s="5">
        <v>86</v>
      </c>
      <c r="Y346" s="5" t="s">
        <v>46</v>
      </c>
      <c r="Z346" s="5" t="s">
        <v>64</v>
      </c>
      <c r="AA346" s="5" t="s">
        <v>95</v>
      </c>
      <c r="AB346" s="5" t="s">
        <v>66</v>
      </c>
      <c r="AC346" s="5" t="s">
        <v>143</v>
      </c>
      <c r="AD346" s="5" t="s">
        <v>68</v>
      </c>
      <c r="AE346" s="5">
        <v>92.3</v>
      </c>
    </row>
    <row r="347" spans="1:31" ht="17" x14ac:dyDescent="0.2">
      <c r="A347" s="2" t="s">
        <v>1412</v>
      </c>
      <c r="B347" s="2" t="s">
        <v>1413</v>
      </c>
      <c r="C347" s="2" t="s">
        <v>154</v>
      </c>
      <c r="D347" s="2">
        <v>44</v>
      </c>
      <c r="E347" s="3">
        <v>30043</v>
      </c>
      <c r="F347" s="2" t="s">
        <v>550</v>
      </c>
      <c r="G347" s="2" t="s">
        <v>37</v>
      </c>
      <c r="H347" s="2" t="s">
        <v>146</v>
      </c>
      <c r="I347" s="2" t="s">
        <v>74</v>
      </c>
      <c r="J347" s="2" t="s">
        <v>495</v>
      </c>
      <c r="K347" s="2" t="s">
        <v>496</v>
      </c>
      <c r="L347" s="2" t="s">
        <v>359</v>
      </c>
      <c r="M347" s="2" t="s">
        <v>161</v>
      </c>
      <c r="N347" s="2" t="s">
        <v>174</v>
      </c>
      <c r="O347" s="3">
        <v>43313</v>
      </c>
      <c r="P347" s="3">
        <v>45114</v>
      </c>
      <c r="Q347" s="2" t="s">
        <v>141</v>
      </c>
      <c r="R347" s="4">
        <v>62000</v>
      </c>
      <c r="S347" s="4">
        <v>5600</v>
      </c>
      <c r="T347" s="2">
        <v>4</v>
      </c>
      <c r="U347" s="2">
        <v>29</v>
      </c>
      <c r="V347" s="2">
        <v>20</v>
      </c>
      <c r="W347" s="2">
        <v>10</v>
      </c>
      <c r="X347" s="2">
        <v>54</v>
      </c>
      <c r="Y347" s="2" t="s">
        <v>46</v>
      </c>
      <c r="Z347" s="2" t="s">
        <v>367</v>
      </c>
      <c r="AA347" s="2" t="s">
        <v>215</v>
      </c>
      <c r="AB347" s="2" t="s">
        <v>66</v>
      </c>
      <c r="AC347" s="2" t="s">
        <v>50</v>
      </c>
      <c r="AD347" s="2" t="s">
        <v>68</v>
      </c>
      <c r="AE347" s="2">
        <v>67.2</v>
      </c>
    </row>
    <row r="348" spans="1:31" ht="17" x14ac:dyDescent="0.2">
      <c r="A348" s="5" t="s">
        <v>1414</v>
      </c>
      <c r="B348" s="5" t="s">
        <v>1415</v>
      </c>
      <c r="C348" s="5" t="s">
        <v>35</v>
      </c>
      <c r="D348" s="5">
        <v>33</v>
      </c>
      <c r="E348" s="6">
        <v>34036</v>
      </c>
      <c r="F348" s="5" t="s">
        <v>36</v>
      </c>
      <c r="G348" s="5" t="s">
        <v>655</v>
      </c>
      <c r="H348" s="5" t="s">
        <v>146</v>
      </c>
      <c r="I348" s="5" t="s">
        <v>89</v>
      </c>
      <c r="J348" s="5" t="s">
        <v>270</v>
      </c>
      <c r="K348" s="5" t="s">
        <v>271</v>
      </c>
      <c r="L348" s="5" t="s">
        <v>491</v>
      </c>
      <c r="M348" s="5" t="s">
        <v>43</v>
      </c>
      <c r="N348" s="5" t="s">
        <v>1416</v>
      </c>
      <c r="O348" s="6">
        <v>45236</v>
      </c>
      <c r="P348" s="6">
        <v>45413</v>
      </c>
      <c r="Q348" s="5" t="s">
        <v>141</v>
      </c>
      <c r="R348" s="7">
        <v>121000</v>
      </c>
      <c r="S348" s="7">
        <v>3600</v>
      </c>
      <c r="T348" s="5">
        <v>2</v>
      </c>
      <c r="U348" s="5">
        <v>6</v>
      </c>
      <c r="V348" s="5">
        <v>16</v>
      </c>
      <c r="W348" s="5">
        <v>14</v>
      </c>
      <c r="X348" s="5">
        <v>52</v>
      </c>
      <c r="Y348" s="5" t="s">
        <v>46</v>
      </c>
      <c r="Z348" s="5" t="s">
        <v>47</v>
      </c>
      <c r="AA348" s="5" t="s">
        <v>176</v>
      </c>
      <c r="AB348" s="5" t="s">
        <v>66</v>
      </c>
      <c r="AC348" s="5" t="s">
        <v>50</v>
      </c>
      <c r="AD348" s="5" t="s">
        <v>68</v>
      </c>
      <c r="AE348" s="5">
        <v>40.700000000000003</v>
      </c>
    </row>
    <row r="349" spans="1:31" ht="17" x14ac:dyDescent="0.2">
      <c r="A349" s="2" t="s">
        <v>1417</v>
      </c>
      <c r="B349" s="2" t="s">
        <v>1418</v>
      </c>
      <c r="C349" s="2" t="s">
        <v>35</v>
      </c>
      <c r="D349" s="2">
        <v>22</v>
      </c>
      <c r="E349" s="3">
        <v>37960</v>
      </c>
      <c r="F349" s="2" t="s">
        <v>952</v>
      </c>
      <c r="G349" s="2" t="s">
        <v>100</v>
      </c>
      <c r="H349" s="2" t="s">
        <v>317</v>
      </c>
      <c r="I349" s="2" t="s">
        <v>318</v>
      </c>
      <c r="J349" s="2" t="s">
        <v>102</v>
      </c>
      <c r="K349" s="2" t="s">
        <v>103</v>
      </c>
      <c r="L349" s="2" t="s">
        <v>1047</v>
      </c>
      <c r="M349" s="2" t="s">
        <v>289</v>
      </c>
      <c r="N349" s="2" t="s">
        <v>311</v>
      </c>
      <c r="O349" s="3">
        <v>44023</v>
      </c>
      <c r="P349" s="3"/>
      <c r="Q349" s="2" t="s">
        <v>79</v>
      </c>
      <c r="R349" s="4">
        <v>242000</v>
      </c>
      <c r="S349" s="4">
        <v>36300</v>
      </c>
      <c r="T349" s="2" t="s">
        <v>1034</v>
      </c>
      <c r="U349" s="2">
        <v>35</v>
      </c>
      <c r="V349" s="2">
        <v>0</v>
      </c>
      <c r="W349" s="2">
        <v>7</v>
      </c>
      <c r="X349" s="2">
        <v>66</v>
      </c>
      <c r="Y349" s="2" t="s">
        <v>339</v>
      </c>
      <c r="Z349" s="2" t="s">
        <v>64</v>
      </c>
      <c r="AA349" s="2" t="s">
        <v>65</v>
      </c>
      <c r="AB349" s="2" t="s">
        <v>80</v>
      </c>
      <c r="AC349" s="2" t="s">
        <v>108</v>
      </c>
      <c r="AD349" s="2" t="s">
        <v>68</v>
      </c>
      <c r="AE349" s="2">
        <v>83.3</v>
      </c>
    </row>
    <row r="350" spans="1:31" ht="17" x14ac:dyDescent="0.2">
      <c r="A350" s="5" t="s">
        <v>1419</v>
      </c>
      <c r="B350" s="5" t="s">
        <v>1420</v>
      </c>
      <c r="C350" s="5" t="s">
        <v>642</v>
      </c>
      <c r="D350" s="5">
        <v>30</v>
      </c>
      <c r="E350" s="6">
        <v>35217</v>
      </c>
      <c r="F350" s="5" t="s">
        <v>99</v>
      </c>
      <c r="G350" s="5" t="s">
        <v>100</v>
      </c>
      <c r="H350" s="5" t="s">
        <v>317</v>
      </c>
      <c r="I350" s="5" t="s">
        <v>89</v>
      </c>
      <c r="J350" s="5" t="s">
        <v>102</v>
      </c>
      <c r="K350" s="5" t="s">
        <v>103</v>
      </c>
      <c r="L350" s="5" t="s">
        <v>434</v>
      </c>
      <c r="M350" s="5" t="s">
        <v>61</v>
      </c>
      <c r="N350" s="5" t="s">
        <v>929</v>
      </c>
      <c r="O350" s="6">
        <v>45258</v>
      </c>
      <c r="P350" s="6"/>
      <c r="Q350" s="5" t="s">
        <v>62</v>
      </c>
      <c r="R350" s="7">
        <v>142000</v>
      </c>
      <c r="S350" s="7">
        <v>4300</v>
      </c>
      <c r="T350" s="5" t="s">
        <v>407</v>
      </c>
      <c r="U350" s="5">
        <v>54</v>
      </c>
      <c r="V350" s="5">
        <v>13</v>
      </c>
      <c r="W350" s="5">
        <v>12</v>
      </c>
      <c r="X350" s="5">
        <v>56</v>
      </c>
      <c r="Y350" s="5" t="s">
        <v>46</v>
      </c>
      <c r="Z350" s="5" t="s">
        <v>367</v>
      </c>
      <c r="AA350" s="5" t="s">
        <v>176</v>
      </c>
      <c r="AB350" s="5" t="s">
        <v>80</v>
      </c>
      <c r="AC350" s="5" t="s">
        <v>108</v>
      </c>
      <c r="AD350" s="5" t="s">
        <v>276</v>
      </c>
      <c r="AE350" s="5">
        <v>51.6</v>
      </c>
    </row>
    <row r="351" spans="1:31" ht="17" x14ac:dyDescent="0.2">
      <c r="A351" s="2" t="s">
        <v>1421</v>
      </c>
      <c r="B351" s="2" t="s">
        <v>1422</v>
      </c>
      <c r="C351" s="2" t="s">
        <v>154</v>
      </c>
      <c r="D351" s="2">
        <v>47</v>
      </c>
      <c r="E351" s="3">
        <v>28707</v>
      </c>
      <c r="F351" s="2" t="s">
        <v>133</v>
      </c>
      <c r="G351" s="2" t="s">
        <v>133</v>
      </c>
      <c r="H351" s="2" t="s">
        <v>134</v>
      </c>
      <c r="I351" s="2" t="s">
        <v>74</v>
      </c>
      <c r="J351" s="2" t="s">
        <v>685</v>
      </c>
      <c r="K351" s="2" t="s">
        <v>686</v>
      </c>
      <c r="L351" s="2" t="s">
        <v>708</v>
      </c>
      <c r="M351" s="2" t="s">
        <v>93</v>
      </c>
      <c r="N351" s="2" t="s">
        <v>709</v>
      </c>
      <c r="O351" s="3">
        <v>46004</v>
      </c>
      <c r="P351" s="3"/>
      <c r="Q351" s="2" t="s">
        <v>62</v>
      </c>
      <c r="R351" s="4">
        <v>44000</v>
      </c>
      <c r="S351" s="4">
        <v>900</v>
      </c>
      <c r="T351" s="2" t="s">
        <v>795</v>
      </c>
      <c r="U351" s="2">
        <v>8</v>
      </c>
      <c r="V351" s="2">
        <v>13</v>
      </c>
      <c r="W351" s="2">
        <v>18</v>
      </c>
      <c r="X351" s="2">
        <v>46</v>
      </c>
      <c r="Y351" s="2" t="s">
        <v>46</v>
      </c>
      <c r="Z351" s="2" t="s">
        <v>151</v>
      </c>
      <c r="AA351" s="2" t="s">
        <v>215</v>
      </c>
      <c r="AB351" s="2" t="s">
        <v>66</v>
      </c>
      <c r="AC351" s="2" t="s">
        <v>143</v>
      </c>
      <c r="AD351" s="2" t="s">
        <v>68</v>
      </c>
      <c r="AE351" s="2">
        <v>37.1</v>
      </c>
    </row>
    <row r="352" spans="1:31" ht="17" x14ac:dyDescent="0.2">
      <c r="A352" s="5" t="s">
        <v>1423</v>
      </c>
      <c r="B352" s="5" t="s">
        <v>1424</v>
      </c>
      <c r="C352" s="5" t="s">
        <v>35</v>
      </c>
      <c r="D352" s="5">
        <v>50</v>
      </c>
      <c r="E352" s="6">
        <v>27866</v>
      </c>
      <c r="F352" s="5" t="s">
        <v>210</v>
      </c>
      <c r="G352" s="5" t="s">
        <v>100</v>
      </c>
      <c r="H352" s="5" t="s">
        <v>329</v>
      </c>
      <c r="I352" s="5" t="s">
        <v>380</v>
      </c>
      <c r="J352" s="5" t="s">
        <v>440</v>
      </c>
      <c r="K352" s="5" t="s">
        <v>441</v>
      </c>
      <c r="L352" s="5" t="s">
        <v>242</v>
      </c>
      <c r="M352" s="5" t="s">
        <v>234</v>
      </c>
      <c r="N352" s="5" t="s">
        <v>235</v>
      </c>
      <c r="O352" s="6">
        <v>45994</v>
      </c>
      <c r="P352" s="6">
        <v>46087</v>
      </c>
      <c r="Q352" s="5" t="s">
        <v>141</v>
      </c>
      <c r="R352" s="7">
        <v>74000</v>
      </c>
      <c r="S352" s="7">
        <v>10400</v>
      </c>
      <c r="T352" s="5">
        <v>5</v>
      </c>
      <c r="U352" s="5">
        <v>-24</v>
      </c>
      <c r="V352" s="5">
        <v>10</v>
      </c>
      <c r="W352" s="5">
        <v>11</v>
      </c>
      <c r="X352" s="5">
        <v>81</v>
      </c>
      <c r="Y352" s="5" t="s">
        <v>320</v>
      </c>
      <c r="Z352" s="5" t="s">
        <v>47</v>
      </c>
      <c r="AA352" s="5" t="s">
        <v>215</v>
      </c>
      <c r="AB352" s="5" t="s">
        <v>66</v>
      </c>
      <c r="AC352" s="5" t="s">
        <v>121</v>
      </c>
      <c r="AD352" s="5" t="s">
        <v>222</v>
      </c>
      <c r="AE352" s="5">
        <v>83.8</v>
      </c>
    </row>
    <row r="353" spans="1:31" ht="17" x14ac:dyDescent="0.2">
      <c r="A353" s="2" t="s">
        <v>1425</v>
      </c>
      <c r="B353" s="2" t="s">
        <v>1426</v>
      </c>
      <c r="C353" s="2" t="s">
        <v>209</v>
      </c>
      <c r="D353" s="2">
        <v>43</v>
      </c>
      <c r="E353" s="3">
        <v>30367</v>
      </c>
      <c r="F353" s="2" t="s">
        <v>1427</v>
      </c>
      <c r="G353" s="2" t="s">
        <v>133</v>
      </c>
      <c r="H353" s="2" t="s">
        <v>333</v>
      </c>
      <c r="I353" s="2" t="s">
        <v>57</v>
      </c>
      <c r="J353" s="2" t="s">
        <v>334</v>
      </c>
      <c r="K353" s="2" t="s">
        <v>335</v>
      </c>
      <c r="L353" s="2" t="s">
        <v>434</v>
      </c>
      <c r="M353" s="2" t="s">
        <v>61</v>
      </c>
      <c r="N353" s="2" t="s">
        <v>220</v>
      </c>
      <c r="O353" s="3">
        <v>46015</v>
      </c>
      <c r="P353" s="3"/>
      <c r="Q353" s="2" t="s">
        <v>62</v>
      </c>
      <c r="R353" s="4">
        <v>115000</v>
      </c>
      <c r="S353" s="4">
        <v>10400</v>
      </c>
      <c r="T353" s="2" t="s">
        <v>206</v>
      </c>
      <c r="U353" s="2">
        <v>36</v>
      </c>
      <c r="V353" s="2">
        <v>13</v>
      </c>
      <c r="W353" s="2">
        <v>12</v>
      </c>
      <c r="X353" s="2">
        <v>79</v>
      </c>
      <c r="Y353" s="2" t="s">
        <v>46</v>
      </c>
      <c r="Z353" s="2" t="s">
        <v>151</v>
      </c>
      <c r="AA353" s="2" t="s">
        <v>65</v>
      </c>
      <c r="AB353" s="2" t="s">
        <v>49</v>
      </c>
      <c r="AC353" s="2" t="s">
        <v>195</v>
      </c>
      <c r="AD353" s="2" t="s">
        <v>222</v>
      </c>
      <c r="AE353" s="2">
        <v>76.7</v>
      </c>
    </row>
    <row r="354" spans="1:31" ht="17" x14ac:dyDescent="0.2">
      <c r="A354" s="5" t="s">
        <v>1428</v>
      </c>
      <c r="B354" s="5" t="s">
        <v>1429</v>
      </c>
      <c r="C354" s="5" t="s">
        <v>549</v>
      </c>
      <c r="D354" s="5">
        <v>42</v>
      </c>
      <c r="E354" s="6">
        <v>30653</v>
      </c>
      <c r="F354" s="5" t="s">
        <v>99</v>
      </c>
      <c r="G354" s="5" t="s">
        <v>100</v>
      </c>
      <c r="H354" s="5" t="s">
        <v>682</v>
      </c>
      <c r="I354" s="5" t="s">
        <v>703</v>
      </c>
      <c r="J354" s="5" t="s">
        <v>102</v>
      </c>
      <c r="K354" s="5" t="s">
        <v>103</v>
      </c>
      <c r="L354" s="5" t="s">
        <v>92</v>
      </c>
      <c r="M354" s="5" t="s">
        <v>337</v>
      </c>
      <c r="N354" s="5" t="s">
        <v>94</v>
      </c>
      <c r="O354" s="6">
        <v>45833</v>
      </c>
      <c r="P354" s="6"/>
      <c r="Q354" s="5" t="s">
        <v>62</v>
      </c>
      <c r="R354" s="7">
        <v>39000</v>
      </c>
      <c r="S354" s="7">
        <v>3500</v>
      </c>
      <c r="T354" s="5">
        <v>4</v>
      </c>
      <c r="U354" s="5">
        <v>7</v>
      </c>
      <c r="V354" s="5">
        <v>13</v>
      </c>
      <c r="W354" s="5">
        <v>13</v>
      </c>
      <c r="X354" s="5">
        <v>81</v>
      </c>
      <c r="Y354" s="5" t="s">
        <v>46</v>
      </c>
      <c r="Z354" s="5" t="s">
        <v>64</v>
      </c>
      <c r="AA354" s="5" t="s">
        <v>188</v>
      </c>
      <c r="AB354" s="5" t="s">
        <v>80</v>
      </c>
      <c r="AC354" s="5" t="s">
        <v>527</v>
      </c>
      <c r="AD354" s="5" t="s">
        <v>68</v>
      </c>
      <c r="AE354" s="5">
        <v>69.599999999999994</v>
      </c>
    </row>
    <row r="355" spans="1:31" ht="17" x14ac:dyDescent="0.2">
      <c r="A355" s="2" t="s">
        <v>1430</v>
      </c>
      <c r="B355" s="2" t="s">
        <v>1431</v>
      </c>
      <c r="C355" s="2" t="s">
        <v>154</v>
      </c>
      <c r="D355" s="2">
        <v>31</v>
      </c>
      <c r="E355" s="3" t="s">
        <v>1432</v>
      </c>
      <c r="F355" s="2" t="s">
        <v>36</v>
      </c>
      <c r="G355" s="2" t="s">
        <v>37</v>
      </c>
      <c r="H355" s="2" t="s">
        <v>1433</v>
      </c>
      <c r="I355" s="2" t="s">
        <v>437</v>
      </c>
      <c r="J355" s="2" t="s">
        <v>495</v>
      </c>
      <c r="K355" s="2" t="s">
        <v>1058</v>
      </c>
      <c r="L355" s="2" t="s">
        <v>817</v>
      </c>
      <c r="M355" s="2" t="s">
        <v>61</v>
      </c>
      <c r="N355" s="2" t="s">
        <v>817</v>
      </c>
      <c r="O355" s="3">
        <v>45697</v>
      </c>
      <c r="P355" s="3"/>
      <c r="Q355" s="2" t="s">
        <v>62</v>
      </c>
      <c r="R355" s="4">
        <v>112000</v>
      </c>
      <c r="S355" s="4">
        <v>5600</v>
      </c>
      <c r="T355" s="2" t="s">
        <v>571</v>
      </c>
      <c r="U355" s="2">
        <v>30</v>
      </c>
      <c r="V355" s="2">
        <v>7</v>
      </c>
      <c r="W355" s="2">
        <v>9</v>
      </c>
      <c r="X355" s="2">
        <v>53</v>
      </c>
      <c r="Y355" s="2" t="s">
        <v>46</v>
      </c>
      <c r="Z355" s="2" t="s">
        <v>292</v>
      </c>
      <c r="AA355" s="2" t="s">
        <v>65</v>
      </c>
      <c r="AB355" s="2" t="s">
        <v>164</v>
      </c>
      <c r="AC355" s="2" t="s">
        <v>50</v>
      </c>
      <c r="AD355" s="2" t="s">
        <v>68</v>
      </c>
      <c r="AE355" s="2">
        <v>58.5</v>
      </c>
    </row>
    <row r="356" spans="1:31" ht="17" x14ac:dyDescent="0.2">
      <c r="A356" s="5" t="s">
        <v>1434</v>
      </c>
      <c r="B356" s="5" t="s">
        <v>1435</v>
      </c>
      <c r="C356" s="5" t="s">
        <v>154</v>
      </c>
      <c r="D356" s="5">
        <v>33</v>
      </c>
      <c r="E356" s="6">
        <v>33885</v>
      </c>
      <c r="F356" s="5" t="s">
        <v>402</v>
      </c>
      <c r="G356" s="5" t="s">
        <v>72</v>
      </c>
      <c r="H356" s="5" t="s">
        <v>862</v>
      </c>
      <c r="I356" s="5" t="s">
        <v>74</v>
      </c>
      <c r="J356" s="5" t="s">
        <v>617</v>
      </c>
      <c r="K356" s="5" t="s">
        <v>618</v>
      </c>
      <c r="L356" s="5" t="s">
        <v>1411</v>
      </c>
      <c r="M356" s="5" t="s">
        <v>525</v>
      </c>
      <c r="N356" s="5" t="s">
        <v>569</v>
      </c>
      <c r="O356" s="6">
        <v>44151</v>
      </c>
      <c r="P356" s="6"/>
      <c r="Q356" s="5" t="s">
        <v>62</v>
      </c>
      <c r="R356" s="7">
        <v>59000</v>
      </c>
      <c r="S356" s="7">
        <v>3000</v>
      </c>
      <c r="T356" s="5">
        <v>3</v>
      </c>
      <c r="U356" s="5">
        <v>14</v>
      </c>
      <c r="V356" s="5">
        <v>14</v>
      </c>
      <c r="W356" s="5">
        <v>10</v>
      </c>
      <c r="X356" s="5">
        <v>57</v>
      </c>
      <c r="Y356" s="5" t="s">
        <v>46</v>
      </c>
      <c r="Z356" s="5" t="s">
        <v>47</v>
      </c>
      <c r="AA356" s="5" t="s">
        <v>95</v>
      </c>
      <c r="AB356" s="5" t="s">
        <v>164</v>
      </c>
      <c r="AC356" s="5" t="s">
        <v>408</v>
      </c>
      <c r="AD356" s="5" t="s">
        <v>68</v>
      </c>
      <c r="AE356" s="5">
        <v>55.5</v>
      </c>
    </row>
    <row r="357" spans="1:31" ht="17" x14ac:dyDescent="0.2">
      <c r="A357" s="2" t="s">
        <v>1436</v>
      </c>
      <c r="B357" s="2" t="s">
        <v>1437</v>
      </c>
      <c r="C357" s="2" t="s">
        <v>154</v>
      </c>
      <c r="D357" s="2">
        <v>41</v>
      </c>
      <c r="E357" s="3">
        <v>30978</v>
      </c>
      <c r="F357" s="2" t="s">
        <v>1438</v>
      </c>
      <c r="G357" s="2" t="s">
        <v>55</v>
      </c>
      <c r="H357" s="2" t="s">
        <v>707</v>
      </c>
      <c r="I357" s="2" t="s">
        <v>115</v>
      </c>
      <c r="J357" s="2" t="s">
        <v>567</v>
      </c>
      <c r="K357" s="2" t="s">
        <v>568</v>
      </c>
      <c r="L357" s="2" t="s">
        <v>149</v>
      </c>
      <c r="M357" s="2" t="s">
        <v>61</v>
      </c>
      <c r="N357" s="2" t="s">
        <v>150</v>
      </c>
      <c r="O357" s="3">
        <v>43216</v>
      </c>
      <c r="P357" s="3"/>
      <c r="Q357" s="2" t="s">
        <v>45</v>
      </c>
      <c r="R357" s="4">
        <v>91000</v>
      </c>
      <c r="S357" s="4">
        <v>0</v>
      </c>
      <c r="T357" s="2" t="s">
        <v>984</v>
      </c>
      <c r="U357" s="2">
        <v>21</v>
      </c>
      <c r="V357" s="2">
        <v>5</v>
      </c>
      <c r="W357" s="2">
        <v>0</v>
      </c>
      <c r="X357" s="2">
        <v>25</v>
      </c>
      <c r="Y357" s="2" t="s">
        <v>46</v>
      </c>
      <c r="Z357" s="2" t="s">
        <v>64</v>
      </c>
      <c r="AA357" s="2" t="s">
        <v>95</v>
      </c>
      <c r="AB357" s="2" t="s">
        <v>66</v>
      </c>
      <c r="AC357" s="2" t="s">
        <v>67</v>
      </c>
      <c r="AD357" s="2" t="s">
        <v>276</v>
      </c>
      <c r="AE357" s="2">
        <v>33</v>
      </c>
    </row>
    <row r="358" spans="1:31" ht="17" x14ac:dyDescent="0.2">
      <c r="A358" s="5" t="s">
        <v>1439</v>
      </c>
      <c r="B358" s="5" t="s">
        <v>1440</v>
      </c>
      <c r="C358" s="5" t="s">
        <v>35</v>
      </c>
      <c r="D358" s="5">
        <v>52</v>
      </c>
      <c r="E358" s="6" t="s">
        <v>1441</v>
      </c>
      <c r="F358" s="5" t="s">
        <v>155</v>
      </c>
      <c r="G358" s="5" t="s">
        <v>181</v>
      </c>
      <c r="H358" s="5" t="s">
        <v>505</v>
      </c>
      <c r="I358" s="5" t="s">
        <v>157</v>
      </c>
      <c r="J358" s="5" t="s">
        <v>158</v>
      </c>
      <c r="K358" s="5" t="s">
        <v>159</v>
      </c>
      <c r="L358" s="5" t="s">
        <v>319</v>
      </c>
      <c r="M358" s="5" t="s">
        <v>255</v>
      </c>
      <c r="N358" s="5" t="s">
        <v>80</v>
      </c>
      <c r="O358" s="6">
        <v>45115</v>
      </c>
      <c r="P358" s="6" t="s">
        <v>1442</v>
      </c>
      <c r="Q358" s="5" t="s">
        <v>141</v>
      </c>
      <c r="R358" s="7">
        <v>36000</v>
      </c>
      <c r="S358" s="7">
        <v>1800</v>
      </c>
      <c r="T358" s="5" t="s">
        <v>571</v>
      </c>
      <c r="U358" s="5">
        <v>33</v>
      </c>
      <c r="V358" s="5">
        <v>25</v>
      </c>
      <c r="W358" s="5">
        <v>16</v>
      </c>
      <c r="X358" s="5">
        <v>25</v>
      </c>
      <c r="Y358" s="5" t="s">
        <v>46</v>
      </c>
      <c r="Z358" s="5" t="s">
        <v>47</v>
      </c>
      <c r="AA358" s="5" t="s">
        <v>215</v>
      </c>
      <c r="AB358" s="5" t="s">
        <v>80</v>
      </c>
      <c r="AC358" s="5" t="s">
        <v>165</v>
      </c>
      <c r="AD358" s="5" t="s">
        <v>51</v>
      </c>
      <c r="AE358" s="5">
        <v>46</v>
      </c>
    </row>
    <row r="359" spans="1:31" ht="17" x14ac:dyDescent="0.2">
      <c r="A359" s="2" t="s">
        <v>1443</v>
      </c>
      <c r="B359" s="2" t="s">
        <v>1444</v>
      </c>
      <c r="C359" s="2" t="s">
        <v>154</v>
      </c>
      <c r="D359" s="2">
        <v>50</v>
      </c>
      <c r="E359" s="3">
        <v>27737</v>
      </c>
      <c r="F359" s="2" t="s">
        <v>429</v>
      </c>
      <c r="G359" s="2" t="s">
        <v>72</v>
      </c>
      <c r="H359" s="2" t="s">
        <v>295</v>
      </c>
      <c r="I359" s="2" t="s">
        <v>703</v>
      </c>
      <c r="J359" s="2" t="s">
        <v>470</v>
      </c>
      <c r="K359" s="2" t="s">
        <v>589</v>
      </c>
      <c r="L359" s="2" t="s">
        <v>491</v>
      </c>
      <c r="M359" s="2" t="s">
        <v>43</v>
      </c>
      <c r="N359" s="2" t="s">
        <v>492</v>
      </c>
      <c r="O359" s="3">
        <v>45748</v>
      </c>
      <c r="P359" s="3"/>
      <c r="Q359" s="2" t="s">
        <v>62</v>
      </c>
      <c r="R359" s="4">
        <v>42000</v>
      </c>
      <c r="S359" s="4">
        <v>2100</v>
      </c>
      <c r="T359" s="2">
        <v>3</v>
      </c>
      <c r="U359" s="2">
        <v>22</v>
      </c>
      <c r="V359" s="2">
        <v>12</v>
      </c>
      <c r="W359" s="2">
        <v>4</v>
      </c>
      <c r="X359" s="2">
        <v>58</v>
      </c>
      <c r="Y359" s="2" t="s">
        <v>63</v>
      </c>
      <c r="Z359" s="2" t="s">
        <v>292</v>
      </c>
      <c r="AA359" s="2" t="s">
        <v>95</v>
      </c>
      <c r="AB359" s="2" t="s">
        <v>66</v>
      </c>
      <c r="AC359" s="2" t="s">
        <v>130</v>
      </c>
      <c r="AD359" s="2" t="s">
        <v>82</v>
      </c>
      <c r="AE359" s="2">
        <v>60.8</v>
      </c>
    </row>
    <row r="360" spans="1:31" ht="34" x14ac:dyDescent="0.2">
      <c r="A360" s="5" t="s">
        <v>1434</v>
      </c>
      <c r="B360" s="5" t="s">
        <v>1445</v>
      </c>
      <c r="C360" s="5" t="s">
        <v>332</v>
      </c>
      <c r="D360" s="5">
        <v>56</v>
      </c>
      <c r="E360" s="6">
        <v>25639</v>
      </c>
      <c r="F360" s="5" t="s">
        <v>356</v>
      </c>
      <c r="G360" s="5" t="s">
        <v>100</v>
      </c>
      <c r="H360" s="5" t="s">
        <v>379</v>
      </c>
      <c r="I360" s="5" t="s">
        <v>57</v>
      </c>
      <c r="J360" s="5" t="s">
        <v>262</v>
      </c>
      <c r="K360" s="5" t="s">
        <v>1446</v>
      </c>
      <c r="L360" s="5" t="s">
        <v>160</v>
      </c>
      <c r="M360" s="5" t="s">
        <v>161</v>
      </c>
      <c r="N360" s="5" t="s">
        <v>174</v>
      </c>
      <c r="O360" s="6">
        <v>45558</v>
      </c>
      <c r="P360" s="6"/>
      <c r="Q360" s="5" t="s">
        <v>62</v>
      </c>
      <c r="R360" s="7">
        <v>120000</v>
      </c>
      <c r="S360" s="7">
        <v>10800</v>
      </c>
      <c r="T360" s="5" t="s">
        <v>206</v>
      </c>
      <c r="U360" s="5">
        <v>28</v>
      </c>
      <c r="V360" s="5">
        <v>24</v>
      </c>
      <c r="W360" s="5">
        <v>25</v>
      </c>
      <c r="X360" s="5">
        <v>84</v>
      </c>
      <c r="Y360" s="5" t="s">
        <v>46</v>
      </c>
      <c r="Z360" s="5" t="s">
        <v>844</v>
      </c>
      <c r="AA360" s="5" t="s">
        <v>142</v>
      </c>
      <c r="AB360" s="5" t="s">
        <v>80</v>
      </c>
      <c r="AC360" s="5" t="s">
        <v>267</v>
      </c>
      <c r="AD360" s="5" t="s">
        <v>82</v>
      </c>
      <c r="AE360" s="5">
        <v>72.400000000000006</v>
      </c>
    </row>
    <row r="361" spans="1:31" ht="17" x14ac:dyDescent="0.2">
      <c r="A361" s="2" t="s">
        <v>1447</v>
      </c>
      <c r="B361" s="2" t="s">
        <v>1448</v>
      </c>
      <c r="C361" s="2" t="s">
        <v>35</v>
      </c>
      <c r="D361" s="2">
        <v>32</v>
      </c>
      <c r="E361" s="3">
        <v>34455</v>
      </c>
      <c r="F361" s="2" t="s">
        <v>855</v>
      </c>
      <c r="G361" s="2" t="s">
        <v>100</v>
      </c>
      <c r="H361" s="2" t="s">
        <v>682</v>
      </c>
      <c r="I361" s="2" t="s">
        <v>89</v>
      </c>
      <c r="J361" s="2" t="s">
        <v>102</v>
      </c>
      <c r="K361" s="2" t="s">
        <v>103</v>
      </c>
      <c r="L361" s="2" t="s">
        <v>585</v>
      </c>
      <c r="M361" s="2" t="s">
        <v>255</v>
      </c>
      <c r="N361" s="2" t="s">
        <v>80</v>
      </c>
      <c r="O361" s="3">
        <v>44730</v>
      </c>
      <c r="P361" s="3"/>
      <c r="Q361" s="2" t="s">
        <v>297</v>
      </c>
      <c r="R361" s="4">
        <v>146000</v>
      </c>
      <c r="S361" s="4">
        <v>14600</v>
      </c>
      <c r="T361" s="2">
        <v>4</v>
      </c>
      <c r="U361" s="2">
        <v>24</v>
      </c>
      <c r="V361" s="2">
        <v>17</v>
      </c>
      <c r="W361" s="2">
        <v>30</v>
      </c>
      <c r="X361" s="2">
        <v>58</v>
      </c>
      <c r="Y361" s="2" t="s">
        <v>46</v>
      </c>
      <c r="Z361" s="2" t="s">
        <v>64</v>
      </c>
      <c r="AA361" s="2" t="s">
        <v>188</v>
      </c>
      <c r="AB361" s="2" t="s">
        <v>66</v>
      </c>
      <c r="AC361" s="2" t="s">
        <v>108</v>
      </c>
      <c r="AD361" s="2" t="s">
        <v>68</v>
      </c>
      <c r="AE361" s="2">
        <v>62.3</v>
      </c>
    </row>
    <row r="362" spans="1:31" ht="17" x14ac:dyDescent="0.2">
      <c r="A362" s="5" t="s">
        <v>1449</v>
      </c>
      <c r="B362" s="5" t="s">
        <v>1450</v>
      </c>
      <c r="C362" s="5" t="s">
        <v>332</v>
      </c>
      <c r="D362" s="5">
        <v>54</v>
      </c>
      <c r="E362" s="6">
        <v>26357</v>
      </c>
      <c r="F362" s="5" t="s">
        <v>279</v>
      </c>
      <c r="G362" s="5" t="s">
        <v>1006</v>
      </c>
      <c r="H362" s="5" t="s">
        <v>626</v>
      </c>
      <c r="I362" s="5" t="s">
        <v>115</v>
      </c>
      <c r="J362" s="5" t="s">
        <v>308</v>
      </c>
      <c r="K362" s="5" t="s">
        <v>309</v>
      </c>
      <c r="L362" s="5" t="s">
        <v>160</v>
      </c>
      <c r="M362" s="5" t="s">
        <v>161</v>
      </c>
      <c r="N362" s="5" t="s">
        <v>174</v>
      </c>
      <c r="O362" s="6">
        <v>43195</v>
      </c>
      <c r="P362" s="6"/>
      <c r="Q362" s="5" t="s">
        <v>128</v>
      </c>
      <c r="R362" s="7">
        <v>77000</v>
      </c>
      <c r="S362" s="7">
        <v>3800</v>
      </c>
      <c r="T362" s="5">
        <v>3</v>
      </c>
      <c r="U362" s="5">
        <v>35</v>
      </c>
      <c r="V362" s="5">
        <v>22</v>
      </c>
      <c r="W362" s="5">
        <v>18</v>
      </c>
      <c r="X362" s="5">
        <v>67</v>
      </c>
      <c r="Y362" s="5" t="s">
        <v>63</v>
      </c>
      <c r="Z362" s="5" t="s">
        <v>64</v>
      </c>
      <c r="AA362" s="5" t="s">
        <v>188</v>
      </c>
      <c r="AB362" s="5" t="s">
        <v>66</v>
      </c>
      <c r="AC362" s="5" t="s">
        <v>284</v>
      </c>
      <c r="AD362" s="5" t="s">
        <v>276</v>
      </c>
      <c r="AE362" s="5">
        <v>60.2</v>
      </c>
    </row>
    <row r="363" spans="1:31" ht="34" x14ac:dyDescent="0.2">
      <c r="A363" s="2" t="s">
        <v>1451</v>
      </c>
      <c r="B363" s="2" t="s">
        <v>1452</v>
      </c>
      <c r="C363" s="2" t="s">
        <v>35</v>
      </c>
      <c r="D363" s="2">
        <v>31</v>
      </c>
      <c r="E363" s="3">
        <v>34590</v>
      </c>
      <c r="F363" s="2" t="s">
        <v>71</v>
      </c>
      <c r="G363" s="2" t="s">
        <v>72</v>
      </c>
      <c r="H363" s="2" t="s">
        <v>1322</v>
      </c>
      <c r="I363" s="2" t="s">
        <v>115</v>
      </c>
      <c r="J363" s="2" t="s">
        <v>240</v>
      </c>
      <c r="K363" s="2" t="s">
        <v>241</v>
      </c>
      <c r="L363" s="2" t="s">
        <v>118</v>
      </c>
      <c r="M363" s="2" t="s">
        <v>119</v>
      </c>
      <c r="N363" s="2" t="s">
        <v>226</v>
      </c>
      <c r="O363" s="3">
        <v>44892</v>
      </c>
      <c r="P363" s="3"/>
      <c r="Q363" s="2" t="s">
        <v>62</v>
      </c>
      <c r="R363" s="4">
        <v>74000</v>
      </c>
      <c r="S363" s="4">
        <v>6700</v>
      </c>
      <c r="T363" s="2">
        <v>4</v>
      </c>
      <c r="U363" s="2">
        <v>15</v>
      </c>
      <c r="V363" s="2">
        <v>26</v>
      </c>
      <c r="W363" s="2">
        <v>0</v>
      </c>
      <c r="X363" s="2">
        <v>93</v>
      </c>
      <c r="Y363" s="2" t="s">
        <v>46</v>
      </c>
      <c r="Z363" s="2" t="s">
        <v>64</v>
      </c>
      <c r="AA363" s="2" t="s">
        <v>215</v>
      </c>
      <c r="AB363" s="2" t="s">
        <v>66</v>
      </c>
      <c r="AC363" s="2" t="s">
        <v>81</v>
      </c>
      <c r="AD363" s="2" t="s">
        <v>68</v>
      </c>
      <c r="AE363" s="2">
        <v>82.3</v>
      </c>
    </row>
    <row r="364" spans="1:31" ht="17" x14ac:dyDescent="0.2">
      <c r="A364" s="5" t="s">
        <v>1453</v>
      </c>
      <c r="B364" s="5" t="s">
        <v>1454</v>
      </c>
      <c r="C364" s="5" t="s">
        <v>35</v>
      </c>
      <c r="D364" s="5">
        <v>43</v>
      </c>
      <c r="E364" s="6">
        <v>30342</v>
      </c>
      <c r="F364" s="5" t="s">
        <v>512</v>
      </c>
      <c r="G364" s="5" t="s">
        <v>200</v>
      </c>
      <c r="H364" s="5" t="s">
        <v>430</v>
      </c>
      <c r="I364" s="5" t="s">
        <v>57</v>
      </c>
      <c r="J364" s="5" t="s">
        <v>248</v>
      </c>
      <c r="K364" s="5" t="s">
        <v>249</v>
      </c>
      <c r="L364" s="5" t="s">
        <v>1067</v>
      </c>
      <c r="M364" s="5" t="s">
        <v>161</v>
      </c>
      <c r="N364" s="5" t="s">
        <v>174</v>
      </c>
      <c r="O364" s="6">
        <v>45760</v>
      </c>
      <c r="P364" s="6"/>
      <c r="Q364" s="5" t="s">
        <v>128</v>
      </c>
      <c r="R364" s="7">
        <v>111000</v>
      </c>
      <c r="S364" s="7">
        <v>2200</v>
      </c>
      <c r="T364" s="5" t="s">
        <v>407</v>
      </c>
      <c r="U364" s="5">
        <v>0</v>
      </c>
      <c r="V364" s="5">
        <v>12</v>
      </c>
      <c r="W364" s="5">
        <v>0</v>
      </c>
      <c r="X364" s="5">
        <v>48</v>
      </c>
      <c r="Y364" s="5" t="s">
        <v>46</v>
      </c>
      <c r="Z364" s="5" t="s">
        <v>151</v>
      </c>
      <c r="AA364" s="5" t="s">
        <v>65</v>
      </c>
      <c r="AB364" s="5" t="s">
        <v>49</v>
      </c>
      <c r="AC364" s="5" t="s">
        <v>130</v>
      </c>
      <c r="AD364" s="5" t="s">
        <v>940</v>
      </c>
      <c r="AE364" s="5">
        <v>44.8</v>
      </c>
    </row>
    <row r="365" spans="1:31" ht="17" x14ac:dyDescent="0.2">
      <c r="A365" s="2" t="s">
        <v>1455</v>
      </c>
      <c r="B365" s="2" t="s">
        <v>1456</v>
      </c>
      <c r="C365" s="2" t="s">
        <v>154</v>
      </c>
      <c r="D365" s="2">
        <v>25</v>
      </c>
      <c r="E365" s="3">
        <v>36969</v>
      </c>
      <c r="F365" s="2" t="s">
        <v>260</v>
      </c>
      <c r="G365" s="2" t="s">
        <v>100</v>
      </c>
      <c r="H365" s="2" t="s">
        <v>1457</v>
      </c>
      <c r="I365" s="2" t="s">
        <v>437</v>
      </c>
      <c r="J365" s="2" t="s">
        <v>343</v>
      </c>
      <c r="K365" s="2" t="s">
        <v>344</v>
      </c>
      <c r="L365" s="2" t="s">
        <v>1458</v>
      </c>
      <c r="M365" s="2" t="s">
        <v>265</v>
      </c>
      <c r="N365" s="2" t="s">
        <v>266</v>
      </c>
      <c r="O365" s="3">
        <v>45187</v>
      </c>
      <c r="P365" s="3"/>
      <c r="Q365" s="2" t="s">
        <v>62</v>
      </c>
      <c r="R365" s="4">
        <v>80000</v>
      </c>
      <c r="S365" s="4">
        <v>4000</v>
      </c>
      <c r="T365" s="2">
        <v>3</v>
      </c>
      <c r="U365" s="2">
        <v>25</v>
      </c>
      <c r="V365" s="2">
        <v>15</v>
      </c>
      <c r="W365" s="2">
        <v>6</v>
      </c>
      <c r="X365" s="2">
        <v>64</v>
      </c>
      <c r="Y365" s="2" t="s">
        <v>46</v>
      </c>
      <c r="Z365" s="2" t="s">
        <v>151</v>
      </c>
      <c r="AA365" s="2" t="s">
        <v>95</v>
      </c>
      <c r="AB365" s="2" t="s">
        <v>66</v>
      </c>
      <c r="AC365" s="2" t="s">
        <v>267</v>
      </c>
      <c r="AD365" s="2" t="s">
        <v>68</v>
      </c>
      <c r="AE365" s="2">
        <v>62.6</v>
      </c>
    </row>
    <row r="366" spans="1:31" ht="17" x14ac:dyDescent="0.2">
      <c r="A366" s="5" t="s">
        <v>1459</v>
      </c>
      <c r="B366" s="5" t="s">
        <v>1460</v>
      </c>
      <c r="C366" s="5" t="s">
        <v>332</v>
      </c>
      <c r="D366" s="5">
        <v>60</v>
      </c>
      <c r="E366" s="6">
        <v>24058</v>
      </c>
      <c r="F366" s="5" t="s">
        <v>279</v>
      </c>
      <c r="G366" s="5" t="s">
        <v>351</v>
      </c>
      <c r="H366" s="5" t="s">
        <v>1089</v>
      </c>
      <c r="I366" s="5" t="s">
        <v>74</v>
      </c>
      <c r="J366" s="5" t="s">
        <v>281</v>
      </c>
      <c r="K366" s="5" t="s">
        <v>1026</v>
      </c>
      <c r="L366" s="5" t="s">
        <v>619</v>
      </c>
      <c r="M366" s="5" t="s">
        <v>525</v>
      </c>
      <c r="N366" s="5" t="s">
        <v>695</v>
      </c>
      <c r="O366" s="6">
        <v>43663</v>
      </c>
      <c r="P366" s="6"/>
      <c r="Q366" s="5" t="s">
        <v>62</v>
      </c>
      <c r="R366" s="7">
        <v>66000</v>
      </c>
      <c r="S366" s="7">
        <v>5900</v>
      </c>
      <c r="T366" s="5">
        <v>4</v>
      </c>
      <c r="U366" s="5">
        <v>15</v>
      </c>
      <c r="V366" s="5">
        <v>28</v>
      </c>
      <c r="W366" s="5">
        <v>20</v>
      </c>
      <c r="X366" s="5">
        <v>65</v>
      </c>
      <c r="Y366" s="5" t="s">
        <v>63</v>
      </c>
      <c r="Z366" s="5" t="s">
        <v>151</v>
      </c>
      <c r="AA366" s="5" t="s">
        <v>215</v>
      </c>
      <c r="AB366" s="5" t="s">
        <v>989</v>
      </c>
      <c r="AC366" s="5" t="s">
        <v>284</v>
      </c>
      <c r="AD366" s="5" t="s">
        <v>68</v>
      </c>
      <c r="AE366" s="5">
        <v>62.5</v>
      </c>
    </row>
    <row r="367" spans="1:31" ht="34" x14ac:dyDescent="0.2">
      <c r="A367" s="2" t="s">
        <v>1461</v>
      </c>
      <c r="B367" s="2" t="s">
        <v>1462</v>
      </c>
      <c r="C367" s="2" t="s">
        <v>154</v>
      </c>
      <c r="D367" s="2">
        <v>27</v>
      </c>
      <c r="E367" s="3">
        <v>36179</v>
      </c>
      <c r="F367" s="2" t="s">
        <v>99</v>
      </c>
      <c r="G367" s="2" t="s">
        <v>100</v>
      </c>
      <c r="H367" s="2" t="s">
        <v>682</v>
      </c>
      <c r="I367" s="2" t="s">
        <v>115</v>
      </c>
      <c r="J367" s="2" t="s">
        <v>102</v>
      </c>
      <c r="K367" s="2" t="s">
        <v>103</v>
      </c>
      <c r="L367" s="2" t="s">
        <v>1278</v>
      </c>
      <c r="M367" s="2" t="s">
        <v>119</v>
      </c>
      <c r="N367" s="2" t="s">
        <v>226</v>
      </c>
      <c r="O367" s="3">
        <v>45732</v>
      </c>
      <c r="P367" s="3"/>
      <c r="Q367" s="2" t="s">
        <v>62</v>
      </c>
      <c r="R367" s="4">
        <v>87000</v>
      </c>
      <c r="S367" s="4">
        <v>7800</v>
      </c>
      <c r="T367" s="2">
        <v>4</v>
      </c>
      <c r="U367" s="2">
        <v>17</v>
      </c>
      <c r="V367" s="2">
        <v>14</v>
      </c>
      <c r="W367" s="2">
        <v>17</v>
      </c>
      <c r="X367" s="2">
        <v>70</v>
      </c>
      <c r="Y367" s="2" t="s">
        <v>298</v>
      </c>
      <c r="Z367" s="2" t="s">
        <v>844</v>
      </c>
      <c r="AA367" s="2" t="s">
        <v>95</v>
      </c>
      <c r="AB367" s="2" t="s">
        <v>66</v>
      </c>
      <c r="AC367" s="2" t="s">
        <v>108</v>
      </c>
      <c r="AD367" s="2" t="s">
        <v>68</v>
      </c>
      <c r="AE367" s="2">
        <v>66.2</v>
      </c>
    </row>
    <row r="368" spans="1:31" ht="17" x14ac:dyDescent="0.2">
      <c r="A368" s="5" t="s">
        <v>1463</v>
      </c>
      <c r="B368" s="5" t="s">
        <v>1464</v>
      </c>
      <c r="C368" s="5" t="s">
        <v>154</v>
      </c>
      <c r="D368" s="5">
        <v>55</v>
      </c>
      <c r="E368" s="6">
        <v>25748</v>
      </c>
      <c r="F368" s="5" t="s">
        <v>1465</v>
      </c>
      <c r="G368" s="5" t="s">
        <v>55</v>
      </c>
      <c r="H368" s="5" t="s">
        <v>302</v>
      </c>
      <c r="I368" s="5" t="s">
        <v>115</v>
      </c>
      <c r="J368" s="5" t="s">
        <v>539</v>
      </c>
      <c r="K368" s="5" t="s">
        <v>540</v>
      </c>
      <c r="L368" s="5" t="s">
        <v>739</v>
      </c>
      <c r="M368" s="5" t="s">
        <v>234</v>
      </c>
      <c r="N368" s="5" t="s">
        <v>235</v>
      </c>
      <c r="O368" s="6">
        <v>43907</v>
      </c>
      <c r="P368" s="6"/>
      <c r="Q368" s="5" t="s">
        <v>79</v>
      </c>
      <c r="R368" s="7">
        <v>71000</v>
      </c>
      <c r="S368" s="7">
        <v>3600</v>
      </c>
      <c r="T368" s="5">
        <v>3</v>
      </c>
      <c r="U368" s="5">
        <v>39</v>
      </c>
      <c r="V368" s="5">
        <v>31</v>
      </c>
      <c r="W368" s="5">
        <v>4</v>
      </c>
      <c r="X368" s="5">
        <v>80</v>
      </c>
      <c r="Y368" s="5" t="s">
        <v>46</v>
      </c>
      <c r="Z368" s="5" t="s">
        <v>47</v>
      </c>
      <c r="AA368" s="5" t="s">
        <v>215</v>
      </c>
      <c r="AB368" s="5" t="s">
        <v>49</v>
      </c>
      <c r="AC368" s="5" t="s">
        <v>67</v>
      </c>
      <c r="AD368" s="5" t="s">
        <v>68</v>
      </c>
      <c r="AE368" s="5">
        <v>72.8</v>
      </c>
    </row>
    <row r="369" spans="1:31" ht="17" x14ac:dyDescent="0.2">
      <c r="A369" s="2" t="s">
        <v>1466</v>
      </c>
      <c r="B369" s="2" t="s">
        <v>1467</v>
      </c>
      <c r="C369" s="2" t="s">
        <v>35</v>
      </c>
      <c r="D369" s="2">
        <v>58</v>
      </c>
      <c r="E369" s="3">
        <v>24802</v>
      </c>
      <c r="F369" s="2" t="s">
        <v>71</v>
      </c>
      <c r="G369" s="2" t="s">
        <v>200</v>
      </c>
      <c r="H369" s="2" t="s">
        <v>424</v>
      </c>
      <c r="I369" s="2" t="s">
        <v>183</v>
      </c>
      <c r="J369" s="2" t="s">
        <v>1323</v>
      </c>
      <c r="K369" s="2" t="s">
        <v>1324</v>
      </c>
      <c r="L369" s="2" t="s">
        <v>562</v>
      </c>
      <c r="M369" s="2" t="s">
        <v>563</v>
      </c>
      <c r="N369" s="2" t="s">
        <v>564</v>
      </c>
      <c r="O369" s="3">
        <v>45871</v>
      </c>
      <c r="P369" s="3"/>
      <c r="Q369" s="2" t="s">
        <v>62</v>
      </c>
      <c r="R369" s="4">
        <v>45000</v>
      </c>
      <c r="S369" s="4">
        <v>2200</v>
      </c>
      <c r="T369" s="2" t="s">
        <v>106</v>
      </c>
      <c r="U369" s="2">
        <v>23</v>
      </c>
      <c r="V369" s="2">
        <v>15</v>
      </c>
      <c r="W369" s="2">
        <v>16</v>
      </c>
      <c r="X369" s="2">
        <v>58</v>
      </c>
      <c r="Y369" s="2" t="s">
        <v>298</v>
      </c>
      <c r="Z369" s="2" t="s">
        <v>312</v>
      </c>
      <c r="AA369" s="2" t="s">
        <v>215</v>
      </c>
      <c r="AB369" s="2" t="s">
        <v>66</v>
      </c>
      <c r="AC369" s="2" t="s">
        <v>81</v>
      </c>
      <c r="AD369" s="2" t="s">
        <v>68</v>
      </c>
      <c r="AE369" s="2">
        <v>55</v>
      </c>
    </row>
    <row r="370" spans="1:31" ht="17" x14ac:dyDescent="0.2">
      <c r="A370" s="5" t="s">
        <v>1468</v>
      </c>
      <c r="B370" s="5" t="s">
        <v>1469</v>
      </c>
      <c r="C370" s="5" t="s">
        <v>154</v>
      </c>
      <c r="D370" s="5">
        <v>48</v>
      </c>
      <c r="E370" s="6" t="s">
        <v>1470</v>
      </c>
      <c r="F370" s="5" t="s">
        <v>598</v>
      </c>
      <c r="G370" s="5" t="s">
        <v>133</v>
      </c>
      <c r="H370" s="5" t="s">
        <v>599</v>
      </c>
      <c r="I370" s="5" t="s">
        <v>157</v>
      </c>
      <c r="J370" s="5" t="s">
        <v>193</v>
      </c>
      <c r="K370" s="5" t="s">
        <v>194</v>
      </c>
      <c r="L370" s="5" t="s">
        <v>1047</v>
      </c>
      <c r="M370" s="5" t="s">
        <v>1208</v>
      </c>
      <c r="N370" s="5" t="s">
        <v>311</v>
      </c>
      <c r="O370" s="6">
        <v>43996</v>
      </c>
      <c r="P370" s="6"/>
      <c r="Q370" s="5" t="s">
        <v>62</v>
      </c>
      <c r="R370" s="7">
        <v>37000</v>
      </c>
      <c r="S370" s="7">
        <v>1800</v>
      </c>
      <c r="T370" s="5" t="s">
        <v>187</v>
      </c>
      <c r="U370" s="5">
        <v>41</v>
      </c>
      <c r="V370" s="5">
        <v>14</v>
      </c>
      <c r="W370" s="5">
        <v>7</v>
      </c>
      <c r="X370" s="5">
        <v>67</v>
      </c>
      <c r="Y370" s="5" t="s">
        <v>63</v>
      </c>
      <c r="Z370" s="5" t="s">
        <v>47</v>
      </c>
      <c r="AA370" s="5" t="s">
        <v>176</v>
      </c>
      <c r="AB370" s="5" t="s">
        <v>66</v>
      </c>
      <c r="AC370" s="5" t="s">
        <v>195</v>
      </c>
      <c r="AD370" s="5" t="s">
        <v>51</v>
      </c>
      <c r="AE370" s="5">
        <v>67</v>
      </c>
    </row>
    <row r="371" spans="1:31" ht="34" x14ac:dyDescent="0.2">
      <c r="A371" s="2" t="s">
        <v>1471</v>
      </c>
      <c r="B371" s="2" t="s">
        <v>1472</v>
      </c>
      <c r="C371" s="2" t="s">
        <v>35</v>
      </c>
      <c r="D371" s="2">
        <v>24</v>
      </c>
      <c r="E371" s="3">
        <v>37353</v>
      </c>
      <c r="F371" s="2" t="s">
        <v>523</v>
      </c>
      <c r="G371" s="2" t="s">
        <v>100</v>
      </c>
      <c r="H371" s="2" t="s">
        <v>342</v>
      </c>
      <c r="I371" s="2" t="s">
        <v>57</v>
      </c>
      <c r="J371" s="2" t="s">
        <v>357</v>
      </c>
      <c r="K371" s="2" t="s">
        <v>358</v>
      </c>
      <c r="L371" s="2" t="s">
        <v>42</v>
      </c>
      <c r="M371" s="2" t="s">
        <v>43</v>
      </c>
      <c r="N371" s="2" t="s">
        <v>44</v>
      </c>
      <c r="O371" s="3">
        <v>45970</v>
      </c>
      <c r="P371" s="3">
        <v>46122</v>
      </c>
      <c r="Q371" s="2" t="s">
        <v>959</v>
      </c>
      <c r="R371" s="4"/>
      <c r="S371" s="4">
        <v>7800</v>
      </c>
      <c r="T371" s="2">
        <v>4</v>
      </c>
      <c r="U371" s="2">
        <v>14</v>
      </c>
      <c r="V371" s="2">
        <v>25</v>
      </c>
      <c r="W371" s="2">
        <v>19</v>
      </c>
      <c r="X371" s="2">
        <v>51</v>
      </c>
      <c r="Y371" s="2" t="s">
        <v>46</v>
      </c>
      <c r="Z371" s="2" t="s">
        <v>107</v>
      </c>
      <c r="AA371" s="2" t="s">
        <v>95</v>
      </c>
      <c r="AB371" s="2" t="s">
        <v>989</v>
      </c>
      <c r="AC371" s="2" t="s">
        <v>267</v>
      </c>
      <c r="AD371" s="2" t="s">
        <v>222</v>
      </c>
      <c r="AE371" s="2">
        <v>57.8</v>
      </c>
    </row>
    <row r="372" spans="1:31" ht="17" x14ac:dyDescent="0.2">
      <c r="A372" s="5" t="s">
        <v>1473</v>
      </c>
      <c r="B372" s="5" t="s">
        <v>1474</v>
      </c>
      <c r="C372" s="5" t="s">
        <v>35</v>
      </c>
      <c r="D372" s="5">
        <v>54</v>
      </c>
      <c r="E372" s="6" t="s">
        <v>1475</v>
      </c>
      <c r="F372" s="5" t="s">
        <v>402</v>
      </c>
      <c r="G372" s="5" t="s">
        <v>72</v>
      </c>
      <c r="H372" s="5" t="s">
        <v>616</v>
      </c>
      <c r="I372" s="5" t="s">
        <v>74</v>
      </c>
      <c r="J372" s="5" t="s">
        <v>404</v>
      </c>
      <c r="K372" s="5" t="s">
        <v>405</v>
      </c>
      <c r="L372" s="5" t="s">
        <v>1144</v>
      </c>
      <c r="M372" s="5" t="s">
        <v>255</v>
      </c>
      <c r="N372" s="5" t="s">
        <v>80</v>
      </c>
      <c r="O372" s="6">
        <v>45489</v>
      </c>
      <c r="P372" s="6"/>
      <c r="Q372" s="5" t="s">
        <v>45</v>
      </c>
      <c r="R372" s="7">
        <v>52000</v>
      </c>
      <c r="S372" s="7">
        <v>4700</v>
      </c>
      <c r="T372" s="5">
        <v>4</v>
      </c>
      <c r="U372" s="5">
        <v>24</v>
      </c>
      <c r="V372" s="5">
        <v>19</v>
      </c>
      <c r="W372" s="5">
        <v>5</v>
      </c>
      <c r="X372" s="5">
        <v>70</v>
      </c>
      <c r="Y372" s="5" t="s">
        <v>46</v>
      </c>
      <c r="Z372" s="5" t="s">
        <v>47</v>
      </c>
      <c r="AA372" s="5" t="s">
        <v>48</v>
      </c>
      <c r="AB372" s="5" t="s">
        <v>66</v>
      </c>
      <c r="AC372" s="5" t="s">
        <v>408</v>
      </c>
      <c r="AD372" s="5" t="s">
        <v>68</v>
      </c>
      <c r="AE372" s="5">
        <v>74</v>
      </c>
    </row>
    <row r="373" spans="1:31" ht="17" x14ac:dyDescent="0.2">
      <c r="A373" s="2" t="s">
        <v>1476</v>
      </c>
      <c r="B373" s="2" t="s">
        <v>1477</v>
      </c>
      <c r="C373" s="2" t="s">
        <v>154</v>
      </c>
      <c r="D373" s="2">
        <v>28</v>
      </c>
      <c r="E373" s="3">
        <v>35602</v>
      </c>
      <c r="F373" s="2" t="s">
        <v>615</v>
      </c>
      <c r="G373" s="2" t="s">
        <v>72</v>
      </c>
      <c r="H373" s="2" t="s">
        <v>862</v>
      </c>
      <c r="I373" s="2" t="s">
        <v>115</v>
      </c>
      <c r="J373" s="2" t="s">
        <v>533</v>
      </c>
      <c r="K373" s="2" t="s">
        <v>534</v>
      </c>
      <c r="L373" s="2" t="s">
        <v>491</v>
      </c>
      <c r="M373" s="2" t="s">
        <v>43</v>
      </c>
      <c r="N373" s="2" t="s">
        <v>492</v>
      </c>
      <c r="O373" s="3">
        <v>43136</v>
      </c>
      <c r="P373" s="3"/>
      <c r="Q373" s="2" t="s">
        <v>79</v>
      </c>
      <c r="R373" s="4">
        <v>64000</v>
      </c>
      <c r="S373" s="4">
        <v>3200</v>
      </c>
      <c r="T373" s="2">
        <v>3</v>
      </c>
      <c r="U373" s="2">
        <v>25</v>
      </c>
      <c r="V373" s="2">
        <v>16</v>
      </c>
      <c r="W373" s="2">
        <v>17</v>
      </c>
      <c r="X373" s="2">
        <v>86</v>
      </c>
      <c r="Y373" s="2" t="s">
        <v>320</v>
      </c>
      <c r="Z373" s="2" t="s">
        <v>64</v>
      </c>
      <c r="AA373" s="2" t="s">
        <v>221</v>
      </c>
      <c r="AB373" s="2" t="s">
        <v>66</v>
      </c>
      <c r="AC373" s="2" t="s">
        <v>408</v>
      </c>
      <c r="AD373" s="2" t="s">
        <v>1346</v>
      </c>
      <c r="AE373" s="2">
        <v>64.8</v>
      </c>
    </row>
    <row r="374" spans="1:31" ht="17" x14ac:dyDescent="0.2">
      <c r="A374" s="5" t="s">
        <v>1478</v>
      </c>
      <c r="B374" s="5" t="s">
        <v>1479</v>
      </c>
      <c r="C374" s="5" t="s">
        <v>258</v>
      </c>
      <c r="D374" s="5">
        <v>25</v>
      </c>
      <c r="E374" s="6">
        <v>36795</v>
      </c>
      <c r="F374" s="5" t="s">
        <v>356</v>
      </c>
      <c r="G374" s="5" t="s">
        <v>675</v>
      </c>
      <c r="H374" s="5" t="s">
        <v>342</v>
      </c>
      <c r="I374" s="5" t="s">
        <v>157</v>
      </c>
      <c r="J374" s="5" t="s">
        <v>668</v>
      </c>
      <c r="K374" s="5" t="s">
        <v>344</v>
      </c>
      <c r="L374" s="5" t="s">
        <v>434</v>
      </c>
      <c r="M374" s="5" t="s">
        <v>61</v>
      </c>
      <c r="N374" s="5" t="s">
        <v>220</v>
      </c>
      <c r="O374" s="6">
        <v>46005</v>
      </c>
      <c r="P374" s="6"/>
      <c r="Q374" s="5" t="s">
        <v>62</v>
      </c>
      <c r="R374" s="7">
        <v>48000</v>
      </c>
      <c r="S374" s="7">
        <v>1000</v>
      </c>
      <c r="T374" s="5" t="s">
        <v>502</v>
      </c>
      <c r="U374" s="5">
        <v>41</v>
      </c>
      <c r="V374" s="5">
        <v>15</v>
      </c>
      <c r="W374" s="5">
        <v>8</v>
      </c>
      <c r="X374" s="5">
        <v>67</v>
      </c>
      <c r="Y374" s="5" t="s">
        <v>63</v>
      </c>
      <c r="Z374" s="5" t="s">
        <v>64</v>
      </c>
      <c r="AA374" s="5" t="s">
        <v>215</v>
      </c>
      <c r="AB374" s="5" t="s">
        <v>66</v>
      </c>
      <c r="AC374" s="5" t="s">
        <v>267</v>
      </c>
      <c r="AD374" s="5" t="s">
        <v>68</v>
      </c>
      <c r="AE374" s="5">
        <v>57.5</v>
      </c>
    </row>
    <row r="375" spans="1:31" ht="34" x14ac:dyDescent="0.2">
      <c r="A375" s="2" t="s">
        <v>1480</v>
      </c>
      <c r="B375" s="2" t="s">
        <v>1481</v>
      </c>
      <c r="C375" s="2" t="s">
        <v>35</v>
      </c>
      <c r="D375" s="2">
        <v>29</v>
      </c>
      <c r="E375" s="3">
        <v>35546</v>
      </c>
      <c r="F375" s="2" t="s">
        <v>279</v>
      </c>
      <c r="G375" s="2" t="s">
        <v>55</v>
      </c>
      <c r="H375" s="2" t="s">
        <v>307</v>
      </c>
      <c r="I375" s="2" t="s">
        <v>437</v>
      </c>
      <c r="J375" s="2" t="s">
        <v>810</v>
      </c>
      <c r="K375" s="2" t="s">
        <v>811</v>
      </c>
      <c r="L375" s="2" t="s">
        <v>434</v>
      </c>
      <c r="M375" s="2" t="s">
        <v>1395</v>
      </c>
      <c r="N375" s="2" t="s">
        <v>220</v>
      </c>
      <c r="O375" s="3">
        <v>45651</v>
      </c>
      <c r="P375" s="3"/>
      <c r="Q375" s="2" t="s">
        <v>62</v>
      </c>
      <c r="R375" s="4">
        <v>113000</v>
      </c>
      <c r="S375" s="4">
        <v>5600</v>
      </c>
      <c r="T375" s="2">
        <v>3</v>
      </c>
      <c r="U375" s="2">
        <v>21</v>
      </c>
      <c r="V375" s="2">
        <v>24</v>
      </c>
      <c r="W375" s="2">
        <v>15</v>
      </c>
      <c r="X375" s="2">
        <v>66</v>
      </c>
      <c r="Y375" s="2" t="s">
        <v>46</v>
      </c>
      <c r="Z375" s="2" t="s">
        <v>47</v>
      </c>
      <c r="AA375" s="2" t="s">
        <v>215</v>
      </c>
      <c r="AB375" s="2" t="s">
        <v>164</v>
      </c>
      <c r="AC375" s="2" t="s">
        <v>284</v>
      </c>
      <c r="AD375" s="2" t="s">
        <v>222</v>
      </c>
      <c r="AE375" s="2">
        <v>57.8</v>
      </c>
    </row>
    <row r="376" spans="1:31" ht="34" x14ac:dyDescent="0.2">
      <c r="A376" s="5" t="s">
        <v>1482</v>
      </c>
      <c r="B376" s="5" t="s">
        <v>1483</v>
      </c>
      <c r="C376" s="5" t="s">
        <v>154</v>
      </c>
      <c r="D376" s="5">
        <v>28</v>
      </c>
      <c r="E376" s="6">
        <v>35922</v>
      </c>
      <c r="F376" s="5" t="s">
        <v>1484</v>
      </c>
      <c r="G376" s="5" t="s">
        <v>181</v>
      </c>
      <c r="H376" s="5" t="s">
        <v>505</v>
      </c>
      <c r="I376" s="5" t="s">
        <v>115</v>
      </c>
      <c r="J376" s="5" t="s">
        <v>158</v>
      </c>
      <c r="K376" s="5" t="s">
        <v>159</v>
      </c>
      <c r="L376" s="5" t="s">
        <v>319</v>
      </c>
      <c r="M376" s="5" t="s">
        <v>255</v>
      </c>
      <c r="N376" s="5" t="s">
        <v>80</v>
      </c>
      <c r="O376" s="6">
        <v>43804</v>
      </c>
      <c r="P376" s="6">
        <v>44679</v>
      </c>
      <c r="Q376" s="5" t="s">
        <v>175</v>
      </c>
      <c r="R376" s="7">
        <v>70000</v>
      </c>
      <c r="S376" s="7">
        <v>6300</v>
      </c>
      <c r="T376" s="5" t="s">
        <v>837</v>
      </c>
      <c r="U376" s="5">
        <v>25</v>
      </c>
      <c r="V376" s="5">
        <v>1</v>
      </c>
      <c r="W376" s="5">
        <v>4</v>
      </c>
      <c r="X376" s="5">
        <v>59</v>
      </c>
      <c r="Y376" s="5" t="s">
        <v>46</v>
      </c>
      <c r="Z376" s="5" t="s">
        <v>64</v>
      </c>
      <c r="AA376" s="5" t="s">
        <v>774</v>
      </c>
      <c r="AB376" s="5" t="s">
        <v>275</v>
      </c>
      <c r="AC376" s="5" t="s">
        <v>165</v>
      </c>
      <c r="AD376" s="5" t="s">
        <v>68</v>
      </c>
      <c r="AE376" s="5">
        <v>70.900000000000006</v>
      </c>
    </row>
    <row r="377" spans="1:31" ht="17" x14ac:dyDescent="0.2">
      <c r="A377" s="2" t="s">
        <v>1485</v>
      </c>
      <c r="B377" s="2" t="s">
        <v>1486</v>
      </c>
      <c r="C377" s="2" t="s">
        <v>154</v>
      </c>
      <c r="D377" s="2">
        <v>54</v>
      </c>
      <c r="E377" s="3">
        <v>26453</v>
      </c>
      <c r="F377" s="2" t="s">
        <v>429</v>
      </c>
      <c r="G377" s="2" t="s">
        <v>200</v>
      </c>
      <c r="H377" s="2" t="s">
        <v>247</v>
      </c>
      <c r="I377" s="2" t="s">
        <v>74</v>
      </c>
      <c r="J377" s="2" t="s">
        <v>324</v>
      </c>
      <c r="K377" s="2" t="s">
        <v>325</v>
      </c>
      <c r="L377" s="2" t="s">
        <v>160</v>
      </c>
      <c r="M377" s="2" t="s">
        <v>161</v>
      </c>
      <c r="N377" s="2" t="s">
        <v>174</v>
      </c>
      <c r="O377" s="3">
        <v>44902</v>
      </c>
      <c r="P377" s="3"/>
      <c r="Q377" s="2" t="s">
        <v>45</v>
      </c>
      <c r="R377" s="4">
        <v>60000</v>
      </c>
      <c r="S377" s="4">
        <v>5400</v>
      </c>
      <c r="T377" s="2">
        <v>4</v>
      </c>
      <c r="U377" s="2">
        <v>45</v>
      </c>
      <c r="V377" s="2">
        <v>1</v>
      </c>
      <c r="W377" s="2">
        <v>19</v>
      </c>
      <c r="X377" s="2">
        <v>86</v>
      </c>
      <c r="Y377" s="2" t="s">
        <v>46</v>
      </c>
      <c r="Z377" s="2" t="s">
        <v>47</v>
      </c>
      <c r="AA377" s="2" t="s">
        <v>95</v>
      </c>
      <c r="AB377" s="2" t="s">
        <v>129</v>
      </c>
      <c r="AC377" s="2" t="s">
        <v>130</v>
      </c>
      <c r="AD377" s="2" t="s">
        <v>68</v>
      </c>
      <c r="AE377" s="2">
        <v>76.599999999999994</v>
      </c>
    </row>
    <row r="378" spans="1:31" ht="17" x14ac:dyDescent="0.2">
      <c r="A378" s="5" t="s">
        <v>1487</v>
      </c>
      <c r="B378" s="5" t="s">
        <v>1488</v>
      </c>
      <c r="C378" s="5" t="s">
        <v>154</v>
      </c>
      <c r="D378" s="5">
        <v>59</v>
      </c>
      <c r="E378" s="6">
        <v>24281</v>
      </c>
      <c r="F378" s="5" t="s">
        <v>429</v>
      </c>
      <c r="G378" s="5" t="s">
        <v>72</v>
      </c>
      <c r="H378" s="5" t="s">
        <v>201</v>
      </c>
      <c r="I378" s="5" t="s">
        <v>89</v>
      </c>
      <c r="J378" s="5" t="s">
        <v>470</v>
      </c>
      <c r="K378" s="5" t="s">
        <v>589</v>
      </c>
      <c r="L378" s="5" t="s">
        <v>619</v>
      </c>
      <c r="M378" s="5" t="s">
        <v>525</v>
      </c>
      <c r="N378" s="5" t="s">
        <v>620</v>
      </c>
      <c r="O378" s="6">
        <v>45056</v>
      </c>
      <c r="P378" s="6"/>
      <c r="Q378" s="5" t="s">
        <v>62</v>
      </c>
      <c r="R378" s="7">
        <v>138000</v>
      </c>
      <c r="S378" s="7">
        <v>8300</v>
      </c>
      <c r="T378" s="5" t="s">
        <v>571</v>
      </c>
      <c r="U378" s="5">
        <v>30</v>
      </c>
      <c r="V378" s="5">
        <v>18</v>
      </c>
      <c r="W378" s="5">
        <v>4</v>
      </c>
      <c r="X378" s="5">
        <v>63</v>
      </c>
      <c r="Y378" s="5" t="s">
        <v>46</v>
      </c>
      <c r="Z378" s="5" t="s">
        <v>47</v>
      </c>
      <c r="AA378" s="5" t="s">
        <v>221</v>
      </c>
      <c r="AB378" s="5" t="s">
        <v>299</v>
      </c>
      <c r="AC378" s="5" t="s">
        <v>130</v>
      </c>
      <c r="AD378" s="5" t="s">
        <v>109</v>
      </c>
      <c r="AE378" s="5">
        <v>64.5</v>
      </c>
    </row>
    <row r="379" spans="1:31" ht="17" x14ac:dyDescent="0.2">
      <c r="A379" s="2" t="s">
        <v>1489</v>
      </c>
      <c r="B379" s="2" t="s">
        <v>1490</v>
      </c>
      <c r="C379" s="2" t="s">
        <v>287</v>
      </c>
      <c r="D379" s="2">
        <v>35</v>
      </c>
      <c r="E379" s="3">
        <v>33130</v>
      </c>
      <c r="F379" s="2" t="s">
        <v>199</v>
      </c>
      <c r="G379" s="2" t="s">
        <v>72</v>
      </c>
      <c r="H379" s="2" t="s">
        <v>125</v>
      </c>
      <c r="I379" s="2" t="s">
        <v>115</v>
      </c>
      <c r="J379" s="2" t="s">
        <v>126</v>
      </c>
      <c r="K379" s="2" t="s">
        <v>127</v>
      </c>
      <c r="L379" s="2" t="s">
        <v>319</v>
      </c>
      <c r="M379" s="2" t="s">
        <v>255</v>
      </c>
      <c r="N379" s="2" t="s">
        <v>80</v>
      </c>
      <c r="O379" s="3">
        <v>44183</v>
      </c>
      <c r="P379" s="3"/>
      <c r="Q379" s="2" t="s">
        <v>62</v>
      </c>
      <c r="R379" s="4">
        <v>64000</v>
      </c>
      <c r="S379" s="4">
        <v>5800</v>
      </c>
      <c r="T379" s="2">
        <v>4</v>
      </c>
      <c r="U379" s="2">
        <v>14</v>
      </c>
      <c r="V379" s="2">
        <v>34</v>
      </c>
      <c r="W379" s="2">
        <v>11</v>
      </c>
      <c r="X379" s="2"/>
      <c r="Y379" s="2" t="s">
        <v>298</v>
      </c>
      <c r="Z379" s="2" t="s">
        <v>47</v>
      </c>
      <c r="AA379" s="2" t="s">
        <v>221</v>
      </c>
      <c r="AB379" s="2" t="s">
        <v>989</v>
      </c>
      <c r="AC379" s="2" t="s">
        <v>130</v>
      </c>
      <c r="AD379" s="2" t="s">
        <v>222</v>
      </c>
      <c r="AE379" s="2">
        <v>68.2</v>
      </c>
    </row>
    <row r="380" spans="1:31" ht="17" x14ac:dyDescent="0.2">
      <c r="A380" s="5" t="s">
        <v>1491</v>
      </c>
      <c r="B380" s="5" t="s">
        <v>1189</v>
      </c>
      <c r="C380" s="5" t="s">
        <v>624</v>
      </c>
      <c r="D380" s="5">
        <v>59</v>
      </c>
      <c r="E380" s="6">
        <v>24583</v>
      </c>
      <c r="F380" s="5" t="s">
        <v>712</v>
      </c>
      <c r="G380" s="5" t="s">
        <v>72</v>
      </c>
      <c r="H380" s="5" t="s">
        <v>616</v>
      </c>
      <c r="I380" s="5" t="s">
        <v>57</v>
      </c>
      <c r="J380" s="5" t="s">
        <v>533</v>
      </c>
      <c r="K380" s="5" t="s">
        <v>534</v>
      </c>
      <c r="L380" s="5" t="s">
        <v>1492</v>
      </c>
      <c r="M380" s="5" t="s">
        <v>525</v>
      </c>
      <c r="N380" s="5" t="s">
        <v>526</v>
      </c>
      <c r="O380" s="6">
        <v>45393</v>
      </c>
      <c r="P380" s="6"/>
      <c r="Q380" s="5" t="s">
        <v>62</v>
      </c>
      <c r="R380" s="7">
        <v>104000</v>
      </c>
      <c r="S380" s="7">
        <v>9400</v>
      </c>
      <c r="T380" s="5">
        <v>4</v>
      </c>
      <c r="U380" s="5">
        <v>24</v>
      </c>
      <c r="V380" s="5">
        <v>10</v>
      </c>
      <c r="W380" s="5">
        <v>13</v>
      </c>
      <c r="X380" s="5">
        <v>89</v>
      </c>
      <c r="Y380" s="5" t="s">
        <v>320</v>
      </c>
      <c r="Z380" s="5" t="s">
        <v>107</v>
      </c>
      <c r="AA380" s="5" t="s">
        <v>215</v>
      </c>
      <c r="AB380" s="5" t="s">
        <v>66</v>
      </c>
      <c r="AC380" s="5" t="s">
        <v>408</v>
      </c>
      <c r="AD380" s="5" t="s">
        <v>68</v>
      </c>
      <c r="AE380" s="5">
        <v>76.7</v>
      </c>
    </row>
    <row r="381" spans="1:31" ht="34" x14ac:dyDescent="0.2">
      <c r="A381" s="2" t="s">
        <v>1493</v>
      </c>
      <c r="B381" s="2" t="s">
        <v>1494</v>
      </c>
      <c r="C381" s="2" t="s">
        <v>154</v>
      </c>
      <c r="D381" s="2">
        <v>33</v>
      </c>
      <c r="E381" s="3">
        <v>33803</v>
      </c>
      <c r="F381" s="2" t="s">
        <v>1495</v>
      </c>
      <c r="G381" s="2" t="s">
        <v>37</v>
      </c>
      <c r="H381" s="2" t="s">
        <v>1134</v>
      </c>
      <c r="I381" s="2" t="s">
        <v>183</v>
      </c>
      <c r="J381" s="2" t="s">
        <v>270</v>
      </c>
      <c r="K381" s="2" t="s">
        <v>271</v>
      </c>
      <c r="L381" s="2" t="s">
        <v>118</v>
      </c>
      <c r="M381" s="2" t="s">
        <v>119</v>
      </c>
      <c r="N381" s="2" t="s">
        <v>120</v>
      </c>
      <c r="O381" s="3">
        <v>43162</v>
      </c>
      <c r="P381" s="3"/>
      <c r="Q381" s="2" t="s">
        <v>45</v>
      </c>
      <c r="R381" s="4">
        <v>59000</v>
      </c>
      <c r="S381" s="4">
        <v>3000</v>
      </c>
      <c r="T381" s="2">
        <v>3</v>
      </c>
      <c r="U381" s="2">
        <v>8</v>
      </c>
      <c r="V381" s="2">
        <v>21</v>
      </c>
      <c r="W381" s="2">
        <v>21</v>
      </c>
      <c r="X381" s="2">
        <v>78</v>
      </c>
      <c r="Y381" s="2" t="s">
        <v>46</v>
      </c>
      <c r="Z381" s="2" t="s">
        <v>1496</v>
      </c>
      <c r="AA381" s="2" t="s">
        <v>215</v>
      </c>
      <c r="AB381" s="2" t="s">
        <v>66</v>
      </c>
      <c r="AC381" s="2" t="s">
        <v>50</v>
      </c>
      <c r="AD381" s="2" t="s">
        <v>68</v>
      </c>
      <c r="AE381" s="2">
        <v>56.3</v>
      </c>
    </row>
    <row r="382" spans="1:31" ht="17" x14ac:dyDescent="0.2">
      <c r="A382" s="5" t="s">
        <v>1497</v>
      </c>
      <c r="B382" s="5" t="s">
        <v>1498</v>
      </c>
      <c r="C382" s="5" t="s">
        <v>154</v>
      </c>
      <c r="D382" s="5">
        <v>24</v>
      </c>
      <c r="E382" s="6">
        <v>37354</v>
      </c>
      <c r="F382" s="5" t="s">
        <v>36</v>
      </c>
      <c r="G382" s="5" t="s">
        <v>655</v>
      </c>
      <c r="H382" s="5" t="s">
        <v>1134</v>
      </c>
      <c r="I382" s="5" t="s">
        <v>157</v>
      </c>
      <c r="J382" s="5" t="s">
        <v>40</v>
      </c>
      <c r="K382" s="5" t="s">
        <v>41</v>
      </c>
      <c r="L382" s="5" t="s">
        <v>76</v>
      </c>
      <c r="M382" s="5" t="s">
        <v>265</v>
      </c>
      <c r="N382" s="5" t="s">
        <v>78</v>
      </c>
      <c r="O382" s="6">
        <v>42053</v>
      </c>
      <c r="P382" s="6"/>
      <c r="Q382" s="5" t="s">
        <v>62</v>
      </c>
      <c r="R382" s="7">
        <v>26000</v>
      </c>
      <c r="S382" s="7">
        <v>2300</v>
      </c>
      <c r="T382" s="5" t="s">
        <v>45</v>
      </c>
      <c r="U382" s="5">
        <v>28</v>
      </c>
      <c r="V382" s="5">
        <v>22</v>
      </c>
      <c r="W382" s="5">
        <v>2</v>
      </c>
      <c r="X382" s="5">
        <v>66</v>
      </c>
      <c r="Y382" s="5" t="s">
        <v>431</v>
      </c>
      <c r="Z382" s="5" t="s">
        <v>64</v>
      </c>
      <c r="AA382" s="5" t="s">
        <v>188</v>
      </c>
      <c r="AB382" s="5" t="s">
        <v>66</v>
      </c>
      <c r="AC382" s="5" t="s">
        <v>50</v>
      </c>
      <c r="AD382" s="5" t="s">
        <v>68</v>
      </c>
      <c r="AE382" s="5">
        <v>75.099999999999994</v>
      </c>
    </row>
    <row r="383" spans="1:31" ht="17" x14ac:dyDescent="0.2">
      <c r="A383" s="2" t="s">
        <v>1499</v>
      </c>
      <c r="B383" s="2" t="s">
        <v>1500</v>
      </c>
      <c r="C383" s="2" t="s">
        <v>154</v>
      </c>
      <c r="D383" s="2">
        <v>23</v>
      </c>
      <c r="E383" s="3">
        <v>37764</v>
      </c>
      <c r="F383" s="2" t="s">
        <v>429</v>
      </c>
      <c r="G383" s="2" t="s">
        <v>72</v>
      </c>
      <c r="H383" s="2" t="s">
        <v>201</v>
      </c>
      <c r="I383" s="2" t="s">
        <v>74</v>
      </c>
      <c r="J383" s="2" t="s">
        <v>514</v>
      </c>
      <c r="K383" s="2" t="s">
        <v>515</v>
      </c>
      <c r="L383" s="2" t="s">
        <v>374</v>
      </c>
      <c r="M383" s="2" t="s">
        <v>289</v>
      </c>
      <c r="N383" s="2" t="s">
        <v>375</v>
      </c>
      <c r="O383" s="3">
        <v>42095</v>
      </c>
      <c r="P383" s="3"/>
      <c r="Q383" s="2" t="s">
        <v>62</v>
      </c>
      <c r="R383" s="4">
        <v>58000</v>
      </c>
      <c r="S383" s="4">
        <v>2900</v>
      </c>
      <c r="T383" s="2">
        <v>3</v>
      </c>
      <c r="U383" s="2">
        <v>17</v>
      </c>
      <c r="V383" s="2">
        <v>30</v>
      </c>
      <c r="W383" s="2">
        <v>6</v>
      </c>
      <c r="X383" s="2">
        <v>48</v>
      </c>
      <c r="Y383" s="2" t="s">
        <v>46</v>
      </c>
      <c r="Z383" s="2" t="s">
        <v>47</v>
      </c>
      <c r="AA383" s="2" t="s">
        <v>215</v>
      </c>
      <c r="AB383" s="2" t="s">
        <v>49</v>
      </c>
      <c r="AC383" s="2" t="s">
        <v>130</v>
      </c>
      <c r="AD383" s="2" t="s">
        <v>1346</v>
      </c>
      <c r="AE383" s="2">
        <v>55</v>
      </c>
    </row>
    <row r="384" spans="1:31" ht="34" x14ac:dyDescent="0.2">
      <c r="A384" s="5" t="s">
        <v>1501</v>
      </c>
      <c r="B384" s="5" t="s">
        <v>1502</v>
      </c>
      <c r="C384" s="5" t="s">
        <v>209</v>
      </c>
      <c r="D384" s="5">
        <v>40</v>
      </c>
      <c r="E384" s="6">
        <v>31395</v>
      </c>
      <c r="F384" s="5" t="s">
        <v>429</v>
      </c>
      <c r="G384" s="5" t="s">
        <v>72</v>
      </c>
      <c r="H384" s="5" t="s">
        <v>430</v>
      </c>
      <c r="I384" s="5" t="s">
        <v>74</v>
      </c>
      <c r="J384" s="5" t="s">
        <v>248</v>
      </c>
      <c r="K384" s="5" t="s">
        <v>249</v>
      </c>
      <c r="L384" s="5" t="s">
        <v>366</v>
      </c>
      <c r="M384" s="5" t="s">
        <v>273</v>
      </c>
      <c r="N384" s="5" t="s">
        <v>1503</v>
      </c>
      <c r="O384" s="6">
        <v>44999</v>
      </c>
      <c r="P384" s="6"/>
      <c r="Q384" s="5" t="s">
        <v>297</v>
      </c>
      <c r="R384" s="7">
        <v>58000</v>
      </c>
      <c r="S384" s="7">
        <v>5200</v>
      </c>
      <c r="T384" s="5">
        <v>4</v>
      </c>
      <c r="U384" s="5">
        <v>34</v>
      </c>
      <c r="V384" s="5">
        <v>23</v>
      </c>
      <c r="W384" s="5">
        <v>6</v>
      </c>
      <c r="X384" s="5">
        <v>92</v>
      </c>
      <c r="Y384" s="5" t="s">
        <v>63</v>
      </c>
      <c r="Z384" s="5" t="s">
        <v>151</v>
      </c>
      <c r="AA384" s="5" t="s">
        <v>142</v>
      </c>
      <c r="AB384" s="5" t="s">
        <v>66</v>
      </c>
      <c r="AC384" s="5" t="s">
        <v>130</v>
      </c>
      <c r="AD384" s="5" t="s">
        <v>222</v>
      </c>
      <c r="AE384" s="5">
        <v>83.7</v>
      </c>
    </row>
    <row r="385" spans="1:31" ht="17" x14ac:dyDescent="0.2">
      <c r="A385" s="2" t="s">
        <v>1504</v>
      </c>
      <c r="B385" s="2" t="s">
        <v>1505</v>
      </c>
      <c r="C385" s="2" t="s">
        <v>154</v>
      </c>
      <c r="D385" s="2">
        <v>31</v>
      </c>
      <c r="E385" s="3">
        <v>34529</v>
      </c>
      <c r="F385" s="2" t="s">
        <v>429</v>
      </c>
      <c r="G385" s="2" t="s">
        <v>72</v>
      </c>
      <c r="H385" s="2" t="s">
        <v>555</v>
      </c>
      <c r="I385" s="2" t="s">
        <v>74</v>
      </c>
      <c r="J385" s="2" t="s">
        <v>202</v>
      </c>
      <c r="K385" s="2" t="s">
        <v>203</v>
      </c>
      <c r="L385" s="2" t="s">
        <v>76</v>
      </c>
      <c r="M385" s="2" t="s">
        <v>265</v>
      </c>
      <c r="N385" s="2" t="s">
        <v>78</v>
      </c>
      <c r="O385" s="3">
        <v>45692</v>
      </c>
      <c r="P385" s="3"/>
      <c r="Q385" s="2" t="s">
        <v>62</v>
      </c>
      <c r="R385" s="4">
        <v>44000</v>
      </c>
      <c r="S385" s="4">
        <v>2200</v>
      </c>
      <c r="T385" s="2">
        <v>3</v>
      </c>
      <c r="U385" s="2">
        <v>56</v>
      </c>
      <c r="V385" s="2">
        <v>27</v>
      </c>
      <c r="W385" s="2">
        <v>15</v>
      </c>
      <c r="X385" s="2">
        <v>74</v>
      </c>
      <c r="Y385" s="2" t="s">
        <v>46</v>
      </c>
      <c r="Z385" s="2" t="s">
        <v>64</v>
      </c>
      <c r="AA385" s="2" t="s">
        <v>95</v>
      </c>
      <c r="AB385" s="2" t="s">
        <v>66</v>
      </c>
      <c r="AC385" s="2" t="s">
        <v>130</v>
      </c>
      <c r="AD385" s="2" t="s">
        <v>222</v>
      </c>
      <c r="AE385" s="2">
        <v>65.400000000000006</v>
      </c>
    </row>
    <row r="386" spans="1:31" ht="17" x14ac:dyDescent="0.2">
      <c r="A386" s="5" t="s">
        <v>1506</v>
      </c>
      <c r="B386" s="5" t="s">
        <v>1507</v>
      </c>
      <c r="C386" s="5" t="s">
        <v>35</v>
      </c>
      <c r="D386" s="5">
        <v>37</v>
      </c>
      <c r="E386" s="6">
        <v>32477</v>
      </c>
      <c r="F386" s="5" t="s">
        <v>807</v>
      </c>
      <c r="G386" s="5" t="s">
        <v>100</v>
      </c>
      <c r="H386" s="5" t="s">
        <v>561</v>
      </c>
      <c r="I386" s="5" t="s">
        <v>115</v>
      </c>
      <c r="J386" s="5" t="s">
        <v>262</v>
      </c>
      <c r="K386" s="5" t="s">
        <v>263</v>
      </c>
      <c r="L386" s="5" t="s">
        <v>629</v>
      </c>
      <c r="M386" s="5" t="s">
        <v>525</v>
      </c>
      <c r="N386" s="5" t="s">
        <v>526</v>
      </c>
      <c r="O386" s="6">
        <v>45476</v>
      </c>
      <c r="P386" s="6"/>
      <c r="Q386" s="5" t="s">
        <v>62</v>
      </c>
      <c r="R386" s="7">
        <v>73000</v>
      </c>
      <c r="S386" s="7">
        <v>3600</v>
      </c>
      <c r="T386" s="5">
        <v>3</v>
      </c>
      <c r="U386" s="5">
        <v>17</v>
      </c>
      <c r="V386" s="5">
        <v>4</v>
      </c>
      <c r="W386" s="5">
        <v>10</v>
      </c>
      <c r="X386" s="5">
        <v>56</v>
      </c>
      <c r="Y386" s="5" t="s">
        <v>46</v>
      </c>
      <c r="Z386" s="5" t="s">
        <v>844</v>
      </c>
      <c r="AA386" s="5" t="s">
        <v>176</v>
      </c>
      <c r="AB386" s="5" t="s">
        <v>66</v>
      </c>
      <c r="AC386" s="5" t="s">
        <v>267</v>
      </c>
      <c r="AD386" s="5" t="s">
        <v>82</v>
      </c>
      <c r="AE386" s="5">
        <v>55.8</v>
      </c>
    </row>
    <row r="387" spans="1:31" ht="17" x14ac:dyDescent="0.2">
      <c r="A387" s="2" t="s">
        <v>1508</v>
      </c>
      <c r="B387" s="2" t="s">
        <v>1509</v>
      </c>
      <c r="C387" s="2" t="s">
        <v>35</v>
      </c>
      <c r="D387" s="2">
        <v>44</v>
      </c>
      <c r="E387" s="3">
        <v>29932</v>
      </c>
      <c r="F387" s="2" t="s">
        <v>133</v>
      </c>
      <c r="G387" s="2" t="s">
        <v>693</v>
      </c>
      <c r="H387" s="2" t="s">
        <v>582</v>
      </c>
      <c r="I387" s="2" t="s">
        <v>89</v>
      </c>
      <c r="J387" s="2" t="s">
        <v>583</v>
      </c>
      <c r="K387" s="2" t="s">
        <v>584</v>
      </c>
      <c r="L387" s="2" t="s">
        <v>1047</v>
      </c>
      <c r="M387" s="2" t="s">
        <v>1510</v>
      </c>
      <c r="N387" s="2" t="s">
        <v>311</v>
      </c>
      <c r="O387" s="3">
        <v>45549</v>
      </c>
      <c r="P387" s="3"/>
      <c r="Q387" s="2" t="s">
        <v>62</v>
      </c>
      <c r="R387" s="4">
        <v>138000</v>
      </c>
      <c r="S387" s="4">
        <v>4100</v>
      </c>
      <c r="T387" s="2">
        <v>2</v>
      </c>
      <c r="U387" s="2">
        <v>43</v>
      </c>
      <c r="V387" s="2">
        <v>28</v>
      </c>
      <c r="W387" s="2">
        <v>9</v>
      </c>
      <c r="X387" s="2">
        <v>47</v>
      </c>
      <c r="Y387" s="2" t="s">
        <v>298</v>
      </c>
      <c r="Z387" s="2" t="s">
        <v>844</v>
      </c>
      <c r="AA387" s="2" t="s">
        <v>95</v>
      </c>
      <c r="AB387" s="2" t="s">
        <v>66</v>
      </c>
      <c r="AC387" s="2" t="s">
        <v>143</v>
      </c>
      <c r="AD387" s="2" t="s">
        <v>68</v>
      </c>
      <c r="AE387" s="2">
        <v>50</v>
      </c>
    </row>
    <row r="388" spans="1:31" ht="17" x14ac:dyDescent="0.2">
      <c r="A388" s="5" t="s">
        <v>1511</v>
      </c>
      <c r="B388" s="5" t="s">
        <v>1512</v>
      </c>
      <c r="C388" s="5" t="s">
        <v>35</v>
      </c>
      <c r="D388" s="5">
        <v>60</v>
      </c>
      <c r="E388" s="6">
        <v>24192</v>
      </c>
      <c r="F388" s="5" t="s">
        <v>429</v>
      </c>
      <c r="G388" s="5" t="s">
        <v>72</v>
      </c>
      <c r="H388" s="5" t="s">
        <v>295</v>
      </c>
      <c r="I388" s="5" t="s">
        <v>74</v>
      </c>
      <c r="J388" s="5" t="s">
        <v>461</v>
      </c>
      <c r="K388" s="5" t="s">
        <v>462</v>
      </c>
      <c r="L388" s="5" t="s">
        <v>160</v>
      </c>
      <c r="M388" s="5" t="s">
        <v>161</v>
      </c>
      <c r="N388" s="5" t="s">
        <v>1131</v>
      </c>
      <c r="O388" s="6">
        <v>44747</v>
      </c>
      <c r="P388" s="6"/>
      <c r="Q388" s="5" t="s">
        <v>62</v>
      </c>
      <c r="R388" s="7">
        <v>61000</v>
      </c>
      <c r="S388" s="7">
        <v>1200</v>
      </c>
      <c r="T388" s="5">
        <v>2</v>
      </c>
      <c r="U388" s="5">
        <v>0</v>
      </c>
      <c r="V388" s="5">
        <v>12</v>
      </c>
      <c r="W388" s="5">
        <v>0</v>
      </c>
      <c r="X388" s="5">
        <v>63</v>
      </c>
      <c r="Y388" s="5" t="s">
        <v>46</v>
      </c>
      <c r="Z388" s="5" t="s">
        <v>64</v>
      </c>
      <c r="AA388" s="5" t="s">
        <v>1513</v>
      </c>
      <c r="AB388" s="5" t="s">
        <v>66</v>
      </c>
      <c r="AC388" s="5" t="s">
        <v>130</v>
      </c>
      <c r="AD388" s="5" t="s">
        <v>68</v>
      </c>
      <c r="AE388" s="5">
        <v>50</v>
      </c>
    </row>
    <row r="389" spans="1:31" ht="17" x14ac:dyDescent="0.2">
      <c r="A389" s="2" t="s">
        <v>1514</v>
      </c>
      <c r="B389" s="2" t="s">
        <v>1515</v>
      </c>
      <c r="C389" s="2" t="s">
        <v>154</v>
      </c>
      <c r="D389" s="2">
        <v>54</v>
      </c>
      <c r="E389" s="3">
        <v>26382</v>
      </c>
      <c r="F389" s="2" t="s">
        <v>429</v>
      </c>
      <c r="G389" s="2" t="s">
        <v>72</v>
      </c>
      <c r="H389" s="2" t="s">
        <v>125</v>
      </c>
      <c r="I389" s="2" t="s">
        <v>437</v>
      </c>
      <c r="J389" s="2" t="s">
        <v>470</v>
      </c>
      <c r="K389" s="2" t="s">
        <v>589</v>
      </c>
      <c r="L389" s="2" t="s">
        <v>995</v>
      </c>
      <c r="M389" s="2" t="s">
        <v>525</v>
      </c>
      <c r="N389" s="2" t="s">
        <v>139</v>
      </c>
      <c r="O389" s="3">
        <v>45582</v>
      </c>
      <c r="P389" s="3"/>
      <c r="Q389" s="2" t="s">
        <v>62</v>
      </c>
      <c r="R389" s="4">
        <v>-92000</v>
      </c>
      <c r="S389" s="4">
        <v>12900</v>
      </c>
      <c r="T389" s="2">
        <v>5</v>
      </c>
      <c r="U389" s="2">
        <v>23</v>
      </c>
      <c r="V389" s="2">
        <v>18</v>
      </c>
      <c r="W389" s="2">
        <v>0</v>
      </c>
      <c r="X389" s="2">
        <v>98</v>
      </c>
      <c r="Y389" s="2" t="s">
        <v>46</v>
      </c>
      <c r="Z389" s="2" t="s">
        <v>64</v>
      </c>
      <c r="AA389" s="2" t="s">
        <v>176</v>
      </c>
      <c r="AB389" s="2" t="s">
        <v>164</v>
      </c>
      <c r="AC389" s="2" t="s">
        <v>130</v>
      </c>
      <c r="AD389" s="2" t="s">
        <v>68</v>
      </c>
      <c r="AE389" s="2">
        <v>95</v>
      </c>
    </row>
    <row r="390" spans="1:31" ht="34" x14ac:dyDescent="0.2">
      <c r="A390" s="5" t="s">
        <v>1516</v>
      </c>
      <c r="B390" s="5" t="s">
        <v>1517</v>
      </c>
      <c r="C390" s="5" t="s">
        <v>154</v>
      </c>
      <c r="D390" s="5">
        <v>51</v>
      </c>
      <c r="E390" s="6">
        <v>27315</v>
      </c>
      <c r="F390" s="5" t="s">
        <v>523</v>
      </c>
      <c r="G390" s="5" t="s">
        <v>316</v>
      </c>
      <c r="H390" s="5" t="s">
        <v>1518</v>
      </c>
      <c r="I390" s="5" t="s">
        <v>115</v>
      </c>
      <c r="J390" s="5" t="s">
        <v>357</v>
      </c>
      <c r="K390" s="5" t="s">
        <v>358</v>
      </c>
      <c r="L390" s="5" t="s">
        <v>160</v>
      </c>
      <c r="M390" s="5" t="s">
        <v>161</v>
      </c>
      <c r="N390" s="5" t="s">
        <v>174</v>
      </c>
      <c r="O390" s="6">
        <v>44019</v>
      </c>
      <c r="P390" s="6"/>
      <c r="Q390" s="5" t="s">
        <v>62</v>
      </c>
      <c r="R390" s="7">
        <v>74000</v>
      </c>
      <c r="S390" s="7">
        <v>3700</v>
      </c>
      <c r="T390" s="5">
        <v>3</v>
      </c>
      <c r="U390" s="5">
        <v>25</v>
      </c>
      <c r="V390" s="5">
        <v>8</v>
      </c>
      <c r="W390" s="5">
        <v>12</v>
      </c>
      <c r="X390" s="5">
        <v>71</v>
      </c>
      <c r="Y390" s="5" t="s">
        <v>46</v>
      </c>
      <c r="Z390" s="5" t="s">
        <v>151</v>
      </c>
      <c r="AA390" s="5" t="s">
        <v>48</v>
      </c>
      <c r="AB390" s="5" t="s">
        <v>66</v>
      </c>
      <c r="AC390" s="5" t="s">
        <v>267</v>
      </c>
      <c r="AD390" s="5" t="s">
        <v>276</v>
      </c>
      <c r="AE390" s="5">
        <v>62.1</v>
      </c>
    </row>
    <row r="391" spans="1:31" ht="34" x14ac:dyDescent="0.2">
      <c r="A391" s="2" t="s">
        <v>1519</v>
      </c>
      <c r="B391" s="2" t="s">
        <v>1520</v>
      </c>
      <c r="C391" s="2" t="s">
        <v>209</v>
      </c>
      <c r="D391" s="2">
        <v>24</v>
      </c>
      <c r="E391" s="3">
        <v>37298</v>
      </c>
      <c r="F391" s="2" t="s">
        <v>1214</v>
      </c>
      <c r="G391" s="2" t="s">
        <v>593</v>
      </c>
      <c r="H391" s="2" t="s">
        <v>38</v>
      </c>
      <c r="I391" s="2" t="s">
        <v>39</v>
      </c>
      <c r="J391" s="2" t="s">
        <v>40</v>
      </c>
      <c r="K391" s="2" t="s">
        <v>41</v>
      </c>
      <c r="L391" s="2" t="s">
        <v>995</v>
      </c>
      <c r="M391" s="2" t="s">
        <v>525</v>
      </c>
      <c r="N391" s="2" t="s">
        <v>139</v>
      </c>
      <c r="O391" s="3">
        <v>45293</v>
      </c>
      <c r="P391" s="3"/>
      <c r="Q391" s="2" t="s">
        <v>128</v>
      </c>
      <c r="R391" s="4">
        <v>188000</v>
      </c>
      <c r="S391" s="4">
        <v>1900</v>
      </c>
      <c r="T391" s="2">
        <v>1</v>
      </c>
      <c r="U391" s="2">
        <v>17</v>
      </c>
      <c r="V391" s="2">
        <v>19</v>
      </c>
      <c r="W391" s="2">
        <v>7</v>
      </c>
      <c r="X391" s="2">
        <v>57</v>
      </c>
      <c r="Y391" s="2" t="s">
        <v>46</v>
      </c>
      <c r="Z391" s="2" t="s">
        <v>47</v>
      </c>
      <c r="AA391" s="2" t="s">
        <v>65</v>
      </c>
      <c r="AB391" s="2" t="s">
        <v>275</v>
      </c>
      <c r="AC391" s="2" t="s">
        <v>50</v>
      </c>
      <c r="AD391" s="2" t="s">
        <v>68</v>
      </c>
      <c r="AE391" s="2">
        <v>39.700000000000003</v>
      </c>
    </row>
    <row r="392" spans="1:31" ht="17" x14ac:dyDescent="0.2">
      <c r="A392" s="5" t="s">
        <v>1521</v>
      </c>
      <c r="B392" s="5" t="s">
        <v>1522</v>
      </c>
      <c r="C392" s="5" t="s">
        <v>35</v>
      </c>
      <c r="D392" s="5">
        <v>54</v>
      </c>
      <c r="E392" s="6" t="s">
        <v>1523</v>
      </c>
      <c r="F392" s="5" t="s">
        <v>210</v>
      </c>
      <c r="G392" s="5" t="s">
        <v>100</v>
      </c>
      <c r="H392" s="5" t="s">
        <v>230</v>
      </c>
      <c r="I392" s="5" t="s">
        <v>57</v>
      </c>
      <c r="J392" s="5" t="s">
        <v>116</v>
      </c>
      <c r="K392" s="5" t="s">
        <v>117</v>
      </c>
      <c r="L392" s="5" t="s">
        <v>1059</v>
      </c>
      <c r="M392" s="5" t="s">
        <v>525</v>
      </c>
      <c r="N392" s="5" t="s">
        <v>620</v>
      </c>
      <c r="O392" s="6">
        <v>45301</v>
      </c>
      <c r="P392" s="6">
        <v>46089</v>
      </c>
      <c r="Q392" s="5" t="s">
        <v>141</v>
      </c>
      <c r="R392" s="7">
        <v>109000</v>
      </c>
      <c r="S392" s="7">
        <v>5400</v>
      </c>
      <c r="T392" s="5"/>
      <c r="U392" s="5">
        <v>40</v>
      </c>
      <c r="V392" s="5">
        <v>6</v>
      </c>
      <c r="W392" s="5">
        <v>3</v>
      </c>
      <c r="X392" s="5">
        <v>40</v>
      </c>
      <c r="Y392" s="5" t="s">
        <v>46</v>
      </c>
      <c r="Z392" s="5" t="s">
        <v>64</v>
      </c>
      <c r="AA392" s="5" t="s">
        <v>65</v>
      </c>
      <c r="AB392" s="5" t="s">
        <v>66</v>
      </c>
      <c r="AC392" s="5" t="s">
        <v>121</v>
      </c>
      <c r="AD392" s="5" t="s">
        <v>68</v>
      </c>
      <c r="AE392" s="5">
        <v>59.5</v>
      </c>
    </row>
    <row r="393" spans="1:31" ht="17" x14ac:dyDescent="0.2">
      <c r="A393" s="2" t="s">
        <v>1524</v>
      </c>
      <c r="B393" s="2" t="s">
        <v>1525</v>
      </c>
      <c r="C393" s="2" t="s">
        <v>154</v>
      </c>
      <c r="D393" s="2">
        <v>49</v>
      </c>
      <c r="E393" s="3">
        <v>28270</v>
      </c>
      <c r="F393" s="2" t="s">
        <v>445</v>
      </c>
      <c r="G393" s="2" t="s">
        <v>181</v>
      </c>
      <c r="H393" s="2" t="s">
        <v>371</v>
      </c>
      <c r="I393" s="2" t="s">
        <v>57</v>
      </c>
      <c r="J393" s="2" t="s">
        <v>446</v>
      </c>
      <c r="K393" s="2" t="s">
        <v>447</v>
      </c>
      <c r="L393" s="2" t="s">
        <v>1411</v>
      </c>
      <c r="M393" s="2" t="s">
        <v>61</v>
      </c>
      <c r="N393" s="2" t="s">
        <v>186</v>
      </c>
      <c r="O393" s="3">
        <v>44962</v>
      </c>
      <c r="P393" s="3"/>
      <c r="Q393" s="2" t="s">
        <v>128</v>
      </c>
      <c r="R393" s="4">
        <v>124000</v>
      </c>
      <c r="S393" s="4">
        <v>2500</v>
      </c>
      <c r="T393" s="2">
        <v>2</v>
      </c>
      <c r="U393" s="2">
        <v>44</v>
      </c>
      <c r="V393" s="2">
        <v>16</v>
      </c>
      <c r="W393" s="2">
        <v>5</v>
      </c>
      <c r="X393" s="2">
        <v>81</v>
      </c>
      <c r="Y393" s="2" t="s">
        <v>46</v>
      </c>
      <c r="Z393" s="2" t="s">
        <v>47</v>
      </c>
      <c r="AA393" s="2" t="s">
        <v>215</v>
      </c>
      <c r="AB393" s="2" t="s">
        <v>66</v>
      </c>
      <c r="AC393" s="2" t="s">
        <v>376</v>
      </c>
      <c r="AD393" s="2" t="s">
        <v>68</v>
      </c>
      <c r="AE393" s="2">
        <v>63.8</v>
      </c>
    </row>
    <row r="394" spans="1:31" ht="17" x14ac:dyDescent="0.2">
      <c r="A394" s="5" t="s">
        <v>1526</v>
      </c>
      <c r="B394" s="5" t="s">
        <v>1527</v>
      </c>
      <c r="C394" s="5" t="s">
        <v>35</v>
      </c>
      <c r="D394" s="5">
        <v>39</v>
      </c>
      <c r="E394" s="6">
        <v>31647</v>
      </c>
      <c r="F394" s="5" t="s">
        <v>260</v>
      </c>
      <c r="G394" s="5" t="s">
        <v>100</v>
      </c>
      <c r="H394" s="5" t="s">
        <v>755</v>
      </c>
      <c r="I394" s="5" t="s">
        <v>157</v>
      </c>
      <c r="J394" s="5" t="s">
        <v>262</v>
      </c>
      <c r="K394" s="5" t="s">
        <v>263</v>
      </c>
      <c r="L394" s="5" t="s">
        <v>186</v>
      </c>
      <c r="M394" s="5" t="s">
        <v>61</v>
      </c>
      <c r="N394" s="5" t="s">
        <v>186</v>
      </c>
      <c r="O394" s="6">
        <v>44341</v>
      </c>
      <c r="P394" s="6"/>
      <c r="Q394" s="5" t="s">
        <v>62</v>
      </c>
      <c r="R394" s="7">
        <v>44000</v>
      </c>
      <c r="S394" s="7">
        <v>900</v>
      </c>
      <c r="T394" s="5">
        <v>2</v>
      </c>
      <c r="U394" s="5">
        <v>35</v>
      </c>
      <c r="V394" s="5">
        <v>21</v>
      </c>
      <c r="W394" s="5">
        <v>29</v>
      </c>
      <c r="X394" s="5">
        <v>61</v>
      </c>
      <c r="Y394" s="5" t="s">
        <v>320</v>
      </c>
      <c r="Z394" s="5" t="s">
        <v>64</v>
      </c>
      <c r="AA394" s="5" t="s">
        <v>188</v>
      </c>
      <c r="AB394" s="5" t="s">
        <v>66</v>
      </c>
      <c r="AC394" s="5" t="s">
        <v>267</v>
      </c>
      <c r="AD394" s="5" t="s">
        <v>82</v>
      </c>
      <c r="AE394" s="5">
        <v>48.1</v>
      </c>
    </row>
    <row r="395" spans="1:31" ht="17" x14ac:dyDescent="0.2">
      <c r="A395" s="2" t="s">
        <v>1528</v>
      </c>
      <c r="B395" s="2" t="s">
        <v>1529</v>
      </c>
      <c r="C395" s="2" t="s">
        <v>549</v>
      </c>
      <c r="D395" s="2">
        <v>48</v>
      </c>
      <c r="E395" s="3" t="s">
        <v>1530</v>
      </c>
      <c r="F395" s="2" t="s">
        <v>210</v>
      </c>
      <c r="G395" s="2" t="s">
        <v>100</v>
      </c>
      <c r="H395" s="2" t="s">
        <v>230</v>
      </c>
      <c r="I395" s="2" t="s">
        <v>89</v>
      </c>
      <c r="J395" s="2" t="s">
        <v>902</v>
      </c>
      <c r="K395" s="2" t="s">
        <v>903</v>
      </c>
      <c r="L395" s="2" t="s">
        <v>882</v>
      </c>
      <c r="M395" s="2" t="s">
        <v>265</v>
      </c>
      <c r="N395" s="2" t="s">
        <v>360</v>
      </c>
      <c r="O395" s="3">
        <v>43709</v>
      </c>
      <c r="P395" s="3">
        <v>44230</v>
      </c>
      <c r="Q395" s="2" t="s">
        <v>141</v>
      </c>
      <c r="R395" s="4">
        <v>98000</v>
      </c>
      <c r="S395" s="4">
        <v>2900</v>
      </c>
      <c r="T395" s="2">
        <v>2</v>
      </c>
      <c r="U395" s="2">
        <v>34</v>
      </c>
      <c r="V395" s="2">
        <v>18</v>
      </c>
      <c r="W395" s="2">
        <v>8</v>
      </c>
      <c r="X395" s="2">
        <v>52</v>
      </c>
      <c r="Y395" s="2" t="s">
        <v>320</v>
      </c>
      <c r="Z395" s="2" t="s">
        <v>64</v>
      </c>
      <c r="AA395" s="2" t="s">
        <v>142</v>
      </c>
      <c r="AB395" s="2" t="s">
        <v>164</v>
      </c>
      <c r="AC395" s="2" t="s">
        <v>121</v>
      </c>
      <c r="AD395" s="2" t="s">
        <v>68</v>
      </c>
      <c r="AE395" s="2">
        <v>50.7</v>
      </c>
    </row>
    <row r="396" spans="1:31" ht="17" x14ac:dyDescent="0.2">
      <c r="A396" s="5" t="s">
        <v>1531</v>
      </c>
      <c r="B396" s="5" t="s">
        <v>1532</v>
      </c>
      <c r="C396" s="5" t="s">
        <v>642</v>
      </c>
      <c r="D396" s="5">
        <v>34</v>
      </c>
      <c r="E396" s="6">
        <v>33564</v>
      </c>
      <c r="F396" s="5" t="s">
        <v>523</v>
      </c>
      <c r="G396" s="5" t="s">
        <v>100</v>
      </c>
      <c r="H396" s="5" t="s">
        <v>561</v>
      </c>
      <c r="I396" s="5" t="s">
        <v>183</v>
      </c>
      <c r="J396" s="5" t="s">
        <v>262</v>
      </c>
      <c r="K396" s="5" t="s">
        <v>263</v>
      </c>
      <c r="L396" s="5" t="s">
        <v>186</v>
      </c>
      <c r="M396" s="5" t="s">
        <v>213</v>
      </c>
      <c r="N396" s="5" t="s">
        <v>345</v>
      </c>
      <c r="O396" s="6">
        <v>45331</v>
      </c>
      <c r="P396" s="6"/>
      <c r="Q396" s="5" t="s">
        <v>62</v>
      </c>
      <c r="R396" s="7">
        <v>59000</v>
      </c>
      <c r="S396" s="7">
        <v>8300</v>
      </c>
      <c r="T396" s="5">
        <v>5</v>
      </c>
      <c r="U396" s="5">
        <v>29</v>
      </c>
      <c r="V396" s="5">
        <v>18</v>
      </c>
      <c r="W396" s="5">
        <v>0</v>
      </c>
      <c r="X396" s="5">
        <v>63</v>
      </c>
      <c r="Y396" s="5" t="s">
        <v>63</v>
      </c>
      <c r="Z396" s="5" t="s">
        <v>151</v>
      </c>
      <c r="AA396" s="5" t="s">
        <v>65</v>
      </c>
      <c r="AB396" s="5" t="s">
        <v>80</v>
      </c>
      <c r="AC396" s="5" t="s">
        <v>267</v>
      </c>
      <c r="AD396" s="5" t="s">
        <v>1533</v>
      </c>
      <c r="AE396" s="5">
        <v>84.3</v>
      </c>
    </row>
    <row r="397" spans="1:31" ht="17" x14ac:dyDescent="0.2">
      <c r="A397" s="2" t="s">
        <v>1534</v>
      </c>
      <c r="B397" s="2" t="s">
        <v>1535</v>
      </c>
      <c r="C397" s="2" t="s">
        <v>168</v>
      </c>
      <c r="D397" s="2">
        <v>23</v>
      </c>
      <c r="E397" s="3" t="s">
        <v>364</v>
      </c>
      <c r="F397" s="2" t="s">
        <v>523</v>
      </c>
      <c r="G397" s="2" t="s">
        <v>100</v>
      </c>
      <c r="H397" s="2" t="s">
        <v>755</v>
      </c>
      <c r="I397" s="2" t="s">
        <v>74</v>
      </c>
      <c r="J397" s="2" t="s">
        <v>381</v>
      </c>
      <c r="K397" s="2" t="s">
        <v>382</v>
      </c>
      <c r="L397" s="2" t="s">
        <v>739</v>
      </c>
      <c r="M397" s="2" t="s">
        <v>234</v>
      </c>
      <c r="N397" s="2" t="s">
        <v>545</v>
      </c>
      <c r="O397" s="3">
        <v>43506</v>
      </c>
      <c r="P397" s="3"/>
      <c r="Q397" s="2" t="s">
        <v>62</v>
      </c>
      <c r="R397" s="4">
        <v>59000</v>
      </c>
      <c r="S397" s="4">
        <v>3000</v>
      </c>
      <c r="T397" s="2">
        <v>3</v>
      </c>
      <c r="U397" s="2">
        <v>29</v>
      </c>
      <c r="V397" s="2">
        <v>29</v>
      </c>
      <c r="W397" s="2">
        <v>13</v>
      </c>
      <c r="X397" s="2">
        <v>67</v>
      </c>
      <c r="Y397" s="2" t="s">
        <v>46</v>
      </c>
      <c r="Z397" s="2" t="s">
        <v>47</v>
      </c>
      <c r="AA397" s="2" t="s">
        <v>95</v>
      </c>
      <c r="AB397" s="2" t="s">
        <v>49</v>
      </c>
      <c r="AC397" s="2" t="s">
        <v>267</v>
      </c>
      <c r="AD397" s="2" t="s">
        <v>68</v>
      </c>
      <c r="AE397" s="2">
        <v>61.2</v>
      </c>
    </row>
    <row r="398" spans="1:31" ht="34" x14ac:dyDescent="0.2">
      <c r="A398" s="5" t="s">
        <v>1536</v>
      </c>
      <c r="B398" s="5" t="s">
        <v>1537</v>
      </c>
      <c r="C398" s="5" t="s">
        <v>35</v>
      </c>
      <c r="D398" s="5">
        <v>48</v>
      </c>
      <c r="E398" s="6">
        <v>28409</v>
      </c>
      <c r="F398" s="5" t="s">
        <v>113</v>
      </c>
      <c r="G398" s="5" t="s">
        <v>100</v>
      </c>
      <c r="H398" s="5" t="s">
        <v>329</v>
      </c>
      <c r="I398" s="5" t="s">
        <v>57</v>
      </c>
      <c r="J398" s="5" t="s">
        <v>116</v>
      </c>
      <c r="K398" s="5" t="s">
        <v>117</v>
      </c>
      <c r="L398" s="5" t="s">
        <v>781</v>
      </c>
      <c r="M398" s="5" t="s">
        <v>61</v>
      </c>
      <c r="N398" s="5" t="s">
        <v>220</v>
      </c>
      <c r="O398" s="6">
        <v>45134</v>
      </c>
      <c r="P398" s="6">
        <v>46025</v>
      </c>
      <c r="Q398" s="5" t="s">
        <v>141</v>
      </c>
      <c r="R398" s="7">
        <v>123000</v>
      </c>
      <c r="S398" s="7">
        <v>6200</v>
      </c>
      <c r="T398" s="5">
        <v>3</v>
      </c>
      <c r="U398" s="5">
        <v>18</v>
      </c>
      <c r="V398" s="5">
        <v>13</v>
      </c>
      <c r="W398" s="5">
        <v>3</v>
      </c>
      <c r="X398" s="5">
        <v>38</v>
      </c>
      <c r="Y398" s="5" t="s">
        <v>46</v>
      </c>
      <c r="Z398" s="5" t="s">
        <v>679</v>
      </c>
      <c r="AA398" s="5" t="s">
        <v>65</v>
      </c>
      <c r="AB398" s="5" t="s">
        <v>164</v>
      </c>
      <c r="AC398" s="5" t="s">
        <v>121</v>
      </c>
      <c r="AD398" s="5" t="s">
        <v>51</v>
      </c>
      <c r="AE398" s="5">
        <v>53.3</v>
      </c>
    </row>
    <row r="399" spans="1:31" ht="17" x14ac:dyDescent="0.2">
      <c r="A399" s="2" t="s">
        <v>1538</v>
      </c>
      <c r="B399" s="2" t="s">
        <v>1539</v>
      </c>
      <c r="C399" s="2" t="s">
        <v>154</v>
      </c>
      <c r="D399" s="2">
        <v>29</v>
      </c>
      <c r="E399" s="3">
        <v>35250</v>
      </c>
      <c r="F399" s="2" t="s">
        <v>523</v>
      </c>
      <c r="G399" s="2" t="s">
        <v>100</v>
      </c>
      <c r="H399" s="2" t="s">
        <v>342</v>
      </c>
      <c r="I399" s="2" t="s">
        <v>115</v>
      </c>
      <c r="J399" s="2" t="s">
        <v>262</v>
      </c>
      <c r="K399" s="2" t="s">
        <v>263</v>
      </c>
      <c r="L399" s="2" t="s">
        <v>1540</v>
      </c>
      <c r="M399" s="2" t="s">
        <v>563</v>
      </c>
      <c r="N399" s="2" t="s">
        <v>612</v>
      </c>
      <c r="O399" s="3">
        <v>45611</v>
      </c>
      <c r="P399" s="3"/>
      <c r="Q399" s="2" t="s">
        <v>128</v>
      </c>
      <c r="R399" s="4">
        <v>57000</v>
      </c>
      <c r="S399" s="4">
        <v>0</v>
      </c>
      <c r="T399" s="2">
        <v>1</v>
      </c>
      <c r="U399" s="2">
        <v>23</v>
      </c>
      <c r="V399" s="2">
        <v>10</v>
      </c>
      <c r="W399" s="2">
        <v>6</v>
      </c>
      <c r="X399" s="2">
        <v>33</v>
      </c>
      <c r="Y399" s="2" t="s">
        <v>298</v>
      </c>
      <c r="Z399" s="2" t="s">
        <v>47</v>
      </c>
      <c r="AA399" s="2" t="s">
        <v>48</v>
      </c>
      <c r="AB399" s="2" t="s">
        <v>66</v>
      </c>
      <c r="AC399" s="2" t="s">
        <v>267</v>
      </c>
      <c r="AD399" s="2" t="s">
        <v>222</v>
      </c>
      <c r="AE399" s="2">
        <v>33.299999999999997</v>
      </c>
    </row>
    <row r="400" spans="1:31" ht="17" x14ac:dyDescent="0.2">
      <c r="A400" s="5" t="s">
        <v>1541</v>
      </c>
      <c r="B400" s="5" t="s">
        <v>1542</v>
      </c>
      <c r="C400" s="5" t="s">
        <v>549</v>
      </c>
      <c r="D400" s="5">
        <v>45</v>
      </c>
      <c r="E400" s="6" t="s">
        <v>1543</v>
      </c>
      <c r="F400" s="5" t="s">
        <v>36</v>
      </c>
      <c r="G400" s="5" t="s">
        <v>37</v>
      </c>
      <c r="H400" s="5" t="s">
        <v>1433</v>
      </c>
      <c r="I400" s="5" t="s">
        <v>74</v>
      </c>
      <c r="J400" s="5" t="s">
        <v>270</v>
      </c>
      <c r="K400" s="5" t="s">
        <v>271</v>
      </c>
      <c r="L400" s="5" t="s">
        <v>491</v>
      </c>
      <c r="M400" s="5" t="s">
        <v>43</v>
      </c>
      <c r="N400" s="5" t="s">
        <v>492</v>
      </c>
      <c r="O400" s="6">
        <v>44389</v>
      </c>
      <c r="P400" s="6"/>
      <c r="Q400" s="5" t="s">
        <v>62</v>
      </c>
      <c r="R400" s="7">
        <v>51000</v>
      </c>
      <c r="S400" s="7">
        <v>2600</v>
      </c>
      <c r="T400" s="5">
        <v>3</v>
      </c>
      <c r="U400" s="5">
        <v>24</v>
      </c>
      <c r="V400" s="5">
        <v>11</v>
      </c>
      <c r="W400" s="5">
        <v>16</v>
      </c>
      <c r="X400" s="5">
        <v>74</v>
      </c>
      <c r="Y400" s="5" t="s">
        <v>298</v>
      </c>
      <c r="Z400" s="5" t="s">
        <v>64</v>
      </c>
      <c r="AA400" s="5" t="s">
        <v>188</v>
      </c>
      <c r="AB400" s="5" t="s">
        <v>66</v>
      </c>
      <c r="AC400" s="5" t="s">
        <v>50</v>
      </c>
      <c r="AD400" s="5" t="s">
        <v>68</v>
      </c>
      <c r="AE400" s="5">
        <v>60.9</v>
      </c>
    </row>
    <row r="401" spans="1:31" ht="17" x14ac:dyDescent="0.2">
      <c r="A401" s="2" t="s">
        <v>1544</v>
      </c>
      <c r="B401" s="2" t="s">
        <v>1545</v>
      </c>
      <c r="C401" s="2" t="s">
        <v>35</v>
      </c>
      <c r="D401" s="2">
        <v>61</v>
      </c>
      <c r="E401" s="3" t="s">
        <v>1546</v>
      </c>
      <c r="F401" s="2" t="s">
        <v>609</v>
      </c>
      <c r="G401" s="2" t="s">
        <v>1006</v>
      </c>
      <c r="H401" s="2" t="s">
        <v>610</v>
      </c>
      <c r="I401" s="2" t="s">
        <v>57</v>
      </c>
      <c r="J401" s="2" t="s">
        <v>171</v>
      </c>
      <c r="K401" s="2" t="s">
        <v>172</v>
      </c>
      <c r="L401" s="2" t="s">
        <v>491</v>
      </c>
      <c r="M401" s="2" t="s">
        <v>43</v>
      </c>
      <c r="N401" s="2" t="s">
        <v>826</v>
      </c>
      <c r="O401" s="3">
        <v>45111</v>
      </c>
      <c r="P401" s="3"/>
      <c r="Q401" s="2" t="s">
        <v>62</v>
      </c>
      <c r="R401" s="4">
        <v>101000</v>
      </c>
      <c r="S401" s="4">
        <v>14100</v>
      </c>
      <c r="T401" s="2">
        <v>5</v>
      </c>
      <c r="U401" s="2">
        <v>34</v>
      </c>
      <c r="V401" s="2">
        <v>19</v>
      </c>
      <c r="W401" s="2">
        <v>9</v>
      </c>
      <c r="X401" s="2">
        <v>75</v>
      </c>
      <c r="Y401" s="2" t="s">
        <v>46</v>
      </c>
      <c r="Z401" s="2" t="s">
        <v>64</v>
      </c>
      <c r="AA401" s="2" t="s">
        <v>932</v>
      </c>
      <c r="AB401" s="2" t="s">
        <v>80</v>
      </c>
      <c r="AC401" s="2" t="s">
        <v>177</v>
      </c>
      <c r="AD401" s="2" t="s">
        <v>109</v>
      </c>
      <c r="AE401" s="2">
        <v>85.2</v>
      </c>
    </row>
    <row r="402" spans="1:31" ht="17" x14ac:dyDescent="0.2">
      <c r="A402" s="5" t="s">
        <v>1547</v>
      </c>
      <c r="B402" s="5" t="s">
        <v>1548</v>
      </c>
      <c r="C402" s="5" t="s">
        <v>154</v>
      </c>
      <c r="D402" s="5">
        <v>29</v>
      </c>
      <c r="E402" s="6">
        <v>35416</v>
      </c>
      <c r="F402" s="5" t="s">
        <v>155</v>
      </c>
      <c r="G402" s="5" t="s">
        <v>181</v>
      </c>
      <c r="H402" s="5" t="s">
        <v>156</v>
      </c>
      <c r="I402" s="5" t="s">
        <v>89</v>
      </c>
      <c r="J402" s="5" t="s">
        <v>158</v>
      </c>
      <c r="K402" s="5" t="s">
        <v>159</v>
      </c>
      <c r="L402" s="5" t="s">
        <v>160</v>
      </c>
      <c r="M402" s="5" t="s">
        <v>161</v>
      </c>
      <c r="N402" s="5" t="s">
        <v>174</v>
      </c>
      <c r="O402" s="6" t="s">
        <v>1549</v>
      </c>
      <c r="P402" s="6"/>
      <c r="Q402" s="5" t="s">
        <v>62</v>
      </c>
      <c r="R402" s="7"/>
      <c r="S402" s="7">
        <v>10100</v>
      </c>
      <c r="T402" s="5">
        <v>3</v>
      </c>
      <c r="U402" s="5">
        <v>35</v>
      </c>
      <c r="V402" s="5">
        <v>4</v>
      </c>
      <c r="W402" s="5">
        <v>6</v>
      </c>
      <c r="X402" s="5">
        <v>69</v>
      </c>
      <c r="Y402" s="5" t="s">
        <v>46</v>
      </c>
      <c r="Z402" s="5" t="s">
        <v>107</v>
      </c>
      <c r="AA402" s="5" t="s">
        <v>95</v>
      </c>
      <c r="AB402" s="5" t="s">
        <v>164</v>
      </c>
      <c r="AC402" s="5" t="s">
        <v>165</v>
      </c>
      <c r="AD402" s="5" t="s">
        <v>276</v>
      </c>
      <c r="AE402" s="5">
        <v>66.900000000000006</v>
      </c>
    </row>
    <row r="403" spans="1:31" ht="34" x14ac:dyDescent="0.2">
      <c r="A403" s="2" t="s">
        <v>1550</v>
      </c>
      <c r="B403" s="2" t="s">
        <v>1551</v>
      </c>
      <c r="C403" s="2" t="s">
        <v>154</v>
      </c>
      <c r="D403" s="2">
        <v>60</v>
      </c>
      <c r="E403" s="3">
        <v>24110</v>
      </c>
      <c r="F403" s="2" t="s">
        <v>523</v>
      </c>
      <c r="G403" s="2" t="s">
        <v>100</v>
      </c>
      <c r="H403" s="2" t="s">
        <v>379</v>
      </c>
      <c r="I403" s="2" t="s">
        <v>39</v>
      </c>
      <c r="J403" s="2" t="s">
        <v>357</v>
      </c>
      <c r="K403" s="2" t="s">
        <v>1552</v>
      </c>
      <c r="L403" s="2" t="s">
        <v>995</v>
      </c>
      <c r="M403" s="2" t="s">
        <v>525</v>
      </c>
      <c r="N403" s="2" t="s">
        <v>139</v>
      </c>
      <c r="O403" s="3">
        <v>44490</v>
      </c>
      <c r="P403" s="3"/>
      <c r="Q403" s="2" t="s">
        <v>62</v>
      </c>
      <c r="R403" s="4">
        <v>152000</v>
      </c>
      <c r="S403" s="4">
        <v>22800</v>
      </c>
      <c r="T403" s="2">
        <v>5</v>
      </c>
      <c r="U403" s="2">
        <v>0</v>
      </c>
      <c r="V403" s="2">
        <v>22</v>
      </c>
      <c r="W403" s="2">
        <v>0</v>
      </c>
      <c r="X403" s="2">
        <v>90</v>
      </c>
      <c r="Y403" s="2" t="s">
        <v>63</v>
      </c>
      <c r="Z403" s="2" t="s">
        <v>64</v>
      </c>
      <c r="AA403" s="2" t="s">
        <v>188</v>
      </c>
      <c r="AB403" s="2" t="s">
        <v>66</v>
      </c>
      <c r="AC403" s="2" t="s">
        <v>267</v>
      </c>
      <c r="AD403" s="2" t="s">
        <v>68</v>
      </c>
      <c r="AE403" s="2">
        <v>86.5</v>
      </c>
    </row>
    <row r="404" spans="1:31" ht="17" x14ac:dyDescent="0.2">
      <c r="A404" s="5" t="s">
        <v>1553</v>
      </c>
      <c r="B404" s="5" t="s">
        <v>1554</v>
      </c>
      <c r="C404" s="5" t="s">
        <v>35</v>
      </c>
      <c r="D404" s="5">
        <v>58</v>
      </c>
      <c r="E404" s="6">
        <v>24803</v>
      </c>
      <c r="F404" s="5" t="s">
        <v>133</v>
      </c>
      <c r="G404" s="5" t="s">
        <v>133</v>
      </c>
      <c r="H404" s="5" t="s">
        <v>652</v>
      </c>
      <c r="I404" s="5" t="s">
        <v>115</v>
      </c>
      <c r="J404" s="5" t="s">
        <v>685</v>
      </c>
      <c r="K404" s="5" t="s">
        <v>686</v>
      </c>
      <c r="L404" s="5" t="s">
        <v>242</v>
      </c>
      <c r="M404" s="5" t="s">
        <v>234</v>
      </c>
      <c r="N404" s="5" t="s">
        <v>235</v>
      </c>
      <c r="O404" s="6">
        <v>43864</v>
      </c>
      <c r="P404" s="6">
        <v>44001</v>
      </c>
      <c r="Q404" s="5" t="s">
        <v>770</v>
      </c>
      <c r="R404" s="7">
        <v>86000</v>
      </c>
      <c r="S404" s="7">
        <v>4300</v>
      </c>
      <c r="T404" s="5">
        <v>3</v>
      </c>
      <c r="U404" s="5">
        <v>28</v>
      </c>
      <c r="V404" s="5">
        <v>13</v>
      </c>
      <c r="W404" s="5">
        <v>1</v>
      </c>
      <c r="X404" s="5">
        <v>71</v>
      </c>
      <c r="Y404" s="5" t="s">
        <v>46</v>
      </c>
      <c r="Z404" s="5" t="s">
        <v>151</v>
      </c>
      <c r="AA404" s="5" t="s">
        <v>142</v>
      </c>
      <c r="AB404" s="5" t="s">
        <v>66</v>
      </c>
      <c r="AC404" s="5" t="s">
        <v>143</v>
      </c>
      <c r="AD404" s="5" t="s">
        <v>68</v>
      </c>
      <c r="AE404" s="5">
        <v>68.3</v>
      </c>
    </row>
    <row r="405" spans="1:31" ht="34" x14ac:dyDescent="0.2">
      <c r="A405" s="2" t="s">
        <v>1555</v>
      </c>
      <c r="B405" s="2" t="s">
        <v>1556</v>
      </c>
      <c r="C405" s="2" t="s">
        <v>154</v>
      </c>
      <c r="D405" s="2">
        <v>36</v>
      </c>
      <c r="E405" s="3">
        <v>32886</v>
      </c>
      <c r="F405" s="2" t="s">
        <v>71</v>
      </c>
      <c r="G405" s="2" t="s">
        <v>253</v>
      </c>
      <c r="H405" s="2" t="s">
        <v>715</v>
      </c>
      <c r="I405" s="2" t="s">
        <v>437</v>
      </c>
      <c r="J405" s="2" t="s">
        <v>397</v>
      </c>
      <c r="K405" s="2" t="s">
        <v>398</v>
      </c>
      <c r="L405" s="2" t="s">
        <v>491</v>
      </c>
      <c r="M405" s="2" t="s">
        <v>43</v>
      </c>
      <c r="N405" s="2" t="s">
        <v>492</v>
      </c>
      <c r="O405" s="3" t="s">
        <v>1557</v>
      </c>
      <c r="P405" s="3">
        <v>46008</v>
      </c>
      <c r="Q405" s="2" t="s">
        <v>141</v>
      </c>
      <c r="R405" s="4">
        <v>104000</v>
      </c>
      <c r="S405" s="4">
        <v>2100</v>
      </c>
      <c r="T405" s="2">
        <v>2</v>
      </c>
      <c r="U405" s="2">
        <v>28</v>
      </c>
      <c r="V405" s="2">
        <v>17</v>
      </c>
      <c r="W405" s="2">
        <v>11</v>
      </c>
      <c r="X405" s="2">
        <v>57</v>
      </c>
      <c r="Y405" s="2" t="s">
        <v>46</v>
      </c>
      <c r="Z405" s="2" t="s">
        <v>151</v>
      </c>
      <c r="AA405" s="2" t="s">
        <v>65</v>
      </c>
      <c r="AB405" s="2" t="s">
        <v>80</v>
      </c>
      <c r="AC405" s="2" t="s">
        <v>81</v>
      </c>
      <c r="AD405" s="2" t="s">
        <v>82</v>
      </c>
      <c r="AE405" s="2">
        <v>49.5</v>
      </c>
    </row>
    <row r="406" spans="1:31" ht="17" x14ac:dyDescent="0.2">
      <c r="A406" s="5" t="s">
        <v>1558</v>
      </c>
      <c r="B406" s="5" t="s">
        <v>1559</v>
      </c>
      <c r="C406" s="5" t="s">
        <v>154</v>
      </c>
      <c r="D406" s="5">
        <v>48</v>
      </c>
      <c r="E406" s="6">
        <v>28618</v>
      </c>
      <c r="F406" s="5" t="s">
        <v>210</v>
      </c>
      <c r="G406" s="5" t="s">
        <v>100</v>
      </c>
      <c r="H406" s="5" t="s">
        <v>329</v>
      </c>
      <c r="I406" s="5" t="s">
        <v>115</v>
      </c>
      <c r="J406" s="5" t="s">
        <v>116</v>
      </c>
      <c r="K406" s="5" t="s">
        <v>117</v>
      </c>
      <c r="L406" s="5" t="s">
        <v>374</v>
      </c>
      <c r="M406" s="5" t="s">
        <v>289</v>
      </c>
      <c r="N406" s="5" t="s">
        <v>375</v>
      </c>
      <c r="O406" s="6">
        <v>44069</v>
      </c>
      <c r="P406" s="6">
        <v>44770</v>
      </c>
      <c r="Q406" s="5" t="s">
        <v>770</v>
      </c>
      <c r="R406" s="7">
        <v>70000</v>
      </c>
      <c r="S406" s="7">
        <v>1400</v>
      </c>
      <c r="T406" s="5">
        <v>2</v>
      </c>
      <c r="U406" s="5">
        <v>21</v>
      </c>
      <c r="V406" s="5">
        <v>13</v>
      </c>
      <c r="W406" s="5">
        <v>40</v>
      </c>
      <c r="X406" s="5">
        <v>40</v>
      </c>
      <c r="Y406" s="5" t="s">
        <v>46</v>
      </c>
      <c r="Z406" s="5" t="s">
        <v>64</v>
      </c>
      <c r="AA406" s="5" t="s">
        <v>176</v>
      </c>
      <c r="AB406" s="5" t="s">
        <v>164</v>
      </c>
      <c r="AC406" s="5" t="s">
        <v>121</v>
      </c>
      <c r="AD406" s="5" t="s">
        <v>68</v>
      </c>
      <c r="AE406" s="5">
        <v>37.200000000000003</v>
      </c>
    </row>
    <row r="407" spans="1:31" ht="17" x14ac:dyDescent="0.2">
      <c r="A407" s="2" t="s">
        <v>1560</v>
      </c>
      <c r="B407" s="2" t="s">
        <v>1561</v>
      </c>
      <c r="C407" s="2" t="s">
        <v>154</v>
      </c>
      <c r="D407" s="2">
        <v>56</v>
      </c>
      <c r="E407" s="3">
        <v>25722</v>
      </c>
      <c r="F407" s="2" t="s">
        <v>210</v>
      </c>
      <c r="G407" s="2" t="s">
        <v>675</v>
      </c>
      <c r="H407" s="2" t="s">
        <v>490</v>
      </c>
      <c r="I407" s="2" t="s">
        <v>57</v>
      </c>
      <c r="J407" s="2" t="s">
        <v>211</v>
      </c>
      <c r="K407" s="2" t="s">
        <v>212</v>
      </c>
      <c r="L407" s="2" t="s">
        <v>1251</v>
      </c>
      <c r="M407" s="2" t="s">
        <v>161</v>
      </c>
      <c r="N407" s="2" t="s">
        <v>1252</v>
      </c>
      <c r="O407" s="3">
        <v>43621</v>
      </c>
      <c r="P407" s="3"/>
      <c r="Q407" s="2" t="s">
        <v>297</v>
      </c>
      <c r="R407" s="4">
        <v>109000</v>
      </c>
      <c r="S407" s="4">
        <v>15300</v>
      </c>
      <c r="T407" s="2">
        <v>5</v>
      </c>
      <c r="U407" s="2">
        <v>22</v>
      </c>
      <c r="V407" s="2">
        <v>22</v>
      </c>
      <c r="W407" s="2">
        <v>19</v>
      </c>
      <c r="X407" s="2">
        <v>71</v>
      </c>
      <c r="Y407" s="2" t="s">
        <v>298</v>
      </c>
      <c r="Z407" s="2" t="s">
        <v>64</v>
      </c>
      <c r="AA407" s="2" t="s">
        <v>142</v>
      </c>
      <c r="AB407" s="2" t="s">
        <v>66</v>
      </c>
      <c r="AC407" s="2" t="s">
        <v>121</v>
      </c>
      <c r="AD407" s="2" t="s">
        <v>222</v>
      </c>
      <c r="AE407" s="2">
        <v>75.8</v>
      </c>
    </row>
    <row r="408" spans="1:31" ht="17" x14ac:dyDescent="0.2">
      <c r="A408" s="5" t="s">
        <v>1562</v>
      </c>
      <c r="B408" s="5" t="s">
        <v>1563</v>
      </c>
      <c r="C408" s="5" t="s">
        <v>168</v>
      </c>
      <c r="D408" s="5">
        <v>39</v>
      </c>
      <c r="E408" s="6">
        <v>31741</v>
      </c>
      <c r="F408" s="5" t="s">
        <v>429</v>
      </c>
      <c r="G408" s="5" t="s">
        <v>72</v>
      </c>
      <c r="H408" s="5" t="s">
        <v>201</v>
      </c>
      <c r="I408" s="5" t="s">
        <v>57</v>
      </c>
      <c r="J408" s="5" t="s">
        <v>324</v>
      </c>
      <c r="K408" s="5" t="s">
        <v>325</v>
      </c>
      <c r="L408" s="5" t="s">
        <v>242</v>
      </c>
      <c r="M408" s="5" t="s">
        <v>234</v>
      </c>
      <c r="N408" s="5" t="s">
        <v>235</v>
      </c>
      <c r="O408" s="6">
        <v>43815</v>
      </c>
      <c r="P408" s="6"/>
      <c r="Q408" s="5" t="s">
        <v>62</v>
      </c>
      <c r="R408" s="7">
        <v>110000</v>
      </c>
      <c r="S408" s="7">
        <v>5500</v>
      </c>
      <c r="T408" s="5">
        <v>3</v>
      </c>
      <c r="U408" s="5">
        <v>22</v>
      </c>
      <c r="V408" s="5">
        <v>21</v>
      </c>
      <c r="W408" s="5">
        <v>18</v>
      </c>
      <c r="X408" s="5">
        <v>70</v>
      </c>
      <c r="Y408" s="5" t="s">
        <v>320</v>
      </c>
      <c r="Z408" s="5" t="s">
        <v>64</v>
      </c>
      <c r="AA408" s="5" t="s">
        <v>65</v>
      </c>
      <c r="AB408" s="5" t="s">
        <v>66</v>
      </c>
      <c r="AC408" s="5" t="s">
        <v>130</v>
      </c>
      <c r="AD408" s="5" t="s">
        <v>68</v>
      </c>
      <c r="AE408" s="5">
        <v>58</v>
      </c>
    </row>
    <row r="409" spans="1:31" ht="17" x14ac:dyDescent="0.2">
      <c r="A409" s="2" t="s">
        <v>1564</v>
      </c>
      <c r="B409" s="2" t="s">
        <v>1565</v>
      </c>
      <c r="C409" s="2" t="s">
        <v>168</v>
      </c>
      <c r="D409" s="2">
        <v>24</v>
      </c>
      <c r="E409" s="3">
        <v>37160</v>
      </c>
      <c r="F409" s="2" t="s">
        <v>36</v>
      </c>
      <c r="G409" s="2" t="s">
        <v>37</v>
      </c>
      <c r="H409" s="2" t="s">
        <v>38</v>
      </c>
      <c r="I409" s="2" t="s">
        <v>115</v>
      </c>
      <c r="J409" s="2" t="s">
        <v>495</v>
      </c>
      <c r="K409" s="2" t="s">
        <v>496</v>
      </c>
      <c r="L409" s="2" t="s">
        <v>777</v>
      </c>
      <c r="M409" s="2" t="s">
        <v>289</v>
      </c>
      <c r="N409" s="2" t="s">
        <v>1566</v>
      </c>
      <c r="O409" s="3">
        <v>42900</v>
      </c>
      <c r="P409" s="3"/>
      <c r="Q409" s="2" t="s">
        <v>62</v>
      </c>
      <c r="R409" s="4">
        <v>79000</v>
      </c>
      <c r="S409" s="4">
        <v>1600</v>
      </c>
      <c r="T409" s="2">
        <v>2</v>
      </c>
      <c r="U409" s="2">
        <v>17</v>
      </c>
      <c r="V409" s="2">
        <v>9</v>
      </c>
      <c r="W409" s="2">
        <v>12</v>
      </c>
      <c r="X409" s="2">
        <v>52</v>
      </c>
      <c r="Y409" s="2" t="s">
        <v>46</v>
      </c>
      <c r="Z409" s="2" t="s">
        <v>64</v>
      </c>
      <c r="AA409" s="2" t="s">
        <v>176</v>
      </c>
      <c r="AB409" s="2" t="s">
        <v>66</v>
      </c>
      <c r="AC409" s="2" t="s">
        <v>50</v>
      </c>
      <c r="AD409" s="2" t="s">
        <v>68</v>
      </c>
      <c r="AE409" s="2">
        <v>44.5</v>
      </c>
    </row>
    <row r="410" spans="1:31" ht="17" x14ac:dyDescent="0.2">
      <c r="A410" s="5" t="s">
        <v>1567</v>
      </c>
      <c r="B410" s="5" t="s">
        <v>1568</v>
      </c>
      <c r="C410" s="5" t="s">
        <v>154</v>
      </c>
      <c r="D410" s="5">
        <v>57</v>
      </c>
      <c r="E410" s="6">
        <v>25335</v>
      </c>
      <c r="F410" s="5" t="s">
        <v>523</v>
      </c>
      <c r="G410" s="5" t="s">
        <v>100</v>
      </c>
      <c r="H410" s="5" t="s">
        <v>561</v>
      </c>
      <c r="I410" s="5" t="s">
        <v>115</v>
      </c>
      <c r="J410" s="5" t="s">
        <v>357</v>
      </c>
      <c r="K410" s="5" t="s">
        <v>358</v>
      </c>
      <c r="L410" s="5" t="s">
        <v>173</v>
      </c>
      <c r="M410" s="5" t="s">
        <v>161</v>
      </c>
      <c r="N410" s="5" t="s">
        <v>174</v>
      </c>
      <c r="O410" s="6">
        <v>43764</v>
      </c>
      <c r="P410" s="6"/>
      <c r="Q410" s="5" t="s">
        <v>128</v>
      </c>
      <c r="R410" s="7">
        <v>65000</v>
      </c>
      <c r="S410" s="7">
        <v>5800</v>
      </c>
      <c r="T410" s="5">
        <v>4</v>
      </c>
      <c r="U410" s="5">
        <v>6</v>
      </c>
      <c r="V410" s="5">
        <v>20</v>
      </c>
      <c r="W410" s="5">
        <v>8</v>
      </c>
      <c r="X410" s="5">
        <v>80</v>
      </c>
      <c r="Y410" s="5" t="s">
        <v>339</v>
      </c>
      <c r="Z410" s="5" t="s">
        <v>47</v>
      </c>
      <c r="AA410" s="5" t="s">
        <v>142</v>
      </c>
      <c r="AB410" s="5" t="s">
        <v>164</v>
      </c>
      <c r="AC410" s="5" t="s">
        <v>267</v>
      </c>
      <c r="AD410" s="5" t="s">
        <v>68</v>
      </c>
      <c r="AE410" s="5">
        <v>71.5</v>
      </c>
    </row>
    <row r="411" spans="1:31" ht="17" x14ac:dyDescent="0.2">
      <c r="A411" s="2" t="s">
        <v>1569</v>
      </c>
      <c r="B411" s="2" t="s">
        <v>1570</v>
      </c>
      <c r="C411" s="2" t="s">
        <v>35</v>
      </c>
      <c r="D411" s="2">
        <v>60</v>
      </c>
      <c r="E411" s="3" t="s">
        <v>1571</v>
      </c>
      <c r="F411" s="2" t="s">
        <v>99</v>
      </c>
      <c r="G411" s="2" t="s">
        <v>100</v>
      </c>
      <c r="H411" s="2" t="s">
        <v>682</v>
      </c>
      <c r="I411" s="2" t="s">
        <v>183</v>
      </c>
      <c r="J411" s="2" t="s">
        <v>102</v>
      </c>
      <c r="K411" s="2" t="s">
        <v>103</v>
      </c>
      <c r="L411" s="2" t="s">
        <v>406</v>
      </c>
      <c r="M411" s="2" t="s">
        <v>161</v>
      </c>
      <c r="N411" s="2" t="s">
        <v>174</v>
      </c>
      <c r="O411" s="3">
        <v>45566</v>
      </c>
      <c r="P411" s="3"/>
      <c r="Q411" s="2" t="s">
        <v>297</v>
      </c>
      <c r="R411" s="4">
        <v>57000</v>
      </c>
      <c r="S411" s="4">
        <v>5100</v>
      </c>
      <c r="T411" s="2">
        <v>4</v>
      </c>
      <c r="U411" s="2">
        <v>3</v>
      </c>
      <c r="V411" s="2">
        <v>23</v>
      </c>
      <c r="W411" s="2">
        <v>14</v>
      </c>
      <c r="X411" s="2">
        <v>68</v>
      </c>
      <c r="Y411" s="2" t="s">
        <v>46</v>
      </c>
      <c r="Z411" s="2" t="s">
        <v>151</v>
      </c>
      <c r="AA411" s="2" t="s">
        <v>215</v>
      </c>
      <c r="AB411" s="2" t="s">
        <v>80</v>
      </c>
      <c r="AC411" s="2" t="s">
        <v>108</v>
      </c>
      <c r="AD411" s="2" t="s">
        <v>276</v>
      </c>
      <c r="AE411" s="2">
        <v>63.5</v>
      </c>
    </row>
    <row r="412" spans="1:31" ht="17" x14ac:dyDescent="0.2">
      <c r="A412" s="5" t="s">
        <v>1572</v>
      </c>
      <c r="B412" s="5" t="s">
        <v>1573</v>
      </c>
      <c r="C412" s="5" t="s">
        <v>35</v>
      </c>
      <c r="D412" s="5">
        <v>44</v>
      </c>
      <c r="E412" s="6">
        <v>29912</v>
      </c>
      <c r="F412" s="5" t="s">
        <v>512</v>
      </c>
      <c r="G412" s="5" t="s">
        <v>72</v>
      </c>
      <c r="H412" s="5" t="s">
        <v>555</v>
      </c>
      <c r="I412" s="5" t="s">
        <v>437</v>
      </c>
      <c r="J412" s="5" t="s">
        <v>126</v>
      </c>
      <c r="K412" s="5" t="s">
        <v>127</v>
      </c>
      <c r="L412" s="5" t="s">
        <v>160</v>
      </c>
      <c r="M412" s="5" t="s">
        <v>161</v>
      </c>
      <c r="N412" s="5" t="s">
        <v>174</v>
      </c>
      <c r="O412" s="6">
        <v>44059</v>
      </c>
      <c r="P412" s="6"/>
      <c r="Q412" s="5" t="s">
        <v>62</v>
      </c>
      <c r="R412" s="7">
        <v>131000</v>
      </c>
      <c r="S412" s="7">
        <v>2600</v>
      </c>
      <c r="T412" s="5" t="s">
        <v>407</v>
      </c>
      <c r="U412" s="5">
        <v>12</v>
      </c>
      <c r="V412" s="5">
        <v>21</v>
      </c>
      <c r="W412" s="5">
        <v>14</v>
      </c>
      <c r="X412" s="5">
        <v>58</v>
      </c>
      <c r="Y412" s="5" t="s">
        <v>46</v>
      </c>
      <c r="Z412" s="5" t="s">
        <v>844</v>
      </c>
      <c r="AA412" s="5" t="s">
        <v>215</v>
      </c>
      <c r="AB412" s="5" t="s">
        <v>80</v>
      </c>
      <c r="AC412" s="5" t="s">
        <v>130</v>
      </c>
      <c r="AD412" s="5" t="s">
        <v>51</v>
      </c>
      <c r="AE412" s="5">
        <v>44.3</v>
      </c>
    </row>
    <row r="413" spans="1:31" ht="17" x14ac:dyDescent="0.2">
      <c r="A413" s="2" t="s">
        <v>1574</v>
      </c>
      <c r="B413" s="2" t="s">
        <v>1575</v>
      </c>
      <c r="C413" s="2" t="s">
        <v>549</v>
      </c>
      <c r="D413" s="2">
        <v>34</v>
      </c>
      <c r="E413" s="3">
        <v>33581</v>
      </c>
      <c r="F413" s="2" t="s">
        <v>133</v>
      </c>
      <c r="G413" s="2" t="s">
        <v>693</v>
      </c>
      <c r="H413" s="2" t="s">
        <v>475</v>
      </c>
      <c r="I413" s="2" t="s">
        <v>115</v>
      </c>
      <c r="J413" s="2" t="s">
        <v>685</v>
      </c>
      <c r="K413" s="2" t="s">
        <v>686</v>
      </c>
      <c r="L413" s="2" t="s">
        <v>968</v>
      </c>
      <c r="M413" s="2" t="s">
        <v>337</v>
      </c>
      <c r="N413" s="2" t="s">
        <v>709</v>
      </c>
      <c r="O413" s="3">
        <v>43469</v>
      </c>
      <c r="P413" s="3">
        <v>44805</v>
      </c>
      <c r="Q413" s="2" t="s">
        <v>141</v>
      </c>
      <c r="R413" s="4">
        <v>59000</v>
      </c>
      <c r="S413" s="4">
        <v>3000</v>
      </c>
      <c r="T413" s="2">
        <v>3</v>
      </c>
      <c r="U413" s="2">
        <v>27</v>
      </c>
      <c r="V413" s="2">
        <v>9</v>
      </c>
      <c r="W413" s="2">
        <v>14</v>
      </c>
      <c r="X413" s="2">
        <v>61</v>
      </c>
      <c r="Y413" s="2" t="s">
        <v>46</v>
      </c>
      <c r="Z413" s="2" t="s">
        <v>64</v>
      </c>
      <c r="AA413" s="2" t="s">
        <v>188</v>
      </c>
      <c r="AB413" s="2" t="s">
        <v>129</v>
      </c>
      <c r="AC413" s="2" t="s">
        <v>143</v>
      </c>
      <c r="AD413" s="2" t="s">
        <v>68</v>
      </c>
      <c r="AE413" s="2">
        <v>58.1</v>
      </c>
    </row>
    <row r="414" spans="1:31" ht="17" x14ac:dyDescent="0.2">
      <c r="A414" s="5" t="s">
        <v>1576</v>
      </c>
      <c r="B414" s="5" t="s">
        <v>1577</v>
      </c>
      <c r="C414" s="5" t="s">
        <v>154</v>
      </c>
      <c r="D414" s="5">
        <v>29</v>
      </c>
      <c r="E414" s="6">
        <v>35328</v>
      </c>
      <c r="F414" s="5" t="s">
        <v>210</v>
      </c>
      <c r="G414" s="5" t="s">
        <v>100</v>
      </c>
      <c r="H414" s="5" t="s">
        <v>519</v>
      </c>
      <c r="I414" s="5" t="s">
        <v>115</v>
      </c>
      <c r="J414" s="5" t="s">
        <v>418</v>
      </c>
      <c r="K414" s="5" t="s">
        <v>419</v>
      </c>
      <c r="L414" s="5" t="s">
        <v>60</v>
      </c>
      <c r="M414" s="5" t="s">
        <v>61</v>
      </c>
      <c r="N414" s="5" t="s">
        <v>60</v>
      </c>
      <c r="O414" s="6">
        <v>45385</v>
      </c>
      <c r="P414" s="6"/>
      <c r="Q414" s="5" t="s">
        <v>79</v>
      </c>
      <c r="R414" s="7">
        <v>72000</v>
      </c>
      <c r="S414" s="7">
        <v>1400</v>
      </c>
      <c r="T414" s="5">
        <v>2</v>
      </c>
      <c r="U414" s="5">
        <v>1</v>
      </c>
      <c r="V414" s="5">
        <v>9</v>
      </c>
      <c r="W414" s="5">
        <v>4</v>
      </c>
      <c r="X414" s="5">
        <v>42</v>
      </c>
      <c r="Y414" s="5" t="s">
        <v>46</v>
      </c>
      <c r="Z414" s="5" t="s">
        <v>64</v>
      </c>
      <c r="AA414" s="5" t="s">
        <v>215</v>
      </c>
      <c r="AB414" s="5" t="s">
        <v>164</v>
      </c>
      <c r="AC414" s="5" t="s">
        <v>121</v>
      </c>
      <c r="AD414" s="5" t="s">
        <v>68</v>
      </c>
      <c r="AE414" s="5">
        <v>41</v>
      </c>
    </row>
    <row r="415" spans="1:31" ht="17" x14ac:dyDescent="0.2">
      <c r="A415" s="2" t="s">
        <v>1578</v>
      </c>
      <c r="B415" s="2" t="s">
        <v>1579</v>
      </c>
      <c r="C415" s="2" t="s">
        <v>154</v>
      </c>
      <c r="D415" s="2">
        <v>51</v>
      </c>
      <c r="E415" s="3">
        <v>27362</v>
      </c>
      <c r="F415" s="2" t="s">
        <v>71</v>
      </c>
      <c r="G415" s="2" t="s">
        <v>72</v>
      </c>
      <c r="H415" s="2" t="s">
        <v>395</v>
      </c>
      <c r="I415" s="2" t="s">
        <v>157</v>
      </c>
      <c r="J415" s="2" t="s">
        <v>450</v>
      </c>
      <c r="K415" s="2" t="s">
        <v>451</v>
      </c>
      <c r="L415" s="2" t="s">
        <v>678</v>
      </c>
      <c r="M415" s="2" t="s">
        <v>525</v>
      </c>
      <c r="N415" s="2" t="s">
        <v>620</v>
      </c>
      <c r="O415" s="3">
        <v>43974</v>
      </c>
      <c r="P415" s="3"/>
      <c r="Q415" s="2" t="s">
        <v>62</v>
      </c>
      <c r="R415" s="4">
        <v>37000</v>
      </c>
      <c r="S415" s="4">
        <v>1800</v>
      </c>
      <c r="T415" s="2">
        <v>3</v>
      </c>
      <c r="U415" s="2">
        <v>31</v>
      </c>
      <c r="V415" s="2">
        <v>12</v>
      </c>
      <c r="W415" s="2">
        <v>0</v>
      </c>
      <c r="X415" s="2">
        <v>90</v>
      </c>
      <c r="Y415" s="2" t="s">
        <v>46</v>
      </c>
      <c r="Z415" s="2" t="s">
        <v>361</v>
      </c>
      <c r="AA415" s="2" t="s">
        <v>932</v>
      </c>
      <c r="AB415" s="2" t="s">
        <v>80</v>
      </c>
      <c r="AC415" s="2" t="s">
        <v>81</v>
      </c>
      <c r="AD415" s="2" t="s">
        <v>68</v>
      </c>
      <c r="AE415" s="2">
        <v>76.2</v>
      </c>
    </row>
    <row r="416" spans="1:31" ht="17" x14ac:dyDescent="0.2">
      <c r="A416" s="5" t="s">
        <v>1580</v>
      </c>
      <c r="B416" s="5" t="s">
        <v>1581</v>
      </c>
      <c r="C416" s="5" t="s">
        <v>35</v>
      </c>
      <c r="D416" s="5">
        <v>41</v>
      </c>
      <c r="E416" s="6">
        <v>30917</v>
      </c>
      <c r="F416" s="5" t="s">
        <v>54</v>
      </c>
      <c r="G416" s="5" t="s">
        <v>55</v>
      </c>
      <c r="H416" s="5" t="s">
        <v>56</v>
      </c>
      <c r="I416" s="5" t="s">
        <v>74</v>
      </c>
      <c r="J416" s="5" t="s">
        <v>58</v>
      </c>
      <c r="K416" s="5" t="s">
        <v>59</v>
      </c>
      <c r="L416" s="5" t="s">
        <v>186</v>
      </c>
      <c r="M416" s="5" t="s">
        <v>61</v>
      </c>
      <c r="N416" s="5" t="s">
        <v>186</v>
      </c>
      <c r="O416" s="6">
        <v>45725</v>
      </c>
      <c r="P416" s="6" t="s">
        <v>1582</v>
      </c>
      <c r="Q416" s="5" t="s">
        <v>141</v>
      </c>
      <c r="R416" s="7">
        <v>58000</v>
      </c>
      <c r="S416" s="7">
        <v>1200</v>
      </c>
      <c r="T416" s="5">
        <v>2</v>
      </c>
      <c r="U416" s="5">
        <v>18</v>
      </c>
      <c r="V416" s="5">
        <v>18</v>
      </c>
      <c r="W416" s="5">
        <v>4</v>
      </c>
      <c r="X416" s="5">
        <v>59</v>
      </c>
      <c r="Y416" s="5" t="s">
        <v>298</v>
      </c>
      <c r="Z416" s="5" t="s">
        <v>64</v>
      </c>
      <c r="AA416" s="5" t="s">
        <v>142</v>
      </c>
      <c r="AB416" s="5" t="s">
        <v>66</v>
      </c>
      <c r="AC416" s="5" t="s">
        <v>67</v>
      </c>
      <c r="AD416" s="5" t="s">
        <v>68</v>
      </c>
      <c r="AE416" s="5">
        <v>51.1</v>
      </c>
    </row>
    <row r="417" spans="1:31" ht="34" x14ac:dyDescent="0.2">
      <c r="A417" s="2" t="s">
        <v>1583</v>
      </c>
      <c r="B417" s="2" t="s">
        <v>1584</v>
      </c>
      <c r="C417" s="2" t="s">
        <v>642</v>
      </c>
      <c r="D417" s="2">
        <v>34</v>
      </c>
      <c r="E417" s="3">
        <v>33619</v>
      </c>
      <c r="F417" s="2" t="s">
        <v>1362</v>
      </c>
      <c r="G417" s="2" t="s">
        <v>72</v>
      </c>
      <c r="H417" s="2" t="s">
        <v>1322</v>
      </c>
      <c r="I417" s="2" t="s">
        <v>74</v>
      </c>
      <c r="J417" s="2" t="s">
        <v>450</v>
      </c>
      <c r="K417" s="2" t="s">
        <v>451</v>
      </c>
      <c r="L417" s="2" t="s">
        <v>472</v>
      </c>
      <c r="M417" s="2" t="s">
        <v>43</v>
      </c>
      <c r="N417" s="2" t="s">
        <v>421</v>
      </c>
      <c r="O417" s="3">
        <v>44614</v>
      </c>
      <c r="P417" s="3">
        <v>45213</v>
      </c>
      <c r="Q417" s="2" t="s">
        <v>141</v>
      </c>
      <c r="R417" s="4">
        <v>56000</v>
      </c>
      <c r="S417" s="4">
        <v>0</v>
      </c>
      <c r="T417" s="2">
        <v>1</v>
      </c>
      <c r="U417" s="2">
        <v>23</v>
      </c>
      <c r="V417" s="2">
        <v>17</v>
      </c>
      <c r="W417" s="2">
        <v>17</v>
      </c>
      <c r="X417" s="2">
        <v>48</v>
      </c>
      <c r="Y417" s="2" t="s">
        <v>46</v>
      </c>
      <c r="Z417" s="2" t="s">
        <v>47</v>
      </c>
      <c r="AA417" s="2" t="s">
        <v>95</v>
      </c>
      <c r="AB417" s="2" t="s">
        <v>66</v>
      </c>
      <c r="AC417" s="2" t="s">
        <v>81</v>
      </c>
      <c r="AD417" s="2" t="s">
        <v>68</v>
      </c>
      <c r="AE417" s="2">
        <v>33</v>
      </c>
    </row>
    <row r="418" spans="1:31" ht="17" x14ac:dyDescent="0.2">
      <c r="A418" s="5" t="s">
        <v>1585</v>
      </c>
      <c r="B418" s="5" t="s">
        <v>1586</v>
      </c>
      <c r="C418" s="5" t="s">
        <v>35</v>
      </c>
      <c r="D418" s="5">
        <v>35</v>
      </c>
      <c r="E418" s="6">
        <v>33226</v>
      </c>
      <c r="F418" s="5" t="s">
        <v>1587</v>
      </c>
      <c r="G418" s="5" t="s">
        <v>1006</v>
      </c>
      <c r="H418" s="5" t="s">
        <v>385</v>
      </c>
      <c r="I418" s="5" t="s">
        <v>57</v>
      </c>
      <c r="J418" s="5" t="s">
        <v>58</v>
      </c>
      <c r="K418" s="5" t="s">
        <v>59</v>
      </c>
      <c r="L418" s="5" t="s">
        <v>173</v>
      </c>
      <c r="M418" s="5" t="s">
        <v>161</v>
      </c>
      <c r="N418" s="5" t="s">
        <v>174</v>
      </c>
      <c r="O418" s="6">
        <v>44915</v>
      </c>
      <c r="P418" s="6"/>
      <c r="Q418" s="5" t="s">
        <v>62</v>
      </c>
      <c r="R418" s="7">
        <v>96000</v>
      </c>
      <c r="S418" s="7">
        <v>13400</v>
      </c>
      <c r="T418" s="5">
        <v>5</v>
      </c>
      <c r="U418" s="5">
        <v>24</v>
      </c>
      <c r="V418" s="5">
        <v>21</v>
      </c>
      <c r="W418" s="5">
        <v>17</v>
      </c>
      <c r="X418" s="5">
        <v>78</v>
      </c>
      <c r="Y418" s="5" t="s">
        <v>46</v>
      </c>
      <c r="Z418" s="5" t="s">
        <v>64</v>
      </c>
      <c r="AA418" s="5" t="s">
        <v>176</v>
      </c>
      <c r="AB418" s="5" t="s">
        <v>66</v>
      </c>
      <c r="AC418" s="5" t="s">
        <v>67</v>
      </c>
      <c r="AD418" s="5" t="s">
        <v>276</v>
      </c>
      <c r="AE418" s="5">
        <v>79.8</v>
      </c>
    </row>
    <row r="419" spans="1:31" ht="34" x14ac:dyDescent="0.2">
      <c r="A419" s="2" t="s">
        <v>1588</v>
      </c>
      <c r="B419" s="2" t="s">
        <v>1589</v>
      </c>
      <c r="C419" s="2" t="s">
        <v>287</v>
      </c>
      <c r="D419" s="2">
        <v>26</v>
      </c>
      <c r="E419" s="3">
        <v>36604</v>
      </c>
      <c r="F419" s="2" t="s">
        <v>279</v>
      </c>
      <c r="G419" s="2" t="s">
        <v>55</v>
      </c>
      <c r="H419" s="2" t="s">
        <v>1089</v>
      </c>
      <c r="I419" s="2" t="s">
        <v>89</v>
      </c>
      <c r="J419" s="2" t="s">
        <v>668</v>
      </c>
      <c r="K419" s="2" t="s">
        <v>1026</v>
      </c>
      <c r="L419" s="2" t="s">
        <v>472</v>
      </c>
      <c r="M419" s="2" t="s">
        <v>43</v>
      </c>
      <c r="N419" s="2" t="s">
        <v>421</v>
      </c>
      <c r="O419" s="3">
        <v>44667</v>
      </c>
      <c r="P419" s="3" t="s">
        <v>1590</v>
      </c>
      <c r="Q419" s="2" t="s">
        <v>141</v>
      </c>
      <c r="R419" s="4">
        <v>124000</v>
      </c>
      <c r="S419" s="4">
        <v>18600</v>
      </c>
      <c r="T419" s="2">
        <v>5</v>
      </c>
      <c r="U419" s="2">
        <v>16</v>
      </c>
      <c r="V419" s="2">
        <v>14</v>
      </c>
      <c r="W419" s="2">
        <v>14</v>
      </c>
      <c r="X419" s="2">
        <v>72</v>
      </c>
      <c r="Y419" s="2" t="s">
        <v>46</v>
      </c>
      <c r="Z419" s="2" t="s">
        <v>64</v>
      </c>
      <c r="AA419" s="2" t="s">
        <v>546</v>
      </c>
      <c r="AB419" s="2" t="s">
        <v>66</v>
      </c>
      <c r="AC419" s="2" t="s">
        <v>284</v>
      </c>
      <c r="AD419" s="2" t="s">
        <v>68</v>
      </c>
      <c r="AE419" s="2">
        <v>77.2</v>
      </c>
    </row>
    <row r="420" spans="1:31" ht="17" x14ac:dyDescent="0.2">
      <c r="A420" s="5" t="s">
        <v>1591</v>
      </c>
      <c r="B420" s="5" t="s">
        <v>1592</v>
      </c>
      <c r="C420" s="5" t="s">
        <v>154</v>
      </c>
      <c r="D420" s="5">
        <v>38</v>
      </c>
      <c r="E420" s="6">
        <v>32122</v>
      </c>
      <c r="F420" s="5" t="s">
        <v>210</v>
      </c>
      <c r="G420" s="5" t="s">
        <v>100</v>
      </c>
      <c r="H420" s="5" t="s">
        <v>114</v>
      </c>
      <c r="I420" s="5" t="s">
        <v>437</v>
      </c>
      <c r="J420" s="5" t="s">
        <v>211</v>
      </c>
      <c r="K420" s="5" t="s">
        <v>212</v>
      </c>
      <c r="L420" s="5" t="s">
        <v>366</v>
      </c>
      <c r="M420" s="5" t="s">
        <v>273</v>
      </c>
      <c r="N420" s="5" t="s">
        <v>274</v>
      </c>
      <c r="O420" s="6">
        <v>45581</v>
      </c>
      <c r="P420" s="6">
        <v>46022</v>
      </c>
      <c r="Q420" s="5" t="s">
        <v>141</v>
      </c>
      <c r="R420" s="7">
        <v>106000</v>
      </c>
      <c r="S420" s="7">
        <v>2100</v>
      </c>
      <c r="T420" s="5" t="s">
        <v>795</v>
      </c>
      <c r="U420" s="5">
        <v>31</v>
      </c>
      <c r="V420" s="5">
        <v>35</v>
      </c>
      <c r="W420" s="5">
        <v>10</v>
      </c>
      <c r="X420" s="5">
        <v>52</v>
      </c>
      <c r="Y420" s="5" t="s">
        <v>298</v>
      </c>
      <c r="Z420" s="5" t="s">
        <v>47</v>
      </c>
      <c r="AA420" s="5" t="s">
        <v>95</v>
      </c>
      <c r="AB420" s="5" t="s">
        <v>66</v>
      </c>
      <c r="AC420" s="5" t="s">
        <v>804</v>
      </c>
      <c r="AD420" s="5" t="s">
        <v>68</v>
      </c>
      <c r="AE420" s="5">
        <v>49</v>
      </c>
    </row>
    <row r="421" spans="1:31" ht="17" x14ac:dyDescent="0.2">
      <c r="A421" s="2" t="s">
        <v>1593</v>
      </c>
      <c r="B421" s="2" t="s">
        <v>1594</v>
      </c>
      <c r="C421" s="2" t="s">
        <v>209</v>
      </c>
      <c r="D421" s="2">
        <v>39</v>
      </c>
      <c r="E421" s="3" t="s">
        <v>1595</v>
      </c>
      <c r="F421" s="2" t="s">
        <v>279</v>
      </c>
      <c r="G421" s="2" t="s">
        <v>351</v>
      </c>
      <c r="H421" s="2" t="s">
        <v>280</v>
      </c>
      <c r="I421" s="2" t="s">
        <v>389</v>
      </c>
      <c r="J421" s="2" t="s">
        <v>308</v>
      </c>
      <c r="K421" s="2" t="s">
        <v>309</v>
      </c>
      <c r="L421" s="2" t="s">
        <v>149</v>
      </c>
      <c r="M421" s="2" t="s">
        <v>61</v>
      </c>
      <c r="N421" s="2" t="s">
        <v>150</v>
      </c>
      <c r="O421" s="3">
        <v>45090</v>
      </c>
      <c r="P421" s="3"/>
      <c r="Q421" s="2" t="s">
        <v>297</v>
      </c>
      <c r="R421" s="4">
        <v>170000</v>
      </c>
      <c r="S421" s="4">
        <v>10200</v>
      </c>
      <c r="T421" s="2" t="s">
        <v>571</v>
      </c>
      <c r="U421" s="2">
        <v>29</v>
      </c>
      <c r="V421" s="2">
        <v>23</v>
      </c>
      <c r="W421" s="2">
        <v>6</v>
      </c>
      <c r="X421" s="2">
        <v>43</v>
      </c>
      <c r="Y421" s="2" t="s">
        <v>320</v>
      </c>
      <c r="Z421" s="2" t="s">
        <v>151</v>
      </c>
      <c r="AA421" s="2" t="s">
        <v>142</v>
      </c>
      <c r="AB421" s="2" t="s">
        <v>66</v>
      </c>
      <c r="AC421" s="2" t="s">
        <v>284</v>
      </c>
      <c r="AD421" s="2" t="s">
        <v>68</v>
      </c>
      <c r="AE421" s="2">
        <v>56.3</v>
      </c>
    </row>
    <row r="422" spans="1:31" ht="17" x14ac:dyDescent="0.2">
      <c r="A422" s="5" t="s">
        <v>1596</v>
      </c>
      <c r="B422" s="5" t="s">
        <v>1597</v>
      </c>
      <c r="C422" s="5" t="s">
        <v>35</v>
      </c>
      <c r="D422" s="5">
        <v>22</v>
      </c>
      <c r="E422" s="6" t="s">
        <v>1598</v>
      </c>
      <c r="F422" s="5" t="s">
        <v>598</v>
      </c>
      <c r="G422" s="5" t="s">
        <v>723</v>
      </c>
      <c r="H422" s="5" t="s">
        <v>192</v>
      </c>
      <c r="I422" s="5" t="s">
        <v>183</v>
      </c>
      <c r="J422" s="5" t="s">
        <v>334</v>
      </c>
      <c r="K422" s="5" t="s">
        <v>335</v>
      </c>
      <c r="L422" s="5" t="s">
        <v>319</v>
      </c>
      <c r="M422" s="5" t="s">
        <v>255</v>
      </c>
      <c r="N422" s="5" t="s">
        <v>80</v>
      </c>
      <c r="O422" s="6">
        <v>45236</v>
      </c>
      <c r="P422" s="6"/>
      <c r="Q422" s="5" t="s">
        <v>62</v>
      </c>
      <c r="R422" s="7">
        <v>49000</v>
      </c>
      <c r="S422" s="7">
        <v>4400</v>
      </c>
      <c r="T422" s="5">
        <v>4</v>
      </c>
      <c r="U422" s="5">
        <v>27</v>
      </c>
      <c r="V422" s="5">
        <v>15</v>
      </c>
      <c r="W422" s="5">
        <v>9</v>
      </c>
      <c r="X422" s="5">
        <v>86</v>
      </c>
      <c r="Y422" s="5" t="s">
        <v>339</v>
      </c>
      <c r="Z422" s="5" t="s">
        <v>64</v>
      </c>
      <c r="AA422" s="5" t="s">
        <v>95</v>
      </c>
      <c r="AB422" s="5" t="s">
        <v>66</v>
      </c>
      <c r="AC422" s="5" t="s">
        <v>195</v>
      </c>
      <c r="AD422" s="5" t="s">
        <v>51</v>
      </c>
      <c r="AE422" s="5">
        <v>78.3</v>
      </c>
    </row>
    <row r="423" spans="1:31" ht="34" x14ac:dyDescent="0.2">
      <c r="A423" s="2" t="s">
        <v>1599</v>
      </c>
      <c r="B423" s="2" t="s">
        <v>1600</v>
      </c>
      <c r="C423" s="2" t="s">
        <v>35</v>
      </c>
      <c r="D423" s="2">
        <v>40</v>
      </c>
      <c r="E423" s="3" t="s">
        <v>1601</v>
      </c>
      <c r="F423" s="2" t="s">
        <v>279</v>
      </c>
      <c r="G423" s="2" t="s">
        <v>351</v>
      </c>
      <c r="H423" s="2" t="s">
        <v>307</v>
      </c>
      <c r="I423" s="2" t="s">
        <v>437</v>
      </c>
      <c r="J423" s="2" t="s">
        <v>627</v>
      </c>
      <c r="K423" s="2" t="s">
        <v>1602</v>
      </c>
      <c r="L423" s="2" t="s">
        <v>118</v>
      </c>
      <c r="M423" s="2" t="s">
        <v>119</v>
      </c>
      <c r="N423" s="2" t="s">
        <v>120</v>
      </c>
      <c r="O423" s="3">
        <v>43441</v>
      </c>
      <c r="P423" s="3"/>
      <c r="Q423" s="2" t="s">
        <v>297</v>
      </c>
      <c r="R423" s="4">
        <v>126000</v>
      </c>
      <c r="S423" s="4">
        <v>6300</v>
      </c>
      <c r="T423" s="2">
        <v>3</v>
      </c>
      <c r="U423" s="2">
        <v>51</v>
      </c>
      <c r="V423" s="2">
        <v>18</v>
      </c>
      <c r="W423" s="2">
        <v>-12</v>
      </c>
      <c r="X423" s="2">
        <v>82</v>
      </c>
      <c r="Y423" s="2" t="s">
        <v>298</v>
      </c>
      <c r="Z423" s="2" t="s">
        <v>64</v>
      </c>
      <c r="AA423" s="2" t="s">
        <v>95</v>
      </c>
      <c r="AB423" s="2" t="s">
        <v>275</v>
      </c>
      <c r="AC423" s="2" t="s">
        <v>284</v>
      </c>
      <c r="AD423" s="2" t="s">
        <v>68</v>
      </c>
      <c r="AE423" s="2">
        <v>69.7</v>
      </c>
    </row>
    <row r="424" spans="1:31" ht="17" x14ac:dyDescent="0.2">
      <c r="A424" s="5" t="s">
        <v>1603</v>
      </c>
      <c r="B424" s="5" t="s">
        <v>1604</v>
      </c>
      <c r="C424" s="5" t="s">
        <v>209</v>
      </c>
      <c r="D424" s="5">
        <v>33</v>
      </c>
      <c r="E424" s="6">
        <v>33846</v>
      </c>
      <c r="F424" s="5" t="s">
        <v>210</v>
      </c>
      <c r="G424" s="5" t="s">
        <v>100</v>
      </c>
      <c r="H424" s="5" t="s">
        <v>329</v>
      </c>
      <c r="I424" s="5" t="s">
        <v>89</v>
      </c>
      <c r="J424" s="5" t="s">
        <v>440</v>
      </c>
      <c r="K424" s="5" t="s">
        <v>441</v>
      </c>
      <c r="L424" s="5" t="s">
        <v>186</v>
      </c>
      <c r="M424" s="5" t="s">
        <v>61</v>
      </c>
      <c r="N424" s="5" t="s">
        <v>186</v>
      </c>
      <c r="O424" s="6">
        <v>44296</v>
      </c>
      <c r="P424" s="6"/>
      <c r="Q424" s="5" t="s">
        <v>128</v>
      </c>
      <c r="R424" s="7">
        <v>135000</v>
      </c>
      <c r="S424" s="7">
        <v>20300</v>
      </c>
      <c r="T424" s="5">
        <v>5</v>
      </c>
      <c r="U424" s="5">
        <v>16</v>
      </c>
      <c r="V424" s="5">
        <v>16</v>
      </c>
      <c r="W424" s="5">
        <v>15</v>
      </c>
      <c r="X424" s="5">
        <v>53</v>
      </c>
      <c r="Y424" s="5" t="s">
        <v>339</v>
      </c>
      <c r="Z424" s="5" t="s">
        <v>64</v>
      </c>
      <c r="AA424" s="5" t="s">
        <v>65</v>
      </c>
      <c r="AB424" s="5" t="s">
        <v>129</v>
      </c>
      <c r="AC424" s="5" t="s">
        <v>121</v>
      </c>
      <c r="AD424" s="5" t="s">
        <v>68</v>
      </c>
      <c r="AE424" s="5">
        <v>70</v>
      </c>
    </row>
    <row r="425" spans="1:31" ht="17" x14ac:dyDescent="0.2">
      <c r="A425" s="2" t="s">
        <v>1605</v>
      </c>
      <c r="B425" s="2" t="s">
        <v>1606</v>
      </c>
      <c r="C425" s="2" t="s">
        <v>35</v>
      </c>
      <c r="D425" s="2">
        <v>51</v>
      </c>
      <c r="E425" s="3">
        <v>27344</v>
      </c>
      <c r="F425" s="2" t="s">
        <v>155</v>
      </c>
      <c r="G425" s="2" t="s">
        <v>181</v>
      </c>
      <c r="H425" s="2" t="s">
        <v>182</v>
      </c>
      <c r="I425" s="2" t="s">
        <v>115</v>
      </c>
      <c r="J425" s="2" t="s">
        <v>158</v>
      </c>
      <c r="K425" s="2" t="s">
        <v>159</v>
      </c>
      <c r="L425" s="2" t="s">
        <v>173</v>
      </c>
      <c r="M425" s="2" t="s">
        <v>161</v>
      </c>
      <c r="N425" s="2" t="s">
        <v>162</v>
      </c>
      <c r="O425" s="3">
        <v>43246</v>
      </c>
      <c r="P425" s="3"/>
      <c r="Q425" s="2" t="s">
        <v>79</v>
      </c>
      <c r="R425" s="4">
        <v>75000</v>
      </c>
      <c r="S425" s="4">
        <v>1500</v>
      </c>
      <c r="T425" s="2" t="s">
        <v>795</v>
      </c>
      <c r="U425" s="2">
        <v>9</v>
      </c>
      <c r="V425" s="2">
        <v>12</v>
      </c>
      <c r="W425" s="2">
        <v>7</v>
      </c>
      <c r="X425" s="2">
        <v>78</v>
      </c>
      <c r="Y425" s="2" t="s">
        <v>46</v>
      </c>
      <c r="Z425" s="2" t="s">
        <v>64</v>
      </c>
      <c r="AA425" s="2" t="s">
        <v>95</v>
      </c>
      <c r="AB425" s="2" t="s">
        <v>66</v>
      </c>
      <c r="AC425" s="2" t="s">
        <v>165</v>
      </c>
      <c r="AD425" s="2" t="s">
        <v>68</v>
      </c>
      <c r="AE425" s="2">
        <v>54</v>
      </c>
    </row>
    <row r="426" spans="1:31" ht="34" x14ac:dyDescent="0.2">
      <c r="A426" s="5" t="s">
        <v>1607</v>
      </c>
      <c r="B426" s="5" t="s">
        <v>1608</v>
      </c>
      <c r="C426" s="5" t="s">
        <v>154</v>
      </c>
      <c r="D426" s="5">
        <v>27</v>
      </c>
      <c r="E426" s="6">
        <v>36297</v>
      </c>
      <c r="F426" s="5" t="s">
        <v>36</v>
      </c>
      <c r="G426" s="5" t="s">
        <v>37</v>
      </c>
      <c r="H426" s="5" t="s">
        <v>1433</v>
      </c>
      <c r="I426" s="5" t="s">
        <v>318</v>
      </c>
      <c r="J426" s="5" t="s">
        <v>495</v>
      </c>
      <c r="K426" s="5" t="s">
        <v>496</v>
      </c>
      <c r="L426" s="5" t="s">
        <v>909</v>
      </c>
      <c r="M426" s="5" t="s">
        <v>43</v>
      </c>
      <c r="N426" s="5" t="s">
        <v>421</v>
      </c>
      <c r="O426" s="6">
        <v>45581</v>
      </c>
      <c r="P426" s="6"/>
      <c r="Q426" s="5" t="s">
        <v>62</v>
      </c>
      <c r="R426" s="7">
        <v>230000</v>
      </c>
      <c r="S426" s="7">
        <v>6900</v>
      </c>
      <c r="T426" s="5">
        <v>2</v>
      </c>
      <c r="U426" s="5">
        <v>11</v>
      </c>
      <c r="V426" s="5">
        <v>10</v>
      </c>
      <c r="W426" s="5">
        <v>9</v>
      </c>
      <c r="X426" s="5">
        <v>40</v>
      </c>
      <c r="Y426" s="5" t="s">
        <v>46</v>
      </c>
      <c r="Z426" s="5" t="s">
        <v>64</v>
      </c>
      <c r="AA426" s="5" t="s">
        <v>142</v>
      </c>
      <c r="AB426" s="5" t="s">
        <v>164</v>
      </c>
      <c r="AC426" s="5" t="s">
        <v>50</v>
      </c>
      <c r="AD426" s="5" t="s">
        <v>51</v>
      </c>
      <c r="AE426" s="5">
        <v>40.200000000000003</v>
      </c>
    </row>
    <row r="427" spans="1:31" ht="17" x14ac:dyDescent="0.2">
      <c r="A427" s="2" t="s">
        <v>1609</v>
      </c>
      <c r="B427" s="2" t="s">
        <v>1610</v>
      </c>
      <c r="C427" s="2" t="s">
        <v>154</v>
      </c>
      <c r="D427" s="2">
        <v>22</v>
      </c>
      <c r="E427" s="3">
        <v>37904</v>
      </c>
      <c r="F427" s="2" t="s">
        <v>1587</v>
      </c>
      <c r="G427" s="2" t="s">
        <v>55</v>
      </c>
      <c r="H427" s="2" t="s">
        <v>56</v>
      </c>
      <c r="I427" s="2" t="s">
        <v>74</v>
      </c>
      <c r="J427" s="2" t="s">
        <v>668</v>
      </c>
      <c r="K427" s="2" t="s">
        <v>59</v>
      </c>
      <c r="L427" s="2" t="s">
        <v>242</v>
      </c>
      <c r="M427" s="2" t="s">
        <v>234</v>
      </c>
      <c r="N427" s="2" t="s">
        <v>235</v>
      </c>
      <c r="O427" s="3">
        <v>45904</v>
      </c>
      <c r="P427" s="3"/>
      <c r="Q427" s="2" t="s">
        <v>62</v>
      </c>
      <c r="R427" s="4">
        <v>52000</v>
      </c>
      <c r="S427" s="4">
        <v>0</v>
      </c>
      <c r="T427" s="2" t="s">
        <v>984</v>
      </c>
      <c r="U427" s="2">
        <v>12</v>
      </c>
      <c r="V427" s="2">
        <v>14</v>
      </c>
      <c r="W427" s="2">
        <v>18</v>
      </c>
      <c r="X427" s="2">
        <v>46</v>
      </c>
      <c r="Y427" s="2" t="s">
        <v>46</v>
      </c>
      <c r="Z427" s="2" t="s">
        <v>64</v>
      </c>
      <c r="AA427" s="2" t="s">
        <v>188</v>
      </c>
      <c r="AB427" s="2" t="s">
        <v>80</v>
      </c>
      <c r="AC427" s="2" t="s">
        <v>67</v>
      </c>
      <c r="AD427" s="2" t="s">
        <v>51</v>
      </c>
      <c r="AE427" s="2">
        <v>29.1</v>
      </c>
    </row>
    <row r="428" spans="1:31" ht="17" x14ac:dyDescent="0.2">
      <c r="A428" s="5" t="s">
        <v>1611</v>
      </c>
      <c r="B428" s="5" t="s">
        <v>1612</v>
      </c>
      <c r="C428" s="5" t="s">
        <v>154</v>
      </c>
      <c r="D428" s="5">
        <v>50</v>
      </c>
      <c r="E428" s="6">
        <v>27589</v>
      </c>
      <c r="F428" s="5" t="s">
        <v>54</v>
      </c>
      <c r="G428" s="5" t="s">
        <v>55</v>
      </c>
      <c r="H428" s="5" t="s">
        <v>56</v>
      </c>
      <c r="I428" s="5" t="s">
        <v>115</v>
      </c>
      <c r="J428" s="5" t="s">
        <v>539</v>
      </c>
      <c r="K428" s="5" t="s">
        <v>540</v>
      </c>
      <c r="L428" s="5" t="s">
        <v>1613</v>
      </c>
      <c r="M428" s="5" t="s">
        <v>234</v>
      </c>
      <c r="N428" s="5" t="s">
        <v>235</v>
      </c>
      <c r="O428" s="6">
        <v>45388</v>
      </c>
      <c r="P428" s="6"/>
      <c r="Q428" s="5" t="s">
        <v>45</v>
      </c>
      <c r="R428" s="7">
        <v>87000</v>
      </c>
      <c r="S428" s="7">
        <v>4400</v>
      </c>
      <c r="T428" s="5">
        <v>3</v>
      </c>
      <c r="U428" s="5">
        <v>14</v>
      </c>
      <c r="V428" s="5">
        <v>15</v>
      </c>
      <c r="W428" s="5">
        <v>21</v>
      </c>
      <c r="X428" s="5">
        <v>72</v>
      </c>
      <c r="Y428" s="5" t="s">
        <v>46</v>
      </c>
      <c r="Z428" s="5" t="s">
        <v>64</v>
      </c>
      <c r="AA428" s="5" t="s">
        <v>221</v>
      </c>
      <c r="AB428" s="5" t="s">
        <v>66</v>
      </c>
      <c r="AC428" s="5" t="s">
        <v>67</v>
      </c>
      <c r="AD428" s="5" t="s">
        <v>68</v>
      </c>
      <c r="AE428" s="5">
        <v>55.7</v>
      </c>
    </row>
    <row r="429" spans="1:31" ht="17" x14ac:dyDescent="0.2">
      <c r="A429" s="2" t="s">
        <v>1614</v>
      </c>
      <c r="B429" s="2" t="s">
        <v>1615</v>
      </c>
      <c r="C429" s="2" t="s">
        <v>35</v>
      </c>
      <c r="D429" s="2">
        <v>49</v>
      </c>
      <c r="E429" s="3">
        <v>28215</v>
      </c>
      <c r="F429" s="2" t="s">
        <v>429</v>
      </c>
      <c r="G429" s="2" t="s">
        <v>72</v>
      </c>
      <c r="H429" s="2" t="s">
        <v>588</v>
      </c>
      <c r="I429" s="2" t="s">
        <v>115</v>
      </c>
      <c r="J429" s="2" t="s">
        <v>470</v>
      </c>
      <c r="K429" s="2" t="s">
        <v>589</v>
      </c>
      <c r="L429" s="2" t="s">
        <v>629</v>
      </c>
      <c r="M429" s="2" t="s">
        <v>161</v>
      </c>
      <c r="N429" s="2" t="s">
        <v>174</v>
      </c>
      <c r="O429" s="3">
        <v>44156</v>
      </c>
      <c r="P429" s="3"/>
      <c r="Q429" s="2" t="s">
        <v>62</v>
      </c>
      <c r="R429" s="4">
        <v>88000</v>
      </c>
      <c r="S429" s="4">
        <v>0</v>
      </c>
      <c r="T429" s="2">
        <v>1</v>
      </c>
      <c r="U429" s="2">
        <v>49</v>
      </c>
      <c r="V429" s="2">
        <v>5</v>
      </c>
      <c r="W429" s="2">
        <v>0</v>
      </c>
      <c r="X429" s="2">
        <v>57</v>
      </c>
      <c r="Y429" s="2" t="s">
        <v>46</v>
      </c>
      <c r="Z429" s="2" t="s">
        <v>64</v>
      </c>
      <c r="AA429" s="2" t="s">
        <v>857</v>
      </c>
      <c r="AB429" s="2" t="s">
        <v>66</v>
      </c>
      <c r="AC429" s="2" t="s">
        <v>130</v>
      </c>
      <c r="AD429" s="2" t="s">
        <v>51</v>
      </c>
      <c r="AE429" s="2">
        <v>49</v>
      </c>
    </row>
    <row r="430" spans="1:31" ht="17" x14ac:dyDescent="0.2">
      <c r="A430" s="5" t="s">
        <v>1616</v>
      </c>
      <c r="B430" s="5" t="s">
        <v>1617</v>
      </c>
      <c r="C430" s="5" t="s">
        <v>35</v>
      </c>
      <c r="D430" s="5">
        <v>55</v>
      </c>
      <c r="E430" s="6">
        <v>25899</v>
      </c>
      <c r="F430" s="5" t="s">
        <v>210</v>
      </c>
      <c r="G430" s="5" t="s">
        <v>100</v>
      </c>
      <c r="H430" s="5" t="s">
        <v>329</v>
      </c>
      <c r="I430" s="5" t="s">
        <v>74</v>
      </c>
      <c r="J430" s="5" t="s">
        <v>211</v>
      </c>
      <c r="K430" s="5" t="s">
        <v>212</v>
      </c>
      <c r="L430" s="5" t="s">
        <v>491</v>
      </c>
      <c r="M430" s="5" t="s">
        <v>43</v>
      </c>
      <c r="N430" s="5" t="s">
        <v>492</v>
      </c>
      <c r="O430" s="6">
        <v>44796</v>
      </c>
      <c r="P430" s="6"/>
      <c r="Q430" s="5" t="s">
        <v>62</v>
      </c>
      <c r="R430" s="7">
        <v>45000</v>
      </c>
      <c r="S430" s="7">
        <v>4000</v>
      </c>
      <c r="T430" s="5">
        <v>4</v>
      </c>
      <c r="U430" s="5">
        <v>9</v>
      </c>
      <c r="V430" s="5">
        <v>1</v>
      </c>
      <c r="W430" s="5">
        <v>27</v>
      </c>
      <c r="X430" s="5">
        <v>77</v>
      </c>
      <c r="Y430" s="5" t="s">
        <v>46</v>
      </c>
      <c r="Z430" s="5" t="s">
        <v>107</v>
      </c>
      <c r="AA430" s="5" t="s">
        <v>188</v>
      </c>
      <c r="AB430" s="5" t="s">
        <v>129</v>
      </c>
      <c r="AC430" s="5" t="s">
        <v>121</v>
      </c>
      <c r="AD430" s="5" t="s">
        <v>222</v>
      </c>
      <c r="AE430" s="5">
        <v>65.2</v>
      </c>
    </row>
    <row r="431" spans="1:31" ht="17" x14ac:dyDescent="0.2">
      <c r="A431" s="2" t="s">
        <v>1618</v>
      </c>
      <c r="B431" s="2" t="s">
        <v>1619</v>
      </c>
      <c r="C431" s="2" t="s">
        <v>35</v>
      </c>
      <c r="D431" s="2">
        <v>42</v>
      </c>
      <c r="E431" s="3">
        <v>30546</v>
      </c>
      <c r="F431" s="2" t="s">
        <v>1620</v>
      </c>
      <c r="G431" s="2" t="s">
        <v>181</v>
      </c>
      <c r="H431" s="2" t="s">
        <v>156</v>
      </c>
      <c r="I431" s="2" t="s">
        <v>74</v>
      </c>
      <c r="J431" s="2" t="s">
        <v>184</v>
      </c>
      <c r="K431" s="2" t="s">
        <v>185</v>
      </c>
      <c r="L431" s="2" t="s">
        <v>160</v>
      </c>
      <c r="M431" s="2" t="s">
        <v>161</v>
      </c>
      <c r="N431" s="2" t="s">
        <v>174</v>
      </c>
      <c r="O431" s="3">
        <v>45359</v>
      </c>
      <c r="P431" s="3">
        <v>45557</v>
      </c>
      <c r="Q431" s="2" t="s">
        <v>175</v>
      </c>
      <c r="R431" s="4">
        <v>62000</v>
      </c>
      <c r="S431" s="4">
        <v>1200</v>
      </c>
      <c r="T431" s="2">
        <v>2</v>
      </c>
      <c r="U431" s="2">
        <v>27</v>
      </c>
      <c r="V431" s="2">
        <v>0</v>
      </c>
      <c r="W431" s="2">
        <v>13</v>
      </c>
      <c r="X431" s="2">
        <v>44</v>
      </c>
      <c r="Y431" s="2" t="s">
        <v>320</v>
      </c>
      <c r="Z431" s="2" t="s">
        <v>47</v>
      </c>
      <c r="AA431" s="2" t="s">
        <v>95</v>
      </c>
      <c r="AB431" s="2" t="s">
        <v>66</v>
      </c>
      <c r="AC431" s="2" t="s">
        <v>165</v>
      </c>
      <c r="AD431" s="2" t="s">
        <v>68</v>
      </c>
      <c r="AE431" s="2">
        <v>43.6</v>
      </c>
    </row>
    <row r="432" spans="1:31" ht="17" x14ac:dyDescent="0.2">
      <c r="A432" s="5" t="s">
        <v>1621</v>
      </c>
      <c r="B432" s="5" t="s">
        <v>1622</v>
      </c>
      <c r="C432" s="5" t="s">
        <v>154</v>
      </c>
      <c r="D432" s="5">
        <v>29</v>
      </c>
      <c r="E432" s="6">
        <v>35576</v>
      </c>
      <c r="F432" s="5" t="s">
        <v>881</v>
      </c>
      <c r="G432" s="5" t="s">
        <v>133</v>
      </c>
      <c r="H432" s="5" t="s">
        <v>1623</v>
      </c>
      <c r="I432" s="5" t="s">
        <v>157</v>
      </c>
      <c r="J432" s="5" t="s">
        <v>685</v>
      </c>
      <c r="K432" s="5" t="s">
        <v>686</v>
      </c>
      <c r="L432" s="5" t="s">
        <v>491</v>
      </c>
      <c r="M432" s="5" t="s">
        <v>665</v>
      </c>
      <c r="N432" s="5" t="s">
        <v>1416</v>
      </c>
      <c r="O432" s="6">
        <v>42074</v>
      </c>
      <c r="P432" s="6">
        <v>44005</v>
      </c>
      <c r="Q432" s="5" t="s">
        <v>175</v>
      </c>
      <c r="R432" s="7">
        <v>35000</v>
      </c>
      <c r="S432" s="7">
        <v>4900</v>
      </c>
      <c r="T432" s="5" t="s">
        <v>621</v>
      </c>
      <c r="U432" s="5">
        <v>26</v>
      </c>
      <c r="V432" s="5">
        <v>20</v>
      </c>
      <c r="W432" s="5">
        <v>5</v>
      </c>
      <c r="X432" s="5">
        <v>73</v>
      </c>
      <c r="Y432" s="5" t="s">
        <v>46</v>
      </c>
      <c r="Z432" s="5" t="s">
        <v>64</v>
      </c>
      <c r="AA432" s="5" t="s">
        <v>188</v>
      </c>
      <c r="AB432" s="5" t="s">
        <v>49</v>
      </c>
      <c r="AC432" s="5" t="s">
        <v>143</v>
      </c>
      <c r="AD432" s="5" t="s">
        <v>68</v>
      </c>
      <c r="AE432" s="5">
        <v>84.5</v>
      </c>
    </row>
    <row r="433" spans="1:31" ht="17" x14ac:dyDescent="0.2">
      <c r="A433" s="2" t="s">
        <v>1624</v>
      </c>
      <c r="B433" s="2" t="s">
        <v>1625</v>
      </c>
      <c r="C433" s="2" t="s">
        <v>154</v>
      </c>
      <c r="D433" s="2">
        <v>28</v>
      </c>
      <c r="E433" s="3">
        <v>35856</v>
      </c>
      <c r="F433" s="2" t="s">
        <v>323</v>
      </c>
      <c r="G433" s="2" t="s">
        <v>72</v>
      </c>
      <c r="H433" s="2" t="s">
        <v>295</v>
      </c>
      <c r="I433" s="2" t="s">
        <v>74</v>
      </c>
      <c r="J433" s="2" t="s">
        <v>324</v>
      </c>
      <c r="K433" s="2" t="s">
        <v>325</v>
      </c>
      <c r="L433" s="2" t="s">
        <v>1273</v>
      </c>
      <c r="M433" s="2" t="s">
        <v>265</v>
      </c>
      <c r="N433" s="2" t="s">
        <v>1626</v>
      </c>
      <c r="O433" s="3">
        <v>44603</v>
      </c>
      <c r="P433" s="3"/>
      <c r="Q433" s="2" t="s">
        <v>62</v>
      </c>
      <c r="R433" s="4">
        <v>45000</v>
      </c>
      <c r="S433" s="4">
        <v>6300</v>
      </c>
      <c r="T433" s="2">
        <v>5</v>
      </c>
      <c r="U433" s="2">
        <v>15</v>
      </c>
      <c r="V433" s="2">
        <v>8</v>
      </c>
      <c r="W433" s="2">
        <v>17</v>
      </c>
      <c r="X433" s="2">
        <v>61</v>
      </c>
      <c r="Y433" s="2" t="s">
        <v>46</v>
      </c>
      <c r="Z433" s="2" t="s">
        <v>64</v>
      </c>
      <c r="AA433" s="2" t="s">
        <v>188</v>
      </c>
      <c r="AB433" s="2" t="s">
        <v>80</v>
      </c>
      <c r="AC433" s="2" t="s">
        <v>130</v>
      </c>
      <c r="AD433" s="2" t="s">
        <v>68</v>
      </c>
      <c r="AE433" s="2">
        <v>71.599999999999994</v>
      </c>
    </row>
    <row r="434" spans="1:31" ht="34" x14ac:dyDescent="0.2">
      <c r="A434" s="5" t="s">
        <v>1627</v>
      </c>
      <c r="B434" s="5" t="s">
        <v>1628</v>
      </c>
      <c r="C434" s="5" t="s">
        <v>154</v>
      </c>
      <c r="D434" s="5">
        <v>30</v>
      </c>
      <c r="E434" s="6">
        <v>34966</v>
      </c>
      <c r="F434" s="5" t="s">
        <v>36</v>
      </c>
      <c r="G434" s="5" t="s">
        <v>37</v>
      </c>
      <c r="H434" s="5" t="s">
        <v>1134</v>
      </c>
      <c r="I434" s="5" t="s">
        <v>157</v>
      </c>
      <c r="J434" s="5" t="s">
        <v>40</v>
      </c>
      <c r="K434" s="5" t="s">
        <v>41</v>
      </c>
      <c r="L434" s="5" t="s">
        <v>104</v>
      </c>
      <c r="M434" s="5" t="s">
        <v>43</v>
      </c>
      <c r="N434" s="5" t="s">
        <v>421</v>
      </c>
      <c r="O434" s="6">
        <v>43948</v>
      </c>
      <c r="P434" s="6"/>
      <c r="Q434" s="5" t="s">
        <v>62</v>
      </c>
      <c r="R434" s="7">
        <v>40000</v>
      </c>
      <c r="S434" s="7">
        <v>2000</v>
      </c>
      <c r="T434" s="5" t="s">
        <v>187</v>
      </c>
      <c r="U434" s="5">
        <v>22</v>
      </c>
      <c r="V434" s="5">
        <v>12</v>
      </c>
      <c r="W434" s="5">
        <v>28</v>
      </c>
      <c r="X434" s="5">
        <v>39</v>
      </c>
      <c r="Y434" s="5" t="s">
        <v>320</v>
      </c>
      <c r="Z434" s="5" t="s">
        <v>151</v>
      </c>
      <c r="AA434" s="5" t="s">
        <v>48</v>
      </c>
      <c r="AB434" s="5" t="s">
        <v>80</v>
      </c>
      <c r="AC434" s="5" t="s">
        <v>50</v>
      </c>
      <c r="AD434" s="5" t="s">
        <v>222</v>
      </c>
      <c r="AE434" s="5">
        <v>46.1</v>
      </c>
    </row>
    <row r="435" spans="1:31" ht="17" x14ac:dyDescent="0.2">
      <c r="A435" s="2" t="s">
        <v>1629</v>
      </c>
      <c r="B435" s="2" t="s">
        <v>1630</v>
      </c>
      <c r="C435" s="2" t="s">
        <v>35</v>
      </c>
      <c r="D435" s="2">
        <v>25</v>
      </c>
      <c r="E435" s="3">
        <v>36777</v>
      </c>
      <c r="F435" s="2" t="s">
        <v>279</v>
      </c>
      <c r="G435" s="2" t="s">
        <v>55</v>
      </c>
      <c r="H435" s="2" t="s">
        <v>280</v>
      </c>
      <c r="I435" s="2" t="s">
        <v>157</v>
      </c>
      <c r="J435" s="2" t="s">
        <v>810</v>
      </c>
      <c r="K435" s="2" t="s">
        <v>811</v>
      </c>
      <c r="L435" s="2" t="s">
        <v>491</v>
      </c>
      <c r="M435" s="2" t="s">
        <v>752</v>
      </c>
      <c r="N435" s="2" t="s">
        <v>826</v>
      </c>
      <c r="O435" s="3">
        <v>42560</v>
      </c>
      <c r="P435" s="3"/>
      <c r="Q435" s="2" t="s">
        <v>62</v>
      </c>
      <c r="R435" s="4">
        <v>41000</v>
      </c>
      <c r="S435" s="4">
        <v>800</v>
      </c>
      <c r="T435" s="2">
        <v>2</v>
      </c>
      <c r="U435" s="2">
        <v>30</v>
      </c>
      <c r="V435" s="2">
        <v>27</v>
      </c>
      <c r="W435" s="2">
        <v>4</v>
      </c>
      <c r="X435" s="2">
        <v>77</v>
      </c>
      <c r="Y435" s="2" t="s">
        <v>46</v>
      </c>
      <c r="Z435" s="2" t="s">
        <v>107</v>
      </c>
      <c r="AA435" s="2" t="s">
        <v>176</v>
      </c>
      <c r="AB435" s="2" t="s">
        <v>66</v>
      </c>
      <c r="AC435" s="2" t="s">
        <v>284</v>
      </c>
      <c r="AD435" s="2" t="s">
        <v>68</v>
      </c>
      <c r="AE435" s="2">
        <v>60.5</v>
      </c>
    </row>
    <row r="436" spans="1:31" ht="17" x14ac:dyDescent="0.2">
      <c r="A436" s="5" t="s">
        <v>1631</v>
      </c>
      <c r="B436" s="5" t="s">
        <v>1632</v>
      </c>
      <c r="C436" s="5" t="s">
        <v>154</v>
      </c>
      <c r="D436" s="5">
        <v>24</v>
      </c>
      <c r="E436" s="6">
        <v>37244</v>
      </c>
      <c r="F436" s="5" t="s">
        <v>789</v>
      </c>
      <c r="G436" s="5" t="s">
        <v>55</v>
      </c>
      <c r="H436" s="5" t="s">
        <v>610</v>
      </c>
      <c r="I436" s="5" t="s">
        <v>39</v>
      </c>
      <c r="J436" s="5" t="s">
        <v>171</v>
      </c>
      <c r="K436" s="5" t="s">
        <v>172</v>
      </c>
      <c r="L436" s="5" t="s">
        <v>611</v>
      </c>
      <c r="M436" s="5" t="s">
        <v>563</v>
      </c>
      <c r="N436" s="5" t="s">
        <v>1633</v>
      </c>
      <c r="O436" s="6">
        <v>43469</v>
      </c>
      <c r="P436" s="6" t="s">
        <v>1634</v>
      </c>
      <c r="Q436" s="5" t="s">
        <v>175</v>
      </c>
      <c r="R436" s="7">
        <v>121000</v>
      </c>
      <c r="S436" s="7">
        <v>7300</v>
      </c>
      <c r="T436" s="5">
        <v>3</v>
      </c>
      <c r="U436" s="5">
        <v>28</v>
      </c>
      <c r="V436" s="5">
        <v>0</v>
      </c>
      <c r="W436" s="5">
        <v>14</v>
      </c>
      <c r="X436" s="5">
        <v>83</v>
      </c>
      <c r="Y436" s="5" t="s">
        <v>63</v>
      </c>
      <c r="Z436" s="5" t="s">
        <v>844</v>
      </c>
      <c r="AA436" s="5" t="s">
        <v>48</v>
      </c>
      <c r="AB436" s="5" t="s">
        <v>49</v>
      </c>
      <c r="AC436" s="5" t="s">
        <v>177</v>
      </c>
      <c r="AD436" s="5" t="s">
        <v>51</v>
      </c>
      <c r="AE436" s="5">
        <v>66</v>
      </c>
    </row>
    <row r="437" spans="1:31" ht="17" x14ac:dyDescent="0.2">
      <c r="A437" s="2" t="s">
        <v>1635</v>
      </c>
      <c r="B437" s="2" t="s">
        <v>1636</v>
      </c>
      <c r="C437" s="2" t="s">
        <v>258</v>
      </c>
      <c r="D437" s="2">
        <v>46</v>
      </c>
      <c r="E437" s="3">
        <v>29193</v>
      </c>
      <c r="F437" s="2" t="s">
        <v>279</v>
      </c>
      <c r="G437" s="2" t="s">
        <v>55</v>
      </c>
      <c r="H437" s="2" t="s">
        <v>280</v>
      </c>
      <c r="I437" s="2" t="s">
        <v>115</v>
      </c>
      <c r="J437" s="2" t="s">
        <v>308</v>
      </c>
      <c r="K437" s="2" t="s">
        <v>309</v>
      </c>
      <c r="L437" s="2" t="s">
        <v>1637</v>
      </c>
      <c r="M437" s="2" t="s">
        <v>161</v>
      </c>
      <c r="N437" s="2" t="s">
        <v>1252</v>
      </c>
      <c r="O437" s="3">
        <v>43020</v>
      </c>
      <c r="P437" s="3"/>
      <c r="Q437" s="2" t="s">
        <v>62</v>
      </c>
      <c r="R437" s="4">
        <v>71000</v>
      </c>
      <c r="S437" s="4">
        <v>9900</v>
      </c>
      <c r="T437" s="2">
        <v>5</v>
      </c>
      <c r="U437" s="2">
        <v>24</v>
      </c>
      <c r="V437" s="2">
        <v>-18</v>
      </c>
      <c r="W437" s="2">
        <v>21</v>
      </c>
      <c r="X437" s="2">
        <v>75</v>
      </c>
      <c r="Y437" s="2" t="s">
        <v>46</v>
      </c>
      <c r="Z437" s="2" t="s">
        <v>361</v>
      </c>
      <c r="AA437" s="2" t="s">
        <v>176</v>
      </c>
      <c r="AB437" s="2" t="s">
        <v>80</v>
      </c>
      <c r="AC437" s="2" t="s">
        <v>284</v>
      </c>
      <c r="AD437" s="2" t="s">
        <v>68</v>
      </c>
      <c r="AE437" s="2">
        <v>77.2</v>
      </c>
    </row>
    <row r="438" spans="1:31" ht="17" x14ac:dyDescent="0.2">
      <c r="A438" s="5" t="s">
        <v>1638</v>
      </c>
      <c r="B438" s="5" t="s">
        <v>1639</v>
      </c>
      <c r="C438" s="5" t="s">
        <v>549</v>
      </c>
      <c r="D438" s="5">
        <v>30</v>
      </c>
      <c r="E438" s="6" t="s">
        <v>1640</v>
      </c>
      <c r="F438" s="5" t="s">
        <v>71</v>
      </c>
      <c r="G438" s="5" t="s">
        <v>72</v>
      </c>
      <c r="H438" s="5" t="s">
        <v>1322</v>
      </c>
      <c r="I438" s="5" t="s">
        <v>703</v>
      </c>
      <c r="J438" s="5" t="s">
        <v>240</v>
      </c>
      <c r="K438" s="5" t="s">
        <v>241</v>
      </c>
      <c r="L438" s="5" t="s">
        <v>319</v>
      </c>
      <c r="M438" s="5" t="s">
        <v>255</v>
      </c>
      <c r="N438" s="5" t="s">
        <v>80</v>
      </c>
      <c r="O438" s="6">
        <v>42932</v>
      </c>
      <c r="P438" s="6"/>
      <c r="Q438" s="5" t="s">
        <v>62</v>
      </c>
      <c r="R438" s="7">
        <v>40000</v>
      </c>
      <c r="S438" s="7">
        <v>800</v>
      </c>
      <c r="T438" s="5" t="s">
        <v>502</v>
      </c>
      <c r="U438" s="5">
        <v>31</v>
      </c>
      <c r="V438" s="5">
        <v>13</v>
      </c>
      <c r="W438" s="5">
        <v>7</v>
      </c>
      <c r="X438" s="5">
        <v>37</v>
      </c>
      <c r="Y438" s="5" t="s">
        <v>46</v>
      </c>
      <c r="Z438" s="5" t="s">
        <v>47</v>
      </c>
      <c r="AA438" s="5" t="s">
        <v>48</v>
      </c>
      <c r="AB438" s="5" t="s">
        <v>49</v>
      </c>
      <c r="AC438" s="5" t="s">
        <v>81</v>
      </c>
      <c r="AD438" s="5" t="s">
        <v>68</v>
      </c>
      <c r="AE438" s="5">
        <v>45.2</v>
      </c>
    </row>
    <row r="439" spans="1:31" ht="17" x14ac:dyDescent="0.2">
      <c r="A439" s="2" t="s">
        <v>1641</v>
      </c>
      <c r="B439" s="2" t="s">
        <v>1642</v>
      </c>
      <c r="C439" s="2" t="s">
        <v>154</v>
      </c>
      <c r="D439" s="2">
        <v>37</v>
      </c>
      <c r="E439" s="3">
        <v>32404</v>
      </c>
      <c r="F439" s="2" t="s">
        <v>1073</v>
      </c>
      <c r="G439" s="2" t="s">
        <v>181</v>
      </c>
      <c r="H439" s="2" t="s">
        <v>897</v>
      </c>
      <c r="I439" s="2" t="s">
        <v>74</v>
      </c>
      <c r="J439" s="2" t="s">
        <v>446</v>
      </c>
      <c r="K439" s="2" t="s">
        <v>447</v>
      </c>
      <c r="L439" s="2" t="s">
        <v>434</v>
      </c>
      <c r="M439" s="2" t="s">
        <v>61</v>
      </c>
      <c r="N439" s="2" t="s">
        <v>782</v>
      </c>
      <c r="O439" s="3">
        <v>44485</v>
      </c>
      <c r="P439" s="3"/>
      <c r="Q439" s="2" t="s">
        <v>79</v>
      </c>
      <c r="R439" s="4">
        <v>53000</v>
      </c>
      <c r="S439" s="4">
        <v>1100</v>
      </c>
      <c r="T439" s="2" t="s">
        <v>502</v>
      </c>
      <c r="U439" s="2">
        <v>32</v>
      </c>
      <c r="V439" s="2">
        <v>14</v>
      </c>
      <c r="W439" s="2">
        <v>11</v>
      </c>
      <c r="X439" s="2">
        <v>-5</v>
      </c>
      <c r="Y439" s="2" t="s">
        <v>46</v>
      </c>
      <c r="Z439" s="2" t="s">
        <v>64</v>
      </c>
      <c r="AA439" s="2" t="s">
        <v>188</v>
      </c>
      <c r="AB439" s="2" t="s">
        <v>164</v>
      </c>
      <c r="AC439" s="2" t="s">
        <v>376</v>
      </c>
      <c r="AD439" s="2" t="s">
        <v>68</v>
      </c>
      <c r="AE439" s="2">
        <v>48</v>
      </c>
    </row>
    <row r="440" spans="1:31" ht="17" x14ac:dyDescent="0.2">
      <c r="A440" s="5" t="s">
        <v>1643</v>
      </c>
      <c r="B440" s="5" t="s">
        <v>1644</v>
      </c>
      <c r="C440" s="5" t="s">
        <v>154</v>
      </c>
      <c r="D440" s="5">
        <v>29</v>
      </c>
      <c r="E440" s="6" t="s">
        <v>1645</v>
      </c>
      <c r="F440" s="5" t="s">
        <v>674</v>
      </c>
      <c r="G440" s="5" t="s">
        <v>100</v>
      </c>
      <c r="H440" s="5" t="s">
        <v>114</v>
      </c>
      <c r="I440" s="5" t="s">
        <v>157</v>
      </c>
      <c r="J440" s="5" t="s">
        <v>116</v>
      </c>
      <c r="K440" s="5" t="s">
        <v>117</v>
      </c>
      <c r="L440" s="5" t="s">
        <v>204</v>
      </c>
      <c r="M440" s="5" t="s">
        <v>61</v>
      </c>
      <c r="N440" s="5" t="s">
        <v>150</v>
      </c>
      <c r="O440" s="6">
        <v>45666</v>
      </c>
      <c r="P440" s="6"/>
      <c r="Q440" s="5" t="s">
        <v>128</v>
      </c>
      <c r="R440" s="7">
        <v>43000</v>
      </c>
      <c r="S440" s="7">
        <v>0</v>
      </c>
      <c r="T440" s="5">
        <v>1</v>
      </c>
      <c r="U440" s="5">
        <v>14</v>
      </c>
      <c r="V440" s="5">
        <v>20</v>
      </c>
      <c r="W440" s="5">
        <v>13</v>
      </c>
      <c r="X440" s="5">
        <v>120</v>
      </c>
      <c r="Y440" s="5" t="s">
        <v>46</v>
      </c>
      <c r="Z440" s="5" t="s">
        <v>47</v>
      </c>
      <c r="AA440" s="5" t="s">
        <v>1513</v>
      </c>
      <c r="AB440" s="5" t="s">
        <v>66</v>
      </c>
      <c r="AC440" s="5" t="s">
        <v>121</v>
      </c>
      <c r="AD440" s="5" t="s">
        <v>68</v>
      </c>
      <c r="AE440" s="5">
        <v>38</v>
      </c>
    </row>
    <row r="441" spans="1:31" ht="17" x14ac:dyDescent="0.2">
      <c r="A441" s="2" t="s">
        <v>1646</v>
      </c>
      <c r="B441" s="2" t="s">
        <v>1647</v>
      </c>
      <c r="C441" s="2" t="s">
        <v>642</v>
      </c>
      <c r="D441" s="2">
        <v>43</v>
      </c>
      <c r="E441" s="3" t="s">
        <v>1648</v>
      </c>
      <c r="F441" s="2" t="s">
        <v>881</v>
      </c>
      <c r="G441" s="2" t="s">
        <v>133</v>
      </c>
      <c r="H441" s="2" t="s">
        <v>475</v>
      </c>
      <c r="I441" s="2" t="s">
        <v>115</v>
      </c>
      <c r="J441" s="2" t="s">
        <v>583</v>
      </c>
      <c r="K441" s="2" t="s">
        <v>584</v>
      </c>
      <c r="L441" s="2" t="s">
        <v>411</v>
      </c>
      <c r="M441" s="2" t="s">
        <v>119</v>
      </c>
      <c r="N441" s="2" t="s">
        <v>412</v>
      </c>
      <c r="O441" s="3">
        <v>45133</v>
      </c>
      <c r="P441" s="3"/>
      <c r="Q441" s="2" t="s">
        <v>128</v>
      </c>
      <c r="R441" s="4">
        <v>79000</v>
      </c>
      <c r="S441" s="4">
        <v>1600</v>
      </c>
      <c r="T441" s="2">
        <v>2</v>
      </c>
      <c r="U441" s="2">
        <v>33</v>
      </c>
      <c r="V441" s="2">
        <v>19</v>
      </c>
      <c r="W441" s="2">
        <v>9</v>
      </c>
      <c r="X441" s="2">
        <v>40</v>
      </c>
      <c r="Y441" s="2" t="s">
        <v>46</v>
      </c>
      <c r="Z441" s="2" t="s">
        <v>47</v>
      </c>
      <c r="AA441" s="2" t="s">
        <v>142</v>
      </c>
      <c r="AB441" s="2" t="s">
        <v>66</v>
      </c>
      <c r="AC441" s="2" t="s">
        <v>143</v>
      </c>
      <c r="AD441" s="2" t="s">
        <v>276</v>
      </c>
      <c r="AE441" s="2">
        <v>45.8</v>
      </c>
    </row>
    <row r="442" spans="1:31" ht="17" x14ac:dyDescent="0.2">
      <c r="A442" s="5" t="s">
        <v>1649</v>
      </c>
      <c r="B442" s="5" t="s">
        <v>1650</v>
      </c>
      <c r="C442" s="5" t="s">
        <v>549</v>
      </c>
      <c r="D442" s="5">
        <v>46</v>
      </c>
      <c r="E442" s="6">
        <v>29147</v>
      </c>
      <c r="F442" s="5" t="s">
        <v>402</v>
      </c>
      <c r="G442" s="5" t="s">
        <v>72</v>
      </c>
      <c r="H442" s="5" t="s">
        <v>862</v>
      </c>
      <c r="I442" s="5" t="s">
        <v>89</v>
      </c>
      <c r="J442" s="5" t="s">
        <v>617</v>
      </c>
      <c r="K442" s="5" t="s">
        <v>618</v>
      </c>
      <c r="L442" s="5" t="s">
        <v>1651</v>
      </c>
      <c r="M442" s="5" t="s">
        <v>61</v>
      </c>
      <c r="N442" s="5" t="s">
        <v>150</v>
      </c>
      <c r="O442" s="6" t="s">
        <v>364</v>
      </c>
      <c r="P442" s="6"/>
      <c r="Q442" s="5" t="s">
        <v>79</v>
      </c>
      <c r="R442" s="7">
        <v>163000</v>
      </c>
      <c r="S442" s="7">
        <v>9800</v>
      </c>
      <c r="T442" s="5">
        <v>3</v>
      </c>
      <c r="U442" s="5">
        <v>20</v>
      </c>
      <c r="V442" s="5">
        <v>14</v>
      </c>
      <c r="W442" s="5">
        <v>10</v>
      </c>
      <c r="X442" s="5">
        <v>73</v>
      </c>
      <c r="Y442" s="5" t="s">
        <v>63</v>
      </c>
      <c r="Z442" s="5" t="s">
        <v>64</v>
      </c>
      <c r="AA442" s="5" t="s">
        <v>176</v>
      </c>
      <c r="AB442" s="5" t="s">
        <v>164</v>
      </c>
      <c r="AC442" s="5" t="s">
        <v>408</v>
      </c>
      <c r="AD442" s="5" t="s">
        <v>68</v>
      </c>
      <c r="AE442" s="5">
        <v>62.5</v>
      </c>
    </row>
    <row r="443" spans="1:31" ht="17" x14ac:dyDescent="0.2">
      <c r="A443" s="2" t="s">
        <v>1652</v>
      </c>
      <c r="B443" s="2" t="s">
        <v>1653</v>
      </c>
      <c r="C443" s="2" t="s">
        <v>154</v>
      </c>
      <c r="D443" s="2">
        <v>50</v>
      </c>
      <c r="E443" s="3">
        <v>27689</v>
      </c>
      <c r="F443" s="2" t="s">
        <v>429</v>
      </c>
      <c r="G443" s="2" t="s">
        <v>72</v>
      </c>
      <c r="H443" s="2" t="s">
        <v>295</v>
      </c>
      <c r="I443" s="2" t="s">
        <v>157</v>
      </c>
      <c r="J443" s="2" t="s">
        <v>324</v>
      </c>
      <c r="K443" s="2" t="s">
        <v>325</v>
      </c>
      <c r="L443" s="2" t="s">
        <v>678</v>
      </c>
      <c r="M443" s="2" t="s">
        <v>525</v>
      </c>
      <c r="N443" s="2" t="s">
        <v>620</v>
      </c>
      <c r="O443" s="3" t="s">
        <v>1654</v>
      </c>
      <c r="P443" s="3">
        <v>45567</v>
      </c>
      <c r="Q443" s="2" t="s">
        <v>959</v>
      </c>
      <c r="R443" s="4">
        <v>39000</v>
      </c>
      <c r="S443" s="4">
        <v>0</v>
      </c>
      <c r="T443" s="2">
        <v>1</v>
      </c>
      <c r="U443" s="2">
        <v>32</v>
      </c>
      <c r="V443" s="2">
        <v>25</v>
      </c>
      <c r="W443" s="2">
        <v>9</v>
      </c>
      <c r="X443" s="2">
        <v>68</v>
      </c>
      <c r="Y443" s="2" t="s">
        <v>298</v>
      </c>
      <c r="Z443" s="2" t="s">
        <v>151</v>
      </c>
      <c r="AA443" s="2" t="s">
        <v>188</v>
      </c>
      <c r="AB443" s="2" t="s">
        <v>164</v>
      </c>
      <c r="AC443" s="2" t="s">
        <v>130</v>
      </c>
      <c r="AD443" s="2" t="s">
        <v>68</v>
      </c>
      <c r="AE443" s="2"/>
    </row>
    <row r="444" spans="1:31" ht="17" x14ac:dyDescent="0.2">
      <c r="A444" s="5" t="s">
        <v>1655</v>
      </c>
      <c r="B444" s="5" t="s">
        <v>1656</v>
      </c>
      <c r="C444" s="5" t="s">
        <v>35</v>
      </c>
      <c r="D444" s="5">
        <v>24</v>
      </c>
      <c r="E444" s="6" t="s">
        <v>1657</v>
      </c>
      <c r="F444" s="5" t="s">
        <v>279</v>
      </c>
      <c r="G444" s="5" t="s">
        <v>55</v>
      </c>
      <c r="H444" s="5" t="s">
        <v>1089</v>
      </c>
      <c r="I444" s="5" t="s">
        <v>89</v>
      </c>
      <c r="J444" s="5" t="s">
        <v>627</v>
      </c>
      <c r="K444" s="5" t="s">
        <v>628</v>
      </c>
      <c r="L444" s="5" t="s">
        <v>887</v>
      </c>
      <c r="M444" s="5" t="s">
        <v>525</v>
      </c>
      <c r="N444" s="5" t="s">
        <v>526</v>
      </c>
      <c r="O444" s="6">
        <v>43808</v>
      </c>
      <c r="P444" s="6"/>
      <c r="Q444" s="5" t="s">
        <v>79</v>
      </c>
      <c r="R444" s="7">
        <v>118000</v>
      </c>
      <c r="S444" s="7">
        <v>11800</v>
      </c>
      <c r="T444" s="5">
        <v>4</v>
      </c>
      <c r="U444" s="5">
        <v>32</v>
      </c>
      <c r="V444" s="5">
        <v>7</v>
      </c>
      <c r="W444" s="5">
        <v>18</v>
      </c>
      <c r="X444" s="5">
        <v>71</v>
      </c>
      <c r="Y444" s="5" t="s">
        <v>339</v>
      </c>
      <c r="Z444" s="5" t="s">
        <v>367</v>
      </c>
      <c r="AA444" s="5" t="s">
        <v>215</v>
      </c>
      <c r="AB444" s="5" t="s">
        <v>129</v>
      </c>
      <c r="AC444" s="5" t="s">
        <v>284</v>
      </c>
      <c r="AD444" s="5" t="s">
        <v>68</v>
      </c>
      <c r="AE444" s="5">
        <v>69.8</v>
      </c>
    </row>
    <row r="445" spans="1:31" ht="17" x14ac:dyDescent="0.2">
      <c r="A445" s="2" t="s">
        <v>1658</v>
      </c>
      <c r="B445" s="2" t="s">
        <v>1659</v>
      </c>
      <c r="C445" s="2" t="s">
        <v>168</v>
      </c>
      <c r="D445" s="2">
        <v>48</v>
      </c>
      <c r="E445" s="3">
        <v>28619</v>
      </c>
      <c r="F445" s="2" t="s">
        <v>54</v>
      </c>
      <c r="G445" s="2" t="s">
        <v>55</v>
      </c>
      <c r="H445" s="2" t="s">
        <v>302</v>
      </c>
      <c r="I445" s="2" t="s">
        <v>389</v>
      </c>
      <c r="J445" s="2" t="s">
        <v>58</v>
      </c>
      <c r="K445" s="2" t="s">
        <v>59</v>
      </c>
      <c r="L445" s="2" t="s">
        <v>60</v>
      </c>
      <c r="M445" s="2" t="s">
        <v>61</v>
      </c>
      <c r="N445" s="2" t="s">
        <v>60</v>
      </c>
      <c r="O445" s="3" t="s">
        <v>1660</v>
      </c>
      <c r="P445" s="3"/>
      <c r="Q445" s="2" t="s">
        <v>62</v>
      </c>
      <c r="R445" s="4">
        <v>135000</v>
      </c>
      <c r="S445" s="4">
        <v>20300</v>
      </c>
      <c r="T445" s="2">
        <v>5</v>
      </c>
      <c r="U445" s="2">
        <v>23</v>
      </c>
      <c r="V445" s="2">
        <v>16</v>
      </c>
      <c r="W445" s="2">
        <v>6</v>
      </c>
      <c r="X445" s="2">
        <v>84</v>
      </c>
      <c r="Y445" s="2" t="s">
        <v>339</v>
      </c>
      <c r="Z445" s="2" t="s">
        <v>47</v>
      </c>
      <c r="AA445" s="2" t="s">
        <v>215</v>
      </c>
      <c r="AB445" s="2" t="s">
        <v>66</v>
      </c>
      <c r="AC445" s="2" t="s">
        <v>67</v>
      </c>
      <c r="AD445" s="2" t="s">
        <v>68</v>
      </c>
      <c r="AE445" s="2">
        <v>87.2</v>
      </c>
    </row>
    <row r="446" spans="1:31" ht="34" x14ac:dyDescent="0.2">
      <c r="A446" s="5" t="s">
        <v>1661</v>
      </c>
      <c r="B446" s="5" t="s">
        <v>1662</v>
      </c>
      <c r="C446" s="5" t="s">
        <v>154</v>
      </c>
      <c r="D446" s="5">
        <v>54</v>
      </c>
      <c r="E446" s="6">
        <v>26167</v>
      </c>
      <c r="F446" s="5" t="s">
        <v>402</v>
      </c>
      <c r="G446" s="5" t="s">
        <v>72</v>
      </c>
      <c r="H446" s="5" t="s">
        <v>1663</v>
      </c>
      <c r="I446" s="5" t="s">
        <v>389</v>
      </c>
      <c r="J446" s="5" t="s">
        <v>533</v>
      </c>
      <c r="K446" s="5" t="s">
        <v>534</v>
      </c>
      <c r="L446" s="5" t="s">
        <v>160</v>
      </c>
      <c r="M446" s="5" t="s">
        <v>161</v>
      </c>
      <c r="N446" s="5" t="s">
        <v>174</v>
      </c>
      <c r="O446" s="6">
        <v>45132</v>
      </c>
      <c r="P446" s="6"/>
      <c r="Q446" s="5" t="s">
        <v>62</v>
      </c>
      <c r="R446" s="7">
        <v>135000</v>
      </c>
      <c r="S446" s="7">
        <v>4000</v>
      </c>
      <c r="T446" s="5">
        <v>2</v>
      </c>
      <c r="U446" s="5">
        <v>31</v>
      </c>
      <c r="V446" s="5">
        <v>13</v>
      </c>
      <c r="W446" s="5">
        <v>0</v>
      </c>
      <c r="X446" s="5">
        <v>59</v>
      </c>
      <c r="Y446" s="5" t="s">
        <v>298</v>
      </c>
      <c r="Z446" s="5" t="s">
        <v>64</v>
      </c>
      <c r="AA446" s="5" t="s">
        <v>95</v>
      </c>
      <c r="AB446" s="5" t="s">
        <v>66</v>
      </c>
      <c r="AC446" s="5" t="s">
        <v>408</v>
      </c>
      <c r="AD446" s="5" t="s">
        <v>109</v>
      </c>
      <c r="AE446" s="5">
        <v>56.4</v>
      </c>
    </row>
    <row r="447" spans="1:31" ht="17" x14ac:dyDescent="0.2">
      <c r="A447" s="2" t="s">
        <v>1664</v>
      </c>
      <c r="B447" s="2" t="s">
        <v>1665</v>
      </c>
      <c r="C447" s="2" t="s">
        <v>642</v>
      </c>
      <c r="D447" s="2">
        <v>55</v>
      </c>
      <c r="E447" s="3">
        <v>25832</v>
      </c>
      <c r="F447" s="2" t="s">
        <v>210</v>
      </c>
      <c r="G447" s="2" t="s">
        <v>100</v>
      </c>
      <c r="H447" s="2" t="s">
        <v>114</v>
      </c>
      <c r="I447" s="2" t="s">
        <v>74</v>
      </c>
      <c r="J447" s="2" t="s">
        <v>440</v>
      </c>
      <c r="K447" s="2" t="s">
        <v>441</v>
      </c>
      <c r="L447" s="2" t="s">
        <v>60</v>
      </c>
      <c r="M447" s="2" t="s">
        <v>61</v>
      </c>
      <c r="N447" s="2" t="s">
        <v>60</v>
      </c>
      <c r="O447" s="3">
        <v>45451</v>
      </c>
      <c r="P447" s="3"/>
      <c r="Q447" s="2" t="s">
        <v>62</v>
      </c>
      <c r="R447" s="4">
        <v>61000</v>
      </c>
      <c r="S447" s="4">
        <v>1200</v>
      </c>
      <c r="T447" s="2">
        <v>2</v>
      </c>
      <c r="U447" s="2">
        <v>25</v>
      </c>
      <c r="V447" s="2">
        <v>26</v>
      </c>
      <c r="W447" s="2">
        <v>18</v>
      </c>
      <c r="X447" s="2">
        <v>49</v>
      </c>
      <c r="Y447" s="2" t="s">
        <v>46</v>
      </c>
      <c r="Z447" s="2" t="s">
        <v>64</v>
      </c>
      <c r="AA447" s="2" t="s">
        <v>215</v>
      </c>
      <c r="AB447" s="2" t="s">
        <v>80</v>
      </c>
      <c r="AC447" s="2" t="s">
        <v>121</v>
      </c>
      <c r="AD447" s="2" t="s">
        <v>82</v>
      </c>
      <c r="AE447" s="2">
        <v>42.4</v>
      </c>
    </row>
    <row r="448" spans="1:31" ht="17" x14ac:dyDescent="0.2">
      <c r="A448" s="5" t="s">
        <v>1666</v>
      </c>
      <c r="B448" s="5" t="s">
        <v>1667</v>
      </c>
      <c r="C448" s="5" t="s">
        <v>35</v>
      </c>
      <c r="D448" s="5">
        <v>48</v>
      </c>
      <c r="E448" s="6">
        <v>28538</v>
      </c>
      <c r="F448" s="5" t="s">
        <v>1668</v>
      </c>
      <c r="G448" s="5" t="s">
        <v>100</v>
      </c>
      <c r="H448" s="5" t="s">
        <v>388</v>
      </c>
      <c r="I448" s="5" t="s">
        <v>57</v>
      </c>
      <c r="J448" s="5" t="s">
        <v>102</v>
      </c>
      <c r="K448" s="5" t="s">
        <v>103</v>
      </c>
      <c r="L448" s="5" t="s">
        <v>76</v>
      </c>
      <c r="M448" s="5" t="s">
        <v>265</v>
      </c>
      <c r="N448" s="5" t="s">
        <v>78</v>
      </c>
      <c r="O448" s="6">
        <v>44491</v>
      </c>
      <c r="P448" s="6"/>
      <c r="Q448" s="5" t="s">
        <v>128</v>
      </c>
      <c r="R448" s="7">
        <v>67000</v>
      </c>
      <c r="S448" s="7">
        <v>3400</v>
      </c>
      <c r="T448" s="5">
        <v>3</v>
      </c>
      <c r="U448" s="5">
        <v>22</v>
      </c>
      <c r="V448" s="5">
        <v>17</v>
      </c>
      <c r="W448" s="5">
        <v>0</v>
      </c>
      <c r="X448" s="5">
        <v>82</v>
      </c>
      <c r="Y448" s="5" t="s">
        <v>46</v>
      </c>
      <c r="Z448" s="5" t="s">
        <v>47</v>
      </c>
      <c r="AA448" s="5" t="s">
        <v>48</v>
      </c>
      <c r="AB448" s="5" t="s">
        <v>80</v>
      </c>
      <c r="AC448" s="5" t="s">
        <v>108</v>
      </c>
      <c r="AD448" s="5" t="s">
        <v>51</v>
      </c>
      <c r="AE448" s="5">
        <v>71.2</v>
      </c>
    </row>
    <row r="449" spans="1:31" ht="17" x14ac:dyDescent="0.2">
      <c r="A449" s="2" t="s">
        <v>1669</v>
      </c>
      <c r="B449" s="2" t="s">
        <v>1670</v>
      </c>
      <c r="C449" s="2" t="s">
        <v>35</v>
      </c>
      <c r="D449" s="2">
        <v>38</v>
      </c>
      <c r="E449" s="3">
        <v>32025</v>
      </c>
      <c r="F449" s="2" t="s">
        <v>402</v>
      </c>
      <c r="G449" s="2" t="s">
        <v>72</v>
      </c>
      <c r="H449" s="2" t="s">
        <v>403</v>
      </c>
      <c r="I449" s="2" t="s">
        <v>115</v>
      </c>
      <c r="J449" s="2" t="s">
        <v>575</v>
      </c>
      <c r="K449" s="2" t="s">
        <v>576</v>
      </c>
      <c r="L449" s="2" t="s">
        <v>708</v>
      </c>
      <c r="M449" s="2" t="s">
        <v>337</v>
      </c>
      <c r="N449" s="2" t="s">
        <v>709</v>
      </c>
      <c r="O449" s="3">
        <v>45314</v>
      </c>
      <c r="P449" s="3"/>
      <c r="Q449" s="2" t="s">
        <v>45</v>
      </c>
      <c r="R449" s="4">
        <v>59000</v>
      </c>
      <c r="S449" s="4">
        <v>3000</v>
      </c>
      <c r="T449" s="2">
        <v>3</v>
      </c>
      <c r="U449" s="2">
        <v>12</v>
      </c>
      <c r="V449" s="2">
        <v>13</v>
      </c>
      <c r="W449" s="2">
        <v>7</v>
      </c>
      <c r="X449" s="2">
        <v>67</v>
      </c>
      <c r="Y449" s="2" t="s">
        <v>46</v>
      </c>
      <c r="Z449" s="2" t="s">
        <v>47</v>
      </c>
      <c r="AA449" s="2" t="s">
        <v>48</v>
      </c>
      <c r="AB449" s="2" t="s">
        <v>66</v>
      </c>
      <c r="AC449" s="2" t="s">
        <v>408</v>
      </c>
      <c r="AD449" s="2" t="s">
        <v>68</v>
      </c>
      <c r="AE449" s="2">
        <v>60</v>
      </c>
    </row>
    <row r="450" spans="1:31" ht="17" x14ac:dyDescent="0.2">
      <c r="A450" s="5" t="s">
        <v>1671</v>
      </c>
      <c r="B450" s="5" t="s">
        <v>1672</v>
      </c>
      <c r="C450" s="5" t="s">
        <v>154</v>
      </c>
      <c r="D450" s="5">
        <v>28</v>
      </c>
      <c r="E450" s="6">
        <v>35937</v>
      </c>
      <c r="F450" s="5" t="s">
        <v>429</v>
      </c>
      <c r="G450" s="5" t="s">
        <v>200</v>
      </c>
      <c r="H450" s="5" t="s">
        <v>1673</v>
      </c>
      <c r="I450" s="5" t="s">
        <v>89</v>
      </c>
      <c r="J450" s="5" t="s">
        <v>470</v>
      </c>
      <c r="K450" s="5" t="s">
        <v>589</v>
      </c>
      <c r="L450" s="5" t="s">
        <v>491</v>
      </c>
      <c r="M450" s="5" t="s">
        <v>43</v>
      </c>
      <c r="N450" s="5" t="s">
        <v>492</v>
      </c>
      <c r="O450" s="6">
        <v>45483</v>
      </c>
      <c r="P450" s="6"/>
      <c r="Q450" s="5" t="s">
        <v>62</v>
      </c>
      <c r="R450" s="7">
        <v>131000</v>
      </c>
      <c r="S450" s="7">
        <v>13100</v>
      </c>
      <c r="T450" s="5" t="s">
        <v>837</v>
      </c>
      <c r="U450" s="5">
        <v>21</v>
      </c>
      <c r="V450" s="5">
        <v>5</v>
      </c>
      <c r="W450" s="5">
        <v>16</v>
      </c>
      <c r="X450" s="5">
        <v>56</v>
      </c>
      <c r="Y450" s="5" t="s">
        <v>339</v>
      </c>
      <c r="Z450" s="5" t="s">
        <v>844</v>
      </c>
      <c r="AA450" s="5" t="s">
        <v>65</v>
      </c>
      <c r="AB450" s="5" t="s">
        <v>66</v>
      </c>
      <c r="AC450" s="5" t="s">
        <v>130</v>
      </c>
      <c r="AD450" s="5" t="s">
        <v>68</v>
      </c>
      <c r="AE450" s="5">
        <v>62.8</v>
      </c>
    </row>
    <row r="451" spans="1:31" ht="17" x14ac:dyDescent="0.2">
      <c r="A451" s="2" t="s">
        <v>1674</v>
      </c>
      <c r="B451" s="2" t="s">
        <v>1675</v>
      </c>
      <c r="C451" s="2" t="s">
        <v>168</v>
      </c>
      <c r="D451" s="2">
        <v>59</v>
      </c>
      <c r="E451" s="3">
        <v>24494</v>
      </c>
      <c r="F451" s="2" t="s">
        <v>1676</v>
      </c>
      <c r="G451" s="2" t="s">
        <v>181</v>
      </c>
      <c r="H451" s="2" t="s">
        <v>505</v>
      </c>
      <c r="I451" s="2" t="s">
        <v>157</v>
      </c>
      <c r="J451" s="2" t="s">
        <v>158</v>
      </c>
      <c r="K451" s="2" t="s">
        <v>159</v>
      </c>
      <c r="L451" s="2" t="s">
        <v>434</v>
      </c>
      <c r="M451" s="2" t="s">
        <v>61</v>
      </c>
      <c r="N451" s="2" t="s">
        <v>220</v>
      </c>
      <c r="O451" s="3" t="s">
        <v>1677</v>
      </c>
      <c r="P451" s="3"/>
      <c r="Q451" s="2" t="s">
        <v>62</v>
      </c>
      <c r="R451" s="4">
        <v>48000</v>
      </c>
      <c r="S451" s="4">
        <v>2400</v>
      </c>
      <c r="T451" s="2">
        <v>3</v>
      </c>
      <c r="U451" s="2">
        <v>8</v>
      </c>
      <c r="V451" s="2">
        <v>22</v>
      </c>
      <c r="W451" s="2">
        <v>14</v>
      </c>
      <c r="X451" s="2">
        <v>62</v>
      </c>
      <c r="Y451" s="2" t="s">
        <v>46</v>
      </c>
      <c r="Z451" s="2" t="s">
        <v>107</v>
      </c>
      <c r="AA451" s="2" t="s">
        <v>48</v>
      </c>
      <c r="AB451" s="2" t="s">
        <v>49</v>
      </c>
      <c r="AC451" s="2" t="s">
        <v>165</v>
      </c>
      <c r="AD451" s="2" t="s">
        <v>68</v>
      </c>
      <c r="AE451" s="2">
        <v>53.7</v>
      </c>
    </row>
    <row r="452" spans="1:31" ht="17" x14ac:dyDescent="0.2">
      <c r="A452" s="5" t="s">
        <v>1678</v>
      </c>
      <c r="B452" s="5" t="s">
        <v>1679</v>
      </c>
      <c r="C452" s="5" t="s">
        <v>35</v>
      </c>
      <c r="D452" s="5">
        <v>40</v>
      </c>
      <c r="E452" s="6">
        <v>31493</v>
      </c>
      <c r="F452" s="5" t="s">
        <v>429</v>
      </c>
      <c r="G452" s="5" t="s">
        <v>72</v>
      </c>
      <c r="H452" s="5" t="s">
        <v>555</v>
      </c>
      <c r="I452" s="5" t="s">
        <v>74</v>
      </c>
      <c r="J452" s="5" t="s">
        <v>461</v>
      </c>
      <c r="K452" s="5" t="s">
        <v>462</v>
      </c>
      <c r="L452" s="5" t="s">
        <v>629</v>
      </c>
      <c r="M452" s="5" t="s">
        <v>273</v>
      </c>
      <c r="N452" s="5" t="s">
        <v>274</v>
      </c>
      <c r="O452" s="6">
        <v>43971</v>
      </c>
      <c r="P452" s="6"/>
      <c r="Q452" s="5" t="s">
        <v>45</v>
      </c>
      <c r="R452" s="7">
        <v>64000</v>
      </c>
      <c r="S452" s="7">
        <v>5800</v>
      </c>
      <c r="T452" s="5">
        <v>4</v>
      </c>
      <c r="U452" s="5">
        <v>29</v>
      </c>
      <c r="V452" s="5">
        <v>18</v>
      </c>
      <c r="W452" s="5">
        <v>19</v>
      </c>
      <c r="X452" s="5">
        <v>52</v>
      </c>
      <c r="Y452" s="5" t="s">
        <v>431</v>
      </c>
      <c r="Z452" s="5" t="s">
        <v>107</v>
      </c>
      <c r="AA452" s="5" t="s">
        <v>48</v>
      </c>
      <c r="AB452" s="5" t="s">
        <v>164</v>
      </c>
      <c r="AC452" s="5" t="s">
        <v>130</v>
      </c>
      <c r="AD452" s="5" t="s">
        <v>940</v>
      </c>
      <c r="AE452" s="5">
        <v>62</v>
      </c>
    </row>
    <row r="453" spans="1:31" ht="34" x14ac:dyDescent="0.2">
      <c r="A453" s="2" t="s">
        <v>1680</v>
      </c>
      <c r="B453" s="2" t="s">
        <v>1681</v>
      </c>
      <c r="C453" s="2" t="s">
        <v>35</v>
      </c>
      <c r="D453" s="2">
        <v>58</v>
      </c>
      <c r="E453" s="3">
        <v>24785</v>
      </c>
      <c r="F453" s="2" t="s">
        <v>402</v>
      </c>
      <c r="G453" s="2" t="s">
        <v>72</v>
      </c>
      <c r="H453" s="2" t="s">
        <v>690</v>
      </c>
      <c r="I453" s="2" t="s">
        <v>115</v>
      </c>
      <c r="J453" s="2" t="s">
        <v>948</v>
      </c>
      <c r="K453" s="2" t="s">
        <v>949</v>
      </c>
      <c r="L453" s="2" t="s">
        <v>790</v>
      </c>
      <c r="M453" s="2" t="s">
        <v>273</v>
      </c>
      <c r="N453" s="2" t="s">
        <v>791</v>
      </c>
      <c r="O453" s="3" t="s">
        <v>1682</v>
      </c>
      <c r="P453" s="3"/>
      <c r="Q453" s="2" t="s">
        <v>45</v>
      </c>
      <c r="R453" s="4">
        <v>72000</v>
      </c>
      <c r="S453" s="4">
        <v>1400</v>
      </c>
      <c r="T453" s="2">
        <v>2</v>
      </c>
      <c r="U453" s="2">
        <v>30</v>
      </c>
      <c r="V453" s="2">
        <v>19</v>
      </c>
      <c r="W453" s="2">
        <v>0</v>
      </c>
      <c r="X453" s="2">
        <v>32</v>
      </c>
      <c r="Y453" s="2" t="s">
        <v>46</v>
      </c>
      <c r="Z453" s="2" t="s">
        <v>47</v>
      </c>
      <c r="AA453" s="2" t="s">
        <v>48</v>
      </c>
      <c r="AB453" s="2" t="s">
        <v>66</v>
      </c>
      <c r="AC453" s="2" t="s">
        <v>408</v>
      </c>
      <c r="AD453" s="2" t="s">
        <v>68</v>
      </c>
      <c r="AE453" s="2">
        <v>46.7</v>
      </c>
    </row>
    <row r="454" spans="1:31" ht="34" x14ac:dyDescent="0.2">
      <c r="A454" s="5" t="s">
        <v>1683</v>
      </c>
      <c r="B454" s="5" t="s">
        <v>1684</v>
      </c>
      <c r="C454" s="5" t="s">
        <v>168</v>
      </c>
      <c r="D454" s="5">
        <v>54</v>
      </c>
      <c r="E454" s="6">
        <v>26120</v>
      </c>
      <c r="F454" s="5" t="s">
        <v>881</v>
      </c>
      <c r="G454" s="5" t="s">
        <v>133</v>
      </c>
      <c r="H454" s="5" t="s">
        <v>652</v>
      </c>
      <c r="I454" s="5" t="s">
        <v>57</v>
      </c>
      <c r="J454" s="5" t="s">
        <v>135</v>
      </c>
      <c r="K454" s="5" t="s">
        <v>136</v>
      </c>
      <c r="L454" s="5" t="s">
        <v>288</v>
      </c>
      <c r="M454" s="5" t="s">
        <v>289</v>
      </c>
      <c r="N454" s="5" t="s">
        <v>303</v>
      </c>
      <c r="O454" s="6" t="s">
        <v>1685</v>
      </c>
      <c r="P454" s="6"/>
      <c r="Q454" s="5" t="s">
        <v>128</v>
      </c>
      <c r="R454" s="7">
        <v>102000</v>
      </c>
      <c r="S454" s="7">
        <v>9200</v>
      </c>
      <c r="T454" s="5">
        <v>4</v>
      </c>
      <c r="U454" s="5">
        <v>3</v>
      </c>
      <c r="V454" s="5">
        <v>2</v>
      </c>
      <c r="W454" s="5">
        <v>7</v>
      </c>
      <c r="X454" s="5">
        <v>64</v>
      </c>
      <c r="Y454" s="5" t="s">
        <v>46</v>
      </c>
      <c r="Z454" s="5" t="s">
        <v>47</v>
      </c>
      <c r="AA454" s="5" t="s">
        <v>48</v>
      </c>
      <c r="AB454" s="5" t="s">
        <v>66</v>
      </c>
      <c r="AC454" s="5" t="s">
        <v>143</v>
      </c>
      <c r="AD454" s="5" t="s">
        <v>82</v>
      </c>
      <c r="AE454" s="5">
        <v>65.7</v>
      </c>
    </row>
    <row r="455" spans="1:31" ht="17" x14ac:dyDescent="0.2">
      <c r="A455" s="2" t="s">
        <v>1686</v>
      </c>
      <c r="B455" s="2" t="s">
        <v>1687</v>
      </c>
      <c r="C455" s="2" t="s">
        <v>642</v>
      </c>
      <c r="D455" s="2">
        <v>53</v>
      </c>
      <c r="E455" s="3">
        <v>26685</v>
      </c>
      <c r="F455" s="2" t="s">
        <v>429</v>
      </c>
      <c r="G455" s="2" t="s">
        <v>72</v>
      </c>
      <c r="H455" s="2" t="s">
        <v>295</v>
      </c>
      <c r="I455" s="2" t="s">
        <v>115</v>
      </c>
      <c r="J455" s="2" t="s">
        <v>126</v>
      </c>
      <c r="K455" s="2" t="s">
        <v>127</v>
      </c>
      <c r="L455" s="2" t="s">
        <v>968</v>
      </c>
      <c r="M455" s="2" t="s">
        <v>337</v>
      </c>
      <c r="N455" s="2" t="s">
        <v>709</v>
      </c>
      <c r="O455" s="3">
        <v>45305</v>
      </c>
      <c r="P455" s="3">
        <v>45966</v>
      </c>
      <c r="Q455" s="2" t="s">
        <v>141</v>
      </c>
      <c r="R455" s="4">
        <v>70000</v>
      </c>
      <c r="S455" s="4">
        <v>3500</v>
      </c>
      <c r="T455" s="2">
        <v>3</v>
      </c>
      <c r="U455" s="2">
        <v>11</v>
      </c>
      <c r="V455" s="2">
        <v>8</v>
      </c>
      <c r="W455" s="2">
        <v>12</v>
      </c>
      <c r="X455" s="2">
        <v>67</v>
      </c>
      <c r="Y455" s="2" t="s">
        <v>298</v>
      </c>
      <c r="Z455" s="2" t="s">
        <v>64</v>
      </c>
      <c r="AA455" s="2" t="s">
        <v>188</v>
      </c>
      <c r="AB455" s="2" t="s">
        <v>299</v>
      </c>
      <c r="AC455" s="2" t="s">
        <v>130</v>
      </c>
      <c r="AD455" s="2" t="s">
        <v>940</v>
      </c>
      <c r="AE455" s="2">
        <v>57.2</v>
      </c>
    </row>
    <row r="456" spans="1:31" ht="17" x14ac:dyDescent="0.2">
      <c r="A456" s="5" t="s">
        <v>1688</v>
      </c>
      <c r="B456" s="5" t="s">
        <v>1689</v>
      </c>
      <c r="C456" s="5" t="s">
        <v>35</v>
      </c>
      <c r="D456" s="5">
        <v>47</v>
      </c>
      <c r="E456" s="6" t="s">
        <v>1690</v>
      </c>
      <c r="F456" s="5" t="s">
        <v>523</v>
      </c>
      <c r="G456" s="5" t="s">
        <v>100</v>
      </c>
      <c r="H456" s="5" t="s">
        <v>1691</v>
      </c>
      <c r="I456" s="5" t="s">
        <v>115</v>
      </c>
      <c r="J456" s="5" t="s">
        <v>357</v>
      </c>
      <c r="K456" s="5" t="s">
        <v>358</v>
      </c>
      <c r="L456" s="5" t="s">
        <v>585</v>
      </c>
      <c r="M456" s="5" t="s">
        <v>161</v>
      </c>
      <c r="N456" s="5" t="s">
        <v>174</v>
      </c>
      <c r="O456" s="6">
        <v>45791</v>
      </c>
      <c r="P456" s="6"/>
      <c r="Q456" s="5" t="s">
        <v>62</v>
      </c>
      <c r="R456" s="7">
        <v>71000</v>
      </c>
      <c r="S456" s="7">
        <v>6400</v>
      </c>
      <c r="T456" s="5">
        <v>4</v>
      </c>
      <c r="U456" s="5">
        <v>34</v>
      </c>
      <c r="V456" s="5">
        <v>20</v>
      </c>
      <c r="W456" s="5">
        <v>10</v>
      </c>
      <c r="X456" s="5">
        <v>75</v>
      </c>
      <c r="Y456" s="5" t="s">
        <v>46</v>
      </c>
      <c r="Z456" s="5" t="s">
        <v>47</v>
      </c>
      <c r="AA456" s="5" t="s">
        <v>142</v>
      </c>
      <c r="AB456" s="5" t="s">
        <v>80</v>
      </c>
      <c r="AC456" s="5" t="s">
        <v>267</v>
      </c>
      <c r="AD456" s="5" t="s">
        <v>51</v>
      </c>
      <c r="AE456" s="5">
        <v>75.8</v>
      </c>
    </row>
    <row r="457" spans="1:31" ht="17" x14ac:dyDescent="0.2">
      <c r="A457" s="2" t="s">
        <v>1692</v>
      </c>
      <c r="B457" s="2" t="s">
        <v>1693</v>
      </c>
      <c r="C457" s="2" t="s">
        <v>154</v>
      </c>
      <c r="D457" s="2">
        <v>23</v>
      </c>
      <c r="E457" s="3">
        <v>37638</v>
      </c>
      <c r="F457" s="2" t="s">
        <v>36</v>
      </c>
      <c r="G457" s="2" t="s">
        <v>37</v>
      </c>
      <c r="H457" s="2" t="s">
        <v>146</v>
      </c>
      <c r="I457" s="2" t="s">
        <v>74</v>
      </c>
      <c r="J457" s="2" t="s">
        <v>40</v>
      </c>
      <c r="K457" s="2" t="s">
        <v>41</v>
      </c>
      <c r="L457" s="2" t="s">
        <v>729</v>
      </c>
      <c r="M457" s="2" t="s">
        <v>525</v>
      </c>
      <c r="N457" s="2" t="s">
        <v>139</v>
      </c>
      <c r="O457" s="3">
        <v>44146</v>
      </c>
      <c r="P457" s="3"/>
      <c r="Q457" s="2" t="s">
        <v>62</v>
      </c>
      <c r="R457" s="4">
        <v>59000</v>
      </c>
      <c r="S457" s="4">
        <v>3000</v>
      </c>
      <c r="T457" s="2">
        <v>3</v>
      </c>
      <c r="U457" s="2">
        <v>23</v>
      </c>
      <c r="V457" s="2">
        <v>17</v>
      </c>
      <c r="W457" s="2">
        <v>5</v>
      </c>
      <c r="X457" s="2">
        <v>66</v>
      </c>
      <c r="Y457" s="2" t="s">
        <v>46</v>
      </c>
      <c r="Z457" s="2" t="s">
        <v>47</v>
      </c>
      <c r="AA457" s="2" t="s">
        <v>176</v>
      </c>
      <c r="AB457" s="2" t="s">
        <v>49</v>
      </c>
      <c r="AC457" s="2" t="s">
        <v>50</v>
      </c>
      <c r="AD457" s="2" t="s">
        <v>68</v>
      </c>
      <c r="AE457" s="2">
        <v>63.3</v>
      </c>
    </row>
    <row r="458" spans="1:31" ht="17" x14ac:dyDescent="0.2">
      <c r="A458" s="5" t="s">
        <v>1694</v>
      </c>
      <c r="B458" s="5" t="s">
        <v>1695</v>
      </c>
      <c r="C458" s="5" t="s">
        <v>154</v>
      </c>
      <c r="D458" s="5">
        <v>29</v>
      </c>
      <c r="E458" s="6">
        <v>35281</v>
      </c>
      <c r="F458" s="5" t="s">
        <v>1587</v>
      </c>
      <c r="G458" s="5" t="s">
        <v>55</v>
      </c>
      <c r="H458" s="5" t="s">
        <v>1100</v>
      </c>
      <c r="I458" s="5" t="s">
        <v>74</v>
      </c>
      <c r="J458" s="5" t="s">
        <v>58</v>
      </c>
      <c r="K458" s="5" t="s">
        <v>1696</v>
      </c>
      <c r="L458" s="5" t="s">
        <v>939</v>
      </c>
      <c r="M458" s="5" t="s">
        <v>255</v>
      </c>
      <c r="N458" s="5" t="s">
        <v>80</v>
      </c>
      <c r="O458" s="6">
        <v>42188</v>
      </c>
      <c r="P458" s="6"/>
      <c r="Q458" s="5" t="s">
        <v>62</v>
      </c>
      <c r="R458" s="7">
        <v>50000</v>
      </c>
      <c r="S458" s="7">
        <v>2500</v>
      </c>
      <c r="T458" s="5" t="s">
        <v>571</v>
      </c>
      <c r="U458" s="5">
        <v>24</v>
      </c>
      <c r="V458" s="5">
        <v>12</v>
      </c>
      <c r="W458" s="5">
        <v>17</v>
      </c>
      <c r="X458" s="5">
        <v>120</v>
      </c>
      <c r="Y458" s="5" t="s">
        <v>46</v>
      </c>
      <c r="Z458" s="5" t="s">
        <v>367</v>
      </c>
      <c r="AA458" s="5" t="s">
        <v>188</v>
      </c>
      <c r="AB458" s="5" t="s">
        <v>80</v>
      </c>
      <c r="AC458" s="5" t="s">
        <v>67</v>
      </c>
      <c r="AD458" s="5" t="s">
        <v>68</v>
      </c>
      <c r="AE458" s="5">
        <v>57.2</v>
      </c>
    </row>
    <row r="459" spans="1:31" ht="17" x14ac:dyDescent="0.2">
      <c r="A459" s="2" t="s">
        <v>1697</v>
      </c>
      <c r="B459" s="2" t="s">
        <v>1698</v>
      </c>
      <c r="C459" s="2" t="s">
        <v>154</v>
      </c>
      <c r="D459" s="2">
        <v>45</v>
      </c>
      <c r="E459" s="3">
        <v>29582</v>
      </c>
      <c r="F459" s="2" t="s">
        <v>523</v>
      </c>
      <c r="G459" s="2" t="s">
        <v>100</v>
      </c>
      <c r="H459" s="2" t="s">
        <v>755</v>
      </c>
      <c r="I459" s="2" t="s">
        <v>115</v>
      </c>
      <c r="J459" s="2" t="s">
        <v>381</v>
      </c>
      <c r="K459" s="2" t="s">
        <v>382</v>
      </c>
      <c r="L459" s="2" t="s">
        <v>656</v>
      </c>
      <c r="M459" s="2" t="s">
        <v>250</v>
      </c>
      <c r="N459" s="2" t="s">
        <v>174</v>
      </c>
      <c r="O459" s="3">
        <v>42251</v>
      </c>
      <c r="P459" s="3"/>
      <c r="Q459" s="2" t="s">
        <v>62</v>
      </c>
      <c r="R459" s="4">
        <v>92000</v>
      </c>
      <c r="S459" s="4">
        <v>0</v>
      </c>
      <c r="T459" s="2">
        <v>1</v>
      </c>
      <c r="U459" s="2">
        <v>23</v>
      </c>
      <c r="V459" s="2">
        <v>16</v>
      </c>
      <c r="W459" s="2">
        <v>2</v>
      </c>
      <c r="X459" s="2">
        <v>40</v>
      </c>
      <c r="Y459" s="2" t="s">
        <v>298</v>
      </c>
      <c r="Z459" s="2" t="s">
        <v>844</v>
      </c>
      <c r="AA459" s="2" t="s">
        <v>215</v>
      </c>
      <c r="AB459" s="2" t="s">
        <v>80</v>
      </c>
      <c r="AC459" s="2" t="s">
        <v>267</v>
      </c>
      <c r="AD459" s="2" t="s">
        <v>82</v>
      </c>
      <c r="AE459" s="2">
        <v>37.799999999999997</v>
      </c>
    </row>
    <row r="460" spans="1:31" ht="17" x14ac:dyDescent="0.2">
      <c r="A460" s="5" t="s">
        <v>1699</v>
      </c>
      <c r="B460" s="5" t="s">
        <v>1700</v>
      </c>
      <c r="C460" s="5" t="s">
        <v>642</v>
      </c>
      <c r="D460" s="5">
        <v>39</v>
      </c>
      <c r="E460" s="6">
        <v>31899</v>
      </c>
      <c r="F460" s="5" t="s">
        <v>429</v>
      </c>
      <c r="G460" s="5" t="s">
        <v>72</v>
      </c>
      <c r="H460" s="5" t="s">
        <v>125</v>
      </c>
      <c r="I460" s="5" t="s">
        <v>115</v>
      </c>
      <c r="J460" s="5" t="s">
        <v>514</v>
      </c>
      <c r="K460" s="5" t="s">
        <v>515</v>
      </c>
      <c r="L460" s="5" t="s">
        <v>411</v>
      </c>
      <c r="M460" s="5" t="s">
        <v>1216</v>
      </c>
      <c r="N460" s="5" t="s">
        <v>412</v>
      </c>
      <c r="O460" s="6">
        <v>42365</v>
      </c>
      <c r="P460" s="6"/>
      <c r="Q460" s="5" t="s">
        <v>297</v>
      </c>
      <c r="R460" s="7">
        <v>83000</v>
      </c>
      <c r="S460" s="7">
        <v>1700</v>
      </c>
      <c r="T460" s="5" t="s">
        <v>795</v>
      </c>
      <c r="U460" s="5">
        <v>13</v>
      </c>
      <c r="V460" s="5">
        <v>11</v>
      </c>
      <c r="W460" s="5">
        <v>20</v>
      </c>
      <c r="X460" s="5">
        <v>36</v>
      </c>
      <c r="Y460" s="5" t="s">
        <v>46</v>
      </c>
      <c r="Z460" s="5" t="s">
        <v>47</v>
      </c>
      <c r="AA460" s="5" t="s">
        <v>95</v>
      </c>
      <c r="AB460" s="5" t="s">
        <v>66</v>
      </c>
      <c r="AC460" s="5" t="s">
        <v>130</v>
      </c>
      <c r="AD460" s="5" t="s">
        <v>68</v>
      </c>
      <c r="AE460" s="5">
        <v>33.9</v>
      </c>
    </row>
    <row r="461" spans="1:31" ht="17" x14ac:dyDescent="0.2">
      <c r="A461" s="2" t="s">
        <v>1701</v>
      </c>
      <c r="B461" s="2" t="s">
        <v>1702</v>
      </c>
      <c r="C461" s="2" t="s">
        <v>35</v>
      </c>
      <c r="D461" s="2">
        <v>38</v>
      </c>
      <c r="E461" s="3">
        <v>31973</v>
      </c>
      <c r="F461" s="2" t="s">
        <v>99</v>
      </c>
      <c r="G461" s="2" t="s">
        <v>100</v>
      </c>
      <c r="H461" s="2" t="s">
        <v>1703</v>
      </c>
      <c r="I461" s="2" t="s">
        <v>115</v>
      </c>
      <c r="J461" s="2" t="s">
        <v>102</v>
      </c>
      <c r="K461" s="2" t="s">
        <v>103</v>
      </c>
      <c r="L461" s="2" t="s">
        <v>186</v>
      </c>
      <c r="M461" s="2" t="s">
        <v>61</v>
      </c>
      <c r="N461" s="2" t="s">
        <v>186</v>
      </c>
      <c r="O461" s="3">
        <v>44332</v>
      </c>
      <c r="P461" s="3"/>
      <c r="Q461" s="2" t="s">
        <v>45</v>
      </c>
      <c r="R461" s="4">
        <v>84000</v>
      </c>
      <c r="S461" s="4">
        <v>4200</v>
      </c>
      <c r="T461" s="2">
        <v>3</v>
      </c>
      <c r="U461" s="2">
        <v>0</v>
      </c>
      <c r="V461" s="2">
        <v>29</v>
      </c>
      <c r="W461" s="2">
        <v>8</v>
      </c>
      <c r="X461" s="2">
        <v>35</v>
      </c>
      <c r="Y461" s="2" t="s">
        <v>46</v>
      </c>
      <c r="Z461" s="2" t="s">
        <v>47</v>
      </c>
      <c r="AA461" s="2" t="s">
        <v>215</v>
      </c>
      <c r="AB461" s="2" t="s">
        <v>66</v>
      </c>
      <c r="AC461" s="2" t="s">
        <v>108</v>
      </c>
      <c r="AD461" s="2" t="s">
        <v>68</v>
      </c>
      <c r="AE461" s="2">
        <v>45.2</v>
      </c>
    </row>
    <row r="462" spans="1:31" ht="34" x14ac:dyDescent="0.2">
      <c r="A462" s="5" t="s">
        <v>1704</v>
      </c>
      <c r="B462" s="5" t="s">
        <v>1705</v>
      </c>
      <c r="C462" s="5" t="s">
        <v>154</v>
      </c>
      <c r="D462" s="5">
        <v>50</v>
      </c>
      <c r="E462" s="6">
        <v>27736</v>
      </c>
      <c r="F462" s="5" t="s">
        <v>518</v>
      </c>
      <c r="G462" s="5" t="s">
        <v>100</v>
      </c>
      <c r="H462" s="5" t="s">
        <v>822</v>
      </c>
      <c r="I462" s="5" t="s">
        <v>157</v>
      </c>
      <c r="J462" s="5" t="s">
        <v>211</v>
      </c>
      <c r="K462" s="5" t="s">
        <v>212</v>
      </c>
      <c r="L462" s="5" t="s">
        <v>242</v>
      </c>
      <c r="M462" s="5" t="s">
        <v>234</v>
      </c>
      <c r="N462" s="5" t="s">
        <v>235</v>
      </c>
      <c r="O462" s="6">
        <v>44961</v>
      </c>
      <c r="P462" s="6"/>
      <c r="Q462" s="5" t="s">
        <v>62</v>
      </c>
      <c r="R462" s="7">
        <v>39000</v>
      </c>
      <c r="S462" s="7">
        <v>5500</v>
      </c>
      <c r="T462" s="5" t="s">
        <v>1034</v>
      </c>
      <c r="U462" s="5">
        <v>19</v>
      </c>
      <c r="V462" s="5">
        <v>13</v>
      </c>
      <c r="W462" s="5">
        <v>0</v>
      </c>
      <c r="X462" s="5">
        <v>91</v>
      </c>
      <c r="Y462" s="5" t="s">
        <v>46</v>
      </c>
      <c r="Z462" s="5" t="s">
        <v>47</v>
      </c>
      <c r="AA462" s="5" t="s">
        <v>48</v>
      </c>
      <c r="AB462" s="5" t="s">
        <v>164</v>
      </c>
      <c r="AC462" s="5" t="s">
        <v>121</v>
      </c>
      <c r="AD462" s="5" t="s">
        <v>68</v>
      </c>
      <c r="AE462" s="5">
        <v>91.6</v>
      </c>
    </row>
    <row r="463" spans="1:31" ht="34" x14ac:dyDescent="0.2">
      <c r="A463" s="2" t="s">
        <v>1706</v>
      </c>
      <c r="B463" s="2" t="s">
        <v>1707</v>
      </c>
      <c r="C463" s="2" t="s">
        <v>154</v>
      </c>
      <c r="D463" s="2">
        <v>31</v>
      </c>
      <c r="E463" s="3">
        <v>34846</v>
      </c>
      <c r="F463" s="2" t="s">
        <v>523</v>
      </c>
      <c r="G463" s="2" t="s">
        <v>100</v>
      </c>
      <c r="H463" s="2" t="s">
        <v>379</v>
      </c>
      <c r="I463" s="2" t="s">
        <v>115</v>
      </c>
      <c r="J463" s="2" t="s">
        <v>381</v>
      </c>
      <c r="K463" s="2" t="s">
        <v>382</v>
      </c>
      <c r="L463" s="2" t="s">
        <v>1651</v>
      </c>
      <c r="M463" s="2" t="s">
        <v>61</v>
      </c>
      <c r="N463" s="2" t="s">
        <v>150</v>
      </c>
      <c r="O463" s="3">
        <v>43734</v>
      </c>
      <c r="P463" s="3"/>
      <c r="Q463" s="2" t="s">
        <v>297</v>
      </c>
      <c r="R463" s="4">
        <v>85000</v>
      </c>
      <c r="S463" s="4">
        <v>11900</v>
      </c>
      <c r="T463" s="2">
        <v>5</v>
      </c>
      <c r="U463" s="2">
        <v>25</v>
      </c>
      <c r="V463" s="2">
        <v>22</v>
      </c>
      <c r="W463" s="2">
        <v>0</v>
      </c>
      <c r="X463" s="2">
        <v>79</v>
      </c>
      <c r="Y463" s="2" t="s">
        <v>46</v>
      </c>
      <c r="Z463" s="2" t="s">
        <v>47</v>
      </c>
      <c r="AA463" s="2" t="s">
        <v>215</v>
      </c>
      <c r="AB463" s="2" t="s">
        <v>66</v>
      </c>
      <c r="AC463" s="2" t="s">
        <v>267</v>
      </c>
      <c r="AD463" s="2" t="s">
        <v>68</v>
      </c>
      <c r="AE463" s="2">
        <v>88.9</v>
      </c>
    </row>
    <row r="464" spans="1:31" ht="17" x14ac:dyDescent="0.2">
      <c r="A464" s="5" t="s">
        <v>1708</v>
      </c>
      <c r="B464" s="5" t="s">
        <v>1709</v>
      </c>
      <c r="C464" s="5" t="s">
        <v>35</v>
      </c>
      <c r="D464" s="5">
        <v>55</v>
      </c>
      <c r="E464" s="6" t="s">
        <v>1710</v>
      </c>
      <c r="F464" s="5" t="s">
        <v>429</v>
      </c>
      <c r="G464" s="5" t="s">
        <v>72</v>
      </c>
      <c r="H464" s="5" t="s">
        <v>295</v>
      </c>
      <c r="I464" s="5" t="s">
        <v>115</v>
      </c>
      <c r="J464" s="5" t="s">
        <v>248</v>
      </c>
      <c r="K464" s="5" t="s">
        <v>249</v>
      </c>
      <c r="L464" s="5" t="s">
        <v>366</v>
      </c>
      <c r="M464" s="5" t="s">
        <v>273</v>
      </c>
      <c r="N464" s="5" t="s">
        <v>274</v>
      </c>
      <c r="O464" s="6">
        <v>44891</v>
      </c>
      <c r="P464" s="6"/>
      <c r="Q464" s="5" t="s">
        <v>297</v>
      </c>
      <c r="R464" s="7">
        <v>68000</v>
      </c>
      <c r="S464" s="7">
        <v>6100</v>
      </c>
      <c r="T464" s="5">
        <v>4</v>
      </c>
      <c r="U464" s="5">
        <v>22</v>
      </c>
      <c r="V464" s="5">
        <v>15</v>
      </c>
      <c r="W464" s="5">
        <v>33</v>
      </c>
      <c r="X464" s="5">
        <v>93</v>
      </c>
      <c r="Y464" s="5" t="s">
        <v>46</v>
      </c>
      <c r="Z464" s="5" t="s">
        <v>679</v>
      </c>
      <c r="AA464" s="5" t="s">
        <v>221</v>
      </c>
      <c r="AB464" s="5" t="s">
        <v>66</v>
      </c>
      <c r="AC464" s="5" t="s">
        <v>130</v>
      </c>
      <c r="AD464" s="5" t="s">
        <v>68</v>
      </c>
      <c r="AE464" s="5">
        <v>74</v>
      </c>
    </row>
    <row r="465" spans="1:31" ht="34" x14ac:dyDescent="0.2">
      <c r="A465" s="2" t="s">
        <v>1711</v>
      </c>
      <c r="B465" s="2" t="s">
        <v>1712</v>
      </c>
      <c r="C465" s="2" t="s">
        <v>154</v>
      </c>
      <c r="D465" s="2">
        <v>31</v>
      </c>
      <c r="E465" s="3">
        <v>34716</v>
      </c>
      <c r="F465" s="2" t="s">
        <v>210</v>
      </c>
      <c r="G465" s="2" t="s">
        <v>100</v>
      </c>
      <c r="H465" s="2" t="s">
        <v>114</v>
      </c>
      <c r="I465" s="2" t="s">
        <v>74</v>
      </c>
      <c r="J465" s="2" t="s">
        <v>418</v>
      </c>
      <c r="K465" s="2" t="s">
        <v>419</v>
      </c>
      <c r="L465" s="2" t="s">
        <v>1101</v>
      </c>
      <c r="M465" s="2" t="s">
        <v>289</v>
      </c>
      <c r="N465" s="2" t="s">
        <v>1154</v>
      </c>
      <c r="O465" s="3">
        <v>43640</v>
      </c>
      <c r="P465" s="3"/>
      <c r="Q465" s="2" t="s">
        <v>62</v>
      </c>
      <c r="R465" s="4">
        <v>57000</v>
      </c>
      <c r="S465" s="4">
        <v>1100</v>
      </c>
      <c r="T465" s="2">
        <v>2</v>
      </c>
      <c r="U465" s="2">
        <v>1</v>
      </c>
      <c r="V465" s="2">
        <v>12</v>
      </c>
      <c r="W465" s="2">
        <v>21</v>
      </c>
      <c r="X465" s="2">
        <v>57</v>
      </c>
      <c r="Y465" s="2" t="s">
        <v>46</v>
      </c>
      <c r="Z465" s="2" t="s">
        <v>64</v>
      </c>
      <c r="AA465" s="2" t="s">
        <v>215</v>
      </c>
      <c r="AB465" s="2" t="s">
        <v>80</v>
      </c>
      <c r="AC465" s="2" t="s">
        <v>121</v>
      </c>
      <c r="AD465" s="2" t="s">
        <v>68</v>
      </c>
      <c r="AE465" s="2">
        <v>38.200000000000003</v>
      </c>
    </row>
    <row r="466" spans="1:31" ht="34" x14ac:dyDescent="0.2">
      <c r="A466" s="5" t="s">
        <v>1713</v>
      </c>
      <c r="B466" s="5" t="s">
        <v>1714</v>
      </c>
      <c r="C466" s="5" t="s">
        <v>154</v>
      </c>
      <c r="D466" s="5">
        <v>56</v>
      </c>
      <c r="E466" s="6" t="s">
        <v>1715</v>
      </c>
      <c r="F466" s="5" t="s">
        <v>1331</v>
      </c>
      <c r="G466" s="5" t="s">
        <v>675</v>
      </c>
      <c r="H466" s="5" t="s">
        <v>379</v>
      </c>
      <c r="I466" s="5" t="s">
        <v>157</v>
      </c>
      <c r="J466" s="5" t="s">
        <v>357</v>
      </c>
      <c r="K466" s="5" t="s">
        <v>358</v>
      </c>
      <c r="L466" s="5" t="s">
        <v>160</v>
      </c>
      <c r="M466" s="5" t="s">
        <v>161</v>
      </c>
      <c r="N466" s="5" t="s">
        <v>174</v>
      </c>
      <c r="O466" s="6">
        <v>45028</v>
      </c>
      <c r="P466" s="6"/>
      <c r="Q466" s="5" t="s">
        <v>62</v>
      </c>
      <c r="R466" s="7">
        <v>51000</v>
      </c>
      <c r="S466" s="7">
        <v>2600</v>
      </c>
      <c r="T466" s="5">
        <v>3</v>
      </c>
      <c r="U466" s="5">
        <v>34</v>
      </c>
      <c r="V466" s="5">
        <v>2</v>
      </c>
      <c r="W466" s="5">
        <v>5</v>
      </c>
      <c r="X466" s="5">
        <v>60</v>
      </c>
      <c r="Y466" s="5" t="s">
        <v>298</v>
      </c>
      <c r="Z466" s="5" t="s">
        <v>47</v>
      </c>
      <c r="AA466" s="5" t="s">
        <v>95</v>
      </c>
      <c r="AB466" s="5" t="s">
        <v>80</v>
      </c>
      <c r="AC466" s="5" t="s">
        <v>267</v>
      </c>
      <c r="AD466" s="5" t="s">
        <v>82</v>
      </c>
      <c r="AE466" s="5">
        <v>64</v>
      </c>
    </row>
    <row r="467" spans="1:31" ht="17" x14ac:dyDescent="0.2">
      <c r="A467" s="2" t="s">
        <v>1716</v>
      </c>
      <c r="B467" s="2" t="s">
        <v>1717</v>
      </c>
      <c r="C467" s="2" t="s">
        <v>154</v>
      </c>
      <c r="D467" s="2">
        <v>28</v>
      </c>
      <c r="E467" s="3">
        <v>35850</v>
      </c>
      <c r="F467" s="2" t="s">
        <v>1391</v>
      </c>
      <c r="G467" s="2" t="s">
        <v>593</v>
      </c>
      <c r="H467" s="2" t="s">
        <v>1433</v>
      </c>
      <c r="I467" s="2" t="s">
        <v>74</v>
      </c>
      <c r="J467" s="2" t="s">
        <v>147</v>
      </c>
      <c r="K467" s="2" t="s">
        <v>148</v>
      </c>
      <c r="L467" s="2" t="s">
        <v>76</v>
      </c>
      <c r="M467" s="2" t="s">
        <v>477</v>
      </c>
      <c r="N467" s="2" t="s">
        <v>1718</v>
      </c>
      <c r="O467" s="3">
        <v>44753</v>
      </c>
      <c r="P467" s="3"/>
      <c r="Q467" s="2" t="s">
        <v>45</v>
      </c>
      <c r="R467" s="4">
        <v>43000</v>
      </c>
      <c r="S467" s="4">
        <v>2200</v>
      </c>
      <c r="T467" s="2">
        <v>6</v>
      </c>
      <c r="U467" s="2">
        <v>43</v>
      </c>
      <c r="V467" s="2">
        <v>12</v>
      </c>
      <c r="W467" s="2">
        <v>0</v>
      </c>
      <c r="X467" s="2">
        <v>48</v>
      </c>
      <c r="Y467" s="2" t="s">
        <v>298</v>
      </c>
      <c r="Z467" s="2" t="s">
        <v>64</v>
      </c>
      <c r="AA467" s="2" t="s">
        <v>176</v>
      </c>
      <c r="AB467" s="2" t="s">
        <v>80</v>
      </c>
      <c r="AC467" s="2" t="s">
        <v>50</v>
      </c>
      <c r="AD467" s="2" t="s">
        <v>542</v>
      </c>
      <c r="AE467" s="2">
        <v>63.8</v>
      </c>
    </row>
    <row r="468" spans="1:31" ht="17" x14ac:dyDescent="0.2">
      <c r="A468" s="5" t="s">
        <v>1719</v>
      </c>
      <c r="B468" s="5" t="s">
        <v>1720</v>
      </c>
      <c r="C468" s="5" t="s">
        <v>35</v>
      </c>
      <c r="D468" s="5">
        <v>32</v>
      </c>
      <c r="E468" s="6">
        <v>34256</v>
      </c>
      <c r="F468" s="5" t="s">
        <v>86</v>
      </c>
      <c r="G468" s="5" t="s">
        <v>181</v>
      </c>
      <c r="H468" s="5" t="s">
        <v>915</v>
      </c>
      <c r="I468" s="5" t="s">
        <v>74</v>
      </c>
      <c r="J468" s="5" t="s">
        <v>90</v>
      </c>
      <c r="K468" s="5" t="s">
        <v>91</v>
      </c>
      <c r="L468" s="5" t="s">
        <v>678</v>
      </c>
      <c r="M468" s="5" t="s">
        <v>525</v>
      </c>
      <c r="N468" s="5" t="s">
        <v>620</v>
      </c>
      <c r="O468" s="6" t="s">
        <v>1721</v>
      </c>
      <c r="P468" s="6"/>
      <c r="Q468" s="5" t="s">
        <v>62</v>
      </c>
      <c r="R468" s="7">
        <v>59000</v>
      </c>
      <c r="S468" s="7">
        <v>1200</v>
      </c>
      <c r="T468" s="5" t="s">
        <v>407</v>
      </c>
      <c r="U468" s="5">
        <v>13</v>
      </c>
      <c r="V468" s="5">
        <v>12</v>
      </c>
      <c r="W468" s="5">
        <v>4</v>
      </c>
      <c r="X468" s="5">
        <v>68</v>
      </c>
      <c r="Y468" s="5" t="s">
        <v>46</v>
      </c>
      <c r="Z468" s="5" t="s">
        <v>64</v>
      </c>
      <c r="AA468" s="5" t="s">
        <v>65</v>
      </c>
      <c r="AB468" s="5" t="s">
        <v>66</v>
      </c>
      <c r="AC468" s="5" t="s">
        <v>96</v>
      </c>
      <c r="AD468" s="5" t="s">
        <v>940</v>
      </c>
      <c r="AE468" s="5">
        <v>53</v>
      </c>
    </row>
    <row r="469" spans="1:31" ht="34" x14ac:dyDescent="0.2">
      <c r="A469" s="2" t="s">
        <v>1722</v>
      </c>
      <c r="B469" s="2" t="s">
        <v>1723</v>
      </c>
      <c r="C469" s="2" t="s">
        <v>154</v>
      </c>
      <c r="D469" s="2">
        <v>39</v>
      </c>
      <c r="E469" s="3">
        <v>31578</v>
      </c>
      <c r="F469" s="2" t="s">
        <v>199</v>
      </c>
      <c r="G469" s="2" t="s">
        <v>72</v>
      </c>
      <c r="H469" s="2" t="s">
        <v>555</v>
      </c>
      <c r="I469" s="2" t="s">
        <v>115</v>
      </c>
      <c r="J469" s="2" t="s">
        <v>470</v>
      </c>
      <c r="K469" s="2" t="s">
        <v>589</v>
      </c>
      <c r="L469" s="2" t="s">
        <v>118</v>
      </c>
      <c r="M469" s="2" t="s">
        <v>119</v>
      </c>
      <c r="N469" s="2" t="s">
        <v>120</v>
      </c>
      <c r="O469" s="3">
        <v>43514</v>
      </c>
      <c r="P469" s="3"/>
      <c r="Q469" s="2" t="s">
        <v>45</v>
      </c>
      <c r="R469" s="4">
        <v>86000</v>
      </c>
      <c r="S469" s="4">
        <v>1700</v>
      </c>
      <c r="T469" s="2" t="s">
        <v>407</v>
      </c>
      <c r="U469" s="2">
        <v>39</v>
      </c>
      <c r="V469" s="2">
        <v>4</v>
      </c>
      <c r="W469" s="2">
        <v>13</v>
      </c>
      <c r="X469" s="2">
        <v>47</v>
      </c>
      <c r="Y469" s="2" t="s">
        <v>63</v>
      </c>
      <c r="Z469" s="2" t="s">
        <v>367</v>
      </c>
      <c r="AA469" s="2" t="s">
        <v>48</v>
      </c>
      <c r="AB469" s="2" t="s">
        <v>66</v>
      </c>
      <c r="AC469" s="2" t="s">
        <v>130</v>
      </c>
      <c r="AD469" s="2" t="s">
        <v>68</v>
      </c>
      <c r="AE469" s="2">
        <v>47.7</v>
      </c>
    </row>
    <row r="470" spans="1:31" ht="17" x14ac:dyDescent="0.2">
      <c r="A470" s="5" t="s">
        <v>1724</v>
      </c>
      <c r="B470" s="5" t="s">
        <v>1725</v>
      </c>
      <c r="C470" s="5" t="s">
        <v>35</v>
      </c>
      <c r="D470" s="5">
        <v>55</v>
      </c>
      <c r="E470" s="6">
        <v>25999</v>
      </c>
      <c r="F470" s="5" t="s">
        <v>429</v>
      </c>
      <c r="G470" s="5" t="s">
        <v>72</v>
      </c>
      <c r="H470" s="5" t="s">
        <v>295</v>
      </c>
      <c r="I470" s="5" t="s">
        <v>74</v>
      </c>
      <c r="J470" s="5" t="s">
        <v>324</v>
      </c>
      <c r="K470" s="5" t="s">
        <v>325</v>
      </c>
      <c r="L470" s="5" t="s">
        <v>1726</v>
      </c>
      <c r="M470" s="5" t="s">
        <v>273</v>
      </c>
      <c r="N470" s="5" t="s">
        <v>791</v>
      </c>
      <c r="O470" s="6">
        <v>44581</v>
      </c>
      <c r="P470" s="6"/>
      <c r="Q470" s="5" t="s">
        <v>62</v>
      </c>
      <c r="R470" s="7">
        <v>55000</v>
      </c>
      <c r="S470" s="7">
        <v>2800</v>
      </c>
      <c r="T470" s="5">
        <v>3</v>
      </c>
      <c r="U470" s="5">
        <v>0</v>
      </c>
      <c r="V470" s="5">
        <v>28</v>
      </c>
      <c r="W470" s="5">
        <v>9</v>
      </c>
      <c r="X470" s="5">
        <v>55</v>
      </c>
      <c r="Y470" s="5" t="s">
        <v>46</v>
      </c>
      <c r="Z470" s="5" t="s">
        <v>151</v>
      </c>
      <c r="AA470" s="5" t="s">
        <v>176</v>
      </c>
      <c r="AB470" s="5" t="s">
        <v>80</v>
      </c>
      <c r="AC470" s="5" t="s">
        <v>130</v>
      </c>
      <c r="AD470" s="5" t="s">
        <v>222</v>
      </c>
      <c r="AE470" s="5">
        <v>51.8</v>
      </c>
    </row>
    <row r="471" spans="1:31" ht="17" x14ac:dyDescent="0.2">
      <c r="A471" s="2" t="s">
        <v>1727</v>
      </c>
      <c r="B471" s="2" t="s">
        <v>1728</v>
      </c>
      <c r="C471" s="2" t="s">
        <v>35</v>
      </c>
      <c r="D471" s="2">
        <v>33</v>
      </c>
      <c r="E471" s="3">
        <v>33892</v>
      </c>
      <c r="F471" s="2" t="s">
        <v>402</v>
      </c>
      <c r="G471" s="2" t="s">
        <v>72</v>
      </c>
      <c r="H471" s="2" t="s">
        <v>403</v>
      </c>
      <c r="I471" s="2" t="s">
        <v>115</v>
      </c>
      <c r="J471" s="2" t="s">
        <v>617</v>
      </c>
      <c r="K471" s="2" t="s">
        <v>618</v>
      </c>
      <c r="L471" s="2" t="s">
        <v>1729</v>
      </c>
      <c r="M471" s="2" t="s">
        <v>61</v>
      </c>
      <c r="N471" s="2" t="s">
        <v>782</v>
      </c>
      <c r="O471" s="3">
        <v>45265</v>
      </c>
      <c r="P471" s="3"/>
      <c r="Q471" s="2" t="s">
        <v>62</v>
      </c>
      <c r="R471" s="4">
        <v>73000</v>
      </c>
      <c r="S471" s="4">
        <v>6600</v>
      </c>
      <c r="T471" s="2" t="s">
        <v>837</v>
      </c>
      <c r="U471" s="2">
        <v>43</v>
      </c>
      <c r="V471" s="2">
        <v>21</v>
      </c>
      <c r="W471" s="2">
        <v>19</v>
      </c>
      <c r="X471" s="2">
        <v>78</v>
      </c>
      <c r="Y471" s="2" t="s">
        <v>46</v>
      </c>
      <c r="Z471" s="2" t="s">
        <v>64</v>
      </c>
      <c r="AA471" s="2" t="s">
        <v>221</v>
      </c>
      <c r="AB471" s="2" t="s">
        <v>80</v>
      </c>
      <c r="AC471" s="2" t="s">
        <v>408</v>
      </c>
      <c r="AD471" s="2" t="s">
        <v>68</v>
      </c>
      <c r="AE471" s="2">
        <v>73.8</v>
      </c>
    </row>
    <row r="472" spans="1:31" ht="17" x14ac:dyDescent="0.2">
      <c r="A472" s="5" t="s">
        <v>1730</v>
      </c>
      <c r="B472" s="5" t="s">
        <v>1731</v>
      </c>
      <c r="C472" s="5" t="s">
        <v>168</v>
      </c>
      <c r="D472" s="5">
        <v>42</v>
      </c>
      <c r="E472" s="6">
        <v>30484</v>
      </c>
      <c r="F472" s="5" t="s">
        <v>429</v>
      </c>
      <c r="G472" s="5" t="s">
        <v>72</v>
      </c>
      <c r="H472" s="5" t="s">
        <v>125</v>
      </c>
      <c r="I472" s="5" t="s">
        <v>513</v>
      </c>
      <c r="J472" s="5" t="s">
        <v>324</v>
      </c>
      <c r="K472" s="5" t="s">
        <v>325</v>
      </c>
      <c r="L472" s="5" t="s">
        <v>619</v>
      </c>
      <c r="M472" s="5" t="s">
        <v>525</v>
      </c>
      <c r="N472" s="5" t="s">
        <v>620</v>
      </c>
      <c r="O472" s="6">
        <v>45852</v>
      </c>
      <c r="P472" s="6"/>
      <c r="Q472" s="5" t="s">
        <v>62</v>
      </c>
      <c r="R472" s="7">
        <v>261000</v>
      </c>
      <c r="S472" s="7">
        <v>7800</v>
      </c>
      <c r="T472" s="5">
        <v>2</v>
      </c>
      <c r="U472" s="5">
        <v>30</v>
      </c>
      <c r="V472" s="5">
        <v>7</v>
      </c>
      <c r="W472" s="5">
        <v>11</v>
      </c>
      <c r="X472" s="5">
        <v>53</v>
      </c>
      <c r="Y472" s="5" t="s">
        <v>46</v>
      </c>
      <c r="Z472" s="5" t="s">
        <v>64</v>
      </c>
      <c r="AA472" s="5" t="s">
        <v>221</v>
      </c>
      <c r="AB472" s="5" t="s">
        <v>66</v>
      </c>
      <c r="AC472" s="5" t="s">
        <v>130</v>
      </c>
      <c r="AD472" s="5" t="s">
        <v>68</v>
      </c>
      <c r="AE472" s="5">
        <v>48.5</v>
      </c>
    </row>
    <row r="473" spans="1:31" ht="17" x14ac:dyDescent="0.2">
      <c r="A473" s="2" t="s">
        <v>1732</v>
      </c>
      <c r="B473" s="2" t="s">
        <v>1733</v>
      </c>
      <c r="C473" s="2" t="s">
        <v>209</v>
      </c>
      <c r="D473" s="2">
        <v>22</v>
      </c>
      <c r="E473" s="3">
        <v>37993</v>
      </c>
      <c r="F473" s="2" t="s">
        <v>1391</v>
      </c>
      <c r="G473" s="2" t="s">
        <v>593</v>
      </c>
      <c r="H473" s="2" t="s">
        <v>225</v>
      </c>
      <c r="I473" s="2" t="s">
        <v>74</v>
      </c>
      <c r="J473" s="2" t="s">
        <v>270</v>
      </c>
      <c r="K473" s="2" t="s">
        <v>271</v>
      </c>
      <c r="L473" s="2" t="s">
        <v>995</v>
      </c>
      <c r="M473" s="2" t="s">
        <v>525</v>
      </c>
      <c r="N473" s="2" t="s">
        <v>139</v>
      </c>
      <c r="O473" s="3">
        <v>45214</v>
      </c>
      <c r="P473" s="3">
        <v>45396</v>
      </c>
      <c r="Q473" s="2" t="s">
        <v>759</v>
      </c>
      <c r="R473" s="4">
        <v>48000</v>
      </c>
      <c r="S473" s="4">
        <v>2400</v>
      </c>
      <c r="T473" s="2" t="s">
        <v>106</v>
      </c>
      <c r="U473" s="2">
        <v>31</v>
      </c>
      <c r="V473" s="2">
        <v>15</v>
      </c>
      <c r="W473" s="2">
        <v>24</v>
      </c>
      <c r="X473" s="2">
        <v>55</v>
      </c>
      <c r="Y473" s="2" t="s">
        <v>63</v>
      </c>
      <c r="Z473" s="2" t="s">
        <v>64</v>
      </c>
      <c r="AA473" s="2" t="s">
        <v>48</v>
      </c>
      <c r="AB473" s="2" t="s">
        <v>49</v>
      </c>
      <c r="AC473" s="2" t="s">
        <v>50</v>
      </c>
      <c r="AD473" s="2" t="s">
        <v>68</v>
      </c>
      <c r="AE473" s="2">
        <v>54</v>
      </c>
    </row>
    <row r="474" spans="1:31" ht="17" x14ac:dyDescent="0.2">
      <c r="A474" s="5" t="s">
        <v>1734</v>
      </c>
      <c r="B474" s="5" t="s">
        <v>1735</v>
      </c>
      <c r="C474" s="5" t="s">
        <v>642</v>
      </c>
      <c r="D474" s="5">
        <v>30</v>
      </c>
      <c r="E474" s="6">
        <v>35072</v>
      </c>
      <c r="F474" s="5" t="s">
        <v>124</v>
      </c>
      <c r="G474" s="5" t="s">
        <v>72</v>
      </c>
      <c r="H474" s="5" t="s">
        <v>247</v>
      </c>
      <c r="I474" s="5" t="s">
        <v>57</v>
      </c>
      <c r="J474" s="5" t="s">
        <v>324</v>
      </c>
      <c r="K474" s="5" t="s">
        <v>325</v>
      </c>
      <c r="L474" s="5" t="s">
        <v>739</v>
      </c>
      <c r="M474" s="5" t="s">
        <v>606</v>
      </c>
      <c r="N474" s="5" t="s">
        <v>235</v>
      </c>
      <c r="O474" s="6">
        <v>43948</v>
      </c>
      <c r="P474" s="6"/>
      <c r="Q474" s="5" t="s">
        <v>62</v>
      </c>
      <c r="R474" s="7">
        <v>-125000</v>
      </c>
      <c r="S474" s="7">
        <v>2500</v>
      </c>
      <c r="T474" s="5">
        <v>2</v>
      </c>
      <c r="U474" s="5">
        <v>18</v>
      </c>
      <c r="V474" s="5">
        <v>25</v>
      </c>
      <c r="W474" s="5">
        <v>11</v>
      </c>
      <c r="X474" s="5">
        <v>72</v>
      </c>
      <c r="Y474" s="5" t="s">
        <v>46</v>
      </c>
      <c r="Z474" s="5" t="s">
        <v>47</v>
      </c>
      <c r="AA474" s="5" t="s">
        <v>65</v>
      </c>
      <c r="AB474" s="5" t="s">
        <v>243</v>
      </c>
      <c r="AC474" s="5" t="s">
        <v>130</v>
      </c>
      <c r="AD474" s="5" t="s">
        <v>68</v>
      </c>
      <c r="AE474" s="5">
        <v>52.2</v>
      </c>
    </row>
    <row r="475" spans="1:31" ht="34" x14ac:dyDescent="0.2">
      <c r="A475" s="2" t="s">
        <v>1736</v>
      </c>
      <c r="B475" s="2" t="s">
        <v>1737</v>
      </c>
      <c r="C475" s="2" t="s">
        <v>209</v>
      </c>
      <c r="D475" s="2">
        <v>59</v>
      </c>
      <c r="E475" s="3">
        <v>24440</v>
      </c>
      <c r="F475" s="2" t="s">
        <v>429</v>
      </c>
      <c r="G475" s="2" t="s">
        <v>253</v>
      </c>
      <c r="H475" s="2" t="s">
        <v>125</v>
      </c>
      <c r="I475" s="2" t="s">
        <v>115</v>
      </c>
      <c r="J475" s="2" t="s">
        <v>470</v>
      </c>
      <c r="K475" s="2" t="s">
        <v>589</v>
      </c>
      <c r="L475" s="2" t="s">
        <v>434</v>
      </c>
      <c r="M475" s="2" t="s">
        <v>61</v>
      </c>
      <c r="N475" s="2" t="s">
        <v>220</v>
      </c>
      <c r="O475" s="3">
        <v>45419</v>
      </c>
      <c r="P475" s="3"/>
      <c r="Q475" s="2" t="s">
        <v>62</v>
      </c>
      <c r="R475" s="4">
        <v>93000</v>
      </c>
      <c r="S475" s="4">
        <v>4600</v>
      </c>
      <c r="T475" s="2">
        <v>3</v>
      </c>
      <c r="U475" s="2">
        <v>23</v>
      </c>
      <c r="V475" s="2">
        <v>9</v>
      </c>
      <c r="W475" s="2">
        <v>5</v>
      </c>
      <c r="X475" s="2">
        <v>64</v>
      </c>
      <c r="Y475" s="2" t="s">
        <v>46</v>
      </c>
      <c r="Z475" s="2" t="s">
        <v>64</v>
      </c>
      <c r="AA475" s="2" t="s">
        <v>221</v>
      </c>
      <c r="AB475" s="2" t="s">
        <v>164</v>
      </c>
      <c r="AC475" s="2" t="s">
        <v>130</v>
      </c>
      <c r="AD475" s="2" t="s">
        <v>68</v>
      </c>
      <c r="AE475" s="2">
        <v>62.6</v>
      </c>
    </row>
    <row r="476" spans="1:31" ht="17" x14ac:dyDescent="0.2">
      <c r="A476" s="5" t="s">
        <v>1738</v>
      </c>
      <c r="B476" s="5" t="s">
        <v>1739</v>
      </c>
      <c r="C476" s="5" t="s">
        <v>35</v>
      </c>
      <c r="D476" s="5">
        <v>59</v>
      </c>
      <c r="E476" s="6" t="s">
        <v>1740</v>
      </c>
      <c r="F476" s="5" t="s">
        <v>523</v>
      </c>
      <c r="G476" s="5" t="s">
        <v>100</v>
      </c>
      <c r="H476" s="5" t="s">
        <v>561</v>
      </c>
      <c r="I476" s="5" t="s">
        <v>380</v>
      </c>
      <c r="J476" s="5" t="s">
        <v>381</v>
      </c>
      <c r="K476" s="5" t="s">
        <v>382</v>
      </c>
      <c r="L476" s="5" t="s">
        <v>60</v>
      </c>
      <c r="M476" s="5" t="s">
        <v>61</v>
      </c>
      <c r="N476" s="5" t="s">
        <v>60</v>
      </c>
      <c r="O476" s="6">
        <v>42914</v>
      </c>
      <c r="P476" s="6"/>
      <c r="Q476" s="5" t="s">
        <v>297</v>
      </c>
      <c r="R476" s="7"/>
      <c r="S476" s="7">
        <v>3400</v>
      </c>
      <c r="T476" s="5">
        <v>3</v>
      </c>
      <c r="U476" s="5">
        <v>10</v>
      </c>
      <c r="V476" s="5">
        <v>27</v>
      </c>
      <c r="W476" s="5">
        <v>15</v>
      </c>
      <c r="X476" s="5">
        <v>74</v>
      </c>
      <c r="Y476" s="5" t="s">
        <v>63</v>
      </c>
      <c r="Z476" s="5" t="s">
        <v>64</v>
      </c>
      <c r="AA476" s="5" t="s">
        <v>188</v>
      </c>
      <c r="AB476" s="5" t="s">
        <v>66</v>
      </c>
      <c r="AC476" s="5" t="s">
        <v>267</v>
      </c>
      <c r="AD476" s="5" t="s">
        <v>109</v>
      </c>
      <c r="AE476" s="5">
        <v>57.9</v>
      </c>
    </row>
    <row r="477" spans="1:31" ht="17" x14ac:dyDescent="0.2">
      <c r="A477" s="2" t="s">
        <v>1741</v>
      </c>
      <c r="B477" s="2" t="s">
        <v>1742</v>
      </c>
      <c r="C477" s="2" t="s">
        <v>154</v>
      </c>
      <c r="D477" s="2">
        <v>49</v>
      </c>
      <c r="E477" s="3">
        <v>28086</v>
      </c>
      <c r="F477" s="2" t="s">
        <v>210</v>
      </c>
      <c r="G477" s="2" t="s">
        <v>100</v>
      </c>
      <c r="H477" s="2" t="s">
        <v>114</v>
      </c>
      <c r="I477" s="2" t="s">
        <v>74</v>
      </c>
      <c r="J477" s="2" t="s">
        <v>211</v>
      </c>
      <c r="K477" s="2" t="s">
        <v>212</v>
      </c>
      <c r="L477" s="2" t="s">
        <v>678</v>
      </c>
      <c r="M477" s="2" t="s">
        <v>138</v>
      </c>
      <c r="N477" s="2" t="s">
        <v>620</v>
      </c>
      <c r="O477" s="3">
        <v>44204</v>
      </c>
      <c r="P477" s="3"/>
      <c r="Q477" s="2" t="s">
        <v>62</v>
      </c>
      <c r="R477" s="4"/>
      <c r="S477" s="4">
        <v>3300</v>
      </c>
      <c r="T477" s="2" t="s">
        <v>571</v>
      </c>
      <c r="U477" s="2">
        <v>5</v>
      </c>
      <c r="V477" s="2">
        <v>20</v>
      </c>
      <c r="W477" s="2">
        <v>20</v>
      </c>
      <c r="X477" s="2">
        <v>59</v>
      </c>
      <c r="Y477" s="2" t="s">
        <v>46</v>
      </c>
      <c r="Z477" s="2" t="s">
        <v>844</v>
      </c>
      <c r="AA477" s="2" t="s">
        <v>188</v>
      </c>
      <c r="AB477" s="2" t="s">
        <v>80</v>
      </c>
      <c r="AC477" s="2" t="s">
        <v>121</v>
      </c>
      <c r="AD477" s="2" t="s">
        <v>51</v>
      </c>
      <c r="AE477" s="2">
        <v>48.9</v>
      </c>
    </row>
    <row r="478" spans="1:31" ht="17" x14ac:dyDescent="0.2">
      <c r="A478" s="5" t="s">
        <v>1743</v>
      </c>
      <c r="B478" s="5" t="s">
        <v>1744</v>
      </c>
      <c r="C478" s="5" t="s">
        <v>154</v>
      </c>
      <c r="D478" s="5">
        <v>58</v>
      </c>
      <c r="E478" s="6">
        <v>24932</v>
      </c>
      <c r="F478" s="5" t="s">
        <v>429</v>
      </c>
      <c r="G478" s="5" t="s">
        <v>72</v>
      </c>
      <c r="H478" s="5" t="s">
        <v>295</v>
      </c>
      <c r="I478" s="5" t="s">
        <v>74</v>
      </c>
      <c r="J478" s="5" t="s">
        <v>248</v>
      </c>
      <c r="K478" s="5" t="s">
        <v>1745</v>
      </c>
      <c r="L478" s="5" t="s">
        <v>1746</v>
      </c>
      <c r="M478" s="5" t="s">
        <v>61</v>
      </c>
      <c r="N478" s="5" t="s">
        <v>60</v>
      </c>
      <c r="O478" s="6">
        <v>45458</v>
      </c>
      <c r="P478" s="6"/>
      <c r="Q478" s="5" t="s">
        <v>62</v>
      </c>
      <c r="R478" s="7">
        <v>55000</v>
      </c>
      <c r="S478" s="7">
        <v>5000</v>
      </c>
      <c r="T478" s="5">
        <v>4</v>
      </c>
      <c r="U478" s="5">
        <v>26</v>
      </c>
      <c r="V478" s="5">
        <v>19</v>
      </c>
      <c r="W478" s="5">
        <v>9</v>
      </c>
      <c r="X478" s="5">
        <v>77</v>
      </c>
      <c r="Y478" s="5" t="s">
        <v>46</v>
      </c>
      <c r="Z478" s="5" t="s">
        <v>64</v>
      </c>
      <c r="AA478" s="5" t="s">
        <v>48</v>
      </c>
      <c r="AB478" s="5" t="s">
        <v>164</v>
      </c>
      <c r="AC478" s="5" t="s">
        <v>130</v>
      </c>
      <c r="AD478" s="5" t="s">
        <v>68</v>
      </c>
      <c r="AE478" s="5">
        <v>75</v>
      </c>
    </row>
    <row r="479" spans="1:31" ht="34" x14ac:dyDescent="0.2">
      <c r="A479" s="2" t="s">
        <v>1747</v>
      </c>
      <c r="B479" s="2" t="s">
        <v>1748</v>
      </c>
      <c r="C479" s="2" t="s">
        <v>35</v>
      </c>
      <c r="D479" s="2">
        <v>44</v>
      </c>
      <c r="E479" s="3">
        <v>30065</v>
      </c>
      <c r="F479" s="2" t="s">
        <v>210</v>
      </c>
      <c r="G479" s="2" t="s">
        <v>100</v>
      </c>
      <c r="H479" s="2" t="s">
        <v>329</v>
      </c>
      <c r="I479" s="2" t="s">
        <v>57</v>
      </c>
      <c r="J479" s="2" t="s">
        <v>676</v>
      </c>
      <c r="K479" s="2" t="s">
        <v>677</v>
      </c>
      <c r="L479" s="2" t="s">
        <v>1749</v>
      </c>
      <c r="M479" s="2" t="s">
        <v>43</v>
      </c>
      <c r="N479" s="2" t="s">
        <v>44</v>
      </c>
      <c r="O479" s="3">
        <v>45634</v>
      </c>
      <c r="P479" s="3"/>
      <c r="Q479" s="2" t="s">
        <v>297</v>
      </c>
      <c r="R479" s="4">
        <v>76000</v>
      </c>
      <c r="S479" s="4">
        <v>1500</v>
      </c>
      <c r="T479" s="2">
        <v>2</v>
      </c>
      <c r="U479" s="2">
        <v>24</v>
      </c>
      <c r="V479" s="2">
        <v>11</v>
      </c>
      <c r="W479" s="2">
        <v>14</v>
      </c>
      <c r="X479" s="2">
        <v>32</v>
      </c>
      <c r="Y479" s="2" t="s">
        <v>46</v>
      </c>
      <c r="Z479" s="2" t="s">
        <v>47</v>
      </c>
      <c r="AA479" s="2" t="s">
        <v>95</v>
      </c>
      <c r="AB479" s="2" t="s">
        <v>66</v>
      </c>
      <c r="AC479" s="2" t="s">
        <v>121</v>
      </c>
      <c r="AD479" s="2" t="s">
        <v>68</v>
      </c>
      <c r="AE479" s="2">
        <v>38.200000000000003</v>
      </c>
    </row>
    <row r="480" spans="1:31" ht="17" x14ac:dyDescent="0.2">
      <c r="A480" s="5" t="s">
        <v>1750</v>
      </c>
      <c r="B480" s="5" t="s">
        <v>1751</v>
      </c>
      <c r="C480" s="5" t="s">
        <v>332</v>
      </c>
      <c r="D480" s="5">
        <v>59</v>
      </c>
      <c r="E480" s="6">
        <v>24624</v>
      </c>
      <c r="F480" s="5" t="s">
        <v>71</v>
      </c>
      <c r="G480" s="5" t="s">
        <v>72</v>
      </c>
      <c r="H480" s="5" t="s">
        <v>1752</v>
      </c>
      <c r="I480" s="5" t="s">
        <v>115</v>
      </c>
      <c r="J480" s="5" t="s">
        <v>456</v>
      </c>
      <c r="K480" s="5" t="s">
        <v>75</v>
      </c>
      <c r="L480" s="5" t="s">
        <v>434</v>
      </c>
      <c r="M480" s="5" t="s">
        <v>61</v>
      </c>
      <c r="N480" s="5" t="s">
        <v>220</v>
      </c>
      <c r="O480" s="6">
        <v>44581</v>
      </c>
      <c r="P480" s="6"/>
      <c r="Q480" s="5" t="s">
        <v>62</v>
      </c>
      <c r="R480" s="7">
        <v>78000</v>
      </c>
      <c r="S480" s="7">
        <v>1600</v>
      </c>
      <c r="T480" s="5">
        <v>2</v>
      </c>
      <c r="U480" s="5">
        <v>25</v>
      </c>
      <c r="V480" s="5">
        <v>23</v>
      </c>
      <c r="W480" s="5">
        <v>19</v>
      </c>
      <c r="X480" s="5">
        <v>59</v>
      </c>
      <c r="Y480" s="5" t="s">
        <v>63</v>
      </c>
      <c r="Z480" s="5" t="s">
        <v>151</v>
      </c>
      <c r="AA480" s="5" t="s">
        <v>95</v>
      </c>
      <c r="AB480" s="5" t="s">
        <v>66</v>
      </c>
      <c r="AC480" s="5" t="s">
        <v>81</v>
      </c>
      <c r="AD480" s="5" t="s">
        <v>68</v>
      </c>
      <c r="AE480" s="5">
        <v>45.4</v>
      </c>
    </row>
    <row r="481" spans="1:31" ht="17" x14ac:dyDescent="0.2">
      <c r="A481" s="2" t="s">
        <v>1753</v>
      </c>
      <c r="B481" s="2" t="s">
        <v>1754</v>
      </c>
      <c r="C481" s="2" t="s">
        <v>549</v>
      </c>
      <c r="D481" s="2">
        <v>52</v>
      </c>
      <c r="E481" s="3">
        <v>27177</v>
      </c>
      <c r="F481" s="2" t="s">
        <v>36</v>
      </c>
      <c r="G481" s="2" t="s">
        <v>593</v>
      </c>
      <c r="H481" s="2" t="s">
        <v>1134</v>
      </c>
      <c r="I481" s="2" t="s">
        <v>396</v>
      </c>
      <c r="J481" s="2" t="s">
        <v>147</v>
      </c>
      <c r="K481" s="2" t="s">
        <v>148</v>
      </c>
      <c r="L481" s="2" t="s">
        <v>374</v>
      </c>
      <c r="M481" s="2" t="s">
        <v>289</v>
      </c>
      <c r="N481" s="2" t="s">
        <v>375</v>
      </c>
      <c r="O481" s="3">
        <v>44607</v>
      </c>
      <c r="P481" s="3"/>
      <c r="Q481" s="2" t="s">
        <v>62</v>
      </c>
      <c r="R481" s="4">
        <v>184000</v>
      </c>
      <c r="S481" s="4">
        <v>18400</v>
      </c>
      <c r="T481" s="2">
        <v>4</v>
      </c>
      <c r="U481" s="2">
        <v>17</v>
      </c>
      <c r="V481" s="2">
        <v>9</v>
      </c>
      <c r="W481" s="2">
        <v>13</v>
      </c>
      <c r="X481" s="2">
        <v>63</v>
      </c>
      <c r="Y481" s="2" t="s">
        <v>339</v>
      </c>
      <c r="Z481" s="2" t="s">
        <v>64</v>
      </c>
      <c r="AA481" s="2" t="s">
        <v>142</v>
      </c>
      <c r="AB481" s="2" t="s">
        <v>313</v>
      </c>
      <c r="AC481" s="2" t="s">
        <v>50</v>
      </c>
      <c r="AD481" s="2" t="s">
        <v>68</v>
      </c>
      <c r="AE481" s="2">
        <v>65.8</v>
      </c>
    </row>
    <row r="482" spans="1:31" ht="17" x14ac:dyDescent="0.2">
      <c r="A482" s="5" t="s">
        <v>1755</v>
      </c>
      <c r="B482" s="5" t="s">
        <v>1756</v>
      </c>
      <c r="C482" s="5" t="s">
        <v>154</v>
      </c>
      <c r="D482" s="5">
        <v>41</v>
      </c>
      <c r="E482" s="6">
        <v>30995</v>
      </c>
      <c r="F482" s="5" t="s">
        <v>36</v>
      </c>
      <c r="G482" s="5" t="s">
        <v>37</v>
      </c>
      <c r="H482" s="5" t="s">
        <v>38</v>
      </c>
      <c r="I482" s="5" t="s">
        <v>115</v>
      </c>
      <c r="J482" s="5" t="s">
        <v>270</v>
      </c>
      <c r="K482" s="5" t="s">
        <v>271</v>
      </c>
      <c r="L482" s="5" t="s">
        <v>619</v>
      </c>
      <c r="M482" s="5" t="s">
        <v>525</v>
      </c>
      <c r="N482" s="5" t="s">
        <v>620</v>
      </c>
      <c r="O482" s="6">
        <v>45637</v>
      </c>
      <c r="P482" s="6"/>
      <c r="Q482" s="5" t="s">
        <v>62</v>
      </c>
      <c r="R482" s="7">
        <v>93000</v>
      </c>
      <c r="S482" s="7">
        <v>1900</v>
      </c>
      <c r="T482" s="5">
        <v>2</v>
      </c>
      <c r="U482" s="5">
        <v>29</v>
      </c>
      <c r="V482" s="5">
        <v>21</v>
      </c>
      <c r="W482" s="5">
        <v>13</v>
      </c>
      <c r="X482" s="5">
        <v>33</v>
      </c>
      <c r="Y482" s="5" t="s">
        <v>46</v>
      </c>
      <c r="Z482" s="5" t="s">
        <v>151</v>
      </c>
      <c r="AA482" s="5" t="s">
        <v>176</v>
      </c>
      <c r="AB482" s="5" t="s">
        <v>129</v>
      </c>
      <c r="AC482" s="5" t="s">
        <v>50</v>
      </c>
      <c r="AD482" s="5" t="s">
        <v>1533</v>
      </c>
      <c r="AE482" s="5">
        <v>40.299999999999997</v>
      </c>
    </row>
    <row r="483" spans="1:31" ht="17" x14ac:dyDescent="0.2">
      <c r="A483" s="2" t="s">
        <v>1757</v>
      </c>
      <c r="B483" s="2" t="s">
        <v>1758</v>
      </c>
      <c r="C483" s="2" t="s">
        <v>35</v>
      </c>
      <c r="D483" s="2">
        <v>61</v>
      </c>
      <c r="E483" s="3">
        <v>23675</v>
      </c>
      <c r="F483" s="2" t="s">
        <v>523</v>
      </c>
      <c r="G483" s="2" t="s">
        <v>100</v>
      </c>
      <c r="H483" s="2" t="s">
        <v>342</v>
      </c>
      <c r="I483" s="2" t="s">
        <v>115</v>
      </c>
      <c r="J483" s="2" t="s">
        <v>381</v>
      </c>
      <c r="K483" s="2" t="s">
        <v>382</v>
      </c>
      <c r="L483" s="2" t="s">
        <v>968</v>
      </c>
      <c r="M483" s="2" t="s">
        <v>337</v>
      </c>
      <c r="N483" s="2" t="s">
        <v>709</v>
      </c>
      <c r="O483" s="3">
        <v>44216</v>
      </c>
      <c r="P483" s="3"/>
      <c r="Q483" s="2" t="s">
        <v>62</v>
      </c>
      <c r="R483" s="4">
        <v>62000</v>
      </c>
      <c r="S483" s="4">
        <v>3100</v>
      </c>
      <c r="T483" s="2">
        <v>3</v>
      </c>
      <c r="U483" s="2">
        <v>17</v>
      </c>
      <c r="V483" s="2">
        <v>27</v>
      </c>
      <c r="W483" s="2">
        <v>6</v>
      </c>
      <c r="X483" s="2">
        <v>63</v>
      </c>
      <c r="Y483" s="2" t="s">
        <v>46</v>
      </c>
      <c r="Z483" s="2" t="s">
        <v>64</v>
      </c>
      <c r="AA483" s="2" t="s">
        <v>176</v>
      </c>
      <c r="AB483" s="2" t="s">
        <v>66</v>
      </c>
      <c r="AC483" s="2" t="s">
        <v>267</v>
      </c>
      <c r="AD483" s="2" t="s">
        <v>68</v>
      </c>
      <c r="AE483" s="2">
        <v>60.3</v>
      </c>
    </row>
    <row r="484" spans="1:31" ht="17" x14ac:dyDescent="0.2">
      <c r="A484" s="5" t="s">
        <v>1759</v>
      </c>
      <c r="B484" s="5" t="s">
        <v>1760</v>
      </c>
      <c r="C484" s="5" t="s">
        <v>35</v>
      </c>
      <c r="D484" s="5">
        <v>24</v>
      </c>
      <c r="E484" s="6">
        <v>37149</v>
      </c>
      <c r="F484" s="5" t="s">
        <v>402</v>
      </c>
      <c r="G484" s="5" t="s">
        <v>72</v>
      </c>
      <c r="H484" s="5" t="s">
        <v>403</v>
      </c>
      <c r="I484" s="5" t="s">
        <v>74</v>
      </c>
      <c r="J484" s="5" t="s">
        <v>533</v>
      </c>
      <c r="K484" s="5" t="s">
        <v>534</v>
      </c>
      <c r="L484" s="5" t="s">
        <v>173</v>
      </c>
      <c r="M484" s="5" t="s">
        <v>161</v>
      </c>
      <c r="N484" s="5" t="s">
        <v>174</v>
      </c>
      <c r="O484" s="6">
        <v>45246</v>
      </c>
      <c r="P484" s="6"/>
      <c r="Q484" s="5" t="s">
        <v>62</v>
      </c>
      <c r="R484" s="7">
        <v>51000</v>
      </c>
      <c r="S484" s="7">
        <v>7100</v>
      </c>
      <c r="T484" s="5">
        <v>5</v>
      </c>
      <c r="U484" s="5">
        <v>20</v>
      </c>
      <c r="V484" s="5">
        <v>10</v>
      </c>
      <c r="W484" s="5">
        <v>19</v>
      </c>
      <c r="X484" s="5">
        <v>54</v>
      </c>
      <c r="Y484" s="5" t="s">
        <v>46</v>
      </c>
      <c r="Z484" s="5" t="s">
        <v>312</v>
      </c>
      <c r="AA484" s="5" t="s">
        <v>142</v>
      </c>
      <c r="AB484" s="5" t="s">
        <v>164</v>
      </c>
      <c r="AC484" s="5" t="s">
        <v>408</v>
      </c>
      <c r="AD484" s="5" t="s">
        <v>68</v>
      </c>
      <c r="AE484" s="5">
        <v>69.400000000000006</v>
      </c>
    </row>
    <row r="485" spans="1:31" ht="17" x14ac:dyDescent="0.2">
      <c r="A485" s="2" t="s">
        <v>1761</v>
      </c>
      <c r="B485" s="2" t="s">
        <v>1762</v>
      </c>
      <c r="C485" s="2" t="s">
        <v>154</v>
      </c>
      <c r="D485" s="2">
        <v>28</v>
      </c>
      <c r="E485" s="3" t="s">
        <v>1763</v>
      </c>
      <c r="F485" s="2" t="s">
        <v>210</v>
      </c>
      <c r="G485" s="2" t="s">
        <v>100</v>
      </c>
      <c r="H485" s="2" t="s">
        <v>114</v>
      </c>
      <c r="I485" s="2" t="s">
        <v>57</v>
      </c>
      <c r="J485" s="2" t="s">
        <v>418</v>
      </c>
      <c r="K485" s="2" t="s">
        <v>1764</v>
      </c>
      <c r="L485" s="2" t="s">
        <v>585</v>
      </c>
      <c r="M485" s="2" t="s">
        <v>289</v>
      </c>
      <c r="N485" s="2" t="s">
        <v>375</v>
      </c>
      <c r="O485" s="3">
        <v>42347</v>
      </c>
      <c r="P485" s="3"/>
      <c r="Q485" s="2" t="s">
        <v>62</v>
      </c>
      <c r="R485" s="4">
        <v>120000</v>
      </c>
      <c r="S485" s="4">
        <v>2400</v>
      </c>
      <c r="T485" s="2">
        <v>2</v>
      </c>
      <c r="U485" s="2">
        <v>50</v>
      </c>
      <c r="V485" s="2">
        <v>5</v>
      </c>
      <c r="W485" s="2">
        <v>15</v>
      </c>
      <c r="X485" s="2">
        <v>42</v>
      </c>
      <c r="Y485" s="2" t="s">
        <v>46</v>
      </c>
      <c r="Z485" s="2" t="s">
        <v>292</v>
      </c>
      <c r="AA485" s="2" t="s">
        <v>48</v>
      </c>
      <c r="AB485" s="2" t="s">
        <v>66</v>
      </c>
      <c r="AC485" s="2" t="s">
        <v>121</v>
      </c>
      <c r="AD485" s="2" t="s">
        <v>68</v>
      </c>
      <c r="AE485" s="2">
        <v>45.2</v>
      </c>
    </row>
    <row r="486" spans="1:31" ht="34" x14ac:dyDescent="0.2">
      <c r="A486" s="5" t="s">
        <v>1765</v>
      </c>
      <c r="B486" s="5" t="s">
        <v>1766</v>
      </c>
      <c r="C486" s="5" t="s">
        <v>168</v>
      </c>
      <c r="D486" s="5">
        <v>49</v>
      </c>
      <c r="E486" s="6">
        <v>28150</v>
      </c>
      <c r="F486" s="5" t="s">
        <v>402</v>
      </c>
      <c r="G486" s="5" t="s">
        <v>72</v>
      </c>
      <c r="H486" s="5" t="s">
        <v>616</v>
      </c>
      <c r="I486" s="5" t="s">
        <v>437</v>
      </c>
      <c r="J486" s="5" t="s">
        <v>533</v>
      </c>
      <c r="K486" s="5" t="s">
        <v>534</v>
      </c>
      <c r="L486" s="5" t="s">
        <v>1749</v>
      </c>
      <c r="M486" s="5" t="s">
        <v>43</v>
      </c>
      <c r="N486" s="5" t="s">
        <v>44</v>
      </c>
      <c r="O486" s="6" t="s">
        <v>1767</v>
      </c>
      <c r="P486" s="6"/>
      <c r="Q486" s="5" t="s">
        <v>62</v>
      </c>
      <c r="R486" s="7">
        <v>73000</v>
      </c>
      <c r="S486" s="7">
        <v>3600</v>
      </c>
      <c r="T486" s="5">
        <v>3</v>
      </c>
      <c r="U486" s="5">
        <v>27</v>
      </c>
      <c r="V486" s="5">
        <v>4</v>
      </c>
      <c r="W486" s="5">
        <v>10</v>
      </c>
      <c r="X486" s="5">
        <v>77</v>
      </c>
      <c r="Y486" s="5" t="s">
        <v>320</v>
      </c>
      <c r="Z486" s="5" t="s">
        <v>47</v>
      </c>
      <c r="AA486" s="5" t="s">
        <v>546</v>
      </c>
      <c r="AB486" s="5" t="s">
        <v>164</v>
      </c>
      <c r="AC486" s="5" t="s">
        <v>408</v>
      </c>
      <c r="AD486" s="5" t="s">
        <v>109</v>
      </c>
      <c r="AE486" s="5">
        <v>65.7</v>
      </c>
    </row>
    <row r="487" spans="1:31" ht="17" x14ac:dyDescent="0.2">
      <c r="A487" s="2" t="s">
        <v>1768</v>
      </c>
      <c r="B487" s="2" t="s">
        <v>1769</v>
      </c>
      <c r="C487" s="2" t="s">
        <v>258</v>
      </c>
      <c r="D487" s="2">
        <v>40</v>
      </c>
      <c r="E487" s="3">
        <v>31213</v>
      </c>
      <c r="F487" s="2" t="s">
        <v>54</v>
      </c>
      <c r="G487" s="2" t="s">
        <v>55</v>
      </c>
      <c r="H487" s="2" t="s">
        <v>707</v>
      </c>
      <c r="I487" s="2" t="s">
        <v>380</v>
      </c>
      <c r="J487" s="2" t="s">
        <v>647</v>
      </c>
      <c r="K487" s="2" t="s">
        <v>648</v>
      </c>
      <c r="L487" s="2" t="s">
        <v>1770</v>
      </c>
      <c r="M487" s="2" t="s">
        <v>936</v>
      </c>
      <c r="N487" s="2" t="s">
        <v>526</v>
      </c>
      <c r="O487" s="3" t="s">
        <v>1771</v>
      </c>
      <c r="P487" s="3"/>
      <c r="Q487" s="2" t="s">
        <v>62</v>
      </c>
      <c r="R487" s="4">
        <v>71000</v>
      </c>
      <c r="S487" s="4">
        <v>6400</v>
      </c>
      <c r="T487" s="2">
        <v>4</v>
      </c>
      <c r="U487" s="2">
        <v>37</v>
      </c>
      <c r="V487" s="2">
        <v>26</v>
      </c>
      <c r="W487" s="2">
        <v>0</v>
      </c>
      <c r="X487" s="2">
        <v>72</v>
      </c>
      <c r="Y487" s="2" t="s">
        <v>431</v>
      </c>
      <c r="Z487" s="2" t="s">
        <v>64</v>
      </c>
      <c r="AA487" s="2" t="s">
        <v>95</v>
      </c>
      <c r="AB487" s="2" t="s">
        <v>313</v>
      </c>
      <c r="AC487" s="2" t="s">
        <v>67</v>
      </c>
      <c r="AD487" s="2" t="s">
        <v>196</v>
      </c>
      <c r="AE487" s="2">
        <v>80.5</v>
      </c>
    </row>
    <row r="488" spans="1:31" ht="17" x14ac:dyDescent="0.2">
      <c r="A488" s="5" t="s">
        <v>1772</v>
      </c>
      <c r="B488" s="5" t="s">
        <v>1773</v>
      </c>
      <c r="C488" s="5" t="s">
        <v>35</v>
      </c>
      <c r="D488" s="5">
        <v>44</v>
      </c>
      <c r="E488" s="6">
        <v>30074</v>
      </c>
      <c r="F488" s="5" t="s">
        <v>455</v>
      </c>
      <c r="G488" s="5" t="s">
        <v>200</v>
      </c>
      <c r="H488" s="5" t="s">
        <v>1322</v>
      </c>
      <c r="I488" s="5" t="s">
        <v>39</v>
      </c>
      <c r="J488" s="5" t="s">
        <v>397</v>
      </c>
      <c r="K488" s="5" t="s">
        <v>398</v>
      </c>
      <c r="L488" s="5" t="s">
        <v>204</v>
      </c>
      <c r="M488" s="5" t="s">
        <v>61</v>
      </c>
      <c r="N488" s="5" t="s">
        <v>150</v>
      </c>
      <c r="O488" s="6">
        <v>44150</v>
      </c>
      <c r="P488" s="6">
        <v>45519</v>
      </c>
      <c r="Q488" s="5" t="s">
        <v>141</v>
      </c>
      <c r="R488" s="7">
        <v>199000</v>
      </c>
      <c r="S488" s="7">
        <v>11900</v>
      </c>
      <c r="T488" s="5">
        <v>3</v>
      </c>
      <c r="U488" s="5">
        <v>6</v>
      </c>
      <c r="V488" s="5">
        <v>21</v>
      </c>
      <c r="W488" s="5">
        <v>12</v>
      </c>
      <c r="X488" s="5">
        <v>46</v>
      </c>
      <c r="Y488" s="5" t="s">
        <v>320</v>
      </c>
      <c r="Z488" s="5" t="s">
        <v>47</v>
      </c>
      <c r="AA488" s="5" t="s">
        <v>48</v>
      </c>
      <c r="AB488" s="5" t="s">
        <v>66</v>
      </c>
      <c r="AC488" s="5" t="s">
        <v>81</v>
      </c>
      <c r="AD488" s="5" t="s">
        <v>68</v>
      </c>
      <c r="AE488" s="5">
        <v>48.6</v>
      </c>
    </row>
    <row r="489" spans="1:31" ht="17" x14ac:dyDescent="0.2">
      <c r="A489" s="2" t="s">
        <v>1774</v>
      </c>
      <c r="B489" s="2" t="s">
        <v>1775</v>
      </c>
      <c r="C489" s="2" t="s">
        <v>154</v>
      </c>
      <c r="D489" s="2">
        <v>29</v>
      </c>
      <c r="E489" s="3">
        <v>35546</v>
      </c>
      <c r="F489" s="2" t="s">
        <v>1776</v>
      </c>
      <c r="G489" s="2" t="s">
        <v>100</v>
      </c>
      <c r="H489" s="2" t="s">
        <v>1691</v>
      </c>
      <c r="I489" s="2" t="s">
        <v>74</v>
      </c>
      <c r="J489" s="2" t="s">
        <v>343</v>
      </c>
      <c r="K489" s="2" t="s">
        <v>344</v>
      </c>
      <c r="L489" s="2" t="s">
        <v>242</v>
      </c>
      <c r="M489" s="2" t="s">
        <v>234</v>
      </c>
      <c r="N489" s="2" t="s">
        <v>235</v>
      </c>
      <c r="O489" s="3">
        <v>43447</v>
      </c>
      <c r="P489" s="3"/>
      <c r="Q489" s="2" t="s">
        <v>62</v>
      </c>
      <c r="R489" s="4">
        <v>57000</v>
      </c>
      <c r="S489" s="4">
        <v>2800</v>
      </c>
      <c r="T489" s="2">
        <v>3</v>
      </c>
      <c r="U489" s="2">
        <v>31</v>
      </c>
      <c r="V489" s="2">
        <v>11</v>
      </c>
      <c r="W489" s="2">
        <v>13</v>
      </c>
      <c r="X489" s="2">
        <v>47</v>
      </c>
      <c r="Y489" s="2" t="s">
        <v>46</v>
      </c>
      <c r="Z489" s="2" t="s">
        <v>47</v>
      </c>
      <c r="AA489" s="2" t="s">
        <v>65</v>
      </c>
      <c r="AB489" s="2" t="s">
        <v>49</v>
      </c>
      <c r="AC489" s="2" t="s">
        <v>267</v>
      </c>
      <c r="AD489" s="2" t="s">
        <v>276</v>
      </c>
      <c r="AE489" s="2">
        <v>54.7</v>
      </c>
    </row>
    <row r="490" spans="1:31" ht="17" x14ac:dyDescent="0.2">
      <c r="A490" s="5" t="s">
        <v>1777</v>
      </c>
      <c r="B490" s="5" t="s">
        <v>1778</v>
      </c>
      <c r="C490" s="5" t="s">
        <v>154</v>
      </c>
      <c r="D490" s="5">
        <v>51</v>
      </c>
      <c r="E490" s="6">
        <v>27413</v>
      </c>
      <c r="F490" s="5" t="s">
        <v>581</v>
      </c>
      <c r="G490" s="5" t="s">
        <v>133</v>
      </c>
      <c r="H490" s="5" t="s">
        <v>582</v>
      </c>
      <c r="I490" s="5" t="s">
        <v>115</v>
      </c>
      <c r="J490" s="5" t="s">
        <v>583</v>
      </c>
      <c r="K490" s="5" t="s">
        <v>584</v>
      </c>
      <c r="L490" s="5" t="s">
        <v>149</v>
      </c>
      <c r="M490" s="5" t="s">
        <v>61</v>
      </c>
      <c r="N490" s="5" t="s">
        <v>150</v>
      </c>
      <c r="O490" s="6">
        <v>44737</v>
      </c>
      <c r="P490" s="6"/>
      <c r="Q490" s="5" t="s">
        <v>62</v>
      </c>
      <c r="R490" s="7">
        <v>76000</v>
      </c>
      <c r="S490" s="7">
        <v>10600</v>
      </c>
      <c r="T490" s="5">
        <v>5</v>
      </c>
      <c r="U490" s="5">
        <v>11</v>
      </c>
      <c r="V490" s="5">
        <v>21</v>
      </c>
      <c r="W490" s="5">
        <v>21</v>
      </c>
      <c r="X490" s="5">
        <v>72</v>
      </c>
      <c r="Y490" s="5" t="s">
        <v>46</v>
      </c>
      <c r="Z490" s="5" t="s">
        <v>361</v>
      </c>
      <c r="AA490" s="5" t="s">
        <v>188</v>
      </c>
      <c r="AB490" s="5" t="s">
        <v>66</v>
      </c>
      <c r="AC490" s="5" t="s">
        <v>143</v>
      </c>
      <c r="AD490" s="5" t="s">
        <v>68</v>
      </c>
      <c r="AE490" s="5">
        <v>73</v>
      </c>
    </row>
    <row r="491" spans="1:31" ht="34" x14ac:dyDescent="0.2">
      <c r="A491" s="2" t="s">
        <v>1779</v>
      </c>
      <c r="B491" s="2" t="s">
        <v>1780</v>
      </c>
      <c r="C491" s="2" t="s">
        <v>154</v>
      </c>
      <c r="D491" s="2">
        <v>48</v>
      </c>
      <c r="E491" s="3">
        <v>28644</v>
      </c>
      <c r="F491" s="2" t="s">
        <v>523</v>
      </c>
      <c r="G491" s="2" t="s">
        <v>100</v>
      </c>
      <c r="H491" s="2" t="s">
        <v>561</v>
      </c>
      <c r="I491" s="2" t="s">
        <v>183</v>
      </c>
      <c r="J491" s="2" t="s">
        <v>262</v>
      </c>
      <c r="K491" s="2" t="s">
        <v>263</v>
      </c>
      <c r="L491" s="2" t="s">
        <v>118</v>
      </c>
      <c r="M491" s="2" t="s">
        <v>557</v>
      </c>
      <c r="N491" s="2" t="s">
        <v>120</v>
      </c>
      <c r="O491" s="3">
        <v>45681</v>
      </c>
      <c r="P491" s="3"/>
      <c r="Q491" s="2" t="s">
        <v>62</v>
      </c>
      <c r="R491" s="4">
        <v>65000</v>
      </c>
      <c r="S491" s="4">
        <v>3200</v>
      </c>
      <c r="T491" s="2" t="s">
        <v>571</v>
      </c>
      <c r="U491" s="2">
        <v>16</v>
      </c>
      <c r="V491" s="2">
        <v>14</v>
      </c>
      <c r="W491" s="2">
        <v>20</v>
      </c>
      <c r="X491" s="2">
        <v>56</v>
      </c>
      <c r="Y491" s="2" t="s">
        <v>298</v>
      </c>
      <c r="Z491" s="2" t="s">
        <v>47</v>
      </c>
      <c r="AA491" s="2" t="s">
        <v>48</v>
      </c>
      <c r="AB491" s="2" t="s">
        <v>164</v>
      </c>
      <c r="AC491" s="2" t="s">
        <v>267</v>
      </c>
      <c r="AD491" s="2" t="s">
        <v>222</v>
      </c>
      <c r="AE491" s="2">
        <v>50.6</v>
      </c>
    </row>
    <row r="492" spans="1:31" ht="34" x14ac:dyDescent="0.2">
      <c r="A492" s="5" t="s">
        <v>1781</v>
      </c>
      <c r="B492" s="5" t="s">
        <v>1782</v>
      </c>
      <c r="C492" s="5" t="s">
        <v>35</v>
      </c>
      <c r="D492" s="5">
        <v>26</v>
      </c>
      <c r="E492" s="6">
        <v>36676</v>
      </c>
      <c r="F492" s="5" t="s">
        <v>1165</v>
      </c>
      <c r="G492" s="5" t="s">
        <v>72</v>
      </c>
      <c r="H492" s="5" t="s">
        <v>395</v>
      </c>
      <c r="I492" s="5" t="s">
        <v>115</v>
      </c>
      <c r="J492" s="5" t="s">
        <v>872</v>
      </c>
      <c r="K492" s="5" t="s">
        <v>873</v>
      </c>
      <c r="L492" s="5" t="s">
        <v>1144</v>
      </c>
      <c r="M492" s="5" t="s">
        <v>255</v>
      </c>
      <c r="N492" s="5" t="s">
        <v>80</v>
      </c>
      <c r="O492" s="6">
        <v>45521</v>
      </c>
      <c r="P492" s="6"/>
      <c r="Q492" s="5" t="s">
        <v>128</v>
      </c>
      <c r="R492" s="7">
        <v>79000</v>
      </c>
      <c r="S492" s="7">
        <v>7100</v>
      </c>
      <c r="T492" s="5">
        <v>4</v>
      </c>
      <c r="U492" s="5">
        <v>42</v>
      </c>
      <c r="V492" s="5">
        <v>3</v>
      </c>
      <c r="W492" s="5">
        <v>12</v>
      </c>
      <c r="X492" s="5">
        <v>89</v>
      </c>
      <c r="Y492" s="5" t="s">
        <v>339</v>
      </c>
      <c r="Z492" s="5" t="s">
        <v>47</v>
      </c>
      <c r="AA492" s="5" t="s">
        <v>1783</v>
      </c>
      <c r="AB492" s="5" t="s">
        <v>80</v>
      </c>
      <c r="AC492" s="5" t="s">
        <v>81</v>
      </c>
      <c r="AD492" s="5" t="s">
        <v>1346</v>
      </c>
      <c r="AE492" s="5">
        <v>81.2</v>
      </c>
    </row>
    <row r="493" spans="1:31" ht="34" x14ac:dyDescent="0.2">
      <c r="A493" s="2" t="s">
        <v>1784</v>
      </c>
      <c r="B493" s="2" t="s">
        <v>1785</v>
      </c>
      <c r="C493" s="2" t="s">
        <v>642</v>
      </c>
      <c r="D493" s="2">
        <v>38</v>
      </c>
      <c r="E493" s="3">
        <v>32033</v>
      </c>
      <c r="F493" s="2" t="s">
        <v>429</v>
      </c>
      <c r="G493" s="2" t="s">
        <v>72</v>
      </c>
      <c r="H493" s="2" t="s">
        <v>125</v>
      </c>
      <c r="I493" s="2" t="s">
        <v>57</v>
      </c>
      <c r="J493" s="2" t="s">
        <v>126</v>
      </c>
      <c r="K493" s="2" t="s">
        <v>127</v>
      </c>
      <c r="L493" s="2" t="s">
        <v>118</v>
      </c>
      <c r="M493" s="2" t="s">
        <v>119</v>
      </c>
      <c r="N493" s="2" t="s">
        <v>120</v>
      </c>
      <c r="O493" s="3">
        <v>44532</v>
      </c>
      <c r="P493" s="3"/>
      <c r="Q493" s="2" t="s">
        <v>79</v>
      </c>
      <c r="R493" s="4">
        <v>109000</v>
      </c>
      <c r="S493" s="4">
        <v>9800</v>
      </c>
      <c r="T493" s="2" t="s">
        <v>206</v>
      </c>
      <c r="U493" s="2">
        <v>25</v>
      </c>
      <c r="V493" s="2">
        <v>8</v>
      </c>
      <c r="W493" s="2">
        <v>9</v>
      </c>
      <c r="X493" s="2">
        <v>56</v>
      </c>
      <c r="Y493" s="2" t="s">
        <v>46</v>
      </c>
      <c r="Z493" s="2" t="s">
        <v>64</v>
      </c>
      <c r="AA493" s="2" t="s">
        <v>215</v>
      </c>
      <c r="AB493" s="2" t="s">
        <v>164</v>
      </c>
      <c r="AC493" s="2" t="s">
        <v>130</v>
      </c>
      <c r="AD493" s="2" t="s">
        <v>196</v>
      </c>
      <c r="AE493" s="2">
        <v>67.3</v>
      </c>
    </row>
    <row r="494" spans="1:31" ht="17" x14ac:dyDescent="0.2">
      <c r="A494" s="5" t="s">
        <v>1786</v>
      </c>
      <c r="B494" s="5" t="s">
        <v>1787</v>
      </c>
      <c r="C494" s="5" t="s">
        <v>154</v>
      </c>
      <c r="D494" s="5">
        <v>32</v>
      </c>
      <c r="E494" s="6">
        <v>34312</v>
      </c>
      <c r="F494" s="5" t="s">
        <v>523</v>
      </c>
      <c r="G494" s="5" t="s">
        <v>100</v>
      </c>
      <c r="H494" s="5" t="s">
        <v>1788</v>
      </c>
      <c r="I494" s="5" t="s">
        <v>183</v>
      </c>
      <c r="J494" s="5" t="s">
        <v>262</v>
      </c>
      <c r="K494" s="5" t="s">
        <v>263</v>
      </c>
      <c r="L494" s="5" t="s">
        <v>345</v>
      </c>
      <c r="M494" s="5" t="s">
        <v>61</v>
      </c>
      <c r="N494" s="5" t="s">
        <v>186</v>
      </c>
      <c r="O494" s="6">
        <v>43062</v>
      </c>
      <c r="P494" s="6">
        <v>46056</v>
      </c>
      <c r="Q494" s="5" t="s">
        <v>141</v>
      </c>
      <c r="R494" s="7">
        <v>58000</v>
      </c>
      <c r="S494" s="7">
        <v>1200</v>
      </c>
      <c r="T494" s="5">
        <v>2</v>
      </c>
      <c r="U494" s="5">
        <v>4</v>
      </c>
      <c r="V494" s="5">
        <v>19</v>
      </c>
      <c r="W494" s="5">
        <v>8</v>
      </c>
      <c r="X494" s="5">
        <v>36</v>
      </c>
      <c r="Y494" s="5" t="s">
        <v>46</v>
      </c>
      <c r="Z494" s="5" t="s">
        <v>47</v>
      </c>
      <c r="AA494" s="5" t="s">
        <v>188</v>
      </c>
      <c r="AB494" s="5" t="s">
        <v>164</v>
      </c>
      <c r="AC494" s="5" t="s">
        <v>267</v>
      </c>
      <c r="AD494" s="5" t="s">
        <v>68</v>
      </c>
      <c r="AE494" s="5">
        <v>37.6</v>
      </c>
    </row>
    <row r="495" spans="1:31" ht="34" x14ac:dyDescent="0.2">
      <c r="A495" s="2" t="s">
        <v>1789</v>
      </c>
      <c r="B495" s="2" t="s">
        <v>1790</v>
      </c>
      <c r="C495" s="2" t="s">
        <v>154</v>
      </c>
      <c r="D495" s="2">
        <v>40</v>
      </c>
      <c r="E495" s="3">
        <v>31420</v>
      </c>
      <c r="F495" s="2" t="s">
        <v>155</v>
      </c>
      <c r="G495" s="2" t="s">
        <v>181</v>
      </c>
      <c r="H495" s="2" t="s">
        <v>505</v>
      </c>
      <c r="I495" s="2" t="s">
        <v>74</v>
      </c>
      <c r="J495" s="2" t="s">
        <v>158</v>
      </c>
      <c r="K495" s="2" t="s">
        <v>159</v>
      </c>
      <c r="L495" s="2" t="s">
        <v>1791</v>
      </c>
      <c r="M495" s="2" t="s">
        <v>119</v>
      </c>
      <c r="N495" s="2" t="s">
        <v>120</v>
      </c>
      <c r="O495" s="3">
        <v>45009</v>
      </c>
      <c r="P495" s="3"/>
      <c r="Q495" s="2" t="s">
        <v>79</v>
      </c>
      <c r="R495" s="4"/>
      <c r="S495" s="4">
        <v>2600</v>
      </c>
      <c r="T495" s="2">
        <v>3</v>
      </c>
      <c r="U495" s="2">
        <v>29</v>
      </c>
      <c r="V495" s="2">
        <v>10</v>
      </c>
      <c r="W495" s="2">
        <v>14</v>
      </c>
      <c r="X495" s="2">
        <v>87</v>
      </c>
      <c r="Y495" s="2" t="s">
        <v>63</v>
      </c>
      <c r="Z495" s="2" t="s">
        <v>47</v>
      </c>
      <c r="AA495" s="2" t="s">
        <v>188</v>
      </c>
      <c r="AB495" s="2" t="s">
        <v>66</v>
      </c>
      <c r="AC495" s="2" t="s">
        <v>165</v>
      </c>
      <c r="AD495" s="2" t="s">
        <v>68</v>
      </c>
      <c r="AE495" s="2">
        <v>67.7</v>
      </c>
    </row>
    <row r="496" spans="1:31" ht="34" x14ac:dyDescent="0.2">
      <c r="A496" s="5" t="s">
        <v>1792</v>
      </c>
      <c r="B496" s="5" t="s">
        <v>1793</v>
      </c>
      <c r="C496" s="5" t="s">
        <v>154</v>
      </c>
      <c r="D496" s="5">
        <v>55</v>
      </c>
      <c r="E496" s="6" t="s">
        <v>1794</v>
      </c>
      <c r="F496" s="5" t="s">
        <v>210</v>
      </c>
      <c r="G496" s="5" t="s">
        <v>100</v>
      </c>
      <c r="H496" s="5" t="s">
        <v>114</v>
      </c>
      <c r="I496" s="5" t="s">
        <v>89</v>
      </c>
      <c r="J496" s="5" t="s">
        <v>231</v>
      </c>
      <c r="K496" s="5" t="s">
        <v>232</v>
      </c>
      <c r="L496" s="5" t="s">
        <v>104</v>
      </c>
      <c r="M496" s="5" t="s">
        <v>43</v>
      </c>
      <c r="N496" s="5" t="s">
        <v>421</v>
      </c>
      <c r="O496" s="6">
        <v>44816</v>
      </c>
      <c r="P496" s="6"/>
      <c r="Q496" s="5" t="s">
        <v>62</v>
      </c>
      <c r="R496" s="7">
        <v>136000</v>
      </c>
      <c r="S496" s="7">
        <v>8200</v>
      </c>
      <c r="T496" s="5">
        <v>3</v>
      </c>
      <c r="U496" s="5">
        <v>33</v>
      </c>
      <c r="V496" s="5">
        <v>9</v>
      </c>
      <c r="W496" s="5">
        <v>3</v>
      </c>
      <c r="X496" s="5">
        <v>66</v>
      </c>
      <c r="Y496" s="5" t="s">
        <v>46</v>
      </c>
      <c r="Z496" s="5" t="s">
        <v>47</v>
      </c>
      <c r="AA496" s="5" t="s">
        <v>215</v>
      </c>
      <c r="AB496" s="5" t="s">
        <v>66</v>
      </c>
      <c r="AC496" s="5" t="s">
        <v>121</v>
      </c>
      <c r="AD496" s="5" t="s">
        <v>276</v>
      </c>
      <c r="AE496" s="5">
        <v>66.8</v>
      </c>
    </row>
    <row r="497" spans="1:31" ht="17" x14ac:dyDescent="0.2">
      <c r="A497" s="2" t="s">
        <v>1795</v>
      </c>
      <c r="B497" s="2" t="s">
        <v>1796</v>
      </c>
      <c r="C497" s="2" t="s">
        <v>258</v>
      </c>
      <c r="D497" s="2">
        <v>29</v>
      </c>
      <c r="E497" s="3">
        <v>35263</v>
      </c>
      <c r="F497" s="2" t="s">
        <v>71</v>
      </c>
      <c r="G497" s="2" t="s">
        <v>72</v>
      </c>
      <c r="H497" s="2" t="s">
        <v>1797</v>
      </c>
      <c r="I497" s="2" t="s">
        <v>115</v>
      </c>
      <c r="J497" s="2" t="s">
        <v>1323</v>
      </c>
      <c r="K497" s="2" t="s">
        <v>1324</v>
      </c>
      <c r="L497" s="2" t="s">
        <v>336</v>
      </c>
      <c r="M497" s="2" t="s">
        <v>337</v>
      </c>
      <c r="N497" s="2" t="s">
        <v>94</v>
      </c>
      <c r="O497" s="3">
        <v>45543</v>
      </c>
      <c r="P497" s="3"/>
      <c r="Q497" s="2" t="s">
        <v>62</v>
      </c>
      <c r="R497" s="4">
        <v>68000</v>
      </c>
      <c r="S497" s="4">
        <v>0</v>
      </c>
      <c r="T497" s="2">
        <v>1</v>
      </c>
      <c r="U497" s="2">
        <v>3</v>
      </c>
      <c r="V497" s="2">
        <v>2</v>
      </c>
      <c r="W497" s="2">
        <v>4</v>
      </c>
      <c r="X497" s="2">
        <v>52</v>
      </c>
      <c r="Y497" s="2" t="s">
        <v>46</v>
      </c>
      <c r="Z497" s="2" t="s">
        <v>107</v>
      </c>
      <c r="AA497" s="2" t="s">
        <v>215</v>
      </c>
      <c r="AB497" s="2" t="s">
        <v>80</v>
      </c>
      <c r="AC497" s="2" t="s">
        <v>81</v>
      </c>
      <c r="AD497" s="2" t="s">
        <v>68</v>
      </c>
      <c r="AE497" s="2">
        <v>36</v>
      </c>
    </row>
    <row r="498" spans="1:31" ht="34" x14ac:dyDescent="0.2">
      <c r="A498" s="5" t="s">
        <v>1798</v>
      </c>
      <c r="B498" s="5" t="s">
        <v>1799</v>
      </c>
      <c r="C498" s="5" t="s">
        <v>549</v>
      </c>
      <c r="D498" s="5">
        <v>38</v>
      </c>
      <c r="E498" s="6">
        <v>32215</v>
      </c>
      <c r="F498" s="5" t="s">
        <v>279</v>
      </c>
      <c r="G498" s="5" t="s">
        <v>55</v>
      </c>
      <c r="H498" s="5" t="s">
        <v>307</v>
      </c>
      <c r="I498" s="5" t="s">
        <v>115</v>
      </c>
      <c r="J498" s="5" t="s">
        <v>308</v>
      </c>
      <c r="K498" s="5" t="s">
        <v>309</v>
      </c>
      <c r="L498" s="5" t="s">
        <v>118</v>
      </c>
      <c r="M498" s="5" t="s">
        <v>119</v>
      </c>
      <c r="N498" s="5" t="s">
        <v>120</v>
      </c>
      <c r="O498" s="6">
        <v>44216</v>
      </c>
      <c r="P498" s="6"/>
      <c r="Q498" s="5" t="s">
        <v>62</v>
      </c>
      <c r="R498" s="7">
        <v>77000</v>
      </c>
      <c r="S498" s="7">
        <v>6900</v>
      </c>
      <c r="T498" s="5">
        <v>4</v>
      </c>
      <c r="U498" s="5">
        <v>21</v>
      </c>
      <c r="V498" s="5">
        <v>0</v>
      </c>
      <c r="W498" s="5">
        <v>15</v>
      </c>
      <c r="X498" s="5">
        <v>66</v>
      </c>
      <c r="Y498" s="5" t="s">
        <v>63</v>
      </c>
      <c r="Z498" s="5" t="s">
        <v>64</v>
      </c>
      <c r="AA498" s="5" t="s">
        <v>48</v>
      </c>
      <c r="AB498" s="5" t="s">
        <v>49</v>
      </c>
      <c r="AC498" s="5" t="s">
        <v>284</v>
      </c>
      <c r="AD498" s="5" t="s">
        <v>68</v>
      </c>
      <c r="AE498" s="5">
        <v>66.8</v>
      </c>
    </row>
    <row r="499" spans="1:31" ht="34" x14ac:dyDescent="0.2">
      <c r="A499" s="2" t="s">
        <v>1800</v>
      </c>
      <c r="B499" s="2" t="s">
        <v>1801</v>
      </c>
      <c r="C499" s="2" t="s">
        <v>332</v>
      </c>
      <c r="D499" s="2">
        <v>25</v>
      </c>
      <c r="E499" s="3">
        <v>36893</v>
      </c>
      <c r="F499" s="2" t="s">
        <v>133</v>
      </c>
      <c r="G499" s="2" t="s">
        <v>693</v>
      </c>
      <c r="H499" s="2" t="s">
        <v>134</v>
      </c>
      <c r="I499" s="2" t="s">
        <v>157</v>
      </c>
      <c r="J499" s="2" t="s">
        <v>135</v>
      </c>
      <c r="K499" s="2" t="s">
        <v>136</v>
      </c>
      <c r="L499" s="2" t="s">
        <v>865</v>
      </c>
      <c r="M499" s="2" t="s">
        <v>1510</v>
      </c>
      <c r="N499" s="2" t="s">
        <v>303</v>
      </c>
      <c r="O499" s="3" t="s">
        <v>1802</v>
      </c>
      <c r="P499" s="3"/>
      <c r="Q499" s="2" t="s">
        <v>62</v>
      </c>
      <c r="R499" s="4">
        <v>40000</v>
      </c>
      <c r="S499" s="4">
        <v>2000</v>
      </c>
      <c r="T499" s="2">
        <v>3</v>
      </c>
      <c r="U499" s="2">
        <v>36</v>
      </c>
      <c r="V499" s="2">
        <v>15</v>
      </c>
      <c r="W499" s="2">
        <v>23</v>
      </c>
      <c r="X499" s="2">
        <v>51</v>
      </c>
      <c r="Y499" s="2" t="s">
        <v>46</v>
      </c>
      <c r="Z499" s="2" t="s">
        <v>64</v>
      </c>
      <c r="AA499" s="2" t="s">
        <v>48</v>
      </c>
      <c r="AB499" s="2" t="s">
        <v>66</v>
      </c>
      <c r="AC499" s="2" t="s">
        <v>143</v>
      </c>
      <c r="AD499" s="2" t="s">
        <v>276</v>
      </c>
      <c r="AE499" s="2">
        <v>53.8</v>
      </c>
    </row>
    <row r="500" spans="1:31" ht="17" x14ac:dyDescent="0.2">
      <c r="A500" s="5" t="s">
        <v>1803</v>
      </c>
      <c r="B500" s="5" t="s">
        <v>1804</v>
      </c>
      <c r="C500" s="5" t="s">
        <v>35</v>
      </c>
      <c r="D500" s="5">
        <v>48</v>
      </c>
      <c r="E500" s="6" t="s">
        <v>1805</v>
      </c>
      <c r="F500" s="5" t="s">
        <v>36</v>
      </c>
      <c r="G500" s="5" t="s">
        <v>37</v>
      </c>
      <c r="H500" s="5" t="s">
        <v>1806</v>
      </c>
      <c r="I500" s="5" t="s">
        <v>115</v>
      </c>
      <c r="J500" s="5" t="s">
        <v>270</v>
      </c>
      <c r="K500" s="5" t="s">
        <v>271</v>
      </c>
      <c r="L500" s="5" t="s">
        <v>619</v>
      </c>
      <c r="M500" s="5" t="s">
        <v>525</v>
      </c>
      <c r="N500" s="5" t="s">
        <v>620</v>
      </c>
      <c r="O500" s="6" t="s">
        <v>1807</v>
      </c>
      <c r="P500" s="6"/>
      <c r="Q500" s="5" t="s">
        <v>45</v>
      </c>
      <c r="R500" s="7">
        <v>75000</v>
      </c>
      <c r="S500" s="7">
        <v>3800</v>
      </c>
      <c r="T500" s="5">
        <v>3</v>
      </c>
      <c r="U500" s="5">
        <v>14</v>
      </c>
      <c r="V500" s="5">
        <v>12</v>
      </c>
      <c r="W500" s="5">
        <v>0</v>
      </c>
      <c r="X500" s="5">
        <v>78</v>
      </c>
      <c r="Y500" s="5" t="s">
        <v>46</v>
      </c>
      <c r="Z500" s="5" t="s">
        <v>107</v>
      </c>
      <c r="AA500" s="5" t="s">
        <v>142</v>
      </c>
      <c r="AB500" s="5" t="s">
        <v>313</v>
      </c>
      <c r="AC500" s="5" t="s">
        <v>50</v>
      </c>
      <c r="AD500" s="5" t="s">
        <v>51</v>
      </c>
      <c r="AE500" s="5">
        <v>67.8</v>
      </c>
    </row>
    <row r="501" spans="1:31" ht="17" x14ac:dyDescent="0.2">
      <c r="A501" s="2" t="s">
        <v>1808</v>
      </c>
      <c r="B501" s="2" t="s">
        <v>1809</v>
      </c>
      <c r="C501" s="2" t="s">
        <v>154</v>
      </c>
      <c r="D501" s="2">
        <v>33</v>
      </c>
      <c r="E501" s="3">
        <v>34101</v>
      </c>
      <c r="F501" s="2" t="s">
        <v>402</v>
      </c>
      <c r="G501" s="2" t="s">
        <v>72</v>
      </c>
      <c r="H501" s="2" t="s">
        <v>403</v>
      </c>
      <c r="I501" s="2" t="s">
        <v>57</v>
      </c>
      <c r="J501" s="2" t="s">
        <v>404</v>
      </c>
      <c r="K501" s="2" t="s">
        <v>405</v>
      </c>
      <c r="L501" s="2" t="s">
        <v>434</v>
      </c>
      <c r="M501" s="2" t="s">
        <v>213</v>
      </c>
      <c r="N501" s="2" t="s">
        <v>220</v>
      </c>
      <c r="O501" s="3">
        <v>44992</v>
      </c>
      <c r="P501" s="3"/>
      <c r="Q501" s="2" t="s">
        <v>297</v>
      </c>
      <c r="R501" s="4">
        <v>119000</v>
      </c>
      <c r="S501" s="4">
        <v>6000</v>
      </c>
      <c r="T501" s="2">
        <v>3</v>
      </c>
      <c r="U501" s="2">
        <v>13</v>
      </c>
      <c r="V501" s="2">
        <v>14</v>
      </c>
      <c r="W501" s="2">
        <v>7</v>
      </c>
      <c r="X501" s="2">
        <v>63</v>
      </c>
      <c r="Y501" s="2" t="s">
        <v>46</v>
      </c>
      <c r="Z501" s="2" t="s">
        <v>64</v>
      </c>
      <c r="AA501" s="2" t="s">
        <v>48</v>
      </c>
      <c r="AB501" s="2" t="s">
        <v>66</v>
      </c>
      <c r="AC501" s="2" t="s">
        <v>408</v>
      </c>
      <c r="AD501" s="2" t="s">
        <v>68</v>
      </c>
      <c r="AE501" s="2">
        <v>58.8</v>
      </c>
    </row>
    <row r="502" spans="1:31" ht="17" x14ac:dyDescent="0.2">
      <c r="A502" s="5" t="s">
        <v>1810</v>
      </c>
      <c r="B502" s="5" t="s">
        <v>1811</v>
      </c>
      <c r="C502" s="5" t="s">
        <v>154</v>
      </c>
      <c r="D502" s="5">
        <v>32</v>
      </c>
      <c r="E502" s="6">
        <v>34419</v>
      </c>
      <c r="F502" s="5" t="s">
        <v>54</v>
      </c>
      <c r="G502" s="5" t="s">
        <v>1006</v>
      </c>
      <c r="H502" s="5" t="s">
        <v>1100</v>
      </c>
      <c r="I502" s="5" t="s">
        <v>74</v>
      </c>
      <c r="J502" s="5" t="s">
        <v>567</v>
      </c>
      <c r="K502" s="5" t="s">
        <v>568</v>
      </c>
      <c r="L502" s="5" t="s">
        <v>491</v>
      </c>
      <c r="M502" s="5" t="s">
        <v>43</v>
      </c>
      <c r="N502" s="5" t="s">
        <v>492</v>
      </c>
      <c r="O502" s="6" t="s">
        <v>1812</v>
      </c>
      <c r="P502" s="6"/>
      <c r="Q502" s="5" t="s">
        <v>79</v>
      </c>
      <c r="R502" s="7">
        <v>47000</v>
      </c>
      <c r="S502" s="7">
        <v>6600</v>
      </c>
      <c r="T502" s="5">
        <v>5</v>
      </c>
      <c r="U502" s="5">
        <v>29</v>
      </c>
      <c r="V502" s="5">
        <v>9</v>
      </c>
      <c r="W502" s="5">
        <v>6</v>
      </c>
      <c r="X502" s="5">
        <v>95</v>
      </c>
      <c r="Y502" s="5" t="s">
        <v>46</v>
      </c>
      <c r="Z502" s="5" t="s">
        <v>64</v>
      </c>
      <c r="AA502" s="5" t="s">
        <v>221</v>
      </c>
      <c r="AB502" s="5" t="s">
        <v>66</v>
      </c>
      <c r="AC502" s="5" t="s">
        <v>804</v>
      </c>
      <c r="AD502" s="5" t="s">
        <v>68</v>
      </c>
      <c r="AE502" s="5">
        <v>92.5</v>
      </c>
    </row>
    <row r="503" spans="1:31" ht="34" x14ac:dyDescent="0.2">
      <c r="A503" s="2" t="s">
        <v>1813</v>
      </c>
      <c r="B503" s="2" t="s">
        <v>1814</v>
      </c>
      <c r="C503" s="2" t="s">
        <v>332</v>
      </c>
      <c r="D503" s="2">
        <v>47</v>
      </c>
      <c r="E503" s="3">
        <v>28992</v>
      </c>
      <c r="F503" s="2" t="s">
        <v>155</v>
      </c>
      <c r="G503" s="2" t="s">
        <v>181</v>
      </c>
      <c r="H503" s="2" t="s">
        <v>1160</v>
      </c>
      <c r="I503" s="2" t="s">
        <v>74</v>
      </c>
      <c r="J503" s="2" t="s">
        <v>158</v>
      </c>
      <c r="K503" s="2" t="s">
        <v>159</v>
      </c>
      <c r="L503" s="2" t="s">
        <v>390</v>
      </c>
      <c r="M503" s="2" t="s">
        <v>265</v>
      </c>
      <c r="N503" s="2" t="s">
        <v>360</v>
      </c>
      <c r="O503" s="3" t="s">
        <v>1815</v>
      </c>
      <c r="P503" s="3"/>
      <c r="Q503" s="2" t="s">
        <v>62</v>
      </c>
      <c r="R503" s="4">
        <v>45000</v>
      </c>
      <c r="S503" s="4">
        <v>2200</v>
      </c>
      <c r="T503" s="2">
        <v>3</v>
      </c>
      <c r="U503" s="2">
        <v>16</v>
      </c>
      <c r="V503" s="2">
        <v>19</v>
      </c>
      <c r="W503" s="2">
        <v>14</v>
      </c>
      <c r="X503" s="2">
        <v>53</v>
      </c>
      <c r="Y503" s="2" t="s">
        <v>46</v>
      </c>
      <c r="Z503" s="2" t="s">
        <v>312</v>
      </c>
      <c r="AA503" s="2" t="s">
        <v>48</v>
      </c>
      <c r="AB503" s="2" t="s">
        <v>80</v>
      </c>
      <c r="AC503" s="2" t="s">
        <v>804</v>
      </c>
      <c r="AD503" s="2" t="s">
        <v>68</v>
      </c>
      <c r="AE503" s="2">
        <v>52.5</v>
      </c>
    </row>
    <row r="504" spans="1:31" ht="17" x14ac:dyDescent="0.2">
      <c r="A504" s="5" t="s">
        <v>1816</v>
      </c>
      <c r="B504" s="5" t="s">
        <v>1817</v>
      </c>
      <c r="C504" s="5" t="s">
        <v>35</v>
      </c>
      <c r="D504" s="5">
        <v>37</v>
      </c>
      <c r="E504" s="6">
        <v>32591</v>
      </c>
      <c r="F504" s="5" t="s">
        <v>260</v>
      </c>
      <c r="G504" s="5" t="s">
        <v>100</v>
      </c>
      <c r="H504" s="5" t="s">
        <v>561</v>
      </c>
      <c r="I504" s="5" t="s">
        <v>115</v>
      </c>
      <c r="J504" s="5" t="s">
        <v>262</v>
      </c>
      <c r="K504" s="5" t="s">
        <v>263</v>
      </c>
      <c r="L504" s="5" t="s">
        <v>319</v>
      </c>
      <c r="M504" s="5" t="s">
        <v>255</v>
      </c>
      <c r="N504" s="5" t="s">
        <v>80</v>
      </c>
      <c r="O504" s="6" t="s">
        <v>1818</v>
      </c>
      <c r="P504" s="6"/>
      <c r="Q504" s="5" t="s">
        <v>62</v>
      </c>
      <c r="R504" s="7">
        <v>81000</v>
      </c>
      <c r="S504" s="7">
        <v>4000</v>
      </c>
      <c r="T504" s="5">
        <v>3</v>
      </c>
      <c r="U504" s="5">
        <v>20</v>
      </c>
      <c r="V504" s="5">
        <v>24</v>
      </c>
      <c r="W504" s="5">
        <v>9</v>
      </c>
      <c r="X504" s="5">
        <v>68</v>
      </c>
      <c r="Y504" s="5" t="s">
        <v>46</v>
      </c>
      <c r="Z504" s="5" t="s">
        <v>47</v>
      </c>
      <c r="AA504" s="5" t="s">
        <v>221</v>
      </c>
      <c r="AB504" s="5" t="s">
        <v>49</v>
      </c>
      <c r="AC504" s="5" t="s">
        <v>267</v>
      </c>
      <c r="AD504" s="5" t="s">
        <v>68</v>
      </c>
      <c r="AE504" s="5">
        <v>61.3</v>
      </c>
    </row>
    <row r="505" spans="1:31" ht="34" x14ac:dyDescent="0.2">
      <c r="A505" s="2" t="s">
        <v>1819</v>
      </c>
      <c r="B505" s="2" t="s">
        <v>1820</v>
      </c>
      <c r="C505" s="2" t="s">
        <v>35</v>
      </c>
      <c r="D505" s="2">
        <v>26</v>
      </c>
      <c r="E505" s="3">
        <v>36525</v>
      </c>
      <c r="F505" s="2" t="s">
        <v>1821</v>
      </c>
      <c r="G505" s="2" t="s">
        <v>55</v>
      </c>
      <c r="H505" s="2" t="s">
        <v>352</v>
      </c>
      <c r="I505" s="2" t="s">
        <v>57</v>
      </c>
      <c r="J505" s="2" t="s">
        <v>171</v>
      </c>
      <c r="K505" s="2" t="s">
        <v>172</v>
      </c>
      <c r="L505" s="2" t="s">
        <v>472</v>
      </c>
      <c r="M505" s="2" t="s">
        <v>752</v>
      </c>
      <c r="N505" s="2" t="s">
        <v>421</v>
      </c>
      <c r="O505" s="3">
        <v>44807</v>
      </c>
      <c r="P505" s="3"/>
      <c r="Q505" s="2" t="s">
        <v>128</v>
      </c>
      <c r="R505" s="4">
        <v>87000</v>
      </c>
      <c r="S505" s="4">
        <v>4400</v>
      </c>
      <c r="T505" s="2">
        <v>3</v>
      </c>
      <c r="U505" s="2">
        <v>15</v>
      </c>
      <c r="V505" s="2">
        <v>7</v>
      </c>
      <c r="W505" s="2">
        <v>17</v>
      </c>
      <c r="X505" s="2">
        <v>46</v>
      </c>
      <c r="Y505" s="2" t="s">
        <v>63</v>
      </c>
      <c r="Z505" s="2" t="s">
        <v>64</v>
      </c>
      <c r="AA505" s="2" t="s">
        <v>215</v>
      </c>
      <c r="AB505" s="2" t="s">
        <v>80</v>
      </c>
      <c r="AC505" s="2" t="s">
        <v>177</v>
      </c>
      <c r="AD505" s="2" t="s">
        <v>68</v>
      </c>
      <c r="AE505" s="2">
        <v>48.3</v>
      </c>
    </row>
    <row r="506" spans="1:31" ht="17" x14ac:dyDescent="0.2">
      <c r="A506" s="5" t="s">
        <v>1822</v>
      </c>
      <c r="B506" s="5" t="s">
        <v>1823</v>
      </c>
      <c r="C506" s="5" t="s">
        <v>154</v>
      </c>
      <c r="D506" s="5">
        <v>50</v>
      </c>
      <c r="E506" s="6">
        <v>27816</v>
      </c>
      <c r="F506" s="5" t="s">
        <v>71</v>
      </c>
      <c r="G506" s="5" t="s">
        <v>72</v>
      </c>
      <c r="H506" s="5" t="s">
        <v>715</v>
      </c>
      <c r="I506" s="5" t="s">
        <v>380</v>
      </c>
      <c r="J506" s="5" t="s">
        <v>456</v>
      </c>
      <c r="K506" s="5" t="s">
        <v>75</v>
      </c>
      <c r="L506" s="5" t="s">
        <v>60</v>
      </c>
      <c r="M506" s="5" t="s">
        <v>61</v>
      </c>
      <c r="N506" s="5" t="s">
        <v>848</v>
      </c>
      <c r="O506" s="6">
        <v>45269</v>
      </c>
      <c r="P506" s="6"/>
      <c r="Q506" s="5" t="s">
        <v>62</v>
      </c>
      <c r="R506" s="7">
        <v>83000</v>
      </c>
      <c r="S506" s="7">
        <v>0</v>
      </c>
      <c r="T506" s="5">
        <v>1</v>
      </c>
      <c r="U506" s="5">
        <v>33</v>
      </c>
      <c r="V506" s="5">
        <v>19</v>
      </c>
      <c r="W506" s="5">
        <v>3</v>
      </c>
      <c r="X506" s="5">
        <v>61</v>
      </c>
      <c r="Y506" s="5" t="s">
        <v>320</v>
      </c>
      <c r="Z506" s="5" t="s">
        <v>151</v>
      </c>
      <c r="AA506" s="5" t="s">
        <v>176</v>
      </c>
      <c r="AB506" s="5" t="s">
        <v>299</v>
      </c>
      <c r="AC506" s="5" t="s">
        <v>81</v>
      </c>
      <c r="AD506" s="5" t="s">
        <v>68</v>
      </c>
      <c r="AE506" s="5">
        <v>47.1</v>
      </c>
    </row>
    <row r="507" spans="1:31" ht="34" x14ac:dyDescent="0.2">
      <c r="A507" s="2" t="s">
        <v>1824</v>
      </c>
      <c r="B507" s="2" t="s">
        <v>1825</v>
      </c>
      <c r="C507" s="2" t="s">
        <v>35</v>
      </c>
      <c r="D507" s="2">
        <v>24</v>
      </c>
      <c r="E507" s="3">
        <v>37163</v>
      </c>
      <c r="F507" s="2" t="s">
        <v>1826</v>
      </c>
      <c r="G507" s="2" t="s">
        <v>181</v>
      </c>
      <c r="H507" s="2" t="s">
        <v>1306</v>
      </c>
      <c r="I507" s="2" t="s">
        <v>183</v>
      </c>
      <c r="J507" s="2" t="s">
        <v>1065</v>
      </c>
      <c r="K507" s="2" t="s">
        <v>1066</v>
      </c>
      <c r="L507" s="2" t="s">
        <v>909</v>
      </c>
      <c r="M507" s="2" t="s">
        <v>43</v>
      </c>
      <c r="N507" s="2" t="s">
        <v>421</v>
      </c>
      <c r="O507" s="3">
        <v>45263</v>
      </c>
      <c r="P507" s="3"/>
      <c r="Q507" s="2" t="s">
        <v>128</v>
      </c>
      <c r="R507" s="4">
        <v>57000</v>
      </c>
      <c r="S507" s="4">
        <v>5100</v>
      </c>
      <c r="T507" s="2">
        <v>4</v>
      </c>
      <c r="U507" s="2">
        <v>2</v>
      </c>
      <c r="V507" s="2">
        <v>12</v>
      </c>
      <c r="W507" s="2">
        <v>14</v>
      </c>
      <c r="X507" s="2">
        <v>65</v>
      </c>
      <c r="Y507" s="2" t="s">
        <v>320</v>
      </c>
      <c r="Z507" s="2" t="s">
        <v>361</v>
      </c>
      <c r="AA507" s="2" t="s">
        <v>48</v>
      </c>
      <c r="AB507" s="2" t="s">
        <v>66</v>
      </c>
      <c r="AC507" s="2" t="s">
        <v>96</v>
      </c>
      <c r="AD507" s="2" t="s">
        <v>68</v>
      </c>
      <c r="AE507" s="2">
        <v>62.2</v>
      </c>
    </row>
    <row r="508" spans="1:31" ht="34" x14ac:dyDescent="0.2">
      <c r="A508" s="5" t="s">
        <v>1827</v>
      </c>
      <c r="B508" s="5" t="s">
        <v>1828</v>
      </c>
      <c r="C508" s="5" t="s">
        <v>35</v>
      </c>
      <c r="D508" s="5">
        <v>31</v>
      </c>
      <c r="E508" s="6">
        <v>34531</v>
      </c>
      <c r="F508" s="5" t="s">
        <v>356</v>
      </c>
      <c r="G508" s="5" t="s">
        <v>100</v>
      </c>
      <c r="H508" s="5" t="s">
        <v>561</v>
      </c>
      <c r="I508" s="5" t="s">
        <v>74</v>
      </c>
      <c r="J508" s="5" t="s">
        <v>343</v>
      </c>
      <c r="K508" s="5" t="s">
        <v>344</v>
      </c>
      <c r="L508" s="5" t="s">
        <v>1037</v>
      </c>
      <c r="M508" s="5" t="s">
        <v>289</v>
      </c>
      <c r="N508" s="5" t="s">
        <v>303</v>
      </c>
      <c r="O508" s="6">
        <v>45653</v>
      </c>
      <c r="P508" s="6"/>
      <c r="Q508" s="5" t="s">
        <v>62</v>
      </c>
      <c r="R508" s="7">
        <v>60000</v>
      </c>
      <c r="S508" s="7">
        <v>3000</v>
      </c>
      <c r="T508" s="5">
        <v>3</v>
      </c>
      <c r="U508" s="5">
        <v>19</v>
      </c>
      <c r="V508" s="5">
        <v>24</v>
      </c>
      <c r="W508" s="5">
        <v>11</v>
      </c>
      <c r="X508" s="5">
        <v>65</v>
      </c>
      <c r="Y508" s="5" t="s">
        <v>46</v>
      </c>
      <c r="Z508" s="5" t="s">
        <v>64</v>
      </c>
      <c r="AA508" s="5" t="s">
        <v>188</v>
      </c>
      <c r="AB508" s="5" t="s">
        <v>66</v>
      </c>
      <c r="AC508" s="5" t="s">
        <v>267</v>
      </c>
      <c r="AD508" s="5" t="s">
        <v>68</v>
      </c>
      <c r="AE508" s="5">
        <v>59</v>
      </c>
    </row>
    <row r="509" spans="1:31" ht="17" x14ac:dyDescent="0.2">
      <c r="A509" s="2" t="s">
        <v>1829</v>
      </c>
      <c r="B509" s="2" t="s">
        <v>1830</v>
      </c>
      <c r="C509" s="2" t="s">
        <v>35</v>
      </c>
      <c r="D509" s="2">
        <v>34</v>
      </c>
      <c r="E509" s="3">
        <v>33475</v>
      </c>
      <c r="F509" s="2" t="s">
        <v>191</v>
      </c>
      <c r="G509" s="2" t="s">
        <v>133</v>
      </c>
      <c r="H509" s="2" t="s">
        <v>192</v>
      </c>
      <c r="I509" s="2" t="s">
        <v>89</v>
      </c>
      <c r="J509" s="2" t="s">
        <v>193</v>
      </c>
      <c r="K509" s="2" t="s">
        <v>194</v>
      </c>
      <c r="L509" s="2" t="s">
        <v>390</v>
      </c>
      <c r="M509" s="2" t="s">
        <v>265</v>
      </c>
      <c r="N509" s="2" t="s">
        <v>487</v>
      </c>
      <c r="O509" s="3">
        <v>43528</v>
      </c>
      <c r="P509" s="3">
        <v>46083</v>
      </c>
      <c r="Q509" s="2" t="s">
        <v>175</v>
      </c>
      <c r="R509" s="4">
        <v>115000</v>
      </c>
      <c r="S509" s="4">
        <v>3400</v>
      </c>
      <c r="T509" s="2">
        <v>2</v>
      </c>
      <c r="U509" s="2">
        <v>46</v>
      </c>
      <c r="V509" s="2">
        <v>20</v>
      </c>
      <c r="W509" s="2">
        <v>23</v>
      </c>
      <c r="X509" s="2">
        <v>40</v>
      </c>
      <c r="Y509" s="2" t="s">
        <v>46</v>
      </c>
      <c r="Z509" s="2" t="s">
        <v>64</v>
      </c>
      <c r="AA509" s="2" t="s">
        <v>857</v>
      </c>
      <c r="AB509" s="2" t="s">
        <v>66</v>
      </c>
      <c r="AC509" s="2" t="s">
        <v>195</v>
      </c>
      <c r="AD509" s="2" t="s">
        <v>68</v>
      </c>
      <c r="AE509" s="2">
        <v>42</v>
      </c>
    </row>
    <row r="510" spans="1:31" ht="17" x14ac:dyDescent="0.2">
      <c r="A510" s="5" t="s">
        <v>1831</v>
      </c>
      <c r="B510" s="5" t="s">
        <v>1832</v>
      </c>
      <c r="C510" s="5" t="s">
        <v>168</v>
      </c>
      <c r="D510" s="5">
        <v>30</v>
      </c>
      <c r="E510" s="6">
        <v>35005</v>
      </c>
      <c r="F510" s="5" t="s">
        <v>429</v>
      </c>
      <c r="G510" s="5" t="s">
        <v>72</v>
      </c>
      <c r="H510" s="5" t="s">
        <v>295</v>
      </c>
      <c r="I510" s="5" t="s">
        <v>39</v>
      </c>
      <c r="J510" s="5" t="s">
        <v>470</v>
      </c>
      <c r="K510" s="5" t="s">
        <v>589</v>
      </c>
      <c r="L510" s="5" t="s">
        <v>968</v>
      </c>
      <c r="M510" s="5" t="s">
        <v>1833</v>
      </c>
      <c r="N510" s="5" t="s">
        <v>709</v>
      </c>
      <c r="O510" s="6">
        <v>45395</v>
      </c>
      <c r="P510" s="6">
        <v>45934</v>
      </c>
      <c r="Q510" s="5" t="s">
        <v>141</v>
      </c>
      <c r="R510" s="7">
        <v>153000</v>
      </c>
      <c r="S510" s="7">
        <v>9200</v>
      </c>
      <c r="T510" s="5">
        <v>3</v>
      </c>
      <c r="U510" s="5">
        <v>26</v>
      </c>
      <c r="V510" s="5">
        <v>12</v>
      </c>
      <c r="W510" s="5">
        <v>21</v>
      </c>
      <c r="X510" s="5">
        <v>78</v>
      </c>
      <c r="Y510" s="5" t="s">
        <v>320</v>
      </c>
      <c r="Z510" s="5" t="s">
        <v>47</v>
      </c>
      <c r="AA510" s="5" t="s">
        <v>215</v>
      </c>
      <c r="AB510" s="5" t="s">
        <v>164</v>
      </c>
      <c r="AC510" s="5" t="s">
        <v>130</v>
      </c>
      <c r="AD510" s="5" t="s">
        <v>68</v>
      </c>
      <c r="AE510" s="5">
        <v>60.8</v>
      </c>
    </row>
    <row r="511" spans="1:31" ht="17" x14ac:dyDescent="0.2">
      <c r="A511" s="2" t="s">
        <v>1834</v>
      </c>
      <c r="B511" s="2" t="s">
        <v>1835</v>
      </c>
      <c r="C511" s="2" t="s">
        <v>154</v>
      </c>
      <c r="D511" s="2">
        <v>42</v>
      </c>
      <c r="E511" s="3">
        <v>30635</v>
      </c>
      <c r="F511" s="2" t="s">
        <v>1165</v>
      </c>
      <c r="G511" s="2" t="s">
        <v>72</v>
      </c>
      <c r="H511" s="2" t="s">
        <v>424</v>
      </c>
      <c r="I511" s="2" t="s">
        <v>318</v>
      </c>
      <c r="J511" s="2" t="s">
        <v>456</v>
      </c>
      <c r="K511" s="2" t="s">
        <v>75</v>
      </c>
      <c r="L511" s="2" t="s">
        <v>619</v>
      </c>
      <c r="M511" s="2" t="s">
        <v>525</v>
      </c>
      <c r="N511" s="2" t="s">
        <v>620</v>
      </c>
      <c r="O511" s="3">
        <v>44774</v>
      </c>
      <c r="P511" s="3">
        <v>45724</v>
      </c>
      <c r="Q511" s="2" t="s">
        <v>141</v>
      </c>
      <c r="R511" s="4">
        <v>240000</v>
      </c>
      <c r="S511" s="4">
        <v>24000</v>
      </c>
      <c r="T511" s="2">
        <v>4</v>
      </c>
      <c r="U511" s="2">
        <v>45</v>
      </c>
      <c r="V511" s="2">
        <v>10</v>
      </c>
      <c r="W511" s="2">
        <v>0</v>
      </c>
      <c r="X511" s="2">
        <v>73</v>
      </c>
      <c r="Y511" s="2" t="s">
        <v>320</v>
      </c>
      <c r="Z511" s="2" t="s">
        <v>64</v>
      </c>
      <c r="AA511" s="2" t="s">
        <v>215</v>
      </c>
      <c r="AB511" s="2" t="s">
        <v>129</v>
      </c>
      <c r="AC511" s="2" t="s">
        <v>81</v>
      </c>
      <c r="AD511" s="2" t="s">
        <v>68</v>
      </c>
      <c r="AE511" s="2">
        <v>81.5</v>
      </c>
    </row>
    <row r="512" spans="1:31" ht="17" x14ac:dyDescent="0.2">
      <c r="A512" s="5" t="s">
        <v>1836</v>
      </c>
      <c r="B512" s="5" t="s">
        <v>1837</v>
      </c>
      <c r="C512" s="5" t="s">
        <v>154</v>
      </c>
      <c r="D512" s="5">
        <v>39</v>
      </c>
      <c r="E512" s="6">
        <v>31611</v>
      </c>
      <c r="F512" s="5" t="s">
        <v>445</v>
      </c>
      <c r="G512" s="5" t="s">
        <v>181</v>
      </c>
      <c r="H512" s="5" t="s">
        <v>1074</v>
      </c>
      <c r="I512" s="5" t="s">
        <v>157</v>
      </c>
      <c r="J512" s="5" t="s">
        <v>446</v>
      </c>
      <c r="K512" s="5" t="s">
        <v>447</v>
      </c>
      <c r="L512" s="5" t="s">
        <v>137</v>
      </c>
      <c r="M512" s="5" t="s">
        <v>936</v>
      </c>
      <c r="N512" s="5" t="s">
        <v>139</v>
      </c>
      <c r="O512" s="6">
        <v>42799</v>
      </c>
      <c r="P512" s="6"/>
      <c r="Q512" s="5" t="s">
        <v>62</v>
      </c>
      <c r="R512" s="7">
        <v>42000</v>
      </c>
      <c r="S512" s="7">
        <v>800</v>
      </c>
      <c r="T512" s="5">
        <v>2</v>
      </c>
      <c r="U512" s="5">
        <v>31</v>
      </c>
      <c r="V512" s="5">
        <v>1</v>
      </c>
      <c r="W512" s="5">
        <v>7</v>
      </c>
      <c r="X512" s="5">
        <v>49</v>
      </c>
      <c r="Y512" s="5" t="s">
        <v>320</v>
      </c>
      <c r="Z512" s="5" t="s">
        <v>64</v>
      </c>
      <c r="AA512" s="5" t="s">
        <v>188</v>
      </c>
      <c r="AB512" s="5" t="s">
        <v>66</v>
      </c>
      <c r="AC512" s="5" t="s">
        <v>376</v>
      </c>
      <c r="AD512" s="5" t="s">
        <v>82</v>
      </c>
      <c r="AE512" s="5">
        <v>49.4</v>
      </c>
    </row>
    <row r="513" spans="1:31" ht="17" x14ac:dyDescent="0.2">
      <c r="A513" s="2" t="s">
        <v>1838</v>
      </c>
      <c r="B513" s="2" t="s">
        <v>1839</v>
      </c>
      <c r="C513" s="2" t="s">
        <v>154</v>
      </c>
      <c r="D513" s="2">
        <v>33</v>
      </c>
      <c r="E513" s="3">
        <v>33948</v>
      </c>
      <c r="F513" s="2" t="s">
        <v>370</v>
      </c>
      <c r="G513" s="2" t="s">
        <v>181</v>
      </c>
      <c r="H513" s="2" t="s">
        <v>1074</v>
      </c>
      <c r="I513" s="2" t="s">
        <v>157</v>
      </c>
      <c r="J513" s="2" t="s">
        <v>446</v>
      </c>
      <c r="K513" s="2" t="s">
        <v>447</v>
      </c>
      <c r="L513" s="2" t="s">
        <v>619</v>
      </c>
      <c r="M513" s="2" t="s">
        <v>525</v>
      </c>
      <c r="N513" s="2" t="s">
        <v>620</v>
      </c>
      <c r="O513" s="3">
        <v>44147</v>
      </c>
      <c r="P513" s="3"/>
      <c r="Q513" s="2" t="s">
        <v>62</v>
      </c>
      <c r="R513" s="4">
        <v>39000</v>
      </c>
      <c r="S513" s="4">
        <v>2000</v>
      </c>
      <c r="T513" s="2">
        <v>6</v>
      </c>
      <c r="U513" s="2">
        <v>26</v>
      </c>
      <c r="V513" s="2">
        <v>8</v>
      </c>
      <c r="W513" s="2">
        <v>13</v>
      </c>
      <c r="X513" s="2">
        <v>62</v>
      </c>
      <c r="Y513" s="2" t="s">
        <v>320</v>
      </c>
      <c r="Z513" s="2" t="s">
        <v>47</v>
      </c>
      <c r="AA513" s="2" t="s">
        <v>95</v>
      </c>
      <c r="AB513" s="2" t="s">
        <v>348</v>
      </c>
      <c r="AC513" s="2" t="s">
        <v>376</v>
      </c>
      <c r="AD513" s="2" t="s">
        <v>68</v>
      </c>
      <c r="AE513" s="2">
        <v>58.7</v>
      </c>
    </row>
    <row r="514" spans="1:31" ht="17" x14ac:dyDescent="0.2">
      <c r="A514" s="5" t="s">
        <v>1840</v>
      </c>
      <c r="B514" s="5" t="s">
        <v>1841</v>
      </c>
      <c r="C514" s="5" t="s">
        <v>154</v>
      </c>
      <c r="D514" s="5">
        <v>32</v>
      </c>
      <c r="E514" s="6">
        <v>34448</v>
      </c>
      <c r="F514" s="5" t="s">
        <v>124</v>
      </c>
      <c r="G514" s="5" t="s">
        <v>72</v>
      </c>
      <c r="H514" s="5" t="s">
        <v>295</v>
      </c>
      <c r="I514" s="5" t="s">
        <v>89</v>
      </c>
      <c r="J514" s="5" t="s">
        <v>470</v>
      </c>
      <c r="K514" s="5" t="s">
        <v>589</v>
      </c>
      <c r="L514" s="5" t="s">
        <v>1144</v>
      </c>
      <c r="M514" s="5" t="s">
        <v>255</v>
      </c>
      <c r="N514" s="5" t="s">
        <v>80</v>
      </c>
      <c r="O514" s="6">
        <v>42962</v>
      </c>
      <c r="P514" s="6"/>
      <c r="Q514" s="5" t="s">
        <v>128</v>
      </c>
      <c r="R514" s="7">
        <v>142000</v>
      </c>
      <c r="S514" s="7">
        <v>8500</v>
      </c>
      <c r="T514" s="5">
        <v>3</v>
      </c>
      <c r="U514" s="5">
        <v>34</v>
      </c>
      <c r="V514" s="5">
        <v>22</v>
      </c>
      <c r="W514" s="5">
        <v>6</v>
      </c>
      <c r="X514" s="5">
        <v>57</v>
      </c>
      <c r="Y514" s="5" t="s">
        <v>46</v>
      </c>
      <c r="Z514" s="5" t="s">
        <v>64</v>
      </c>
      <c r="AA514" s="5" t="s">
        <v>221</v>
      </c>
      <c r="AB514" s="5" t="s">
        <v>164</v>
      </c>
      <c r="AC514" s="5" t="s">
        <v>130</v>
      </c>
      <c r="AD514" s="5" t="s">
        <v>68</v>
      </c>
      <c r="AE514" s="5">
        <v>62.5</v>
      </c>
    </row>
    <row r="515" spans="1:31" ht="17" x14ac:dyDescent="0.2">
      <c r="A515" s="2" t="s">
        <v>1842</v>
      </c>
      <c r="B515" s="2" t="s">
        <v>1843</v>
      </c>
      <c r="C515" s="2" t="s">
        <v>642</v>
      </c>
      <c r="D515" s="2">
        <v>28</v>
      </c>
      <c r="E515" s="3">
        <v>35716</v>
      </c>
      <c r="F515" s="2" t="s">
        <v>210</v>
      </c>
      <c r="G515" s="2" t="s">
        <v>100</v>
      </c>
      <c r="H515" s="2" t="s">
        <v>329</v>
      </c>
      <c r="I515" s="2" t="s">
        <v>57</v>
      </c>
      <c r="J515" s="2" t="s">
        <v>231</v>
      </c>
      <c r="K515" s="2" t="s">
        <v>232</v>
      </c>
      <c r="L515" s="2" t="s">
        <v>186</v>
      </c>
      <c r="M515" s="2" t="s">
        <v>61</v>
      </c>
      <c r="N515" s="2" t="s">
        <v>186</v>
      </c>
      <c r="O515" s="3">
        <v>42802</v>
      </c>
      <c r="P515" s="3"/>
      <c r="Q515" s="2" t="s">
        <v>79</v>
      </c>
      <c r="R515" s="4">
        <v>116000</v>
      </c>
      <c r="S515" s="4">
        <v>10400</v>
      </c>
      <c r="T515" s="2">
        <v>4</v>
      </c>
      <c r="U515" s="2">
        <v>20</v>
      </c>
      <c r="V515" s="2">
        <v>24</v>
      </c>
      <c r="W515" s="2">
        <v>12</v>
      </c>
      <c r="X515" s="2">
        <v>79</v>
      </c>
      <c r="Y515" s="2" t="s">
        <v>298</v>
      </c>
      <c r="Z515" s="2" t="s">
        <v>64</v>
      </c>
      <c r="AA515" s="2" t="s">
        <v>142</v>
      </c>
      <c r="AB515" s="2" t="s">
        <v>129</v>
      </c>
      <c r="AC515" s="2" t="s">
        <v>121</v>
      </c>
      <c r="AD515" s="2" t="s">
        <v>68</v>
      </c>
      <c r="AE515" s="2">
        <v>72.7</v>
      </c>
    </row>
    <row r="516" spans="1:31" ht="17" x14ac:dyDescent="0.2">
      <c r="A516" s="5" t="s">
        <v>1844</v>
      </c>
      <c r="B516" s="5" t="s">
        <v>1845</v>
      </c>
      <c r="C516" s="5" t="s">
        <v>154</v>
      </c>
      <c r="D516" s="5">
        <v>30</v>
      </c>
      <c r="E516" s="6" t="s">
        <v>1846</v>
      </c>
      <c r="F516" s="5" t="s">
        <v>523</v>
      </c>
      <c r="G516" s="5" t="s">
        <v>100</v>
      </c>
      <c r="H516" s="5" t="s">
        <v>561</v>
      </c>
      <c r="I516" s="5" t="s">
        <v>115</v>
      </c>
      <c r="J516" s="5" t="s">
        <v>381</v>
      </c>
      <c r="K516" s="5" t="s">
        <v>382</v>
      </c>
      <c r="L516" s="5" t="s">
        <v>390</v>
      </c>
      <c r="M516" s="5" t="s">
        <v>265</v>
      </c>
      <c r="N516" s="5" t="s">
        <v>360</v>
      </c>
      <c r="O516" s="6">
        <v>45598</v>
      </c>
      <c r="P516" s="6"/>
      <c r="Q516" s="5" t="s">
        <v>128</v>
      </c>
      <c r="R516" s="7">
        <v>66000</v>
      </c>
      <c r="S516" s="7">
        <v>0</v>
      </c>
      <c r="T516" s="5">
        <v>1</v>
      </c>
      <c r="U516" s="5">
        <v>8</v>
      </c>
      <c r="V516" s="5">
        <v>5</v>
      </c>
      <c r="W516" s="5">
        <v>12</v>
      </c>
      <c r="X516" s="5">
        <v>64</v>
      </c>
      <c r="Y516" s="5" t="s">
        <v>320</v>
      </c>
      <c r="Z516" s="5" t="s">
        <v>844</v>
      </c>
      <c r="AA516" s="5" t="s">
        <v>142</v>
      </c>
      <c r="AB516" s="5" t="s">
        <v>66</v>
      </c>
      <c r="AC516" s="5" t="s">
        <v>267</v>
      </c>
      <c r="AD516" s="5" t="s">
        <v>68</v>
      </c>
      <c r="AE516" s="5">
        <v>37.4</v>
      </c>
    </row>
    <row r="517" spans="1:31" ht="17" x14ac:dyDescent="0.2">
      <c r="A517" s="2" t="s">
        <v>1847</v>
      </c>
      <c r="B517" s="2" t="s">
        <v>1848</v>
      </c>
      <c r="C517" s="2" t="s">
        <v>549</v>
      </c>
      <c r="D517" s="2">
        <v>35</v>
      </c>
      <c r="E517" s="3">
        <v>33171</v>
      </c>
      <c r="F517" s="2" t="s">
        <v>54</v>
      </c>
      <c r="G517" s="2" t="s">
        <v>55</v>
      </c>
      <c r="H517" s="2" t="s">
        <v>56</v>
      </c>
      <c r="I517" s="2" t="s">
        <v>115</v>
      </c>
      <c r="J517" s="2" t="s">
        <v>647</v>
      </c>
      <c r="K517" s="2" t="s">
        <v>648</v>
      </c>
      <c r="L517" s="2" t="s">
        <v>491</v>
      </c>
      <c r="M517" s="2" t="s">
        <v>665</v>
      </c>
      <c r="N517" s="2" t="s">
        <v>492</v>
      </c>
      <c r="O517" s="3">
        <v>44723</v>
      </c>
      <c r="P517" s="3"/>
      <c r="Q517" s="2" t="s">
        <v>62</v>
      </c>
      <c r="R517" s="4">
        <v>62000</v>
      </c>
      <c r="S517" s="4">
        <v>3100</v>
      </c>
      <c r="T517" s="2" t="s">
        <v>187</v>
      </c>
      <c r="U517" s="2">
        <v>38</v>
      </c>
      <c r="V517" s="2">
        <v>6</v>
      </c>
      <c r="W517" s="2">
        <v>8</v>
      </c>
      <c r="X517" s="2">
        <v>66</v>
      </c>
      <c r="Y517" s="2" t="s">
        <v>46</v>
      </c>
      <c r="Z517" s="2" t="s">
        <v>47</v>
      </c>
      <c r="AA517" s="2" t="s">
        <v>221</v>
      </c>
      <c r="AB517" s="2" t="s">
        <v>164</v>
      </c>
      <c r="AC517" s="2" t="s">
        <v>67</v>
      </c>
      <c r="AD517" s="2" t="s">
        <v>68</v>
      </c>
      <c r="AE517" s="2">
        <v>65.599999999999994</v>
      </c>
    </row>
    <row r="518" spans="1:31" ht="17" x14ac:dyDescent="0.2">
      <c r="A518" s="5" t="s">
        <v>1849</v>
      </c>
      <c r="B518" s="5" t="s">
        <v>1850</v>
      </c>
      <c r="C518" s="5" t="s">
        <v>168</v>
      </c>
      <c r="D518" s="5">
        <v>36</v>
      </c>
      <c r="E518" s="6">
        <v>32804</v>
      </c>
      <c r="F518" s="5" t="s">
        <v>133</v>
      </c>
      <c r="G518" s="5" t="s">
        <v>133</v>
      </c>
      <c r="H518" s="5" t="s">
        <v>652</v>
      </c>
      <c r="I518" s="5" t="s">
        <v>74</v>
      </c>
      <c r="J518" s="5" t="s">
        <v>135</v>
      </c>
      <c r="K518" s="5" t="s">
        <v>694</v>
      </c>
      <c r="L518" s="5" t="s">
        <v>366</v>
      </c>
      <c r="M518" s="5" t="s">
        <v>273</v>
      </c>
      <c r="N518" s="5" t="s">
        <v>274</v>
      </c>
      <c r="O518" s="6">
        <v>44030</v>
      </c>
      <c r="P518" s="6"/>
      <c r="Q518" s="5" t="s">
        <v>62</v>
      </c>
      <c r="R518" s="7">
        <v>49000</v>
      </c>
      <c r="S518" s="7">
        <v>4400</v>
      </c>
      <c r="T518" s="5">
        <v>4</v>
      </c>
      <c r="U518" s="5">
        <v>11</v>
      </c>
      <c r="V518" s="5">
        <v>14</v>
      </c>
      <c r="W518" s="5">
        <v>42</v>
      </c>
      <c r="X518" s="5">
        <v>50</v>
      </c>
      <c r="Y518" s="5" t="s">
        <v>339</v>
      </c>
      <c r="Z518" s="5" t="s">
        <v>47</v>
      </c>
      <c r="AA518" s="5" t="s">
        <v>48</v>
      </c>
      <c r="AB518" s="5" t="s">
        <v>243</v>
      </c>
      <c r="AC518" s="5" t="s">
        <v>143</v>
      </c>
      <c r="AD518" s="5" t="s">
        <v>68</v>
      </c>
      <c r="AE518" s="5">
        <v>56.2</v>
      </c>
    </row>
    <row r="519" spans="1:31" ht="17" x14ac:dyDescent="0.2">
      <c r="A519" s="2" t="s">
        <v>1851</v>
      </c>
      <c r="B519" s="2" t="s">
        <v>1852</v>
      </c>
      <c r="C519" s="2" t="s">
        <v>154</v>
      </c>
      <c r="D519" s="2">
        <v>31</v>
      </c>
      <c r="E519" s="3">
        <v>34576</v>
      </c>
      <c r="F519" s="2" t="s">
        <v>1853</v>
      </c>
      <c r="G519" s="2" t="s">
        <v>181</v>
      </c>
      <c r="H519" s="2" t="s">
        <v>1064</v>
      </c>
      <c r="I519" s="2" t="s">
        <v>115</v>
      </c>
      <c r="J519" s="2" t="s">
        <v>1854</v>
      </c>
      <c r="K519" s="2" t="s">
        <v>1855</v>
      </c>
      <c r="L519" s="2" t="s">
        <v>1411</v>
      </c>
      <c r="M519" s="2" t="s">
        <v>61</v>
      </c>
      <c r="N519" s="2" t="s">
        <v>186</v>
      </c>
      <c r="O519" s="3" t="s">
        <v>1856</v>
      </c>
      <c r="P519" s="3"/>
      <c r="Q519" s="2" t="s">
        <v>45</v>
      </c>
      <c r="R519" s="4">
        <v>69000</v>
      </c>
      <c r="S519" s="4">
        <v>1400</v>
      </c>
      <c r="T519" s="2">
        <v>2</v>
      </c>
      <c r="U519" s="2">
        <v>12</v>
      </c>
      <c r="V519" s="2">
        <v>7</v>
      </c>
      <c r="W519" s="2">
        <v>20</v>
      </c>
      <c r="X519" s="2">
        <v>40</v>
      </c>
      <c r="Y519" s="2" t="s">
        <v>46</v>
      </c>
      <c r="Z519" s="2" t="s">
        <v>64</v>
      </c>
      <c r="AA519" s="2" t="s">
        <v>95</v>
      </c>
      <c r="AB519" s="2" t="s">
        <v>80</v>
      </c>
      <c r="AC519" s="2" t="s">
        <v>96</v>
      </c>
      <c r="AD519" s="2" t="s">
        <v>68</v>
      </c>
      <c r="AE519" s="2">
        <v>35</v>
      </c>
    </row>
    <row r="520" spans="1:31" ht="17" x14ac:dyDescent="0.2">
      <c r="A520" s="5" t="s">
        <v>1857</v>
      </c>
      <c r="B520" s="5" t="s">
        <v>1858</v>
      </c>
      <c r="C520" s="5" t="s">
        <v>35</v>
      </c>
      <c r="D520" s="5">
        <v>55</v>
      </c>
      <c r="E520" s="6">
        <v>25883</v>
      </c>
      <c r="F520" s="5" t="s">
        <v>1859</v>
      </c>
      <c r="G520" s="5" t="s">
        <v>181</v>
      </c>
      <c r="H520" s="5" t="s">
        <v>1074</v>
      </c>
      <c r="I520" s="5" t="s">
        <v>115</v>
      </c>
      <c r="J520" s="5" t="s">
        <v>372</v>
      </c>
      <c r="K520" s="5" t="s">
        <v>373</v>
      </c>
      <c r="L520" s="5" t="s">
        <v>160</v>
      </c>
      <c r="M520" s="5" t="s">
        <v>161</v>
      </c>
      <c r="N520" s="5" t="s">
        <v>174</v>
      </c>
      <c r="O520" s="6">
        <v>43730</v>
      </c>
      <c r="P520" s="6"/>
      <c r="Q520" s="5" t="s">
        <v>62</v>
      </c>
      <c r="R520" s="7">
        <v>96000</v>
      </c>
      <c r="S520" s="7">
        <v>4800</v>
      </c>
      <c r="T520" s="5">
        <v>3</v>
      </c>
      <c r="U520" s="5">
        <v>28</v>
      </c>
      <c r="V520" s="5">
        <v>14</v>
      </c>
      <c r="W520" s="5">
        <v>7</v>
      </c>
      <c r="X520" s="5">
        <v>68</v>
      </c>
      <c r="Y520" s="5" t="s">
        <v>320</v>
      </c>
      <c r="Z520" s="5" t="s">
        <v>47</v>
      </c>
      <c r="AA520" s="5" t="s">
        <v>932</v>
      </c>
      <c r="AB520" s="5" t="s">
        <v>66</v>
      </c>
      <c r="AC520" s="5" t="s">
        <v>376</v>
      </c>
      <c r="AD520" s="5" t="s">
        <v>109</v>
      </c>
      <c r="AE520" s="5">
        <v>64.3</v>
      </c>
    </row>
    <row r="521" spans="1:31" ht="17" x14ac:dyDescent="0.2">
      <c r="A521" s="2" t="s">
        <v>1860</v>
      </c>
      <c r="B521" s="2" t="s">
        <v>1861</v>
      </c>
      <c r="C521" s="2" t="s">
        <v>154</v>
      </c>
      <c r="D521" s="2">
        <v>37</v>
      </c>
      <c r="E521" s="3">
        <v>32494</v>
      </c>
      <c r="F521" s="2" t="s">
        <v>323</v>
      </c>
      <c r="G521" s="2" t="s">
        <v>72</v>
      </c>
      <c r="H521" s="2" t="s">
        <v>430</v>
      </c>
      <c r="I521" s="2" t="s">
        <v>39</v>
      </c>
      <c r="J521" s="2" t="s">
        <v>461</v>
      </c>
      <c r="K521" s="2" t="s">
        <v>462</v>
      </c>
      <c r="L521" s="2" t="s">
        <v>272</v>
      </c>
      <c r="M521" s="2" t="s">
        <v>273</v>
      </c>
      <c r="N521" s="2" t="s">
        <v>274</v>
      </c>
      <c r="O521" s="3">
        <v>43088</v>
      </c>
      <c r="P521" s="3"/>
      <c r="Q521" s="2" t="s">
        <v>62</v>
      </c>
      <c r="R521" s="4">
        <v>164000</v>
      </c>
      <c r="S521" s="4">
        <v>9800</v>
      </c>
      <c r="T521" s="2">
        <v>3</v>
      </c>
      <c r="U521" s="2">
        <v>14</v>
      </c>
      <c r="V521" s="2">
        <v>4</v>
      </c>
      <c r="W521" s="2">
        <v>16</v>
      </c>
      <c r="X521" s="2">
        <v>64</v>
      </c>
      <c r="Y521" s="2" t="s">
        <v>320</v>
      </c>
      <c r="Z521" s="2" t="s">
        <v>64</v>
      </c>
      <c r="AA521" s="2" t="s">
        <v>215</v>
      </c>
      <c r="AB521" s="2" t="s">
        <v>80</v>
      </c>
      <c r="AC521" s="2" t="s">
        <v>130</v>
      </c>
      <c r="AD521" s="2" t="s">
        <v>68</v>
      </c>
      <c r="AE521" s="2">
        <v>54.9</v>
      </c>
    </row>
    <row r="522" spans="1:31" ht="17" x14ac:dyDescent="0.2">
      <c r="A522" s="5" t="s">
        <v>1862</v>
      </c>
      <c r="B522" s="5" t="s">
        <v>1863</v>
      </c>
      <c r="C522" s="5" t="s">
        <v>168</v>
      </c>
      <c r="D522" s="5">
        <v>29</v>
      </c>
      <c r="E522" s="6">
        <v>35318</v>
      </c>
      <c r="F522" s="5" t="s">
        <v>402</v>
      </c>
      <c r="G522" s="5" t="s">
        <v>72</v>
      </c>
      <c r="H522" s="5" t="s">
        <v>403</v>
      </c>
      <c r="I522" s="5" t="s">
        <v>380</v>
      </c>
      <c r="J522" s="5" t="s">
        <v>948</v>
      </c>
      <c r="K522" s="5" t="s">
        <v>949</v>
      </c>
      <c r="L522" s="5" t="s">
        <v>366</v>
      </c>
      <c r="M522" s="5" t="s">
        <v>273</v>
      </c>
      <c r="N522" s="5" t="s">
        <v>1864</v>
      </c>
      <c r="O522" s="6">
        <v>45670</v>
      </c>
      <c r="P522" s="6"/>
      <c r="Q522" s="5" t="s">
        <v>45</v>
      </c>
      <c r="R522" s="7">
        <v>71000</v>
      </c>
      <c r="S522" s="7">
        <v>3600</v>
      </c>
      <c r="T522" s="5">
        <v>3</v>
      </c>
      <c r="U522" s="5">
        <v>17</v>
      </c>
      <c r="V522" s="5">
        <v>16</v>
      </c>
      <c r="W522" s="5">
        <v>7</v>
      </c>
      <c r="X522" s="5">
        <v>41</v>
      </c>
      <c r="Y522" s="5" t="s">
        <v>46</v>
      </c>
      <c r="Z522" s="5" t="s">
        <v>64</v>
      </c>
      <c r="AA522" s="5" t="s">
        <v>221</v>
      </c>
      <c r="AB522" s="5" t="s">
        <v>66</v>
      </c>
      <c r="AC522" s="5" t="s">
        <v>408</v>
      </c>
      <c r="AD522" s="5" t="s">
        <v>68</v>
      </c>
      <c r="AE522" s="5">
        <v>52.1</v>
      </c>
    </row>
    <row r="523" spans="1:31" ht="17" x14ac:dyDescent="0.2">
      <c r="A523" s="2" t="s">
        <v>1865</v>
      </c>
      <c r="B523" s="2" t="s">
        <v>1866</v>
      </c>
      <c r="C523" s="2" t="s">
        <v>209</v>
      </c>
      <c r="D523" s="2">
        <v>37</v>
      </c>
      <c r="E523" s="3">
        <v>32333</v>
      </c>
      <c r="F523" s="2" t="s">
        <v>518</v>
      </c>
      <c r="G523" s="2" t="s">
        <v>316</v>
      </c>
      <c r="H523" s="2" t="s">
        <v>519</v>
      </c>
      <c r="I523" s="2" t="s">
        <v>437</v>
      </c>
      <c r="J523" s="2" t="s">
        <v>116</v>
      </c>
      <c r="K523" s="2" t="s">
        <v>823</v>
      </c>
      <c r="L523" s="2" t="s">
        <v>160</v>
      </c>
      <c r="M523" s="2" t="s">
        <v>250</v>
      </c>
      <c r="N523" s="2" t="s">
        <v>174</v>
      </c>
      <c r="O523" s="3">
        <v>42882</v>
      </c>
      <c r="P523" s="3"/>
      <c r="Q523" s="2" t="s">
        <v>62</v>
      </c>
      <c r="R523" s="4">
        <v>107000</v>
      </c>
      <c r="S523" s="4">
        <v>5400</v>
      </c>
      <c r="T523" s="2">
        <v>3</v>
      </c>
      <c r="U523" s="2">
        <v>11</v>
      </c>
      <c r="V523" s="2">
        <v>14</v>
      </c>
      <c r="W523" s="2">
        <v>25</v>
      </c>
      <c r="X523" s="2">
        <v>32</v>
      </c>
      <c r="Y523" s="2" t="s">
        <v>63</v>
      </c>
      <c r="Z523" s="2" t="s">
        <v>151</v>
      </c>
      <c r="AA523" s="2" t="s">
        <v>215</v>
      </c>
      <c r="AB523" s="2" t="s">
        <v>66</v>
      </c>
      <c r="AC523" s="2" t="s">
        <v>121</v>
      </c>
      <c r="AD523" s="2" t="s">
        <v>68</v>
      </c>
      <c r="AE523" s="2">
        <v>41</v>
      </c>
    </row>
    <row r="524" spans="1:31" ht="34" x14ac:dyDescent="0.2">
      <c r="A524" s="5" t="s">
        <v>1867</v>
      </c>
      <c r="B524" s="5" t="s">
        <v>1868</v>
      </c>
      <c r="C524" s="5" t="s">
        <v>168</v>
      </c>
      <c r="D524" s="5">
        <v>49</v>
      </c>
      <c r="E524" s="6">
        <v>27950</v>
      </c>
      <c r="F524" s="5" t="s">
        <v>36</v>
      </c>
      <c r="G524" s="5" t="s">
        <v>37</v>
      </c>
      <c r="H524" s="5" t="s">
        <v>146</v>
      </c>
      <c r="I524" s="5" t="s">
        <v>513</v>
      </c>
      <c r="J524" s="5" t="s">
        <v>270</v>
      </c>
      <c r="K524" s="5" t="s">
        <v>271</v>
      </c>
      <c r="L524" s="5" t="s">
        <v>472</v>
      </c>
      <c r="M524" s="5" t="s">
        <v>43</v>
      </c>
      <c r="N524" s="5" t="s">
        <v>421</v>
      </c>
      <c r="O524" s="6">
        <v>45609</v>
      </c>
      <c r="P524" s="6" t="s">
        <v>1869</v>
      </c>
      <c r="Q524" s="5" t="s">
        <v>141</v>
      </c>
      <c r="R524" s="7">
        <v>213000</v>
      </c>
      <c r="S524" s="7">
        <v>21300</v>
      </c>
      <c r="T524" s="5">
        <v>4</v>
      </c>
      <c r="U524" s="5">
        <v>18</v>
      </c>
      <c r="V524" s="5">
        <v>13</v>
      </c>
      <c r="W524" s="5">
        <v>12</v>
      </c>
      <c r="X524" s="5">
        <v>50</v>
      </c>
      <c r="Y524" s="5" t="s">
        <v>46</v>
      </c>
      <c r="Z524" s="5" t="s">
        <v>47</v>
      </c>
      <c r="AA524" s="5" t="s">
        <v>1783</v>
      </c>
      <c r="AB524" s="5" t="s">
        <v>80</v>
      </c>
      <c r="AC524" s="5" t="s">
        <v>50</v>
      </c>
      <c r="AD524" s="5" t="s">
        <v>68</v>
      </c>
      <c r="AE524" s="5">
        <v>62</v>
      </c>
    </row>
    <row r="525" spans="1:31" ht="34" x14ac:dyDescent="0.2">
      <c r="A525" s="2" t="s">
        <v>1870</v>
      </c>
      <c r="B525" s="2" t="s">
        <v>1871</v>
      </c>
      <c r="C525" s="2" t="s">
        <v>154</v>
      </c>
      <c r="D525" s="2">
        <v>50</v>
      </c>
      <c r="E525" s="3">
        <v>27690</v>
      </c>
      <c r="F525" s="2" t="s">
        <v>99</v>
      </c>
      <c r="G525" s="2" t="s">
        <v>100</v>
      </c>
      <c r="H525" s="2" t="s">
        <v>1703</v>
      </c>
      <c r="I525" s="2" t="s">
        <v>380</v>
      </c>
      <c r="J525" s="2" t="s">
        <v>102</v>
      </c>
      <c r="K525" s="2" t="s">
        <v>103</v>
      </c>
      <c r="L525" s="2" t="s">
        <v>42</v>
      </c>
      <c r="M525" s="2" t="s">
        <v>43</v>
      </c>
      <c r="N525" s="2" t="s">
        <v>44</v>
      </c>
      <c r="O525" s="3">
        <v>42283</v>
      </c>
      <c r="P525" s="3" t="s">
        <v>1872</v>
      </c>
      <c r="Q525" s="2" t="s">
        <v>141</v>
      </c>
      <c r="R525" s="4">
        <v>55000</v>
      </c>
      <c r="S525" s="4">
        <v>7700</v>
      </c>
      <c r="T525" s="2">
        <v>5</v>
      </c>
      <c r="U525" s="2">
        <v>20</v>
      </c>
      <c r="V525" s="2">
        <v>1</v>
      </c>
      <c r="W525" s="2">
        <v>11</v>
      </c>
      <c r="X525" s="2">
        <v>-5</v>
      </c>
      <c r="Y525" s="2" t="s">
        <v>46</v>
      </c>
      <c r="Z525" s="2" t="s">
        <v>64</v>
      </c>
      <c r="AA525" s="2" t="s">
        <v>48</v>
      </c>
      <c r="AB525" s="2" t="s">
        <v>66</v>
      </c>
      <c r="AC525" s="2" t="s">
        <v>108</v>
      </c>
      <c r="AD525" s="2" t="s">
        <v>68</v>
      </c>
      <c r="AE525" s="2">
        <v>86</v>
      </c>
    </row>
    <row r="526" spans="1:31" ht="17" x14ac:dyDescent="0.2">
      <c r="A526" s="5" t="s">
        <v>1873</v>
      </c>
      <c r="B526" s="5" t="s">
        <v>1874</v>
      </c>
      <c r="C526" s="5" t="s">
        <v>209</v>
      </c>
      <c r="D526" s="5">
        <v>38</v>
      </c>
      <c r="E526" s="6">
        <v>32226</v>
      </c>
      <c r="F526" s="5" t="s">
        <v>71</v>
      </c>
      <c r="G526" s="5" t="s">
        <v>72</v>
      </c>
      <c r="H526" s="5" t="s">
        <v>424</v>
      </c>
      <c r="I526" s="5" t="s">
        <v>57</v>
      </c>
      <c r="J526" s="5" t="s">
        <v>456</v>
      </c>
      <c r="K526" s="5" t="s">
        <v>75</v>
      </c>
      <c r="L526" s="5" t="s">
        <v>390</v>
      </c>
      <c r="M526" s="5" t="s">
        <v>77</v>
      </c>
      <c r="N526" s="5" t="s">
        <v>360</v>
      </c>
      <c r="O526" s="6">
        <v>45379</v>
      </c>
      <c r="P526" s="6"/>
      <c r="Q526" s="5" t="s">
        <v>79</v>
      </c>
      <c r="R526" s="7">
        <v>68000</v>
      </c>
      <c r="S526" s="7">
        <v>3400</v>
      </c>
      <c r="T526" s="5">
        <v>3</v>
      </c>
      <c r="U526" s="5">
        <v>2</v>
      </c>
      <c r="V526" s="5">
        <v>11</v>
      </c>
      <c r="W526" s="5">
        <v>19</v>
      </c>
      <c r="X526" s="5">
        <v>60</v>
      </c>
      <c r="Y526" s="5" t="s">
        <v>46</v>
      </c>
      <c r="Z526" s="5" t="s">
        <v>312</v>
      </c>
      <c r="AA526" s="5" t="s">
        <v>215</v>
      </c>
      <c r="AB526" s="5" t="s">
        <v>66</v>
      </c>
      <c r="AC526" s="5" t="s">
        <v>81</v>
      </c>
      <c r="AD526" s="5" t="s">
        <v>276</v>
      </c>
      <c r="AE526" s="5">
        <v>49</v>
      </c>
    </row>
    <row r="527" spans="1:31" ht="17" x14ac:dyDescent="0.2">
      <c r="A527" s="2" t="s">
        <v>1875</v>
      </c>
      <c r="B527" s="2" t="s">
        <v>1876</v>
      </c>
      <c r="C527" s="2" t="s">
        <v>35</v>
      </c>
      <c r="D527" s="2">
        <v>46</v>
      </c>
      <c r="E527" s="3">
        <v>29283</v>
      </c>
      <c r="F527" s="2" t="s">
        <v>1214</v>
      </c>
      <c r="G527" s="2" t="s">
        <v>655</v>
      </c>
      <c r="H527" s="2" t="s">
        <v>225</v>
      </c>
      <c r="I527" s="2" t="s">
        <v>57</v>
      </c>
      <c r="J527" s="2" t="s">
        <v>495</v>
      </c>
      <c r="K527" s="2" t="s">
        <v>496</v>
      </c>
      <c r="L527" s="2" t="s">
        <v>442</v>
      </c>
      <c r="M527" s="2" t="s">
        <v>477</v>
      </c>
      <c r="N527" s="2" t="s">
        <v>1877</v>
      </c>
      <c r="O527" s="3">
        <v>45722</v>
      </c>
      <c r="P527" s="3"/>
      <c r="Q527" s="2" t="s">
        <v>45</v>
      </c>
      <c r="R527" s="4">
        <v>64000</v>
      </c>
      <c r="S527" s="4">
        <v>3200</v>
      </c>
      <c r="T527" s="2" t="s">
        <v>571</v>
      </c>
      <c r="U527" s="2">
        <v>39</v>
      </c>
      <c r="V527" s="2">
        <v>9</v>
      </c>
      <c r="W527" s="2">
        <v>0</v>
      </c>
      <c r="X527" s="2">
        <v>58</v>
      </c>
      <c r="Y527" s="2" t="s">
        <v>320</v>
      </c>
      <c r="Z527" s="2" t="s">
        <v>64</v>
      </c>
      <c r="AA527" s="2" t="s">
        <v>95</v>
      </c>
      <c r="AB527" s="2" t="s">
        <v>129</v>
      </c>
      <c r="AC527" s="2" t="s">
        <v>50</v>
      </c>
      <c r="AD527" s="2" t="s">
        <v>68</v>
      </c>
      <c r="AE527" s="2">
        <v>67</v>
      </c>
    </row>
    <row r="528" spans="1:31" ht="17" x14ac:dyDescent="0.2">
      <c r="A528" s="5" t="s">
        <v>1878</v>
      </c>
      <c r="B528" s="5" t="s">
        <v>1879</v>
      </c>
      <c r="C528" s="5" t="s">
        <v>332</v>
      </c>
      <c r="D528" s="5">
        <v>47</v>
      </c>
      <c r="E528" s="6">
        <v>28886</v>
      </c>
      <c r="F528" s="5" t="s">
        <v>560</v>
      </c>
      <c r="G528" s="5" t="s">
        <v>72</v>
      </c>
      <c r="H528" s="5" t="s">
        <v>430</v>
      </c>
      <c r="I528" s="5" t="s">
        <v>74</v>
      </c>
      <c r="J528" s="5" t="s">
        <v>470</v>
      </c>
      <c r="K528" s="5" t="s">
        <v>589</v>
      </c>
      <c r="L528" s="5" t="s">
        <v>242</v>
      </c>
      <c r="M528" s="5" t="s">
        <v>234</v>
      </c>
      <c r="N528" s="5" t="s">
        <v>235</v>
      </c>
      <c r="O528" s="6">
        <v>44557</v>
      </c>
      <c r="P528" s="6"/>
      <c r="Q528" s="5" t="s">
        <v>62</v>
      </c>
      <c r="R528" s="7">
        <v>66000</v>
      </c>
      <c r="S528" s="7">
        <v>3300</v>
      </c>
      <c r="T528" s="5">
        <v>3</v>
      </c>
      <c r="U528" s="5">
        <v>34</v>
      </c>
      <c r="V528" s="5">
        <v>13</v>
      </c>
      <c r="W528" s="5">
        <v>14</v>
      </c>
      <c r="X528" s="5">
        <v>86</v>
      </c>
      <c r="Y528" s="5" t="s">
        <v>46</v>
      </c>
      <c r="Z528" s="5" t="s">
        <v>64</v>
      </c>
      <c r="AA528" s="5" t="s">
        <v>857</v>
      </c>
      <c r="AB528" s="5" t="s">
        <v>49</v>
      </c>
      <c r="AC528" s="5" t="s">
        <v>130</v>
      </c>
      <c r="AD528" s="5" t="s">
        <v>68</v>
      </c>
      <c r="AE528" s="5">
        <v>68.599999999999994</v>
      </c>
    </row>
    <row r="529" spans="1:31" ht="34" x14ac:dyDescent="0.2">
      <c r="A529" s="2" t="s">
        <v>1880</v>
      </c>
      <c r="B529" s="2" t="s">
        <v>1881</v>
      </c>
      <c r="C529" s="2" t="s">
        <v>154</v>
      </c>
      <c r="D529" s="2">
        <v>36</v>
      </c>
      <c r="E529" s="3">
        <v>32913</v>
      </c>
      <c r="F529" s="2" t="s">
        <v>86</v>
      </c>
      <c r="G529" s="2" t="s">
        <v>87</v>
      </c>
      <c r="H529" s="2" t="s">
        <v>88</v>
      </c>
      <c r="I529" s="2" t="s">
        <v>115</v>
      </c>
      <c r="J529" s="2" t="s">
        <v>90</v>
      </c>
      <c r="K529" s="2" t="s">
        <v>91</v>
      </c>
      <c r="L529" s="2" t="s">
        <v>406</v>
      </c>
      <c r="M529" s="2" t="s">
        <v>250</v>
      </c>
      <c r="N529" s="2" t="s">
        <v>174</v>
      </c>
      <c r="O529" s="3">
        <v>43493</v>
      </c>
      <c r="P529" s="3"/>
      <c r="Q529" s="2" t="s">
        <v>45</v>
      </c>
      <c r="R529" s="4">
        <v>93000</v>
      </c>
      <c r="S529" s="4">
        <v>4600</v>
      </c>
      <c r="T529" s="2">
        <v>3</v>
      </c>
      <c r="U529" s="2">
        <v>9</v>
      </c>
      <c r="V529" s="2">
        <v>12</v>
      </c>
      <c r="W529" s="2">
        <v>0</v>
      </c>
      <c r="X529" s="2">
        <v>78</v>
      </c>
      <c r="Y529" s="2" t="s">
        <v>46</v>
      </c>
      <c r="Z529" s="2" t="s">
        <v>679</v>
      </c>
      <c r="AA529" s="2" t="s">
        <v>1783</v>
      </c>
      <c r="AB529" s="2" t="s">
        <v>66</v>
      </c>
      <c r="AC529" s="2" t="s">
        <v>96</v>
      </c>
      <c r="AD529" s="2" t="s">
        <v>68</v>
      </c>
      <c r="AE529" s="2">
        <v>66.5</v>
      </c>
    </row>
    <row r="530" spans="1:31" ht="17" x14ac:dyDescent="0.2">
      <c r="A530" s="5" t="s">
        <v>1882</v>
      </c>
      <c r="B530" s="5" t="s">
        <v>1883</v>
      </c>
      <c r="C530" s="5" t="s">
        <v>168</v>
      </c>
      <c r="D530" s="5">
        <v>45</v>
      </c>
      <c r="E530" s="6">
        <v>29631</v>
      </c>
      <c r="F530" s="5" t="s">
        <v>523</v>
      </c>
      <c r="G530" s="5" t="s">
        <v>100</v>
      </c>
      <c r="H530" s="5" t="s">
        <v>755</v>
      </c>
      <c r="I530" s="5" t="s">
        <v>74</v>
      </c>
      <c r="J530" s="5" t="s">
        <v>343</v>
      </c>
      <c r="K530" s="5" t="s">
        <v>344</v>
      </c>
      <c r="L530" s="5" t="s">
        <v>968</v>
      </c>
      <c r="M530" s="5" t="s">
        <v>337</v>
      </c>
      <c r="N530" s="5" t="s">
        <v>709</v>
      </c>
      <c r="O530" s="6">
        <v>45773</v>
      </c>
      <c r="P530" s="6"/>
      <c r="Q530" s="5" t="s">
        <v>62</v>
      </c>
      <c r="R530" s="7">
        <v>43000</v>
      </c>
      <c r="S530" s="7">
        <v>6000</v>
      </c>
      <c r="T530" s="5">
        <v>5</v>
      </c>
      <c r="U530" s="5">
        <v>27</v>
      </c>
      <c r="V530" s="5">
        <v>6</v>
      </c>
      <c r="W530" s="5">
        <v>4</v>
      </c>
      <c r="X530" s="5">
        <v>78</v>
      </c>
      <c r="Y530" s="5" t="s">
        <v>320</v>
      </c>
      <c r="Z530" s="5" t="s">
        <v>47</v>
      </c>
      <c r="AA530" s="5" t="s">
        <v>65</v>
      </c>
      <c r="AB530" s="5" t="s">
        <v>66</v>
      </c>
      <c r="AC530" s="5" t="s">
        <v>267</v>
      </c>
      <c r="AD530" s="5" t="s">
        <v>68</v>
      </c>
      <c r="AE530" s="5">
        <v>87</v>
      </c>
    </row>
    <row r="531" spans="1:31" ht="34" x14ac:dyDescent="0.2">
      <c r="A531" s="2" t="s">
        <v>1884</v>
      </c>
      <c r="B531" s="2" t="s">
        <v>1885</v>
      </c>
      <c r="C531" s="2" t="s">
        <v>35</v>
      </c>
      <c r="D531" s="2">
        <v>58</v>
      </c>
      <c r="E531" s="3">
        <v>24976</v>
      </c>
      <c r="F531" s="2" t="s">
        <v>113</v>
      </c>
      <c r="G531" s="2" t="s">
        <v>100</v>
      </c>
      <c r="H531" s="2" t="s">
        <v>519</v>
      </c>
      <c r="I531" s="2" t="s">
        <v>115</v>
      </c>
      <c r="J531" s="2" t="s">
        <v>743</v>
      </c>
      <c r="K531" s="2" t="s">
        <v>744</v>
      </c>
      <c r="L531" s="2" t="s">
        <v>319</v>
      </c>
      <c r="M531" s="2" t="s">
        <v>509</v>
      </c>
      <c r="N531" s="2" t="s">
        <v>80</v>
      </c>
      <c r="O531" s="3">
        <v>43358</v>
      </c>
      <c r="P531" s="3"/>
      <c r="Q531" s="2" t="s">
        <v>45</v>
      </c>
      <c r="R531" s="4">
        <v>62000</v>
      </c>
      <c r="S531" s="4">
        <v>3100</v>
      </c>
      <c r="T531" s="2">
        <v>3</v>
      </c>
      <c r="U531" s="2">
        <v>28</v>
      </c>
      <c r="V531" s="2">
        <v>12</v>
      </c>
      <c r="W531" s="2">
        <v>10</v>
      </c>
      <c r="X531" s="2">
        <v>60</v>
      </c>
      <c r="Y531" s="2" t="s">
        <v>46</v>
      </c>
      <c r="Z531" s="2" t="s">
        <v>47</v>
      </c>
      <c r="AA531" s="2" t="s">
        <v>221</v>
      </c>
      <c r="AB531" s="2" t="s">
        <v>80</v>
      </c>
      <c r="AC531" s="2" t="s">
        <v>121</v>
      </c>
      <c r="AD531" s="2" t="s">
        <v>68</v>
      </c>
      <c r="AE531" s="2">
        <v>60</v>
      </c>
    </row>
    <row r="532" spans="1:31" ht="17" x14ac:dyDescent="0.2">
      <c r="A532" s="5" t="s">
        <v>1886</v>
      </c>
      <c r="B532" s="5" t="s">
        <v>1887</v>
      </c>
      <c r="C532" s="5" t="s">
        <v>35</v>
      </c>
      <c r="D532" s="5">
        <v>30</v>
      </c>
      <c r="E532" s="6" t="s">
        <v>1888</v>
      </c>
      <c r="F532" s="5" t="s">
        <v>71</v>
      </c>
      <c r="G532" s="5" t="s">
        <v>72</v>
      </c>
      <c r="H532" s="5" t="s">
        <v>424</v>
      </c>
      <c r="I532" s="5" t="s">
        <v>115</v>
      </c>
      <c r="J532" s="5" t="s">
        <v>397</v>
      </c>
      <c r="K532" s="5" t="s">
        <v>398</v>
      </c>
      <c r="L532" s="5" t="s">
        <v>60</v>
      </c>
      <c r="M532" s="5" t="s">
        <v>61</v>
      </c>
      <c r="N532" s="5" t="s">
        <v>60</v>
      </c>
      <c r="O532" s="6">
        <v>44818</v>
      </c>
      <c r="P532" s="6"/>
      <c r="Q532" s="5" t="s">
        <v>79</v>
      </c>
      <c r="R532" s="7">
        <v>78000</v>
      </c>
      <c r="S532" s="7">
        <v>7000</v>
      </c>
      <c r="T532" s="5" t="s">
        <v>536</v>
      </c>
      <c r="U532" s="5">
        <v>23</v>
      </c>
      <c r="V532" s="5">
        <v>15</v>
      </c>
      <c r="W532" s="5">
        <v>1</v>
      </c>
      <c r="X532" s="5">
        <v>59</v>
      </c>
      <c r="Y532" s="5" t="s">
        <v>46</v>
      </c>
      <c r="Z532" s="5" t="s">
        <v>151</v>
      </c>
      <c r="AA532" s="5" t="s">
        <v>845</v>
      </c>
      <c r="AB532" s="5" t="s">
        <v>66</v>
      </c>
      <c r="AC532" s="5" t="s">
        <v>81</v>
      </c>
      <c r="AD532" s="5" t="s">
        <v>68</v>
      </c>
      <c r="AE532" s="5">
        <v>71.900000000000006</v>
      </c>
    </row>
    <row r="533" spans="1:31" ht="17" x14ac:dyDescent="0.2">
      <c r="A533" s="2" t="s">
        <v>1889</v>
      </c>
      <c r="B533" s="2" t="s">
        <v>1890</v>
      </c>
      <c r="C533" s="2" t="s">
        <v>35</v>
      </c>
      <c r="D533" s="2">
        <v>60</v>
      </c>
      <c r="E533" s="3">
        <v>24181</v>
      </c>
      <c r="F533" s="2" t="s">
        <v>133</v>
      </c>
      <c r="G533" s="2" t="s">
        <v>723</v>
      </c>
      <c r="H533" s="2" t="s">
        <v>1375</v>
      </c>
      <c r="I533" s="2" t="s">
        <v>157</v>
      </c>
      <c r="J533" s="2" t="s">
        <v>685</v>
      </c>
      <c r="K533" s="2" t="s">
        <v>686</v>
      </c>
      <c r="L533" s="2" t="s">
        <v>1637</v>
      </c>
      <c r="M533" s="2" t="s">
        <v>161</v>
      </c>
      <c r="N533" s="2" t="s">
        <v>1891</v>
      </c>
      <c r="O533" s="3">
        <v>42935</v>
      </c>
      <c r="P533" s="3"/>
      <c r="Q533" s="2" t="s">
        <v>62</v>
      </c>
      <c r="R533" s="4">
        <v>42000</v>
      </c>
      <c r="S533" s="4">
        <v>3800</v>
      </c>
      <c r="T533" s="2">
        <v>4</v>
      </c>
      <c r="U533" s="2">
        <v>14</v>
      </c>
      <c r="V533" s="2">
        <v>20</v>
      </c>
      <c r="W533" s="2">
        <v>15</v>
      </c>
      <c r="X533" s="2">
        <v>63</v>
      </c>
      <c r="Y533" s="2" t="s">
        <v>46</v>
      </c>
      <c r="Z533" s="2" t="s">
        <v>64</v>
      </c>
      <c r="AA533" s="2" t="s">
        <v>95</v>
      </c>
      <c r="AB533" s="2" t="s">
        <v>80</v>
      </c>
      <c r="AC533" s="2" t="s">
        <v>143</v>
      </c>
      <c r="AD533" s="2" t="s">
        <v>68</v>
      </c>
      <c r="AE533" s="2">
        <v>64</v>
      </c>
    </row>
    <row r="534" spans="1:31" ht="34" x14ac:dyDescent="0.2">
      <c r="A534" s="5" t="s">
        <v>1892</v>
      </c>
      <c r="B534" s="5" t="s">
        <v>1893</v>
      </c>
      <c r="C534" s="5" t="s">
        <v>35</v>
      </c>
      <c r="D534" s="5">
        <v>36</v>
      </c>
      <c r="E534" s="6" t="s">
        <v>1894</v>
      </c>
      <c r="F534" s="5" t="s">
        <v>609</v>
      </c>
      <c r="G534" s="5" t="s">
        <v>351</v>
      </c>
      <c r="H534" s="5" t="s">
        <v>699</v>
      </c>
      <c r="I534" s="5" t="s">
        <v>115</v>
      </c>
      <c r="J534" s="5" t="s">
        <v>171</v>
      </c>
      <c r="K534" s="5" t="s">
        <v>172</v>
      </c>
      <c r="L534" s="5" t="s">
        <v>1273</v>
      </c>
      <c r="M534" s="5" t="s">
        <v>265</v>
      </c>
      <c r="N534" s="5" t="s">
        <v>360</v>
      </c>
      <c r="O534" s="6">
        <v>44581</v>
      </c>
      <c r="P534" s="6">
        <v>45811</v>
      </c>
      <c r="Q534" s="5" t="s">
        <v>141</v>
      </c>
      <c r="R534" s="7">
        <v>49000</v>
      </c>
      <c r="S534" s="7">
        <v>2400</v>
      </c>
      <c r="T534" s="5">
        <v>3</v>
      </c>
      <c r="U534" s="5">
        <v>22</v>
      </c>
      <c r="V534" s="5">
        <v>14</v>
      </c>
      <c r="W534" s="5">
        <v>10</v>
      </c>
      <c r="X534" s="5">
        <v>58</v>
      </c>
      <c r="Y534" s="5" t="s">
        <v>63</v>
      </c>
      <c r="Z534" s="5" t="s">
        <v>107</v>
      </c>
      <c r="AA534" s="5" t="s">
        <v>65</v>
      </c>
      <c r="AB534" s="5" t="s">
        <v>243</v>
      </c>
      <c r="AC534" s="5" t="s">
        <v>177</v>
      </c>
      <c r="AD534" s="5" t="s">
        <v>222</v>
      </c>
      <c r="AE534" s="5">
        <v>57.8</v>
      </c>
    </row>
    <row r="535" spans="1:31" ht="34" x14ac:dyDescent="0.2">
      <c r="A535" s="2" t="s">
        <v>1895</v>
      </c>
      <c r="B535" s="2" t="s">
        <v>1896</v>
      </c>
      <c r="C535" s="2" t="s">
        <v>209</v>
      </c>
      <c r="D535" s="2">
        <v>33</v>
      </c>
      <c r="E535" s="3">
        <v>33860</v>
      </c>
      <c r="F535" s="2" t="s">
        <v>1165</v>
      </c>
      <c r="G535" s="2" t="s">
        <v>72</v>
      </c>
      <c r="H535" s="2" t="s">
        <v>395</v>
      </c>
      <c r="I535" s="2" t="s">
        <v>183</v>
      </c>
      <c r="J535" s="2" t="s">
        <v>456</v>
      </c>
      <c r="K535" s="2" t="s">
        <v>75</v>
      </c>
      <c r="L535" s="2" t="s">
        <v>420</v>
      </c>
      <c r="M535" s="2" t="s">
        <v>43</v>
      </c>
      <c r="N535" s="2" t="s">
        <v>421</v>
      </c>
      <c r="O535" s="3">
        <v>46019</v>
      </c>
      <c r="P535" s="3"/>
      <c r="Q535" s="2" t="s">
        <v>45</v>
      </c>
      <c r="R535" s="4">
        <v>44000</v>
      </c>
      <c r="S535" s="4">
        <v>900</v>
      </c>
      <c r="T535" s="2">
        <v>2</v>
      </c>
      <c r="U535" s="2">
        <v>25</v>
      </c>
      <c r="V535" s="2">
        <v>13</v>
      </c>
      <c r="W535" s="2">
        <v>22</v>
      </c>
      <c r="X535" s="2">
        <v>60</v>
      </c>
      <c r="Y535" s="2" t="s">
        <v>46</v>
      </c>
      <c r="Z535" s="2" t="s">
        <v>107</v>
      </c>
      <c r="AA535" s="2" t="s">
        <v>215</v>
      </c>
      <c r="AB535" s="2" t="s">
        <v>80</v>
      </c>
      <c r="AC535" s="2" t="s">
        <v>81</v>
      </c>
      <c r="AD535" s="2" t="s">
        <v>68</v>
      </c>
      <c r="AE535" s="2">
        <v>45.2</v>
      </c>
    </row>
    <row r="536" spans="1:31" ht="34" x14ac:dyDescent="0.2">
      <c r="A536" s="5" t="s">
        <v>1897</v>
      </c>
      <c r="B536" s="5" t="s">
        <v>1898</v>
      </c>
      <c r="C536" s="5" t="s">
        <v>35</v>
      </c>
      <c r="D536" s="5">
        <v>33</v>
      </c>
      <c r="E536" s="6">
        <v>33832</v>
      </c>
      <c r="F536" s="5" t="s">
        <v>210</v>
      </c>
      <c r="G536" s="5" t="s">
        <v>675</v>
      </c>
      <c r="H536" s="5" t="s">
        <v>519</v>
      </c>
      <c r="I536" s="5" t="s">
        <v>389</v>
      </c>
      <c r="J536" s="5" t="s">
        <v>440</v>
      </c>
      <c r="K536" s="5" t="s">
        <v>441</v>
      </c>
      <c r="L536" s="5" t="s">
        <v>472</v>
      </c>
      <c r="M536" s="5" t="s">
        <v>43</v>
      </c>
      <c r="N536" s="5" t="s">
        <v>421</v>
      </c>
      <c r="O536" s="6">
        <v>45823</v>
      </c>
      <c r="P536" s="6"/>
      <c r="Q536" s="5" t="s">
        <v>297</v>
      </c>
      <c r="R536" s="7">
        <v>123000</v>
      </c>
      <c r="S536" s="7">
        <v>7400</v>
      </c>
      <c r="T536" s="5">
        <v>3</v>
      </c>
      <c r="U536" s="5">
        <v>18</v>
      </c>
      <c r="V536" s="5">
        <v>16</v>
      </c>
      <c r="W536" s="5">
        <v>4</v>
      </c>
      <c r="X536" s="5">
        <v>61</v>
      </c>
      <c r="Y536" s="5" t="s">
        <v>46</v>
      </c>
      <c r="Z536" s="5" t="s">
        <v>64</v>
      </c>
      <c r="AA536" s="5" t="s">
        <v>48</v>
      </c>
      <c r="AB536" s="5" t="s">
        <v>80</v>
      </c>
      <c r="AC536" s="5" t="s">
        <v>121</v>
      </c>
      <c r="AD536" s="5" t="s">
        <v>276</v>
      </c>
      <c r="AE536" s="5">
        <v>60.8</v>
      </c>
    </row>
    <row r="537" spans="1:31" ht="34" x14ac:dyDescent="0.2">
      <c r="A537" s="2" t="s">
        <v>1899</v>
      </c>
      <c r="B537" s="2" t="s">
        <v>1900</v>
      </c>
      <c r="C537" s="2" t="s">
        <v>35</v>
      </c>
      <c r="D537" s="2">
        <v>52</v>
      </c>
      <c r="E537" s="3">
        <v>26857</v>
      </c>
      <c r="F537" s="2" t="s">
        <v>1043</v>
      </c>
      <c r="G537" s="2" t="s">
        <v>351</v>
      </c>
      <c r="H537" s="2" t="s">
        <v>626</v>
      </c>
      <c r="I537" s="2" t="s">
        <v>57</v>
      </c>
      <c r="J537" s="2" t="s">
        <v>627</v>
      </c>
      <c r="K537" s="2" t="s">
        <v>628</v>
      </c>
      <c r="L537" s="2" t="s">
        <v>840</v>
      </c>
      <c r="M537" s="2" t="s">
        <v>43</v>
      </c>
      <c r="N537" s="2" t="s">
        <v>44</v>
      </c>
      <c r="O537" s="3">
        <v>44093</v>
      </c>
      <c r="P537" s="3"/>
      <c r="Q537" s="2" t="s">
        <v>62</v>
      </c>
      <c r="R537" s="4">
        <v>87000</v>
      </c>
      <c r="S537" s="4">
        <v>4400</v>
      </c>
      <c r="T537" s="2">
        <v>3</v>
      </c>
      <c r="U537" s="2">
        <v>16</v>
      </c>
      <c r="V537" s="2">
        <v>13</v>
      </c>
      <c r="W537" s="2">
        <v>7</v>
      </c>
      <c r="X537" s="2">
        <v>76</v>
      </c>
      <c r="Y537" s="2" t="s">
        <v>46</v>
      </c>
      <c r="Z537" s="2" t="s">
        <v>64</v>
      </c>
      <c r="AA537" s="2" t="s">
        <v>95</v>
      </c>
      <c r="AB537" s="2" t="s">
        <v>66</v>
      </c>
      <c r="AC537" s="2" t="s">
        <v>284</v>
      </c>
      <c r="AD537" s="2" t="s">
        <v>68</v>
      </c>
      <c r="AE537" s="2">
        <v>64.099999999999994</v>
      </c>
    </row>
    <row r="538" spans="1:31" ht="34" x14ac:dyDescent="0.2">
      <c r="A538" s="5" t="s">
        <v>1901</v>
      </c>
      <c r="B538" s="5" t="s">
        <v>1902</v>
      </c>
      <c r="C538" s="5" t="s">
        <v>154</v>
      </c>
      <c r="D538" s="5">
        <v>42</v>
      </c>
      <c r="E538" s="6" t="s">
        <v>1903</v>
      </c>
      <c r="F538" s="5" t="s">
        <v>417</v>
      </c>
      <c r="G538" s="5" t="s">
        <v>100</v>
      </c>
      <c r="H538" s="5" t="s">
        <v>1904</v>
      </c>
      <c r="I538" s="5" t="s">
        <v>115</v>
      </c>
      <c r="J538" s="5" t="s">
        <v>418</v>
      </c>
      <c r="K538" s="5" t="s">
        <v>1764</v>
      </c>
      <c r="L538" s="5" t="s">
        <v>390</v>
      </c>
      <c r="M538" s="5" t="s">
        <v>265</v>
      </c>
      <c r="N538" s="5" t="s">
        <v>360</v>
      </c>
      <c r="O538" s="6">
        <v>45196</v>
      </c>
      <c r="P538" s="6">
        <v>45377</v>
      </c>
      <c r="Q538" s="5" t="s">
        <v>141</v>
      </c>
      <c r="R538" s="7">
        <v>54000</v>
      </c>
      <c r="S538" s="7">
        <v>2700</v>
      </c>
      <c r="T538" s="5">
        <v>3</v>
      </c>
      <c r="U538" s="5">
        <v>7</v>
      </c>
      <c r="V538" s="5">
        <v>12</v>
      </c>
      <c r="W538" s="5">
        <v>11</v>
      </c>
      <c r="X538" s="5">
        <v>41</v>
      </c>
      <c r="Y538" s="5" t="s">
        <v>320</v>
      </c>
      <c r="Z538" s="5" t="s">
        <v>151</v>
      </c>
      <c r="AA538" s="5" t="s">
        <v>221</v>
      </c>
      <c r="AB538" s="5" t="s">
        <v>66</v>
      </c>
      <c r="AC538" s="5" t="s">
        <v>121</v>
      </c>
      <c r="AD538" s="5" t="s">
        <v>68</v>
      </c>
      <c r="AE538" s="5">
        <v>47.6</v>
      </c>
    </row>
    <row r="539" spans="1:31" ht="17" x14ac:dyDescent="0.2">
      <c r="A539" s="2" t="s">
        <v>1905</v>
      </c>
      <c r="B539" s="2" t="s">
        <v>1906</v>
      </c>
      <c r="C539" s="2" t="s">
        <v>154</v>
      </c>
      <c r="D539" s="2">
        <v>49</v>
      </c>
      <c r="E539" s="3" t="s">
        <v>1907</v>
      </c>
      <c r="F539" s="2" t="s">
        <v>210</v>
      </c>
      <c r="G539" s="2" t="s">
        <v>100</v>
      </c>
      <c r="H539" s="2" t="s">
        <v>114</v>
      </c>
      <c r="I539" s="2" t="s">
        <v>74</v>
      </c>
      <c r="J539" s="2" t="s">
        <v>902</v>
      </c>
      <c r="K539" s="2" t="s">
        <v>903</v>
      </c>
      <c r="L539" s="2" t="s">
        <v>1908</v>
      </c>
      <c r="M539" s="2" t="s">
        <v>273</v>
      </c>
      <c r="N539" s="2" t="s">
        <v>791</v>
      </c>
      <c r="O539" s="3">
        <v>42802</v>
      </c>
      <c r="P539" s="3"/>
      <c r="Q539" s="2" t="s">
        <v>62</v>
      </c>
      <c r="R539" s="4">
        <v>45000</v>
      </c>
      <c r="S539" s="4">
        <v>2200</v>
      </c>
      <c r="T539" s="2">
        <v>3</v>
      </c>
      <c r="U539" s="2">
        <v>28</v>
      </c>
      <c r="V539" s="2">
        <v>24</v>
      </c>
      <c r="W539" s="2">
        <v>32</v>
      </c>
      <c r="X539" s="2">
        <v>63</v>
      </c>
      <c r="Y539" s="2" t="s">
        <v>298</v>
      </c>
      <c r="Z539" s="2" t="s">
        <v>64</v>
      </c>
      <c r="AA539" s="2" t="s">
        <v>215</v>
      </c>
      <c r="AB539" s="2" t="s">
        <v>80</v>
      </c>
      <c r="AC539" s="2" t="s">
        <v>527</v>
      </c>
      <c r="AD539" s="2" t="s">
        <v>68</v>
      </c>
      <c r="AE539" s="2">
        <v>56</v>
      </c>
    </row>
    <row r="540" spans="1:31" ht="34" x14ac:dyDescent="0.2">
      <c r="A540" s="5" t="s">
        <v>1909</v>
      </c>
      <c r="B540" s="5" t="s">
        <v>1910</v>
      </c>
      <c r="C540" s="5" t="s">
        <v>154</v>
      </c>
      <c r="D540" s="5">
        <v>43</v>
      </c>
      <c r="E540" s="6">
        <v>30391</v>
      </c>
      <c r="F540" s="5" t="s">
        <v>789</v>
      </c>
      <c r="G540" s="5" t="s">
        <v>55</v>
      </c>
      <c r="H540" s="5" t="s">
        <v>1911</v>
      </c>
      <c r="I540" s="5" t="s">
        <v>57</v>
      </c>
      <c r="J540" s="5" t="s">
        <v>171</v>
      </c>
      <c r="K540" s="5" t="s">
        <v>172</v>
      </c>
      <c r="L540" s="5" t="s">
        <v>160</v>
      </c>
      <c r="M540" s="5" t="s">
        <v>161</v>
      </c>
      <c r="N540" s="5" t="s">
        <v>174</v>
      </c>
      <c r="O540" s="6">
        <v>43210</v>
      </c>
      <c r="P540" s="6"/>
      <c r="Q540" s="5" t="s">
        <v>45</v>
      </c>
      <c r="R540" s="7">
        <v>128000</v>
      </c>
      <c r="S540" s="7">
        <v>6400</v>
      </c>
      <c r="T540" s="5">
        <v>3</v>
      </c>
      <c r="U540" s="5">
        <v>2</v>
      </c>
      <c r="V540" s="5">
        <v>9</v>
      </c>
      <c r="W540" s="5">
        <v>7</v>
      </c>
      <c r="X540" s="5">
        <v>59</v>
      </c>
      <c r="Y540" s="5" t="s">
        <v>46</v>
      </c>
      <c r="Z540" s="5" t="s">
        <v>47</v>
      </c>
      <c r="AA540" s="5" t="s">
        <v>221</v>
      </c>
      <c r="AB540" s="5" t="s">
        <v>66</v>
      </c>
      <c r="AC540" s="5" t="s">
        <v>177</v>
      </c>
      <c r="AD540" s="5" t="s">
        <v>68</v>
      </c>
      <c r="AE540" s="5">
        <v>54.6</v>
      </c>
    </row>
    <row r="541" spans="1:31" ht="34" x14ac:dyDescent="0.2">
      <c r="A541" s="2" t="s">
        <v>1912</v>
      </c>
      <c r="B541" s="2" t="s">
        <v>1913</v>
      </c>
      <c r="C541" s="2" t="s">
        <v>35</v>
      </c>
      <c r="D541" s="2">
        <v>34</v>
      </c>
      <c r="E541" s="3">
        <v>33520</v>
      </c>
      <c r="F541" s="2" t="s">
        <v>1495</v>
      </c>
      <c r="G541" s="2" t="s">
        <v>37</v>
      </c>
      <c r="H541" s="2" t="s">
        <v>146</v>
      </c>
      <c r="I541" s="2" t="s">
        <v>157</v>
      </c>
      <c r="J541" s="2" t="s">
        <v>40</v>
      </c>
      <c r="K541" s="2" t="s">
        <v>41</v>
      </c>
      <c r="L541" s="2" t="s">
        <v>118</v>
      </c>
      <c r="M541" s="2" t="s">
        <v>119</v>
      </c>
      <c r="N541" s="2" t="s">
        <v>120</v>
      </c>
      <c r="O541" s="3">
        <v>44523</v>
      </c>
      <c r="P541" s="3"/>
      <c r="Q541" s="2" t="s">
        <v>62</v>
      </c>
      <c r="R541" s="4">
        <v>45000</v>
      </c>
      <c r="S541" s="4">
        <v>900</v>
      </c>
      <c r="T541" s="2" t="s">
        <v>502</v>
      </c>
      <c r="U541" s="2">
        <v>35</v>
      </c>
      <c r="V541" s="2">
        <v>10</v>
      </c>
      <c r="W541" s="2">
        <v>15</v>
      </c>
      <c r="X541" s="2">
        <v>67</v>
      </c>
      <c r="Y541" s="2" t="s">
        <v>63</v>
      </c>
      <c r="Z541" s="2" t="s">
        <v>107</v>
      </c>
      <c r="AA541" s="2" t="s">
        <v>221</v>
      </c>
      <c r="AB541" s="2" t="s">
        <v>80</v>
      </c>
      <c r="AC541" s="2" t="s">
        <v>50</v>
      </c>
      <c r="AD541" s="2" t="s">
        <v>68</v>
      </c>
      <c r="AE541" s="2">
        <v>52.7</v>
      </c>
    </row>
    <row r="542" spans="1:31" ht="17" x14ac:dyDescent="0.2">
      <c r="A542" s="5" t="s">
        <v>1914</v>
      </c>
      <c r="B542" s="5" t="s">
        <v>1915</v>
      </c>
      <c r="C542" s="5" t="s">
        <v>642</v>
      </c>
      <c r="D542" s="5">
        <v>40</v>
      </c>
      <c r="E542" s="6">
        <v>31286</v>
      </c>
      <c r="F542" s="5" t="s">
        <v>36</v>
      </c>
      <c r="G542" s="5" t="s">
        <v>37</v>
      </c>
      <c r="H542" s="5" t="s">
        <v>146</v>
      </c>
      <c r="I542" s="5" t="s">
        <v>57</v>
      </c>
      <c r="J542" s="5" t="s">
        <v>147</v>
      </c>
      <c r="K542" s="5" t="s">
        <v>148</v>
      </c>
      <c r="L542" s="5" t="s">
        <v>319</v>
      </c>
      <c r="M542" s="5" t="s">
        <v>255</v>
      </c>
      <c r="N542" s="5" t="s">
        <v>80</v>
      </c>
      <c r="O542" s="6">
        <v>44780</v>
      </c>
      <c r="P542" s="6"/>
      <c r="Q542" s="5" t="s">
        <v>297</v>
      </c>
      <c r="R542" s="7">
        <v>113000</v>
      </c>
      <c r="S542" s="7">
        <v>5600</v>
      </c>
      <c r="T542" s="5">
        <v>3</v>
      </c>
      <c r="U542" s="5">
        <v>30</v>
      </c>
      <c r="V542" s="5">
        <v>18</v>
      </c>
      <c r="W542" s="5">
        <v>14</v>
      </c>
      <c r="X542" s="5">
        <v>57</v>
      </c>
      <c r="Y542" s="5" t="s">
        <v>46</v>
      </c>
      <c r="Z542" s="5" t="s">
        <v>47</v>
      </c>
      <c r="AA542" s="5" t="s">
        <v>215</v>
      </c>
      <c r="AB542" s="5" t="s">
        <v>66</v>
      </c>
      <c r="AC542" s="5" t="s">
        <v>50</v>
      </c>
      <c r="AD542" s="5" t="s">
        <v>68</v>
      </c>
      <c r="AE542" s="5">
        <v>57.5</v>
      </c>
    </row>
    <row r="543" spans="1:31" ht="34" x14ac:dyDescent="0.2">
      <c r="A543" s="2" t="s">
        <v>1916</v>
      </c>
      <c r="B543" s="2" t="s">
        <v>1917</v>
      </c>
      <c r="C543" s="2" t="s">
        <v>35</v>
      </c>
      <c r="D543" s="2">
        <v>60</v>
      </c>
      <c r="E543" s="3" t="s">
        <v>1918</v>
      </c>
      <c r="F543" s="2" t="s">
        <v>279</v>
      </c>
      <c r="G543" s="2" t="s">
        <v>55</v>
      </c>
      <c r="H543" s="2" t="s">
        <v>307</v>
      </c>
      <c r="I543" s="2" t="s">
        <v>115</v>
      </c>
      <c r="J543" s="2" t="s">
        <v>308</v>
      </c>
      <c r="K543" s="2" t="s">
        <v>309</v>
      </c>
      <c r="L543" s="2" t="s">
        <v>773</v>
      </c>
      <c r="M543" s="2" t="s">
        <v>119</v>
      </c>
      <c r="N543" s="2" t="s">
        <v>412</v>
      </c>
      <c r="O543" s="3">
        <v>42374</v>
      </c>
      <c r="P543" s="3"/>
      <c r="Q543" s="2" t="s">
        <v>79</v>
      </c>
      <c r="R543" s="4">
        <v>84000</v>
      </c>
      <c r="S543" s="4">
        <v>11800</v>
      </c>
      <c r="T543" s="2">
        <v>5</v>
      </c>
      <c r="U543" s="2">
        <v>19</v>
      </c>
      <c r="V543" s="2">
        <v>18</v>
      </c>
      <c r="W543" s="2">
        <v>6</v>
      </c>
      <c r="X543" s="2">
        <v>67</v>
      </c>
      <c r="Y543" s="2" t="s">
        <v>339</v>
      </c>
      <c r="Z543" s="2" t="s">
        <v>64</v>
      </c>
      <c r="AA543" s="2" t="s">
        <v>215</v>
      </c>
      <c r="AB543" s="2" t="s">
        <v>129</v>
      </c>
      <c r="AC543" s="2" t="s">
        <v>284</v>
      </c>
      <c r="AD543" s="2" t="s">
        <v>68</v>
      </c>
      <c r="AE543" s="2">
        <v>80.2</v>
      </c>
    </row>
    <row r="544" spans="1:31" ht="17" x14ac:dyDescent="0.2">
      <c r="A544" s="5" t="s">
        <v>1919</v>
      </c>
      <c r="B544" s="5" t="s">
        <v>1920</v>
      </c>
      <c r="C544" s="5" t="s">
        <v>154</v>
      </c>
      <c r="D544" s="5">
        <v>23</v>
      </c>
      <c r="E544" s="6">
        <v>37561</v>
      </c>
      <c r="F544" s="5" t="s">
        <v>429</v>
      </c>
      <c r="G544" s="5" t="s">
        <v>72</v>
      </c>
      <c r="H544" s="5" t="s">
        <v>201</v>
      </c>
      <c r="I544" s="5" t="s">
        <v>74</v>
      </c>
      <c r="J544" s="5" t="s">
        <v>324</v>
      </c>
      <c r="K544" s="5" t="s">
        <v>325</v>
      </c>
      <c r="L544" s="5" t="s">
        <v>729</v>
      </c>
      <c r="M544" s="5" t="s">
        <v>525</v>
      </c>
      <c r="N544" s="5" t="s">
        <v>139</v>
      </c>
      <c r="O544" s="6">
        <v>43253</v>
      </c>
      <c r="P544" s="6" t="s">
        <v>1921</v>
      </c>
      <c r="Q544" s="5" t="s">
        <v>141</v>
      </c>
      <c r="R544" s="7">
        <v>52000</v>
      </c>
      <c r="S544" s="7">
        <v>2600</v>
      </c>
      <c r="T544" s="5">
        <v>3</v>
      </c>
      <c r="U544" s="5">
        <v>37</v>
      </c>
      <c r="V544" s="5">
        <v>29</v>
      </c>
      <c r="W544" s="5">
        <v>8</v>
      </c>
      <c r="X544" s="5">
        <v>61</v>
      </c>
      <c r="Y544" s="5" t="s">
        <v>46</v>
      </c>
      <c r="Z544" s="5" t="s">
        <v>151</v>
      </c>
      <c r="AA544" s="5" t="s">
        <v>48</v>
      </c>
      <c r="AB544" s="5" t="s">
        <v>164</v>
      </c>
      <c r="AC544" s="5" t="s">
        <v>130</v>
      </c>
      <c r="AD544" s="5" t="s">
        <v>68</v>
      </c>
      <c r="AE544" s="5">
        <v>63.6</v>
      </c>
    </row>
    <row r="545" spans="1:31" ht="17" x14ac:dyDescent="0.2">
      <c r="A545" s="2" t="s">
        <v>1922</v>
      </c>
      <c r="B545" s="2" t="s">
        <v>1408</v>
      </c>
      <c r="C545" s="2" t="s">
        <v>154</v>
      </c>
      <c r="D545" s="2">
        <v>29</v>
      </c>
      <c r="E545" s="3">
        <v>35481</v>
      </c>
      <c r="F545" s="2" t="s">
        <v>402</v>
      </c>
      <c r="G545" s="2" t="s">
        <v>72</v>
      </c>
      <c r="H545" s="2" t="s">
        <v>403</v>
      </c>
      <c r="I545" s="2" t="s">
        <v>157</v>
      </c>
      <c r="J545" s="2" t="s">
        <v>617</v>
      </c>
      <c r="K545" s="2" t="s">
        <v>618</v>
      </c>
      <c r="L545" s="2" t="s">
        <v>491</v>
      </c>
      <c r="M545" s="2" t="s">
        <v>43</v>
      </c>
      <c r="N545" s="2" t="s">
        <v>492</v>
      </c>
      <c r="O545" s="3">
        <v>45951</v>
      </c>
      <c r="P545" s="3"/>
      <c r="Q545" s="2" t="s">
        <v>62</v>
      </c>
      <c r="R545" s="4">
        <v>38000</v>
      </c>
      <c r="S545" s="4">
        <v>1900</v>
      </c>
      <c r="T545" s="2">
        <v>3</v>
      </c>
      <c r="U545" s="2">
        <v>31</v>
      </c>
      <c r="V545" s="2">
        <v>12</v>
      </c>
      <c r="W545" s="2">
        <v>5</v>
      </c>
      <c r="X545" s="2">
        <v>65</v>
      </c>
      <c r="Y545" s="2" t="s">
        <v>46</v>
      </c>
      <c r="Z545" s="2" t="s">
        <v>292</v>
      </c>
      <c r="AA545" s="2" t="s">
        <v>1923</v>
      </c>
      <c r="AB545" s="2" t="s">
        <v>66</v>
      </c>
      <c r="AC545" s="2" t="s">
        <v>408</v>
      </c>
      <c r="AD545" s="2" t="s">
        <v>51</v>
      </c>
      <c r="AE545" s="2">
        <v>65</v>
      </c>
    </row>
    <row r="546" spans="1:31" ht="17" x14ac:dyDescent="0.2">
      <c r="A546" s="5" t="s">
        <v>1924</v>
      </c>
      <c r="B546" s="5" t="s">
        <v>1925</v>
      </c>
      <c r="C546" s="5" t="s">
        <v>332</v>
      </c>
      <c r="D546" s="5">
        <v>36</v>
      </c>
      <c r="E546" s="6">
        <v>32965</v>
      </c>
      <c r="F546" s="5" t="s">
        <v>550</v>
      </c>
      <c r="G546" s="5" t="s">
        <v>37</v>
      </c>
      <c r="H546" s="5" t="s">
        <v>146</v>
      </c>
      <c r="I546" s="5" t="s">
        <v>57</v>
      </c>
      <c r="J546" s="5" t="s">
        <v>495</v>
      </c>
      <c r="K546" s="5" t="s">
        <v>496</v>
      </c>
      <c r="L546" s="5" t="s">
        <v>366</v>
      </c>
      <c r="M546" s="5" t="s">
        <v>1926</v>
      </c>
      <c r="N546" s="5" t="s">
        <v>274</v>
      </c>
      <c r="O546" s="6" t="s">
        <v>1927</v>
      </c>
      <c r="P546" s="6"/>
      <c r="Q546" s="5" t="s">
        <v>79</v>
      </c>
      <c r="R546" s="7">
        <v>94000</v>
      </c>
      <c r="S546" s="7">
        <v>4700</v>
      </c>
      <c r="T546" s="5" t="s">
        <v>571</v>
      </c>
      <c r="U546" s="5">
        <v>20</v>
      </c>
      <c r="V546" s="5">
        <v>6</v>
      </c>
      <c r="W546" s="5">
        <v>13</v>
      </c>
      <c r="X546" s="5">
        <v>76</v>
      </c>
      <c r="Y546" s="5" t="s">
        <v>46</v>
      </c>
      <c r="Z546" s="5" t="s">
        <v>47</v>
      </c>
      <c r="AA546" s="5" t="s">
        <v>65</v>
      </c>
      <c r="AB546" s="5" t="s">
        <v>313</v>
      </c>
      <c r="AC546" s="5" t="s">
        <v>50</v>
      </c>
      <c r="AD546" s="5" t="s">
        <v>82</v>
      </c>
      <c r="AE546" s="5">
        <v>62.1</v>
      </c>
    </row>
    <row r="547" spans="1:31" ht="17" x14ac:dyDescent="0.2">
      <c r="A547" s="2" t="s">
        <v>1928</v>
      </c>
      <c r="B547" s="2" t="s">
        <v>1929</v>
      </c>
      <c r="C547" s="2" t="s">
        <v>154</v>
      </c>
      <c r="D547" s="2">
        <v>50</v>
      </c>
      <c r="E547" s="3">
        <v>27727</v>
      </c>
      <c r="F547" s="2" t="s">
        <v>210</v>
      </c>
      <c r="G547" s="2" t="s">
        <v>675</v>
      </c>
      <c r="H547" s="2" t="s">
        <v>1040</v>
      </c>
      <c r="I547" s="2" t="s">
        <v>74</v>
      </c>
      <c r="J547" s="2" t="s">
        <v>231</v>
      </c>
      <c r="K547" s="2" t="s">
        <v>232</v>
      </c>
      <c r="L547" s="2" t="s">
        <v>411</v>
      </c>
      <c r="M547" s="2" t="s">
        <v>119</v>
      </c>
      <c r="N547" s="2" t="s">
        <v>412</v>
      </c>
      <c r="O547" s="3">
        <v>43578</v>
      </c>
      <c r="P547" s="3">
        <v>44465</v>
      </c>
      <c r="Q547" s="2" t="s">
        <v>214</v>
      </c>
      <c r="R547" s="4">
        <v>61000</v>
      </c>
      <c r="S547" s="4">
        <v>5500</v>
      </c>
      <c r="T547" s="2">
        <v>4</v>
      </c>
      <c r="U547" s="2">
        <v>15</v>
      </c>
      <c r="V547" s="2">
        <v>20</v>
      </c>
      <c r="W547" s="2">
        <v>22</v>
      </c>
      <c r="X547" s="2">
        <v>44</v>
      </c>
      <c r="Y547" s="2" t="s">
        <v>46</v>
      </c>
      <c r="Z547" s="2" t="s">
        <v>64</v>
      </c>
      <c r="AA547" s="2" t="s">
        <v>221</v>
      </c>
      <c r="AB547" s="2" t="s">
        <v>164</v>
      </c>
      <c r="AC547" s="2" t="s">
        <v>121</v>
      </c>
      <c r="AD547" s="2" t="s">
        <v>68</v>
      </c>
      <c r="AE547" s="2">
        <v>55.1</v>
      </c>
    </row>
    <row r="548" spans="1:31" ht="34" x14ac:dyDescent="0.2">
      <c r="A548" s="5" t="s">
        <v>1930</v>
      </c>
      <c r="B548" s="5" t="s">
        <v>1931</v>
      </c>
      <c r="C548" s="5" t="s">
        <v>332</v>
      </c>
      <c r="D548" s="5">
        <v>41</v>
      </c>
      <c r="E548" s="6">
        <v>30893</v>
      </c>
      <c r="F548" s="5" t="s">
        <v>807</v>
      </c>
      <c r="G548" s="5" t="s">
        <v>100</v>
      </c>
      <c r="H548" s="5" t="s">
        <v>261</v>
      </c>
      <c r="I548" s="5" t="s">
        <v>74</v>
      </c>
      <c r="J548" s="5" t="s">
        <v>357</v>
      </c>
      <c r="K548" s="5" t="s">
        <v>358</v>
      </c>
      <c r="L548" s="5" t="s">
        <v>831</v>
      </c>
      <c r="M548" s="5" t="s">
        <v>43</v>
      </c>
      <c r="N548" s="5" t="s">
        <v>492</v>
      </c>
      <c r="O548" s="6">
        <v>45844</v>
      </c>
      <c r="P548" s="6"/>
      <c r="Q548" s="5" t="s">
        <v>128</v>
      </c>
      <c r="R548" s="7">
        <v>43000</v>
      </c>
      <c r="S548" s="7">
        <v>2200</v>
      </c>
      <c r="T548" s="5">
        <v>3</v>
      </c>
      <c r="U548" s="5">
        <v>17</v>
      </c>
      <c r="V548" s="5">
        <v>13</v>
      </c>
      <c r="W548" s="5">
        <v>25</v>
      </c>
      <c r="X548" s="5">
        <v>60</v>
      </c>
      <c r="Y548" s="5" t="s">
        <v>46</v>
      </c>
      <c r="Z548" s="5" t="s">
        <v>47</v>
      </c>
      <c r="AA548" s="5" t="s">
        <v>95</v>
      </c>
      <c r="AB548" s="5" t="s">
        <v>66</v>
      </c>
      <c r="AC548" s="5" t="s">
        <v>267</v>
      </c>
      <c r="AD548" s="5" t="s">
        <v>82</v>
      </c>
      <c r="AE548" s="5">
        <v>52.2</v>
      </c>
    </row>
    <row r="549" spans="1:31" ht="17" x14ac:dyDescent="0.2">
      <c r="A549" s="2" t="s">
        <v>1932</v>
      </c>
      <c r="B549" s="2" t="s">
        <v>1933</v>
      </c>
      <c r="C549" s="2" t="s">
        <v>35</v>
      </c>
      <c r="D549" s="2">
        <v>37</v>
      </c>
      <c r="E549" s="3">
        <v>32607</v>
      </c>
      <c r="F549" s="2" t="s">
        <v>402</v>
      </c>
      <c r="G549" s="2" t="s">
        <v>72</v>
      </c>
      <c r="H549" s="2" t="s">
        <v>403</v>
      </c>
      <c r="I549" s="2" t="s">
        <v>380</v>
      </c>
      <c r="J549" s="2" t="s">
        <v>617</v>
      </c>
      <c r="K549" s="2" t="s">
        <v>618</v>
      </c>
      <c r="L549" s="2" t="s">
        <v>76</v>
      </c>
      <c r="M549" s="2" t="s">
        <v>265</v>
      </c>
      <c r="N549" s="2" t="s">
        <v>327</v>
      </c>
      <c r="O549" s="3">
        <v>42763</v>
      </c>
      <c r="P549" s="3"/>
      <c r="Q549" s="2" t="s">
        <v>62</v>
      </c>
      <c r="R549" s="4">
        <v>50000</v>
      </c>
      <c r="S549" s="4">
        <v>1000</v>
      </c>
      <c r="T549" s="2">
        <v>2</v>
      </c>
      <c r="U549" s="2">
        <v>34</v>
      </c>
      <c r="V549" s="2">
        <v>12</v>
      </c>
      <c r="W549" s="2">
        <v>11</v>
      </c>
      <c r="X549" s="2">
        <v>28</v>
      </c>
      <c r="Y549" s="2" t="s">
        <v>46</v>
      </c>
      <c r="Z549" s="2" t="s">
        <v>64</v>
      </c>
      <c r="AA549" s="2" t="s">
        <v>845</v>
      </c>
      <c r="AB549" s="2" t="s">
        <v>66</v>
      </c>
      <c r="AC549" s="2" t="s">
        <v>408</v>
      </c>
      <c r="AD549" s="2" t="s">
        <v>196</v>
      </c>
      <c r="AE549" s="2">
        <v>40.799999999999997</v>
      </c>
    </row>
    <row r="550" spans="1:31" ht="17" x14ac:dyDescent="0.2">
      <c r="A550" s="5" t="s">
        <v>1934</v>
      </c>
      <c r="B550" s="5" t="s">
        <v>1935</v>
      </c>
      <c r="C550" s="5" t="s">
        <v>549</v>
      </c>
      <c r="D550" s="5">
        <v>33</v>
      </c>
      <c r="E550" s="6">
        <v>33986</v>
      </c>
      <c r="F550" s="5" t="s">
        <v>36</v>
      </c>
      <c r="G550" s="5" t="s">
        <v>37</v>
      </c>
      <c r="H550" s="5" t="s">
        <v>1227</v>
      </c>
      <c r="I550" s="5" t="s">
        <v>57</v>
      </c>
      <c r="J550" s="5" t="s">
        <v>147</v>
      </c>
      <c r="K550" s="5" t="s">
        <v>148</v>
      </c>
      <c r="L550" s="5" t="s">
        <v>739</v>
      </c>
      <c r="M550" s="5" t="s">
        <v>234</v>
      </c>
      <c r="N550" s="5" t="s">
        <v>235</v>
      </c>
      <c r="O550" s="6">
        <v>43022</v>
      </c>
      <c r="P550" s="6"/>
      <c r="Q550" s="5" t="s">
        <v>62</v>
      </c>
      <c r="R550" s="7">
        <v>114000</v>
      </c>
      <c r="S550" s="7">
        <v>5700</v>
      </c>
      <c r="T550" s="5">
        <v>3</v>
      </c>
      <c r="U550" s="5">
        <v>42</v>
      </c>
      <c r="V550" s="5">
        <v>13</v>
      </c>
      <c r="W550" s="5">
        <v>32</v>
      </c>
      <c r="X550" s="5">
        <v>42</v>
      </c>
      <c r="Y550" s="5" t="s">
        <v>46</v>
      </c>
      <c r="Z550" s="5" t="s">
        <v>47</v>
      </c>
      <c r="AA550" s="5" t="s">
        <v>188</v>
      </c>
      <c r="AB550" s="5" t="s">
        <v>80</v>
      </c>
      <c r="AC550" s="5" t="s">
        <v>50</v>
      </c>
      <c r="AD550" s="5" t="s">
        <v>68</v>
      </c>
      <c r="AE550" s="5">
        <v>51.7</v>
      </c>
    </row>
    <row r="551" spans="1:31" ht="34" x14ac:dyDescent="0.2">
      <c r="A551" s="2" t="s">
        <v>1936</v>
      </c>
      <c r="B551" s="2" t="s">
        <v>1937</v>
      </c>
      <c r="C551" s="2" t="s">
        <v>209</v>
      </c>
      <c r="D551" s="2">
        <v>52</v>
      </c>
      <c r="E551" s="3">
        <v>27000</v>
      </c>
      <c r="F551" s="2" t="s">
        <v>210</v>
      </c>
      <c r="G551" s="2" t="s">
        <v>100</v>
      </c>
      <c r="H551" s="2" t="s">
        <v>114</v>
      </c>
      <c r="I551" s="2" t="s">
        <v>57</v>
      </c>
      <c r="J551" s="2" t="s">
        <v>676</v>
      </c>
      <c r="K551" s="2" t="s">
        <v>677</v>
      </c>
      <c r="L551" s="2" t="s">
        <v>472</v>
      </c>
      <c r="M551" s="2" t="s">
        <v>43</v>
      </c>
      <c r="N551" s="2" t="s">
        <v>421</v>
      </c>
      <c r="O551" s="3">
        <v>43116</v>
      </c>
      <c r="P551" s="3"/>
      <c r="Q551" s="2" t="s">
        <v>45</v>
      </c>
      <c r="R551" s="4">
        <v>94000</v>
      </c>
      <c r="S551" s="4">
        <v>8500</v>
      </c>
      <c r="T551" s="2">
        <v>4</v>
      </c>
      <c r="U551" s="2">
        <v>48</v>
      </c>
      <c r="V551" s="2">
        <v>13</v>
      </c>
      <c r="W551" s="2">
        <v>16</v>
      </c>
      <c r="X551" s="2">
        <v>72</v>
      </c>
      <c r="Y551" s="2" t="s">
        <v>298</v>
      </c>
      <c r="Z551" s="2" t="s">
        <v>64</v>
      </c>
      <c r="AA551" s="2" t="s">
        <v>188</v>
      </c>
      <c r="AB551" s="2" t="s">
        <v>164</v>
      </c>
      <c r="AC551" s="2" t="s">
        <v>121</v>
      </c>
      <c r="AD551" s="2" t="s">
        <v>222</v>
      </c>
      <c r="AE551" s="2">
        <v>73.2</v>
      </c>
    </row>
    <row r="552" spans="1:31" ht="17" x14ac:dyDescent="0.2">
      <c r="A552" s="5" t="s">
        <v>1938</v>
      </c>
      <c r="B552" s="5" t="s">
        <v>1939</v>
      </c>
      <c r="C552" s="5" t="s">
        <v>168</v>
      </c>
      <c r="D552" s="5">
        <v>27</v>
      </c>
      <c r="E552" s="6">
        <v>36144</v>
      </c>
      <c r="F552" s="5" t="s">
        <v>99</v>
      </c>
      <c r="G552" s="5" t="s">
        <v>675</v>
      </c>
      <c r="H552" s="5" t="s">
        <v>682</v>
      </c>
      <c r="I552" s="5" t="s">
        <v>437</v>
      </c>
      <c r="J552" s="5" t="s">
        <v>102</v>
      </c>
      <c r="K552" s="5" t="s">
        <v>1940</v>
      </c>
      <c r="L552" s="5" t="s">
        <v>319</v>
      </c>
      <c r="M552" s="5" t="s">
        <v>1145</v>
      </c>
      <c r="N552" s="5" t="s">
        <v>80</v>
      </c>
      <c r="O552" s="6">
        <v>43958</v>
      </c>
      <c r="P552" s="6"/>
      <c r="Q552" s="5" t="s">
        <v>62</v>
      </c>
      <c r="R552" s="7">
        <v>112000</v>
      </c>
      <c r="S552" s="7">
        <v>15700</v>
      </c>
      <c r="T552" s="5" t="s">
        <v>621</v>
      </c>
      <c r="U552" s="5">
        <v>34</v>
      </c>
      <c r="V552" s="5">
        <v>15</v>
      </c>
      <c r="W552" s="5">
        <v>18</v>
      </c>
      <c r="X552" s="5">
        <v>90</v>
      </c>
      <c r="Y552" s="5" t="s">
        <v>46</v>
      </c>
      <c r="Z552" s="5" t="s">
        <v>64</v>
      </c>
      <c r="AA552" s="5" t="s">
        <v>95</v>
      </c>
      <c r="AB552" s="5" t="s">
        <v>66</v>
      </c>
      <c r="AC552" s="5" t="s">
        <v>108</v>
      </c>
      <c r="AD552" s="5" t="s">
        <v>68</v>
      </c>
      <c r="AE552" s="5">
        <v>86</v>
      </c>
    </row>
    <row r="553" spans="1:31" ht="17" x14ac:dyDescent="0.2">
      <c r="A553" s="2" t="s">
        <v>1941</v>
      </c>
      <c r="B553" s="2" t="s">
        <v>1942</v>
      </c>
      <c r="C553" s="2" t="s">
        <v>35</v>
      </c>
      <c r="D553" s="2">
        <v>57</v>
      </c>
      <c r="E553" s="3" t="s">
        <v>1943</v>
      </c>
      <c r="F553" s="2" t="s">
        <v>199</v>
      </c>
      <c r="G553" s="2" t="s">
        <v>72</v>
      </c>
      <c r="H553" s="2" t="s">
        <v>201</v>
      </c>
      <c r="I553" s="2" t="s">
        <v>39</v>
      </c>
      <c r="J553" s="2" t="s">
        <v>248</v>
      </c>
      <c r="K553" s="2" t="s">
        <v>249</v>
      </c>
      <c r="L553" s="2" t="s">
        <v>1944</v>
      </c>
      <c r="M553" s="2" t="s">
        <v>265</v>
      </c>
      <c r="N553" s="2" t="s">
        <v>360</v>
      </c>
      <c r="O553" s="3">
        <v>42192</v>
      </c>
      <c r="P553" s="3"/>
      <c r="Q553" s="2" t="s">
        <v>62</v>
      </c>
      <c r="R553" s="4">
        <v>129000</v>
      </c>
      <c r="S553" s="4">
        <v>1300</v>
      </c>
      <c r="T553" s="2">
        <v>1</v>
      </c>
      <c r="U553" s="2">
        <v>15</v>
      </c>
      <c r="V553" s="2">
        <v>5</v>
      </c>
      <c r="W553" s="2">
        <v>3</v>
      </c>
      <c r="X553" s="2">
        <v>72</v>
      </c>
      <c r="Y553" s="2" t="s">
        <v>298</v>
      </c>
      <c r="Z553" s="2" t="s">
        <v>47</v>
      </c>
      <c r="AA553" s="2" t="s">
        <v>1111</v>
      </c>
      <c r="AB553" s="2" t="s">
        <v>66</v>
      </c>
      <c r="AC553" s="2" t="s">
        <v>130</v>
      </c>
      <c r="AD553" s="2" t="s">
        <v>68</v>
      </c>
      <c r="AE553" s="2">
        <v>46.5</v>
      </c>
    </row>
    <row r="554" spans="1:31" ht="17" x14ac:dyDescent="0.2">
      <c r="A554" s="5" t="s">
        <v>1945</v>
      </c>
      <c r="B554" s="5" t="s">
        <v>1946</v>
      </c>
      <c r="C554" s="5" t="s">
        <v>168</v>
      </c>
      <c r="D554" s="5">
        <v>34</v>
      </c>
      <c r="E554" s="6">
        <v>33519</v>
      </c>
      <c r="F554" s="5" t="s">
        <v>36</v>
      </c>
      <c r="G554" s="5" t="s">
        <v>37</v>
      </c>
      <c r="H554" s="5" t="s">
        <v>146</v>
      </c>
      <c r="I554" s="5" t="s">
        <v>157</v>
      </c>
      <c r="J554" s="5" t="s">
        <v>40</v>
      </c>
      <c r="K554" s="5" t="s">
        <v>41</v>
      </c>
      <c r="L554" s="5" t="s">
        <v>442</v>
      </c>
      <c r="M554" s="5" t="s">
        <v>265</v>
      </c>
      <c r="N554" s="5" t="s">
        <v>266</v>
      </c>
      <c r="O554" s="6">
        <v>45904</v>
      </c>
      <c r="P554" s="6">
        <v>46026</v>
      </c>
      <c r="Q554" s="5" t="s">
        <v>141</v>
      </c>
      <c r="R554" s="7">
        <v>31000</v>
      </c>
      <c r="S554" s="7">
        <v>600</v>
      </c>
      <c r="T554" s="5">
        <v>2</v>
      </c>
      <c r="U554" s="5">
        <v>36</v>
      </c>
      <c r="V554" s="5">
        <v>25</v>
      </c>
      <c r="W554" s="5">
        <v>15</v>
      </c>
      <c r="X554" s="5">
        <v>26</v>
      </c>
      <c r="Y554" s="5" t="s">
        <v>320</v>
      </c>
      <c r="Z554" s="5" t="s">
        <v>1496</v>
      </c>
      <c r="AA554" s="5" t="s">
        <v>176</v>
      </c>
      <c r="AB554" s="5" t="s">
        <v>66</v>
      </c>
      <c r="AC554" s="5" t="s">
        <v>50</v>
      </c>
      <c r="AD554" s="5" t="s">
        <v>68</v>
      </c>
      <c r="AE554" s="5">
        <v>38.6</v>
      </c>
    </row>
    <row r="555" spans="1:31" ht="17" x14ac:dyDescent="0.2">
      <c r="A555" s="2" t="s">
        <v>1947</v>
      </c>
      <c r="B555" s="2" t="s">
        <v>1948</v>
      </c>
      <c r="C555" s="2" t="s">
        <v>35</v>
      </c>
      <c r="D555" s="2">
        <v>51</v>
      </c>
      <c r="E555" s="3">
        <v>27236</v>
      </c>
      <c r="F555" s="2" t="s">
        <v>86</v>
      </c>
      <c r="G555" s="2" t="s">
        <v>181</v>
      </c>
      <c r="H555" s="2" t="s">
        <v>915</v>
      </c>
      <c r="I555" s="2" t="s">
        <v>57</v>
      </c>
      <c r="J555" s="2" t="s">
        <v>1854</v>
      </c>
      <c r="K555" s="2" t="s">
        <v>1949</v>
      </c>
      <c r="L555" s="2" t="s">
        <v>1251</v>
      </c>
      <c r="M555" s="2" t="s">
        <v>161</v>
      </c>
      <c r="N555" s="2" t="s">
        <v>1252</v>
      </c>
      <c r="O555" s="3" t="s">
        <v>1950</v>
      </c>
      <c r="P555" s="3"/>
      <c r="Q555" s="2" t="s">
        <v>62</v>
      </c>
      <c r="R555" s="4">
        <v>92000</v>
      </c>
      <c r="S555" s="4">
        <v>8300</v>
      </c>
      <c r="T555" s="2">
        <v>4</v>
      </c>
      <c r="U555" s="2">
        <v>34</v>
      </c>
      <c r="V555" s="2">
        <v>19</v>
      </c>
      <c r="W555" s="2">
        <v>9</v>
      </c>
      <c r="X555" s="2">
        <v>63</v>
      </c>
      <c r="Y555" s="2" t="s">
        <v>63</v>
      </c>
      <c r="Z555" s="2" t="s">
        <v>64</v>
      </c>
      <c r="AA555" s="2" t="s">
        <v>48</v>
      </c>
      <c r="AB555" s="2" t="s">
        <v>66</v>
      </c>
      <c r="AC555" s="2" t="s">
        <v>96</v>
      </c>
      <c r="AD555" s="2" t="s">
        <v>68</v>
      </c>
      <c r="AE555" s="2">
        <v>72</v>
      </c>
    </row>
    <row r="556" spans="1:31" ht="17" x14ac:dyDescent="0.2">
      <c r="A556" s="5" t="s">
        <v>1951</v>
      </c>
      <c r="B556" s="5" t="s">
        <v>1952</v>
      </c>
      <c r="C556" s="5" t="s">
        <v>154</v>
      </c>
      <c r="D556" s="5">
        <v>52</v>
      </c>
      <c r="E556" s="6">
        <v>27047</v>
      </c>
      <c r="F556" s="5" t="s">
        <v>402</v>
      </c>
      <c r="G556" s="5" t="s">
        <v>72</v>
      </c>
      <c r="H556" s="5" t="s">
        <v>403</v>
      </c>
      <c r="I556" s="5" t="s">
        <v>115</v>
      </c>
      <c r="J556" s="5" t="s">
        <v>668</v>
      </c>
      <c r="K556" s="5" t="s">
        <v>405</v>
      </c>
      <c r="L556" s="5" t="s">
        <v>1018</v>
      </c>
      <c r="M556" s="5" t="s">
        <v>234</v>
      </c>
      <c r="N556" s="5" t="s">
        <v>974</v>
      </c>
      <c r="O556" s="6">
        <v>42070</v>
      </c>
      <c r="P556" s="6"/>
      <c r="Q556" s="5" t="s">
        <v>79</v>
      </c>
      <c r="R556" s="7">
        <v>81000</v>
      </c>
      <c r="S556" s="7">
        <v>4000</v>
      </c>
      <c r="T556" s="5" t="s">
        <v>106</v>
      </c>
      <c r="U556" s="5">
        <v>26</v>
      </c>
      <c r="V556" s="5">
        <v>18</v>
      </c>
      <c r="W556" s="5">
        <v>12</v>
      </c>
      <c r="X556" s="5">
        <v>56</v>
      </c>
      <c r="Y556" s="5" t="s">
        <v>46</v>
      </c>
      <c r="Z556" s="5" t="s">
        <v>47</v>
      </c>
      <c r="AA556" s="5" t="s">
        <v>48</v>
      </c>
      <c r="AB556" s="5" t="s">
        <v>164</v>
      </c>
      <c r="AC556" s="5" t="s">
        <v>408</v>
      </c>
      <c r="AD556" s="5" t="s">
        <v>82</v>
      </c>
      <c r="AE556" s="5">
        <v>57.1</v>
      </c>
    </row>
    <row r="557" spans="1:31" ht="17" x14ac:dyDescent="0.2">
      <c r="A557" s="2" t="s">
        <v>1953</v>
      </c>
      <c r="B557" s="2" t="s">
        <v>1954</v>
      </c>
      <c r="C557" s="2" t="s">
        <v>154</v>
      </c>
      <c r="D557" s="2">
        <v>54</v>
      </c>
      <c r="E557" s="3" t="s">
        <v>1955</v>
      </c>
      <c r="F557" s="2" t="s">
        <v>36</v>
      </c>
      <c r="G557" s="2" t="s">
        <v>37</v>
      </c>
      <c r="H557" s="2" t="s">
        <v>225</v>
      </c>
      <c r="I557" s="2" t="s">
        <v>115</v>
      </c>
      <c r="J557" s="2" t="s">
        <v>147</v>
      </c>
      <c r="K557" s="2" t="s">
        <v>148</v>
      </c>
      <c r="L557" s="2" t="s">
        <v>524</v>
      </c>
      <c r="M557" s="2" t="s">
        <v>525</v>
      </c>
      <c r="N557" s="2" t="s">
        <v>526</v>
      </c>
      <c r="O557" s="3">
        <v>45239</v>
      </c>
      <c r="P557" s="3"/>
      <c r="Q557" s="2" t="s">
        <v>62</v>
      </c>
      <c r="R557" s="4">
        <v>67000</v>
      </c>
      <c r="S557" s="4">
        <v>1300</v>
      </c>
      <c r="T557" s="2">
        <v>2</v>
      </c>
      <c r="U557" s="2">
        <v>0</v>
      </c>
      <c r="V557" s="2">
        <v>15</v>
      </c>
      <c r="W557" s="2">
        <v>26</v>
      </c>
      <c r="X557" s="2">
        <v>63</v>
      </c>
      <c r="Y557" s="2" t="s">
        <v>46</v>
      </c>
      <c r="Z557" s="2" t="s">
        <v>64</v>
      </c>
      <c r="AA557" s="2" t="s">
        <v>142</v>
      </c>
      <c r="AB557" s="2" t="s">
        <v>164</v>
      </c>
      <c r="AC557" s="2" t="s">
        <v>50</v>
      </c>
      <c r="AD557" s="2" t="s">
        <v>68</v>
      </c>
      <c r="AE557" s="2">
        <v>40</v>
      </c>
    </row>
    <row r="558" spans="1:31" ht="34" x14ac:dyDescent="0.2">
      <c r="A558" s="5" t="s">
        <v>1956</v>
      </c>
      <c r="B558" s="5" t="s">
        <v>1957</v>
      </c>
      <c r="C558" s="5" t="s">
        <v>154</v>
      </c>
      <c r="D558" s="5">
        <v>45</v>
      </c>
      <c r="E558" s="6" t="s">
        <v>885</v>
      </c>
      <c r="F558" s="5" t="s">
        <v>279</v>
      </c>
      <c r="G558" s="5" t="s">
        <v>55</v>
      </c>
      <c r="H558" s="5" t="s">
        <v>626</v>
      </c>
      <c r="I558" s="5" t="s">
        <v>57</v>
      </c>
      <c r="J558" s="5" t="s">
        <v>810</v>
      </c>
      <c r="K558" s="5" t="s">
        <v>811</v>
      </c>
      <c r="L558" s="5" t="s">
        <v>773</v>
      </c>
      <c r="M558" s="5" t="s">
        <v>1216</v>
      </c>
      <c r="N558" s="5" t="s">
        <v>1958</v>
      </c>
      <c r="O558" s="6">
        <v>44006</v>
      </c>
      <c r="P558" s="6"/>
      <c r="Q558" s="5" t="s">
        <v>62</v>
      </c>
      <c r="R558" s="7">
        <v>96000</v>
      </c>
      <c r="S558" s="7">
        <v>4800</v>
      </c>
      <c r="T558" s="5">
        <v>3</v>
      </c>
      <c r="U558" s="5">
        <v>8</v>
      </c>
      <c r="V558" s="5">
        <v>15</v>
      </c>
      <c r="W558" s="5">
        <v>11</v>
      </c>
      <c r="X558" s="5">
        <v>55</v>
      </c>
      <c r="Y558" s="5" t="s">
        <v>46</v>
      </c>
      <c r="Z558" s="5" t="s">
        <v>64</v>
      </c>
      <c r="AA558" s="5" t="s">
        <v>65</v>
      </c>
      <c r="AB558" s="5" t="s">
        <v>66</v>
      </c>
      <c r="AC558" s="5" t="s">
        <v>284</v>
      </c>
      <c r="AD558" s="5" t="s">
        <v>51</v>
      </c>
      <c r="AE558" s="5">
        <v>52.8</v>
      </c>
    </row>
    <row r="559" spans="1:31" ht="17" x14ac:dyDescent="0.2">
      <c r="A559" s="2" t="s">
        <v>1959</v>
      </c>
      <c r="B559" s="2" t="s">
        <v>1960</v>
      </c>
      <c r="C559" s="2" t="s">
        <v>35</v>
      </c>
      <c r="D559" s="2">
        <v>51</v>
      </c>
      <c r="E559" s="3">
        <v>27328</v>
      </c>
      <c r="F559" s="2" t="s">
        <v>512</v>
      </c>
      <c r="G559" s="2" t="s">
        <v>72</v>
      </c>
      <c r="H559" s="2" t="s">
        <v>555</v>
      </c>
      <c r="I559" s="2" t="s">
        <v>57</v>
      </c>
      <c r="J559" s="2" t="s">
        <v>470</v>
      </c>
      <c r="K559" s="2" t="s">
        <v>589</v>
      </c>
      <c r="L559" s="2" t="s">
        <v>319</v>
      </c>
      <c r="M559" s="2" t="s">
        <v>1145</v>
      </c>
      <c r="N559" s="2" t="s">
        <v>80</v>
      </c>
      <c r="O559" s="3">
        <v>45456</v>
      </c>
      <c r="P559" s="3"/>
      <c r="Q559" s="2" t="s">
        <v>62</v>
      </c>
      <c r="R559" s="4">
        <v>102000</v>
      </c>
      <c r="S559" s="4">
        <v>5100</v>
      </c>
      <c r="T559" s="2" t="s">
        <v>187</v>
      </c>
      <c r="U559" s="2">
        <v>45</v>
      </c>
      <c r="V559" s="2">
        <v>16</v>
      </c>
      <c r="W559" s="2">
        <v>9</v>
      </c>
      <c r="X559" s="2">
        <v>58</v>
      </c>
      <c r="Y559" s="2" t="s">
        <v>320</v>
      </c>
      <c r="Z559" s="2" t="s">
        <v>47</v>
      </c>
      <c r="AA559" s="2" t="s">
        <v>188</v>
      </c>
      <c r="AB559" s="2" t="s">
        <v>348</v>
      </c>
      <c r="AC559" s="2" t="s">
        <v>130</v>
      </c>
      <c r="AD559" s="2" t="s">
        <v>68</v>
      </c>
      <c r="AE559" s="2">
        <v>62.8</v>
      </c>
    </row>
    <row r="560" spans="1:31" ht="17" x14ac:dyDescent="0.2">
      <c r="A560" s="5" t="s">
        <v>1961</v>
      </c>
      <c r="B560" s="5" t="s">
        <v>1962</v>
      </c>
      <c r="C560" s="5" t="s">
        <v>168</v>
      </c>
      <c r="D560" s="5">
        <v>34</v>
      </c>
      <c r="E560" s="6">
        <v>33758</v>
      </c>
      <c r="F560" s="5" t="s">
        <v>674</v>
      </c>
      <c r="G560" s="5" t="s">
        <v>100</v>
      </c>
      <c r="H560" s="5" t="s">
        <v>114</v>
      </c>
      <c r="I560" s="5" t="s">
        <v>183</v>
      </c>
      <c r="J560" s="5" t="s">
        <v>440</v>
      </c>
      <c r="K560" s="5" t="s">
        <v>441</v>
      </c>
      <c r="L560" s="5" t="s">
        <v>1018</v>
      </c>
      <c r="M560" s="5" t="s">
        <v>234</v>
      </c>
      <c r="N560" s="5" t="s">
        <v>974</v>
      </c>
      <c r="O560" s="6">
        <v>45152</v>
      </c>
      <c r="P560" s="6"/>
      <c r="Q560" s="5" t="s">
        <v>62</v>
      </c>
      <c r="R560" s="7">
        <v>58000</v>
      </c>
      <c r="S560" s="7">
        <v>2900</v>
      </c>
      <c r="T560" s="5">
        <v>3</v>
      </c>
      <c r="U560" s="5">
        <v>18</v>
      </c>
      <c r="V560" s="5">
        <v>9</v>
      </c>
      <c r="W560" s="5">
        <v>29</v>
      </c>
      <c r="X560" s="5">
        <v>79</v>
      </c>
      <c r="Y560" s="5" t="s">
        <v>46</v>
      </c>
      <c r="Z560" s="5" t="s">
        <v>47</v>
      </c>
      <c r="AA560" s="5" t="s">
        <v>221</v>
      </c>
      <c r="AB560" s="5" t="s">
        <v>164</v>
      </c>
      <c r="AC560" s="5" t="s">
        <v>121</v>
      </c>
      <c r="AD560" s="5" t="s">
        <v>68</v>
      </c>
      <c r="AE560" s="5">
        <v>-10</v>
      </c>
    </row>
    <row r="561" spans="1:31" ht="34" x14ac:dyDescent="0.2">
      <c r="A561" s="2" t="s">
        <v>1963</v>
      </c>
      <c r="B561" s="2" t="s">
        <v>1964</v>
      </c>
      <c r="C561" s="2" t="s">
        <v>35</v>
      </c>
      <c r="D561" s="2">
        <v>22</v>
      </c>
      <c r="E561" s="3">
        <v>37995</v>
      </c>
      <c r="F561" s="2" t="s">
        <v>54</v>
      </c>
      <c r="G561" s="2" t="s">
        <v>55</v>
      </c>
      <c r="H561" s="2" t="s">
        <v>385</v>
      </c>
      <c r="I561" s="2" t="s">
        <v>183</v>
      </c>
      <c r="J561" s="2" t="s">
        <v>567</v>
      </c>
      <c r="K561" s="2" t="s">
        <v>568</v>
      </c>
      <c r="L561" s="2" t="s">
        <v>104</v>
      </c>
      <c r="M561" s="2" t="s">
        <v>43</v>
      </c>
      <c r="N561" s="2" t="s">
        <v>421</v>
      </c>
      <c r="O561" s="3">
        <v>44814</v>
      </c>
      <c r="P561" s="3"/>
      <c r="Q561" s="2" t="s">
        <v>62</v>
      </c>
      <c r="R561" s="4">
        <v>47000</v>
      </c>
      <c r="S561" s="4">
        <v>4200</v>
      </c>
      <c r="T561" s="2">
        <v>4</v>
      </c>
      <c r="U561" s="2">
        <v>34</v>
      </c>
      <c r="V561" s="2">
        <v>21</v>
      </c>
      <c r="W561" s="2">
        <v>10</v>
      </c>
      <c r="X561" s="2">
        <v>70</v>
      </c>
      <c r="Y561" s="2" t="s">
        <v>46</v>
      </c>
      <c r="Z561" s="2" t="s">
        <v>64</v>
      </c>
      <c r="AA561" s="2" t="s">
        <v>65</v>
      </c>
      <c r="AB561" s="2" t="s">
        <v>66</v>
      </c>
      <c r="AC561" s="2" t="s">
        <v>67</v>
      </c>
      <c r="AD561" s="2" t="s">
        <v>51</v>
      </c>
      <c r="AE561" s="2">
        <v>74</v>
      </c>
    </row>
    <row r="562" spans="1:31" ht="17" x14ac:dyDescent="0.2">
      <c r="A562" s="5" t="s">
        <v>1965</v>
      </c>
      <c r="B562" s="5" t="s">
        <v>1966</v>
      </c>
      <c r="C562" s="5" t="s">
        <v>642</v>
      </c>
      <c r="D562" s="5">
        <v>52</v>
      </c>
      <c r="E562" s="6">
        <v>27051</v>
      </c>
      <c r="F562" s="5" t="s">
        <v>952</v>
      </c>
      <c r="G562" s="5" t="s">
        <v>316</v>
      </c>
      <c r="H562" s="5" t="s">
        <v>317</v>
      </c>
      <c r="I562" s="5" t="s">
        <v>115</v>
      </c>
      <c r="J562" s="5" t="s">
        <v>1967</v>
      </c>
      <c r="K562" s="5" t="s">
        <v>103</v>
      </c>
      <c r="L562" s="5" t="s">
        <v>366</v>
      </c>
      <c r="M562" s="5" t="s">
        <v>273</v>
      </c>
      <c r="N562" s="5" t="s">
        <v>1864</v>
      </c>
      <c r="O562" s="6" t="s">
        <v>1968</v>
      </c>
      <c r="P562" s="6"/>
      <c r="Q562" s="5" t="s">
        <v>128</v>
      </c>
      <c r="R562" s="7">
        <v>71000</v>
      </c>
      <c r="S562" s="7">
        <v>3600</v>
      </c>
      <c r="T562" s="5">
        <v>3</v>
      </c>
      <c r="U562" s="5">
        <v>25</v>
      </c>
      <c r="V562" s="5">
        <v>27</v>
      </c>
      <c r="W562" s="5">
        <v>1</v>
      </c>
      <c r="X562" s="5">
        <v>66</v>
      </c>
      <c r="Y562" s="5" t="s">
        <v>46</v>
      </c>
      <c r="Z562" s="5" t="s">
        <v>844</v>
      </c>
      <c r="AA562" s="5" t="s">
        <v>215</v>
      </c>
      <c r="AB562" s="5" t="s">
        <v>66</v>
      </c>
      <c r="AC562" s="5" t="s">
        <v>108</v>
      </c>
      <c r="AD562" s="5" t="s">
        <v>68</v>
      </c>
      <c r="AE562" s="5">
        <v>65.8</v>
      </c>
    </row>
    <row r="563" spans="1:31" ht="34" x14ac:dyDescent="0.2">
      <c r="A563" s="2" t="s">
        <v>1969</v>
      </c>
      <c r="B563" s="2" t="s">
        <v>1970</v>
      </c>
      <c r="C563" s="2" t="s">
        <v>154</v>
      </c>
      <c r="D563" s="2">
        <v>51</v>
      </c>
      <c r="E563" s="3">
        <v>27251</v>
      </c>
      <c r="F563" s="2" t="s">
        <v>370</v>
      </c>
      <c r="G563" s="2" t="s">
        <v>181</v>
      </c>
      <c r="H563" s="2" t="s">
        <v>1971</v>
      </c>
      <c r="I563" s="2" t="s">
        <v>39</v>
      </c>
      <c r="J563" s="2" t="s">
        <v>446</v>
      </c>
      <c r="K563" s="2" t="s">
        <v>447</v>
      </c>
      <c r="L563" s="2" t="s">
        <v>1037</v>
      </c>
      <c r="M563" s="2" t="s">
        <v>289</v>
      </c>
      <c r="N563" s="2" t="s">
        <v>303</v>
      </c>
      <c r="O563" s="3">
        <v>45435</v>
      </c>
      <c r="P563" s="3"/>
      <c r="Q563" s="2" t="s">
        <v>297</v>
      </c>
      <c r="R563" s="4">
        <v>184000</v>
      </c>
      <c r="S563" s="4">
        <v>5500</v>
      </c>
      <c r="T563" s="2">
        <v>2</v>
      </c>
      <c r="U563" s="2">
        <v>24</v>
      </c>
      <c r="V563" s="2">
        <v>24</v>
      </c>
      <c r="W563" s="2">
        <v>4</v>
      </c>
      <c r="X563" s="2">
        <v>79</v>
      </c>
      <c r="Y563" s="2" t="s">
        <v>46</v>
      </c>
      <c r="Z563" s="2" t="s">
        <v>64</v>
      </c>
      <c r="AA563" s="2" t="s">
        <v>188</v>
      </c>
      <c r="AB563" s="2" t="s">
        <v>275</v>
      </c>
      <c r="AC563" s="2" t="s">
        <v>376</v>
      </c>
      <c r="AD563" s="2" t="s">
        <v>222</v>
      </c>
      <c r="AE563" s="2">
        <v>59.6</v>
      </c>
    </row>
    <row r="564" spans="1:31" ht="17" x14ac:dyDescent="0.2">
      <c r="A564" s="5" t="s">
        <v>1972</v>
      </c>
      <c r="B564" s="5" t="s">
        <v>1973</v>
      </c>
      <c r="C564" s="5" t="s">
        <v>154</v>
      </c>
      <c r="D564" s="5">
        <v>56</v>
      </c>
      <c r="E564" s="6" t="s">
        <v>1974</v>
      </c>
      <c r="F564" s="5" t="s">
        <v>133</v>
      </c>
      <c r="G564" s="5" t="s">
        <v>133</v>
      </c>
      <c r="H564" s="5" t="s">
        <v>475</v>
      </c>
      <c r="I564" s="5" t="s">
        <v>115</v>
      </c>
      <c r="J564" s="5" t="s">
        <v>583</v>
      </c>
      <c r="K564" s="5" t="s">
        <v>584</v>
      </c>
      <c r="L564" s="5" t="s">
        <v>411</v>
      </c>
      <c r="M564" s="5" t="s">
        <v>1216</v>
      </c>
      <c r="N564" s="5" t="s">
        <v>412</v>
      </c>
      <c r="O564" s="6">
        <v>45399</v>
      </c>
      <c r="P564" s="6"/>
      <c r="Q564" s="5" t="s">
        <v>62</v>
      </c>
      <c r="R564" s="7">
        <v>68000</v>
      </c>
      <c r="S564" s="7">
        <v>6100</v>
      </c>
      <c r="T564" s="5">
        <v>4</v>
      </c>
      <c r="U564" s="5">
        <v>4</v>
      </c>
      <c r="V564" s="5">
        <v>21</v>
      </c>
      <c r="W564" s="5">
        <v>18</v>
      </c>
      <c r="X564" s="5">
        <v>69</v>
      </c>
      <c r="Y564" s="5" t="s">
        <v>339</v>
      </c>
      <c r="Z564" s="5" t="s">
        <v>458</v>
      </c>
      <c r="AA564" s="5" t="s">
        <v>95</v>
      </c>
      <c r="AB564" s="5" t="s">
        <v>164</v>
      </c>
      <c r="AC564" s="5" t="s">
        <v>143</v>
      </c>
      <c r="AD564" s="5" t="s">
        <v>68</v>
      </c>
      <c r="AE564" s="5">
        <v>150</v>
      </c>
    </row>
    <row r="565" spans="1:31" ht="34" x14ac:dyDescent="0.2">
      <c r="A565" s="2" t="s">
        <v>1975</v>
      </c>
      <c r="B565" s="2" t="s">
        <v>1976</v>
      </c>
      <c r="C565" s="2" t="s">
        <v>154</v>
      </c>
      <c r="D565" s="2">
        <v>57</v>
      </c>
      <c r="E565" s="3">
        <v>25288</v>
      </c>
      <c r="F565" s="2" t="s">
        <v>99</v>
      </c>
      <c r="G565" s="2" t="s">
        <v>100</v>
      </c>
      <c r="H565" s="2" t="s">
        <v>682</v>
      </c>
      <c r="I565" s="2" t="s">
        <v>437</v>
      </c>
      <c r="J565" s="2" t="s">
        <v>102</v>
      </c>
      <c r="K565" s="2" t="s">
        <v>103</v>
      </c>
      <c r="L565" s="2" t="s">
        <v>1037</v>
      </c>
      <c r="M565" s="2" t="s">
        <v>289</v>
      </c>
      <c r="N565" s="2" t="s">
        <v>303</v>
      </c>
      <c r="O565" s="3">
        <v>43388</v>
      </c>
      <c r="P565" s="3"/>
      <c r="Q565" s="2" t="s">
        <v>62</v>
      </c>
      <c r="R565" s="4">
        <v>103000</v>
      </c>
      <c r="S565" s="4">
        <v>5200</v>
      </c>
      <c r="T565" s="2">
        <v>3</v>
      </c>
      <c r="U565" s="2">
        <v>27</v>
      </c>
      <c r="V565" s="2">
        <v>15</v>
      </c>
      <c r="W565" s="2">
        <v>7</v>
      </c>
      <c r="X565" s="2">
        <v>77</v>
      </c>
      <c r="Y565" s="2" t="s">
        <v>46</v>
      </c>
      <c r="Z565" s="2" t="s">
        <v>64</v>
      </c>
      <c r="AA565" s="2" t="s">
        <v>95</v>
      </c>
      <c r="AB565" s="2" t="s">
        <v>66</v>
      </c>
      <c r="AC565" s="2" t="s">
        <v>108</v>
      </c>
      <c r="AD565" s="2" t="s">
        <v>68</v>
      </c>
      <c r="AE565" s="2">
        <v>67.2</v>
      </c>
    </row>
    <row r="566" spans="1:31" ht="17" x14ac:dyDescent="0.2">
      <c r="A566" s="5" t="s">
        <v>1977</v>
      </c>
      <c r="B566" s="5" t="s">
        <v>1978</v>
      </c>
      <c r="C566" s="5" t="s">
        <v>549</v>
      </c>
      <c r="D566" s="5">
        <v>61</v>
      </c>
      <c r="E566" s="6">
        <v>23890</v>
      </c>
      <c r="F566" s="5" t="s">
        <v>54</v>
      </c>
      <c r="G566" s="5" t="s">
        <v>55</v>
      </c>
      <c r="H566" s="5" t="s">
        <v>1100</v>
      </c>
      <c r="I566" s="5" t="s">
        <v>74</v>
      </c>
      <c r="J566" s="5" t="s">
        <v>58</v>
      </c>
      <c r="K566" s="5" t="s">
        <v>59</v>
      </c>
      <c r="L566" s="5" t="s">
        <v>366</v>
      </c>
      <c r="M566" s="5" t="s">
        <v>273</v>
      </c>
      <c r="N566" s="5" t="s">
        <v>274</v>
      </c>
      <c r="O566" s="6">
        <v>42727</v>
      </c>
      <c r="P566" s="6">
        <v>43078</v>
      </c>
      <c r="Q566" s="5" t="s">
        <v>959</v>
      </c>
      <c r="R566" s="7">
        <v>64000</v>
      </c>
      <c r="S566" s="7">
        <v>1300</v>
      </c>
      <c r="T566" s="5">
        <v>2</v>
      </c>
      <c r="U566" s="5">
        <v>22</v>
      </c>
      <c r="V566" s="5">
        <v>12</v>
      </c>
      <c r="W566" s="5">
        <v>6</v>
      </c>
      <c r="X566" s="5">
        <v>59</v>
      </c>
      <c r="Y566" s="5" t="s">
        <v>46</v>
      </c>
      <c r="Z566" s="5" t="s">
        <v>151</v>
      </c>
      <c r="AA566" s="5" t="s">
        <v>65</v>
      </c>
      <c r="AB566" s="5" t="s">
        <v>66</v>
      </c>
      <c r="AC566" s="5" t="s">
        <v>67</v>
      </c>
      <c r="AD566" s="5" t="s">
        <v>109</v>
      </c>
      <c r="AE566" s="5">
        <v>51.1</v>
      </c>
    </row>
    <row r="567" spans="1:31" ht="17" x14ac:dyDescent="0.2">
      <c r="A567" s="2" t="s">
        <v>1979</v>
      </c>
      <c r="B567" s="2" t="s">
        <v>1980</v>
      </c>
      <c r="C567" s="2" t="s">
        <v>332</v>
      </c>
      <c r="D567" s="2">
        <v>47</v>
      </c>
      <c r="E567" s="3">
        <v>28665</v>
      </c>
      <c r="F567" s="2" t="s">
        <v>508</v>
      </c>
      <c r="G567" s="2" t="s">
        <v>72</v>
      </c>
      <c r="H567" s="2" t="s">
        <v>247</v>
      </c>
      <c r="I567" s="2" t="s">
        <v>437</v>
      </c>
      <c r="J567" s="2" t="s">
        <v>470</v>
      </c>
      <c r="K567" s="2" t="s">
        <v>589</v>
      </c>
      <c r="L567" s="2" t="s">
        <v>242</v>
      </c>
      <c r="M567" s="2" t="s">
        <v>234</v>
      </c>
      <c r="N567" s="2" t="s">
        <v>235</v>
      </c>
      <c r="O567" s="3">
        <v>45420</v>
      </c>
      <c r="P567" s="3"/>
      <c r="Q567" s="2" t="s">
        <v>62</v>
      </c>
      <c r="R567" s="4">
        <v>117000</v>
      </c>
      <c r="S567" s="4">
        <v>5800</v>
      </c>
      <c r="T567" s="2">
        <v>3</v>
      </c>
      <c r="U567" s="2">
        <v>45</v>
      </c>
      <c r="V567" s="2">
        <v>19</v>
      </c>
      <c r="W567" s="2">
        <v>12</v>
      </c>
      <c r="X567" s="2">
        <v>67</v>
      </c>
      <c r="Y567" s="2" t="s">
        <v>298</v>
      </c>
      <c r="Z567" s="2" t="s">
        <v>367</v>
      </c>
      <c r="AA567" s="2" t="s">
        <v>48</v>
      </c>
      <c r="AB567" s="2" t="s">
        <v>80</v>
      </c>
      <c r="AC567" s="2" t="s">
        <v>130</v>
      </c>
      <c r="AD567" s="2" t="s">
        <v>222</v>
      </c>
      <c r="AE567" s="2">
        <v>64.5</v>
      </c>
    </row>
    <row r="568" spans="1:31" ht="17" x14ac:dyDescent="0.2">
      <c r="A568" s="5" t="s">
        <v>1981</v>
      </c>
      <c r="B568" s="5" t="s">
        <v>1982</v>
      </c>
      <c r="C568" s="5" t="s">
        <v>35</v>
      </c>
      <c r="D568" s="5">
        <v>46</v>
      </c>
      <c r="E568" s="6">
        <v>29062</v>
      </c>
      <c r="F568" s="5" t="s">
        <v>279</v>
      </c>
      <c r="G568" s="5" t="s">
        <v>55</v>
      </c>
      <c r="H568" s="5" t="s">
        <v>1089</v>
      </c>
      <c r="I568" s="5" t="s">
        <v>157</v>
      </c>
      <c r="J568" s="5" t="s">
        <v>281</v>
      </c>
      <c r="K568" s="5" t="s">
        <v>1983</v>
      </c>
      <c r="L568" s="5" t="s">
        <v>1197</v>
      </c>
      <c r="M568" s="5" t="s">
        <v>161</v>
      </c>
      <c r="N568" s="5" t="s">
        <v>174</v>
      </c>
      <c r="O568" s="6">
        <v>45125</v>
      </c>
      <c r="P568" s="6">
        <v>45419</v>
      </c>
      <c r="Q568" s="5" t="s">
        <v>759</v>
      </c>
      <c r="R568" s="7">
        <v>46000</v>
      </c>
      <c r="S568" s="7">
        <v>2300</v>
      </c>
      <c r="T568" s="5">
        <v>3</v>
      </c>
      <c r="U568" s="5">
        <v>42</v>
      </c>
      <c r="V568" s="5">
        <v>15</v>
      </c>
      <c r="W568" s="5">
        <v>4</v>
      </c>
      <c r="X568" s="5">
        <v>51</v>
      </c>
      <c r="Y568" s="5" t="s">
        <v>46</v>
      </c>
      <c r="Z568" s="5" t="s">
        <v>47</v>
      </c>
      <c r="AA568" s="5" t="s">
        <v>188</v>
      </c>
      <c r="AB568" s="5" t="s">
        <v>66</v>
      </c>
      <c r="AC568" s="5" t="s">
        <v>284</v>
      </c>
      <c r="AD568" s="5" t="s">
        <v>68</v>
      </c>
      <c r="AE568" s="5">
        <v>62.8</v>
      </c>
    </row>
    <row r="569" spans="1:31" ht="17" x14ac:dyDescent="0.2">
      <c r="A569" s="2" t="s">
        <v>1984</v>
      </c>
      <c r="B569" s="2" t="s">
        <v>1985</v>
      </c>
      <c r="C569" s="2" t="s">
        <v>154</v>
      </c>
      <c r="D569" s="2">
        <v>40</v>
      </c>
      <c r="E569" s="3">
        <v>31441</v>
      </c>
      <c r="F569" s="2" t="s">
        <v>99</v>
      </c>
      <c r="G569" s="2" t="s">
        <v>100</v>
      </c>
      <c r="H569" s="2" t="s">
        <v>388</v>
      </c>
      <c r="I569" s="2" t="s">
        <v>115</v>
      </c>
      <c r="J569" s="2" t="s">
        <v>102</v>
      </c>
      <c r="K569" s="2" t="s">
        <v>103</v>
      </c>
      <c r="L569" s="2" t="s">
        <v>390</v>
      </c>
      <c r="M569" s="2" t="s">
        <v>265</v>
      </c>
      <c r="N569" s="2" t="s">
        <v>1626</v>
      </c>
      <c r="O569" s="3" t="s">
        <v>1986</v>
      </c>
      <c r="P569" s="3"/>
      <c r="Q569" s="2" t="s">
        <v>45</v>
      </c>
      <c r="R569" s="4">
        <v>55000</v>
      </c>
      <c r="S569" s="4">
        <v>5000</v>
      </c>
      <c r="T569" s="2">
        <v>4</v>
      </c>
      <c r="U569" s="2">
        <v>11</v>
      </c>
      <c r="V569" s="2">
        <v>17</v>
      </c>
      <c r="W569" s="2">
        <v>25</v>
      </c>
      <c r="X569" s="2">
        <v>64</v>
      </c>
      <c r="Y569" s="2" t="s">
        <v>320</v>
      </c>
      <c r="Z569" s="2" t="s">
        <v>64</v>
      </c>
      <c r="AA569" s="2" t="s">
        <v>215</v>
      </c>
      <c r="AB569" s="2" t="s">
        <v>164</v>
      </c>
      <c r="AC569" s="2" t="s">
        <v>108</v>
      </c>
      <c r="AD569" s="2" t="s">
        <v>68</v>
      </c>
      <c r="AE569" s="2">
        <v>61.1</v>
      </c>
    </row>
    <row r="570" spans="1:31" ht="17" x14ac:dyDescent="0.2">
      <c r="A570" s="5" t="s">
        <v>1987</v>
      </c>
      <c r="B570" s="5" t="s">
        <v>1988</v>
      </c>
      <c r="C570" s="5" t="s">
        <v>332</v>
      </c>
      <c r="D570" s="5">
        <v>41</v>
      </c>
      <c r="E570" s="6">
        <v>30859</v>
      </c>
      <c r="F570" s="5" t="s">
        <v>1043</v>
      </c>
      <c r="G570" s="5" t="s">
        <v>351</v>
      </c>
      <c r="H570" s="5" t="s">
        <v>1089</v>
      </c>
      <c r="I570" s="5" t="s">
        <v>89</v>
      </c>
      <c r="J570" s="5" t="s">
        <v>810</v>
      </c>
      <c r="K570" s="5" t="s">
        <v>811</v>
      </c>
      <c r="L570" s="5" t="s">
        <v>1101</v>
      </c>
      <c r="M570" s="5" t="s">
        <v>289</v>
      </c>
      <c r="N570" s="5" t="s">
        <v>602</v>
      </c>
      <c r="O570" s="6">
        <v>45035</v>
      </c>
      <c r="P570" s="6"/>
      <c r="Q570" s="5" t="s">
        <v>62</v>
      </c>
      <c r="R570" s="7">
        <v>139000</v>
      </c>
      <c r="S570" s="7">
        <v>8300</v>
      </c>
      <c r="T570" s="5">
        <v>3</v>
      </c>
      <c r="U570" s="5">
        <v>25</v>
      </c>
      <c r="V570" s="5">
        <v>15</v>
      </c>
      <c r="W570" s="5">
        <v>20</v>
      </c>
      <c r="X570" s="5">
        <v>42</v>
      </c>
      <c r="Y570" s="5" t="s">
        <v>46</v>
      </c>
      <c r="Z570" s="5" t="s">
        <v>64</v>
      </c>
      <c r="AA570" s="5" t="s">
        <v>95</v>
      </c>
      <c r="AB570" s="5" t="s">
        <v>49</v>
      </c>
      <c r="AC570" s="5" t="s">
        <v>284</v>
      </c>
      <c r="AD570" s="5" t="s">
        <v>109</v>
      </c>
      <c r="AE570" s="5">
        <v>48</v>
      </c>
    </row>
    <row r="571" spans="1:31" ht="34" x14ac:dyDescent="0.2">
      <c r="A571" s="2" t="s">
        <v>1989</v>
      </c>
      <c r="B571" s="2" t="s">
        <v>1990</v>
      </c>
      <c r="C571" s="2" t="s">
        <v>154</v>
      </c>
      <c r="D571" s="2">
        <v>53</v>
      </c>
      <c r="E571" s="3">
        <v>26584</v>
      </c>
      <c r="F571" s="2" t="s">
        <v>99</v>
      </c>
      <c r="G571" s="2" t="s">
        <v>100</v>
      </c>
      <c r="H571" s="2" t="s">
        <v>388</v>
      </c>
      <c r="I571" s="2" t="s">
        <v>74</v>
      </c>
      <c r="J571" s="2" t="s">
        <v>102</v>
      </c>
      <c r="K571" s="2" t="s">
        <v>103</v>
      </c>
      <c r="L571" s="2" t="s">
        <v>472</v>
      </c>
      <c r="M571" s="2" t="s">
        <v>43</v>
      </c>
      <c r="N571" s="2" t="s">
        <v>671</v>
      </c>
      <c r="O571" s="3">
        <v>45677</v>
      </c>
      <c r="P571" s="3">
        <v>45772</v>
      </c>
      <c r="Q571" s="2" t="s">
        <v>141</v>
      </c>
      <c r="R571" s="4">
        <v>56000</v>
      </c>
      <c r="S571" s="4">
        <v>1100</v>
      </c>
      <c r="T571" s="2">
        <v>2</v>
      </c>
      <c r="U571" s="2">
        <v>17</v>
      </c>
      <c r="V571" s="2">
        <v>13</v>
      </c>
      <c r="W571" s="2">
        <v>17</v>
      </c>
      <c r="X571" s="2">
        <v>52</v>
      </c>
      <c r="Y571" s="2" t="s">
        <v>46</v>
      </c>
      <c r="Z571" s="2" t="s">
        <v>64</v>
      </c>
      <c r="AA571" s="2" t="s">
        <v>95</v>
      </c>
      <c r="AB571" s="2" t="s">
        <v>66</v>
      </c>
      <c r="AC571" s="2" t="s">
        <v>108</v>
      </c>
      <c r="AD571" s="2" t="s">
        <v>276</v>
      </c>
      <c r="AE571" s="2">
        <v>42</v>
      </c>
    </row>
    <row r="572" spans="1:31" ht="17" x14ac:dyDescent="0.2">
      <c r="A572" s="5" t="s">
        <v>1991</v>
      </c>
      <c r="B572" s="5" t="s">
        <v>1992</v>
      </c>
      <c r="C572" s="5" t="s">
        <v>154</v>
      </c>
      <c r="D572" s="5">
        <v>41</v>
      </c>
      <c r="E572" s="6" t="s">
        <v>1993</v>
      </c>
      <c r="F572" s="5" t="s">
        <v>370</v>
      </c>
      <c r="G572" s="5" t="s">
        <v>181</v>
      </c>
      <c r="H572" s="5" t="s">
        <v>1971</v>
      </c>
      <c r="I572" s="5" t="s">
        <v>74</v>
      </c>
      <c r="J572" s="5" t="s">
        <v>372</v>
      </c>
      <c r="K572" s="5" t="s">
        <v>373</v>
      </c>
      <c r="L572" s="5" t="s">
        <v>562</v>
      </c>
      <c r="M572" s="5" t="s">
        <v>563</v>
      </c>
      <c r="N572" s="5" t="s">
        <v>564</v>
      </c>
      <c r="O572" s="6">
        <v>45751</v>
      </c>
      <c r="P572" s="6"/>
      <c r="Q572" s="5" t="s">
        <v>62</v>
      </c>
      <c r="R572" s="7">
        <v>47000</v>
      </c>
      <c r="S572" s="7">
        <v>4200</v>
      </c>
      <c r="T572" s="5">
        <v>4</v>
      </c>
      <c r="U572" s="5">
        <v>51</v>
      </c>
      <c r="V572" s="5">
        <v>18</v>
      </c>
      <c r="W572" s="5">
        <v>10</v>
      </c>
      <c r="X572" s="5">
        <v>70</v>
      </c>
      <c r="Y572" s="5" t="s">
        <v>339</v>
      </c>
      <c r="Z572" s="5" t="s">
        <v>64</v>
      </c>
      <c r="AA572" s="5" t="s">
        <v>221</v>
      </c>
      <c r="AB572" s="5" t="s">
        <v>66</v>
      </c>
      <c r="AC572" s="5" t="s">
        <v>376</v>
      </c>
      <c r="AD572" s="5" t="s">
        <v>68</v>
      </c>
      <c r="AE572" s="5">
        <v>75.5</v>
      </c>
    </row>
    <row r="573" spans="1:31" ht="17" x14ac:dyDescent="0.2">
      <c r="A573" s="2" t="s">
        <v>1994</v>
      </c>
      <c r="B573" s="2" t="s">
        <v>1995</v>
      </c>
      <c r="C573" s="2" t="s">
        <v>154</v>
      </c>
      <c r="D573" s="2">
        <v>31</v>
      </c>
      <c r="E573" s="3">
        <v>34754</v>
      </c>
      <c r="F573" s="2" t="s">
        <v>429</v>
      </c>
      <c r="G573" s="2" t="s">
        <v>72</v>
      </c>
      <c r="H573" s="2" t="s">
        <v>295</v>
      </c>
      <c r="I573" s="2" t="s">
        <v>57</v>
      </c>
      <c r="J573" s="2" t="s">
        <v>248</v>
      </c>
      <c r="K573" s="2" t="s">
        <v>249</v>
      </c>
      <c r="L573" s="2" t="s">
        <v>619</v>
      </c>
      <c r="M573" s="2" t="s">
        <v>525</v>
      </c>
      <c r="N573" s="2" t="s">
        <v>620</v>
      </c>
      <c r="O573" s="3">
        <v>45479</v>
      </c>
      <c r="P573" s="3"/>
      <c r="Q573" s="2" t="s">
        <v>45</v>
      </c>
      <c r="R573" s="4">
        <v>113000</v>
      </c>
      <c r="S573" s="4">
        <v>0</v>
      </c>
      <c r="T573" s="2">
        <v>1</v>
      </c>
      <c r="U573" s="2">
        <v>42</v>
      </c>
      <c r="V573" s="2">
        <v>19</v>
      </c>
      <c r="W573" s="2">
        <v>10</v>
      </c>
      <c r="X573" s="2">
        <v>62</v>
      </c>
      <c r="Y573" s="2" t="s">
        <v>46</v>
      </c>
      <c r="Z573" s="2" t="s">
        <v>64</v>
      </c>
      <c r="AA573" s="2" t="s">
        <v>221</v>
      </c>
      <c r="AB573" s="2" t="s">
        <v>164</v>
      </c>
      <c r="AC573" s="2" t="s">
        <v>130</v>
      </c>
      <c r="AD573" s="2" t="s">
        <v>109</v>
      </c>
      <c r="AE573" s="2">
        <v>45.7</v>
      </c>
    </row>
    <row r="574" spans="1:31" ht="17" x14ac:dyDescent="0.2">
      <c r="A574" s="5" t="s">
        <v>1996</v>
      </c>
      <c r="B574" s="5" t="s">
        <v>1997</v>
      </c>
      <c r="C574" s="5" t="s">
        <v>154</v>
      </c>
      <c r="D574" s="5">
        <v>22</v>
      </c>
      <c r="E574" s="6">
        <v>37820</v>
      </c>
      <c r="F574" s="5" t="s">
        <v>199</v>
      </c>
      <c r="G574" s="5" t="s">
        <v>72</v>
      </c>
      <c r="H574" s="5" t="s">
        <v>555</v>
      </c>
      <c r="I574" s="5" t="s">
        <v>115</v>
      </c>
      <c r="J574" s="5" t="s">
        <v>126</v>
      </c>
      <c r="K574" s="5" t="s">
        <v>127</v>
      </c>
      <c r="L574" s="5" t="s">
        <v>1411</v>
      </c>
      <c r="M574" s="5" t="s">
        <v>255</v>
      </c>
      <c r="N574" s="5" t="s">
        <v>1027</v>
      </c>
      <c r="O574" s="6">
        <v>44674</v>
      </c>
      <c r="P574" s="6"/>
      <c r="Q574" s="5" t="s">
        <v>79</v>
      </c>
      <c r="R574" s="7">
        <v>62000</v>
      </c>
      <c r="S574" s="7">
        <v>3100</v>
      </c>
      <c r="T574" s="5">
        <v>3</v>
      </c>
      <c r="U574" s="5">
        <v>13</v>
      </c>
      <c r="V574" s="5">
        <v>10</v>
      </c>
      <c r="W574" s="5">
        <v>6</v>
      </c>
      <c r="X574" s="5">
        <v>66</v>
      </c>
      <c r="Y574" s="5" t="s">
        <v>46</v>
      </c>
      <c r="Z574" s="5" t="s">
        <v>47</v>
      </c>
      <c r="AA574" s="5" t="s">
        <v>65</v>
      </c>
      <c r="AB574" s="5" t="s">
        <v>66</v>
      </c>
      <c r="AC574" s="5" t="s">
        <v>130</v>
      </c>
      <c r="AD574" s="5" t="s">
        <v>68</v>
      </c>
      <c r="AE574" s="5">
        <v>60.3</v>
      </c>
    </row>
    <row r="575" spans="1:31" ht="17" x14ac:dyDescent="0.2">
      <c r="A575" s="2" t="s">
        <v>1998</v>
      </c>
      <c r="B575" s="2" t="s">
        <v>1999</v>
      </c>
      <c r="C575" s="2" t="s">
        <v>154</v>
      </c>
      <c r="D575" s="2">
        <v>48</v>
      </c>
      <c r="E575" s="3">
        <v>28566</v>
      </c>
      <c r="F575" s="2" t="s">
        <v>99</v>
      </c>
      <c r="G575" s="2" t="s">
        <v>100</v>
      </c>
      <c r="H575" s="2" t="s">
        <v>317</v>
      </c>
      <c r="I575" s="2" t="s">
        <v>115</v>
      </c>
      <c r="J575" s="2" t="s">
        <v>102</v>
      </c>
      <c r="K575" s="2" t="s">
        <v>103</v>
      </c>
      <c r="L575" s="2" t="s">
        <v>242</v>
      </c>
      <c r="M575" s="2" t="s">
        <v>234</v>
      </c>
      <c r="N575" s="2" t="s">
        <v>545</v>
      </c>
      <c r="O575" s="3" t="s">
        <v>2000</v>
      </c>
      <c r="P575" s="3"/>
      <c r="Q575" s="2" t="s">
        <v>45</v>
      </c>
      <c r="R575" s="4">
        <v>79000</v>
      </c>
      <c r="S575" s="4">
        <v>4000</v>
      </c>
      <c r="T575" s="2">
        <v>3</v>
      </c>
      <c r="U575" s="2">
        <v>4</v>
      </c>
      <c r="V575" s="2">
        <v>6</v>
      </c>
      <c r="W575" s="2">
        <v>7</v>
      </c>
      <c r="X575" s="2">
        <v>74</v>
      </c>
      <c r="Y575" s="2" t="s">
        <v>46</v>
      </c>
      <c r="Z575" s="2" t="s">
        <v>64</v>
      </c>
      <c r="AA575" s="2" t="s">
        <v>857</v>
      </c>
      <c r="AB575" s="2" t="s">
        <v>80</v>
      </c>
      <c r="AC575" s="2" t="s">
        <v>108</v>
      </c>
      <c r="AD575" s="2" t="s">
        <v>68</v>
      </c>
      <c r="AE575" s="2">
        <v>60.4</v>
      </c>
    </row>
    <row r="576" spans="1:31" ht="34" x14ac:dyDescent="0.2">
      <c r="A576" s="5" t="s">
        <v>2001</v>
      </c>
      <c r="B576" s="5" t="s">
        <v>2002</v>
      </c>
      <c r="C576" s="5" t="s">
        <v>35</v>
      </c>
      <c r="D576" s="5">
        <v>32</v>
      </c>
      <c r="E576" s="6">
        <v>34206</v>
      </c>
      <c r="F576" s="5" t="s">
        <v>429</v>
      </c>
      <c r="G576" s="5" t="s">
        <v>72</v>
      </c>
      <c r="H576" s="5" t="s">
        <v>247</v>
      </c>
      <c r="I576" s="5" t="s">
        <v>57</v>
      </c>
      <c r="J576" s="5" t="s">
        <v>514</v>
      </c>
      <c r="K576" s="5" t="s">
        <v>515</v>
      </c>
      <c r="L576" s="5" t="s">
        <v>118</v>
      </c>
      <c r="M576" s="5" t="s">
        <v>119</v>
      </c>
      <c r="N576" s="5" t="s">
        <v>120</v>
      </c>
      <c r="O576" s="6">
        <v>42920</v>
      </c>
      <c r="P576" s="6"/>
      <c r="Q576" s="5" t="s">
        <v>128</v>
      </c>
      <c r="R576" s="7">
        <v>113000</v>
      </c>
      <c r="S576" s="7">
        <v>5600</v>
      </c>
      <c r="T576" s="5">
        <v>3</v>
      </c>
      <c r="U576" s="5">
        <v>15</v>
      </c>
      <c r="V576" s="5">
        <v>12</v>
      </c>
      <c r="W576" s="5">
        <v>0</v>
      </c>
      <c r="X576" s="5">
        <v>57</v>
      </c>
      <c r="Y576" s="5" t="s">
        <v>46</v>
      </c>
      <c r="Z576" s="5" t="s">
        <v>679</v>
      </c>
      <c r="AA576" s="5" t="s">
        <v>65</v>
      </c>
      <c r="AB576" s="5" t="s">
        <v>66</v>
      </c>
      <c r="AC576" s="5" t="s">
        <v>130</v>
      </c>
      <c r="AD576" s="5" t="s">
        <v>68</v>
      </c>
      <c r="AE576" s="5">
        <v>60.7</v>
      </c>
    </row>
    <row r="577" spans="1:31" ht="17" x14ac:dyDescent="0.2">
      <c r="A577" s="2" t="s">
        <v>2003</v>
      </c>
      <c r="B577" s="2" t="s">
        <v>2004</v>
      </c>
      <c r="C577" s="2" t="s">
        <v>209</v>
      </c>
      <c r="D577" s="2">
        <v>55</v>
      </c>
      <c r="E577" s="3">
        <v>25762</v>
      </c>
      <c r="F577" s="2" t="s">
        <v>133</v>
      </c>
      <c r="G577" s="2" t="s">
        <v>133</v>
      </c>
      <c r="H577" s="2" t="s">
        <v>652</v>
      </c>
      <c r="I577" s="2" t="s">
        <v>74</v>
      </c>
      <c r="J577" s="2" t="s">
        <v>685</v>
      </c>
      <c r="K577" s="2" t="s">
        <v>686</v>
      </c>
      <c r="L577" s="2" t="s">
        <v>374</v>
      </c>
      <c r="M577" s="2" t="s">
        <v>289</v>
      </c>
      <c r="N577" s="2" t="s">
        <v>1566</v>
      </c>
      <c r="O577" s="3" t="s">
        <v>2005</v>
      </c>
      <c r="P577" s="3"/>
      <c r="Q577" s="2" t="s">
        <v>45</v>
      </c>
      <c r="R577" s="4">
        <v>59000</v>
      </c>
      <c r="S577" s="4">
        <v>5300</v>
      </c>
      <c r="T577" s="2">
        <v>4</v>
      </c>
      <c r="U577" s="2">
        <v>30</v>
      </c>
      <c r="V577" s="2">
        <v>12</v>
      </c>
      <c r="W577" s="2">
        <v>27</v>
      </c>
      <c r="X577" s="2">
        <v>68</v>
      </c>
      <c r="Y577" s="2" t="s">
        <v>46</v>
      </c>
      <c r="Z577" s="2" t="s">
        <v>151</v>
      </c>
      <c r="AA577" s="2" t="s">
        <v>188</v>
      </c>
      <c r="AB577" s="2" t="s">
        <v>80</v>
      </c>
      <c r="AC577" s="2" t="s">
        <v>143</v>
      </c>
      <c r="AD577" s="2" t="s">
        <v>68</v>
      </c>
      <c r="AE577" s="2">
        <v>67.3</v>
      </c>
    </row>
    <row r="578" spans="1:31" ht="17" x14ac:dyDescent="0.2">
      <c r="A578" s="5" t="s">
        <v>2006</v>
      </c>
      <c r="B578" s="5" t="s">
        <v>2007</v>
      </c>
      <c r="C578" s="5" t="s">
        <v>154</v>
      </c>
      <c r="D578" s="5">
        <v>41</v>
      </c>
      <c r="E578" s="6">
        <v>31105</v>
      </c>
      <c r="F578" s="5" t="s">
        <v>210</v>
      </c>
      <c r="G578" s="5" t="s">
        <v>100</v>
      </c>
      <c r="H578" s="5" t="s">
        <v>329</v>
      </c>
      <c r="I578" s="5" t="s">
        <v>157</v>
      </c>
      <c r="J578" s="5" t="s">
        <v>902</v>
      </c>
      <c r="K578" s="5" t="s">
        <v>903</v>
      </c>
      <c r="L578" s="5" t="s">
        <v>160</v>
      </c>
      <c r="M578" s="5" t="s">
        <v>161</v>
      </c>
      <c r="N578" s="5" t="s">
        <v>1131</v>
      </c>
      <c r="O578" s="6">
        <v>43927</v>
      </c>
      <c r="P578" s="6"/>
      <c r="Q578" s="5" t="s">
        <v>62</v>
      </c>
      <c r="R578" s="7">
        <v>47000</v>
      </c>
      <c r="S578" s="7">
        <v>900</v>
      </c>
      <c r="T578" s="5">
        <v>2</v>
      </c>
      <c r="U578" s="5">
        <v>18</v>
      </c>
      <c r="V578" s="5">
        <v>16</v>
      </c>
      <c r="W578" s="5">
        <v>24</v>
      </c>
      <c r="X578" s="5">
        <v>50</v>
      </c>
      <c r="Y578" s="5" t="s">
        <v>298</v>
      </c>
      <c r="Z578" s="5" t="s">
        <v>844</v>
      </c>
      <c r="AA578" s="5" t="s">
        <v>221</v>
      </c>
      <c r="AB578" s="5" t="s">
        <v>66</v>
      </c>
      <c r="AC578" s="5" t="s">
        <v>121</v>
      </c>
      <c r="AD578" s="5" t="s">
        <v>68</v>
      </c>
      <c r="AE578" s="5">
        <v>40</v>
      </c>
    </row>
    <row r="579" spans="1:31" ht="17" x14ac:dyDescent="0.2">
      <c r="A579" s="2" t="s">
        <v>2008</v>
      </c>
      <c r="B579" s="2" t="s">
        <v>2009</v>
      </c>
      <c r="C579" s="2" t="s">
        <v>154</v>
      </c>
      <c r="D579" s="2">
        <v>52</v>
      </c>
      <c r="E579" s="3">
        <v>26869</v>
      </c>
      <c r="F579" s="2" t="s">
        <v>54</v>
      </c>
      <c r="G579" s="2" t="s">
        <v>55</v>
      </c>
      <c r="H579" s="2" t="s">
        <v>707</v>
      </c>
      <c r="I579" s="2" t="s">
        <v>703</v>
      </c>
      <c r="J579" s="2" t="s">
        <v>58</v>
      </c>
      <c r="K579" s="2" t="s">
        <v>59</v>
      </c>
      <c r="L579" s="2" t="s">
        <v>619</v>
      </c>
      <c r="M579" s="2" t="s">
        <v>525</v>
      </c>
      <c r="N579" s="2" t="s">
        <v>620</v>
      </c>
      <c r="O579" s="3">
        <v>43974</v>
      </c>
      <c r="P579" s="3"/>
      <c r="Q579" s="2" t="s">
        <v>62</v>
      </c>
      <c r="R579" s="4">
        <v>47000</v>
      </c>
      <c r="S579" s="4">
        <v>4200</v>
      </c>
      <c r="T579" s="2">
        <v>4</v>
      </c>
      <c r="U579" s="2">
        <v>25</v>
      </c>
      <c r="V579" s="2">
        <v>7</v>
      </c>
      <c r="W579" s="2">
        <v>0</v>
      </c>
      <c r="X579" s="2">
        <v>59</v>
      </c>
      <c r="Y579" s="2" t="s">
        <v>46</v>
      </c>
      <c r="Z579" s="2" t="s">
        <v>47</v>
      </c>
      <c r="AA579" s="2" t="s">
        <v>176</v>
      </c>
      <c r="AB579" s="2" t="s">
        <v>66</v>
      </c>
      <c r="AC579" s="2" t="s">
        <v>67</v>
      </c>
      <c r="AD579" s="2" t="s">
        <v>1533</v>
      </c>
      <c r="AE579" s="2">
        <v>72.900000000000006</v>
      </c>
    </row>
    <row r="580" spans="1:31" ht="17" x14ac:dyDescent="0.2">
      <c r="A580" s="5" t="s">
        <v>2010</v>
      </c>
      <c r="B580" s="5" t="s">
        <v>2011</v>
      </c>
      <c r="C580" s="5" t="s">
        <v>35</v>
      </c>
      <c r="D580" s="5">
        <v>27</v>
      </c>
      <c r="E580" s="6">
        <v>36283</v>
      </c>
      <c r="F580" s="5" t="s">
        <v>36</v>
      </c>
      <c r="G580" s="5" t="s">
        <v>37</v>
      </c>
      <c r="H580" s="5" t="s">
        <v>1433</v>
      </c>
      <c r="I580" s="5" t="s">
        <v>57</v>
      </c>
      <c r="J580" s="5" t="s">
        <v>270</v>
      </c>
      <c r="K580" s="5" t="s">
        <v>271</v>
      </c>
      <c r="L580" s="5" t="s">
        <v>777</v>
      </c>
      <c r="M580" s="5" t="s">
        <v>289</v>
      </c>
      <c r="N580" s="5" t="s">
        <v>375</v>
      </c>
      <c r="O580" s="6">
        <v>44120</v>
      </c>
      <c r="P580" s="6">
        <v>44844</v>
      </c>
      <c r="Q580" s="5" t="s">
        <v>141</v>
      </c>
      <c r="R580" s="7">
        <v>114000</v>
      </c>
      <c r="S580" s="7">
        <v>10300</v>
      </c>
      <c r="T580" s="5">
        <v>4</v>
      </c>
      <c r="U580" s="5">
        <v>19</v>
      </c>
      <c r="V580" s="5">
        <v>12</v>
      </c>
      <c r="W580" s="5">
        <v>7</v>
      </c>
      <c r="X580" s="5">
        <v>48</v>
      </c>
      <c r="Y580" s="5" t="s">
        <v>46</v>
      </c>
      <c r="Z580" s="5" t="s">
        <v>47</v>
      </c>
      <c r="AA580" s="5" t="s">
        <v>176</v>
      </c>
      <c r="AB580" s="5" t="s">
        <v>299</v>
      </c>
      <c r="AC580" s="5" t="s">
        <v>50</v>
      </c>
      <c r="AD580" s="5" t="s">
        <v>68</v>
      </c>
      <c r="AE580" s="5">
        <v>64</v>
      </c>
    </row>
    <row r="581" spans="1:31" ht="34" x14ac:dyDescent="0.2">
      <c r="A581" s="2" t="s">
        <v>2012</v>
      </c>
      <c r="B581" s="2" t="s">
        <v>2013</v>
      </c>
      <c r="C581" s="2" t="s">
        <v>35</v>
      </c>
      <c r="D581" s="2">
        <v>58</v>
      </c>
      <c r="E581" s="3">
        <v>24805</v>
      </c>
      <c r="F581" s="2" t="s">
        <v>693</v>
      </c>
      <c r="G581" s="2" t="s">
        <v>133</v>
      </c>
      <c r="H581" s="2" t="s">
        <v>475</v>
      </c>
      <c r="I581" s="2" t="s">
        <v>115</v>
      </c>
      <c r="J581" s="2" t="s">
        <v>583</v>
      </c>
      <c r="K581" s="2" t="s">
        <v>584</v>
      </c>
      <c r="L581" s="2" t="s">
        <v>420</v>
      </c>
      <c r="M581" s="2" t="s">
        <v>43</v>
      </c>
      <c r="N581" s="2" t="s">
        <v>671</v>
      </c>
      <c r="O581" s="3">
        <v>45144</v>
      </c>
      <c r="P581" s="3"/>
      <c r="Q581" s="2" t="s">
        <v>62</v>
      </c>
      <c r="R581" s="4">
        <v>63000</v>
      </c>
      <c r="S581" s="4">
        <v>1300</v>
      </c>
      <c r="T581" s="2">
        <v>2</v>
      </c>
      <c r="U581" s="2">
        <v>21</v>
      </c>
      <c r="V581" s="2">
        <v>21</v>
      </c>
      <c r="W581" s="2">
        <v>16</v>
      </c>
      <c r="X581" s="2">
        <v>62</v>
      </c>
      <c r="Y581" s="2" t="s">
        <v>46</v>
      </c>
      <c r="Z581" s="2" t="s">
        <v>47</v>
      </c>
      <c r="AA581" s="2" t="s">
        <v>48</v>
      </c>
      <c r="AB581" s="2" t="s">
        <v>66</v>
      </c>
      <c r="AC581" s="2" t="s">
        <v>143</v>
      </c>
      <c r="AD581" s="2" t="s">
        <v>68</v>
      </c>
      <c r="AE581" s="2">
        <v>47</v>
      </c>
    </row>
    <row r="582" spans="1:31" ht="34" x14ac:dyDescent="0.2">
      <c r="A582" s="5" t="s">
        <v>2014</v>
      </c>
      <c r="B582" s="5" t="s">
        <v>2015</v>
      </c>
      <c r="C582" s="5" t="s">
        <v>154</v>
      </c>
      <c r="D582" s="5">
        <v>33</v>
      </c>
      <c r="E582" s="6">
        <v>33942</v>
      </c>
      <c r="F582" s="5" t="s">
        <v>429</v>
      </c>
      <c r="G582" s="5" t="s">
        <v>72</v>
      </c>
      <c r="H582" s="5" t="s">
        <v>2016</v>
      </c>
      <c r="I582" s="5" t="s">
        <v>74</v>
      </c>
      <c r="J582" s="5" t="s">
        <v>514</v>
      </c>
      <c r="K582" s="5" t="s">
        <v>515</v>
      </c>
      <c r="L582" s="5" t="s">
        <v>118</v>
      </c>
      <c r="M582" s="5" t="s">
        <v>119</v>
      </c>
      <c r="N582" s="5" t="s">
        <v>120</v>
      </c>
      <c r="O582" s="6">
        <v>45405</v>
      </c>
      <c r="P582" s="6"/>
      <c r="Q582" s="5" t="s">
        <v>79</v>
      </c>
      <c r="R582" s="7">
        <v>64000</v>
      </c>
      <c r="S582" s="7">
        <v>9000</v>
      </c>
      <c r="T582" s="5" t="s">
        <v>621</v>
      </c>
      <c r="U582" s="5">
        <v>29</v>
      </c>
      <c r="V582" s="5">
        <v>17</v>
      </c>
      <c r="W582" s="5">
        <v>10</v>
      </c>
      <c r="X582" s="5">
        <v>47</v>
      </c>
      <c r="Y582" s="5" t="s">
        <v>46</v>
      </c>
      <c r="Z582" s="5" t="s">
        <v>64</v>
      </c>
      <c r="AA582" s="5" t="s">
        <v>546</v>
      </c>
      <c r="AB582" s="5" t="s">
        <v>80</v>
      </c>
      <c r="AC582" s="5" t="s">
        <v>130</v>
      </c>
      <c r="AD582" s="5" t="s">
        <v>68</v>
      </c>
      <c r="AE582" s="5">
        <v>73.7</v>
      </c>
    </row>
    <row r="583" spans="1:31" ht="34" x14ac:dyDescent="0.2">
      <c r="A583" s="2" t="s">
        <v>2017</v>
      </c>
      <c r="B583" s="2" t="s">
        <v>2018</v>
      </c>
      <c r="C583" s="2" t="s">
        <v>35</v>
      </c>
      <c r="D583" s="2">
        <v>56</v>
      </c>
      <c r="E583" s="3" t="s">
        <v>364</v>
      </c>
      <c r="F583" s="2" t="s">
        <v>523</v>
      </c>
      <c r="G583" s="2" t="s">
        <v>675</v>
      </c>
      <c r="H583" s="2" t="s">
        <v>379</v>
      </c>
      <c r="I583" s="2" t="s">
        <v>703</v>
      </c>
      <c r="J583" s="2" t="s">
        <v>262</v>
      </c>
      <c r="K583" s="2" t="s">
        <v>263</v>
      </c>
      <c r="L583" s="2" t="s">
        <v>1197</v>
      </c>
      <c r="M583" s="2" t="s">
        <v>161</v>
      </c>
      <c r="N583" s="2" t="s">
        <v>174</v>
      </c>
      <c r="O583" s="3" t="s">
        <v>2019</v>
      </c>
      <c r="P583" s="3"/>
      <c r="Q583" s="2" t="s">
        <v>62</v>
      </c>
      <c r="R583" s="4">
        <v>44000</v>
      </c>
      <c r="S583" s="4">
        <v>2200</v>
      </c>
      <c r="T583" s="2">
        <v>3</v>
      </c>
      <c r="U583" s="2">
        <v>29</v>
      </c>
      <c r="V583" s="2">
        <v>13</v>
      </c>
      <c r="W583" s="2">
        <v>15</v>
      </c>
      <c r="X583" s="2">
        <v>64</v>
      </c>
      <c r="Y583" s="2" t="s">
        <v>46</v>
      </c>
      <c r="Z583" s="2" t="s">
        <v>64</v>
      </c>
      <c r="AA583" s="2" t="s">
        <v>48</v>
      </c>
      <c r="AB583" s="2" t="s">
        <v>66</v>
      </c>
      <c r="AC583" s="2" t="s">
        <v>267</v>
      </c>
      <c r="AD583" s="2" t="s">
        <v>1346</v>
      </c>
      <c r="AE583" s="2">
        <v>59.1</v>
      </c>
    </row>
    <row r="584" spans="1:31" ht="34" x14ac:dyDescent="0.2">
      <c r="A584" s="5" t="s">
        <v>2020</v>
      </c>
      <c r="B584" s="5" t="s">
        <v>2021</v>
      </c>
      <c r="C584" s="5" t="s">
        <v>549</v>
      </c>
      <c r="D584" s="5">
        <v>26</v>
      </c>
      <c r="E584" s="6">
        <v>36355</v>
      </c>
      <c r="F584" s="5" t="s">
        <v>1165</v>
      </c>
      <c r="G584" s="5" t="s">
        <v>253</v>
      </c>
      <c r="H584" s="5" t="s">
        <v>424</v>
      </c>
      <c r="I584" s="5" t="s">
        <v>115</v>
      </c>
      <c r="J584" s="5" t="s">
        <v>1323</v>
      </c>
      <c r="K584" s="5" t="s">
        <v>1324</v>
      </c>
      <c r="L584" s="5" t="s">
        <v>590</v>
      </c>
      <c r="M584" s="5" t="s">
        <v>61</v>
      </c>
      <c r="N584" s="5" t="s">
        <v>186</v>
      </c>
      <c r="O584" s="6">
        <v>43183</v>
      </c>
      <c r="P584" s="6"/>
      <c r="Q584" s="5" t="s">
        <v>45</v>
      </c>
      <c r="R584" s="7">
        <v>67000</v>
      </c>
      <c r="S584" s="7">
        <v>1300</v>
      </c>
      <c r="T584" s="5">
        <v>2</v>
      </c>
      <c r="U584" s="5">
        <v>25</v>
      </c>
      <c r="V584" s="5">
        <v>11</v>
      </c>
      <c r="W584" s="5">
        <v>5</v>
      </c>
      <c r="X584" s="5">
        <v>45</v>
      </c>
      <c r="Y584" s="5" t="s">
        <v>298</v>
      </c>
      <c r="Z584" s="5" t="s">
        <v>844</v>
      </c>
      <c r="AA584" s="5" t="s">
        <v>188</v>
      </c>
      <c r="AB584" s="5" t="s">
        <v>66</v>
      </c>
      <c r="AC584" s="5" t="s">
        <v>81</v>
      </c>
      <c r="AD584" s="5" t="s">
        <v>68</v>
      </c>
      <c r="AE584" s="5">
        <v>-10</v>
      </c>
    </row>
    <row r="585" spans="1:31" ht="17" x14ac:dyDescent="0.2">
      <c r="A585" s="2" t="s">
        <v>2022</v>
      </c>
      <c r="B585" s="2" t="s">
        <v>2023</v>
      </c>
      <c r="C585" s="2" t="s">
        <v>35</v>
      </c>
      <c r="D585" s="2">
        <v>52</v>
      </c>
      <c r="E585" s="3">
        <v>26950</v>
      </c>
      <c r="F585" s="2" t="s">
        <v>210</v>
      </c>
      <c r="G585" s="2" t="s">
        <v>675</v>
      </c>
      <c r="H585" s="2" t="s">
        <v>519</v>
      </c>
      <c r="I585" s="2" t="s">
        <v>157</v>
      </c>
      <c r="J585" s="2" t="s">
        <v>743</v>
      </c>
      <c r="K585" s="2" t="s">
        <v>744</v>
      </c>
      <c r="L585" s="2" t="s">
        <v>1613</v>
      </c>
      <c r="M585" s="2" t="s">
        <v>234</v>
      </c>
      <c r="N585" s="2" t="s">
        <v>235</v>
      </c>
      <c r="O585" s="3" t="s">
        <v>2024</v>
      </c>
      <c r="P585" s="3"/>
      <c r="Q585" s="2" t="s">
        <v>128</v>
      </c>
      <c r="R585" s="4">
        <v>37000</v>
      </c>
      <c r="S585" s="4">
        <v>1800</v>
      </c>
      <c r="T585" s="2">
        <v>3</v>
      </c>
      <c r="U585" s="2">
        <v>39</v>
      </c>
      <c r="V585" s="2">
        <v>14</v>
      </c>
      <c r="W585" s="2">
        <v>12</v>
      </c>
      <c r="X585" s="2">
        <v>84</v>
      </c>
      <c r="Y585" s="2" t="s">
        <v>46</v>
      </c>
      <c r="Z585" s="2" t="s">
        <v>47</v>
      </c>
      <c r="AA585" s="2" t="s">
        <v>65</v>
      </c>
      <c r="AB585" s="2" t="s">
        <v>80</v>
      </c>
      <c r="AC585" s="2" t="s">
        <v>121</v>
      </c>
      <c r="AD585" s="2" t="s">
        <v>51</v>
      </c>
      <c r="AE585" s="2">
        <v>70.2</v>
      </c>
    </row>
    <row r="586" spans="1:31" ht="34" x14ac:dyDescent="0.2">
      <c r="A586" s="5" t="s">
        <v>2025</v>
      </c>
      <c r="B586" s="5" t="s">
        <v>2026</v>
      </c>
      <c r="C586" s="5" t="s">
        <v>154</v>
      </c>
      <c r="D586" s="5">
        <v>24</v>
      </c>
      <c r="E586" s="6">
        <v>37257</v>
      </c>
      <c r="F586" s="5" t="s">
        <v>133</v>
      </c>
      <c r="G586" s="5" t="s">
        <v>133</v>
      </c>
      <c r="H586" s="5" t="s">
        <v>652</v>
      </c>
      <c r="I586" s="5" t="s">
        <v>157</v>
      </c>
      <c r="J586" s="5" t="s">
        <v>583</v>
      </c>
      <c r="K586" s="5" t="s">
        <v>584</v>
      </c>
      <c r="L586" s="5" t="s">
        <v>1037</v>
      </c>
      <c r="M586" s="5" t="s">
        <v>289</v>
      </c>
      <c r="N586" s="5" t="s">
        <v>303</v>
      </c>
      <c r="O586" s="6">
        <v>45406</v>
      </c>
      <c r="P586" s="6"/>
      <c r="Q586" s="5" t="s">
        <v>45</v>
      </c>
      <c r="R586" s="7">
        <v>38000</v>
      </c>
      <c r="S586" s="7">
        <v>5300</v>
      </c>
      <c r="T586" s="5">
        <v>5</v>
      </c>
      <c r="U586" s="5">
        <v>11</v>
      </c>
      <c r="V586" s="5">
        <v>14</v>
      </c>
      <c r="W586" s="5">
        <v>20</v>
      </c>
      <c r="X586" s="5">
        <v>62</v>
      </c>
      <c r="Y586" s="5" t="s">
        <v>46</v>
      </c>
      <c r="Z586" s="5" t="s">
        <v>312</v>
      </c>
      <c r="AA586" s="5" t="s">
        <v>142</v>
      </c>
      <c r="AB586" s="5" t="s">
        <v>80</v>
      </c>
      <c r="AC586" s="5" t="s">
        <v>143</v>
      </c>
      <c r="AD586" s="5" t="s">
        <v>68</v>
      </c>
      <c r="AE586" s="5">
        <v>69.5</v>
      </c>
    </row>
    <row r="587" spans="1:31" ht="17" x14ac:dyDescent="0.2">
      <c r="A587" s="2" t="s">
        <v>2027</v>
      </c>
      <c r="B587" s="2" t="s">
        <v>2028</v>
      </c>
      <c r="C587" s="2" t="s">
        <v>35</v>
      </c>
      <c r="D587" s="2">
        <v>27</v>
      </c>
      <c r="E587" s="3">
        <v>35965</v>
      </c>
      <c r="F587" s="2" t="s">
        <v>370</v>
      </c>
      <c r="G587" s="2" t="s">
        <v>181</v>
      </c>
      <c r="H587" s="2" t="s">
        <v>897</v>
      </c>
      <c r="I587" s="2" t="s">
        <v>74</v>
      </c>
      <c r="J587" s="2" t="s">
        <v>372</v>
      </c>
      <c r="K587" s="2" t="s">
        <v>373</v>
      </c>
      <c r="L587" s="2" t="s">
        <v>149</v>
      </c>
      <c r="M587" s="2" t="s">
        <v>61</v>
      </c>
      <c r="N587" s="2" t="s">
        <v>150</v>
      </c>
      <c r="O587" s="3">
        <v>43795</v>
      </c>
      <c r="P587" s="3"/>
      <c r="Q587" s="2" t="s">
        <v>62</v>
      </c>
      <c r="R587" s="4">
        <v>58000</v>
      </c>
      <c r="S587" s="4">
        <v>5200</v>
      </c>
      <c r="T587" s="2">
        <v>4</v>
      </c>
      <c r="U587" s="2">
        <v>2</v>
      </c>
      <c r="V587" s="2">
        <v>5</v>
      </c>
      <c r="W587" s="2">
        <v>18</v>
      </c>
      <c r="X587" s="2">
        <v>58</v>
      </c>
      <c r="Y587" s="2" t="s">
        <v>46</v>
      </c>
      <c r="Z587" s="2" t="s">
        <v>47</v>
      </c>
      <c r="AA587" s="2" t="s">
        <v>188</v>
      </c>
      <c r="AB587" s="2" t="s">
        <v>66</v>
      </c>
      <c r="AC587" s="2" t="s">
        <v>376</v>
      </c>
      <c r="AD587" s="2" t="s">
        <v>276</v>
      </c>
      <c r="AE587" s="2">
        <v>57.8</v>
      </c>
    </row>
    <row r="588" spans="1:31" ht="17" x14ac:dyDescent="0.2">
      <c r="A588" s="5" t="s">
        <v>2029</v>
      </c>
      <c r="B588" s="5" t="s">
        <v>2030</v>
      </c>
      <c r="C588" s="5" t="s">
        <v>154</v>
      </c>
      <c r="D588" s="5">
        <v>61</v>
      </c>
      <c r="E588" s="6">
        <v>23584</v>
      </c>
      <c r="F588" s="5" t="s">
        <v>429</v>
      </c>
      <c r="G588" s="5" t="s">
        <v>72</v>
      </c>
      <c r="H588" s="5" t="s">
        <v>430</v>
      </c>
      <c r="I588" s="5" t="s">
        <v>115</v>
      </c>
      <c r="J588" s="5" t="s">
        <v>514</v>
      </c>
      <c r="K588" s="5" t="s">
        <v>515</v>
      </c>
      <c r="L588" s="5" t="s">
        <v>149</v>
      </c>
      <c r="M588" s="5" t="s">
        <v>61</v>
      </c>
      <c r="N588" s="5" t="s">
        <v>150</v>
      </c>
      <c r="O588" s="6">
        <v>44723</v>
      </c>
      <c r="P588" s="6"/>
      <c r="Q588" s="5" t="s">
        <v>128</v>
      </c>
      <c r="R588" s="7">
        <v>86000</v>
      </c>
      <c r="S588" s="7">
        <v>4300</v>
      </c>
      <c r="T588" s="5">
        <v>3</v>
      </c>
      <c r="U588" s="5">
        <v>16</v>
      </c>
      <c r="V588" s="5">
        <v>-27</v>
      </c>
      <c r="W588" s="5">
        <v>2</v>
      </c>
      <c r="X588" s="5">
        <v>64</v>
      </c>
      <c r="Y588" s="5" t="s">
        <v>46</v>
      </c>
      <c r="Z588" s="5" t="s">
        <v>64</v>
      </c>
      <c r="AA588" s="5" t="s">
        <v>95</v>
      </c>
      <c r="AB588" s="5" t="s">
        <v>49</v>
      </c>
      <c r="AC588" s="5" t="s">
        <v>130</v>
      </c>
      <c r="AD588" s="5" t="s">
        <v>276</v>
      </c>
      <c r="AE588" s="5">
        <v>62.4</v>
      </c>
    </row>
    <row r="589" spans="1:31" ht="17" x14ac:dyDescent="0.2">
      <c r="A589" s="2" t="s">
        <v>2031</v>
      </c>
      <c r="B589" s="2" t="s">
        <v>2032</v>
      </c>
      <c r="C589" s="2" t="s">
        <v>154</v>
      </c>
      <c r="D589" s="2">
        <v>40</v>
      </c>
      <c r="E589" s="3">
        <v>31480</v>
      </c>
      <c r="F589" s="2" t="s">
        <v>279</v>
      </c>
      <c r="G589" s="2" t="s">
        <v>55</v>
      </c>
      <c r="H589" s="2" t="s">
        <v>702</v>
      </c>
      <c r="I589" s="2" t="s">
        <v>74</v>
      </c>
      <c r="J589" s="2" t="s">
        <v>308</v>
      </c>
      <c r="K589" s="2" t="s">
        <v>309</v>
      </c>
      <c r="L589" s="2" t="s">
        <v>442</v>
      </c>
      <c r="M589" s="2" t="s">
        <v>265</v>
      </c>
      <c r="N589" s="2" t="s">
        <v>266</v>
      </c>
      <c r="O589" s="3">
        <v>44624</v>
      </c>
      <c r="P589" s="3"/>
      <c r="Q589" s="2" t="s">
        <v>62</v>
      </c>
      <c r="R589" s="4">
        <v>43000</v>
      </c>
      <c r="S589" s="4">
        <v>2200</v>
      </c>
      <c r="T589" s="2">
        <v>3</v>
      </c>
      <c r="U589" s="2">
        <v>29</v>
      </c>
      <c r="V589" s="2">
        <v>26</v>
      </c>
      <c r="W589" s="2">
        <v>14</v>
      </c>
      <c r="X589" s="2">
        <v>57</v>
      </c>
      <c r="Y589" s="2" t="s">
        <v>46</v>
      </c>
      <c r="Z589" s="2" t="s">
        <v>47</v>
      </c>
      <c r="AA589" s="2" t="s">
        <v>142</v>
      </c>
      <c r="AB589" s="2" t="s">
        <v>66</v>
      </c>
      <c r="AC589" s="2" t="s">
        <v>284</v>
      </c>
      <c r="AD589" s="2" t="s">
        <v>68</v>
      </c>
      <c r="AE589" s="2">
        <v>57.2</v>
      </c>
    </row>
    <row r="590" spans="1:31" ht="17" x14ac:dyDescent="0.2">
      <c r="A590" s="5" t="s">
        <v>2033</v>
      </c>
      <c r="B590" s="5" t="s">
        <v>2034</v>
      </c>
      <c r="C590" s="5" t="s">
        <v>35</v>
      </c>
      <c r="D590" s="5">
        <v>43</v>
      </c>
      <c r="E590" s="6">
        <v>30407</v>
      </c>
      <c r="F590" s="5" t="s">
        <v>1214</v>
      </c>
      <c r="G590" s="5" t="s">
        <v>37</v>
      </c>
      <c r="H590" s="5" t="s">
        <v>1433</v>
      </c>
      <c r="I590" s="5" t="s">
        <v>157</v>
      </c>
      <c r="J590" s="5" t="s">
        <v>270</v>
      </c>
      <c r="K590" s="5" t="s">
        <v>271</v>
      </c>
      <c r="L590" s="5" t="s">
        <v>442</v>
      </c>
      <c r="M590" s="5" t="s">
        <v>265</v>
      </c>
      <c r="N590" s="5" t="s">
        <v>266</v>
      </c>
      <c r="O590" s="6" t="s">
        <v>2035</v>
      </c>
      <c r="P590" s="6"/>
      <c r="Q590" s="5" t="s">
        <v>62</v>
      </c>
      <c r="R590" s="7">
        <v>32000</v>
      </c>
      <c r="S590" s="7">
        <v>4500</v>
      </c>
      <c r="T590" s="5">
        <v>5</v>
      </c>
      <c r="U590" s="5">
        <v>0</v>
      </c>
      <c r="V590" s="5">
        <v>21</v>
      </c>
      <c r="W590" s="5">
        <v>5</v>
      </c>
      <c r="X590" s="5">
        <v>72</v>
      </c>
      <c r="Y590" s="5" t="s">
        <v>320</v>
      </c>
      <c r="Z590" s="5" t="s">
        <v>64</v>
      </c>
      <c r="AA590" s="5" t="s">
        <v>176</v>
      </c>
      <c r="AB590" s="5" t="s">
        <v>80</v>
      </c>
      <c r="AC590" s="5" t="s">
        <v>50</v>
      </c>
      <c r="AD590" s="5" t="s">
        <v>68</v>
      </c>
      <c r="AE590" s="5">
        <v>77.7</v>
      </c>
    </row>
    <row r="591" spans="1:31" ht="17" x14ac:dyDescent="0.2">
      <c r="A591" s="2" t="s">
        <v>2036</v>
      </c>
      <c r="B591" s="2" t="s">
        <v>2037</v>
      </c>
      <c r="C591" s="2" t="s">
        <v>35</v>
      </c>
      <c r="D591" s="2">
        <v>49</v>
      </c>
      <c r="E591" s="3">
        <v>28092</v>
      </c>
      <c r="F591" s="2" t="s">
        <v>523</v>
      </c>
      <c r="G591" s="2" t="s">
        <v>100</v>
      </c>
      <c r="H591" s="2" t="s">
        <v>342</v>
      </c>
      <c r="I591" s="2" t="s">
        <v>74</v>
      </c>
      <c r="J591" s="2" t="s">
        <v>343</v>
      </c>
      <c r="K591" s="2" t="s">
        <v>344</v>
      </c>
      <c r="L591" s="2" t="s">
        <v>882</v>
      </c>
      <c r="M591" s="2" t="s">
        <v>265</v>
      </c>
      <c r="N591" s="2" t="s">
        <v>360</v>
      </c>
      <c r="O591" s="3">
        <v>45685</v>
      </c>
      <c r="P591" s="3">
        <v>45830</v>
      </c>
      <c r="Q591" s="2" t="s">
        <v>141</v>
      </c>
      <c r="R591" s="4">
        <v>42000</v>
      </c>
      <c r="S591" s="4">
        <v>2100</v>
      </c>
      <c r="T591" s="2">
        <v>3</v>
      </c>
      <c r="U591" s="2">
        <v>40</v>
      </c>
      <c r="V591" s="2">
        <v>10</v>
      </c>
      <c r="W591" s="2">
        <v>17</v>
      </c>
      <c r="X591" s="2">
        <v>79</v>
      </c>
      <c r="Y591" s="2" t="s">
        <v>298</v>
      </c>
      <c r="Z591" s="2" t="s">
        <v>64</v>
      </c>
      <c r="AA591" s="2" t="s">
        <v>176</v>
      </c>
      <c r="AB591" s="2" t="s">
        <v>989</v>
      </c>
      <c r="AC591" s="2" t="s">
        <v>267</v>
      </c>
      <c r="AD591" s="2" t="s">
        <v>222</v>
      </c>
      <c r="AE591" s="2">
        <v>66.2</v>
      </c>
    </row>
    <row r="592" spans="1:31" ht="17" x14ac:dyDescent="0.2">
      <c r="A592" s="5" t="s">
        <v>2038</v>
      </c>
      <c r="B592" s="5" t="s">
        <v>2039</v>
      </c>
      <c r="C592" s="5" t="s">
        <v>35</v>
      </c>
      <c r="D592" s="5">
        <v>36</v>
      </c>
      <c r="E592" s="6">
        <v>32926</v>
      </c>
      <c r="F592" s="5" t="s">
        <v>54</v>
      </c>
      <c r="G592" s="5" t="s">
        <v>55</v>
      </c>
      <c r="H592" s="5" t="s">
        <v>385</v>
      </c>
      <c r="I592" s="5" t="s">
        <v>115</v>
      </c>
      <c r="J592" s="5" t="s">
        <v>647</v>
      </c>
      <c r="K592" s="5" t="s">
        <v>648</v>
      </c>
      <c r="L592" s="5" t="s">
        <v>463</v>
      </c>
      <c r="M592" s="5" t="s">
        <v>337</v>
      </c>
      <c r="N592" s="5" t="s">
        <v>94</v>
      </c>
      <c r="O592" s="6">
        <v>43362</v>
      </c>
      <c r="P592" s="6"/>
      <c r="Q592" s="5" t="s">
        <v>45</v>
      </c>
      <c r="R592" s="7">
        <v>64000</v>
      </c>
      <c r="S592" s="7">
        <v>5800</v>
      </c>
      <c r="T592" s="5" t="s">
        <v>536</v>
      </c>
      <c r="U592" s="5">
        <v>27</v>
      </c>
      <c r="V592" s="5">
        <v>10</v>
      </c>
      <c r="W592" s="5">
        <v>0</v>
      </c>
      <c r="X592" s="5">
        <v>52</v>
      </c>
      <c r="Y592" s="5" t="s">
        <v>431</v>
      </c>
      <c r="Z592" s="5" t="s">
        <v>47</v>
      </c>
      <c r="AA592" s="5" t="s">
        <v>221</v>
      </c>
      <c r="AB592" s="5" t="s">
        <v>80</v>
      </c>
      <c r="AC592" s="5" t="s">
        <v>67</v>
      </c>
      <c r="AD592" s="5" t="s">
        <v>109</v>
      </c>
      <c r="AE592" s="5">
        <v>71</v>
      </c>
    </row>
    <row r="593" spans="1:31" ht="17" x14ac:dyDescent="0.2">
      <c r="A593" s="2" t="s">
        <v>2040</v>
      </c>
      <c r="B593" s="2" t="s">
        <v>2041</v>
      </c>
      <c r="C593" s="2" t="s">
        <v>549</v>
      </c>
      <c r="D593" s="2">
        <v>51</v>
      </c>
      <c r="E593" s="3">
        <v>27247</v>
      </c>
      <c r="F593" s="2" t="s">
        <v>429</v>
      </c>
      <c r="G593" s="2" t="s">
        <v>200</v>
      </c>
      <c r="H593" s="2" t="s">
        <v>247</v>
      </c>
      <c r="I593" s="2" t="s">
        <v>183</v>
      </c>
      <c r="J593" s="2" t="s">
        <v>324</v>
      </c>
      <c r="K593" s="2" t="s">
        <v>325</v>
      </c>
      <c r="L593" s="2" t="s">
        <v>173</v>
      </c>
      <c r="M593" s="2" t="s">
        <v>161</v>
      </c>
      <c r="N593" s="2" t="s">
        <v>174</v>
      </c>
      <c r="O593" s="3" t="s">
        <v>2042</v>
      </c>
      <c r="P593" s="3"/>
      <c r="Q593" s="2" t="s">
        <v>62</v>
      </c>
      <c r="R593" s="4">
        <v>56000</v>
      </c>
      <c r="S593" s="4">
        <v>2800</v>
      </c>
      <c r="T593" s="2">
        <v>3</v>
      </c>
      <c r="U593" s="2">
        <v>25</v>
      </c>
      <c r="V593" s="2">
        <v>18</v>
      </c>
      <c r="W593" s="2">
        <v>24</v>
      </c>
      <c r="X593" s="2">
        <v>71</v>
      </c>
      <c r="Y593" s="2" t="s">
        <v>46</v>
      </c>
      <c r="Z593" s="2" t="s">
        <v>64</v>
      </c>
      <c r="AA593" s="2" t="s">
        <v>95</v>
      </c>
      <c r="AB593" s="2" t="s">
        <v>299</v>
      </c>
      <c r="AC593" s="2" t="s">
        <v>130</v>
      </c>
      <c r="AD593" s="2" t="s">
        <v>68</v>
      </c>
      <c r="AE593" s="2">
        <v>58.1</v>
      </c>
    </row>
    <row r="594" spans="1:31" ht="17" x14ac:dyDescent="0.2">
      <c r="A594" s="5" t="s">
        <v>2043</v>
      </c>
      <c r="B594" s="5" t="s">
        <v>2044</v>
      </c>
      <c r="C594" s="5" t="s">
        <v>154</v>
      </c>
      <c r="D594" s="5">
        <v>35</v>
      </c>
      <c r="E594" s="6" t="s">
        <v>2045</v>
      </c>
      <c r="F594" s="5" t="s">
        <v>210</v>
      </c>
      <c r="G594" s="5" t="s">
        <v>100</v>
      </c>
      <c r="H594" s="5" t="s">
        <v>114</v>
      </c>
      <c r="I594" s="5" t="s">
        <v>57</v>
      </c>
      <c r="J594" s="5" t="s">
        <v>211</v>
      </c>
      <c r="K594" s="5" t="s">
        <v>212</v>
      </c>
      <c r="L594" s="5" t="s">
        <v>160</v>
      </c>
      <c r="M594" s="5" t="s">
        <v>161</v>
      </c>
      <c r="N594" s="5" t="s">
        <v>174</v>
      </c>
      <c r="O594" s="6">
        <v>44769</v>
      </c>
      <c r="P594" s="6"/>
      <c r="Q594" s="5" t="s">
        <v>45</v>
      </c>
      <c r="R594" s="7">
        <v>105000</v>
      </c>
      <c r="S594" s="7">
        <v>2100</v>
      </c>
      <c r="T594" s="5" t="s">
        <v>502</v>
      </c>
      <c r="U594" s="5">
        <v>44</v>
      </c>
      <c r="V594" s="5">
        <v>21</v>
      </c>
      <c r="W594" s="5">
        <v>9</v>
      </c>
      <c r="X594" s="5">
        <v>51</v>
      </c>
      <c r="Y594" s="5" t="s">
        <v>46</v>
      </c>
      <c r="Z594" s="5" t="s">
        <v>64</v>
      </c>
      <c r="AA594" s="5" t="s">
        <v>2046</v>
      </c>
      <c r="AB594" s="5" t="s">
        <v>66</v>
      </c>
      <c r="AC594" s="5" t="s">
        <v>121</v>
      </c>
      <c r="AD594" s="5" t="s">
        <v>68</v>
      </c>
      <c r="AE594" s="5">
        <v>51.3</v>
      </c>
    </row>
    <row r="595" spans="1:31" ht="17" x14ac:dyDescent="0.2">
      <c r="A595" s="2" t="s">
        <v>2047</v>
      </c>
      <c r="B595" s="2" t="s">
        <v>2048</v>
      </c>
      <c r="C595" s="2" t="s">
        <v>35</v>
      </c>
      <c r="D595" s="2">
        <v>36</v>
      </c>
      <c r="E595" s="3">
        <v>32844</v>
      </c>
      <c r="F595" s="2" t="s">
        <v>952</v>
      </c>
      <c r="G595" s="2" t="s">
        <v>100</v>
      </c>
      <c r="H595" s="2" t="s">
        <v>682</v>
      </c>
      <c r="I595" s="2" t="s">
        <v>380</v>
      </c>
      <c r="J595" s="2" t="s">
        <v>102</v>
      </c>
      <c r="K595" s="2" t="s">
        <v>103</v>
      </c>
      <c r="L595" s="2" t="s">
        <v>831</v>
      </c>
      <c r="M595" s="2" t="s">
        <v>43</v>
      </c>
      <c r="N595" s="2" t="s">
        <v>492</v>
      </c>
      <c r="O595" s="3">
        <v>42730</v>
      </c>
      <c r="P595" s="3" t="s">
        <v>2049</v>
      </c>
      <c r="Q595" s="2" t="s">
        <v>141</v>
      </c>
      <c r="R595" s="4">
        <v>66000</v>
      </c>
      <c r="S595" s="4">
        <v>3300</v>
      </c>
      <c r="T595" s="2">
        <v>3</v>
      </c>
      <c r="U595" s="2">
        <v>19</v>
      </c>
      <c r="V595" s="2">
        <v>0</v>
      </c>
      <c r="W595" s="2">
        <v>17</v>
      </c>
      <c r="X595" s="2">
        <v>60</v>
      </c>
      <c r="Y595" s="2" t="s">
        <v>46</v>
      </c>
      <c r="Z595" s="2" t="s">
        <v>64</v>
      </c>
      <c r="AA595" s="2" t="s">
        <v>65</v>
      </c>
      <c r="AB595" s="2" t="s">
        <v>299</v>
      </c>
      <c r="AC595" s="2" t="s">
        <v>108</v>
      </c>
      <c r="AD595" s="2" t="s">
        <v>68</v>
      </c>
      <c r="AE595" s="2">
        <v>54.2</v>
      </c>
    </row>
    <row r="596" spans="1:31" ht="17" x14ac:dyDescent="0.2">
      <c r="A596" s="5" t="s">
        <v>2050</v>
      </c>
      <c r="B596" s="5" t="s">
        <v>2051</v>
      </c>
      <c r="C596" s="5" t="s">
        <v>35</v>
      </c>
      <c r="D596" s="5">
        <v>59</v>
      </c>
      <c r="E596" s="6">
        <v>24307</v>
      </c>
      <c r="F596" s="5" t="s">
        <v>210</v>
      </c>
      <c r="G596" s="5" t="s">
        <v>100</v>
      </c>
      <c r="H596" s="5" t="s">
        <v>329</v>
      </c>
      <c r="I596" s="5" t="s">
        <v>115</v>
      </c>
      <c r="J596" s="5" t="s">
        <v>902</v>
      </c>
      <c r="K596" s="5" t="s">
        <v>2052</v>
      </c>
      <c r="L596" s="5" t="s">
        <v>319</v>
      </c>
      <c r="M596" s="5" t="s">
        <v>1145</v>
      </c>
      <c r="N596" s="5" t="s">
        <v>80</v>
      </c>
      <c r="O596" s="6">
        <v>43924</v>
      </c>
      <c r="P596" s="6"/>
      <c r="Q596" s="5" t="s">
        <v>62</v>
      </c>
      <c r="R596" s="7">
        <v>64000</v>
      </c>
      <c r="S596" s="7">
        <v>3200</v>
      </c>
      <c r="T596" s="5">
        <v>3</v>
      </c>
      <c r="U596" s="5">
        <v>15</v>
      </c>
      <c r="V596" s="5">
        <v>13</v>
      </c>
      <c r="W596" s="5">
        <v>5</v>
      </c>
      <c r="X596" s="5">
        <v>63</v>
      </c>
      <c r="Y596" s="5" t="s">
        <v>46</v>
      </c>
      <c r="Z596" s="5" t="s">
        <v>64</v>
      </c>
      <c r="AA596" s="5" t="s">
        <v>188</v>
      </c>
      <c r="AB596" s="5" t="s">
        <v>299</v>
      </c>
      <c r="AC596" s="5" t="s">
        <v>121</v>
      </c>
      <c r="AD596" s="5" t="s">
        <v>68</v>
      </c>
      <c r="AE596" s="5">
        <v>60.3</v>
      </c>
    </row>
    <row r="597" spans="1:31" ht="34" x14ac:dyDescent="0.2">
      <c r="A597" s="2" t="s">
        <v>2053</v>
      </c>
      <c r="B597" s="2" t="s">
        <v>2054</v>
      </c>
      <c r="C597" s="2" t="s">
        <v>35</v>
      </c>
      <c r="D597" s="2">
        <v>32</v>
      </c>
      <c r="E597" s="3">
        <v>34233</v>
      </c>
      <c r="F597" s="2" t="s">
        <v>429</v>
      </c>
      <c r="G597" s="2" t="s">
        <v>72</v>
      </c>
      <c r="H597" s="2" t="s">
        <v>201</v>
      </c>
      <c r="I597" s="2" t="s">
        <v>389</v>
      </c>
      <c r="J597" s="2" t="s">
        <v>248</v>
      </c>
      <c r="K597" s="2" t="s">
        <v>249</v>
      </c>
      <c r="L597" s="2" t="s">
        <v>104</v>
      </c>
      <c r="M597" s="2" t="s">
        <v>43</v>
      </c>
      <c r="N597" s="2" t="s">
        <v>671</v>
      </c>
      <c r="O597" s="3">
        <v>45632</v>
      </c>
      <c r="P597" s="3"/>
      <c r="Q597" s="2" t="s">
        <v>79</v>
      </c>
      <c r="R597" s="4">
        <v>121000</v>
      </c>
      <c r="S597" s="4">
        <v>7300</v>
      </c>
      <c r="T597" s="2">
        <v>3</v>
      </c>
      <c r="U597" s="2">
        <v>25</v>
      </c>
      <c r="V597" s="2">
        <v>-16</v>
      </c>
      <c r="W597" s="2">
        <v>23</v>
      </c>
      <c r="X597" s="2">
        <v>58</v>
      </c>
      <c r="Y597" s="2" t="s">
        <v>46</v>
      </c>
      <c r="Z597" s="2" t="s">
        <v>151</v>
      </c>
      <c r="AA597" s="2" t="s">
        <v>215</v>
      </c>
      <c r="AB597" s="2" t="s">
        <v>66</v>
      </c>
      <c r="AC597" s="2" t="s">
        <v>130</v>
      </c>
      <c r="AD597" s="2" t="s">
        <v>68</v>
      </c>
      <c r="AE597" s="2">
        <v>53.5</v>
      </c>
    </row>
    <row r="598" spans="1:31" ht="17" x14ac:dyDescent="0.2">
      <c r="A598" s="5" t="s">
        <v>2055</v>
      </c>
      <c r="B598" s="5" t="s">
        <v>2056</v>
      </c>
      <c r="C598" s="5" t="s">
        <v>154</v>
      </c>
      <c r="D598" s="5">
        <v>57</v>
      </c>
      <c r="E598" s="6">
        <v>25180</v>
      </c>
      <c r="F598" s="5" t="s">
        <v>402</v>
      </c>
      <c r="G598" s="5" t="s">
        <v>72</v>
      </c>
      <c r="H598" s="5" t="s">
        <v>862</v>
      </c>
      <c r="I598" s="5" t="s">
        <v>74</v>
      </c>
      <c r="J598" s="5" t="s">
        <v>575</v>
      </c>
      <c r="K598" s="5" t="s">
        <v>576</v>
      </c>
      <c r="L598" s="5" t="s">
        <v>2057</v>
      </c>
      <c r="M598" s="5" t="s">
        <v>265</v>
      </c>
      <c r="N598" s="5" t="s">
        <v>78</v>
      </c>
      <c r="O598" s="6" t="s">
        <v>885</v>
      </c>
      <c r="P598" s="6"/>
      <c r="Q598" s="5" t="s">
        <v>128</v>
      </c>
      <c r="R598" s="7">
        <v>42000</v>
      </c>
      <c r="S598" s="7">
        <v>2100</v>
      </c>
      <c r="T598" s="5">
        <v>3</v>
      </c>
      <c r="U598" s="5">
        <v>33</v>
      </c>
      <c r="V598" s="5">
        <v>10</v>
      </c>
      <c r="W598" s="5">
        <v>17</v>
      </c>
      <c r="X598" s="5">
        <v>75</v>
      </c>
      <c r="Y598" s="5" t="s">
        <v>46</v>
      </c>
      <c r="Z598" s="5" t="s">
        <v>47</v>
      </c>
      <c r="AA598" s="5" t="s">
        <v>48</v>
      </c>
      <c r="AB598" s="5" t="s">
        <v>80</v>
      </c>
      <c r="AC598" s="5" t="s">
        <v>408</v>
      </c>
      <c r="AD598" s="5" t="s">
        <v>51</v>
      </c>
      <c r="AE598" s="5">
        <v>63</v>
      </c>
    </row>
    <row r="599" spans="1:31" ht="17" x14ac:dyDescent="0.2">
      <c r="A599" s="2" t="s">
        <v>2058</v>
      </c>
      <c r="B599" s="2" t="s">
        <v>2059</v>
      </c>
      <c r="C599" s="2" t="s">
        <v>258</v>
      </c>
      <c r="D599" s="2">
        <v>51</v>
      </c>
      <c r="E599" s="3">
        <v>27470</v>
      </c>
      <c r="F599" s="2" t="s">
        <v>402</v>
      </c>
      <c r="G599" s="2" t="s">
        <v>200</v>
      </c>
      <c r="H599" s="2" t="s">
        <v>862</v>
      </c>
      <c r="I599" s="2" t="s">
        <v>57</v>
      </c>
      <c r="J599" s="2" t="s">
        <v>533</v>
      </c>
      <c r="K599" s="2" t="s">
        <v>534</v>
      </c>
      <c r="L599" s="2" t="s">
        <v>390</v>
      </c>
      <c r="M599" s="2" t="s">
        <v>265</v>
      </c>
      <c r="N599" s="2" t="s">
        <v>360</v>
      </c>
      <c r="O599" s="3">
        <v>42556</v>
      </c>
      <c r="P599" s="3">
        <v>44533</v>
      </c>
      <c r="Q599" s="2" t="s">
        <v>959</v>
      </c>
      <c r="R599" s="4">
        <v>79000</v>
      </c>
      <c r="S599" s="4">
        <v>4000</v>
      </c>
      <c r="T599" s="2">
        <v>3</v>
      </c>
      <c r="U599" s="2">
        <v>5</v>
      </c>
      <c r="V599" s="2">
        <v>11</v>
      </c>
      <c r="W599" s="2">
        <v>19</v>
      </c>
      <c r="X599" s="2">
        <v>46</v>
      </c>
      <c r="Y599" s="2" t="s">
        <v>46</v>
      </c>
      <c r="Z599" s="2" t="s">
        <v>47</v>
      </c>
      <c r="AA599" s="2" t="s">
        <v>65</v>
      </c>
      <c r="AB599" s="2" t="s">
        <v>80</v>
      </c>
      <c r="AC599" s="2" t="s">
        <v>408</v>
      </c>
      <c r="AD599" s="2" t="s">
        <v>276</v>
      </c>
      <c r="AE599" s="2">
        <v>44.8</v>
      </c>
    </row>
    <row r="600" spans="1:31" ht="17" x14ac:dyDescent="0.2">
      <c r="A600" s="5" t="s">
        <v>2060</v>
      </c>
      <c r="B600" s="5" t="s">
        <v>2061</v>
      </c>
      <c r="C600" s="5" t="s">
        <v>35</v>
      </c>
      <c r="D600" s="5">
        <v>48</v>
      </c>
      <c r="E600" s="6">
        <v>28570</v>
      </c>
      <c r="F600" s="5" t="s">
        <v>210</v>
      </c>
      <c r="G600" s="5" t="s">
        <v>100</v>
      </c>
      <c r="H600" s="5" t="s">
        <v>230</v>
      </c>
      <c r="I600" s="5" t="s">
        <v>115</v>
      </c>
      <c r="J600" s="5" t="s">
        <v>440</v>
      </c>
      <c r="K600" s="5" t="s">
        <v>441</v>
      </c>
      <c r="L600" s="5" t="s">
        <v>2062</v>
      </c>
      <c r="M600" s="5" t="s">
        <v>161</v>
      </c>
      <c r="N600" s="5" t="s">
        <v>174</v>
      </c>
      <c r="O600" s="6">
        <v>45781</v>
      </c>
      <c r="P600" s="6"/>
      <c r="Q600" s="5" t="s">
        <v>62</v>
      </c>
      <c r="R600" s="7">
        <v>82000</v>
      </c>
      <c r="S600" s="7">
        <v>4100</v>
      </c>
      <c r="T600" s="5">
        <v>3</v>
      </c>
      <c r="U600" s="5">
        <v>16</v>
      </c>
      <c r="V600" s="5">
        <v>19</v>
      </c>
      <c r="W600" s="5">
        <v>12</v>
      </c>
      <c r="X600" s="5">
        <v>66</v>
      </c>
      <c r="Y600" s="5" t="s">
        <v>46</v>
      </c>
      <c r="Z600" s="5" t="s">
        <v>64</v>
      </c>
      <c r="AA600" s="5" t="s">
        <v>188</v>
      </c>
      <c r="AB600" s="5" t="s">
        <v>66</v>
      </c>
      <c r="AC600" s="5" t="s">
        <v>121</v>
      </c>
      <c r="AD600" s="5" t="s">
        <v>82</v>
      </c>
      <c r="AE600" s="5">
        <v>58.1</v>
      </c>
    </row>
    <row r="601" spans="1:31" ht="17" x14ac:dyDescent="0.2">
      <c r="A601" s="2" t="s">
        <v>2063</v>
      </c>
      <c r="B601" s="2" t="s">
        <v>2064</v>
      </c>
      <c r="C601" s="2" t="s">
        <v>154</v>
      </c>
      <c r="D601" s="2">
        <v>47</v>
      </c>
      <c r="E601" s="3">
        <v>28895</v>
      </c>
      <c r="F601" s="2" t="s">
        <v>429</v>
      </c>
      <c r="G601" s="2" t="s">
        <v>72</v>
      </c>
      <c r="H601" s="2" t="s">
        <v>365</v>
      </c>
      <c r="I601" s="2" t="s">
        <v>389</v>
      </c>
      <c r="J601" s="2" t="s">
        <v>324</v>
      </c>
      <c r="K601" s="2" t="s">
        <v>325</v>
      </c>
      <c r="L601" s="2" t="s">
        <v>619</v>
      </c>
      <c r="M601" s="2" t="s">
        <v>525</v>
      </c>
      <c r="N601" s="2" t="s">
        <v>620</v>
      </c>
      <c r="O601" s="3" t="s">
        <v>2065</v>
      </c>
      <c r="P601" s="3"/>
      <c r="Q601" s="2" t="s">
        <v>62</v>
      </c>
      <c r="R601" s="4">
        <v>144000</v>
      </c>
      <c r="S601" s="4">
        <v>8600</v>
      </c>
      <c r="T601" s="2">
        <v>3</v>
      </c>
      <c r="U601" s="2">
        <v>51</v>
      </c>
      <c r="V601" s="2">
        <v>20</v>
      </c>
      <c r="W601" s="2">
        <v>28</v>
      </c>
      <c r="X601" s="2">
        <v>45</v>
      </c>
      <c r="Y601" s="2" t="s">
        <v>46</v>
      </c>
      <c r="Z601" s="2" t="s">
        <v>64</v>
      </c>
      <c r="AA601" s="2" t="s">
        <v>176</v>
      </c>
      <c r="AB601" s="2" t="s">
        <v>66</v>
      </c>
      <c r="AC601" s="2" t="s">
        <v>130</v>
      </c>
      <c r="AD601" s="2" t="s">
        <v>51</v>
      </c>
      <c r="AE601" s="2">
        <v>52.8</v>
      </c>
    </row>
    <row r="602" spans="1:31" ht="17" x14ac:dyDescent="0.2">
      <c r="A602" s="5" t="s">
        <v>2066</v>
      </c>
      <c r="B602" s="5" t="s">
        <v>2067</v>
      </c>
      <c r="C602" s="5" t="s">
        <v>154</v>
      </c>
      <c r="D602" s="5">
        <v>44</v>
      </c>
      <c r="E602" s="6">
        <v>29854</v>
      </c>
      <c r="F602" s="5" t="s">
        <v>855</v>
      </c>
      <c r="G602" s="5" t="s">
        <v>100</v>
      </c>
      <c r="H602" s="5" t="s">
        <v>1703</v>
      </c>
      <c r="I602" s="5" t="s">
        <v>703</v>
      </c>
      <c r="J602" s="5" t="s">
        <v>102</v>
      </c>
      <c r="K602" s="5" t="s">
        <v>103</v>
      </c>
      <c r="L602" s="5" t="s">
        <v>434</v>
      </c>
      <c r="M602" s="5" t="s">
        <v>61</v>
      </c>
      <c r="N602" s="5" t="s">
        <v>220</v>
      </c>
      <c r="O602" s="6">
        <v>43349</v>
      </c>
      <c r="P602" s="6">
        <v>43853</v>
      </c>
      <c r="Q602" s="5" t="s">
        <v>141</v>
      </c>
      <c r="R602" s="7">
        <v>37000</v>
      </c>
      <c r="S602" s="7">
        <v>0</v>
      </c>
      <c r="T602" s="5">
        <v>1</v>
      </c>
      <c r="U602" s="5">
        <v>26</v>
      </c>
      <c r="V602" s="5">
        <v>23</v>
      </c>
      <c r="W602" s="5">
        <v>21</v>
      </c>
      <c r="X602" s="5">
        <v>44</v>
      </c>
      <c r="Y602" s="5" t="s">
        <v>46</v>
      </c>
      <c r="Z602" s="5" t="s">
        <v>47</v>
      </c>
      <c r="AA602" s="5" t="s">
        <v>142</v>
      </c>
      <c r="AB602" s="5" t="s">
        <v>66</v>
      </c>
      <c r="AC602" s="5" t="s">
        <v>108</v>
      </c>
      <c r="AD602" s="5" t="s">
        <v>68</v>
      </c>
      <c r="AE602" s="5">
        <v>30.9</v>
      </c>
    </row>
    <row r="603" spans="1:31" ht="34" x14ac:dyDescent="0.2">
      <c r="A603" s="2" t="s">
        <v>2068</v>
      </c>
      <c r="B603" s="2" t="s">
        <v>2069</v>
      </c>
      <c r="C603" s="2" t="s">
        <v>154</v>
      </c>
      <c r="D603" s="2">
        <v>59</v>
      </c>
      <c r="E603" s="3">
        <v>24574</v>
      </c>
      <c r="F603" s="2" t="s">
        <v>370</v>
      </c>
      <c r="G603" s="2" t="s">
        <v>181</v>
      </c>
      <c r="H603" s="2" t="s">
        <v>371</v>
      </c>
      <c r="I603" s="2" t="s">
        <v>57</v>
      </c>
      <c r="J603" s="2" t="s">
        <v>446</v>
      </c>
      <c r="K603" s="2" t="s">
        <v>447</v>
      </c>
      <c r="L603" s="2" t="s">
        <v>840</v>
      </c>
      <c r="M603" s="2" t="s">
        <v>43</v>
      </c>
      <c r="N603" s="2" t="s">
        <v>44</v>
      </c>
      <c r="O603" s="3">
        <v>44914</v>
      </c>
      <c r="P603" s="3"/>
      <c r="Q603" s="2" t="s">
        <v>79</v>
      </c>
      <c r="R603" s="4">
        <v>99000</v>
      </c>
      <c r="S603" s="4">
        <v>2000</v>
      </c>
      <c r="T603" s="2">
        <v>6</v>
      </c>
      <c r="U603" s="2">
        <v>28</v>
      </c>
      <c r="V603" s="2">
        <v>9</v>
      </c>
      <c r="W603" s="2">
        <v>8</v>
      </c>
      <c r="X603" s="2">
        <v>39</v>
      </c>
      <c r="Y603" s="2" t="s">
        <v>46</v>
      </c>
      <c r="Z603" s="2" t="s">
        <v>47</v>
      </c>
      <c r="AA603" s="2" t="s">
        <v>188</v>
      </c>
      <c r="AB603" s="2" t="s">
        <v>164</v>
      </c>
      <c r="AC603" s="2" t="s">
        <v>376</v>
      </c>
      <c r="AD603" s="2" t="s">
        <v>51</v>
      </c>
      <c r="AE603" s="2">
        <v>44.6</v>
      </c>
    </row>
    <row r="604" spans="1:31" ht="17" x14ac:dyDescent="0.2">
      <c r="A604" s="5" t="s">
        <v>2070</v>
      </c>
      <c r="B604" s="5" t="s">
        <v>2071</v>
      </c>
      <c r="C604" s="5" t="s">
        <v>549</v>
      </c>
      <c r="D604" s="5">
        <v>47</v>
      </c>
      <c r="E604" s="6">
        <v>28908</v>
      </c>
      <c r="F604" s="5" t="s">
        <v>429</v>
      </c>
      <c r="G604" s="5" t="s">
        <v>72</v>
      </c>
      <c r="H604" s="5" t="s">
        <v>247</v>
      </c>
      <c r="I604" s="5" t="s">
        <v>183</v>
      </c>
      <c r="J604" s="5" t="s">
        <v>461</v>
      </c>
      <c r="K604" s="5" t="s">
        <v>462</v>
      </c>
      <c r="L604" s="5" t="s">
        <v>374</v>
      </c>
      <c r="M604" s="5" t="s">
        <v>289</v>
      </c>
      <c r="N604" s="5" t="s">
        <v>1566</v>
      </c>
      <c r="O604" s="6">
        <v>43173</v>
      </c>
      <c r="P604" s="6"/>
      <c r="Q604" s="5" t="s">
        <v>297</v>
      </c>
      <c r="R604" s="7">
        <v>55000</v>
      </c>
      <c r="S604" s="7">
        <v>7700</v>
      </c>
      <c r="T604" s="5">
        <v>5</v>
      </c>
      <c r="U604" s="5">
        <v>28</v>
      </c>
      <c r="V604" s="5">
        <v>15</v>
      </c>
      <c r="W604" s="5">
        <v>16</v>
      </c>
      <c r="X604" s="5">
        <v>68</v>
      </c>
      <c r="Y604" s="5" t="s">
        <v>46</v>
      </c>
      <c r="Z604" s="5" t="s">
        <v>151</v>
      </c>
      <c r="AA604" s="5" t="s">
        <v>142</v>
      </c>
      <c r="AB604" s="5" t="s">
        <v>80</v>
      </c>
      <c r="AC604" s="5" t="s">
        <v>130</v>
      </c>
      <c r="AD604" s="5" t="s">
        <v>68</v>
      </c>
      <c r="AE604" s="5">
        <v>77.8</v>
      </c>
    </row>
    <row r="605" spans="1:31" ht="34" x14ac:dyDescent="0.2">
      <c r="A605" s="2" t="s">
        <v>2072</v>
      </c>
      <c r="B605" s="2" t="s">
        <v>2073</v>
      </c>
      <c r="C605" s="2" t="s">
        <v>35</v>
      </c>
      <c r="D605" s="2">
        <v>51</v>
      </c>
      <c r="E605" s="3" t="s">
        <v>2074</v>
      </c>
      <c r="F605" s="2" t="s">
        <v>54</v>
      </c>
      <c r="G605" s="2" t="s">
        <v>351</v>
      </c>
      <c r="H605" s="2" t="s">
        <v>707</v>
      </c>
      <c r="I605" s="2" t="s">
        <v>39</v>
      </c>
      <c r="J605" s="2" t="s">
        <v>647</v>
      </c>
      <c r="K605" s="2" t="s">
        <v>648</v>
      </c>
      <c r="L605" s="2" t="s">
        <v>420</v>
      </c>
      <c r="M605" s="2" t="s">
        <v>43</v>
      </c>
      <c r="N605" s="2" t="s">
        <v>421</v>
      </c>
      <c r="O605" s="3">
        <v>44906</v>
      </c>
      <c r="P605" s="3"/>
      <c r="Q605" s="2" t="s">
        <v>62</v>
      </c>
      <c r="R605" s="4">
        <v>150000</v>
      </c>
      <c r="S605" s="4">
        <v>4500</v>
      </c>
      <c r="T605" s="2">
        <v>2</v>
      </c>
      <c r="U605" s="2">
        <v>16</v>
      </c>
      <c r="V605" s="2">
        <v>4</v>
      </c>
      <c r="W605" s="2">
        <v>4</v>
      </c>
      <c r="X605" s="2">
        <v>58</v>
      </c>
      <c r="Y605" s="2" t="s">
        <v>46</v>
      </c>
      <c r="Z605" s="2" t="s">
        <v>47</v>
      </c>
      <c r="AA605" s="2" t="s">
        <v>48</v>
      </c>
      <c r="AB605" s="2" t="s">
        <v>66</v>
      </c>
      <c r="AC605" s="2" t="s">
        <v>67</v>
      </c>
      <c r="AD605" s="2" t="s">
        <v>68</v>
      </c>
      <c r="AE605" s="2">
        <v>50.3</v>
      </c>
    </row>
    <row r="606" spans="1:31" ht="34" x14ac:dyDescent="0.2">
      <c r="A606" s="5" t="s">
        <v>2075</v>
      </c>
      <c r="B606" s="5" t="s">
        <v>2076</v>
      </c>
      <c r="C606" s="5" t="s">
        <v>35</v>
      </c>
      <c r="D606" s="5">
        <v>54</v>
      </c>
      <c r="E606" s="6">
        <v>26311</v>
      </c>
      <c r="F606" s="5" t="s">
        <v>113</v>
      </c>
      <c r="G606" s="5" t="s">
        <v>100</v>
      </c>
      <c r="H606" s="5" t="s">
        <v>1904</v>
      </c>
      <c r="I606" s="5" t="s">
        <v>57</v>
      </c>
      <c r="J606" s="5" t="s">
        <v>902</v>
      </c>
      <c r="K606" s="5" t="s">
        <v>903</v>
      </c>
      <c r="L606" s="5" t="s">
        <v>319</v>
      </c>
      <c r="M606" s="5" t="s">
        <v>255</v>
      </c>
      <c r="N606" s="5" t="s">
        <v>254</v>
      </c>
      <c r="O606" s="6">
        <v>43955</v>
      </c>
      <c r="P606" s="6"/>
      <c r="Q606" s="5" t="s">
        <v>62</v>
      </c>
      <c r="R606" s="7">
        <v>100000</v>
      </c>
      <c r="S606" s="7">
        <v>9000</v>
      </c>
      <c r="T606" s="5">
        <v>4</v>
      </c>
      <c r="U606" s="5">
        <v>29</v>
      </c>
      <c r="V606" s="5">
        <v>32</v>
      </c>
      <c r="W606" s="5">
        <v>6</v>
      </c>
      <c r="X606" s="5">
        <v>72</v>
      </c>
      <c r="Y606" s="5" t="s">
        <v>339</v>
      </c>
      <c r="Z606" s="5" t="s">
        <v>367</v>
      </c>
      <c r="AA606" s="5" t="s">
        <v>767</v>
      </c>
      <c r="AB606" s="5" t="s">
        <v>66</v>
      </c>
      <c r="AC606" s="5" t="s">
        <v>121</v>
      </c>
      <c r="AD606" s="5" t="s">
        <v>68</v>
      </c>
      <c r="AE606" s="5">
        <v>75.5</v>
      </c>
    </row>
    <row r="607" spans="1:31" ht="34" x14ac:dyDescent="0.2">
      <c r="A607" s="2" t="s">
        <v>2077</v>
      </c>
      <c r="B607" s="2" t="s">
        <v>2078</v>
      </c>
      <c r="C607" s="2" t="s">
        <v>258</v>
      </c>
      <c r="D607" s="2">
        <v>37</v>
      </c>
      <c r="E607" s="3">
        <v>32590</v>
      </c>
      <c r="F607" s="2" t="s">
        <v>54</v>
      </c>
      <c r="G607" s="2" t="s">
        <v>55</v>
      </c>
      <c r="H607" s="2" t="s">
        <v>56</v>
      </c>
      <c r="I607" s="2" t="s">
        <v>39</v>
      </c>
      <c r="J607" s="2" t="s">
        <v>647</v>
      </c>
      <c r="K607" s="2" t="s">
        <v>648</v>
      </c>
      <c r="L607" s="2" t="s">
        <v>1175</v>
      </c>
      <c r="M607" s="2" t="s">
        <v>563</v>
      </c>
      <c r="N607" s="2" t="s">
        <v>564</v>
      </c>
      <c r="O607" s="3">
        <v>42578</v>
      </c>
      <c r="P607" s="3"/>
      <c r="Q607" s="2" t="s">
        <v>62</v>
      </c>
      <c r="R607" s="4">
        <v>137000</v>
      </c>
      <c r="S607" s="4">
        <v>20600</v>
      </c>
      <c r="T607" s="2">
        <v>5</v>
      </c>
      <c r="U607" s="2">
        <v>18</v>
      </c>
      <c r="V607" s="2">
        <v>20</v>
      </c>
      <c r="W607" s="2">
        <v>8</v>
      </c>
      <c r="X607" s="2">
        <v>89</v>
      </c>
      <c r="Y607" s="2" t="s">
        <v>46</v>
      </c>
      <c r="Z607" s="2" t="s">
        <v>107</v>
      </c>
      <c r="AA607" s="2" t="s">
        <v>1783</v>
      </c>
      <c r="AB607" s="2" t="s">
        <v>66</v>
      </c>
      <c r="AC607" s="2" t="s">
        <v>67</v>
      </c>
      <c r="AD607" s="2" t="s">
        <v>68</v>
      </c>
      <c r="AE607" s="2">
        <v>86.7</v>
      </c>
    </row>
    <row r="608" spans="1:31" ht="34" x14ac:dyDescent="0.2">
      <c r="A608" s="5" t="s">
        <v>2079</v>
      </c>
      <c r="B608" s="5" t="s">
        <v>2080</v>
      </c>
      <c r="C608" s="5" t="s">
        <v>549</v>
      </c>
      <c r="D608" s="5">
        <v>32</v>
      </c>
      <c r="E608" s="6">
        <v>34327</v>
      </c>
      <c r="F608" s="5" t="s">
        <v>429</v>
      </c>
      <c r="G608" s="5" t="s">
        <v>253</v>
      </c>
      <c r="H608" s="5" t="s">
        <v>555</v>
      </c>
      <c r="I608" s="5" t="s">
        <v>74</v>
      </c>
      <c r="J608" s="5" t="s">
        <v>514</v>
      </c>
      <c r="K608" s="5" t="s">
        <v>2081</v>
      </c>
      <c r="L608" s="5" t="s">
        <v>756</v>
      </c>
      <c r="M608" s="5" t="s">
        <v>161</v>
      </c>
      <c r="N608" s="5" t="s">
        <v>174</v>
      </c>
      <c r="O608" s="6">
        <v>43070</v>
      </c>
      <c r="P608" s="6"/>
      <c r="Q608" s="5" t="s">
        <v>62</v>
      </c>
      <c r="R608" s="7">
        <v>53000</v>
      </c>
      <c r="S608" s="7">
        <v>4800</v>
      </c>
      <c r="T608" s="5">
        <v>4</v>
      </c>
      <c r="U608" s="5">
        <v>43</v>
      </c>
      <c r="V608" s="5">
        <v>10</v>
      </c>
      <c r="W608" s="5">
        <v>10</v>
      </c>
      <c r="X608" s="5">
        <v>63</v>
      </c>
      <c r="Y608" s="5" t="s">
        <v>339</v>
      </c>
      <c r="Z608" s="5" t="s">
        <v>64</v>
      </c>
      <c r="AA608" s="5" t="s">
        <v>176</v>
      </c>
      <c r="AB608" s="5" t="s">
        <v>164</v>
      </c>
      <c r="AC608" s="5" t="s">
        <v>130</v>
      </c>
      <c r="AD608" s="5" t="s">
        <v>1346</v>
      </c>
      <c r="AE608" s="5">
        <v>73</v>
      </c>
    </row>
    <row r="609" spans="1:31" ht="17" x14ac:dyDescent="0.2">
      <c r="A609" s="2" t="s">
        <v>2082</v>
      </c>
      <c r="B609" s="2" t="s">
        <v>2083</v>
      </c>
      <c r="C609" s="2" t="s">
        <v>154</v>
      </c>
      <c r="D609" s="2">
        <v>44</v>
      </c>
      <c r="E609" s="3">
        <v>29775</v>
      </c>
      <c r="F609" s="2" t="s">
        <v>99</v>
      </c>
      <c r="G609" s="2" t="s">
        <v>100</v>
      </c>
      <c r="H609" s="2" t="s">
        <v>317</v>
      </c>
      <c r="I609" s="2" t="s">
        <v>157</v>
      </c>
      <c r="J609" s="2" t="s">
        <v>102</v>
      </c>
      <c r="K609" s="2" t="s">
        <v>103</v>
      </c>
      <c r="L609" s="2" t="s">
        <v>173</v>
      </c>
      <c r="M609" s="2" t="s">
        <v>161</v>
      </c>
      <c r="N609" s="2" t="s">
        <v>174</v>
      </c>
      <c r="O609" s="3">
        <v>45690</v>
      </c>
      <c r="P609" s="3"/>
      <c r="Q609" s="2" t="s">
        <v>62</v>
      </c>
      <c r="R609" s="4">
        <v>44000</v>
      </c>
      <c r="S609" s="4">
        <v>-2200</v>
      </c>
      <c r="T609" s="2" t="s">
        <v>106</v>
      </c>
      <c r="U609" s="2">
        <v>29</v>
      </c>
      <c r="V609" s="2">
        <v>21</v>
      </c>
      <c r="W609" s="2">
        <v>16</v>
      </c>
      <c r="X609" s="2">
        <v>63</v>
      </c>
      <c r="Y609" s="2" t="s">
        <v>63</v>
      </c>
      <c r="Z609" s="2" t="s">
        <v>47</v>
      </c>
      <c r="AA609" s="2" t="s">
        <v>215</v>
      </c>
      <c r="AB609" s="2" t="s">
        <v>299</v>
      </c>
      <c r="AC609" s="2" t="s">
        <v>108</v>
      </c>
      <c r="AD609" s="2" t="s">
        <v>68</v>
      </c>
      <c r="AE609" s="2">
        <v>58.3</v>
      </c>
    </row>
    <row r="610" spans="1:31" ht="34" x14ac:dyDescent="0.2">
      <c r="A610" s="5" t="s">
        <v>2084</v>
      </c>
      <c r="B610" s="5" t="s">
        <v>2085</v>
      </c>
      <c r="C610" s="5" t="s">
        <v>154</v>
      </c>
      <c r="D610" s="5">
        <v>38</v>
      </c>
      <c r="E610" s="6">
        <v>32228</v>
      </c>
      <c r="F610" s="5" t="s">
        <v>54</v>
      </c>
      <c r="G610" s="5" t="s">
        <v>55</v>
      </c>
      <c r="H610" s="5" t="s">
        <v>56</v>
      </c>
      <c r="I610" s="5" t="s">
        <v>437</v>
      </c>
      <c r="J610" s="5" t="s">
        <v>567</v>
      </c>
      <c r="K610" s="5" t="s">
        <v>568</v>
      </c>
      <c r="L610" s="5" t="s">
        <v>420</v>
      </c>
      <c r="M610" s="5" t="s">
        <v>43</v>
      </c>
      <c r="N610" s="5" t="s">
        <v>421</v>
      </c>
      <c r="O610" s="6">
        <v>44939</v>
      </c>
      <c r="P610" s="6"/>
      <c r="Q610" s="5" t="s">
        <v>62</v>
      </c>
      <c r="R610" s="7">
        <v>97000</v>
      </c>
      <c r="S610" s="7">
        <v>8700</v>
      </c>
      <c r="T610" s="5">
        <v>4</v>
      </c>
      <c r="U610" s="5">
        <v>28</v>
      </c>
      <c r="V610" s="5">
        <v>8</v>
      </c>
      <c r="W610" s="5">
        <v>4</v>
      </c>
      <c r="X610" s="5">
        <v>70</v>
      </c>
      <c r="Y610" s="5" t="s">
        <v>46</v>
      </c>
      <c r="Z610" s="5" t="s">
        <v>64</v>
      </c>
      <c r="AA610" s="5" t="s">
        <v>48</v>
      </c>
      <c r="AB610" s="5" t="s">
        <v>80</v>
      </c>
      <c r="AC610" s="5" t="s">
        <v>67</v>
      </c>
      <c r="AD610" s="5" t="s">
        <v>51</v>
      </c>
      <c r="AE610" s="5">
        <v>75.5</v>
      </c>
    </row>
    <row r="611" spans="1:31" ht="34" x14ac:dyDescent="0.2">
      <c r="A611" s="2" t="s">
        <v>2086</v>
      </c>
      <c r="B611" s="2" t="s">
        <v>2087</v>
      </c>
      <c r="C611" s="2" t="s">
        <v>35</v>
      </c>
      <c r="D611" s="2">
        <v>31</v>
      </c>
      <c r="E611" s="3">
        <v>34504</v>
      </c>
      <c r="F611" s="2" t="s">
        <v>124</v>
      </c>
      <c r="G611" s="2" t="s">
        <v>72</v>
      </c>
      <c r="H611" s="2" t="s">
        <v>201</v>
      </c>
      <c r="I611" s="2" t="s">
        <v>157</v>
      </c>
      <c r="J611" s="2" t="s">
        <v>248</v>
      </c>
      <c r="K611" s="2" t="s">
        <v>249</v>
      </c>
      <c r="L611" s="2" t="s">
        <v>242</v>
      </c>
      <c r="M611" s="2" t="s">
        <v>606</v>
      </c>
      <c r="N611" s="2" t="s">
        <v>235</v>
      </c>
      <c r="O611" s="3" t="s">
        <v>2088</v>
      </c>
      <c r="P611" s="3"/>
      <c r="Q611" s="2" t="s">
        <v>62</v>
      </c>
      <c r="R611" s="4">
        <v>40000</v>
      </c>
      <c r="S611" s="4">
        <v>2000</v>
      </c>
      <c r="T611" s="2">
        <v>3</v>
      </c>
      <c r="U611" s="2">
        <v>20</v>
      </c>
      <c r="V611" s="2">
        <v>19</v>
      </c>
      <c r="W611" s="2">
        <v>2</v>
      </c>
      <c r="X611" s="2">
        <v>67</v>
      </c>
      <c r="Y611" s="2" t="s">
        <v>46</v>
      </c>
      <c r="Z611" s="2" t="s">
        <v>107</v>
      </c>
      <c r="AA611" s="2" t="s">
        <v>221</v>
      </c>
      <c r="AB611" s="2" t="s">
        <v>275</v>
      </c>
      <c r="AC611" s="2" t="s">
        <v>130</v>
      </c>
      <c r="AD611" s="2" t="s">
        <v>68</v>
      </c>
      <c r="AE611" s="2">
        <v>64.5</v>
      </c>
    </row>
    <row r="612" spans="1:31" ht="17" x14ac:dyDescent="0.2">
      <c r="A612" s="5" t="s">
        <v>2089</v>
      </c>
      <c r="B612" s="5" t="s">
        <v>2090</v>
      </c>
      <c r="C612" s="5" t="s">
        <v>168</v>
      </c>
      <c r="D612" s="5">
        <v>32</v>
      </c>
      <c r="E612" s="6">
        <v>34299</v>
      </c>
      <c r="F612" s="5" t="s">
        <v>71</v>
      </c>
      <c r="G612" s="5" t="s">
        <v>72</v>
      </c>
      <c r="H612" s="5" t="s">
        <v>73</v>
      </c>
      <c r="I612" s="5" t="s">
        <v>157</v>
      </c>
      <c r="J612" s="5" t="s">
        <v>397</v>
      </c>
      <c r="K612" s="5" t="s">
        <v>1033</v>
      </c>
      <c r="L612" s="5" t="s">
        <v>777</v>
      </c>
      <c r="M612" s="5" t="s">
        <v>289</v>
      </c>
      <c r="N612" s="5" t="s">
        <v>375</v>
      </c>
      <c r="O612" s="6">
        <v>45526</v>
      </c>
      <c r="P612" s="6"/>
      <c r="Q612" s="5" t="s">
        <v>297</v>
      </c>
      <c r="R612" s="7">
        <v>47000</v>
      </c>
      <c r="S612" s="7">
        <v>4200</v>
      </c>
      <c r="T612" s="5">
        <v>4</v>
      </c>
      <c r="U612" s="5">
        <v>3</v>
      </c>
      <c r="V612" s="5">
        <v>19</v>
      </c>
      <c r="W612" s="5">
        <v>11</v>
      </c>
      <c r="X612" s="5">
        <v>51</v>
      </c>
      <c r="Y612" s="5" t="s">
        <v>46</v>
      </c>
      <c r="Z612" s="5" t="s">
        <v>107</v>
      </c>
      <c r="AA612" s="5" t="s">
        <v>188</v>
      </c>
      <c r="AB612" s="5" t="s">
        <v>164</v>
      </c>
      <c r="AC612" s="5" t="s">
        <v>81</v>
      </c>
      <c r="AD612" s="5" t="s">
        <v>82</v>
      </c>
      <c r="AE612" s="5">
        <v>59.1</v>
      </c>
    </row>
    <row r="613" spans="1:31" ht="34" x14ac:dyDescent="0.2">
      <c r="A613" s="2" t="s">
        <v>2091</v>
      </c>
      <c r="B613" s="2" t="s">
        <v>2092</v>
      </c>
      <c r="C613" s="2" t="s">
        <v>35</v>
      </c>
      <c r="D613" s="2">
        <v>43</v>
      </c>
      <c r="E613" s="3">
        <v>30406</v>
      </c>
      <c r="F613" s="2" t="s">
        <v>429</v>
      </c>
      <c r="G613" s="2" t="s">
        <v>72</v>
      </c>
      <c r="H613" s="2" t="s">
        <v>201</v>
      </c>
      <c r="I613" s="2" t="s">
        <v>183</v>
      </c>
      <c r="J613" s="2" t="s">
        <v>126</v>
      </c>
      <c r="K613" s="2" t="s">
        <v>127</v>
      </c>
      <c r="L613" s="2" t="s">
        <v>1059</v>
      </c>
      <c r="M613" s="2" t="s">
        <v>525</v>
      </c>
      <c r="N613" s="2" t="s">
        <v>1203</v>
      </c>
      <c r="O613" s="3">
        <v>43579</v>
      </c>
      <c r="P613" s="3"/>
      <c r="Q613" s="2" t="s">
        <v>128</v>
      </c>
      <c r="R613" s="4">
        <v>50000</v>
      </c>
      <c r="S613" s="4">
        <v>0</v>
      </c>
      <c r="T613" s="2">
        <v>1</v>
      </c>
      <c r="U613" s="2">
        <v>16</v>
      </c>
      <c r="V613" s="2">
        <v>19</v>
      </c>
      <c r="W613" s="2">
        <v>5</v>
      </c>
      <c r="X613" s="2">
        <v>-5</v>
      </c>
      <c r="Y613" s="2" t="s">
        <v>46</v>
      </c>
      <c r="Z613" s="2" t="s">
        <v>151</v>
      </c>
      <c r="AA613" s="2" t="s">
        <v>48</v>
      </c>
      <c r="AB613" s="2" t="s">
        <v>313</v>
      </c>
      <c r="AC613" s="2" t="s">
        <v>130</v>
      </c>
      <c r="AD613" s="2" t="s">
        <v>68</v>
      </c>
      <c r="AE613" s="2"/>
    </row>
    <row r="614" spans="1:31" ht="34" x14ac:dyDescent="0.2">
      <c r="A614" s="5" t="s">
        <v>2093</v>
      </c>
      <c r="B614" s="5" t="s">
        <v>2094</v>
      </c>
      <c r="C614" s="5" t="s">
        <v>154</v>
      </c>
      <c r="D614" s="5">
        <v>55</v>
      </c>
      <c r="E614" s="6">
        <v>25796</v>
      </c>
      <c r="F614" s="5" t="s">
        <v>54</v>
      </c>
      <c r="G614" s="5" t="s">
        <v>55</v>
      </c>
      <c r="H614" s="5" t="s">
        <v>707</v>
      </c>
      <c r="I614" s="5" t="s">
        <v>115</v>
      </c>
      <c r="J614" s="5" t="s">
        <v>58</v>
      </c>
      <c r="K614" s="5" t="s">
        <v>59</v>
      </c>
      <c r="L614" s="5" t="s">
        <v>288</v>
      </c>
      <c r="M614" s="5" t="s">
        <v>289</v>
      </c>
      <c r="N614" s="5" t="s">
        <v>303</v>
      </c>
      <c r="O614" s="6">
        <v>45179</v>
      </c>
      <c r="P614" s="6"/>
      <c r="Q614" s="5" t="s">
        <v>45</v>
      </c>
      <c r="R614" s="7">
        <v>79000</v>
      </c>
      <c r="S614" s="7">
        <v>0</v>
      </c>
      <c r="T614" s="5">
        <v>1</v>
      </c>
      <c r="U614" s="5">
        <v>17</v>
      </c>
      <c r="V614" s="5">
        <v>21</v>
      </c>
      <c r="W614" s="5">
        <v>0</v>
      </c>
      <c r="X614" s="5">
        <v>38</v>
      </c>
      <c r="Y614" s="5" t="s">
        <v>46</v>
      </c>
      <c r="Z614" s="5" t="s">
        <v>64</v>
      </c>
      <c r="AA614" s="5" t="s">
        <v>95</v>
      </c>
      <c r="AB614" s="5" t="s">
        <v>243</v>
      </c>
      <c r="AC614" s="5" t="s">
        <v>67</v>
      </c>
      <c r="AD614" s="5" t="s">
        <v>51</v>
      </c>
      <c r="AE614" s="5">
        <v>36.5</v>
      </c>
    </row>
    <row r="615" spans="1:31" ht="34" x14ac:dyDescent="0.2">
      <c r="A615" s="2" t="s">
        <v>2095</v>
      </c>
      <c r="B615" s="2" t="s">
        <v>2096</v>
      </c>
      <c r="C615" s="2" t="s">
        <v>168</v>
      </c>
      <c r="D615" s="2">
        <v>42</v>
      </c>
      <c r="E615" s="3" t="s">
        <v>2097</v>
      </c>
      <c r="F615" s="2" t="s">
        <v>71</v>
      </c>
      <c r="G615" s="2" t="s">
        <v>72</v>
      </c>
      <c r="H615" s="2" t="s">
        <v>73</v>
      </c>
      <c r="I615" s="2" t="s">
        <v>74</v>
      </c>
      <c r="J615" s="2" t="s">
        <v>240</v>
      </c>
      <c r="K615" s="2" t="s">
        <v>241</v>
      </c>
      <c r="L615" s="2" t="s">
        <v>42</v>
      </c>
      <c r="M615" s="2" t="s">
        <v>43</v>
      </c>
      <c r="N615" s="2" t="s">
        <v>44</v>
      </c>
      <c r="O615" s="3">
        <v>44751</v>
      </c>
      <c r="P615" s="3" t="s">
        <v>2098</v>
      </c>
      <c r="Q615" s="2" t="s">
        <v>214</v>
      </c>
      <c r="R615" s="4">
        <v>39000</v>
      </c>
      <c r="S615" s="4">
        <v>-5500</v>
      </c>
      <c r="T615" s="2">
        <v>5</v>
      </c>
      <c r="U615" s="2">
        <v>13</v>
      </c>
      <c r="V615" s="2">
        <v>19</v>
      </c>
      <c r="W615" s="2">
        <v>27</v>
      </c>
      <c r="X615" s="2">
        <v>60</v>
      </c>
      <c r="Y615" s="2" t="s">
        <v>46</v>
      </c>
      <c r="Z615" s="2" t="s">
        <v>367</v>
      </c>
      <c r="AA615" s="2" t="s">
        <v>95</v>
      </c>
      <c r="AB615" s="2" t="s">
        <v>164</v>
      </c>
      <c r="AC615" s="2" t="s">
        <v>81</v>
      </c>
      <c r="AD615" s="2" t="s">
        <v>51</v>
      </c>
      <c r="AE615" s="2">
        <v>69.2</v>
      </c>
    </row>
    <row r="616" spans="1:31" ht="34" x14ac:dyDescent="0.2">
      <c r="A616" s="5" t="s">
        <v>2099</v>
      </c>
      <c r="B616" s="5" t="s">
        <v>2100</v>
      </c>
      <c r="C616" s="5" t="s">
        <v>332</v>
      </c>
      <c r="D616" s="5">
        <v>25</v>
      </c>
      <c r="E616" s="6">
        <v>36802</v>
      </c>
      <c r="F616" s="5" t="s">
        <v>169</v>
      </c>
      <c r="G616" s="5" t="s">
        <v>55</v>
      </c>
      <c r="H616" s="5" t="s">
        <v>699</v>
      </c>
      <c r="I616" s="5" t="s">
        <v>74</v>
      </c>
      <c r="J616" s="5" t="s">
        <v>171</v>
      </c>
      <c r="K616" s="5" t="s">
        <v>172</v>
      </c>
      <c r="L616" s="5" t="s">
        <v>968</v>
      </c>
      <c r="M616" s="5" t="s">
        <v>337</v>
      </c>
      <c r="N616" s="5" t="s">
        <v>709</v>
      </c>
      <c r="O616" s="6">
        <v>45856</v>
      </c>
      <c r="P616" s="6"/>
      <c r="Q616" s="5" t="s">
        <v>297</v>
      </c>
      <c r="R616" s="7">
        <v>44000</v>
      </c>
      <c r="S616" s="7">
        <v>4000</v>
      </c>
      <c r="T616" s="5" t="s">
        <v>206</v>
      </c>
      <c r="U616" s="5">
        <v>36</v>
      </c>
      <c r="V616" s="5">
        <v>15</v>
      </c>
      <c r="W616" s="5">
        <v>8</v>
      </c>
      <c r="X616" s="5">
        <v>78</v>
      </c>
      <c r="Y616" s="5" t="s">
        <v>46</v>
      </c>
      <c r="Z616" s="5" t="s">
        <v>151</v>
      </c>
      <c r="AA616" s="5" t="s">
        <v>221</v>
      </c>
      <c r="AB616" s="5" t="s">
        <v>989</v>
      </c>
      <c r="AC616" s="5" t="s">
        <v>177</v>
      </c>
      <c r="AD616" s="5" t="s">
        <v>68</v>
      </c>
      <c r="AE616" s="5">
        <v>78.3</v>
      </c>
    </row>
    <row r="617" spans="1:31" ht="34" x14ac:dyDescent="0.2">
      <c r="A617" s="2" t="s">
        <v>2101</v>
      </c>
      <c r="B617" s="2" t="s">
        <v>2102</v>
      </c>
      <c r="C617" s="2" t="s">
        <v>549</v>
      </c>
      <c r="D617" s="2">
        <v>49</v>
      </c>
      <c r="E617" s="3">
        <v>28186</v>
      </c>
      <c r="F617" s="2" t="s">
        <v>712</v>
      </c>
      <c r="G617" s="2" t="s">
        <v>72</v>
      </c>
      <c r="H617" s="2" t="s">
        <v>616</v>
      </c>
      <c r="I617" s="2" t="s">
        <v>74</v>
      </c>
      <c r="J617" s="2" t="s">
        <v>948</v>
      </c>
      <c r="K617" s="2" t="s">
        <v>949</v>
      </c>
      <c r="L617" s="2" t="s">
        <v>1144</v>
      </c>
      <c r="M617" s="2" t="s">
        <v>255</v>
      </c>
      <c r="N617" s="2" t="s">
        <v>80</v>
      </c>
      <c r="O617" s="3">
        <v>45233</v>
      </c>
      <c r="P617" s="3">
        <v>45482</v>
      </c>
      <c r="Q617" s="2" t="s">
        <v>141</v>
      </c>
      <c r="R617" s="4">
        <v>59000</v>
      </c>
      <c r="S617" s="4">
        <v>1200</v>
      </c>
      <c r="T617" s="2">
        <v>2</v>
      </c>
      <c r="U617" s="2">
        <v>27</v>
      </c>
      <c r="V617" s="2">
        <v>2</v>
      </c>
      <c r="W617" s="2">
        <v>33</v>
      </c>
      <c r="X617" s="2">
        <v>36</v>
      </c>
      <c r="Y617" s="2" t="s">
        <v>46</v>
      </c>
      <c r="Z617" s="2" t="s">
        <v>151</v>
      </c>
      <c r="AA617" s="2" t="s">
        <v>1095</v>
      </c>
      <c r="AB617" s="2" t="s">
        <v>66</v>
      </c>
      <c r="AC617" s="2" t="s">
        <v>408</v>
      </c>
      <c r="AD617" s="2" t="s">
        <v>68</v>
      </c>
      <c r="AE617" s="2">
        <v>37.4</v>
      </c>
    </row>
    <row r="618" spans="1:31" ht="17" x14ac:dyDescent="0.2">
      <c r="A618" s="5" t="s">
        <v>2103</v>
      </c>
      <c r="B618" s="5" t="s">
        <v>2104</v>
      </c>
      <c r="C618" s="5" t="s">
        <v>154</v>
      </c>
      <c r="D618" s="5">
        <v>52</v>
      </c>
      <c r="E618" s="6">
        <v>26852</v>
      </c>
      <c r="F618" s="5" t="s">
        <v>1465</v>
      </c>
      <c r="G618" s="5" t="s">
        <v>55</v>
      </c>
      <c r="H618" s="5" t="s">
        <v>385</v>
      </c>
      <c r="I618" s="5" t="s">
        <v>57</v>
      </c>
      <c r="J618" s="5" t="s">
        <v>58</v>
      </c>
      <c r="K618" s="5" t="s">
        <v>59</v>
      </c>
      <c r="L618" s="5" t="s">
        <v>434</v>
      </c>
      <c r="M618" s="5" t="s">
        <v>1395</v>
      </c>
      <c r="N618" s="5" t="s">
        <v>220</v>
      </c>
      <c r="O618" s="6">
        <v>44304</v>
      </c>
      <c r="P618" s="6"/>
      <c r="Q618" s="5" t="s">
        <v>62</v>
      </c>
      <c r="R618" s="7">
        <v>117000</v>
      </c>
      <c r="S618" s="7">
        <v>16400</v>
      </c>
      <c r="T618" s="5">
        <v>5</v>
      </c>
      <c r="U618" s="5">
        <v>0</v>
      </c>
      <c r="V618" s="5">
        <v>-2</v>
      </c>
      <c r="W618" s="5">
        <v>14</v>
      </c>
      <c r="X618" s="5">
        <v>38</v>
      </c>
      <c r="Y618" s="5" t="s">
        <v>339</v>
      </c>
      <c r="Z618" s="5" t="s">
        <v>64</v>
      </c>
      <c r="AA618" s="5" t="s">
        <v>48</v>
      </c>
      <c r="AB618" s="5" t="s">
        <v>66</v>
      </c>
      <c r="AC618" s="5" t="s">
        <v>67</v>
      </c>
      <c r="AD618" s="5" t="s">
        <v>222</v>
      </c>
      <c r="AE618" s="5">
        <v>61.3</v>
      </c>
    </row>
    <row r="619" spans="1:31" ht="17" x14ac:dyDescent="0.2">
      <c r="A619" s="2" t="s">
        <v>2105</v>
      </c>
      <c r="B619" s="2" t="s">
        <v>1647</v>
      </c>
      <c r="C619" s="2" t="s">
        <v>168</v>
      </c>
      <c r="D619" s="2">
        <v>46</v>
      </c>
      <c r="E619" s="3">
        <v>29165</v>
      </c>
      <c r="F619" s="2" t="s">
        <v>429</v>
      </c>
      <c r="G619" s="2" t="s">
        <v>72</v>
      </c>
      <c r="H619" s="2" t="s">
        <v>555</v>
      </c>
      <c r="I619" s="2" t="s">
        <v>380</v>
      </c>
      <c r="J619" s="2" t="s">
        <v>461</v>
      </c>
      <c r="K619" s="2" t="s">
        <v>462</v>
      </c>
      <c r="L619" s="2" t="s">
        <v>242</v>
      </c>
      <c r="M619" s="2" t="s">
        <v>234</v>
      </c>
      <c r="N619" s="2" t="s">
        <v>235</v>
      </c>
      <c r="O619" s="3">
        <v>45163</v>
      </c>
      <c r="P619" s="3"/>
      <c r="Q619" s="2" t="s">
        <v>62</v>
      </c>
      <c r="R619" s="4">
        <v>87000</v>
      </c>
      <c r="S619" s="4">
        <v>12200</v>
      </c>
      <c r="T619" s="2">
        <v>5</v>
      </c>
      <c r="U619" s="2">
        <v>23</v>
      </c>
      <c r="V619" s="2">
        <v>1</v>
      </c>
      <c r="W619" s="2">
        <v>26</v>
      </c>
      <c r="X619" s="2">
        <v>65</v>
      </c>
      <c r="Y619" s="2" t="s">
        <v>320</v>
      </c>
      <c r="Z619" s="2" t="s">
        <v>64</v>
      </c>
      <c r="AA619" s="2" t="s">
        <v>65</v>
      </c>
      <c r="AB619" s="2" t="s">
        <v>66</v>
      </c>
      <c r="AC619" s="2" t="s">
        <v>130</v>
      </c>
      <c r="AD619" s="2" t="s">
        <v>68</v>
      </c>
      <c r="AE619" s="2">
        <v>73.5</v>
      </c>
    </row>
    <row r="620" spans="1:31" ht="34" x14ac:dyDescent="0.2">
      <c r="A620" s="5" t="s">
        <v>2106</v>
      </c>
      <c r="B620" s="5" t="s">
        <v>2107</v>
      </c>
      <c r="C620" s="5" t="s">
        <v>549</v>
      </c>
      <c r="D620" s="5">
        <v>22</v>
      </c>
      <c r="E620" s="6" t="s">
        <v>2108</v>
      </c>
      <c r="F620" s="5" t="s">
        <v>356</v>
      </c>
      <c r="G620" s="5" t="s">
        <v>100</v>
      </c>
      <c r="H620" s="5" t="s">
        <v>261</v>
      </c>
      <c r="I620" s="5" t="s">
        <v>513</v>
      </c>
      <c r="J620" s="5" t="s">
        <v>343</v>
      </c>
      <c r="K620" s="5" t="s">
        <v>344</v>
      </c>
      <c r="L620" s="5" t="s">
        <v>777</v>
      </c>
      <c r="M620" s="5" t="s">
        <v>289</v>
      </c>
      <c r="N620" s="5" t="s">
        <v>375</v>
      </c>
      <c r="O620" s="6">
        <v>45471</v>
      </c>
      <c r="P620" s="6"/>
      <c r="Q620" s="5" t="s">
        <v>62</v>
      </c>
      <c r="R620" s="7">
        <v>223000</v>
      </c>
      <c r="S620" s="7">
        <v>6700</v>
      </c>
      <c r="T620" s="5">
        <v>2</v>
      </c>
      <c r="U620" s="5">
        <v>3</v>
      </c>
      <c r="V620" s="5">
        <v>13</v>
      </c>
      <c r="W620" s="5">
        <v>3</v>
      </c>
      <c r="X620" s="5">
        <v>52</v>
      </c>
      <c r="Y620" s="5" t="s">
        <v>46</v>
      </c>
      <c r="Z620" s="5" t="s">
        <v>64</v>
      </c>
      <c r="AA620" s="5" t="s">
        <v>65</v>
      </c>
      <c r="AB620" s="5" t="s">
        <v>989</v>
      </c>
      <c r="AC620" s="5" t="s">
        <v>267</v>
      </c>
      <c r="AD620" s="5" t="s">
        <v>276</v>
      </c>
      <c r="AE620" s="5">
        <v>45.5</v>
      </c>
    </row>
    <row r="621" spans="1:31" ht="17" x14ac:dyDescent="0.2">
      <c r="A621" s="2" t="s">
        <v>2109</v>
      </c>
      <c r="B621" s="2" t="s">
        <v>2110</v>
      </c>
      <c r="C621" s="2" t="s">
        <v>35</v>
      </c>
      <c r="D621" s="2">
        <v>49</v>
      </c>
      <c r="E621" s="3">
        <v>28140</v>
      </c>
      <c r="F621" s="2" t="s">
        <v>429</v>
      </c>
      <c r="G621" s="2" t="s">
        <v>72</v>
      </c>
      <c r="H621" s="2" t="s">
        <v>469</v>
      </c>
      <c r="I621" s="2" t="s">
        <v>157</v>
      </c>
      <c r="J621" s="2" t="s">
        <v>202</v>
      </c>
      <c r="K621" s="2" t="s">
        <v>203</v>
      </c>
      <c r="L621" s="2" t="s">
        <v>319</v>
      </c>
      <c r="M621" s="2" t="s">
        <v>509</v>
      </c>
      <c r="N621" s="2" t="s">
        <v>80</v>
      </c>
      <c r="O621" s="3">
        <v>43247</v>
      </c>
      <c r="P621" s="3"/>
      <c r="Q621" s="2" t="s">
        <v>297</v>
      </c>
      <c r="R621" s="4">
        <v>33000</v>
      </c>
      <c r="S621" s="4">
        <v>1600</v>
      </c>
      <c r="T621" s="2">
        <v>3</v>
      </c>
      <c r="U621" s="2">
        <v>19</v>
      </c>
      <c r="V621" s="2">
        <v>16</v>
      </c>
      <c r="W621" s="2">
        <v>8</v>
      </c>
      <c r="X621" s="2">
        <v>63</v>
      </c>
      <c r="Y621" s="2" t="s">
        <v>46</v>
      </c>
      <c r="Z621" s="2" t="s">
        <v>64</v>
      </c>
      <c r="AA621" s="2" t="s">
        <v>221</v>
      </c>
      <c r="AB621" s="2" t="s">
        <v>66</v>
      </c>
      <c r="AC621" s="2" t="s">
        <v>130</v>
      </c>
      <c r="AD621" s="2" t="s">
        <v>68</v>
      </c>
      <c r="AE621" s="2">
        <v>59.8</v>
      </c>
    </row>
    <row r="622" spans="1:31" ht="17" x14ac:dyDescent="0.2">
      <c r="A622" s="5" t="s">
        <v>2111</v>
      </c>
      <c r="B622" s="5" t="s">
        <v>2112</v>
      </c>
      <c r="C622" s="5" t="s">
        <v>35</v>
      </c>
      <c r="D622" s="5">
        <v>27</v>
      </c>
      <c r="E622" s="6">
        <v>36255</v>
      </c>
      <c r="F622" s="5" t="s">
        <v>598</v>
      </c>
      <c r="G622" s="5" t="s">
        <v>693</v>
      </c>
      <c r="H622" s="5" t="s">
        <v>2113</v>
      </c>
      <c r="I622" s="5" t="s">
        <v>115</v>
      </c>
      <c r="J622" s="5" t="s">
        <v>600</v>
      </c>
      <c r="K622" s="5" t="s">
        <v>601</v>
      </c>
      <c r="L622" s="5" t="s">
        <v>756</v>
      </c>
      <c r="M622" s="5" t="s">
        <v>161</v>
      </c>
      <c r="N622" s="5" t="s">
        <v>174</v>
      </c>
      <c r="O622" s="6">
        <v>45819</v>
      </c>
      <c r="P622" s="6"/>
      <c r="Q622" s="5" t="s">
        <v>62</v>
      </c>
      <c r="R622" s="7">
        <v>68000</v>
      </c>
      <c r="S622" s="7">
        <v>3400</v>
      </c>
      <c r="T622" s="5">
        <v>3</v>
      </c>
      <c r="U622" s="5">
        <v>26</v>
      </c>
      <c r="V622" s="5">
        <v>10</v>
      </c>
      <c r="W622" s="5">
        <v>9</v>
      </c>
      <c r="X622" s="5">
        <v>87</v>
      </c>
      <c r="Y622" s="5" t="s">
        <v>298</v>
      </c>
      <c r="Z622" s="5" t="s">
        <v>64</v>
      </c>
      <c r="AA622" s="5" t="s">
        <v>215</v>
      </c>
      <c r="AB622" s="5" t="s">
        <v>80</v>
      </c>
      <c r="AC622" s="5" t="s">
        <v>195</v>
      </c>
      <c r="AD622" s="5" t="s">
        <v>82</v>
      </c>
      <c r="AE622" s="5">
        <v>69.5</v>
      </c>
    </row>
    <row r="623" spans="1:31" ht="34" x14ac:dyDescent="0.2">
      <c r="A623" s="2" t="s">
        <v>2114</v>
      </c>
      <c r="B623" s="2" t="s">
        <v>2115</v>
      </c>
      <c r="C623" s="2" t="s">
        <v>154</v>
      </c>
      <c r="D623" s="2">
        <v>57</v>
      </c>
      <c r="E623" s="3">
        <v>25032</v>
      </c>
      <c r="F623" s="2" t="s">
        <v>1214</v>
      </c>
      <c r="G623" s="2" t="s">
        <v>37</v>
      </c>
      <c r="H623" s="2" t="s">
        <v>1433</v>
      </c>
      <c r="I623" s="2" t="s">
        <v>89</v>
      </c>
      <c r="J623" s="2" t="s">
        <v>495</v>
      </c>
      <c r="K623" s="2" t="s">
        <v>496</v>
      </c>
      <c r="L623" s="2" t="s">
        <v>562</v>
      </c>
      <c r="M623" s="2" t="s">
        <v>563</v>
      </c>
      <c r="N623" s="2" t="s">
        <v>2116</v>
      </c>
      <c r="O623" s="3">
        <v>44511</v>
      </c>
      <c r="P623" s="3"/>
      <c r="Q623" s="2" t="s">
        <v>62</v>
      </c>
      <c r="R623" s="4">
        <v>96000</v>
      </c>
      <c r="S623" s="4">
        <v>2900</v>
      </c>
      <c r="T623" s="2">
        <v>2</v>
      </c>
      <c r="U623" s="2">
        <v>39</v>
      </c>
      <c r="V623" s="2">
        <v>12</v>
      </c>
      <c r="W623" s="2">
        <v>20</v>
      </c>
      <c r="X623" s="2">
        <v>65</v>
      </c>
      <c r="Y623" s="2" t="s">
        <v>46</v>
      </c>
      <c r="Z623" s="2" t="s">
        <v>64</v>
      </c>
      <c r="AA623" s="2" t="s">
        <v>65</v>
      </c>
      <c r="AB623" s="2" t="s">
        <v>66</v>
      </c>
      <c r="AC623" s="2" t="s">
        <v>50</v>
      </c>
      <c r="AD623" s="2" t="s">
        <v>68</v>
      </c>
      <c r="AE623" s="2">
        <v>50.5</v>
      </c>
    </row>
    <row r="624" spans="1:31" ht="17" x14ac:dyDescent="0.2">
      <c r="A624" s="5" t="s">
        <v>2117</v>
      </c>
      <c r="B624" s="5" t="s">
        <v>2118</v>
      </c>
      <c r="C624" s="5" t="s">
        <v>154</v>
      </c>
      <c r="D624" s="5">
        <v>37</v>
      </c>
      <c r="E624" s="6">
        <v>32632</v>
      </c>
      <c r="F624" s="5" t="s">
        <v>523</v>
      </c>
      <c r="G624" s="5" t="s">
        <v>100</v>
      </c>
      <c r="H624" s="5" t="s">
        <v>561</v>
      </c>
      <c r="I624" s="5" t="s">
        <v>74</v>
      </c>
      <c r="J624" s="5" t="s">
        <v>381</v>
      </c>
      <c r="K624" s="5" t="s">
        <v>382</v>
      </c>
      <c r="L624" s="5" t="s">
        <v>491</v>
      </c>
      <c r="M624" s="5" t="s">
        <v>43</v>
      </c>
      <c r="N624" s="5" t="s">
        <v>492</v>
      </c>
      <c r="O624" s="6">
        <v>42118</v>
      </c>
      <c r="P624" s="6"/>
      <c r="Q624" s="5" t="s">
        <v>128</v>
      </c>
      <c r="R624" s="7">
        <v>45000</v>
      </c>
      <c r="S624" s="7">
        <v>6300</v>
      </c>
      <c r="T624" s="5">
        <v>5</v>
      </c>
      <c r="U624" s="5">
        <v>33</v>
      </c>
      <c r="V624" s="5">
        <v>8</v>
      </c>
      <c r="W624" s="5">
        <v>12</v>
      </c>
      <c r="X624" s="5">
        <v>76</v>
      </c>
      <c r="Y624" s="5" t="s">
        <v>320</v>
      </c>
      <c r="Z624" s="5" t="s">
        <v>64</v>
      </c>
      <c r="AA624" s="5" t="s">
        <v>48</v>
      </c>
      <c r="AB624" s="5" t="s">
        <v>66</v>
      </c>
      <c r="AC624" s="5" t="s">
        <v>267</v>
      </c>
      <c r="AD624" s="5" t="s">
        <v>276</v>
      </c>
      <c r="AE624" s="5">
        <v>83.8</v>
      </c>
    </row>
    <row r="625" spans="1:31" ht="17" x14ac:dyDescent="0.2">
      <c r="A625" s="2" t="s">
        <v>2119</v>
      </c>
      <c r="B625" s="2" t="s">
        <v>2120</v>
      </c>
      <c r="C625" s="2" t="s">
        <v>154</v>
      </c>
      <c r="D625" s="2">
        <v>46</v>
      </c>
      <c r="E625" s="3" t="s">
        <v>2121</v>
      </c>
      <c r="F625" s="2" t="s">
        <v>133</v>
      </c>
      <c r="G625" s="2" t="s">
        <v>723</v>
      </c>
      <c r="H625" s="2" t="s">
        <v>2122</v>
      </c>
      <c r="I625" s="2" t="s">
        <v>74</v>
      </c>
      <c r="J625" s="2" t="s">
        <v>583</v>
      </c>
      <c r="K625" s="2" t="s">
        <v>584</v>
      </c>
      <c r="L625" s="2" t="s">
        <v>319</v>
      </c>
      <c r="M625" s="2" t="s">
        <v>255</v>
      </c>
      <c r="N625" s="2" t="s">
        <v>80</v>
      </c>
      <c r="O625" s="3">
        <v>44479</v>
      </c>
      <c r="P625" s="3"/>
      <c r="Q625" s="2" t="s">
        <v>62</v>
      </c>
      <c r="R625" s="4">
        <v>54000</v>
      </c>
      <c r="S625" s="4">
        <v>4900</v>
      </c>
      <c r="T625" s="2" t="s">
        <v>206</v>
      </c>
      <c r="U625" s="2">
        <v>21</v>
      </c>
      <c r="V625" s="2">
        <v>9</v>
      </c>
      <c r="W625" s="2">
        <v>11</v>
      </c>
      <c r="X625" s="2">
        <v>69</v>
      </c>
      <c r="Y625" s="2" t="s">
        <v>339</v>
      </c>
      <c r="Z625" s="2" t="s">
        <v>47</v>
      </c>
      <c r="AA625" s="2" t="s">
        <v>221</v>
      </c>
      <c r="AB625" s="2" t="s">
        <v>66</v>
      </c>
      <c r="AC625" s="2" t="s">
        <v>143</v>
      </c>
      <c r="AD625" s="2" t="s">
        <v>68</v>
      </c>
      <c r="AE625" s="2">
        <v>69.900000000000006</v>
      </c>
    </row>
    <row r="626" spans="1:31" ht="17" x14ac:dyDescent="0.2">
      <c r="A626" s="5" t="s">
        <v>2123</v>
      </c>
      <c r="B626" s="5" t="s">
        <v>2124</v>
      </c>
      <c r="C626" s="5" t="s">
        <v>154</v>
      </c>
      <c r="D626" s="5">
        <v>37</v>
      </c>
      <c r="E626" s="6">
        <v>32606</v>
      </c>
      <c r="F626" s="5" t="s">
        <v>402</v>
      </c>
      <c r="G626" s="5" t="s">
        <v>72</v>
      </c>
      <c r="H626" s="5" t="s">
        <v>862</v>
      </c>
      <c r="I626" s="5" t="s">
        <v>183</v>
      </c>
      <c r="J626" s="5" t="s">
        <v>617</v>
      </c>
      <c r="K626" s="5" t="s">
        <v>618</v>
      </c>
      <c r="L626" s="5" t="s">
        <v>411</v>
      </c>
      <c r="M626" s="5" t="s">
        <v>119</v>
      </c>
      <c r="N626" s="5" t="s">
        <v>1245</v>
      </c>
      <c r="O626" s="6">
        <v>44992</v>
      </c>
      <c r="P626" s="6"/>
      <c r="Q626" s="5" t="s">
        <v>62</v>
      </c>
      <c r="R626" s="7">
        <v>47000</v>
      </c>
      <c r="S626" s="7">
        <v>0</v>
      </c>
      <c r="T626" s="5" t="s">
        <v>578</v>
      </c>
      <c r="U626" s="5">
        <v>25</v>
      </c>
      <c r="V626" s="5">
        <v>18</v>
      </c>
      <c r="W626" s="5">
        <v>8</v>
      </c>
      <c r="X626" s="5">
        <v>41</v>
      </c>
      <c r="Y626" s="5" t="s">
        <v>46</v>
      </c>
      <c r="Z626" s="5" t="s">
        <v>64</v>
      </c>
      <c r="AA626" s="5" t="s">
        <v>142</v>
      </c>
      <c r="AB626" s="5" t="s">
        <v>164</v>
      </c>
      <c r="AC626" s="5" t="s">
        <v>408</v>
      </c>
      <c r="AD626" s="5" t="s">
        <v>68</v>
      </c>
      <c r="AE626" s="5">
        <v>35.6</v>
      </c>
    </row>
    <row r="627" spans="1:31" ht="17" x14ac:dyDescent="0.2">
      <c r="A627" s="2" t="s">
        <v>2125</v>
      </c>
      <c r="B627" s="2" t="s">
        <v>2126</v>
      </c>
      <c r="C627" s="2" t="s">
        <v>549</v>
      </c>
      <c r="D627" s="2">
        <v>48</v>
      </c>
      <c r="E627" s="3">
        <v>28462</v>
      </c>
      <c r="F627" s="2" t="s">
        <v>279</v>
      </c>
      <c r="G627" s="2" t="s">
        <v>351</v>
      </c>
      <c r="H627" s="2" t="s">
        <v>280</v>
      </c>
      <c r="I627" s="2" t="s">
        <v>57</v>
      </c>
      <c r="J627" s="2" t="s">
        <v>308</v>
      </c>
      <c r="K627" s="2" t="s">
        <v>309</v>
      </c>
      <c r="L627" s="2" t="s">
        <v>968</v>
      </c>
      <c r="M627" s="2" t="s">
        <v>1833</v>
      </c>
      <c r="N627" s="2" t="s">
        <v>709</v>
      </c>
      <c r="O627" s="3">
        <v>43293</v>
      </c>
      <c r="P627" s="3"/>
      <c r="Q627" s="2" t="s">
        <v>62</v>
      </c>
      <c r="R627" s="4">
        <v>97000</v>
      </c>
      <c r="S627" s="4">
        <v>13600</v>
      </c>
      <c r="T627" s="2">
        <v>5</v>
      </c>
      <c r="U627" s="2">
        <v>24</v>
      </c>
      <c r="V627" s="2">
        <v>23</v>
      </c>
      <c r="W627" s="2">
        <v>11</v>
      </c>
      <c r="X627" s="2">
        <v>80</v>
      </c>
      <c r="Y627" s="2" t="s">
        <v>339</v>
      </c>
      <c r="Z627" s="2" t="s">
        <v>64</v>
      </c>
      <c r="AA627" s="2" t="s">
        <v>1513</v>
      </c>
      <c r="AB627" s="2" t="s">
        <v>80</v>
      </c>
      <c r="AC627" s="2" t="s">
        <v>284</v>
      </c>
      <c r="AD627" s="2" t="s">
        <v>940</v>
      </c>
      <c r="AE627" s="2">
        <v>83.5</v>
      </c>
    </row>
    <row r="628" spans="1:31" ht="17" x14ac:dyDescent="0.2">
      <c r="A628" s="5" t="s">
        <v>2127</v>
      </c>
      <c r="B628" s="5" t="s">
        <v>2128</v>
      </c>
      <c r="C628" s="5" t="s">
        <v>35</v>
      </c>
      <c r="D628" s="5">
        <v>48</v>
      </c>
      <c r="E628" s="6">
        <v>28599</v>
      </c>
      <c r="F628" s="5" t="s">
        <v>370</v>
      </c>
      <c r="G628" s="5" t="s">
        <v>181</v>
      </c>
      <c r="H628" s="5" t="s">
        <v>1971</v>
      </c>
      <c r="I628" s="5" t="s">
        <v>74</v>
      </c>
      <c r="J628" s="5" t="s">
        <v>446</v>
      </c>
      <c r="K628" s="5" t="s">
        <v>447</v>
      </c>
      <c r="L628" s="5" t="s">
        <v>452</v>
      </c>
      <c r="M628" s="5" t="s">
        <v>289</v>
      </c>
      <c r="N628" s="5" t="s">
        <v>375</v>
      </c>
      <c r="O628" s="6">
        <v>42250</v>
      </c>
      <c r="P628" s="6"/>
      <c r="Q628" s="5" t="s">
        <v>62</v>
      </c>
      <c r="R628" s="7">
        <v>57000</v>
      </c>
      <c r="S628" s="7">
        <v>2800</v>
      </c>
      <c r="T628" s="5">
        <v>3</v>
      </c>
      <c r="U628" s="5">
        <v>6</v>
      </c>
      <c r="V628" s="5">
        <v>18</v>
      </c>
      <c r="W628" s="5">
        <v>10</v>
      </c>
      <c r="X628" s="5">
        <v>77</v>
      </c>
      <c r="Y628" s="5" t="s">
        <v>46</v>
      </c>
      <c r="Z628" s="5" t="s">
        <v>64</v>
      </c>
      <c r="AA628" s="5" t="s">
        <v>2129</v>
      </c>
      <c r="AB628" s="5" t="s">
        <v>66</v>
      </c>
      <c r="AC628" s="5" t="s">
        <v>376</v>
      </c>
      <c r="AD628" s="5" t="s">
        <v>276</v>
      </c>
      <c r="AE628" s="5">
        <v>60.5</v>
      </c>
    </row>
    <row r="629" spans="1:31" ht="34" x14ac:dyDescent="0.2">
      <c r="A629" s="2" t="s">
        <v>2130</v>
      </c>
      <c r="B629" s="2" t="s">
        <v>2131</v>
      </c>
      <c r="C629" s="2" t="s">
        <v>154</v>
      </c>
      <c r="D629" s="2">
        <v>53</v>
      </c>
      <c r="E629" s="3">
        <v>26633</v>
      </c>
      <c r="F629" s="2" t="s">
        <v>1362</v>
      </c>
      <c r="G629" s="2" t="s">
        <v>253</v>
      </c>
      <c r="H629" s="2" t="s">
        <v>424</v>
      </c>
      <c r="I629" s="2" t="s">
        <v>39</v>
      </c>
      <c r="J629" s="2" t="s">
        <v>425</v>
      </c>
      <c r="K629" s="2" t="s">
        <v>2132</v>
      </c>
      <c r="L629" s="2" t="s">
        <v>173</v>
      </c>
      <c r="M629" s="2" t="s">
        <v>161</v>
      </c>
      <c r="N629" s="2" t="s">
        <v>174</v>
      </c>
      <c r="O629" s="3">
        <v>45178</v>
      </c>
      <c r="P629" s="3"/>
      <c r="Q629" s="2" t="s">
        <v>62</v>
      </c>
      <c r="R629" s="4">
        <v>164000</v>
      </c>
      <c r="S629" s="4">
        <v>16400</v>
      </c>
      <c r="T629" s="2">
        <v>4</v>
      </c>
      <c r="U629" s="2">
        <v>30</v>
      </c>
      <c r="V629" s="2">
        <v>3</v>
      </c>
      <c r="W629" s="2">
        <v>23</v>
      </c>
      <c r="X629" s="2">
        <v>70</v>
      </c>
      <c r="Y629" s="2" t="s">
        <v>320</v>
      </c>
      <c r="Z629" s="2" t="s">
        <v>64</v>
      </c>
      <c r="AA629" s="2" t="s">
        <v>221</v>
      </c>
      <c r="AB629" s="2" t="s">
        <v>66</v>
      </c>
      <c r="AC629" s="2" t="s">
        <v>81</v>
      </c>
      <c r="AD629" s="2" t="s">
        <v>68</v>
      </c>
      <c r="AE629" s="2">
        <v>68</v>
      </c>
    </row>
    <row r="630" spans="1:31" ht="17" x14ac:dyDescent="0.2">
      <c r="A630" s="5" t="s">
        <v>2133</v>
      </c>
      <c r="B630" s="5" t="s">
        <v>2134</v>
      </c>
      <c r="C630" s="5" t="s">
        <v>642</v>
      </c>
      <c r="D630" s="5">
        <v>55</v>
      </c>
      <c r="E630" s="6">
        <v>26005</v>
      </c>
      <c r="F630" s="5" t="s">
        <v>1587</v>
      </c>
      <c r="G630" s="5" t="s">
        <v>1006</v>
      </c>
      <c r="H630" s="5" t="s">
        <v>56</v>
      </c>
      <c r="I630" s="5" t="s">
        <v>39</v>
      </c>
      <c r="J630" s="5" t="s">
        <v>539</v>
      </c>
      <c r="K630" s="5" t="s">
        <v>540</v>
      </c>
      <c r="L630" s="5" t="s">
        <v>319</v>
      </c>
      <c r="M630" s="5" t="s">
        <v>255</v>
      </c>
      <c r="N630" s="5" t="s">
        <v>80</v>
      </c>
      <c r="O630" s="6">
        <v>44190</v>
      </c>
      <c r="P630" s="6"/>
      <c r="Q630" s="5" t="s">
        <v>62</v>
      </c>
      <c r="R630" s="7">
        <v>169000</v>
      </c>
      <c r="S630" s="7">
        <v>1700</v>
      </c>
      <c r="T630" s="5">
        <v>1</v>
      </c>
      <c r="U630" s="5">
        <v>26</v>
      </c>
      <c r="V630" s="5">
        <v>18</v>
      </c>
      <c r="W630" s="5">
        <v>6</v>
      </c>
      <c r="X630" s="5">
        <v>72</v>
      </c>
      <c r="Y630" s="5" t="s">
        <v>46</v>
      </c>
      <c r="Z630" s="5" t="s">
        <v>64</v>
      </c>
      <c r="AA630" s="5" t="s">
        <v>221</v>
      </c>
      <c r="AB630" s="5" t="s">
        <v>66</v>
      </c>
      <c r="AC630" s="5" t="s">
        <v>67</v>
      </c>
      <c r="AD630" s="5" t="s">
        <v>68</v>
      </c>
      <c r="AE630" s="5">
        <v>47.7</v>
      </c>
    </row>
    <row r="631" spans="1:31" ht="17" x14ac:dyDescent="0.2">
      <c r="A631" s="2" t="s">
        <v>2135</v>
      </c>
      <c r="B631" s="2" t="s">
        <v>2136</v>
      </c>
      <c r="C631" s="2" t="s">
        <v>332</v>
      </c>
      <c r="D631" s="2">
        <v>28</v>
      </c>
      <c r="E631" s="3">
        <v>35766</v>
      </c>
      <c r="F631" s="2" t="s">
        <v>210</v>
      </c>
      <c r="G631" s="2" t="s">
        <v>100</v>
      </c>
      <c r="H631" s="2" t="s">
        <v>329</v>
      </c>
      <c r="I631" s="2" t="s">
        <v>74</v>
      </c>
      <c r="J631" s="2" t="s">
        <v>211</v>
      </c>
      <c r="K631" s="2" t="s">
        <v>212</v>
      </c>
      <c r="L631" s="2" t="s">
        <v>160</v>
      </c>
      <c r="M631" s="2" t="s">
        <v>161</v>
      </c>
      <c r="N631" s="2" t="s">
        <v>174</v>
      </c>
      <c r="O631" s="3">
        <v>44068</v>
      </c>
      <c r="P631" s="3"/>
      <c r="Q631" s="2" t="s">
        <v>62</v>
      </c>
      <c r="R631" s="4">
        <v>58000</v>
      </c>
      <c r="S631" s="4">
        <v>2900</v>
      </c>
      <c r="T631" s="2">
        <v>3</v>
      </c>
      <c r="U631" s="2">
        <v>26</v>
      </c>
      <c r="V631" s="2">
        <v>14</v>
      </c>
      <c r="W631" s="2">
        <v>22</v>
      </c>
      <c r="X631" s="2">
        <v>69</v>
      </c>
      <c r="Y631" s="2" t="s">
        <v>46</v>
      </c>
      <c r="Z631" s="2" t="s">
        <v>151</v>
      </c>
      <c r="AA631" s="2" t="s">
        <v>95</v>
      </c>
      <c r="AB631" s="2" t="s">
        <v>80</v>
      </c>
      <c r="AC631" s="2" t="s">
        <v>121</v>
      </c>
      <c r="AD631" s="2" t="s">
        <v>82</v>
      </c>
      <c r="AE631" s="2">
        <v>57.6</v>
      </c>
    </row>
    <row r="632" spans="1:31" ht="17" x14ac:dyDescent="0.2">
      <c r="A632" s="5" t="s">
        <v>2137</v>
      </c>
      <c r="B632" s="5" t="s">
        <v>2138</v>
      </c>
      <c r="C632" s="5" t="s">
        <v>522</v>
      </c>
      <c r="D632" s="5">
        <v>26</v>
      </c>
      <c r="E632" s="6">
        <v>36639</v>
      </c>
      <c r="F632" s="5" t="s">
        <v>279</v>
      </c>
      <c r="G632" s="5" t="s">
        <v>1006</v>
      </c>
      <c r="H632" s="5" t="s">
        <v>280</v>
      </c>
      <c r="I632" s="5" t="s">
        <v>39</v>
      </c>
      <c r="J632" s="5" t="s">
        <v>308</v>
      </c>
      <c r="K632" s="5" t="s">
        <v>309</v>
      </c>
      <c r="L632" s="5" t="s">
        <v>590</v>
      </c>
      <c r="M632" s="5" t="s">
        <v>61</v>
      </c>
      <c r="N632" s="5" t="s">
        <v>186</v>
      </c>
      <c r="O632" s="6">
        <v>43620</v>
      </c>
      <c r="P632" s="6">
        <v>43757</v>
      </c>
      <c r="Q632" s="5" t="s">
        <v>141</v>
      </c>
      <c r="R632" s="7">
        <v>202000</v>
      </c>
      <c r="S632" s="7">
        <v>12100</v>
      </c>
      <c r="T632" s="5" t="s">
        <v>571</v>
      </c>
      <c r="U632" s="5">
        <v>8</v>
      </c>
      <c r="V632" s="5">
        <v>3</v>
      </c>
      <c r="W632" s="5">
        <v>15</v>
      </c>
      <c r="X632" s="5">
        <v>52</v>
      </c>
      <c r="Y632" s="5" t="s">
        <v>298</v>
      </c>
      <c r="Z632" s="5" t="s">
        <v>107</v>
      </c>
      <c r="AA632" s="5" t="s">
        <v>215</v>
      </c>
      <c r="AB632" s="5" t="s">
        <v>164</v>
      </c>
      <c r="AC632" s="5" t="s">
        <v>284</v>
      </c>
      <c r="AD632" s="5" t="s">
        <v>68</v>
      </c>
      <c r="AE632" s="5">
        <v>49.7</v>
      </c>
    </row>
    <row r="633" spans="1:31" ht="17" x14ac:dyDescent="0.2">
      <c r="A633" s="2" t="s">
        <v>2139</v>
      </c>
      <c r="B633" s="2" t="s">
        <v>2140</v>
      </c>
      <c r="C633" s="2" t="s">
        <v>154</v>
      </c>
      <c r="D633" s="2">
        <v>37</v>
      </c>
      <c r="E633" s="3">
        <v>32651</v>
      </c>
      <c r="F633" s="2" t="s">
        <v>210</v>
      </c>
      <c r="G633" s="2" t="s">
        <v>100</v>
      </c>
      <c r="H633" s="2" t="s">
        <v>329</v>
      </c>
      <c r="I633" s="2" t="s">
        <v>74</v>
      </c>
      <c r="J633" s="2" t="s">
        <v>902</v>
      </c>
      <c r="K633" s="2" t="s">
        <v>903</v>
      </c>
      <c r="L633" s="2" t="s">
        <v>562</v>
      </c>
      <c r="M633" s="2" t="s">
        <v>563</v>
      </c>
      <c r="N633" s="2" t="s">
        <v>564</v>
      </c>
      <c r="O633" s="3" t="s">
        <v>112</v>
      </c>
      <c r="P633" s="3"/>
      <c r="Q633" s="2" t="s">
        <v>45</v>
      </c>
      <c r="R633" s="4">
        <v>42000</v>
      </c>
      <c r="S633" s="4">
        <v>800</v>
      </c>
      <c r="T633" s="2">
        <v>2</v>
      </c>
      <c r="U633" s="2">
        <v>0</v>
      </c>
      <c r="V633" s="2">
        <v>7</v>
      </c>
      <c r="W633" s="2">
        <v>10</v>
      </c>
      <c r="X633" s="2">
        <v>70</v>
      </c>
      <c r="Y633" s="2" t="s">
        <v>46</v>
      </c>
      <c r="Z633" s="2" t="s">
        <v>64</v>
      </c>
      <c r="AA633" s="2" t="s">
        <v>65</v>
      </c>
      <c r="AB633" s="2" t="s">
        <v>66</v>
      </c>
      <c r="AC633" s="2" t="s">
        <v>121</v>
      </c>
      <c r="AD633" s="2" t="s">
        <v>68</v>
      </c>
      <c r="AE633" s="2">
        <v>47.5</v>
      </c>
    </row>
    <row r="634" spans="1:31" ht="34" x14ac:dyDescent="0.2">
      <c r="A634" s="5" t="s">
        <v>2141</v>
      </c>
      <c r="B634" s="5" t="s">
        <v>2142</v>
      </c>
      <c r="C634" s="5" t="s">
        <v>154</v>
      </c>
      <c r="D634" s="5">
        <v>58</v>
      </c>
      <c r="E634" s="6">
        <v>24993</v>
      </c>
      <c r="F634" s="5" t="s">
        <v>1043</v>
      </c>
      <c r="G634" s="5" t="s">
        <v>55</v>
      </c>
      <c r="H634" s="5" t="s">
        <v>307</v>
      </c>
      <c r="I634" s="5" t="s">
        <v>74</v>
      </c>
      <c r="J634" s="5" t="s">
        <v>308</v>
      </c>
      <c r="K634" s="5" t="s">
        <v>309</v>
      </c>
      <c r="L634" s="5" t="s">
        <v>1273</v>
      </c>
      <c r="M634" s="5" t="s">
        <v>77</v>
      </c>
      <c r="N634" s="5" t="s">
        <v>360</v>
      </c>
      <c r="O634" s="6">
        <v>45409</v>
      </c>
      <c r="P634" s="6"/>
      <c r="Q634" s="5" t="s">
        <v>62</v>
      </c>
      <c r="R634" s="7">
        <v>37000</v>
      </c>
      <c r="S634" s="7">
        <v>1800</v>
      </c>
      <c r="T634" s="5" t="s">
        <v>571</v>
      </c>
      <c r="U634" s="5">
        <v>19</v>
      </c>
      <c r="V634" s="5">
        <v>10</v>
      </c>
      <c r="W634" s="5">
        <v>14</v>
      </c>
      <c r="X634" s="5">
        <v>68</v>
      </c>
      <c r="Y634" s="5" t="s">
        <v>46</v>
      </c>
      <c r="Z634" s="5" t="s">
        <v>107</v>
      </c>
      <c r="AA634" s="5" t="s">
        <v>48</v>
      </c>
      <c r="AB634" s="5" t="s">
        <v>66</v>
      </c>
      <c r="AC634" s="5" t="s">
        <v>284</v>
      </c>
      <c r="AD634" s="5" t="s">
        <v>68</v>
      </c>
      <c r="AE634" s="5">
        <v>58.5</v>
      </c>
    </row>
    <row r="635" spans="1:31" ht="17" x14ac:dyDescent="0.2">
      <c r="A635" s="2" t="s">
        <v>2143</v>
      </c>
      <c r="B635" s="2" t="s">
        <v>2144</v>
      </c>
      <c r="C635" s="2" t="s">
        <v>549</v>
      </c>
      <c r="D635" s="2">
        <v>26</v>
      </c>
      <c r="E635" s="3">
        <v>36610</v>
      </c>
      <c r="F635" s="2" t="s">
        <v>210</v>
      </c>
      <c r="G635" s="2" t="s">
        <v>100</v>
      </c>
      <c r="H635" s="2" t="s">
        <v>114</v>
      </c>
      <c r="I635" s="2" t="s">
        <v>157</v>
      </c>
      <c r="J635" s="2" t="s">
        <v>902</v>
      </c>
      <c r="K635" s="2" t="s">
        <v>903</v>
      </c>
      <c r="L635" s="2" t="s">
        <v>524</v>
      </c>
      <c r="M635" s="2" t="s">
        <v>525</v>
      </c>
      <c r="N635" s="2" t="s">
        <v>526</v>
      </c>
      <c r="O635" s="3">
        <v>45111</v>
      </c>
      <c r="P635" s="3">
        <v>45362</v>
      </c>
      <c r="Q635" s="2" t="s">
        <v>141</v>
      </c>
      <c r="R635" s="4">
        <v>35000</v>
      </c>
      <c r="S635" s="4">
        <v>700</v>
      </c>
      <c r="T635" s="2">
        <v>2</v>
      </c>
      <c r="U635" s="2">
        <v>27</v>
      </c>
      <c r="V635" s="2">
        <v>9</v>
      </c>
      <c r="W635" s="2">
        <v>0</v>
      </c>
      <c r="X635" s="2">
        <v>50</v>
      </c>
      <c r="Y635" s="2" t="s">
        <v>46</v>
      </c>
      <c r="Z635" s="2" t="s">
        <v>47</v>
      </c>
      <c r="AA635" s="2" t="s">
        <v>65</v>
      </c>
      <c r="AB635" s="2" t="s">
        <v>80</v>
      </c>
      <c r="AC635" s="2" t="s">
        <v>121</v>
      </c>
      <c r="AD635" s="2" t="s">
        <v>109</v>
      </c>
      <c r="AE635" s="2">
        <v>52.2</v>
      </c>
    </row>
    <row r="636" spans="1:31" ht="34" x14ac:dyDescent="0.2">
      <c r="A636" s="5" t="s">
        <v>2145</v>
      </c>
      <c r="B636" s="5" t="s">
        <v>2146</v>
      </c>
      <c r="C636" s="5" t="s">
        <v>209</v>
      </c>
      <c r="D636" s="5">
        <v>35</v>
      </c>
      <c r="E636" s="6">
        <v>33174</v>
      </c>
      <c r="F636" s="5" t="s">
        <v>523</v>
      </c>
      <c r="G636" s="5" t="s">
        <v>100</v>
      </c>
      <c r="H636" s="5" t="s">
        <v>379</v>
      </c>
      <c r="I636" s="5" t="s">
        <v>115</v>
      </c>
      <c r="J636" s="5" t="s">
        <v>343</v>
      </c>
      <c r="K636" s="5" t="s">
        <v>344</v>
      </c>
      <c r="L636" s="5" t="s">
        <v>60</v>
      </c>
      <c r="M636" s="5" t="s">
        <v>1395</v>
      </c>
      <c r="N636" s="5" t="s">
        <v>60</v>
      </c>
      <c r="O636" s="6">
        <v>45286</v>
      </c>
      <c r="P636" s="6"/>
      <c r="Q636" s="5" t="s">
        <v>62</v>
      </c>
      <c r="R636" s="7">
        <v>66000</v>
      </c>
      <c r="S636" s="7">
        <v>3300</v>
      </c>
      <c r="T636" s="5">
        <v>3</v>
      </c>
      <c r="U636" s="5">
        <v>13</v>
      </c>
      <c r="V636" s="5">
        <v>21</v>
      </c>
      <c r="W636" s="5">
        <v>28</v>
      </c>
      <c r="X636" s="5">
        <v>51</v>
      </c>
      <c r="Y636" s="5" t="s">
        <v>46</v>
      </c>
      <c r="Z636" s="5" t="s">
        <v>151</v>
      </c>
      <c r="AA636" s="5" t="s">
        <v>188</v>
      </c>
      <c r="AB636" s="5" t="s">
        <v>80</v>
      </c>
      <c r="AC636" s="5" t="s">
        <v>267</v>
      </c>
      <c r="AD636" s="5" t="s">
        <v>68</v>
      </c>
      <c r="AE636" s="5">
        <v>48.1</v>
      </c>
    </row>
    <row r="637" spans="1:31" ht="17" x14ac:dyDescent="0.2">
      <c r="A637" s="2" t="s">
        <v>2147</v>
      </c>
      <c r="B637" s="2" t="s">
        <v>2148</v>
      </c>
      <c r="C637" s="2" t="s">
        <v>642</v>
      </c>
      <c r="D637" s="2">
        <v>47</v>
      </c>
      <c r="E637" s="3">
        <v>28688</v>
      </c>
      <c r="F637" s="2" t="s">
        <v>99</v>
      </c>
      <c r="G637" s="2" t="s">
        <v>100</v>
      </c>
      <c r="H637" s="2" t="s">
        <v>2149</v>
      </c>
      <c r="I637" s="2" t="s">
        <v>57</v>
      </c>
      <c r="J637" s="2" t="s">
        <v>102</v>
      </c>
      <c r="K637" s="2" t="s">
        <v>103</v>
      </c>
      <c r="L637" s="2" t="s">
        <v>1059</v>
      </c>
      <c r="M637" s="2" t="s">
        <v>525</v>
      </c>
      <c r="N637" s="2" t="s">
        <v>620</v>
      </c>
      <c r="O637" s="3">
        <v>44677</v>
      </c>
      <c r="P637" s="3"/>
      <c r="Q637" s="2" t="s">
        <v>62</v>
      </c>
      <c r="R637" s="4">
        <v>123000</v>
      </c>
      <c r="S637" s="4">
        <v>6200</v>
      </c>
      <c r="T637" s="2">
        <v>3</v>
      </c>
      <c r="U637" s="2">
        <v>4</v>
      </c>
      <c r="V637" s="2">
        <v>5</v>
      </c>
      <c r="W637" s="2">
        <v>12</v>
      </c>
      <c r="X637" s="2">
        <v>79</v>
      </c>
      <c r="Y637" s="2" t="s">
        <v>46</v>
      </c>
      <c r="Z637" s="2" t="s">
        <v>64</v>
      </c>
      <c r="AA637" s="2" t="s">
        <v>215</v>
      </c>
      <c r="AB637" s="2" t="s">
        <v>49</v>
      </c>
      <c r="AC637" s="2" t="s">
        <v>108</v>
      </c>
      <c r="AD637" s="2" t="s">
        <v>68</v>
      </c>
      <c r="AE637" s="2">
        <v>59.6</v>
      </c>
    </row>
    <row r="638" spans="1:31" ht="17" x14ac:dyDescent="0.2">
      <c r="A638" s="5" t="s">
        <v>2150</v>
      </c>
      <c r="B638" s="5" t="s">
        <v>2151</v>
      </c>
      <c r="C638" s="5" t="s">
        <v>35</v>
      </c>
      <c r="D638" s="5">
        <v>53</v>
      </c>
      <c r="E638" s="6">
        <v>26724</v>
      </c>
      <c r="F638" s="5" t="s">
        <v>429</v>
      </c>
      <c r="G638" s="5" t="s">
        <v>72</v>
      </c>
      <c r="H638" s="5" t="s">
        <v>125</v>
      </c>
      <c r="I638" s="5" t="s">
        <v>57</v>
      </c>
      <c r="J638" s="5" t="s">
        <v>906</v>
      </c>
      <c r="K638" s="5" t="s">
        <v>203</v>
      </c>
      <c r="L638" s="5" t="s">
        <v>173</v>
      </c>
      <c r="M638" s="5" t="s">
        <v>161</v>
      </c>
      <c r="N638" s="5" t="s">
        <v>174</v>
      </c>
      <c r="O638" s="6">
        <v>43315</v>
      </c>
      <c r="P638" s="6"/>
      <c r="Q638" s="5" t="s">
        <v>62</v>
      </c>
      <c r="R638" s="7">
        <v>106000</v>
      </c>
      <c r="S638" s="7">
        <v>2100</v>
      </c>
      <c r="T638" s="5"/>
      <c r="U638" s="5">
        <v>24</v>
      </c>
      <c r="V638" s="5">
        <v>7</v>
      </c>
      <c r="W638" s="5">
        <v>0</v>
      </c>
      <c r="X638" s="5">
        <v>25</v>
      </c>
      <c r="Y638" s="5" t="s">
        <v>46</v>
      </c>
      <c r="Z638" s="5" t="s">
        <v>64</v>
      </c>
      <c r="AA638" s="5" t="s">
        <v>176</v>
      </c>
      <c r="AB638" s="5" t="s">
        <v>66</v>
      </c>
      <c r="AC638" s="5" t="s">
        <v>130</v>
      </c>
      <c r="AD638" s="5" t="s">
        <v>68</v>
      </c>
      <c r="AE638" s="5">
        <v>42.8</v>
      </c>
    </row>
    <row r="639" spans="1:31" ht="34" x14ac:dyDescent="0.2">
      <c r="A639" s="2" t="s">
        <v>2152</v>
      </c>
      <c r="B639" s="2" t="s">
        <v>2153</v>
      </c>
      <c r="C639" s="2" t="s">
        <v>258</v>
      </c>
      <c r="D639" s="2">
        <v>42</v>
      </c>
      <c r="E639" s="3">
        <v>30763</v>
      </c>
      <c r="F639" s="2" t="s">
        <v>402</v>
      </c>
      <c r="G639" s="2" t="s">
        <v>72</v>
      </c>
      <c r="H639" s="2" t="s">
        <v>403</v>
      </c>
      <c r="I639" s="2" t="s">
        <v>57</v>
      </c>
      <c r="J639" s="2" t="s">
        <v>617</v>
      </c>
      <c r="K639" s="2" t="s">
        <v>618</v>
      </c>
      <c r="L639" s="2" t="s">
        <v>556</v>
      </c>
      <c r="M639" s="2" t="s">
        <v>557</v>
      </c>
      <c r="N639" s="2" t="s">
        <v>120</v>
      </c>
      <c r="O639" s="3">
        <v>44607</v>
      </c>
      <c r="P639" s="3"/>
      <c r="Q639" s="2" t="s">
        <v>79</v>
      </c>
      <c r="R639" s="4">
        <v>113000</v>
      </c>
      <c r="S639" s="4">
        <v>5600</v>
      </c>
      <c r="T639" s="2">
        <v>3</v>
      </c>
      <c r="U639" s="2">
        <v>28</v>
      </c>
      <c r="V639" s="2">
        <v>3</v>
      </c>
      <c r="W639" s="2">
        <v>0</v>
      </c>
      <c r="X639" s="2">
        <v>54</v>
      </c>
      <c r="Y639" s="2" t="s">
        <v>46</v>
      </c>
      <c r="Z639" s="2" t="s">
        <v>292</v>
      </c>
      <c r="AA639" s="2" t="s">
        <v>65</v>
      </c>
      <c r="AB639" s="2" t="s">
        <v>66</v>
      </c>
      <c r="AC639" s="2" t="s">
        <v>408</v>
      </c>
      <c r="AD639" s="2" t="s">
        <v>68</v>
      </c>
      <c r="AE639" s="2">
        <v>62.9</v>
      </c>
    </row>
    <row r="640" spans="1:31" ht="34" x14ac:dyDescent="0.2">
      <c r="A640" s="5" t="s">
        <v>2154</v>
      </c>
      <c r="B640" s="5" t="s">
        <v>2155</v>
      </c>
      <c r="C640" s="5" t="s">
        <v>35</v>
      </c>
      <c r="D640" s="5">
        <v>40</v>
      </c>
      <c r="E640" s="6">
        <v>31444</v>
      </c>
      <c r="F640" s="5" t="s">
        <v>429</v>
      </c>
      <c r="G640" s="5" t="s">
        <v>253</v>
      </c>
      <c r="H640" s="5" t="s">
        <v>247</v>
      </c>
      <c r="I640" s="5" t="s">
        <v>115</v>
      </c>
      <c r="J640" s="5" t="s">
        <v>126</v>
      </c>
      <c r="K640" s="5" t="s">
        <v>127</v>
      </c>
      <c r="L640" s="5" t="s">
        <v>1749</v>
      </c>
      <c r="M640" s="5" t="s">
        <v>43</v>
      </c>
      <c r="N640" s="5" t="s">
        <v>44</v>
      </c>
      <c r="O640" s="6">
        <v>44697</v>
      </c>
      <c r="P640" s="6"/>
      <c r="Q640" s="5" t="s">
        <v>297</v>
      </c>
      <c r="R640" s="7">
        <v>69000</v>
      </c>
      <c r="S640" s="7">
        <v>1400</v>
      </c>
      <c r="T640" s="5">
        <v>2</v>
      </c>
      <c r="U640" s="5">
        <v>28</v>
      </c>
      <c r="V640" s="5">
        <v>9</v>
      </c>
      <c r="W640" s="5">
        <v>10</v>
      </c>
      <c r="X640" s="5">
        <v>56</v>
      </c>
      <c r="Y640" s="5" t="s">
        <v>63</v>
      </c>
      <c r="Z640" s="5" t="s">
        <v>64</v>
      </c>
      <c r="AA640" s="5" t="s">
        <v>176</v>
      </c>
      <c r="AB640" s="5" t="s">
        <v>66</v>
      </c>
      <c r="AC640" s="5" t="s">
        <v>130</v>
      </c>
      <c r="AD640" s="5" t="s">
        <v>68</v>
      </c>
      <c r="AE640" s="5">
        <v>49.6</v>
      </c>
    </row>
    <row r="641" spans="1:31" ht="17" x14ac:dyDescent="0.2">
      <c r="A641" s="2" t="s">
        <v>2156</v>
      </c>
      <c r="B641" s="2" t="s">
        <v>2157</v>
      </c>
      <c r="C641" s="2" t="s">
        <v>549</v>
      </c>
      <c r="D641" s="2">
        <v>38</v>
      </c>
      <c r="E641" s="3">
        <v>32183</v>
      </c>
      <c r="F641" s="2" t="s">
        <v>508</v>
      </c>
      <c r="G641" s="2" t="s">
        <v>675</v>
      </c>
      <c r="H641" s="2" t="s">
        <v>1196</v>
      </c>
      <c r="I641" s="2" t="s">
        <v>115</v>
      </c>
      <c r="J641" s="2" t="s">
        <v>343</v>
      </c>
      <c r="K641" s="2" t="s">
        <v>2158</v>
      </c>
      <c r="L641" s="2" t="s">
        <v>773</v>
      </c>
      <c r="M641" s="2" t="s">
        <v>119</v>
      </c>
      <c r="N641" s="2" t="s">
        <v>412</v>
      </c>
      <c r="O641" s="3">
        <v>43537</v>
      </c>
      <c r="P641" s="3"/>
      <c r="Q641" s="2" t="s">
        <v>128</v>
      </c>
      <c r="R641" s="4">
        <v>65000</v>
      </c>
      <c r="S641" s="4">
        <v>3200</v>
      </c>
      <c r="T641" s="2">
        <v>3</v>
      </c>
      <c r="U641" s="2">
        <v>28</v>
      </c>
      <c r="V641" s="2">
        <v>6</v>
      </c>
      <c r="W641" s="2">
        <v>20</v>
      </c>
      <c r="X641" s="2">
        <v>62</v>
      </c>
      <c r="Y641" s="2" t="s">
        <v>46</v>
      </c>
      <c r="Z641" s="2" t="s">
        <v>151</v>
      </c>
      <c r="AA641" s="2" t="s">
        <v>221</v>
      </c>
      <c r="AB641" s="2" t="s">
        <v>80</v>
      </c>
      <c r="AC641" s="2" t="s">
        <v>267</v>
      </c>
      <c r="AD641" s="2" t="s">
        <v>68</v>
      </c>
      <c r="AE641" s="2">
        <v>55.7</v>
      </c>
    </row>
    <row r="642" spans="1:31" ht="34" x14ac:dyDescent="0.2">
      <c r="A642" s="5" t="s">
        <v>2159</v>
      </c>
      <c r="B642" s="5" t="s">
        <v>2160</v>
      </c>
      <c r="C642" s="5" t="s">
        <v>35</v>
      </c>
      <c r="D642" s="5">
        <v>24</v>
      </c>
      <c r="E642" s="6">
        <v>37101</v>
      </c>
      <c r="F642" s="5" t="s">
        <v>210</v>
      </c>
      <c r="G642" s="5" t="s">
        <v>100</v>
      </c>
      <c r="H642" s="5" t="s">
        <v>329</v>
      </c>
      <c r="I642" s="5" t="s">
        <v>115</v>
      </c>
      <c r="J642" s="5" t="s">
        <v>116</v>
      </c>
      <c r="K642" s="5" t="s">
        <v>117</v>
      </c>
      <c r="L642" s="5" t="s">
        <v>420</v>
      </c>
      <c r="M642" s="5" t="s">
        <v>43</v>
      </c>
      <c r="N642" s="5" t="s">
        <v>421</v>
      </c>
      <c r="O642" s="6">
        <v>45158</v>
      </c>
      <c r="P642" s="6"/>
      <c r="Q642" s="5" t="s">
        <v>62</v>
      </c>
      <c r="R642" s="7">
        <v>78000</v>
      </c>
      <c r="S642" s="7">
        <v>7000</v>
      </c>
      <c r="T642" s="5">
        <v>4</v>
      </c>
      <c r="U642" s="5">
        <v>29</v>
      </c>
      <c r="V642" s="5">
        <v>0</v>
      </c>
      <c r="W642" s="5">
        <v>18</v>
      </c>
      <c r="X642" s="5">
        <v>57</v>
      </c>
      <c r="Y642" s="5" t="s">
        <v>431</v>
      </c>
      <c r="Z642" s="5" t="s">
        <v>151</v>
      </c>
      <c r="AA642" s="5" t="s">
        <v>176</v>
      </c>
      <c r="AB642" s="5" t="s">
        <v>299</v>
      </c>
      <c r="AC642" s="5" t="s">
        <v>121</v>
      </c>
      <c r="AD642" s="5" t="s">
        <v>51</v>
      </c>
      <c r="AE642" s="5">
        <v>64.2</v>
      </c>
    </row>
    <row r="643" spans="1:31" ht="17" x14ac:dyDescent="0.2">
      <c r="A643" s="2" t="s">
        <v>2161</v>
      </c>
      <c r="B643" s="2" t="s">
        <v>2162</v>
      </c>
      <c r="C643" s="2" t="s">
        <v>549</v>
      </c>
      <c r="D643" s="2">
        <v>57</v>
      </c>
      <c r="E643" s="3">
        <v>25098</v>
      </c>
      <c r="F643" s="2" t="s">
        <v>402</v>
      </c>
      <c r="G643" s="2" t="s">
        <v>72</v>
      </c>
      <c r="H643" s="2" t="s">
        <v>616</v>
      </c>
      <c r="I643" s="2" t="s">
        <v>74</v>
      </c>
      <c r="J643" s="2" t="s">
        <v>575</v>
      </c>
      <c r="K643" s="2" t="s">
        <v>576</v>
      </c>
      <c r="L643" s="2" t="s">
        <v>524</v>
      </c>
      <c r="M643" s="2" t="s">
        <v>525</v>
      </c>
      <c r="N643" s="2" t="s">
        <v>526</v>
      </c>
      <c r="O643" s="3" t="s">
        <v>2163</v>
      </c>
      <c r="P643" s="3"/>
      <c r="Q643" s="2" t="s">
        <v>79</v>
      </c>
      <c r="R643" s="4">
        <v>58000</v>
      </c>
      <c r="S643" s="4">
        <v>1200</v>
      </c>
      <c r="T643" s="2">
        <v>2</v>
      </c>
      <c r="U643" s="2">
        <v>16</v>
      </c>
      <c r="V643" s="2">
        <v>9</v>
      </c>
      <c r="W643" s="2">
        <v>12</v>
      </c>
      <c r="X643" s="2">
        <v>76</v>
      </c>
      <c r="Y643" s="2" t="s">
        <v>320</v>
      </c>
      <c r="Z643" s="2" t="s">
        <v>64</v>
      </c>
      <c r="AA643" s="2" t="s">
        <v>95</v>
      </c>
      <c r="AB643" s="2" t="s">
        <v>66</v>
      </c>
      <c r="AC643" s="2" t="s">
        <v>408</v>
      </c>
      <c r="AD643" s="2" t="s">
        <v>68</v>
      </c>
      <c r="AE643" s="2">
        <v>52.6</v>
      </c>
    </row>
    <row r="644" spans="1:31" ht="17" x14ac:dyDescent="0.2">
      <c r="A644" s="5" t="s">
        <v>2164</v>
      </c>
      <c r="B644" s="5" t="s">
        <v>2165</v>
      </c>
      <c r="C644" s="5" t="s">
        <v>154</v>
      </c>
      <c r="D644" s="5">
        <v>41</v>
      </c>
      <c r="E644" s="6">
        <v>31004</v>
      </c>
      <c r="F644" s="5" t="s">
        <v>36</v>
      </c>
      <c r="G644" s="5" t="s">
        <v>593</v>
      </c>
      <c r="H644" s="5" t="s">
        <v>146</v>
      </c>
      <c r="I644" s="5" t="s">
        <v>157</v>
      </c>
      <c r="J644" s="5" t="s">
        <v>147</v>
      </c>
      <c r="K644" s="5" t="s">
        <v>2166</v>
      </c>
      <c r="L644" s="5" t="s">
        <v>434</v>
      </c>
      <c r="M644" s="5" t="s">
        <v>61</v>
      </c>
      <c r="N644" s="5" t="s">
        <v>220</v>
      </c>
      <c r="O644" s="6">
        <v>45183</v>
      </c>
      <c r="P644" s="6"/>
      <c r="Q644" s="5" t="s">
        <v>62</v>
      </c>
      <c r="R644" s="7">
        <v>40000</v>
      </c>
      <c r="S644" s="7">
        <v>3600</v>
      </c>
      <c r="T644" s="5">
        <v>4</v>
      </c>
      <c r="U644" s="5">
        <v>45</v>
      </c>
      <c r="V644" s="5">
        <v>22</v>
      </c>
      <c r="W644" s="5">
        <v>15</v>
      </c>
      <c r="X644" s="5">
        <v>60</v>
      </c>
      <c r="Y644" s="5" t="s">
        <v>63</v>
      </c>
      <c r="Z644" s="5" t="s">
        <v>64</v>
      </c>
      <c r="AA644" s="5" t="s">
        <v>65</v>
      </c>
      <c r="AB644" s="5" t="s">
        <v>299</v>
      </c>
      <c r="AC644" s="5" t="s">
        <v>50</v>
      </c>
      <c r="AD644" s="5" t="s">
        <v>68</v>
      </c>
      <c r="AE644" s="5">
        <v>69.5</v>
      </c>
    </row>
    <row r="645" spans="1:31" ht="34" x14ac:dyDescent="0.2">
      <c r="A645" s="2" t="s">
        <v>2167</v>
      </c>
      <c r="B645" s="2" t="s">
        <v>2168</v>
      </c>
      <c r="C645" s="2" t="s">
        <v>168</v>
      </c>
      <c r="D645" s="2">
        <v>36</v>
      </c>
      <c r="E645" s="3">
        <v>32693</v>
      </c>
      <c r="F645" s="2" t="s">
        <v>260</v>
      </c>
      <c r="G645" s="2" t="s">
        <v>100</v>
      </c>
      <c r="H645" s="2" t="s">
        <v>755</v>
      </c>
      <c r="I645" s="2" t="s">
        <v>115</v>
      </c>
      <c r="J645" s="2" t="s">
        <v>343</v>
      </c>
      <c r="K645" s="2" t="s">
        <v>344</v>
      </c>
      <c r="L645" s="2" t="s">
        <v>1018</v>
      </c>
      <c r="M645" s="2" t="s">
        <v>234</v>
      </c>
      <c r="N645" s="2" t="s">
        <v>974</v>
      </c>
      <c r="O645" s="3">
        <v>45627</v>
      </c>
      <c r="P645" s="3"/>
      <c r="Q645" s="2" t="s">
        <v>62</v>
      </c>
      <c r="R645" s="4">
        <v>71000</v>
      </c>
      <c r="S645" s="4">
        <v>3600</v>
      </c>
      <c r="T645" s="2">
        <v>3</v>
      </c>
      <c r="U645" s="2">
        <v>30</v>
      </c>
      <c r="V645" s="2">
        <v>1</v>
      </c>
      <c r="W645" s="2">
        <v>0</v>
      </c>
      <c r="X645" s="2">
        <v>63</v>
      </c>
      <c r="Y645" s="2" t="s">
        <v>63</v>
      </c>
      <c r="Z645" s="2" t="s">
        <v>64</v>
      </c>
      <c r="AA645" s="2" t="s">
        <v>176</v>
      </c>
      <c r="AB645" s="2" t="s">
        <v>275</v>
      </c>
      <c r="AC645" s="2" t="s">
        <v>267</v>
      </c>
      <c r="AD645" s="2" t="s">
        <v>68</v>
      </c>
      <c r="AE645" s="2">
        <v>66.5</v>
      </c>
    </row>
    <row r="646" spans="1:31" ht="17" x14ac:dyDescent="0.2">
      <c r="A646" s="5" t="s">
        <v>2169</v>
      </c>
      <c r="B646" s="5" t="s">
        <v>2170</v>
      </c>
      <c r="C646" s="5" t="s">
        <v>154</v>
      </c>
      <c r="D646" s="5">
        <v>54</v>
      </c>
      <c r="E646" s="6">
        <v>26199</v>
      </c>
      <c r="F646" s="5" t="s">
        <v>71</v>
      </c>
      <c r="G646" s="5" t="s">
        <v>72</v>
      </c>
      <c r="H646" s="5" t="s">
        <v>1322</v>
      </c>
      <c r="I646" s="5" t="s">
        <v>39</v>
      </c>
      <c r="J646" s="5" t="s">
        <v>425</v>
      </c>
      <c r="K646" s="5" t="s">
        <v>426</v>
      </c>
      <c r="L646" s="5" t="s">
        <v>1047</v>
      </c>
      <c r="M646" s="5" t="s">
        <v>289</v>
      </c>
      <c r="N646" s="5" t="s">
        <v>311</v>
      </c>
      <c r="O646" s="6" t="s">
        <v>2171</v>
      </c>
      <c r="P646" s="6"/>
      <c r="Q646" s="5" t="s">
        <v>62</v>
      </c>
      <c r="R646" s="7">
        <v>145000</v>
      </c>
      <c r="S646" s="7">
        <v>14500</v>
      </c>
      <c r="T646" s="5" t="s">
        <v>536</v>
      </c>
      <c r="U646" s="5">
        <v>45</v>
      </c>
      <c r="V646" s="5">
        <v>19</v>
      </c>
      <c r="W646" s="5">
        <v>13</v>
      </c>
      <c r="X646" s="5">
        <v>96</v>
      </c>
      <c r="Y646" s="5" t="s">
        <v>339</v>
      </c>
      <c r="Z646" s="5" t="s">
        <v>47</v>
      </c>
      <c r="AA646" s="5" t="s">
        <v>65</v>
      </c>
      <c r="AB646" s="5" t="s">
        <v>164</v>
      </c>
      <c r="AC646" s="5" t="s">
        <v>81</v>
      </c>
      <c r="AD646" s="5" t="s">
        <v>68</v>
      </c>
      <c r="AE646" s="5">
        <v>83.1</v>
      </c>
    </row>
    <row r="647" spans="1:31" ht="17" x14ac:dyDescent="0.2">
      <c r="A647" s="2" t="s">
        <v>2172</v>
      </c>
      <c r="B647" s="2" t="s">
        <v>2173</v>
      </c>
      <c r="C647" s="2" t="s">
        <v>642</v>
      </c>
      <c r="D647" s="2">
        <v>29</v>
      </c>
      <c r="E647" s="3">
        <v>35393</v>
      </c>
      <c r="F647" s="2" t="s">
        <v>402</v>
      </c>
      <c r="G647" s="2" t="s">
        <v>72</v>
      </c>
      <c r="H647" s="2" t="s">
        <v>403</v>
      </c>
      <c r="I647" s="2" t="s">
        <v>57</v>
      </c>
      <c r="J647" s="2" t="s">
        <v>617</v>
      </c>
      <c r="K647" s="2" t="s">
        <v>618</v>
      </c>
      <c r="L647" s="2" t="s">
        <v>756</v>
      </c>
      <c r="M647" s="2" t="s">
        <v>161</v>
      </c>
      <c r="N647" s="2" t="s">
        <v>162</v>
      </c>
      <c r="O647" s="3">
        <v>44819</v>
      </c>
      <c r="P647" s="3"/>
      <c r="Q647" s="2" t="s">
        <v>62</v>
      </c>
      <c r="R647" s="4">
        <v>111000</v>
      </c>
      <c r="S647" s="4">
        <v>5600</v>
      </c>
      <c r="T647" s="2">
        <v>3</v>
      </c>
      <c r="U647" s="2">
        <v>17</v>
      </c>
      <c r="V647" s="2">
        <v>12</v>
      </c>
      <c r="W647" s="2">
        <v>1</v>
      </c>
      <c r="X647" s="2">
        <v>56</v>
      </c>
      <c r="Y647" s="2" t="s">
        <v>298</v>
      </c>
      <c r="Z647" s="2" t="s">
        <v>64</v>
      </c>
      <c r="AA647" s="2" t="s">
        <v>48</v>
      </c>
      <c r="AB647" s="2" t="s">
        <v>164</v>
      </c>
      <c r="AC647" s="2" t="s">
        <v>408</v>
      </c>
      <c r="AD647" s="2" t="s">
        <v>68</v>
      </c>
      <c r="AE647" s="2">
        <v>60.3</v>
      </c>
    </row>
    <row r="648" spans="1:31" ht="17" x14ac:dyDescent="0.2">
      <c r="A648" s="5" t="s">
        <v>2174</v>
      </c>
      <c r="B648" s="5" t="s">
        <v>2175</v>
      </c>
      <c r="C648" s="5" t="s">
        <v>154</v>
      </c>
      <c r="D648" s="5">
        <v>24</v>
      </c>
      <c r="E648" s="6" t="s">
        <v>2176</v>
      </c>
      <c r="F648" s="5" t="s">
        <v>155</v>
      </c>
      <c r="G648" s="5" t="s">
        <v>181</v>
      </c>
      <c r="H648" s="5" t="s">
        <v>156</v>
      </c>
      <c r="I648" s="5" t="s">
        <v>89</v>
      </c>
      <c r="J648" s="5" t="s">
        <v>158</v>
      </c>
      <c r="K648" s="5" t="s">
        <v>159</v>
      </c>
      <c r="L648" s="5" t="s">
        <v>319</v>
      </c>
      <c r="M648" s="5" t="s">
        <v>255</v>
      </c>
      <c r="N648" s="5" t="s">
        <v>1027</v>
      </c>
      <c r="O648" s="6">
        <v>43006</v>
      </c>
      <c r="P648" s="6"/>
      <c r="Q648" s="5" t="s">
        <v>62</v>
      </c>
      <c r="R648" s="7">
        <v>132000</v>
      </c>
      <c r="S648" s="7">
        <v>13200</v>
      </c>
      <c r="T648" s="5">
        <v>4</v>
      </c>
      <c r="U648" s="5">
        <v>25</v>
      </c>
      <c r="V648" s="5">
        <v>14</v>
      </c>
      <c r="W648" s="5">
        <v>18</v>
      </c>
      <c r="X648" s="5">
        <v>89</v>
      </c>
      <c r="Y648" s="5" t="s">
        <v>63</v>
      </c>
      <c r="Z648" s="5" t="s">
        <v>844</v>
      </c>
      <c r="AA648" s="5" t="s">
        <v>215</v>
      </c>
      <c r="AB648" s="5" t="s">
        <v>66</v>
      </c>
      <c r="AC648" s="5" t="s">
        <v>165</v>
      </c>
      <c r="AD648" s="5" t="s">
        <v>109</v>
      </c>
      <c r="AE648" s="5">
        <v>74.400000000000006</v>
      </c>
    </row>
    <row r="649" spans="1:31" ht="17" x14ac:dyDescent="0.2">
      <c r="A649" s="2" t="s">
        <v>2177</v>
      </c>
      <c r="B649" s="2" t="s">
        <v>2178</v>
      </c>
      <c r="C649" s="2" t="s">
        <v>642</v>
      </c>
      <c r="D649" s="2">
        <v>55</v>
      </c>
      <c r="E649" s="3" t="s">
        <v>2179</v>
      </c>
      <c r="F649" s="2" t="s">
        <v>36</v>
      </c>
      <c r="G649" s="2" t="s">
        <v>593</v>
      </c>
      <c r="H649" s="2" t="s">
        <v>146</v>
      </c>
      <c r="I649" s="2" t="s">
        <v>380</v>
      </c>
      <c r="J649" s="2" t="s">
        <v>270</v>
      </c>
      <c r="K649" s="2" t="s">
        <v>720</v>
      </c>
      <c r="L649" s="2" t="s">
        <v>204</v>
      </c>
      <c r="M649" s="2" t="s">
        <v>61</v>
      </c>
      <c r="N649" s="2" t="s">
        <v>150</v>
      </c>
      <c r="O649" s="3">
        <v>43742</v>
      </c>
      <c r="P649" s="3"/>
      <c r="Q649" s="2" t="s">
        <v>45</v>
      </c>
      <c r="R649" s="4">
        <v>95000</v>
      </c>
      <c r="S649" s="4">
        <v>13300</v>
      </c>
      <c r="T649" s="2">
        <v>5</v>
      </c>
      <c r="U649" s="2">
        <v>37</v>
      </c>
      <c r="V649" s="2">
        <v>7</v>
      </c>
      <c r="W649" s="2">
        <v>2</v>
      </c>
      <c r="X649" s="2">
        <v>88</v>
      </c>
      <c r="Y649" s="2" t="s">
        <v>46</v>
      </c>
      <c r="Z649" s="2" t="s">
        <v>47</v>
      </c>
      <c r="AA649" s="2" t="s">
        <v>215</v>
      </c>
      <c r="AB649" s="2" t="s">
        <v>66</v>
      </c>
      <c r="AC649" s="2" t="s">
        <v>50</v>
      </c>
      <c r="AD649" s="2" t="s">
        <v>68</v>
      </c>
      <c r="AE649" s="2">
        <v>94</v>
      </c>
    </row>
    <row r="650" spans="1:31" ht="34" x14ac:dyDescent="0.2">
      <c r="A650" s="5" t="s">
        <v>2180</v>
      </c>
      <c r="B650" s="5" t="s">
        <v>2181</v>
      </c>
      <c r="C650" s="5" t="s">
        <v>154</v>
      </c>
      <c r="D650" s="5">
        <v>58</v>
      </c>
      <c r="E650" s="6">
        <v>24857</v>
      </c>
      <c r="F650" s="5" t="s">
        <v>429</v>
      </c>
      <c r="G650" s="5" t="s">
        <v>253</v>
      </c>
      <c r="H650" s="5" t="s">
        <v>247</v>
      </c>
      <c r="I650" s="5" t="s">
        <v>74</v>
      </c>
      <c r="J650" s="5" t="s">
        <v>470</v>
      </c>
      <c r="K650" s="5" t="s">
        <v>589</v>
      </c>
      <c r="L650" s="5" t="s">
        <v>1492</v>
      </c>
      <c r="M650" s="5" t="s">
        <v>525</v>
      </c>
      <c r="N650" s="5" t="s">
        <v>526</v>
      </c>
      <c r="O650" s="6">
        <v>43849</v>
      </c>
      <c r="P650" s="6">
        <v>45607</v>
      </c>
      <c r="Q650" s="5" t="s">
        <v>141</v>
      </c>
      <c r="R650" s="7">
        <v>49000</v>
      </c>
      <c r="S650" s="7">
        <v>1000</v>
      </c>
      <c r="T650" s="5">
        <v>2</v>
      </c>
      <c r="U650" s="5">
        <v>18</v>
      </c>
      <c r="V650" s="5">
        <v>12</v>
      </c>
      <c r="W650" s="5">
        <v>12</v>
      </c>
      <c r="X650" s="5">
        <v>59</v>
      </c>
      <c r="Y650" s="5" t="s">
        <v>298</v>
      </c>
      <c r="Z650" s="5" t="s">
        <v>64</v>
      </c>
      <c r="AA650" s="5" t="s">
        <v>215</v>
      </c>
      <c r="AB650" s="5" t="s">
        <v>164</v>
      </c>
      <c r="AC650" s="5" t="s">
        <v>130</v>
      </c>
      <c r="AD650" s="5" t="s">
        <v>222</v>
      </c>
      <c r="AE650" s="5">
        <v>47.1</v>
      </c>
    </row>
    <row r="651" spans="1:31" ht="17" x14ac:dyDescent="0.2">
      <c r="A651" s="2" t="s">
        <v>2182</v>
      </c>
      <c r="B651" s="2" t="s">
        <v>2183</v>
      </c>
      <c r="C651" s="2" t="s">
        <v>332</v>
      </c>
      <c r="D651" s="2">
        <v>48</v>
      </c>
      <c r="E651" s="3">
        <v>28634</v>
      </c>
      <c r="F651" s="2" t="s">
        <v>133</v>
      </c>
      <c r="G651" s="2" t="s">
        <v>133</v>
      </c>
      <c r="H651" s="2" t="s">
        <v>652</v>
      </c>
      <c r="I651" s="2" t="s">
        <v>115</v>
      </c>
      <c r="J651" s="2" t="s">
        <v>135</v>
      </c>
      <c r="K651" s="2" t="s">
        <v>136</v>
      </c>
      <c r="L651" s="2" t="s">
        <v>619</v>
      </c>
      <c r="M651" s="2" t="s">
        <v>525</v>
      </c>
      <c r="N651" s="2" t="s">
        <v>620</v>
      </c>
      <c r="O651" s="3" t="s">
        <v>2184</v>
      </c>
      <c r="P651" s="3"/>
      <c r="Q651" s="2" t="s">
        <v>128</v>
      </c>
      <c r="R651" s="4">
        <v>81000</v>
      </c>
      <c r="S651" s="4">
        <v>1600</v>
      </c>
      <c r="T651" s="2" t="s">
        <v>407</v>
      </c>
      <c r="U651" s="2">
        <v>23</v>
      </c>
      <c r="V651" s="2">
        <v>7</v>
      </c>
      <c r="W651" s="2">
        <v>24</v>
      </c>
      <c r="X651" s="2">
        <v>33</v>
      </c>
      <c r="Y651" s="2" t="s">
        <v>46</v>
      </c>
      <c r="Z651" s="2" t="s">
        <v>107</v>
      </c>
      <c r="AA651" s="2" t="s">
        <v>176</v>
      </c>
      <c r="AB651" s="2" t="s">
        <v>66</v>
      </c>
      <c r="AC651" s="2" t="s">
        <v>143</v>
      </c>
      <c r="AD651" s="2" t="s">
        <v>276</v>
      </c>
      <c r="AE651" s="2">
        <v>35.299999999999997</v>
      </c>
    </row>
    <row r="652" spans="1:31" ht="17" x14ac:dyDescent="0.2">
      <c r="A652" s="5" t="s">
        <v>2185</v>
      </c>
      <c r="B652" s="5" t="s">
        <v>2186</v>
      </c>
      <c r="C652" s="5" t="s">
        <v>154</v>
      </c>
      <c r="D652" s="5">
        <v>27</v>
      </c>
      <c r="E652" s="6">
        <v>36312</v>
      </c>
      <c r="F652" s="5" t="s">
        <v>260</v>
      </c>
      <c r="G652" s="5" t="s">
        <v>100</v>
      </c>
      <c r="H652" s="5" t="s">
        <v>342</v>
      </c>
      <c r="I652" s="5" t="s">
        <v>57</v>
      </c>
      <c r="J652" s="5" t="s">
        <v>343</v>
      </c>
      <c r="K652" s="5" t="s">
        <v>344</v>
      </c>
      <c r="L652" s="5" t="s">
        <v>1540</v>
      </c>
      <c r="M652" s="5" t="s">
        <v>2187</v>
      </c>
      <c r="N652" s="5" t="s">
        <v>1333</v>
      </c>
      <c r="O652" s="6" t="s">
        <v>2188</v>
      </c>
      <c r="P652" s="6"/>
      <c r="Q652" s="5" t="s">
        <v>297</v>
      </c>
      <c r="R652" s="7">
        <v>85000</v>
      </c>
      <c r="S652" s="7">
        <v>4200</v>
      </c>
      <c r="T652" s="5">
        <v>3</v>
      </c>
      <c r="U652" s="5">
        <v>29</v>
      </c>
      <c r="V652" s="5">
        <v>7</v>
      </c>
      <c r="W652" s="5">
        <v>16</v>
      </c>
      <c r="X652" s="5">
        <v>77</v>
      </c>
      <c r="Y652" s="5" t="s">
        <v>63</v>
      </c>
      <c r="Z652" s="5" t="s">
        <v>64</v>
      </c>
      <c r="AA652" s="5" t="s">
        <v>142</v>
      </c>
      <c r="AB652" s="5" t="s">
        <v>66</v>
      </c>
      <c r="AC652" s="5" t="s">
        <v>267</v>
      </c>
      <c r="AD652" s="5" t="s">
        <v>68</v>
      </c>
      <c r="AE652" s="5">
        <v>63.2</v>
      </c>
    </row>
    <row r="653" spans="1:31" ht="17" x14ac:dyDescent="0.2">
      <c r="A653" s="2" t="s">
        <v>2189</v>
      </c>
      <c r="B653" s="2" t="s">
        <v>2190</v>
      </c>
      <c r="C653" s="2" t="s">
        <v>35</v>
      </c>
      <c r="D653" s="2">
        <v>55</v>
      </c>
      <c r="E653" s="3">
        <v>25963</v>
      </c>
      <c r="F653" s="2" t="s">
        <v>36</v>
      </c>
      <c r="G653" s="2" t="s">
        <v>37</v>
      </c>
      <c r="H653" s="2" t="s">
        <v>1433</v>
      </c>
      <c r="I653" s="2" t="s">
        <v>396</v>
      </c>
      <c r="J653" s="2" t="s">
        <v>147</v>
      </c>
      <c r="K653" s="2" t="s">
        <v>148</v>
      </c>
      <c r="L653" s="2" t="s">
        <v>60</v>
      </c>
      <c r="M653" s="2" t="s">
        <v>61</v>
      </c>
      <c r="N653" s="2" t="s">
        <v>60</v>
      </c>
      <c r="O653" s="3">
        <v>44819</v>
      </c>
      <c r="P653" s="3"/>
      <c r="Q653" s="2" t="s">
        <v>297</v>
      </c>
      <c r="R653" s="4">
        <v>172000</v>
      </c>
      <c r="S653" s="4">
        <v>10300</v>
      </c>
      <c r="T653" s="2">
        <v>3</v>
      </c>
      <c r="U653" s="2">
        <v>-41</v>
      </c>
      <c r="V653" s="2">
        <v>3</v>
      </c>
      <c r="W653" s="2">
        <v>11</v>
      </c>
      <c r="X653" s="2">
        <v>49</v>
      </c>
      <c r="Y653" s="2" t="s">
        <v>46</v>
      </c>
      <c r="Z653" s="2" t="s">
        <v>64</v>
      </c>
      <c r="AA653" s="2" t="s">
        <v>48</v>
      </c>
      <c r="AB653" s="2" t="s">
        <v>66</v>
      </c>
      <c r="AC653" s="2" t="s">
        <v>50</v>
      </c>
      <c r="AD653" s="2" t="s">
        <v>68</v>
      </c>
      <c r="AE653" s="2">
        <v>58.6</v>
      </c>
    </row>
    <row r="654" spans="1:31" ht="17" x14ac:dyDescent="0.2">
      <c r="A654" s="5" t="s">
        <v>2191</v>
      </c>
      <c r="B654" s="5" t="s">
        <v>2192</v>
      </c>
      <c r="C654" s="5" t="s">
        <v>35</v>
      </c>
      <c r="D654" s="5">
        <v>45</v>
      </c>
      <c r="E654" s="6">
        <v>29520</v>
      </c>
      <c r="F654" s="5" t="s">
        <v>279</v>
      </c>
      <c r="G654" s="5" t="s">
        <v>351</v>
      </c>
      <c r="H654" s="5" t="s">
        <v>626</v>
      </c>
      <c r="I654" s="5" t="s">
        <v>703</v>
      </c>
      <c r="J654" s="5" t="s">
        <v>810</v>
      </c>
      <c r="K654" s="5" t="s">
        <v>811</v>
      </c>
      <c r="L654" s="5" t="s">
        <v>1144</v>
      </c>
      <c r="M654" s="5" t="s">
        <v>255</v>
      </c>
      <c r="N654" s="5" t="s">
        <v>80</v>
      </c>
      <c r="O654" s="6">
        <v>44618</v>
      </c>
      <c r="P654" s="6"/>
      <c r="Q654" s="5" t="s">
        <v>297</v>
      </c>
      <c r="R654" s="7">
        <v>39000</v>
      </c>
      <c r="S654" s="7">
        <v>5500</v>
      </c>
      <c r="T654" s="5" t="s">
        <v>621</v>
      </c>
      <c r="U654" s="5">
        <v>21</v>
      </c>
      <c r="V654" s="5">
        <v>7</v>
      </c>
      <c r="W654" s="5">
        <v>11</v>
      </c>
      <c r="X654" s="5">
        <v>98</v>
      </c>
      <c r="Y654" s="5" t="s">
        <v>46</v>
      </c>
      <c r="Z654" s="5" t="s">
        <v>47</v>
      </c>
      <c r="AA654" s="5" t="s">
        <v>95</v>
      </c>
      <c r="AB654" s="5" t="s">
        <v>49</v>
      </c>
      <c r="AC654" s="5" t="s">
        <v>284</v>
      </c>
      <c r="AD654" s="5" t="s">
        <v>68</v>
      </c>
      <c r="AE654" s="5">
        <v>89</v>
      </c>
    </row>
    <row r="655" spans="1:31" ht="17" x14ac:dyDescent="0.2">
      <c r="A655" s="2" t="s">
        <v>2193</v>
      </c>
      <c r="B655" s="2" t="s">
        <v>2194</v>
      </c>
      <c r="C655" s="2" t="s">
        <v>154</v>
      </c>
      <c r="D655" s="2">
        <v>57</v>
      </c>
      <c r="E655" s="3">
        <v>25040</v>
      </c>
      <c r="F655" s="2" t="s">
        <v>99</v>
      </c>
      <c r="G655" s="2" t="s">
        <v>100</v>
      </c>
      <c r="H655" s="2" t="s">
        <v>2195</v>
      </c>
      <c r="I655" s="2" t="s">
        <v>380</v>
      </c>
      <c r="J655" s="2" t="s">
        <v>102</v>
      </c>
      <c r="K655" s="2" t="s">
        <v>103</v>
      </c>
      <c r="L655" s="2" t="s">
        <v>366</v>
      </c>
      <c r="M655" s="2" t="s">
        <v>273</v>
      </c>
      <c r="N655" s="2" t="s">
        <v>274</v>
      </c>
      <c r="O655" s="3">
        <v>44100</v>
      </c>
      <c r="P655" s="3"/>
      <c r="Q655" s="2" t="s">
        <v>62</v>
      </c>
      <c r="R655" s="4">
        <v>74000</v>
      </c>
      <c r="S655" s="4">
        <v>10400</v>
      </c>
      <c r="T655" s="2">
        <v>5</v>
      </c>
      <c r="U655" s="2">
        <v>24</v>
      </c>
      <c r="V655" s="2">
        <v>21</v>
      </c>
      <c r="W655" s="2">
        <v>13</v>
      </c>
      <c r="X655" s="2">
        <v>77</v>
      </c>
      <c r="Y655" s="2" t="s">
        <v>46</v>
      </c>
      <c r="Z655" s="2" t="s">
        <v>64</v>
      </c>
      <c r="AA655" s="2" t="s">
        <v>48</v>
      </c>
      <c r="AB655" s="2" t="s">
        <v>80</v>
      </c>
      <c r="AC655" s="2" t="s">
        <v>108</v>
      </c>
      <c r="AD655" s="2" t="s">
        <v>51</v>
      </c>
      <c r="AE655" s="2">
        <v>81.5</v>
      </c>
    </row>
    <row r="656" spans="1:31" ht="17" x14ac:dyDescent="0.2">
      <c r="A656" s="5" t="s">
        <v>2196</v>
      </c>
      <c r="B656" s="5" t="s">
        <v>2197</v>
      </c>
      <c r="C656" s="5" t="s">
        <v>154</v>
      </c>
      <c r="D656" s="5">
        <v>36</v>
      </c>
      <c r="E656" s="6">
        <v>32888</v>
      </c>
      <c r="F656" s="5" t="s">
        <v>133</v>
      </c>
      <c r="G656" s="5" t="s">
        <v>133</v>
      </c>
      <c r="H656" s="5" t="s">
        <v>1375</v>
      </c>
      <c r="I656" s="5" t="s">
        <v>57</v>
      </c>
      <c r="J656" s="5" t="s">
        <v>583</v>
      </c>
      <c r="K656" s="5" t="s">
        <v>584</v>
      </c>
      <c r="L656" s="5" t="s">
        <v>729</v>
      </c>
      <c r="M656" s="5" t="s">
        <v>525</v>
      </c>
      <c r="N656" s="5" t="s">
        <v>139</v>
      </c>
      <c r="O656" s="6">
        <v>45671</v>
      </c>
      <c r="P656" s="6"/>
      <c r="Q656" s="5" t="s">
        <v>62</v>
      </c>
      <c r="R656" s="7">
        <v>86000</v>
      </c>
      <c r="S656" s="7">
        <v>4300</v>
      </c>
      <c r="T656" s="5">
        <v>3</v>
      </c>
      <c r="U656" s="5">
        <v>33</v>
      </c>
      <c r="V656" s="5">
        <v>23</v>
      </c>
      <c r="W656" s="5">
        <v>2</v>
      </c>
      <c r="X656" s="5">
        <v>69</v>
      </c>
      <c r="Y656" s="5" t="s">
        <v>320</v>
      </c>
      <c r="Z656" s="5" t="s">
        <v>47</v>
      </c>
      <c r="AA656" s="5" t="s">
        <v>142</v>
      </c>
      <c r="AB656" s="5" t="s">
        <v>164</v>
      </c>
      <c r="AC656" s="5" t="s">
        <v>143</v>
      </c>
      <c r="AD656" s="5" t="s">
        <v>68</v>
      </c>
      <c r="AE656" s="5">
        <v>68.400000000000006</v>
      </c>
    </row>
    <row r="657" spans="1:31" ht="34" x14ac:dyDescent="0.2">
      <c r="A657" s="2" t="s">
        <v>2198</v>
      </c>
      <c r="B657" s="2" t="s">
        <v>2199</v>
      </c>
      <c r="C657" s="2" t="s">
        <v>258</v>
      </c>
      <c r="D657" s="2">
        <v>60</v>
      </c>
      <c r="E657" s="3" t="s">
        <v>2200</v>
      </c>
      <c r="F657" s="2" t="s">
        <v>523</v>
      </c>
      <c r="G657" s="2" t="s">
        <v>675</v>
      </c>
      <c r="H657" s="2" t="s">
        <v>261</v>
      </c>
      <c r="I657" s="2" t="s">
        <v>115</v>
      </c>
      <c r="J657" s="2" t="s">
        <v>357</v>
      </c>
      <c r="K657" s="2" t="s">
        <v>358</v>
      </c>
      <c r="L657" s="2" t="s">
        <v>366</v>
      </c>
      <c r="M657" s="2" t="s">
        <v>273</v>
      </c>
      <c r="N657" s="2" t="s">
        <v>274</v>
      </c>
      <c r="O657" s="3">
        <v>44883</v>
      </c>
      <c r="P657" s="3"/>
      <c r="Q657" s="2" t="s">
        <v>128</v>
      </c>
      <c r="R657" s="4">
        <v>85000</v>
      </c>
      <c r="S657" s="4">
        <v>11900</v>
      </c>
      <c r="T657" s="2" t="s">
        <v>621</v>
      </c>
      <c r="U657" s="2">
        <v>-36</v>
      </c>
      <c r="V657" s="2">
        <v>1</v>
      </c>
      <c r="W657" s="2">
        <v>30</v>
      </c>
      <c r="X657" s="2">
        <v>67</v>
      </c>
      <c r="Y657" s="2" t="s">
        <v>339</v>
      </c>
      <c r="Z657" s="2" t="s">
        <v>64</v>
      </c>
      <c r="AA657" s="2" t="s">
        <v>95</v>
      </c>
      <c r="AB657" s="2" t="s">
        <v>66</v>
      </c>
      <c r="AC657" s="2" t="s">
        <v>267</v>
      </c>
      <c r="AD657" s="2" t="s">
        <v>68</v>
      </c>
      <c r="AE657" s="2">
        <v>77.5</v>
      </c>
    </row>
    <row r="658" spans="1:31" ht="17" x14ac:dyDescent="0.2">
      <c r="A658" s="5" t="s">
        <v>2201</v>
      </c>
      <c r="B658" s="5" t="s">
        <v>2202</v>
      </c>
      <c r="C658" s="5" t="s">
        <v>154</v>
      </c>
      <c r="D658" s="5">
        <v>44</v>
      </c>
      <c r="E658" s="6">
        <v>29838</v>
      </c>
      <c r="F658" s="5" t="s">
        <v>279</v>
      </c>
      <c r="G658" s="5" t="s">
        <v>55</v>
      </c>
      <c r="H658" s="5" t="s">
        <v>1089</v>
      </c>
      <c r="I658" s="5" t="s">
        <v>115</v>
      </c>
      <c r="J658" s="5" t="s">
        <v>627</v>
      </c>
      <c r="K658" s="5" t="s">
        <v>628</v>
      </c>
      <c r="L658" s="5" t="s">
        <v>76</v>
      </c>
      <c r="M658" s="5" t="s">
        <v>265</v>
      </c>
      <c r="N658" s="5" t="s">
        <v>78</v>
      </c>
      <c r="O658" s="6" t="s">
        <v>2203</v>
      </c>
      <c r="P658" s="6"/>
      <c r="Q658" s="5" t="s">
        <v>62</v>
      </c>
      <c r="R658" s="7">
        <v>46000</v>
      </c>
      <c r="S658" s="7">
        <v>4100</v>
      </c>
      <c r="T658" s="5">
        <v>4</v>
      </c>
      <c r="U658" s="5">
        <v>37</v>
      </c>
      <c r="V658" s="5">
        <v>15</v>
      </c>
      <c r="W658" s="5">
        <v>0</v>
      </c>
      <c r="X658" s="5">
        <v>80</v>
      </c>
      <c r="Y658" s="5" t="s">
        <v>46</v>
      </c>
      <c r="Z658" s="5" t="s">
        <v>64</v>
      </c>
      <c r="AA658" s="5" t="s">
        <v>48</v>
      </c>
      <c r="AB658" s="5" t="s">
        <v>80</v>
      </c>
      <c r="AC658" s="5" t="s">
        <v>284</v>
      </c>
      <c r="AD658" s="5" t="s">
        <v>68</v>
      </c>
      <c r="AE658" s="5">
        <v>83.2</v>
      </c>
    </row>
    <row r="659" spans="1:31" ht="17" x14ac:dyDescent="0.2">
      <c r="A659" s="2" t="s">
        <v>2204</v>
      </c>
      <c r="B659" s="2" t="s">
        <v>2205</v>
      </c>
      <c r="C659" s="2" t="s">
        <v>35</v>
      </c>
      <c r="D659" s="2">
        <v>34</v>
      </c>
      <c r="E659" s="3">
        <v>33633</v>
      </c>
      <c r="F659" s="2" t="s">
        <v>523</v>
      </c>
      <c r="G659" s="2" t="s">
        <v>100</v>
      </c>
      <c r="H659" s="2" t="s">
        <v>561</v>
      </c>
      <c r="I659" s="2" t="s">
        <v>74</v>
      </c>
      <c r="J659" s="2" t="s">
        <v>343</v>
      </c>
      <c r="K659" s="2" t="s">
        <v>344</v>
      </c>
      <c r="L659" s="2" t="s">
        <v>2206</v>
      </c>
      <c r="M659" s="2" t="s">
        <v>337</v>
      </c>
      <c r="N659" s="2" t="s">
        <v>709</v>
      </c>
      <c r="O659" s="3">
        <v>43493</v>
      </c>
      <c r="P659" s="3">
        <v>44255</v>
      </c>
      <c r="Q659" s="2" t="s">
        <v>141</v>
      </c>
      <c r="R659" s="4">
        <v>49000</v>
      </c>
      <c r="S659" s="4">
        <v>2400</v>
      </c>
      <c r="T659" s="2" t="s">
        <v>106</v>
      </c>
      <c r="U659" s="2">
        <v>13</v>
      </c>
      <c r="V659" s="2">
        <v>17</v>
      </c>
      <c r="W659" s="2">
        <v>14</v>
      </c>
      <c r="X659" s="2">
        <v>53</v>
      </c>
      <c r="Y659" s="2" t="s">
        <v>63</v>
      </c>
      <c r="Z659" s="2" t="s">
        <v>151</v>
      </c>
      <c r="AA659" s="2" t="s">
        <v>95</v>
      </c>
      <c r="AB659" s="2" t="s">
        <v>66</v>
      </c>
      <c r="AC659" s="2" t="s">
        <v>267</v>
      </c>
      <c r="AD659" s="2" t="s">
        <v>68</v>
      </c>
      <c r="AE659" s="2">
        <v>51.8</v>
      </c>
    </row>
    <row r="660" spans="1:31" ht="17" x14ac:dyDescent="0.2">
      <c r="A660" s="5" t="s">
        <v>2207</v>
      </c>
      <c r="B660" s="5" t="s">
        <v>2208</v>
      </c>
      <c r="C660" s="5" t="s">
        <v>35</v>
      </c>
      <c r="D660" s="5">
        <v>23</v>
      </c>
      <c r="E660" s="6">
        <v>37762</v>
      </c>
      <c r="F660" s="5" t="s">
        <v>155</v>
      </c>
      <c r="G660" s="5" t="s">
        <v>181</v>
      </c>
      <c r="H660" s="5" t="s">
        <v>182</v>
      </c>
      <c r="I660" s="5" t="s">
        <v>115</v>
      </c>
      <c r="J660" s="5" t="s">
        <v>158</v>
      </c>
      <c r="K660" s="5" t="s">
        <v>159</v>
      </c>
      <c r="L660" s="5" t="s">
        <v>160</v>
      </c>
      <c r="M660" s="5" t="s">
        <v>161</v>
      </c>
      <c r="N660" s="5" t="s">
        <v>174</v>
      </c>
      <c r="O660" s="6">
        <v>44985</v>
      </c>
      <c r="P660" s="6"/>
      <c r="Q660" s="5" t="s">
        <v>128</v>
      </c>
      <c r="R660" s="7">
        <v>73000</v>
      </c>
      <c r="S660" s="7">
        <v>3600</v>
      </c>
      <c r="T660" s="5" t="s">
        <v>187</v>
      </c>
      <c r="U660" s="5">
        <v>31</v>
      </c>
      <c r="V660" s="5">
        <v>23</v>
      </c>
      <c r="W660" s="5">
        <v>15</v>
      </c>
      <c r="X660" s="5">
        <v>78</v>
      </c>
      <c r="Y660" s="5" t="s">
        <v>46</v>
      </c>
      <c r="Z660" s="5" t="s">
        <v>367</v>
      </c>
      <c r="AA660" s="5" t="s">
        <v>95</v>
      </c>
      <c r="AB660" s="5" t="s">
        <v>129</v>
      </c>
      <c r="AC660" s="5" t="s">
        <v>165</v>
      </c>
      <c r="AD660" s="5" t="s">
        <v>82</v>
      </c>
      <c r="AE660" s="5">
        <v>64.5</v>
      </c>
    </row>
    <row r="661" spans="1:31" ht="34" x14ac:dyDescent="0.2">
      <c r="A661" s="2" t="s">
        <v>2209</v>
      </c>
      <c r="B661" s="2" t="s">
        <v>2210</v>
      </c>
      <c r="C661" s="2" t="s">
        <v>154</v>
      </c>
      <c r="D661" s="2">
        <v>39</v>
      </c>
      <c r="E661" s="3">
        <v>31934</v>
      </c>
      <c r="F661" s="2" t="s">
        <v>370</v>
      </c>
      <c r="G661" s="2" t="s">
        <v>181</v>
      </c>
      <c r="H661" s="2" t="s">
        <v>1971</v>
      </c>
      <c r="I661" s="2" t="s">
        <v>115</v>
      </c>
      <c r="J661" s="2" t="s">
        <v>372</v>
      </c>
      <c r="K661" s="2" t="s">
        <v>373</v>
      </c>
      <c r="L661" s="2" t="s">
        <v>242</v>
      </c>
      <c r="M661" s="2" t="s">
        <v>234</v>
      </c>
      <c r="N661" s="2" t="s">
        <v>235</v>
      </c>
      <c r="O661" s="3">
        <v>45143</v>
      </c>
      <c r="P661" s="3"/>
      <c r="Q661" s="2" t="s">
        <v>62</v>
      </c>
      <c r="R661" s="4">
        <v>89000</v>
      </c>
      <c r="S661" s="4">
        <v>4400</v>
      </c>
      <c r="T661" s="2">
        <v>3</v>
      </c>
      <c r="U661" s="2">
        <v>-28</v>
      </c>
      <c r="V661" s="2">
        <v>17</v>
      </c>
      <c r="W661" s="2">
        <v>27</v>
      </c>
      <c r="X661" s="2">
        <v>64</v>
      </c>
      <c r="Y661" s="2" t="s">
        <v>298</v>
      </c>
      <c r="Z661" s="2" t="s">
        <v>47</v>
      </c>
      <c r="AA661" s="2" t="s">
        <v>1095</v>
      </c>
      <c r="AB661" s="2" t="s">
        <v>49</v>
      </c>
      <c r="AC661" s="2" t="s">
        <v>376</v>
      </c>
      <c r="AD661" s="2" t="s">
        <v>51</v>
      </c>
      <c r="AE661" s="2">
        <v>56.4</v>
      </c>
    </row>
    <row r="662" spans="1:31" ht="17" x14ac:dyDescent="0.2">
      <c r="A662" s="5" t="s">
        <v>2211</v>
      </c>
      <c r="B662" s="5" t="s">
        <v>2212</v>
      </c>
      <c r="C662" s="5" t="s">
        <v>1190</v>
      </c>
      <c r="D662" s="5">
        <v>58</v>
      </c>
      <c r="E662" s="6">
        <v>24645</v>
      </c>
      <c r="F662" s="5" t="s">
        <v>598</v>
      </c>
      <c r="G662" s="5" t="s">
        <v>133</v>
      </c>
      <c r="H662" s="5" t="s">
        <v>599</v>
      </c>
      <c r="I662" s="5" t="s">
        <v>157</v>
      </c>
      <c r="J662" s="5" t="s">
        <v>193</v>
      </c>
      <c r="K662" s="5" t="s">
        <v>194</v>
      </c>
      <c r="L662" s="5" t="s">
        <v>374</v>
      </c>
      <c r="M662" s="5" t="s">
        <v>289</v>
      </c>
      <c r="N662" s="5" t="s">
        <v>375</v>
      </c>
      <c r="O662" s="6">
        <v>44813</v>
      </c>
      <c r="P662" s="6" t="s">
        <v>2213</v>
      </c>
      <c r="Q662" s="5" t="s">
        <v>141</v>
      </c>
      <c r="R662" s="7">
        <v>39000</v>
      </c>
      <c r="S662" s="7">
        <v>0</v>
      </c>
      <c r="T662" s="5">
        <v>1</v>
      </c>
      <c r="U662" s="5">
        <v>34</v>
      </c>
      <c r="V662" s="5">
        <v>12</v>
      </c>
      <c r="W662" s="5">
        <v>17</v>
      </c>
      <c r="X662" s="5">
        <v>40</v>
      </c>
      <c r="Y662" s="5" t="s">
        <v>46</v>
      </c>
      <c r="Z662" s="5" t="s">
        <v>107</v>
      </c>
      <c r="AA662" s="5" t="s">
        <v>95</v>
      </c>
      <c r="AB662" s="5" t="s">
        <v>164</v>
      </c>
      <c r="AC662" s="5" t="s">
        <v>195</v>
      </c>
      <c r="AD662" s="5" t="s">
        <v>68</v>
      </c>
      <c r="AE662" s="5">
        <v>33</v>
      </c>
    </row>
    <row r="663" spans="1:31" ht="17" x14ac:dyDescent="0.2">
      <c r="A663" s="2" t="s">
        <v>2214</v>
      </c>
      <c r="B663" s="2" t="s">
        <v>2215</v>
      </c>
      <c r="C663" s="2" t="s">
        <v>35</v>
      </c>
      <c r="D663" s="2">
        <v>32</v>
      </c>
      <c r="E663" s="3">
        <v>34152</v>
      </c>
      <c r="F663" s="2" t="s">
        <v>429</v>
      </c>
      <c r="G663" s="2" t="s">
        <v>72</v>
      </c>
      <c r="H663" s="2" t="s">
        <v>2216</v>
      </c>
      <c r="I663" s="2" t="s">
        <v>115</v>
      </c>
      <c r="J663" s="2" t="s">
        <v>470</v>
      </c>
      <c r="K663" s="2" t="s">
        <v>589</v>
      </c>
      <c r="L663" s="2" t="s">
        <v>756</v>
      </c>
      <c r="M663" s="2" t="s">
        <v>161</v>
      </c>
      <c r="N663" s="2" t="s">
        <v>174</v>
      </c>
      <c r="O663" s="3">
        <v>45409</v>
      </c>
      <c r="P663" s="3"/>
      <c r="Q663" s="2" t="s">
        <v>297</v>
      </c>
      <c r="R663" s="4">
        <v>79000</v>
      </c>
      <c r="S663" s="4">
        <v>1600</v>
      </c>
      <c r="T663" s="2">
        <v>2</v>
      </c>
      <c r="U663" s="2">
        <v>8</v>
      </c>
      <c r="V663" s="2">
        <v>15</v>
      </c>
      <c r="W663" s="2">
        <v>9</v>
      </c>
      <c r="X663" s="2">
        <v>63</v>
      </c>
      <c r="Y663" s="2" t="s">
        <v>46</v>
      </c>
      <c r="Z663" s="2" t="s">
        <v>64</v>
      </c>
      <c r="AA663" s="2" t="s">
        <v>215</v>
      </c>
      <c r="AB663" s="2" t="s">
        <v>80</v>
      </c>
      <c r="AC663" s="2" t="s">
        <v>130</v>
      </c>
      <c r="AD663" s="2" t="s">
        <v>68</v>
      </c>
      <c r="AE663" s="2">
        <v>47.5</v>
      </c>
    </row>
    <row r="664" spans="1:31" ht="34" x14ac:dyDescent="0.2">
      <c r="A664" s="5" t="s">
        <v>2217</v>
      </c>
      <c r="B664" s="5" t="s">
        <v>2218</v>
      </c>
      <c r="C664" s="5" t="s">
        <v>154</v>
      </c>
      <c r="D664" s="5">
        <v>32</v>
      </c>
      <c r="E664" s="6">
        <v>34203</v>
      </c>
      <c r="F664" s="5" t="s">
        <v>523</v>
      </c>
      <c r="G664" s="5" t="s">
        <v>100</v>
      </c>
      <c r="H664" s="5" t="s">
        <v>379</v>
      </c>
      <c r="I664" s="5" t="s">
        <v>74</v>
      </c>
      <c r="J664" s="5" t="s">
        <v>343</v>
      </c>
      <c r="K664" s="5" t="s">
        <v>344</v>
      </c>
      <c r="L664" s="5" t="s">
        <v>619</v>
      </c>
      <c r="M664" s="5" t="s">
        <v>525</v>
      </c>
      <c r="N664" s="5" t="s">
        <v>620</v>
      </c>
      <c r="O664" s="6">
        <v>45702</v>
      </c>
      <c r="P664" s="6"/>
      <c r="Q664" s="5" t="s">
        <v>79</v>
      </c>
      <c r="R664" s="7">
        <v>68000</v>
      </c>
      <c r="S664" s="7">
        <v>3400</v>
      </c>
      <c r="T664" s="5">
        <v>3</v>
      </c>
      <c r="U664" s="5">
        <v>26</v>
      </c>
      <c r="V664" s="5">
        <v>20</v>
      </c>
      <c r="W664" s="5">
        <v>20</v>
      </c>
      <c r="X664" s="5">
        <v>71</v>
      </c>
      <c r="Y664" s="5" t="s">
        <v>46</v>
      </c>
      <c r="Z664" s="5" t="s">
        <v>151</v>
      </c>
      <c r="AA664" s="5" t="s">
        <v>188</v>
      </c>
      <c r="AB664" s="5" t="s">
        <v>80</v>
      </c>
      <c r="AC664" s="5" t="s">
        <v>267</v>
      </c>
      <c r="AD664" s="5" t="s">
        <v>82</v>
      </c>
      <c r="AE664" s="5">
        <v>58.3</v>
      </c>
    </row>
    <row r="665" spans="1:31" ht="17" x14ac:dyDescent="0.2">
      <c r="A665" s="2" t="s">
        <v>2219</v>
      </c>
      <c r="B665" s="2" t="s">
        <v>2220</v>
      </c>
      <c r="C665" s="2" t="s">
        <v>209</v>
      </c>
      <c r="D665" s="2">
        <v>33</v>
      </c>
      <c r="E665" s="3">
        <v>34096</v>
      </c>
      <c r="F665" s="2" t="s">
        <v>429</v>
      </c>
      <c r="G665" s="2" t="s">
        <v>72</v>
      </c>
      <c r="H665" s="2" t="s">
        <v>295</v>
      </c>
      <c r="I665" s="2" t="s">
        <v>74</v>
      </c>
      <c r="J665" s="2" t="s">
        <v>470</v>
      </c>
      <c r="K665" s="2" t="s">
        <v>589</v>
      </c>
      <c r="L665" s="2" t="s">
        <v>1230</v>
      </c>
      <c r="M665" s="2" t="s">
        <v>273</v>
      </c>
      <c r="N665" s="2" t="s">
        <v>274</v>
      </c>
      <c r="O665" s="3">
        <v>44624</v>
      </c>
      <c r="P665" s="3"/>
      <c r="Q665" s="2" t="s">
        <v>62</v>
      </c>
      <c r="R665" s="4">
        <v>52000</v>
      </c>
      <c r="S665" s="4">
        <v>7300</v>
      </c>
      <c r="T665" s="2">
        <v>5</v>
      </c>
      <c r="U665" s="2">
        <v>10</v>
      </c>
      <c r="V665" s="2">
        <v>19</v>
      </c>
      <c r="W665" s="2">
        <v>2</v>
      </c>
      <c r="X665" s="2">
        <v>96</v>
      </c>
      <c r="Y665" s="2" t="s">
        <v>298</v>
      </c>
      <c r="Z665" s="2" t="s">
        <v>47</v>
      </c>
      <c r="AA665" s="2" t="s">
        <v>1923</v>
      </c>
      <c r="AB665" s="2" t="s">
        <v>66</v>
      </c>
      <c r="AC665" s="2" t="s">
        <v>130</v>
      </c>
      <c r="AD665" s="2" t="s">
        <v>68</v>
      </c>
      <c r="AE665" s="2"/>
    </row>
    <row r="666" spans="1:31" ht="17" x14ac:dyDescent="0.2">
      <c r="A666" s="5" t="s">
        <v>2221</v>
      </c>
      <c r="B666" s="5" t="s">
        <v>2222</v>
      </c>
      <c r="C666" s="5" t="s">
        <v>35</v>
      </c>
      <c r="D666" s="5">
        <v>29</v>
      </c>
      <c r="E666" s="6" t="s">
        <v>2223</v>
      </c>
      <c r="F666" s="5" t="s">
        <v>1362</v>
      </c>
      <c r="G666" s="5" t="s">
        <v>72</v>
      </c>
      <c r="H666" s="5" t="s">
        <v>1322</v>
      </c>
      <c r="I666" s="5" t="s">
        <v>57</v>
      </c>
      <c r="J666" s="5" t="s">
        <v>764</v>
      </c>
      <c r="K666" s="5" t="s">
        <v>765</v>
      </c>
      <c r="L666" s="5" t="s">
        <v>406</v>
      </c>
      <c r="M666" s="5" t="s">
        <v>161</v>
      </c>
      <c r="N666" s="5" t="s">
        <v>174</v>
      </c>
      <c r="O666" s="6">
        <v>43701</v>
      </c>
      <c r="P666" s="6">
        <v>46021</v>
      </c>
      <c r="Q666" s="5" t="s">
        <v>770</v>
      </c>
      <c r="R666" s="7">
        <v>123000</v>
      </c>
      <c r="S666" s="7">
        <v>6200</v>
      </c>
      <c r="T666" s="5">
        <v>3</v>
      </c>
      <c r="U666" s="5">
        <v>37</v>
      </c>
      <c r="V666" s="5">
        <v>14</v>
      </c>
      <c r="W666" s="5">
        <v>9</v>
      </c>
      <c r="X666" s="5">
        <v>45</v>
      </c>
      <c r="Y666" s="5" t="s">
        <v>46</v>
      </c>
      <c r="Z666" s="5" t="s">
        <v>107</v>
      </c>
      <c r="AA666" s="5" t="s">
        <v>48</v>
      </c>
      <c r="AB666" s="5" t="s">
        <v>299</v>
      </c>
      <c r="AC666" s="5" t="s">
        <v>81</v>
      </c>
      <c r="AD666" s="5" t="s">
        <v>276</v>
      </c>
      <c r="AE666" s="5">
        <v>57.5</v>
      </c>
    </row>
    <row r="667" spans="1:31" ht="17" x14ac:dyDescent="0.2">
      <c r="A667" s="2" t="s">
        <v>2224</v>
      </c>
      <c r="B667" s="2" t="s">
        <v>2225</v>
      </c>
      <c r="C667" s="2" t="s">
        <v>35</v>
      </c>
      <c r="D667" s="2">
        <v>22</v>
      </c>
      <c r="E667" s="3">
        <v>37960</v>
      </c>
      <c r="F667" s="2" t="s">
        <v>210</v>
      </c>
      <c r="G667" s="2" t="s">
        <v>100</v>
      </c>
      <c r="H667" s="2" t="s">
        <v>329</v>
      </c>
      <c r="I667" s="2" t="s">
        <v>157</v>
      </c>
      <c r="J667" s="2" t="s">
        <v>231</v>
      </c>
      <c r="K667" s="2" t="s">
        <v>232</v>
      </c>
      <c r="L667" s="2" t="s">
        <v>186</v>
      </c>
      <c r="M667" s="2" t="s">
        <v>61</v>
      </c>
      <c r="N667" s="2" t="s">
        <v>186</v>
      </c>
      <c r="O667" s="3">
        <v>44141</v>
      </c>
      <c r="P667" s="3">
        <v>45036</v>
      </c>
      <c r="Q667" s="2" t="s">
        <v>141</v>
      </c>
      <c r="R667" s="4">
        <v>44000</v>
      </c>
      <c r="S667" s="4">
        <v>900</v>
      </c>
      <c r="T667" s="2">
        <v>2</v>
      </c>
      <c r="U667" s="2">
        <v>52</v>
      </c>
      <c r="V667" s="2">
        <v>13</v>
      </c>
      <c r="W667" s="2">
        <v>8</v>
      </c>
      <c r="X667" s="2">
        <v>39</v>
      </c>
      <c r="Y667" s="2" t="s">
        <v>63</v>
      </c>
      <c r="Z667" s="2" t="s">
        <v>64</v>
      </c>
      <c r="AA667" s="2" t="s">
        <v>215</v>
      </c>
      <c r="AB667" s="2" t="s">
        <v>66</v>
      </c>
      <c r="AC667" s="2" t="s">
        <v>121</v>
      </c>
      <c r="AD667" s="2" t="s">
        <v>68</v>
      </c>
      <c r="AE667" s="2">
        <v>47.6</v>
      </c>
    </row>
    <row r="668" spans="1:31" ht="17" x14ac:dyDescent="0.2">
      <c r="A668" s="5" t="s">
        <v>2226</v>
      </c>
      <c r="B668" s="5" t="s">
        <v>2227</v>
      </c>
      <c r="C668" s="5" t="s">
        <v>287</v>
      </c>
      <c r="D668" s="5">
        <v>30</v>
      </c>
      <c r="E668" s="6">
        <v>35063</v>
      </c>
      <c r="F668" s="5" t="s">
        <v>99</v>
      </c>
      <c r="G668" s="5" t="s">
        <v>100</v>
      </c>
      <c r="H668" s="5" t="s">
        <v>218</v>
      </c>
      <c r="I668" s="5" t="s">
        <v>39</v>
      </c>
      <c r="J668" s="5" t="s">
        <v>102</v>
      </c>
      <c r="K668" s="5" t="s">
        <v>103</v>
      </c>
      <c r="L668" s="5" t="s">
        <v>729</v>
      </c>
      <c r="M668" s="5" t="s">
        <v>525</v>
      </c>
      <c r="N668" s="5" t="s">
        <v>139</v>
      </c>
      <c r="O668" s="6" t="s">
        <v>2228</v>
      </c>
      <c r="P668" s="6"/>
      <c r="Q668" s="5" t="s">
        <v>62</v>
      </c>
      <c r="R668" s="7">
        <v>175000</v>
      </c>
      <c r="S668" s="7">
        <v>10500</v>
      </c>
      <c r="T668" s="5" t="s">
        <v>571</v>
      </c>
      <c r="U668" s="5">
        <v>29</v>
      </c>
      <c r="V668" s="5">
        <v>1</v>
      </c>
      <c r="W668" s="5">
        <v>16</v>
      </c>
      <c r="X668" s="5">
        <v>61</v>
      </c>
      <c r="Y668" s="5" t="s">
        <v>46</v>
      </c>
      <c r="Z668" s="5" t="s">
        <v>107</v>
      </c>
      <c r="AA668" s="5" t="s">
        <v>65</v>
      </c>
      <c r="AB668" s="5" t="s">
        <v>80</v>
      </c>
      <c r="AC668" s="5" t="s">
        <v>108</v>
      </c>
      <c r="AD668" s="5" t="s">
        <v>222</v>
      </c>
      <c r="AE668" s="5">
        <v>57.6</v>
      </c>
    </row>
    <row r="669" spans="1:31" ht="17" x14ac:dyDescent="0.2">
      <c r="A669" s="2" t="s">
        <v>2229</v>
      </c>
      <c r="B669" s="2" t="s">
        <v>2230</v>
      </c>
      <c r="C669" s="2" t="s">
        <v>154</v>
      </c>
      <c r="D669" s="2">
        <v>49</v>
      </c>
      <c r="E669" s="3">
        <v>27984</v>
      </c>
      <c r="F669" s="2" t="s">
        <v>402</v>
      </c>
      <c r="G669" s="2" t="s">
        <v>72</v>
      </c>
      <c r="H669" s="2" t="s">
        <v>616</v>
      </c>
      <c r="I669" s="2" t="s">
        <v>74</v>
      </c>
      <c r="J669" s="2" t="s">
        <v>575</v>
      </c>
      <c r="K669" s="2" t="s">
        <v>576</v>
      </c>
      <c r="L669" s="2" t="s">
        <v>149</v>
      </c>
      <c r="M669" s="2" t="s">
        <v>61</v>
      </c>
      <c r="N669" s="2" t="s">
        <v>150</v>
      </c>
      <c r="O669" s="3">
        <v>45280</v>
      </c>
      <c r="P669" s="3"/>
      <c r="Q669" s="2" t="s">
        <v>45</v>
      </c>
      <c r="R669" s="4">
        <v>64000</v>
      </c>
      <c r="S669" s="4">
        <v>3200</v>
      </c>
      <c r="T669" s="2">
        <v>3</v>
      </c>
      <c r="U669" s="2">
        <v>21</v>
      </c>
      <c r="V669" s="2">
        <v>22</v>
      </c>
      <c r="W669" s="2">
        <v>2</v>
      </c>
      <c r="X669" s="2">
        <v>61</v>
      </c>
      <c r="Y669" s="2" t="s">
        <v>46</v>
      </c>
      <c r="Z669" s="2" t="s">
        <v>47</v>
      </c>
      <c r="AA669" s="2" t="s">
        <v>176</v>
      </c>
      <c r="AB669" s="2" t="s">
        <v>66</v>
      </c>
      <c r="AC669" s="2" t="s">
        <v>408</v>
      </c>
      <c r="AD669" s="2" t="s">
        <v>68</v>
      </c>
      <c r="AE669" s="2">
        <v>62.6</v>
      </c>
    </row>
    <row r="670" spans="1:31" ht="17" x14ac:dyDescent="0.2">
      <c r="A670" s="5" t="s">
        <v>2231</v>
      </c>
      <c r="B670" s="5" t="s">
        <v>2232</v>
      </c>
      <c r="C670" s="5" t="s">
        <v>35</v>
      </c>
      <c r="D670" s="5">
        <v>56</v>
      </c>
      <c r="E670" s="6">
        <v>25528</v>
      </c>
      <c r="F670" s="5" t="s">
        <v>210</v>
      </c>
      <c r="G670" s="5" t="s">
        <v>100</v>
      </c>
      <c r="H670" s="5" t="s">
        <v>329</v>
      </c>
      <c r="I670" s="5" t="s">
        <v>115</v>
      </c>
      <c r="J670" s="5" t="s">
        <v>902</v>
      </c>
      <c r="K670" s="5" t="s">
        <v>903</v>
      </c>
      <c r="L670" s="5" t="s">
        <v>1175</v>
      </c>
      <c r="M670" s="5" t="s">
        <v>563</v>
      </c>
      <c r="N670" s="5" t="s">
        <v>564</v>
      </c>
      <c r="O670" s="6">
        <v>44402</v>
      </c>
      <c r="P670" s="6">
        <v>45749</v>
      </c>
      <c r="Q670" s="5" t="s">
        <v>214</v>
      </c>
      <c r="R670" s="7">
        <v>52000</v>
      </c>
      <c r="S670" s="7">
        <v>2600</v>
      </c>
      <c r="T670" s="5">
        <v>3</v>
      </c>
      <c r="U670" s="5">
        <v>9</v>
      </c>
      <c r="V670" s="5">
        <v>15</v>
      </c>
      <c r="W670" s="5">
        <v>8</v>
      </c>
      <c r="X670" s="5">
        <v>61</v>
      </c>
      <c r="Y670" s="5" t="s">
        <v>46</v>
      </c>
      <c r="Z670" s="5" t="s">
        <v>47</v>
      </c>
      <c r="AA670" s="5" t="s">
        <v>95</v>
      </c>
      <c r="AB670" s="5" t="s">
        <v>66</v>
      </c>
      <c r="AC670" s="5" t="s">
        <v>121</v>
      </c>
      <c r="AD670" s="5" t="s">
        <v>109</v>
      </c>
      <c r="AE670" s="5">
        <v>56.6</v>
      </c>
    </row>
    <row r="671" spans="1:31" ht="17" x14ac:dyDescent="0.2">
      <c r="A671" s="2" t="s">
        <v>2233</v>
      </c>
      <c r="B671" s="2" t="s">
        <v>2234</v>
      </c>
      <c r="C671" s="2" t="s">
        <v>35</v>
      </c>
      <c r="D671" s="2">
        <v>58</v>
      </c>
      <c r="E671" s="3">
        <v>24903</v>
      </c>
      <c r="F671" s="2" t="s">
        <v>180</v>
      </c>
      <c r="G671" s="2" t="s">
        <v>675</v>
      </c>
      <c r="H671" s="2" t="s">
        <v>114</v>
      </c>
      <c r="I671" s="2" t="s">
        <v>437</v>
      </c>
      <c r="J671" s="2" t="s">
        <v>902</v>
      </c>
      <c r="K671" s="2" t="s">
        <v>903</v>
      </c>
      <c r="L671" s="2" t="s">
        <v>777</v>
      </c>
      <c r="M671" s="2" t="s">
        <v>289</v>
      </c>
      <c r="N671" s="2" t="s">
        <v>375</v>
      </c>
      <c r="O671" s="3">
        <v>43430</v>
      </c>
      <c r="P671" s="3"/>
      <c r="Q671" s="2" t="s">
        <v>45</v>
      </c>
      <c r="R671" s="4">
        <v>97000</v>
      </c>
      <c r="S671" s="4">
        <v>4800</v>
      </c>
      <c r="T671" s="2">
        <v>3</v>
      </c>
      <c r="U671" s="2">
        <v>49</v>
      </c>
      <c r="V671" s="2">
        <v>17</v>
      </c>
      <c r="W671" s="2">
        <v>0</v>
      </c>
      <c r="X671" s="2">
        <v>95</v>
      </c>
      <c r="Y671" s="2" t="s">
        <v>298</v>
      </c>
      <c r="Z671" s="2" t="s">
        <v>312</v>
      </c>
      <c r="AA671" s="2" t="s">
        <v>65</v>
      </c>
      <c r="AB671" s="2" t="s">
        <v>129</v>
      </c>
      <c r="AC671" s="2" t="s">
        <v>121</v>
      </c>
      <c r="AD671" s="2" t="s">
        <v>68</v>
      </c>
      <c r="AE671" s="2">
        <v>80.2</v>
      </c>
    </row>
    <row r="672" spans="1:31" ht="17" x14ac:dyDescent="0.2">
      <c r="A672" s="5" t="s">
        <v>2235</v>
      </c>
      <c r="B672" s="5" t="s">
        <v>2236</v>
      </c>
      <c r="C672" s="5" t="s">
        <v>35</v>
      </c>
      <c r="D672" s="5">
        <v>39</v>
      </c>
      <c r="E672" s="6" t="s">
        <v>2237</v>
      </c>
      <c r="F672" s="5" t="s">
        <v>1362</v>
      </c>
      <c r="G672" s="5" t="s">
        <v>200</v>
      </c>
      <c r="H672" s="5" t="s">
        <v>1322</v>
      </c>
      <c r="I672" s="5" t="s">
        <v>57</v>
      </c>
      <c r="J672" s="5" t="s">
        <v>397</v>
      </c>
      <c r="K672" s="5" t="s">
        <v>398</v>
      </c>
      <c r="L672" s="5" t="s">
        <v>186</v>
      </c>
      <c r="M672" s="5" t="s">
        <v>61</v>
      </c>
      <c r="N672" s="5" t="s">
        <v>186</v>
      </c>
      <c r="O672" s="6">
        <v>45853</v>
      </c>
      <c r="P672" s="6"/>
      <c r="Q672" s="5" t="s">
        <v>45</v>
      </c>
      <c r="R672" s="7">
        <v>98000</v>
      </c>
      <c r="S672" s="7">
        <v>4900</v>
      </c>
      <c r="T672" s="5">
        <v>3</v>
      </c>
      <c r="U672" s="5">
        <v>27</v>
      </c>
      <c r="V672" s="5">
        <v>9</v>
      </c>
      <c r="W672" s="5">
        <v>3</v>
      </c>
      <c r="X672" s="5">
        <v>52</v>
      </c>
      <c r="Y672" s="5" t="s">
        <v>298</v>
      </c>
      <c r="Z672" s="5" t="s">
        <v>151</v>
      </c>
      <c r="AA672" s="5" t="s">
        <v>221</v>
      </c>
      <c r="AB672" s="5" t="s">
        <v>299</v>
      </c>
      <c r="AC672" s="5" t="s">
        <v>81</v>
      </c>
      <c r="AD672" s="5" t="s">
        <v>51</v>
      </c>
      <c r="AE672" s="5">
        <v>60.5</v>
      </c>
    </row>
    <row r="673" spans="1:31" ht="17" x14ac:dyDescent="0.2">
      <c r="A673" s="2" t="s">
        <v>2238</v>
      </c>
      <c r="B673" s="2" t="s">
        <v>2239</v>
      </c>
      <c r="C673" s="2" t="s">
        <v>154</v>
      </c>
      <c r="D673" s="2">
        <v>58</v>
      </c>
      <c r="E673" s="3">
        <v>24951</v>
      </c>
      <c r="F673" s="2" t="s">
        <v>523</v>
      </c>
      <c r="G673" s="2" t="s">
        <v>675</v>
      </c>
      <c r="H673" s="2" t="s">
        <v>342</v>
      </c>
      <c r="I673" s="2" t="s">
        <v>74</v>
      </c>
      <c r="J673" s="2" t="s">
        <v>343</v>
      </c>
      <c r="K673" s="2" t="s">
        <v>344</v>
      </c>
      <c r="L673" s="2" t="s">
        <v>973</v>
      </c>
      <c r="M673" s="2" t="s">
        <v>234</v>
      </c>
      <c r="N673" s="2" t="s">
        <v>974</v>
      </c>
      <c r="O673" s="3">
        <v>45642</v>
      </c>
      <c r="P673" s="3">
        <v>45907</v>
      </c>
      <c r="Q673" s="2" t="s">
        <v>175</v>
      </c>
      <c r="R673" s="4">
        <v>51000</v>
      </c>
      <c r="S673" s="4">
        <v>2600</v>
      </c>
      <c r="T673" s="2">
        <v>3</v>
      </c>
      <c r="U673" s="2">
        <v>27</v>
      </c>
      <c r="V673" s="2">
        <v>25</v>
      </c>
      <c r="W673" s="2">
        <v>5</v>
      </c>
      <c r="X673" s="2">
        <v>70</v>
      </c>
      <c r="Y673" s="2" t="s">
        <v>63</v>
      </c>
      <c r="Z673" s="2" t="s">
        <v>47</v>
      </c>
      <c r="AA673" s="2" t="s">
        <v>215</v>
      </c>
      <c r="AB673" s="2" t="s">
        <v>129</v>
      </c>
      <c r="AC673" s="2" t="s">
        <v>267</v>
      </c>
      <c r="AD673" s="2" t="s">
        <v>1346</v>
      </c>
      <c r="AE673" s="2">
        <v>65.8</v>
      </c>
    </row>
    <row r="674" spans="1:31" ht="34" x14ac:dyDescent="0.2">
      <c r="A674" s="5" t="s">
        <v>2240</v>
      </c>
      <c r="B674" s="5" t="s">
        <v>2241</v>
      </c>
      <c r="C674" s="5" t="s">
        <v>154</v>
      </c>
      <c r="D674" s="5">
        <v>47</v>
      </c>
      <c r="E674" s="6">
        <v>28831</v>
      </c>
      <c r="F674" s="5" t="s">
        <v>356</v>
      </c>
      <c r="G674" s="5" t="s">
        <v>100</v>
      </c>
      <c r="H674" s="5" t="s">
        <v>379</v>
      </c>
      <c r="I674" s="5" t="s">
        <v>39</v>
      </c>
      <c r="J674" s="5" t="s">
        <v>343</v>
      </c>
      <c r="K674" s="5" t="s">
        <v>344</v>
      </c>
      <c r="L674" s="5" t="s">
        <v>319</v>
      </c>
      <c r="M674" s="5" t="s">
        <v>255</v>
      </c>
      <c r="N674" s="5" t="s">
        <v>80</v>
      </c>
      <c r="O674" s="6">
        <v>45911</v>
      </c>
      <c r="P674" s="6">
        <v>46083</v>
      </c>
      <c r="Q674" s="5" t="s">
        <v>141</v>
      </c>
      <c r="R674" s="7">
        <v>177000</v>
      </c>
      <c r="S674" s="7">
        <v>5300</v>
      </c>
      <c r="T674" s="5">
        <v>2</v>
      </c>
      <c r="U674" s="5">
        <v>34</v>
      </c>
      <c r="V674" s="5">
        <v>15</v>
      </c>
      <c r="W674" s="5">
        <v>0</v>
      </c>
      <c r="X674" s="5">
        <v>34</v>
      </c>
      <c r="Y674" s="5" t="s">
        <v>46</v>
      </c>
      <c r="Z674" s="5" t="s">
        <v>47</v>
      </c>
      <c r="AA674" s="5" t="s">
        <v>215</v>
      </c>
      <c r="AB674" s="5" t="s">
        <v>80</v>
      </c>
      <c r="AC674" s="5" t="s">
        <v>267</v>
      </c>
      <c r="AD674" s="5" t="s">
        <v>68</v>
      </c>
      <c r="AE674" s="5">
        <v>48.4</v>
      </c>
    </row>
    <row r="675" spans="1:31" ht="17" x14ac:dyDescent="0.2">
      <c r="A675" s="2" t="s">
        <v>2242</v>
      </c>
      <c r="B675" s="2" t="s">
        <v>2243</v>
      </c>
      <c r="C675" s="2" t="s">
        <v>35</v>
      </c>
      <c r="D675" s="2">
        <v>25</v>
      </c>
      <c r="E675" s="3">
        <v>36955</v>
      </c>
      <c r="F675" s="2" t="s">
        <v>210</v>
      </c>
      <c r="G675" s="2" t="s">
        <v>100</v>
      </c>
      <c r="H675" s="2" t="s">
        <v>329</v>
      </c>
      <c r="I675" s="2" t="s">
        <v>57</v>
      </c>
      <c r="J675" s="2" t="s">
        <v>418</v>
      </c>
      <c r="K675" s="2" t="s">
        <v>2244</v>
      </c>
      <c r="L675" s="2" t="s">
        <v>76</v>
      </c>
      <c r="M675" s="2" t="s">
        <v>265</v>
      </c>
      <c r="N675" s="2" t="s">
        <v>78</v>
      </c>
      <c r="O675" s="3">
        <v>42893</v>
      </c>
      <c r="P675" s="3"/>
      <c r="Q675" s="2" t="s">
        <v>128</v>
      </c>
      <c r="R675" s="4">
        <v>63000</v>
      </c>
      <c r="S675" s="4">
        <v>3200</v>
      </c>
      <c r="T675" s="2">
        <v>3</v>
      </c>
      <c r="U675" s="2">
        <v>41</v>
      </c>
      <c r="V675" s="2">
        <v>23</v>
      </c>
      <c r="W675" s="2">
        <v>13</v>
      </c>
      <c r="X675" s="2">
        <v>72</v>
      </c>
      <c r="Y675" s="2" t="s">
        <v>46</v>
      </c>
      <c r="Z675" s="2" t="s">
        <v>64</v>
      </c>
      <c r="AA675" s="2" t="s">
        <v>48</v>
      </c>
      <c r="AB675" s="2" t="s">
        <v>80</v>
      </c>
      <c r="AC675" s="2" t="s">
        <v>121</v>
      </c>
      <c r="AD675" s="2" t="s">
        <v>276</v>
      </c>
      <c r="AE675" s="2">
        <v>65.7</v>
      </c>
    </row>
    <row r="676" spans="1:31" ht="34" x14ac:dyDescent="0.2">
      <c r="A676" s="5" t="s">
        <v>2245</v>
      </c>
      <c r="B676" s="5" t="s">
        <v>2246</v>
      </c>
      <c r="C676" s="5" t="s">
        <v>35</v>
      </c>
      <c r="D676" s="5">
        <v>49</v>
      </c>
      <c r="E676" s="6">
        <v>28061</v>
      </c>
      <c r="F676" s="5" t="s">
        <v>581</v>
      </c>
      <c r="G676" s="5" t="s">
        <v>133</v>
      </c>
      <c r="H676" s="5" t="s">
        <v>2247</v>
      </c>
      <c r="I676" s="5" t="s">
        <v>157</v>
      </c>
      <c r="J676" s="5" t="s">
        <v>135</v>
      </c>
      <c r="K676" s="5" t="s">
        <v>136</v>
      </c>
      <c r="L676" s="5" t="s">
        <v>118</v>
      </c>
      <c r="M676" s="5" t="s">
        <v>119</v>
      </c>
      <c r="N676" s="5" t="s">
        <v>120</v>
      </c>
      <c r="O676" s="6">
        <v>44967</v>
      </c>
      <c r="P676" s="6"/>
      <c r="Q676" s="5" t="s">
        <v>62</v>
      </c>
      <c r="R676" s="7">
        <v>47000</v>
      </c>
      <c r="S676" s="7">
        <v>0</v>
      </c>
      <c r="T676" s="5">
        <v>1</v>
      </c>
      <c r="U676" s="5">
        <v>15</v>
      </c>
      <c r="V676" s="5">
        <v>21</v>
      </c>
      <c r="W676" s="5">
        <v>0</v>
      </c>
      <c r="X676" s="5">
        <v>34</v>
      </c>
      <c r="Y676" s="5" t="s">
        <v>46</v>
      </c>
      <c r="Z676" s="5" t="s">
        <v>151</v>
      </c>
      <c r="AA676" s="5" t="s">
        <v>142</v>
      </c>
      <c r="AB676" s="5" t="s">
        <v>66</v>
      </c>
      <c r="AC676" s="5" t="s">
        <v>143</v>
      </c>
      <c r="AD676" s="5" t="s">
        <v>68</v>
      </c>
      <c r="AE676" s="5">
        <v>34.6</v>
      </c>
    </row>
    <row r="677" spans="1:31" ht="17" x14ac:dyDescent="0.2">
      <c r="A677" s="2" t="s">
        <v>2248</v>
      </c>
      <c r="B677" s="2" t="s">
        <v>2249</v>
      </c>
      <c r="C677" s="2" t="s">
        <v>549</v>
      </c>
      <c r="D677" s="2">
        <v>39</v>
      </c>
      <c r="E677" s="3">
        <v>31758</v>
      </c>
      <c r="F677" s="2" t="s">
        <v>246</v>
      </c>
      <c r="G677" s="2" t="s">
        <v>72</v>
      </c>
      <c r="H677" s="2" t="s">
        <v>201</v>
      </c>
      <c r="I677" s="2" t="s">
        <v>57</v>
      </c>
      <c r="J677" s="2" t="s">
        <v>126</v>
      </c>
      <c r="K677" s="2" t="s">
        <v>127</v>
      </c>
      <c r="L677" s="2" t="s">
        <v>968</v>
      </c>
      <c r="M677" s="2" t="s">
        <v>1833</v>
      </c>
      <c r="N677" s="2" t="s">
        <v>709</v>
      </c>
      <c r="O677" s="3">
        <v>43895</v>
      </c>
      <c r="P677" s="3"/>
      <c r="Q677" s="2" t="s">
        <v>62</v>
      </c>
      <c r="R677" s="4">
        <v>94000</v>
      </c>
      <c r="S677" s="4">
        <v>13200</v>
      </c>
      <c r="T677" s="2">
        <v>5</v>
      </c>
      <c r="U677" s="2">
        <v>-26</v>
      </c>
      <c r="V677" s="2">
        <v>7</v>
      </c>
      <c r="W677" s="2">
        <v>29</v>
      </c>
      <c r="X677" s="2">
        <v>67</v>
      </c>
      <c r="Y677" s="2" t="s">
        <v>46</v>
      </c>
      <c r="Z677" s="2" t="s">
        <v>64</v>
      </c>
      <c r="AA677" s="2" t="s">
        <v>142</v>
      </c>
      <c r="AB677" s="2" t="s">
        <v>66</v>
      </c>
      <c r="AC677" s="2" t="s">
        <v>130</v>
      </c>
      <c r="AD677" s="2" t="s">
        <v>68</v>
      </c>
      <c r="AE677" s="2">
        <v>75</v>
      </c>
    </row>
    <row r="678" spans="1:31" ht="34" x14ac:dyDescent="0.2">
      <c r="A678" s="5" t="s">
        <v>2250</v>
      </c>
      <c r="B678" s="5" t="s">
        <v>2251</v>
      </c>
      <c r="C678" s="5" t="s">
        <v>332</v>
      </c>
      <c r="D678" s="5">
        <v>43</v>
      </c>
      <c r="E678" s="6">
        <v>30220</v>
      </c>
      <c r="F678" s="5" t="s">
        <v>1776</v>
      </c>
      <c r="G678" s="5" t="s">
        <v>100</v>
      </c>
      <c r="H678" s="5" t="s">
        <v>261</v>
      </c>
      <c r="I678" s="5" t="s">
        <v>437</v>
      </c>
      <c r="J678" s="5" t="s">
        <v>343</v>
      </c>
      <c r="K678" s="5" t="s">
        <v>344</v>
      </c>
      <c r="L678" s="5" t="s">
        <v>411</v>
      </c>
      <c r="M678" s="5" t="s">
        <v>119</v>
      </c>
      <c r="N678" s="5" t="s">
        <v>412</v>
      </c>
      <c r="O678" s="6">
        <v>44373</v>
      </c>
      <c r="P678" s="6"/>
      <c r="Q678" s="5" t="s">
        <v>297</v>
      </c>
      <c r="R678" s="7">
        <v>109000</v>
      </c>
      <c r="S678" s="7">
        <v>9800</v>
      </c>
      <c r="T678" s="5">
        <v>4</v>
      </c>
      <c r="U678" s="5">
        <v>20</v>
      </c>
      <c r="V678" s="5">
        <v>23</v>
      </c>
      <c r="W678" s="5">
        <v>7</v>
      </c>
      <c r="X678" s="5">
        <v>86</v>
      </c>
      <c r="Y678" s="5" t="s">
        <v>339</v>
      </c>
      <c r="Z678" s="5" t="s">
        <v>151</v>
      </c>
      <c r="AA678" s="5" t="s">
        <v>95</v>
      </c>
      <c r="AB678" s="5" t="s">
        <v>80</v>
      </c>
      <c r="AC678" s="5" t="s">
        <v>267</v>
      </c>
      <c r="AD678" s="5" t="s">
        <v>68</v>
      </c>
      <c r="AE678" s="5">
        <v>77.599999999999994</v>
      </c>
    </row>
    <row r="679" spans="1:31" ht="17" x14ac:dyDescent="0.2">
      <c r="A679" s="2" t="s">
        <v>2252</v>
      </c>
      <c r="B679" s="2" t="s">
        <v>2253</v>
      </c>
      <c r="C679" s="2" t="s">
        <v>35</v>
      </c>
      <c r="D679" s="2">
        <v>41</v>
      </c>
      <c r="E679" s="3">
        <v>31022</v>
      </c>
      <c r="F679" s="2" t="s">
        <v>54</v>
      </c>
      <c r="G679" s="2" t="s">
        <v>55</v>
      </c>
      <c r="H679" s="2" t="s">
        <v>302</v>
      </c>
      <c r="I679" s="2" t="s">
        <v>115</v>
      </c>
      <c r="J679" s="2" t="s">
        <v>58</v>
      </c>
      <c r="K679" s="2" t="s">
        <v>59</v>
      </c>
      <c r="L679" s="2" t="s">
        <v>319</v>
      </c>
      <c r="M679" s="2" t="s">
        <v>255</v>
      </c>
      <c r="N679" s="2" t="s">
        <v>80</v>
      </c>
      <c r="O679" s="3">
        <v>43157</v>
      </c>
      <c r="P679" s="3"/>
      <c r="Q679" s="2" t="s">
        <v>62</v>
      </c>
      <c r="R679" s="4">
        <v>68000</v>
      </c>
      <c r="S679" s="4">
        <v>3400</v>
      </c>
      <c r="T679" s="2">
        <v>3</v>
      </c>
      <c r="U679" s="2">
        <v>17</v>
      </c>
      <c r="V679" s="2">
        <v>22</v>
      </c>
      <c r="W679" s="2">
        <v>0</v>
      </c>
      <c r="X679" s="2">
        <v>63</v>
      </c>
      <c r="Y679" s="2" t="s">
        <v>46</v>
      </c>
      <c r="Z679" s="2" t="s">
        <v>64</v>
      </c>
      <c r="AA679" s="2" t="s">
        <v>188</v>
      </c>
      <c r="AB679" s="2" t="s">
        <v>66</v>
      </c>
      <c r="AC679" s="2" t="s">
        <v>67</v>
      </c>
      <c r="AD679" s="2" t="s">
        <v>68</v>
      </c>
      <c r="AE679" s="2">
        <v>63.3</v>
      </c>
    </row>
    <row r="680" spans="1:31" ht="34" x14ac:dyDescent="0.2">
      <c r="A680" s="5" t="s">
        <v>2254</v>
      </c>
      <c r="B680" s="5" t="s">
        <v>2255</v>
      </c>
      <c r="C680" s="5" t="s">
        <v>154</v>
      </c>
      <c r="D680" s="5">
        <v>46</v>
      </c>
      <c r="E680" s="6">
        <v>29189</v>
      </c>
      <c r="F680" s="5" t="s">
        <v>99</v>
      </c>
      <c r="G680" s="5" t="s">
        <v>100</v>
      </c>
      <c r="H680" s="5" t="s">
        <v>1703</v>
      </c>
      <c r="I680" s="5" t="s">
        <v>513</v>
      </c>
      <c r="J680" s="5" t="s">
        <v>102</v>
      </c>
      <c r="K680" s="5" t="s">
        <v>103</v>
      </c>
      <c r="L680" s="5" t="s">
        <v>619</v>
      </c>
      <c r="M680" s="5" t="s">
        <v>525</v>
      </c>
      <c r="N680" s="5" t="s">
        <v>695</v>
      </c>
      <c r="O680" s="6">
        <v>45396</v>
      </c>
      <c r="P680" s="6"/>
      <c r="Q680" s="5" t="s">
        <v>62</v>
      </c>
      <c r="R680" s="7">
        <v>258000</v>
      </c>
      <c r="S680" s="7">
        <v>15500</v>
      </c>
      <c r="T680" s="5">
        <v>3</v>
      </c>
      <c r="U680" s="5">
        <v>40</v>
      </c>
      <c r="V680" s="5">
        <v>11</v>
      </c>
      <c r="W680" s="5">
        <v>12</v>
      </c>
      <c r="X680" s="5">
        <v>65</v>
      </c>
      <c r="Y680" s="5" t="s">
        <v>46</v>
      </c>
      <c r="Z680" s="5" t="s">
        <v>64</v>
      </c>
      <c r="AA680" s="5" t="s">
        <v>188</v>
      </c>
      <c r="AB680" s="5" t="s">
        <v>275</v>
      </c>
      <c r="AC680" s="5" t="s">
        <v>108</v>
      </c>
      <c r="AD680" s="5" t="s">
        <v>68</v>
      </c>
      <c r="AE680" s="5">
        <v>63.8</v>
      </c>
    </row>
    <row r="681" spans="1:31" ht="17" x14ac:dyDescent="0.2">
      <c r="A681" s="2" t="s">
        <v>2256</v>
      </c>
      <c r="B681" s="2" t="s">
        <v>2257</v>
      </c>
      <c r="C681" s="2" t="s">
        <v>258</v>
      </c>
      <c r="D681" s="2">
        <v>33</v>
      </c>
      <c r="E681" s="3">
        <v>33772</v>
      </c>
      <c r="F681" s="2" t="s">
        <v>99</v>
      </c>
      <c r="G681" s="2" t="s">
        <v>100</v>
      </c>
      <c r="H681" s="2" t="s">
        <v>388</v>
      </c>
      <c r="I681" s="2" t="s">
        <v>437</v>
      </c>
      <c r="J681" s="2" t="s">
        <v>102</v>
      </c>
      <c r="K681" s="2" t="s">
        <v>103</v>
      </c>
      <c r="L681" s="2" t="s">
        <v>92</v>
      </c>
      <c r="M681" s="2" t="s">
        <v>337</v>
      </c>
      <c r="N681" s="2" t="s">
        <v>94</v>
      </c>
      <c r="O681" s="3">
        <v>43013</v>
      </c>
      <c r="P681" s="3"/>
      <c r="Q681" s="2" t="s">
        <v>297</v>
      </c>
      <c r="R681" s="4">
        <v>100000</v>
      </c>
      <c r="S681" s="4">
        <v>5000</v>
      </c>
      <c r="T681" s="2">
        <v>3</v>
      </c>
      <c r="U681" s="2">
        <v>21</v>
      </c>
      <c r="V681" s="2">
        <v>13</v>
      </c>
      <c r="W681" s="2">
        <v>-10</v>
      </c>
      <c r="X681" s="2">
        <v>39</v>
      </c>
      <c r="Y681" s="2" t="s">
        <v>46</v>
      </c>
      <c r="Z681" s="2" t="s">
        <v>64</v>
      </c>
      <c r="AA681" s="2" t="s">
        <v>95</v>
      </c>
      <c r="AB681" s="2" t="s">
        <v>49</v>
      </c>
      <c r="AC681" s="2" t="s">
        <v>108</v>
      </c>
      <c r="AD681" s="2" t="s">
        <v>82</v>
      </c>
      <c r="AE681" s="2">
        <v>50.9</v>
      </c>
    </row>
    <row r="682" spans="1:31" ht="17" x14ac:dyDescent="0.2">
      <c r="A682" s="5" t="s">
        <v>2258</v>
      </c>
      <c r="B682" s="5" t="s">
        <v>2259</v>
      </c>
      <c r="C682" s="5" t="s">
        <v>168</v>
      </c>
      <c r="D682" s="5">
        <v>56</v>
      </c>
      <c r="E682" s="6">
        <v>25649</v>
      </c>
      <c r="F682" s="5" t="s">
        <v>402</v>
      </c>
      <c r="G682" s="5" t="s">
        <v>72</v>
      </c>
      <c r="H682" s="5" t="s">
        <v>403</v>
      </c>
      <c r="I682" s="5" t="s">
        <v>115</v>
      </c>
      <c r="J682" s="5" t="s">
        <v>404</v>
      </c>
      <c r="K682" s="5" t="s">
        <v>405</v>
      </c>
      <c r="L682" s="5" t="s">
        <v>242</v>
      </c>
      <c r="M682" s="5" t="s">
        <v>234</v>
      </c>
      <c r="N682" s="5" t="s">
        <v>235</v>
      </c>
      <c r="O682" s="6">
        <v>43267</v>
      </c>
      <c r="P682" s="6"/>
      <c r="Q682" s="5" t="s">
        <v>62</v>
      </c>
      <c r="R682" s="7">
        <v>76000</v>
      </c>
      <c r="S682" s="7">
        <v>10600</v>
      </c>
      <c r="T682" s="5" t="s">
        <v>621</v>
      </c>
      <c r="U682" s="5">
        <v>15</v>
      </c>
      <c r="V682" s="5">
        <v>12</v>
      </c>
      <c r="W682" s="5">
        <v>15</v>
      </c>
      <c r="X682" s="5">
        <v>80</v>
      </c>
      <c r="Y682" s="5" t="s">
        <v>46</v>
      </c>
      <c r="Z682" s="5" t="s">
        <v>844</v>
      </c>
      <c r="AA682" s="5" t="s">
        <v>188</v>
      </c>
      <c r="AB682" s="5" t="s">
        <v>66</v>
      </c>
      <c r="AC682" s="5" t="s">
        <v>408</v>
      </c>
      <c r="AD682" s="5" t="s">
        <v>68</v>
      </c>
      <c r="AE682" s="5">
        <v>79.2</v>
      </c>
    </row>
    <row r="683" spans="1:31" ht="17" x14ac:dyDescent="0.2">
      <c r="A683" s="2" t="s">
        <v>2260</v>
      </c>
      <c r="B683" s="2" t="s">
        <v>2261</v>
      </c>
      <c r="C683" s="2" t="s">
        <v>154</v>
      </c>
      <c r="D683" s="2">
        <v>57</v>
      </c>
      <c r="E683" s="3">
        <v>25245</v>
      </c>
      <c r="F683" s="2" t="s">
        <v>402</v>
      </c>
      <c r="G683" s="2" t="s">
        <v>72</v>
      </c>
      <c r="H683" s="2" t="s">
        <v>862</v>
      </c>
      <c r="I683" s="2" t="s">
        <v>115</v>
      </c>
      <c r="J683" s="2" t="s">
        <v>404</v>
      </c>
      <c r="K683" s="2" t="s">
        <v>405</v>
      </c>
      <c r="L683" s="2" t="s">
        <v>319</v>
      </c>
      <c r="M683" s="2" t="s">
        <v>509</v>
      </c>
      <c r="N683" s="2" t="s">
        <v>80</v>
      </c>
      <c r="O683" s="3">
        <v>44988</v>
      </c>
      <c r="P683" s="3"/>
      <c r="Q683" s="2" t="s">
        <v>62</v>
      </c>
      <c r="R683" s="4">
        <v>66000</v>
      </c>
      <c r="S683" s="4">
        <v>3300</v>
      </c>
      <c r="T683" s="2">
        <v>3</v>
      </c>
      <c r="U683" s="2">
        <v>22</v>
      </c>
      <c r="V683" s="2">
        <v>10</v>
      </c>
      <c r="W683" s="2">
        <v>1</v>
      </c>
      <c r="X683" s="2">
        <v>59</v>
      </c>
      <c r="Y683" s="2" t="s">
        <v>46</v>
      </c>
      <c r="Z683" s="2" t="s">
        <v>64</v>
      </c>
      <c r="AA683" s="2" t="s">
        <v>176</v>
      </c>
      <c r="AB683" s="2" t="s">
        <v>66</v>
      </c>
      <c r="AC683" s="2" t="s">
        <v>408</v>
      </c>
      <c r="AD683" s="2" t="s">
        <v>68</v>
      </c>
      <c r="AE683" s="2">
        <v>62.6</v>
      </c>
    </row>
    <row r="684" spans="1:31" ht="17" x14ac:dyDescent="0.2">
      <c r="A684" s="5" t="s">
        <v>2262</v>
      </c>
      <c r="B684" s="5" t="s">
        <v>2263</v>
      </c>
      <c r="C684" s="5" t="s">
        <v>154</v>
      </c>
      <c r="D684" s="5">
        <v>35</v>
      </c>
      <c r="E684" s="6">
        <v>33193</v>
      </c>
      <c r="F684" s="5" t="s">
        <v>370</v>
      </c>
      <c r="G684" s="5" t="s">
        <v>181</v>
      </c>
      <c r="H684" s="5" t="s">
        <v>371</v>
      </c>
      <c r="I684" s="5" t="s">
        <v>39</v>
      </c>
      <c r="J684" s="5" t="s">
        <v>372</v>
      </c>
      <c r="K684" s="5" t="s">
        <v>373</v>
      </c>
      <c r="L684" s="5" t="s">
        <v>639</v>
      </c>
      <c r="M684" s="5" t="s">
        <v>43</v>
      </c>
      <c r="N684" s="5" t="s">
        <v>492</v>
      </c>
      <c r="O684" s="6">
        <v>44875</v>
      </c>
      <c r="P684" s="6"/>
      <c r="Q684" s="5" t="s">
        <v>297</v>
      </c>
      <c r="R684" s="7">
        <v>162000</v>
      </c>
      <c r="S684" s="7">
        <v>9700</v>
      </c>
      <c r="T684" s="5">
        <v>3</v>
      </c>
      <c r="U684" s="5">
        <v>32</v>
      </c>
      <c r="V684" s="5">
        <v>23</v>
      </c>
      <c r="W684" s="5">
        <v>10</v>
      </c>
      <c r="X684" s="5">
        <v>55</v>
      </c>
      <c r="Y684" s="5" t="s">
        <v>46</v>
      </c>
      <c r="Z684" s="5" t="s">
        <v>47</v>
      </c>
      <c r="AA684" s="5" t="s">
        <v>48</v>
      </c>
      <c r="AB684" s="5" t="s">
        <v>66</v>
      </c>
      <c r="AC684" s="5" t="s">
        <v>376</v>
      </c>
      <c r="AD684" s="5" t="s">
        <v>1533</v>
      </c>
      <c r="AE684" s="5">
        <v>59.2</v>
      </c>
    </row>
    <row r="685" spans="1:31" ht="17" x14ac:dyDescent="0.2">
      <c r="A685" s="2" t="s">
        <v>2264</v>
      </c>
      <c r="B685" s="2" t="s">
        <v>2265</v>
      </c>
      <c r="C685" s="2" t="s">
        <v>549</v>
      </c>
      <c r="D685" s="2">
        <v>51</v>
      </c>
      <c r="E685" s="3">
        <v>27307</v>
      </c>
      <c r="F685" s="2" t="s">
        <v>455</v>
      </c>
      <c r="G685" s="2" t="s">
        <v>72</v>
      </c>
      <c r="H685" s="2" t="s">
        <v>1322</v>
      </c>
      <c r="I685" s="2" t="s">
        <v>57</v>
      </c>
      <c r="J685" s="2" t="s">
        <v>240</v>
      </c>
      <c r="K685" s="2" t="s">
        <v>241</v>
      </c>
      <c r="L685" s="2" t="s">
        <v>611</v>
      </c>
      <c r="M685" s="2" t="s">
        <v>563</v>
      </c>
      <c r="N685" s="2" t="s">
        <v>1333</v>
      </c>
      <c r="O685" s="3">
        <v>44709</v>
      </c>
      <c r="P685" s="3"/>
      <c r="Q685" s="2" t="s">
        <v>62</v>
      </c>
      <c r="R685" s="4">
        <v>83000</v>
      </c>
      <c r="S685" s="4">
        <v>7500</v>
      </c>
      <c r="T685" s="2">
        <v>4</v>
      </c>
      <c r="U685" s="2">
        <v>9</v>
      </c>
      <c r="V685" s="2">
        <v>7</v>
      </c>
      <c r="W685" s="2">
        <v>16</v>
      </c>
      <c r="X685" s="2">
        <v>81</v>
      </c>
      <c r="Y685" s="2" t="s">
        <v>46</v>
      </c>
      <c r="Z685" s="2" t="s">
        <v>47</v>
      </c>
      <c r="AA685" s="2" t="s">
        <v>142</v>
      </c>
      <c r="AB685" s="2" t="s">
        <v>313</v>
      </c>
      <c r="AC685" s="2" t="s">
        <v>81</v>
      </c>
      <c r="AD685" s="2" t="s">
        <v>68</v>
      </c>
      <c r="AE685" s="2">
        <v>68.599999999999994</v>
      </c>
    </row>
    <row r="686" spans="1:31" ht="17" x14ac:dyDescent="0.2">
      <c r="A686" s="5" t="s">
        <v>2266</v>
      </c>
      <c r="B686" s="5" t="s">
        <v>2267</v>
      </c>
      <c r="C686" s="5" t="s">
        <v>35</v>
      </c>
      <c r="D686" s="5">
        <v>43</v>
      </c>
      <c r="E686" s="6" t="s">
        <v>2268</v>
      </c>
      <c r="F686" s="5" t="s">
        <v>1025</v>
      </c>
      <c r="G686" s="5" t="s">
        <v>55</v>
      </c>
      <c r="H686" s="5" t="s">
        <v>280</v>
      </c>
      <c r="I686" s="5" t="s">
        <v>115</v>
      </c>
      <c r="J686" s="5" t="s">
        <v>627</v>
      </c>
      <c r="K686" s="5" t="s">
        <v>628</v>
      </c>
      <c r="L686" s="5" t="s">
        <v>283</v>
      </c>
      <c r="M686" s="5" t="s">
        <v>61</v>
      </c>
      <c r="N686" s="5" t="s">
        <v>186</v>
      </c>
      <c r="O686" s="6">
        <v>45082</v>
      </c>
      <c r="P686" s="6"/>
      <c r="Q686" s="5" t="s">
        <v>62</v>
      </c>
      <c r="R686" s="7">
        <v>81000</v>
      </c>
      <c r="S686" s="7">
        <v>11300</v>
      </c>
      <c r="T686" s="5">
        <v>0</v>
      </c>
      <c r="U686" s="5">
        <v>24</v>
      </c>
      <c r="V686" s="5">
        <v>18</v>
      </c>
      <c r="W686" s="5">
        <v>17</v>
      </c>
      <c r="X686" s="5">
        <v>56</v>
      </c>
      <c r="Y686" s="5" t="s">
        <v>746</v>
      </c>
      <c r="Z686" s="5" t="s">
        <v>47</v>
      </c>
      <c r="AA686" s="5" t="s">
        <v>95</v>
      </c>
      <c r="AB686" s="5" t="s">
        <v>49</v>
      </c>
      <c r="AC686" s="5" t="s">
        <v>284</v>
      </c>
      <c r="AD686" s="5" t="s">
        <v>68</v>
      </c>
      <c r="AE686" s="5">
        <v>72.099999999999994</v>
      </c>
    </row>
    <row r="687" spans="1:31" ht="17" x14ac:dyDescent="0.2">
      <c r="A687" s="2" t="s">
        <v>2269</v>
      </c>
      <c r="B687" s="2" t="s">
        <v>2270</v>
      </c>
      <c r="C687" s="2" t="s">
        <v>35</v>
      </c>
      <c r="D687" s="2">
        <v>24</v>
      </c>
      <c r="E687" s="3" t="s">
        <v>2271</v>
      </c>
      <c r="F687" s="2" t="s">
        <v>2272</v>
      </c>
      <c r="G687" s="2" t="s">
        <v>37</v>
      </c>
      <c r="H687" s="2" t="s">
        <v>38</v>
      </c>
      <c r="I687" s="2" t="s">
        <v>115</v>
      </c>
      <c r="J687" s="2" t="s">
        <v>270</v>
      </c>
      <c r="K687" s="2" t="s">
        <v>2273</v>
      </c>
      <c r="L687" s="2" t="s">
        <v>619</v>
      </c>
      <c r="M687" s="2" t="s">
        <v>525</v>
      </c>
      <c r="N687" s="2" t="s">
        <v>620</v>
      </c>
      <c r="O687" s="3">
        <v>44849</v>
      </c>
      <c r="P687" s="3"/>
      <c r="Q687" s="2" t="s">
        <v>62</v>
      </c>
      <c r="R687" s="4">
        <v>74000</v>
      </c>
      <c r="S687" s="4">
        <v>6700</v>
      </c>
      <c r="T687" s="2">
        <v>4</v>
      </c>
      <c r="U687" s="2">
        <v>20</v>
      </c>
      <c r="V687" s="2">
        <v>8</v>
      </c>
      <c r="W687" s="2">
        <v>6</v>
      </c>
      <c r="X687" s="2">
        <v>70</v>
      </c>
      <c r="Y687" s="2" t="s">
        <v>46</v>
      </c>
      <c r="Z687" s="2" t="s">
        <v>64</v>
      </c>
      <c r="AA687" s="2" t="s">
        <v>176</v>
      </c>
      <c r="AB687" s="2" t="s">
        <v>80</v>
      </c>
      <c r="AC687" s="2" t="s">
        <v>50</v>
      </c>
      <c r="AD687" s="2" t="s">
        <v>222</v>
      </c>
      <c r="AE687" s="2">
        <v>72.5</v>
      </c>
    </row>
    <row r="688" spans="1:31" ht="34" x14ac:dyDescent="0.2">
      <c r="A688" s="5" t="s">
        <v>2250</v>
      </c>
      <c r="B688" s="5" t="s">
        <v>2274</v>
      </c>
      <c r="C688" s="5" t="s">
        <v>35</v>
      </c>
      <c r="D688" s="5">
        <v>41</v>
      </c>
      <c r="E688" s="6">
        <v>31092</v>
      </c>
      <c r="F688" s="5" t="s">
        <v>1302</v>
      </c>
      <c r="G688" s="5" t="s">
        <v>133</v>
      </c>
      <c r="H688" s="5" t="s">
        <v>599</v>
      </c>
      <c r="I688" s="5" t="s">
        <v>115</v>
      </c>
      <c r="J688" s="5" t="s">
        <v>193</v>
      </c>
      <c r="K688" s="5" t="s">
        <v>194</v>
      </c>
      <c r="L688" s="5" t="s">
        <v>1101</v>
      </c>
      <c r="M688" s="5" t="s">
        <v>289</v>
      </c>
      <c r="N688" s="5" t="s">
        <v>1154</v>
      </c>
      <c r="O688" s="6">
        <v>43897</v>
      </c>
      <c r="P688" s="6"/>
      <c r="Q688" s="5" t="s">
        <v>62</v>
      </c>
      <c r="R688" s="7">
        <v>72000</v>
      </c>
      <c r="S688" s="7">
        <v>10100</v>
      </c>
      <c r="T688" s="5" t="s">
        <v>1034</v>
      </c>
      <c r="U688" s="5">
        <v>41</v>
      </c>
      <c r="V688" s="5">
        <v>21</v>
      </c>
      <c r="W688" s="5">
        <v>8</v>
      </c>
      <c r="X688" s="5">
        <v>71</v>
      </c>
      <c r="Y688" s="5" t="s">
        <v>46</v>
      </c>
      <c r="Z688" s="5" t="s">
        <v>107</v>
      </c>
      <c r="AA688" s="5" t="s">
        <v>65</v>
      </c>
      <c r="AB688" s="5" t="s">
        <v>49</v>
      </c>
      <c r="AC688" s="5" t="s">
        <v>195</v>
      </c>
      <c r="AD688" s="5" t="s">
        <v>68</v>
      </c>
      <c r="AE688" s="5">
        <v>85.8</v>
      </c>
    </row>
    <row r="689" spans="1:31" ht="17" x14ac:dyDescent="0.2">
      <c r="A689" s="2" t="s">
        <v>2275</v>
      </c>
      <c r="B689" s="2" t="s">
        <v>2276</v>
      </c>
      <c r="C689" s="2" t="s">
        <v>35</v>
      </c>
      <c r="D689" s="2">
        <v>54</v>
      </c>
      <c r="E689" s="3">
        <v>26366</v>
      </c>
      <c r="F689" s="2" t="s">
        <v>429</v>
      </c>
      <c r="G689" s="2" t="s">
        <v>72</v>
      </c>
      <c r="H689" s="2" t="s">
        <v>295</v>
      </c>
      <c r="I689" s="2" t="s">
        <v>57</v>
      </c>
      <c r="J689" s="2" t="s">
        <v>126</v>
      </c>
      <c r="K689" s="2" t="s">
        <v>127</v>
      </c>
      <c r="L689" s="2" t="s">
        <v>374</v>
      </c>
      <c r="M689" s="2" t="s">
        <v>289</v>
      </c>
      <c r="N689" s="2" t="s">
        <v>375</v>
      </c>
      <c r="O689" s="3">
        <v>44308</v>
      </c>
      <c r="P689" s="3"/>
      <c r="Q689" s="2" t="s">
        <v>297</v>
      </c>
      <c r="R689" s="4">
        <v>98000</v>
      </c>
      <c r="S689" s="4">
        <v>13700</v>
      </c>
      <c r="T689" s="2">
        <v>5</v>
      </c>
      <c r="U689" s="2">
        <v>26</v>
      </c>
      <c r="V689" s="2">
        <v>16</v>
      </c>
      <c r="W689" s="2">
        <v>15</v>
      </c>
      <c r="X689" s="2">
        <v>81</v>
      </c>
      <c r="Y689" s="2" t="s">
        <v>339</v>
      </c>
      <c r="Z689" s="2" t="s">
        <v>151</v>
      </c>
      <c r="AA689" s="2" t="s">
        <v>142</v>
      </c>
      <c r="AB689" s="2" t="s">
        <v>66</v>
      </c>
      <c r="AC689" s="2" t="s">
        <v>130</v>
      </c>
      <c r="AD689" s="2" t="s">
        <v>82</v>
      </c>
      <c r="AE689" s="2">
        <v>82.3</v>
      </c>
    </row>
    <row r="690" spans="1:31" ht="17" x14ac:dyDescent="0.2">
      <c r="A690" s="5" t="s">
        <v>2277</v>
      </c>
      <c r="B690" s="5" t="s">
        <v>2278</v>
      </c>
      <c r="C690" s="5" t="s">
        <v>549</v>
      </c>
      <c r="D690" s="5">
        <v>27</v>
      </c>
      <c r="E690" s="6">
        <v>36266</v>
      </c>
      <c r="F690" s="5" t="s">
        <v>124</v>
      </c>
      <c r="G690" s="5" t="s">
        <v>72</v>
      </c>
      <c r="H690" s="5" t="s">
        <v>247</v>
      </c>
      <c r="I690" s="5" t="s">
        <v>380</v>
      </c>
      <c r="J690" s="5" t="s">
        <v>461</v>
      </c>
      <c r="K690" s="5" t="s">
        <v>462</v>
      </c>
      <c r="L690" s="5" t="s">
        <v>160</v>
      </c>
      <c r="M690" s="5" t="s">
        <v>1200</v>
      </c>
      <c r="N690" s="5" t="s">
        <v>174</v>
      </c>
      <c r="O690" s="6">
        <v>44941</v>
      </c>
      <c r="P690" s="6"/>
      <c r="Q690" s="5" t="s">
        <v>62</v>
      </c>
      <c r="R690" s="7">
        <v>80000</v>
      </c>
      <c r="S690" s="7">
        <v>7200</v>
      </c>
      <c r="T690" s="5" t="s">
        <v>837</v>
      </c>
      <c r="U690" s="5">
        <v>11</v>
      </c>
      <c r="V690" s="5">
        <v>13</v>
      </c>
      <c r="W690" s="5">
        <v>12</v>
      </c>
      <c r="X690" s="5">
        <v>97</v>
      </c>
      <c r="Y690" s="5" t="s">
        <v>298</v>
      </c>
      <c r="Z690" s="5" t="s">
        <v>64</v>
      </c>
      <c r="AA690" s="5" t="s">
        <v>221</v>
      </c>
      <c r="AB690" s="5" t="s">
        <v>66</v>
      </c>
      <c r="AC690" s="5" t="s">
        <v>130</v>
      </c>
      <c r="AD690" s="5" t="s">
        <v>68</v>
      </c>
      <c r="AE690" s="5">
        <v>76.7</v>
      </c>
    </row>
    <row r="691" spans="1:31" ht="17" x14ac:dyDescent="0.2">
      <c r="A691" s="2" t="s">
        <v>2279</v>
      </c>
      <c r="B691" s="2" t="s">
        <v>2280</v>
      </c>
      <c r="C691" s="2" t="s">
        <v>154</v>
      </c>
      <c r="D691" s="2">
        <v>33</v>
      </c>
      <c r="E691" s="3">
        <v>33901</v>
      </c>
      <c r="F691" s="2" t="s">
        <v>54</v>
      </c>
      <c r="G691" s="2" t="s">
        <v>1006</v>
      </c>
      <c r="H691" s="2" t="s">
        <v>385</v>
      </c>
      <c r="I691" s="2" t="s">
        <v>380</v>
      </c>
      <c r="J691" s="2" t="s">
        <v>58</v>
      </c>
      <c r="K691" s="2" t="s">
        <v>59</v>
      </c>
      <c r="L691" s="2" t="s">
        <v>242</v>
      </c>
      <c r="M691" s="2" t="s">
        <v>234</v>
      </c>
      <c r="N691" s="2" t="s">
        <v>235</v>
      </c>
      <c r="O691" s="3">
        <v>45355</v>
      </c>
      <c r="P691" s="3">
        <v>45468</v>
      </c>
      <c r="Q691" s="2" t="s">
        <v>141</v>
      </c>
      <c r="R691" s="4">
        <v>90000</v>
      </c>
      <c r="S691" s="4">
        <v>8100</v>
      </c>
      <c r="T691" s="2" t="s">
        <v>837</v>
      </c>
      <c r="U691" s="2">
        <v>30</v>
      </c>
      <c r="V691" s="2">
        <v>19</v>
      </c>
      <c r="W691" s="2">
        <v>25</v>
      </c>
      <c r="X691" s="2">
        <v>61</v>
      </c>
      <c r="Y691" s="2" t="s">
        <v>46</v>
      </c>
      <c r="Z691" s="2" t="s">
        <v>631</v>
      </c>
      <c r="AA691" s="2" t="s">
        <v>188</v>
      </c>
      <c r="AB691" s="2" t="s">
        <v>66</v>
      </c>
      <c r="AC691" s="2" t="s">
        <v>67</v>
      </c>
      <c r="AD691" s="2" t="s">
        <v>82</v>
      </c>
      <c r="AE691" s="2">
        <v>64.8</v>
      </c>
    </row>
    <row r="692" spans="1:31" ht="17" x14ac:dyDescent="0.2">
      <c r="A692" s="5" t="s">
        <v>2281</v>
      </c>
      <c r="B692" s="5" t="s">
        <v>2282</v>
      </c>
      <c r="C692" s="5" t="s">
        <v>35</v>
      </c>
      <c r="D692" s="5">
        <v>45</v>
      </c>
      <c r="E692" s="6">
        <v>29572</v>
      </c>
      <c r="F692" s="5" t="s">
        <v>402</v>
      </c>
      <c r="G692" s="5" t="s">
        <v>72</v>
      </c>
      <c r="H692" s="5" t="s">
        <v>403</v>
      </c>
      <c r="I692" s="5" t="s">
        <v>437</v>
      </c>
      <c r="J692" s="5" t="s">
        <v>617</v>
      </c>
      <c r="K692" s="5" t="s">
        <v>618</v>
      </c>
      <c r="L692" s="5" t="s">
        <v>1458</v>
      </c>
      <c r="M692" s="5" t="s">
        <v>265</v>
      </c>
      <c r="N692" s="5" t="s">
        <v>266</v>
      </c>
      <c r="O692" s="6">
        <v>43788</v>
      </c>
      <c r="P692" s="6"/>
      <c r="Q692" s="5" t="s">
        <v>62</v>
      </c>
      <c r="R692" s="7">
        <v>64000</v>
      </c>
      <c r="S692" s="7">
        <v>5800</v>
      </c>
      <c r="T692" s="5">
        <v>4</v>
      </c>
      <c r="U692" s="5">
        <v>21</v>
      </c>
      <c r="V692" s="5">
        <v>15</v>
      </c>
      <c r="W692" s="5">
        <v>31</v>
      </c>
      <c r="X692" s="5">
        <v>85</v>
      </c>
      <c r="Y692" s="5" t="s">
        <v>339</v>
      </c>
      <c r="Z692" s="5" t="s">
        <v>64</v>
      </c>
      <c r="AA692" s="5" t="s">
        <v>95</v>
      </c>
      <c r="AB692" s="5" t="s">
        <v>80</v>
      </c>
      <c r="AC692" s="5" t="s">
        <v>408</v>
      </c>
      <c r="AD692" s="5" t="s">
        <v>68</v>
      </c>
      <c r="AE692" s="5">
        <v>71</v>
      </c>
    </row>
    <row r="693" spans="1:31" ht="17" x14ac:dyDescent="0.2">
      <c r="A693" s="2" t="s">
        <v>2283</v>
      </c>
      <c r="B693" s="2" t="s">
        <v>2284</v>
      </c>
      <c r="C693" s="2" t="s">
        <v>35</v>
      </c>
      <c r="D693" s="2">
        <v>30</v>
      </c>
      <c r="E693" s="3">
        <v>35122</v>
      </c>
      <c r="F693" s="2" t="s">
        <v>581</v>
      </c>
      <c r="G693" s="2" t="s">
        <v>133</v>
      </c>
      <c r="H693" s="2" t="s">
        <v>475</v>
      </c>
      <c r="I693" s="2" t="s">
        <v>74</v>
      </c>
      <c r="J693" s="2" t="s">
        <v>685</v>
      </c>
      <c r="K693" s="2" t="s">
        <v>686</v>
      </c>
      <c r="L693" s="2" t="s">
        <v>978</v>
      </c>
      <c r="M693" s="2" t="s">
        <v>265</v>
      </c>
      <c r="N693" s="2" t="s">
        <v>78</v>
      </c>
      <c r="O693" s="3">
        <v>42218</v>
      </c>
      <c r="P693" s="3"/>
      <c r="Q693" s="2" t="s">
        <v>297</v>
      </c>
      <c r="R693" s="4">
        <v>37000</v>
      </c>
      <c r="S693" s="4">
        <v>700</v>
      </c>
      <c r="T693" s="2">
        <v>2</v>
      </c>
      <c r="U693" s="2">
        <v>25</v>
      </c>
      <c r="V693" s="2">
        <v>23</v>
      </c>
      <c r="W693" s="2">
        <v>23</v>
      </c>
      <c r="X693" s="2">
        <v>62</v>
      </c>
      <c r="Y693" s="2" t="s">
        <v>46</v>
      </c>
      <c r="Z693" s="2" t="s">
        <v>151</v>
      </c>
      <c r="AA693" s="2" t="s">
        <v>215</v>
      </c>
      <c r="AB693" s="2" t="s">
        <v>66</v>
      </c>
      <c r="AC693" s="2" t="s">
        <v>143</v>
      </c>
      <c r="AD693" s="2" t="s">
        <v>51</v>
      </c>
      <c r="AE693" s="2">
        <v>46</v>
      </c>
    </row>
    <row r="694" spans="1:31" ht="17" x14ac:dyDescent="0.2">
      <c r="A694" s="5" t="s">
        <v>2285</v>
      </c>
      <c r="B694" s="5" t="s">
        <v>2286</v>
      </c>
      <c r="C694" s="5" t="s">
        <v>35</v>
      </c>
      <c r="D694" s="5">
        <v>30</v>
      </c>
      <c r="E694" s="6">
        <v>35086</v>
      </c>
      <c r="F694" s="5" t="s">
        <v>560</v>
      </c>
      <c r="G694" s="5" t="s">
        <v>100</v>
      </c>
      <c r="H694" s="5" t="s">
        <v>1309</v>
      </c>
      <c r="I694" s="5" t="s">
        <v>39</v>
      </c>
      <c r="J694" s="5" t="s">
        <v>211</v>
      </c>
      <c r="K694" s="5" t="s">
        <v>212</v>
      </c>
      <c r="L694" s="5" t="s">
        <v>60</v>
      </c>
      <c r="M694" s="5" t="s">
        <v>61</v>
      </c>
      <c r="N694" s="5" t="s">
        <v>60</v>
      </c>
      <c r="O694" s="6">
        <v>45743</v>
      </c>
      <c r="P694" s="6"/>
      <c r="Q694" s="5" t="s">
        <v>45</v>
      </c>
      <c r="R694" s="7">
        <v>184000</v>
      </c>
      <c r="S694" s="7">
        <v>1800</v>
      </c>
      <c r="T694" s="5" t="s">
        <v>578</v>
      </c>
      <c r="U694" s="5">
        <v>16</v>
      </c>
      <c r="V694" s="5">
        <v>1</v>
      </c>
      <c r="W694" s="5">
        <v>15</v>
      </c>
      <c r="X694" s="5">
        <v>52</v>
      </c>
      <c r="Y694" s="5" t="s">
        <v>46</v>
      </c>
      <c r="Z694" s="5" t="s">
        <v>844</v>
      </c>
      <c r="AA694" s="5" t="s">
        <v>65</v>
      </c>
      <c r="AB694" s="5" t="s">
        <v>80</v>
      </c>
      <c r="AC694" s="5" t="s">
        <v>121</v>
      </c>
      <c r="AD694" s="5" t="s">
        <v>68</v>
      </c>
      <c r="AE694" s="5">
        <v>33.700000000000003</v>
      </c>
    </row>
    <row r="695" spans="1:31" ht="17" x14ac:dyDescent="0.2">
      <c r="A695" s="2" t="s">
        <v>2287</v>
      </c>
      <c r="B695" s="2" t="s">
        <v>2288</v>
      </c>
      <c r="C695" s="2" t="s">
        <v>154</v>
      </c>
      <c r="D695" s="2">
        <v>50</v>
      </c>
      <c r="E695" s="3">
        <v>27737</v>
      </c>
      <c r="F695" s="2" t="s">
        <v>523</v>
      </c>
      <c r="G695" s="2" t="s">
        <v>100</v>
      </c>
      <c r="H695" s="2" t="s">
        <v>561</v>
      </c>
      <c r="I695" s="2" t="s">
        <v>437</v>
      </c>
      <c r="J695" s="2" t="s">
        <v>381</v>
      </c>
      <c r="K695" s="2" t="s">
        <v>382</v>
      </c>
      <c r="L695" s="2" t="s">
        <v>781</v>
      </c>
      <c r="M695" s="2" t="s">
        <v>61</v>
      </c>
      <c r="N695" s="2" t="s">
        <v>782</v>
      </c>
      <c r="O695" s="3">
        <v>44724</v>
      </c>
      <c r="P695" s="3"/>
      <c r="Q695" s="2" t="s">
        <v>297</v>
      </c>
      <c r="R695" s="4">
        <v>121000</v>
      </c>
      <c r="S695" s="4">
        <v>16900</v>
      </c>
      <c r="T695" s="2">
        <v>5</v>
      </c>
      <c r="U695" s="2">
        <v>23</v>
      </c>
      <c r="V695" s="2">
        <v>28</v>
      </c>
      <c r="W695" s="2">
        <v>22</v>
      </c>
      <c r="X695" s="2">
        <v>91</v>
      </c>
      <c r="Y695" s="2" t="s">
        <v>298</v>
      </c>
      <c r="Z695" s="2" t="s">
        <v>844</v>
      </c>
      <c r="AA695" s="2" t="s">
        <v>176</v>
      </c>
      <c r="AB695" s="2" t="s">
        <v>66</v>
      </c>
      <c r="AC695" s="2" t="s">
        <v>267</v>
      </c>
      <c r="AD695" s="2" t="s">
        <v>68</v>
      </c>
      <c r="AE695" s="2">
        <v>82.6</v>
      </c>
    </row>
    <row r="696" spans="1:31" ht="17" x14ac:dyDescent="0.2">
      <c r="A696" s="5" t="s">
        <v>2289</v>
      </c>
      <c r="B696" s="5" t="s">
        <v>2290</v>
      </c>
      <c r="C696" s="5" t="s">
        <v>35</v>
      </c>
      <c r="D696" s="5">
        <v>23</v>
      </c>
      <c r="E696" s="6">
        <v>37575</v>
      </c>
      <c r="F696" s="5" t="s">
        <v>99</v>
      </c>
      <c r="G696" s="5" t="s">
        <v>100</v>
      </c>
      <c r="H696" s="5" t="s">
        <v>1703</v>
      </c>
      <c r="I696" s="5" t="s">
        <v>703</v>
      </c>
      <c r="J696" s="5" t="s">
        <v>102</v>
      </c>
      <c r="K696" s="5" t="s">
        <v>103</v>
      </c>
      <c r="L696" s="5" t="s">
        <v>1273</v>
      </c>
      <c r="M696" s="5" t="s">
        <v>265</v>
      </c>
      <c r="N696" s="5" t="s">
        <v>360</v>
      </c>
      <c r="O696" s="6">
        <v>42808</v>
      </c>
      <c r="P696" s="6"/>
      <c r="Q696" s="5" t="s">
        <v>62</v>
      </c>
      <c r="R696" s="7">
        <v>30000</v>
      </c>
      <c r="S696" s="7">
        <v>1500</v>
      </c>
      <c r="T696" s="5">
        <v>3</v>
      </c>
      <c r="U696" s="5">
        <v>30</v>
      </c>
      <c r="V696" s="5">
        <v>5</v>
      </c>
      <c r="W696" s="5">
        <v>7</v>
      </c>
      <c r="X696" s="5">
        <v>67</v>
      </c>
      <c r="Y696" s="5" t="s">
        <v>46</v>
      </c>
      <c r="Z696" s="5" t="s">
        <v>844</v>
      </c>
      <c r="AA696" s="5" t="s">
        <v>215</v>
      </c>
      <c r="AB696" s="5" t="s">
        <v>80</v>
      </c>
      <c r="AC696" s="5" t="s">
        <v>108</v>
      </c>
      <c r="AD696" s="5" t="s">
        <v>68</v>
      </c>
      <c r="AE696" s="5">
        <v>64.5</v>
      </c>
    </row>
    <row r="697" spans="1:31" ht="17" x14ac:dyDescent="0.2">
      <c r="A697" s="2" t="s">
        <v>2291</v>
      </c>
      <c r="B697" s="2" t="s">
        <v>2292</v>
      </c>
      <c r="C697" s="2" t="s">
        <v>35</v>
      </c>
      <c r="D697" s="2">
        <v>24</v>
      </c>
      <c r="E697" s="3">
        <v>37212</v>
      </c>
      <c r="F697" s="2" t="s">
        <v>210</v>
      </c>
      <c r="G697" s="2" t="s">
        <v>100</v>
      </c>
      <c r="H697" s="2" t="s">
        <v>519</v>
      </c>
      <c r="I697" s="2" t="s">
        <v>74</v>
      </c>
      <c r="J697" s="2" t="s">
        <v>440</v>
      </c>
      <c r="K697" s="2" t="s">
        <v>441</v>
      </c>
      <c r="L697" s="2" t="s">
        <v>1746</v>
      </c>
      <c r="M697" s="2" t="s">
        <v>61</v>
      </c>
      <c r="N697" s="2" t="s">
        <v>60</v>
      </c>
      <c r="O697" s="3">
        <v>45789</v>
      </c>
      <c r="P697" s="3"/>
      <c r="Q697" s="2" t="s">
        <v>62</v>
      </c>
      <c r="R697" s="4">
        <v>64000</v>
      </c>
      <c r="S697" s="4">
        <v>3200</v>
      </c>
      <c r="T697" s="2" t="s">
        <v>106</v>
      </c>
      <c r="U697" s="2">
        <v>27</v>
      </c>
      <c r="V697" s="2">
        <v>21</v>
      </c>
      <c r="W697" s="2">
        <v>16</v>
      </c>
      <c r="X697" s="2">
        <v>68</v>
      </c>
      <c r="Y697" s="2" t="s">
        <v>46</v>
      </c>
      <c r="Z697" s="2" t="s">
        <v>1496</v>
      </c>
      <c r="AA697" s="2" t="s">
        <v>95</v>
      </c>
      <c r="AB697" s="2" t="s">
        <v>164</v>
      </c>
      <c r="AC697" s="2" t="s">
        <v>121</v>
      </c>
      <c r="AD697" s="2" t="s">
        <v>68</v>
      </c>
      <c r="AE697" s="2">
        <v>59.5</v>
      </c>
    </row>
    <row r="698" spans="1:31" ht="17" x14ac:dyDescent="0.2">
      <c r="A698" s="5" t="s">
        <v>2293</v>
      </c>
      <c r="B698" s="5" t="s">
        <v>2294</v>
      </c>
      <c r="C698" s="5" t="s">
        <v>35</v>
      </c>
      <c r="D698" s="5">
        <v>49</v>
      </c>
      <c r="E698" s="6">
        <v>27930</v>
      </c>
      <c r="F698" s="5" t="s">
        <v>260</v>
      </c>
      <c r="G698" s="5" t="s">
        <v>100</v>
      </c>
      <c r="H698" s="5" t="s">
        <v>342</v>
      </c>
      <c r="I698" s="5" t="s">
        <v>74</v>
      </c>
      <c r="J698" s="5" t="s">
        <v>357</v>
      </c>
      <c r="K698" s="5" t="s">
        <v>358</v>
      </c>
      <c r="L698" s="5" t="s">
        <v>2295</v>
      </c>
      <c r="M698" s="5" t="s">
        <v>161</v>
      </c>
      <c r="N698" s="5" t="s">
        <v>1252</v>
      </c>
      <c r="O698" s="6">
        <v>42116</v>
      </c>
      <c r="P698" s="6"/>
      <c r="Q698" s="5" t="s">
        <v>62</v>
      </c>
      <c r="R698" s="7">
        <v>59000</v>
      </c>
      <c r="S698" s="7">
        <v>3000</v>
      </c>
      <c r="T698" s="5">
        <v>3</v>
      </c>
      <c r="U698" s="5">
        <v>36</v>
      </c>
      <c r="V698" s="5">
        <v>25</v>
      </c>
      <c r="W698" s="5">
        <v>30</v>
      </c>
      <c r="X698" s="5">
        <v>51</v>
      </c>
      <c r="Y698" s="5" t="s">
        <v>46</v>
      </c>
      <c r="Z698" s="5" t="s">
        <v>47</v>
      </c>
      <c r="AA698" s="5" t="s">
        <v>95</v>
      </c>
      <c r="AB698" s="5" t="s">
        <v>66</v>
      </c>
      <c r="AC698" s="5" t="s">
        <v>267</v>
      </c>
      <c r="AD698" s="5" t="s">
        <v>68</v>
      </c>
      <c r="AE698" s="5">
        <v>53.8</v>
      </c>
    </row>
    <row r="699" spans="1:31" ht="17" x14ac:dyDescent="0.2">
      <c r="A699" s="2" t="s">
        <v>2296</v>
      </c>
      <c r="B699" s="2" t="s">
        <v>2297</v>
      </c>
      <c r="C699" s="2" t="s">
        <v>168</v>
      </c>
      <c r="D699" s="2">
        <v>37</v>
      </c>
      <c r="E699" s="3">
        <v>32603</v>
      </c>
      <c r="F699" s="2" t="s">
        <v>279</v>
      </c>
      <c r="G699" s="2" t="s">
        <v>55</v>
      </c>
      <c r="H699" s="2" t="s">
        <v>626</v>
      </c>
      <c r="I699" s="2" t="s">
        <v>115</v>
      </c>
      <c r="J699" s="2" t="s">
        <v>627</v>
      </c>
      <c r="K699" s="2" t="s">
        <v>628</v>
      </c>
      <c r="L699" s="2" t="s">
        <v>359</v>
      </c>
      <c r="M699" s="2" t="s">
        <v>255</v>
      </c>
      <c r="N699" s="2" t="s">
        <v>80</v>
      </c>
      <c r="O699" s="3">
        <v>44381</v>
      </c>
      <c r="P699" s="3"/>
      <c r="Q699" s="2" t="s">
        <v>45</v>
      </c>
      <c r="R699" s="4">
        <v>68000</v>
      </c>
      <c r="S699" s="4">
        <v>3400</v>
      </c>
      <c r="T699" s="2">
        <v>3</v>
      </c>
      <c r="U699" s="2">
        <v>24</v>
      </c>
      <c r="V699" s="2">
        <v>2</v>
      </c>
      <c r="W699" s="2">
        <v>23</v>
      </c>
      <c r="X699" s="2">
        <v>67</v>
      </c>
      <c r="Y699" s="2" t="s">
        <v>46</v>
      </c>
      <c r="Z699" s="2" t="s">
        <v>47</v>
      </c>
      <c r="AA699" s="2" t="s">
        <v>215</v>
      </c>
      <c r="AB699" s="2" t="s">
        <v>80</v>
      </c>
      <c r="AC699" s="2" t="s">
        <v>284</v>
      </c>
      <c r="AD699" s="2" t="s">
        <v>68</v>
      </c>
      <c r="AE699" s="2">
        <v>56.5</v>
      </c>
    </row>
    <row r="700" spans="1:31" ht="17" x14ac:dyDescent="0.2">
      <c r="A700" s="5" t="s">
        <v>2298</v>
      </c>
      <c r="B700" s="5" t="s">
        <v>2299</v>
      </c>
      <c r="C700" s="5" t="s">
        <v>35</v>
      </c>
      <c r="D700" s="5">
        <v>57</v>
      </c>
      <c r="E700" s="6">
        <v>25334</v>
      </c>
      <c r="F700" s="5" t="s">
        <v>133</v>
      </c>
      <c r="G700" s="5" t="s">
        <v>133</v>
      </c>
      <c r="H700" s="5" t="s">
        <v>652</v>
      </c>
      <c r="I700" s="5" t="s">
        <v>115</v>
      </c>
      <c r="J700" s="5" t="s">
        <v>685</v>
      </c>
      <c r="K700" s="5" t="s">
        <v>686</v>
      </c>
      <c r="L700" s="5" t="s">
        <v>160</v>
      </c>
      <c r="M700" s="5" t="s">
        <v>161</v>
      </c>
      <c r="N700" s="5" t="s">
        <v>174</v>
      </c>
      <c r="O700" s="6">
        <v>43802</v>
      </c>
      <c r="P700" s="6"/>
      <c r="Q700" s="5" t="s">
        <v>128</v>
      </c>
      <c r="R700" s="7">
        <v>76000</v>
      </c>
      <c r="S700" s="7">
        <v>3800</v>
      </c>
      <c r="T700" s="5" t="s">
        <v>106</v>
      </c>
      <c r="U700" s="5">
        <v>21</v>
      </c>
      <c r="V700" s="5">
        <v>13</v>
      </c>
      <c r="W700" s="5">
        <v>1</v>
      </c>
      <c r="X700" s="5">
        <v>56</v>
      </c>
      <c r="Y700" s="5" t="s">
        <v>63</v>
      </c>
      <c r="Z700" s="5" t="s">
        <v>47</v>
      </c>
      <c r="AA700" s="5" t="s">
        <v>142</v>
      </c>
      <c r="AB700" s="5" t="s">
        <v>80</v>
      </c>
      <c r="AC700" s="5" t="s">
        <v>143</v>
      </c>
      <c r="AD700" s="5" t="s">
        <v>68</v>
      </c>
      <c r="AE700" s="5">
        <v>61.3</v>
      </c>
    </row>
    <row r="701" spans="1:31" ht="17" x14ac:dyDescent="0.2">
      <c r="A701" s="2" t="s">
        <v>2300</v>
      </c>
      <c r="B701" s="2" t="s">
        <v>2301</v>
      </c>
      <c r="C701" s="2" t="s">
        <v>287</v>
      </c>
      <c r="D701" s="2">
        <v>36</v>
      </c>
      <c r="E701" s="3">
        <v>32707</v>
      </c>
      <c r="F701" s="2" t="s">
        <v>429</v>
      </c>
      <c r="G701" s="2" t="s">
        <v>72</v>
      </c>
      <c r="H701" s="2" t="s">
        <v>555</v>
      </c>
      <c r="I701" s="2" t="s">
        <v>115</v>
      </c>
      <c r="J701" s="2" t="s">
        <v>202</v>
      </c>
      <c r="K701" s="2" t="s">
        <v>203</v>
      </c>
      <c r="L701" s="2" t="s">
        <v>2302</v>
      </c>
      <c r="M701" s="2" t="s">
        <v>161</v>
      </c>
      <c r="N701" s="2" t="s">
        <v>1252</v>
      </c>
      <c r="O701" s="3">
        <v>44487</v>
      </c>
      <c r="P701" s="3"/>
      <c r="Q701" s="2" t="s">
        <v>79</v>
      </c>
      <c r="R701" s="4">
        <v>66000</v>
      </c>
      <c r="S701" s="4">
        <v>9200</v>
      </c>
      <c r="T701" s="2">
        <v>5</v>
      </c>
      <c r="U701" s="2">
        <v>30</v>
      </c>
      <c r="V701" s="2">
        <v>13</v>
      </c>
      <c r="W701" s="2">
        <v>0</v>
      </c>
      <c r="X701" s="2">
        <v>80</v>
      </c>
      <c r="Y701" s="2" t="s">
        <v>46</v>
      </c>
      <c r="Z701" s="2" t="s">
        <v>47</v>
      </c>
      <c r="AA701" s="2" t="s">
        <v>48</v>
      </c>
      <c r="AB701" s="2" t="s">
        <v>129</v>
      </c>
      <c r="AC701" s="2" t="s">
        <v>130</v>
      </c>
      <c r="AD701" s="2" t="s">
        <v>68</v>
      </c>
      <c r="AE701" s="2">
        <v>90.5</v>
      </c>
    </row>
    <row r="702" spans="1:31" ht="17" x14ac:dyDescent="0.2">
      <c r="A702" s="5" t="s">
        <v>2303</v>
      </c>
      <c r="B702" s="5" t="s">
        <v>2304</v>
      </c>
      <c r="C702" s="5" t="s">
        <v>258</v>
      </c>
      <c r="D702" s="5">
        <v>54</v>
      </c>
      <c r="E702" s="6">
        <v>26122</v>
      </c>
      <c r="F702" s="5" t="s">
        <v>99</v>
      </c>
      <c r="G702" s="5" t="s">
        <v>100</v>
      </c>
      <c r="H702" s="5" t="s">
        <v>2305</v>
      </c>
      <c r="I702" s="5" t="s">
        <v>74</v>
      </c>
      <c r="J702" s="5" t="s">
        <v>102</v>
      </c>
      <c r="K702" s="5" t="s">
        <v>103</v>
      </c>
      <c r="L702" s="5" t="s">
        <v>660</v>
      </c>
      <c r="M702" s="5" t="s">
        <v>1145</v>
      </c>
      <c r="N702" s="5" t="s">
        <v>80</v>
      </c>
      <c r="O702" s="6">
        <v>44199</v>
      </c>
      <c r="P702" s="6"/>
      <c r="Q702" s="5" t="s">
        <v>62</v>
      </c>
      <c r="R702" s="7">
        <v>59000</v>
      </c>
      <c r="S702" s="7">
        <v>1200</v>
      </c>
      <c r="T702" s="5">
        <v>2</v>
      </c>
      <c r="U702" s="5">
        <v>0</v>
      </c>
      <c r="V702" s="5">
        <v>23</v>
      </c>
      <c r="W702" s="5">
        <v>10</v>
      </c>
      <c r="X702" s="5">
        <v>56</v>
      </c>
      <c r="Y702" s="5" t="s">
        <v>46</v>
      </c>
      <c r="Z702" s="5" t="s">
        <v>312</v>
      </c>
      <c r="AA702" s="5" t="s">
        <v>142</v>
      </c>
      <c r="AB702" s="5" t="s">
        <v>80</v>
      </c>
      <c r="AC702" s="5" t="s">
        <v>108</v>
      </c>
      <c r="AD702" s="5" t="s">
        <v>68</v>
      </c>
      <c r="AE702" s="5">
        <v>42.6</v>
      </c>
    </row>
    <row r="703" spans="1:31" ht="17" x14ac:dyDescent="0.2">
      <c r="A703" s="2" t="s">
        <v>2306</v>
      </c>
      <c r="B703" s="2" t="s">
        <v>2307</v>
      </c>
      <c r="C703" s="2" t="s">
        <v>168</v>
      </c>
      <c r="D703" s="2">
        <v>25</v>
      </c>
      <c r="E703" s="3" t="s">
        <v>2308</v>
      </c>
      <c r="F703" s="2" t="s">
        <v>279</v>
      </c>
      <c r="G703" s="2" t="s">
        <v>1006</v>
      </c>
      <c r="H703" s="2" t="s">
        <v>1089</v>
      </c>
      <c r="I703" s="2" t="s">
        <v>115</v>
      </c>
      <c r="J703" s="2" t="s">
        <v>627</v>
      </c>
      <c r="K703" s="2" t="s">
        <v>628</v>
      </c>
      <c r="L703" s="2" t="s">
        <v>968</v>
      </c>
      <c r="M703" s="2" t="s">
        <v>337</v>
      </c>
      <c r="N703" s="2" t="s">
        <v>709</v>
      </c>
      <c r="O703" s="3">
        <v>45926</v>
      </c>
      <c r="P703" s="3">
        <v>46110</v>
      </c>
      <c r="Q703" s="2" t="s">
        <v>214</v>
      </c>
      <c r="R703" s="4">
        <v>72000</v>
      </c>
      <c r="S703" s="4">
        <v>6500</v>
      </c>
      <c r="T703" s="2">
        <v>4</v>
      </c>
      <c r="U703" s="2">
        <v>3</v>
      </c>
      <c r="V703" s="2">
        <v>6</v>
      </c>
      <c r="W703" s="2">
        <v>13</v>
      </c>
      <c r="X703" s="2">
        <v>49</v>
      </c>
      <c r="Y703" s="2" t="s">
        <v>46</v>
      </c>
      <c r="Z703" s="2" t="s">
        <v>64</v>
      </c>
      <c r="AA703" s="2" t="s">
        <v>215</v>
      </c>
      <c r="AB703" s="2" t="s">
        <v>989</v>
      </c>
      <c r="AC703" s="2" t="s">
        <v>284</v>
      </c>
      <c r="AD703" s="2" t="s">
        <v>68</v>
      </c>
      <c r="AE703" s="2">
        <v>57.4</v>
      </c>
    </row>
    <row r="704" spans="1:31" ht="17" x14ac:dyDescent="0.2">
      <c r="A704" s="5" t="s">
        <v>2309</v>
      </c>
      <c r="B704" s="5" t="s">
        <v>2310</v>
      </c>
      <c r="C704" s="5" t="s">
        <v>154</v>
      </c>
      <c r="D704" s="5">
        <v>54</v>
      </c>
      <c r="E704" s="6" t="s">
        <v>112</v>
      </c>
      <c r="F704" s="5" t="s">
        <v>952</v>
      </c>
      <c r="G704" s="5" t="s">
        <v>100</v>
      </c>
      <c r="H704" s="5" t="s">
        <v>218</v>
      </c>
      <c r="I704" s="5" t="s">
        <v>74</v>
      </c>
      <c r="J704" s="5" t="s">
        <v>102</v>
      </c>
      <c r="K704" s="5" t="s">
        <v>103</v>
      </c>
      <c r="L704" s="5" t="s">
        <v>1458</v>
      </c>
      <c r="M704" s="5" t="s">
        <v>265</v>
      </c>
      <c r="N704" s="5" t="s">
        <v>266</v>
      </c>
      <c r="O704" s="6">
        <v>45548</v>
      </c>
      <c r="P704" s="6"/>
      <c r="Q704" s="5" t="s">
        <v>62</v>
      </c>
      <c r="R704" s="7">
        <v>36000</v>
      </c>
      <c r="S704" s="7">
        <v>700</v>
      </c>
      <c r="T704" s="5" t="s">
        <v>502</v>
      </c>
      <c r="U704" s="5">
        <v>24</v>
      </c>
      <c r="V704" s="5">
        <v>7</v>
      </c>
      <c r="W704" s="5">
        <v>18</v>
      </c>
      <c r="X704" s="5">
        <v>49</v>
      </c>
      <c r="Y704" s="5" t="s">
        <v>46</v>
      </c>
      <c r="Z704" s="5" t="s">
        <v>64</v>
      </c>
      <c r="AA704" s="5" t="s">
        <v>48</v>
      </c>
      <c r="AB704" s="5" t="s">
        <v>66</v>
      </c>
      <c r="AC704" s="5" t="s">
        <v>108</v>
      </c>
      <c r="AD704" s="5" t="s">
        <v>68</v>
      </c>
      <c r="AE704" s="5">
        <v>42.1</v>
      </c>
    </row>
    <row r="705" spans="1:31" ht="17" x14ac:dyDescent="0.2">
      <c r="A705" s="2" t="s">
        <v>2311</v>
      </c>
      <c r="B705" s="2" t="s">
        <v>2312</v>
      </c>
      <c r="C705" s="2" t="s">
        <v>35</v>
      </c>
      <c r="D705" s="2">
        <v>22</v>
      </c>
      <c r="E705" s="3">
        <v>37876</v>
      </c>
      <c r="F705" s="2" t="s">
        <v>1165</v>
      </c>
      <c r="G705" s="2" t="s">
        <v>72</v>
      </c>
      <c r="H705" s="2" t="s">
        <v>1322</v>
      </c>
      <c r="I705" s="2" t="s">
        <v>57</v>
      </c>
      <c r="J705" s="2" t="s">
        <v>450</v>
      </c>
      <c r="K705" s="2" t="s">
        <v>451</v>
      </c>
      <c r="L705" s="2" t="s">
        <v>160</v>
      </c>
      <c r="M705" s="2" t="s">
        <v>161</v>
      </c>
      <c r="N705" s="2" t="s">
        <v>174</v>
      </c>
      <c r="O705" s="3">
        <v>44430</v>
      </c>
      <c r="P705" s="3">
        <v>44888</v>
      </c>
      <c r="Q705" s="2" t="s">
        <v>141</v>
      </c>
      <c r="R705" s="4">
        <v>127000</v>
      </c>
      <c r="S705" s="4">
        <v>2500</v>
      </c>
      <c r="T705" s="2">
        <v>2</v>
      </c>
      <c r="U705" s="2">
        <v>38</v>
      </c>
      <c r="V705" s="2">
        <v>20</v>
      </c>
      <c r="W705" s="2">
        <v>16</v>
      </c>
      <c r="X705" s="2">
        <v>53</v>
      </c>
      <c r="Y705" s="2" t="s">
        <v>298</v>
      </c>
      <c r="Z705" s="2" t="s">
        <v>47</v>
      </c>
      <c r="AA705" s="2" t="s">
        <v>221</v>
      </c>
      <c r="AB705" s="2" t="s">
        <v>80</v>
      </c>
      <c r="AC705" s="2" t="s">
        <v>81</v>
      </c>
      <c r="AD705" s="2" t="s">
        <v>68</v>
      </c>
      <c r="AE705" s="2">
        <v>48</v>
      </c>
    </row>
    <row r="706" spans="1:31" ht="34" x14ac:dyDescent="0.2">
      <c r="A706" s="5" t="s">
        <v>2313</v>
      </c>
      <c r="B706" s="5" t="s">
        <v>2314</v>
      </c>
      <c r="C706" s="5" t="s">
        <v>154</v>
      </c>
      <c r="D706" s="5">
        <v>31</v>
      </c>
      <c r="E706" s="6">
        <v>34627</v>
      </c>
      <c r="F706" s="5" t="s">
        <v>2315</v>
      </c>
      <c r="G706" s="5" t="s">
        <v>72</v>
      </c>
      <c r="H706" s="5" t="s">
        <v>690</v>
      </c>
      <c r="I706" s="5" t="s">
        <v>380</v>
      </c>
      <c r="J706" s="5" t="s">
        <v>617</v>
      </c>
      <c r="K706" s="5" t="s">
        <v>618</v>
      </c>
      <c r="L706" s="5" t="s">
        <v>1651</v>
      </c>
      <c r="M706" s="5" t="s">
        <v>1395</v>
      </c>
      <c r="N706" s="5" t="s">
        <v>150</v>
      </c>
      <c r="O706" s="6" t="s">
        <v>2316</v>
      </c>
      <c r="P706" s="6">
        <v>44945</v>
      </c>
      <c r="Q706" s="5" t="s">
        <v>141</v>
      </c>
      <c r="R706" s="7">
        <v>92000</v>
      </c>
      <c r="S706" s="7">
        <v>4600</v>
      </c>
      <c r="T706" s="5" t="s">
        <v>571</v>
      </c>
      <c r="U706" s="5">
        <v>48</v>
      </c>
      <c r="V706" s="5">
        <v>19</v>
      </c>
      <c r="W706" s="5">
        <v>8</v>
      </c>
      <c r="X706" s="5">
        <v>50</v>
      </c>
      <c r="Y706" s="5" t="s">
        <v>46</v>
      </c>
      <c r="Z706" s="5" t="s">
        <v>64</v>
      </c>
      <c r="AA706" s="5" t="s">
        <v>48</v>
      </c>
      <c r="AB706" s="5" t="s">
        <v>66</v>
      </c>
      <c r="AC706" s="5" t="s">
        <v>408</v>
      </c>
      <c r="AD706" s="5" t="s">
        <v>68</v>
      </c>
      <c r="AE706" s="5">
        <v>60.5</v>
      </c>
    </row>
    <row r="707" spans="1:31" ht="17" x14ac:dyDescent="0.2">
      <c r="A707" s="2" t="s">
        <v>2317</v>
      </c>
      <c r="B707" s="2" t="s">
        <v>2318</v>
      </c>
      <c r="C707" s="2" t="s">
        <v>154</v>
      </c>
      <c r="D707" s="2">
        <v>59</v>
      </c>
      <c r="E707" s="3" t="s">
        <v>2319</v>
      </c>
      <c r="F707" s="2" t="s">
        <v>2320</v>
      </c>
      <c r="G707" s="2" t="s">
        <v>55</v>
      </c>
      <c r="H707" s="2" t="s">
        <v>1089</v>
      </c>
      <c r="I707" s="2" t="s">
        <v>115</v>
      </c>
      <c r="J707" s="2" t="s">
        <v>627</v>
      </c>
      <c r="K707" s="2" t="s">
        <v>1602</v>
      </c>
      <c r="L707" s="2" t="s">
        <v>272</v>
      </c>
      <c r="M707" s="2" t="s">
        <v>273</v>
      </c>
      <c r="N707" s="2" t="s">
        <v>274</v>
      </c>
      <c r="O707" s="3" t="s">
        <v>2321</v>
      </c>
      <c r="P707" s="3"/>
      <c r="Q707" s="2" t="s">
        <v>62</v>
      </c>
      <c r="R707" s="4">
        <v>80000</v>
      </c>
      <c r="S707" s="4">
        <v>4000</v>
      </c>
      <c r="T707" s="2">
        <v>3</v>
      </c>
      <c r="U707" s="2">
        <v>24</v>
      </c>
      <c r="V707" s="2">
        <v>20</v>
      </c>
      <c r="W707" s="2">
        <v>10</v>
      </c>
      <c r="X707" s="2">
        <v>62</v>
      </c>
      <c r="Y707" s="2" t="s">
        <v>46</v>
      </c>
      <c r="Z707" s="2" t="s">
        <v>64</v>
      </c>
      <c r="AA707" s="2" t="s">
        <v>221</v>
      </c>
      <c r="AB707" s="2" t="s">
        <v>164</v>
      </c>
      <c r="AC707" s="2" t="s">
        <v>284</v>
      </c>
      <c r="AD707" s="2" t="s">
        <v>82</v>
      </c>
      <c r="AE707" s="2">
        <v>59.7</v>
      </c>
    </row>
    <row r="708" spans="1:31" ht="34" x14ac:dyDescent="0.2">
      <c r="A708" s="5" t="s">
        <v>2322</v>
      </c>
      <c r="B708" s="5" t="s">
        <v>2323</v>
      </c>
      <c r="C708" s="5" t="s">
        <v>35</v>
      </c>
      <c r="D708" s="5">
        <v>46</v>
      </c>
      <c r="E708" s="6">
        <v>29314</v>
      </c>
      <c r="F708" s="5" t="s">
        <v>124</v>
      </c>
      <c r="G708" s="5" t="s">
        <v>72</v>
      </c>
      <c r="H708" s="5" t="s">
        <v>201</v>
      </c>
      <c r="I708" s="5" t="s">
        <v>389</v>
      </c>
      <c r="J708" s="5" t="s">
        <v>514</v>
      </c>
      <c r="K708" s="5" t="s">
        <v>515</v>
      </c>
      <c r="L708" s="5" t="s">
        <v>186</v>
      </c>
      <c r="M708" s="5" t="s">
        <v>61</v>
      </c>
      <c r="N708" s="5" t="s">
        <v>186</v>
      </c>
      <c r="O708" s="6">
        <v>45064</v>
      </c>
      <c r="P708" s="6"/>
      <c r="Q708" s="5" t="s">
        <v>62</v>
      </c>
      <c r="R708" s="7">
        <v>124000</v>
      </c>
      <c r="S708" s="7">
        <v>18600</v>
      </c>
      <c r="T708" s="5">
        <v>5</v>
      </c>
      <c r="U708" s="5">
        <v>44</v>
      </c>
      <c r="V708" s="5">
        <v>11</v>
      </c>
      <c r="W708" s="5">
        <v>11</v>
      </c>
      <c r="X708" s="5">
        <v>88</v>
      </c>
      <c r="Y708" s="5" t="s">
        <v>46</v>
      </c>
      <c r="Z708" s="5" t="s">
        <v>64</v>
      </c>
      <c r="AA708" s="5" t="s">
        <v>176</v>
      </c>
      <c r="AB708" s="5" t="s">
        <v>275</v>
      </c>
      <c r="AC708" s="5" t="s">
        <v>130</v>
      </c>
      <c r="AD708" s="5" t="s">
        <v>68</v>
      </c>
      <c r="AE708" s="5">
        <v>90.3</v>
      </c>
    </row>
    <row r="709" spans="1:31" ht="17" x14ac:dyDescent="0.2">
      <c r="A709" s="2" t="s">
        <v>2324</v>
      </c>
      <c r="B709" s="2" t="s">
        <v>2325</v>
      </c>
      <c r="C709" s="2" t="s">
        <v>35</v>
      </c>
      <c r="D709" s="2">
        <v>55</v>
      </c>
      <c r="E709" s="3">
        <v>25871</v>
      </c>
      <c r="F709" s="2" t="s">
        <v>99</v>
      </c>
      <c r="G709" s="2" t="s">
        <v>100</v>
      </c>
      <c r="H709" s="2" t="s">
        <v>682</v>
      </c>
      <c r="I709" s="2" t="s">
        <v>157</v>
      </c>
      <c r="J709" s="2" t="s">
        <v>102</v>
      </c>
      <c r="K709" s="2" t="s">
        <v>103</v>
      </c>
      <c r="L709" s="2" t="s">
        <v>173</v>
      </c>
      <c r="M709" s="2" t="s">
        <v>161</v>
      </c>
      <c r="N709" s="2" t="s">
        <v>174</v>
      </c>
      <c r="O709" s="3">
        <v>42419</v>
      </c>
      <c r="P709" s="3"/>
      <c r="Q709" s="2" t="s">
        <v>45</v>
      </c>
      <c r="R709" s="4">
        <v>46000</v>
      </c>
      <c r="S709" s="4">
        <v>2300</v>
      </c>
      <c r="T709" s="2" t="s">
        <v>187</v>
      </c>
      <c r="U709" s="2">
        <v>5</v>
      </c>
      <c r="V709" s="2">
        <v>0</v>
      </c>
      <c r="W709" s="2">
        <v>8</v>
      </c>
      <c r="X709" s="2">
        <v>59</v>
      </c>
      <c r="Y709" s="2" t="s">
        <v>46</v>
      </c>
      <c r="Z709" s="2" t="s">
        <v>47</v>
      </c>
      <c r="AA709" s="2" t="s">
        <v>48</v>
      </c>
      <c r="AB709" s="2" t="s">
        <v>66</v>
      </c>
      <c r="AC709" s="2" t="s">
        <v>108</v>
      </c>
      <c r="AD709" s="2" t="s">
        <v>68</v>
      </c>
      <c r="AE709" s="2">
        <v>54.9</v>
      </c>
    </row>
    <row r="710" spans="1:31" ht="17" x14ac:dyDescent="0.2">
      <c r="A710" s="5" t="s">
        <v>2326</v>
      </c>
      <c r="B710" s="5" t="s">
        <v>2327</v>
      </c>
      <c r="C710" s="5" t="s">
        <v>209</v>
      </c>
      <c r="D710" s="5">
        <v>22</v>
      </c>
      <c r="E710" s="6">
        <v>37978</v>
      </c>
      <c r="F710" s="5" t="s">
        <v>71</v>
      </c>
      <c r="G710" s="5" t="s">
        <v>72</v>
      </c>
      <c r="H710" s="5" t="s">
        <v>1322</v>
      </c>
      <c r="I710" s="5" t="s">
        <v>183</v>
      </c>
      <c r="J710" s="5" t="s">
        <v>456</v>
      </c>
      <c r="K710" s="5" t="s">
        <v>75</v>
      </c>
      <c r="L710" s="5" t="s">
        <v>729</v>
      </c>
      <c r="M710" s="5" t="s">
        <v>525</v>
      </c>
      <c r="N710" s="5" t="s">
        <v>139</v>
      </c>
      <c r="O710" s="6" t="s">
        <v>2328</v>
      </c>
      <c r="P710" s="6"/>
      <c r="Q710" s="5" t="s">
        <v>62</v>
      </c>
      <c r="R710" s="7">
        <v>45000</v>
      </c>
      <c r="S710" s="7">
        <v>900</v>
      </c>
      <c r="T710" s="5">
        <v>2</v>
      </c>
      <c r="U710" s="5">
        <v>32</v>
      </c>
      <c r="V710" s="5">
        <v>11</v>
      </c>
      <c r="W710" s="5">
        <v>10</v>
      </c>
      <c r="X710" s="5">
        <v>64</v>
      </c>
      <c r="Y710" s="5" t="s">
        <v>46</v>
      </c>
      <c r="Z710" s="5" t="s">
        <v>151</v>
      </c>
      <c r="AA710" s="5" t="s">
        <v>215</v>
      </c>
      <c r="AB710" s="5" t="s">
        <v>66</v>
      </c>
      <c r="AC710" s="5" t="s">
        <v>81</v>
      </c>
      <c r="AD710" s="5" t="s">
        <v>68</v>
      </c>
      <c r="AE710" s="5">
        <v>53.4</v>
      </c>
    </row>
    <row r="711" spans="1:31" ht="34" x14ac:dyDescent="0.2">
      <c r="A711" s="2" t="s">
        <v>2329</v>
      </c>
      <c r="B711" s="2" t="s">
        <v>2330</v>
      </c>
      <c r="C711" s="2" t="s">
        <v>35</v>
      </c>
      <c r="D711" s="2">
        <v>23</v>
      </c>
      <c r="E711" s="3">
        <v>37496</v>
      </c>
      <c r="F711" s="2" t="s">
        <v>807</v>
      </c>
      <c r="G711" s="2" t="s">
        <v>316</v>
      </c>
      <c r="H711" s="2" t="s">
        <v>379</v>
      </c>
      <c r="I711" s="2" t="s">
        <v>57</v>
      </c>
      <c r="J711" s="2" t="s">
        <v>262</v>
      </c>
      <c r="K711" s="2" t="s">
        <v>263</v>
      </c>
      <c r="L711" s="2" t="s">
        <v>366</v>
      </c>
      <c r="M711" s="2" t="s">
        <v>273</v>
      </c>
      <c r="N711" s="2" t="s">
        <v>274</v>
      </c>
      <c r="O711" s="3">
        <v>45713</v>
      </c>
      <c r="P711" s="3"/>
      <c r="Q711" s="2" t="s">
        <v>62</v>
      </c>
      <c r="R711" s="4">
        <v>111000</v>
      </c>
      <c r="S711" s="4">
        <v>5600</v>
      </c>
      <c r="T711" s="2">
        <v>3</v>
      </c>
      <c r="U711" s="2">
        <v>10</v>
      </c>
      <c r="V711" s="2">
        <v>11</v>
      </c>
      <c r="W711" s="2">
        <v>22</v>
      </c>
      <c r="X711" s="2">
        <v>66</v>
      </c>
      <c r="Y711" s="2" t="s">
        <v>298</v>
      </c>
      <c r="Z711" s="2" t="s">
        <v>107</v>
      </c>
      <c r="AA711" s="2" t="s">
        <v>176</v>
      </c>
      <c r="AB711" s="2" t="s">
        <v>299</v>
      </c>
      <c r="AC711" s="2" t="s">
        <v>267</v>
      </c>
      <c r="AD711" s="2" t="s">
        <v>68</v>
      </c>
      <c r="AE711" s="2">
        <v>52.6</v>
      </c>
    </row>
    <row r="712" spans="1:31" ht="17" x14ac:dyDescent="0.2">
      <c r="A712" s="5" t="s">
        <v>2331</v>
      </c>
      <c r="B712" s="5" t="s">
        <v>2332</v>
      </c>
      <c r="C712" s="5" t="s">
        <v>35</v>
      </c>
      <c r="D712" s="5">
        <v>27</v>
      </c>
      <c r="E712" s="6">
        <v>36099</v>
      </c>
      <c r="F712" s="5" t="s">
        <v>2272</v>
      </c>
      <c r="G712" s="5" t="s">
        <v>37</v>
      </c>
      <c r="H712" s="5" t="s">
        <v>1433</v>
      </c>
      <c r="I712" s="5" t="s">
        <v>115</v>
      </c>
      <c r="J712" s="5" t="s">
        <v>147</v>
      </c>
      <c r="K712" s="5" t="s">
        <v>148</v>
      </c>
      <c r="L712" s="5" t="s">
        <v>463</v>
      </c>
      <c r="M712" s="5" t="s">
        <v>337</v>
      </c>
      <c r="N712" s="5" t="s">
        <v>94</v>
      </c>
      <c r="O712" s="6">
        <v>45128</v>
      </c>
      <c r="P712" s="6"/>
      <c r="Q712" s="5" t="s">
        <v>62</v>
      </c>
      <c r="R712" s="7">
        <v>65000</v>
      </c>
      <c r="S712" s="7">
        <v>3200</v>
      </c>
      <c r="T712" s="5">
        <v>3</v>
      </c>
      <c r="U712" s="5">
        <v>15</v>
      </c>
      <c r="V712" s="5">
        <v>6</v>
      </c>
      <c r="W712" s="5">
        <v>24</v>
      </c>
      <c r="X712" s="5">
        <v>52</v>
      </c>
      <c r="Y712" s="5" t="s">
        <v>46</v>
      </c>
      <c r="Z712" s="5" t="s">
        <v>47</v>
      </c>
      <c r="AA712" s="5" t="s">
        <v>142</v>
      </c>
      <c r="AB712" s="5" t="s">
        <v>66</v>
      </c>
      <c r="AC712" s="5" t="s">
        <v>50</v>
      </c>
      <c r="AD712" s="5" t="s">
        <v>68</v>
      </c>
      <c r="AE712" s="5">
        <v>49</v>
      </c>
    </row>
    <row r="713" spans="1:31" ht="34" x14ac:dyDescent="0.2">
      <c r="A713" s="2" t="s">
        <v>2333</v>
      </c>
      <c r="B713" s="2" t="s">
        <v>2334</v>
      </c>
      <c r="C713" s="2" t="s">
        <v>332</v>
      </c>
      <c r="D713" s="2">
        <v>27</v>
      </c>
      <c r="E713" s="3">
        <v>36158</v>
      </c>
      <c r="F713" s="2" t="s">
        <v>523</v>
      </c>
      <c r="G713" s="2" t="s">
        <v>100</v>
      </c>
      <c r="H713" s="2" t="s">
        <v>261</v>
      </c>
      <c r="I713" s="2" t="s">
        <v>74</v>
      </c>
      <c r="J713" s="2" t="s">
        <v>381</v>
      </c>
      <c r="K713" s="2" t="s">
        <v>382</v>
      </c>
      <c r="L713" s="2" t="s">
        <v>1021</v>
      </c>
      <c r="M713" s="2" t="s">
        <v>161</v>
      </c>
      <c r="N713" s="2" t="s">
        <v>1131</v>
      </c>
      <c r="O713" s="3">
        <v>45280</v>
      </c>
      <c r="P713" s="3"/>
      <c r="Q713" s="2" t="s">
        <v>297</v>
      </c>
      <c r="R713" s="4">
        <v>47000</v>
      </c>
      <c r="S713" s="4">
        <v>4200</v>
      </c>
      <c r="T713" s="2">
        <v>4</v>
      </c>
      <c r="U713" s="2">
        <v>12</v>
      </c>
      <c r="V713" s="2">
        <v>15</v>
      </c>
      <c r="W713" s="2">
        <v>9</v>
      </c>
      <c r="X713" s="2">
        <v>59</v>
      </c>
      <c r="Y713" s="2" t="s">
        <v>46</v>
      </c>
      <c r="Z713" s="2" t="s">
        <v>367</v>
      </c>
      <c r="AA713" s="2" t="s">
        <v>215</v>
      </c>
      <c r="AB713" s="2" t="s">
        <v>49</v>
      </c>
      <c r="AC713" s="2" t="s">
        <v>267</v>
      </c>
      <c r="AD713" s="2" t="s">
        <v>276</v>
      </c>
      <c r="AE713" s="2">
        <v>65.2</v>
      </c>
    </row>
    <row r="714" spans="1:31" ht="34" x14ac:dyDescent="0.2">
      <c r="A714" s="5" t="s">
        <v>2335</v>
      </c>
      <c r="B714" s="5" t="s">
        <v>2336</v>
      </c>
      <c r="C714" s="5" t="s">
        <v>154</v>
      </c>
      <c r="D714" s="5">
        <v>56</v>
      </c>
      <c r="E714" s="6">
        <v>25449</v>
      </c>
      <c r="F714" s="5" t="s">
        <v>693</v>
      </c>
      <c r="G714" s="5" t="s">
        <v>133</v>
      </c>
      <c r="H714" s="5" t="s">
        <v>2247</v>
      </c>
      <c r="I714" s="5" t="s">
        <v>74</v>
      </c>
      <c r="J714" s="5" t="s">
        <v>135</v>
      </c>
      <c r="K714" s="5" t="s">
        <v>136</v>
      </c>
      <c r="L714" s="5" t="s">
        <v>374</v>
      </c>
      <c r="M714" s="5" t="s">
        <v>289</v>
      </c>
      <c r="N714" s="5" t="s">
        <v>375</v>
      </c>
      <c r="O714" s="6">
        <v>44989</v>
      </c>
      <c r="P714" s="6"/>
      <c r="Q714" s="5" t="s">
        <v>297</v>
      </c>
      <c r="R714" s="7">
        <v>55000</v>
      </c>
      <c r="S714" s="7">
        <v>2800</v>
      </c>
      <c r="T714" s="5">
        <v>3</v>
      </c>
      <c r="U714" s="5">
        <v>36</v>
      </c>
      <c r="V714" s="5">
        <v>17</v>
      </c>
      <c r="W714" s="5">
        <v>23</v>
      </c>
      <c r="X714" s="5"/>
      <c r="Y714" s="5" t="s">
        <v>46</v>
      </c>
      <c r="Z714" s="5" t="s">
        <v>47</v>
      </c>
      <c r="AA714" s="5" t="s">
        <v>221</v>
      </c>
      <c r="AB714" s="5" t="s">
        <v>275</v>
      </c>
      <c r="AC714" s="5" t="s">
        <v>143</v>
      </c>
      <c r="AD714" s="5" t="s">
        <v>68</v>
      </c>
      <c r="AE714" s="5">
        <v>59.5</v>
      </c>
    </row>
    <row r="715" spans="1:31" ht="34" x14ac:dyDescent="0.2">
      <c r="A715" s="2" t="s">
        <v>2337</v>
      </c>
      <c r="B715" s="2" t="s">
        <v>2338</v>
      </c>
      <c r="C715" s="2" t="s">
        <v>258</v>
      </c>
      <c r="D715" s="2">
        <v>40</v>
      </c>
      <c r="E715" s="3">
        <v>31385</v>
      </c>
      <c r="F715" s="2" t="s">
        <v>609</v>
      </c>
      <c r="G715" s="2" t="s">
        <v>55</v>
      </c>
      <c r="H715" s="2" t="s">
        <v>699</v>
      </c>
      <c r="I715" s="2" t="s">
        <v>57</v>
      </c>
      <c r="J715" s="2" t="s">
        <v>171</v>
      </c>
      <c r="K715" s="2" t="s">
        <v>172</v>
      </c>
      <c r="L715" s="2" t="s">
        <v>374</v>
      </c>
      <c r="M715" s="2" t="s">
        <v>289</v>
      </c>
      <c r="N715" s="2" t="s">
        <v>375</v>
      </c>
      <c r="O715" s="3">
        <v>44373</v>
      </c>
      <c r="P715" s="3"/>
      <c r="Q715" s="2" t="s">
        <v>128</v>
      </c>
      <c r="R715" s="4">
        <v>101000</v>
      </c>
      <c r="S715" s="4">
        <v>9100</v>
      </c>
      <c r="T715" s="2">
        <v>4</v>
      </c>
      <c r="U715" s="2">
        <v>33</v>
      </c>
      <c r="V715" s="2">
        <v>12</v>
      </c>
      <c r="W715" s="2">
        <v>18</v>
      </c>
      <c r="X715" s="2">
        <v>58</v>
      </c>
      <c r="Y715" s="2" t="s">
        <v>46</v>
      </c>
      <c r="Z715" s="2" t="s">
        <v>64</v>
      </c>
      <c r="AA715" s="2" t="s">
        <v>176</v>
      </c>
      <c r="AB715" s="2" t="s">
        <v>129</v>
      </c>
      <c r="AC715" s="2" t="s">
        <v>177</v>
      </c>
      <c r="AD715" s="2" t="s">
        <v>68</v>
      </c>
      <c r="AE715" s="2">
        <v>65.5</v>
      </c>
    </row>
    <row r="716" spans="1:31" ht="17" x14ac:dyDescent="0.2">
      <c r="A716" s="5" t="s">
        <v>2339</v>
      </c>
      <c r="B716" s="5" t="s">
        <v>2100</v>
      </c>
      <c r="C716" s="5" t="s">
        <v>258</v>
      </c>
      <c r="D716" s="5">
        <v>36</v>
      </c>
      <c r="E716" s="6">
        <v>32940</v>
      </c>
      <c r="F716" s="5" t="s">
        <v>581</v>
      </c>
      <c r="G716" s="5" t="s">
        <v>133</v>
      </c>
      <c r="H716" s="5" t="s">
        <v>475</v>
      </c>
      <c r="I716" s="5" t="s">
        <v>57</v>
      </c>
      <c r="J716" s="5" t="s">
        <v>583</v>
      </c>
      <c r="K716" s="5" t="s">
        <v>584</v>
      </c>
      <c r="L716" s="5" t="s">
        <v>1251</v>
      </c>
      <c r="M716" s="5" t="s">
        <v>250</v>
      </c>
      <c r="N716" s="5" t="s">
        <v>1252</v>
      </c>
      <c r="O716" s="6">
        <v>45452</v>
      </c>
      <c r="P716" s="6"/>
      <c r="Q716" s="5" t="s">
        <v>297</v>
      </c>
      <c r="R716" s="7">
        <v>114000</v>
      </c>
      <c r="S716" s="7">
        <v>10300</v>
      </c>
      <c r="T716" s="5">
        <v>4</v>
      </c>
      <c r="U716" s="5">
        <v>28</v>
      </c>
      <c r="V716" s="5">
        <v>11</v>
      </c>
      <c r="W716" s="5">
        <v>0</v>
      </c>
      <c r="X716" s="5">
        <v>81</v>
      </c>
      <c r="Y716" s="5" t="s">
        <v>746</v>
      </c>
      <c r="Z716" s="5" t="s">
        <v>367</v>
      </c>
      <c r="AA716" s="5" t="s">
        <v>65</v>
      </c>
      <c r="AB716" s="5" t="s">
        <v>66</v>
      </c>
      <c r="AC716" s="5" t="s">
        <v>143</v>
      </c>
      <c r="AD716" s="5" t="s">
        <v>68</v>
      </c>
      <c r="AE716" s="5">
        <v>81.3</v>
      </c>
    </row>
    <row r="717" spans="1:31" ht="17" x14ac:dyDescent="0.2">
      <c r="A717" s="2" t="s">
        <v>2340</v>
      </c>
      <c r="B717" s="2" t="s">
        <v>2341</v>
      </c>
      <c r="C717" s="2" t="s">
        <v>642</v>
      </c>
      <c r="D717" s="2">
        <v>49</v>
      </c>
      <c r="E717" s="3">
        <v>28208</v>
      </c>
      <c r="F717" s="2" t="s">
        <v>133</v>
      </c>
      <c r="G717" s="2" t="s">
        <v>133</v>
      </c>
      <c r="H717" s="2" t="s">
        <v>582</v>
      </c>
      <c r="I717" s="2" t="s">
        <v>157</v>
      </c>
      <c r="J717" s="2" t="s">
        <v>583</v>
      </c>
      <c r="K717" s="2" t="s">
        <v>584</v>
      </c>
      <c r="L717" s="2" t="s">
        <v>242</v>
      </c>
      <c r="M717" s="2" t="s">
        <v>234</v>
      </c>
      <c r="N717" s="2" t="s">
        <v>235</v>
      </c>
      <c r="O717" s="3">
        <v>45518</v>
      </c>
      <c r="P717" s="3"/>
      <c r="Q717" s="2" t="s">
        <v>79</v>
      </c>
      <c r="R717" s="4">
        <v>-43000</v>
      </c>
      <c r="S717" s="4">
        <v>3900</v>
      </c>
      <c r="T717" s="2" t="s">
        <v>206</v>
      </c>
      <c r="U717" s="2">
        <v>21</v>
      </c>
      <c r="V717" s="2">
        <v>18</v>
      </c>
      <c r="W717" s="2">
        <v>10</v>
      </c>
      <c r="X717" s="2">
        <v>74</v>
      </c>
      <c r="Y717" s="2" t="s">
        <v>339</v>
      </c>
      <c r="Z717" s="2" t="s">
        <v>151</v>
      </c>
      <c r="AA717" s="2" t="s">
        <v>221</v>
      </c>
      <c r="AB717" s="2" t="s">
        <v>66</v>
      </c>
      <c r="AC717" s="2" t="s">
        <v>143</v>
      </c>
      <c r="AD717" s="2" t="s">
        <v>68</v>
      </c>
      <c r="AE717" s="2">
        <v>72.2</v>
      </c>
    </row>
    <row r="718" spans="1:31" ht="17" x14ac:dyDescent="0.2">
      <c r="A718" s="5" t="s">
        <v>2342</v>
      </c>
      <c r="B718" s="5" t="s">
        <v>2343</v>
      </c>
      <c r="C718" s="5" t="s">
        <v>154</v>
      </c>
      <c r="D718" s="5">
        <v>38</v>
      </c>
      <c r="E718" s="6">
        <v>32035</v>
      </c>
      <c r="F718" s="5" t="s">
        <v>581</v>
      </c>
      <c r="G718" s="5" t="s">
        <v>133</v>
      </c>
      <c r="H718" s="5" t="s">
        <v>475</v>
      </c>
      <c r="I718" s="5" t="s">
        <v>115</v>
      </c>
      <c r="J718" s="5" t="s">
        <v>135</v>
      </c>
      <c r="K718" s="5" t="s">
        <v>136</v>
      </c>
      <c r="L718" s="5" t="s">
        <v>390</v>
      </c>
      <c r="M718" s="5" t="s">
        <v>477</v>
      </c>
      <c r="N718" s="5" t="s">
        <v>360</v>
      </c>
      <c r="O718" s="6">
        <v>45661</v>
      </c>
      <c r="P718" s="6"/>
      <c r="Q718" s="5" t="s">
        <v>62</v>
      </c>
      <c r="R718" s="7">
        <v>58000</v>
      </c>
      <c r="S718" s="7">
        <v>2900</v>
      </c>
      <c r="T718" s="5">
        <v>3</v>
      </c>
      <c r="U718" s="5">
        <v>14</v>
      </c>
      <c r="V718" s="5">
        <v>0</v>
      </c>
      <c r="W718" s="5">
        <v>24</v>
      </c>
      <c r="X718" s="5">
        <v>79</v>
      </c>
      <c r="Y718" s="5" t="s">
        <v>46</v>
      </c>
      <c r="Z718" s="5" t="s">
        <v>64</v>
      </c>
      <c r="AA718" s="5" t="s">
        <v>65</v>
      </c>
      <c r="AB718" s="5" t="s">
        <v>66</v>
      </c>
      <c r="AC718" s="5" t="s">
        <v>143</v>
      </c>
      <c r="AD718" s="5" t="s">
        <v>82</v>
      </c>
      <c r="AE718" s="5">
        <v>58.1</v>
      </c>
    </row>
    <row r="719" spans="1:31" ht="17" x14ac:dyDescent="0.2">
      <c r="A719" s="2" t="s">
        <v>2344</v>
      </c>
      <c r="B719" s="2" t="s">
        <v>2345</v>
      </c>
      <c r="C719" s="2" t="s">
        <v>35</v>
      </c>
      <c r="D719" s="2">
        <v>48</v>
      </c>
      <c r="E719" s="3" t="s">
        <v>2346</v>
      </c>
      <c r="F719" s="2" t="s">
        <v>133</v>
      </c>
      <c r="G719" s="2" t="s">
        <v>133</v>
      </c>
      <c r="H719" s="2" t="s">
        <v>134</v>
      </c>
      <c r="I719" s="2" t="s">
        <v>380</v>
      </c>
      <c r="J719" s="2" t="s">
        <v>135</v>
      </c>
      <c r="K719" s="2" t="s">
        <v>136</v>
      </c>
      <c r="L719" s="2" t="s">
        <v>242</v>
      </c>
      <c r="M719" s="2" t="s">
        <v>234</v>
      </c>
      <c r="N719" s="2" t="s">
        <v>235</v>
      </c>
      <c r="O719" s="3">
        <v>42796</v>
      </c>
      <c r="P719" s="3"/>
      <c r="Q719" s="2" t="s">
        <v>79</v>
      </c>
      <c r="R719" s="4">
        <v>76000</v>
      </c>
      <c r="S719" s="4">
        <v>6800</v>
      </c>
      <c r="T719" s="2">
        <v>4</v>
      </c>
      <c r="U719" s="2">
        <v>32</v>
      </c>
      <c r="V719" s="2">
        <v>10</v>
      </c>
      <c r="W719" s="2">
        <v>0</v>
      </c>
      <c r="X719" s="2">
        <v>79</v>
      </c>
      <c r="Y719" s="2" t="s">
        <v>46</v>
      </c>
      <c r="Z719" s="2" t="s">
        <v>47</v>
      </c>
      <c r="AA719" s="2" t="s">
        <v>176</v>
      </c>
      <c r="AB719" s="2" t="s">
        <v>66</v>
      </c>
      <c r="AC719" s="2" t="s">
        <v>143</v>
      </c>
      <c r="AD719" s="2" t="s">
        <v>109</v>
      </c>
      <c r="AE719" s="2">
        <v>81.7</v>
      </c>
    </row>
    <row r="720" spans="1:31" ht="17" x14ac:dyDescent="0.2">
      <c r="A720" s="5" t="s">
        <v>2347</v>
      </c>
      <c r="B720" s="5" t="s">
        <v>2348</v>
      </c>
      <c r="C720" s="5" t="s">
        <v>624</v>
      </c>
      <c r="D720" s="5">
        <v>54</v>
      </c>
      <c r="E720" s="6">
        <v>26375</v>
      </c>
      <c r="F720" s="5" t="s">
        <v>523</v>
      </c>
      <c r="G720" s="5" t="s">
        <v>100</v>
      </c>
      <c r="H720" s="5" t="s">
        <v>561</v>
      </c>
      <c r="I720" s="5" t="s">
        <v>74</v>
      </c>
      <c r="J720" s="5" t="s">
        <v>357</v>
      </c>
      <c r="K720" s="5" t="s">
        <v>358</v>
      </c>
      <c r="L720" s="5" t="s">
        <v>1124</v>
      </c>
      <c r="M720" s="5" t="s">
        <v>525</v>
      </c>
      <c r="N720" s="5" t="s">
        <v>620</v>
      </c>
      <c r="O720" s="6">
        <v>45834</v>
      </c>
      <c r="P720" s="6"/>
      <c r="Q720" s="5" t="s">
        <v>62</v>
      </c>
      <c r="R720" s="7">
        <v>67000</v>
      </c>
      <c r="S720" s="7">
        <v>0</v>
      </c>
      <c r="T720" s="5">
        <v>1</v>
      </c>
      <c r="U720" s="5">
        <v>18</v>
      </c>
      <c r="V720" s="5">
        <v>8</v>
      </c>
      <c r="W720" s="5">
        <v>9</v>
      </c>
      <c r="X720" s="5">
        <v>63</v>
      </c>
      <c r="Y720" s="5" t="s">
        <v>46</v>
      </c>
      <c r="Z720" s="5" t="s">
        <v>47</v>
      </c>
      <c r="AA720" s="5" t="s">
        <v>65</v>
      </c>
      <c r="AB720" s="5" t="s">
        <v>66</v>
      </c>
      <c r="AC720" s="5" t="s">
        <v>267</v>
      </c>
      <c r="AD720" s="5" t="s">
        <v>51</v>
      </c>
      <c r="AE720" s="5">
        <v>41</v>
      </c>
    </row>
    <row r="721" spans="1:31" ht="34" x14ac:dyDescent="0.2">
      <c r="A721" s="2" t="s">
        <v>2349</v>
      </c>
      <c r="B721" s="2" t="s">
        <v>2350</v>
      </c>
      <c r="C721" s="2" t="s">
        <v>549</v>
      </c>
      <c r="D721" s="2">
        <v>34</v>
      </c>
      <c r="E721" s="3">
        <v>33691</v>
      </c>
      <c r="F721" s="2" t="s">
        <v>598</v>
      </c>
      <c r="G721" s="2" t="s">
        <v>133</v>
      </c>
      <c r="H721" s="2" t="s">
        <v>599</v>
      </c>
      <c r="I721" s="2" t="s">
        <v>39</v>
      </c>
      <c r="J721" s="2" t="s">
        <v>334</v>
      </c>
      <c r="K721" s="2" t="s">
        <v>335</v>
      </c>
      <c r="L721" s="2" t="s">
        <v>472</v>
      </c>
      <c r="M721" s="2" t="s">
        <v>665</v>
      </c>
      <c r="N721" s="2" t="s">
        <v>421</v>
      </c>
      <c r="O721" s="3">
        <v>45526</v>
      </c>
      <c r="P721" s="3"/>
      <c r="Q721" s="2" t="s">
        <v>62</v>
      </c>
      <c r="R721" s="4">
        <v>165000</v>
      </c>
      <c r="S721" s="4">
        <v>24800</v>
      </c>
      <c r="T721" s="2">
        <v>5</v>
      </c>
      <c r="U721" s="2">
        <v>0</v>
      </c>
      <c r="V721" s="2">
        <v>19</v>
      </c>
      <c r="W721" s="2">
        <v>7</v>
      </c>
      <c r="X721" s="2">
        <v>81</v>
      </c>
      <c r="Y721" s="2" t="s">
        <v>46</v>
      </c>
      <c r="Z721" s="2" t="s">
        <v>47</v>
      </c>
      <c r="AA721" s="2" t="s">
        <v>188</v>
      </c>
      <c r="AB721" s="2" t="s">
        <v>66</v>
      </c>
      <c r="AC721" s="2"/>
      <c r="AD721" s="2" t="s">
        <v>68</v>
      </c>
      <c r="AE721" s="2">
        <v>79.8</v>
      </c>
    </row>
    <row r="722" spans="1:31" ht="17" x14ac:dyDescent="0.2">
      <c r="A722" s="5" t="s">
        <v>2351</v>
      </c>
      <c r="B722" s="5" t="s">
        <v>2352</v>
      </c>
      <c r="C722" s="5" t="s">
        <v>35</v>
      </c>
      <c r="D722" s="5">
        <v>32</v>
      </c>
      <c r="E722" s="6">
        <v>34462</v>
      </c>
      <c r="F722" s="5" t="s">
        <v>370</v>
      </c>
      <c r="G722" s="5" t="s">
        <v>181</v>
      </c>
      <c r="H722" s="5" t="s">
        <v>897</v>
      </c>
      <c r="I722" s="5" t="s">
        <v>74</v>
      </c>
      <c r="J722" s="5" t="s">
        <v>446</v>
      </c>
      <c r="K722" s="5" t="s">
        <v>447</v>
      </c>
      <c r="L722" s="5" t="s">
        <v>1352</v>
      </c>
      <c r="M722" s="5" t="s">
        <v>265</v>
      </c>
      <c r="N722" s="5" t="s">
        <v>266</v>
      </c>
      <c r="O722" s="6">
        <v>42559</v>
      </c>
      <c r="P722" s="6"/>
      <c r="Q722" s="5" t="s">
        <v>62</v>
      </c>
      <c r="R722" s="7">
        <v>36000</v>
      </c>
      <c r="S722" s="7">
        <v>3200</v>
      </c>
      <c r="T722" s="5">
        <v>4</v>
      </c>
      <c r="U722" s="5">
        <v>28</v>
      </c>
      <c r="V722" s="5">
        <v>21</v>
      </c>
      <c r="W722" s="5">
        <v>36</v>
      </c>
      <c r="X722" s="5">
        <v>65</v>
      </c>
      <c r="Y722" s="5" t="s">
        <v>320</v>
      </c>
      <c r="Z722" s="5" t="s">
        <v>64</v>
      </c>
      <c r="AA722" s="5" t="s">
        <v>188</v>
      </c>
      <c r="AB722" s="5" t="s">
        <v>66</v>
      </c>
      <c r="AC722" s="5" t="s">
        <v>376</v>
      </c>
      <c r="AD722" s="5" t="s">
        <v>51</v>
      </c>
      <c r="AE722" s="5">
        <v>65.8</v>
      </c>
    </row>
    <row r="723" spans="1:31" ht="17" x14ac:dyDescent="0.2">
      <c r="A723" s="2" t="s">
        <v>2353</v>
      </c>
      <c r="B723" s="2" t="s">
        <v>2354</v>
      </c>
      <c r="C723" s="2" t="s">
        <v>154</v>
      </c>
      <c r="D723" s="2">
        <v>22</v>
      </c>
      <c r="E723" s="3">
        <v>38134</v>
      </c>
      <c r="F723" s="2" t="s">
        <v>86</v>
      </c>
      <c r="G723" s="2" t="s">
        <v>896</v>
      </c>
      <c r="H723" s="2" t="s">
        <v>915</v>
      </c>
      <c r="I723" s="2" t="s">
        <v>89</v>
      </c>
      <c r="J723" s="2" t="s">
        <v>1854</v>
      </c>
      <c r="K723" s="2" t="s">
        <v>1949</v>
      </c>
      <c r="L723" s="2" t="s">
        <v>160</v>
      </c>
      <c r="M723" s="2" t="s">
        <v>1200</v>
      </c>
      <c r="N723" s="2" t="s">
        <v>174</v>
      </c>
      <c r="O723" s="3" t="s">
        <v>2355</v>
      </c>
      <c r="P723" s="3"/>
      <c r="Q723" s="2" t="s">
        <v>128</v>
      </c>
      <c r="R723" s="4">
        <v>153000</v>
      </c>
      <c r="S723" s="4">
        <v>4600</v>
      </c>
      <c r="T723" s="2">
        <v>2</v>
      </c>
      <c r="U723" s="2">
        <v>0</v>
      </c>
      <c r="V723" s="2">
        <v>24</v>
      </c>
      <c r="W723" s="2">
        <v>10</v>
      </c>
      <c r="X723" s="2">
        <v>67</v>
      </c>
      <c r="Y723" s="2" t="s">
        <v>46</v>
      </c>
      <c r="Z723" s="2" t="s">
        <v>47</v>
      </c>
      <c r="AA723" s="2" t="s">
        <v>65</v>
      </c>
      <c r="AB723" s="2" t="s">
        <v>66</v>
      </c>
      <c r="AC723" s="2" t="s">
        <v>96</v>
      </c>
      <c r="AD723" s="2" t="s">
        <v>68</v>
      </c>
      <c r="AE723" s="2">
        <v>46.5</v>
      </c>
    </row>
    <row r="724" spans="1:31" ht="34" x14ac:dyDescent="0.2">
      <c r="A724" s="5" t="s">
        <v>2356</v>
      </c>
      <c r="B724" s="5" t="s">
        <v>2357</v>
      </c>
      <c r="C724" s="5" t="s">
        <v>154</v>
      </c>
      <c r="D724" s="5">
        <v>45</v>
      </c>
      <c r="E724" s="6">
        <v>29399</v>
      </c>
      <c r="F724" s="5" t="s">
        <v>199</v>
      </c>
      <c r="G724" s="5" t="s">
        <v>72</v>
      </c>
      <c r="H724" s="5" t="s">
        <v>247</v>
      </c>
      <c r="I724" s="5" t="s">
        <v>115</v>
      </c>
      <c r="J724" s="5" t="s">
        <v>470</v>
      </c>
      <c r="K724" s="5" t="s">
        <v>589</v>
      </c>
      <c r="L724" s="5" t="s">
        <v>118</v>
      </c>
      <c r="M724" s="5" t="s">
        <v>557</v>
      </c>
      <c r="N724" s="5" t="s">
        <v>120</v>
      </c>
      <c r="O724" s="6">
        <v>44582</v>
      </c>
      <c r="P724" s="6"/>
      <c r="Q724" s="5" t="s">
        <v>62</v>
      </c>
      <c r="R724" s="7">
        <v>89000</v>
      </c>
      <c r="S724" s="7">
        <v>8000</v>
      </c>
      <c r="T724" s="5">
        <v>4</v>
      </c>
      <c r="U724" s="5">
        <v>19</v>
      </c>
      <c r="V724" s="5">
        <v>10</v>
      </c>
      <c r="W724" s="5">
        <v>7</v>
      </c>
      <c r="X724" s="5">
        <v>67</v>
      </c>
      <c r="Y724" s="5" t="s">
        <v>298</v>
      </c>
      <c r="Z724" s="5" t="s">
        <v>64</v>
      </c>
      <c r="AA724" s="5" t="s">
        <v>221</v>
      </c>
      <c r="AB724" s="5" t="s">
        <v>80</v>
      </c>
      <c r="AC724" s="5" t="s">
        <v>130</v>
      </c>
      <c r="AD724" s="5" t="s">
        <v>276</v>
      </c>
      <c r="AE724" s="5">
        <v>70.7</v>
      </c>
    </row>
    <row r="725" spans="1:31" ht="17" x14ac:dyDescent="0.2">
      <c r="A725" s="2" t="s">
        <v>2358</v>
      </c>
      <c r="B725" s="2" t="s">
        <v>2359</v>
      </c>
      <c r="C725" s="2" t="s">
        <v>154</v>
      </c>
      <c r="D725" s="2">
        <v>59</v>
      </c>
      <c r="E725" s="3">
        <v>24367</v>
      </c>
      <c r="F725" s="2" t="s">
        <v>210</v>
      </c>
      <c r="G725" s="2" t="s">
        <v>100</v>
      </c>
      <c r="H725" s="2" t="s">
        <v>230</v>
      </c>
      <c r="I725" s="2" t="s">
        <v>74</v>
      </c>
      <c r="J725" s="2" t="s">
        <v>418</v>
      </c>
      <c r="K725" s="2" t="s">
        <v>419</v>
      </c>
      <c r="L725" s="2" t="s">
        <v>319</v>
      </c>
      <c r="M725" s="2" t="s">
        <v>255</v>
      </c>
      <c r="N725" s="2" t="s">
        <v>80</v>
      </c>
      <c r="O725" s="3">
        <v>44127</v>
      </c>
      <c r="P725" s="3">
        <v>45198</v>
      </c>
      <c r="Q725" s="2" t="s">
        <v>141</v>
      </c>
      <c r="R725" s="4">
        <v>46000</v>
      </c>
      <c r="S725" s="4">
        <v>4100</v>
      </c>
      <c r="T725" s="2">
        <v>4</v>
      </c>
      <c r="U725" s="2">
        <v>23</v>
      </c>
      <c r="V725" s="2">
        <v>20</v>
      </c>
      <c r="W725" s="2">
        <v>18</v>
      </c>
      <c r="X725" s="2">
        <v>39</v>
      </c>
      <c r="Y725" s="2" t="s">
        <v>46</v>
      </c>
      <c r="Z725" s="2" t="s">
        <v>292</v>
      </c>
      <c r="AA725" s="2" t="s">
        <v>95</v>
      </c>
      <c r="AB725" s="2" t="s">
        <v>66</v>
      </c>
      <c r="AC725" s="2" t="s">
        <v>121</v>
      </c>
      <c r="AD725" s="2" t="s">
        <v>68</v>
      </c>
      <c r="AE725" s="2">
        <v>56.4</v>
      </c>
    </row>
    <row r="726" spans="1:31" ht="17" x14ac:dyDescent="0.2">
      <c r="A726" s="5" t="s">
        <v>2360</v>
      </c>
      <c r="B726" s="5" t="s">
        <v>2361</v>
      </c>
      <c r="C726" s="5" t="s">
        <v>154</v>
      </c>
      <c r="D726" s="5">
        <v>36</v>
      </c>
      <c r="E726" s="6">
        <v>32735</v>
      </c>
      <c r="F726" s="5" t="s">
        <v>210</v>
      </c>
      <c r="G726" s="5" t="s">
        <v>100</v>
      </c>
      <c r="H726" s="5" t="s">
        <v>329</v>
      </c>
      <c r="I726" s="5" t="s">
        <v>115</v>
      </c>
      <c r="J726" s="5" t="s">
        <v>743</v>
      </c>
      <c r="K726" s="5" t="s">
        <v>744</v>
      </c>
      <c r="L726" s="5" t="s">
        <v>739</v>
      </c>
      <c r="M726" s="5" t="s">
        <v>606</v>
      </c>
      <c r="N726" s="5" t="s">
        <v>235</v>
      </c>
      <c r="O726" s="6">
        <v>43061</v>
      </c>
      <c r="P726" s="6"/>
      <c r="Q726" s="5" t="s">
        <v>297</v>
      </c>
      <c r="R726" s="7">
        <v>70000</v>
      </c>
      <c r="S726" s="7">
        <v>9800</v>
      </c>
      <c r="T726" s="5">
        <v>5</v>
      </c>
      <c r="U726" s="5">
        <v>37</v>
      </c>
      <c r="V726" s="5">
        <v>27</v>
      </c>
      <c r="W726" s="5">
        <v>13</v>
      </c>
      <c r="X726" s="5">
        <v>83</v>
      </c>
      <c r="Y726" s="5" t="s">
        <v>46</v>
      </c>
      <c r="Z726" s="5" t="s">
        <v>107</v>
      </c>
      <c r="AA726" s="5" t="s">
        <v>48</v>
      </c>
      <c r="AB726" s="5" t="s">
        <v>164</v>
      </c>
      <c r="AC726" s="5" t="s">
        <v>121</v>
      </c>
      <c r="AD726" s="5" t="s">
        <v>276</v>
      </c>
      <c r="AE726" s="5">
        <v>86.8</v>
      </c>
    </row>
    <row r="727" spans="1:31" ht="34" x14ac:dyDescent="0.2">
      <c r="A727" s="2" t="s">
        <v>2362</v>
      </c>
      <c r="B727" s="2" t="s">
        <v>2363</v>
      </c>
      <c r="C727" s="2" t="s">
        <v>35</v>
      </c>
      <c r="D727" s="2">
        <v>33</v>
      </c>
      <c r="E727" s="3">
        <v>34133</v>
      </c>
      <c r="F727" s="2" t="s">
        <v>199</v>
      </c>
      <c r="G727" s="2" t="s">
        <v>253</v>
      </c>
      <c r="H727" s="2" t="s">
        <v>555</v>
      </c>
      <c r="I727" s="2" t="s">
        <v>57</v>
      </c>
      <c r="J727" s="2" t="s">
        <v>470</v>
      </c>
      <c r="K727" s="2" t="s">
        <v>589</v>
      </c>
      <c r="L727" s="2" t="s">
        <v>288</v>
      </c>
      <c r="M727" s="2" t="s">
        <v>289</v>
      </c>
      <c r="N727" s="2" t="s">
        <v>303</v>
      </c>
      <c r="O727" s="3">
        <v>42752</v>
      </c>
      <c r="P727" s="3"/>
      <c r="Q727" s="2" t="s">
        <v>79</v>
      </c>
      <c r="R727" s="4">
        <v>103000</v>
      </c>
      <c r="S727" s="4">
        <v>9300</v>
      </c>
      <c r="T727" s="2">
        <v>4</v>
      </c>
      <c r="U727" s="2">
        <v>39</v>
      </c>
      <c r="V727" s="2">
        <v>9</v>
      </c>
      <c r="W727" s="2">
        <v>10</v>
      </c>
      <c r="X727" s="2">
        <v>64</v>
      </c>
      <c r="Y727" s="2" t="s">
        <v>46</v>
      </c>
      <c r="Z727" s="2" t="s">
        <v>47</v>
      </c>
      <c r="AA727" s="2" t="s">
        <v>48</v>
      </c>
      <c r="AB727" s="2" t="s">
        <v>66</v>
      </c>
      <c r="AC727" s="2" t="s">
        <v>130</v>
      </c>
      <c r="AD727" s="2" t="s">
        <v>68</v>
      </c>
      <c r="AE727" s="2">
        <v>73.2</v>
      </c>
    </row>
    <row r="728" spans="1:31" ht="34" x14ac:dyDescent="0.2">
      <c r="A728" s="5" t="s">
        <v>2364</v>
      </c>
      <c r="B728" s="5" t="s">
        <v>2365</v>
      </c>
      <c r="C728" s="5" t="s">
        <v>154</v>
      </c>
      <c r="D728" s="5">
        <v>37</v>
      </c>
      <c r="E728" s="6">
        <v>32390</v>
      </c>
      <c r="F728" s="5" t="s">
        <v>550</v>
      </c>
      <c r="G728" s="5" t="s">
        <v>37</v>
      </c>
      <c r="H728" s="5" t="s">
        <v>1134</v>
      </c>
      <c r="I728" s="5" t="s">
        <v>74</v>
      </c>
      <c r="J728" s="5" t="s">
        <v>40</v>
      </c>
      <c r="K728" s="5" t="s">
        <v>41</v>
      </c>
      <c r="L728" s="5" t="s">
        <v>472</v>
      </c>
      <c r="M728" s="5" t="s">
        <v>43</v>
      </c>
      <c r="N728" s="5" t="s">
        <v>105</v>
      </c>
      <c r="O728" s="6">
        <v>45513</v>
      </c>
      <c r="P728" s="6"/>
      <c r="Q728" s="5" t="s">
        <v>62</v>
      </c>
      <c r="R728" s="7">
        <v>53000</v>
      </c>
      <c r="S728" s="7">
        <v>4800</v>
      </c>
      <c r="T728" s="5">
        <v>4</v>
      </c>
      <c r="U728" s="5">
        <v>19</v>
      </c>
      <c r="V728" s="5">
        <v>11</v>
      </c>
      <c r="W728" s="5">
        <v>5</v>
      </c>
      <c r="X728" s="5">
        <v>93</v>
      </c>
      <c r="Y728" s="5" t="s">
        <v>320</v>
      </c>
      <c r="Z728" s="5" t="s">
        <v>47</v>
      </c>
      <c r="AA728" s="5" t="s">
        <v>215</v>
      </c>
      <c r="AB728" s="5" t="s">
        <v>164</v>
      </c>
      <c r="AC728" s="5" t="s">
        <v>50</v>
      </c>
      <c r="AD728" s="5" t="s">
        <v>68</v>
      </c>
      <c r="AE728" s="5">
        <v>80.8</v>
      </c>
    </row>
    <row r="729" spans="1:31" ht="17" x14ac:dyDescent="0.2">
      <c r="A729" s="2" t="s">
        <v>2366</v>
      </c>
      <c r="B729" s="2" t="s">
        <v>2367</v>
      </c>
      <c r="C729" s="2" t="s">
        <v>209</v>
      </c>
      <c r="D729" s="2">
        <v>47</v>
      </c>
      <c r="E729" s="3">
        <v>28927</v>
      </c>
      <c r="F729" s="2" t="s">
        <v>429</v>
      </c>
      <c r="G729" s="2" t="s">
        <v>200</v>
      </c>
      <c r="H729" s="2" t="s">
        <v>430</v>
      </c>
      <c r="I729" s="2" t="s">
        <v>57</v>
      </c>
      <c r="J729" s="2" t="s">
        <v>324</v>
      </c>
      <c r="K729" s="2" t="s">
        <v>325</v>
      </c>
      <c r="L729" s="2" t="s">
        <v>319</v>
      </c>
      <c r="M729" s="2" t="s">
        <v>255</v>
      </c>
      <c r="N729" s="2" t="s">
        <v>80</v>
      </c>
      <c r="O729" s="3">
        <v>44800</v>
      </c>
      <c r="P729" s="3">
        <v>44930</v>
      </c>
      <c r="Q729" s="2" t="s">
        <v>141</v>
      </c>
      <c r="R729" s="4">
        <v>110000</v>
      </c>
      <c r="S729" s="4">
        <v>0</v>
      </c>
      <c r="T729" s="2">
        <v>1</v>
      </c>
      <c r="U729" s="2">
        <v>33</v>
      </c>
      <c r="V729" s="2">
        <v>10</v>
      </c>
      <c r="W729" s="2">
        <v>11</v>
      </c>
      <c r="X729" s="2">
        <v>49</v>
      </c>
      <c r="Y729" s="2" t="s">
        <v>46</v>
      </c>
      <c r="Z729" s="2" t="s">
        <v>107</v>
      </c>
      <c r="AA729" s="2" t="s">
        <v>95</v>
      </c>
      <c r="AB729" s="2" t="s">
        <v>80</v>
      </c>
      <c r="AC729" s="2" t="s">
        <v>130</v>
      </c>
      <c r="AD729" s="2" t="s">
        <v>68</v>
      </c>
      <c r="AE729" s="2">
        <v>38.9</v>
      </c>
    </row>
    <row r="730" spans="1:31" ht="34" x14ac:dyDescent="0.2">
      <c r="A730" s="5" t="s">
        <v>2368</v>
      </c>
      <c r="B730" s="5" t="s">
        <v>769</v>
      </c>
      <c r="C730" s="5" t="s">
        <v>35</v>
      </c>
      <c r="D730" s="5">
        <v>36</v>
      </c>
      <c r="E730" s="6">
        <v>32894</v>
      </c>
      <c r="F730" s="5" t="s">
        <v>199</v>
      </c>
      <c r="G730" s="5" t="s">
        <v>253</v>
      </c>
      <c r="H730" s="5" t="s">
        <v>430</v>
      </c>
      <c r="I730" s="5" t="s">
        <v>115</v>
      </c>
      <c r="J730" s="5" t="s">
        <v>248</v>
      </c>
      <c r="K730" s="5" t="s">
        <v>249</v>
      </c>
      <c r="L730" s="5" t="s">
        <v>374</v>
      </c>
      <c r="M730" s="5" t="s">
        <v>289</v>
      </c>
      <c r="N730" s="5" t="s">
        <v>375</v>
      </c>
      <c r="O730" s="6">
        <v>45574</v>
      </c>
      <c r="P730" s="6"/>
      <c r="Q730" s="5" t="s">
        <v>79</v>
      </c>
      <c r="R730" s="7">
        <v>82000</v>
      </c>
      <c r="S730" s="7">
        <v>4100</v>
      </c>
      <c r="T730" s="5">
        <v>3</v>
      </c>
      <c r="U730" s="5">
        <v>44</v>
      </c>
      <c r="V730" s="5">
        <v>16</v>
      </c>
      <c r="W730" s="5">
        <v>12</v>
      </c>
      <c r="X730" s="5">
        <v>51</v>
      </c>
      <c r="Y730" s="5" t="s">
        <v>46</v>
      </c>
      <c r="Z730" s="5" t="s">
        <v>64</v>
      </c>
      <c r="AA730" s="5" t="s">
        <v>221</v>
      </c>
      <c r="AB730" s="5" t="s">
        <v>66</v>
      </c>
      <c r="AC730" s="5" t="s">
        <v>130</v>
      </c>
      <c r="AD730" s="5" t="s">
        <v>68</v>
      </c>
      <c r="AE730" s="5">
        <v>58.8</v>
      </c>
    </row>
    <row r="731" spans="1:31" ht="17" x14ac:dyDescent="0.2">
      <c r="A731" s="2" t="s">
        <v>2369</v>
      </c>
      <c r="B731" s="2" t="s">
        <v>2370</v>
      </c>
      <c r="C731" s="2" t="s">
        <v>154</v>
      </c>
      <c r="D731" s="2">
        <v>32</v>
      </c>
      <c r="E731" s="3">
        <v>34301</v>
      </c>
      <c r="F731" s="2" t="s">
        <v>1438</v>
      </c>
      <c r="G731" s="2" t="s">
        <v>55</v>
      </c>
      <c r="H731" s="2" t="s">
        <v>1100</v>
      </c>
      <c r="I731" s="2" t="s">
        <v>57</v>
      </c>
      <c r="J731" s="2" t="s">
        <v>539</v>
      </c>
      <c r="K731" s="2" t="s">
        <v>540</v>
      </c>
      <c r="L731" s="2" t="s">
        <v>887</v>
      </c>
      <c r="M731" s="2" t="s">
        <v>525</v>
      </c>
      <c r="N731" s="2" t="s">
        <v>526</v>
      </c>
      <c r="O731" s="3">
        <v>44825</v>
      </c>
      <c r="P731" s="3"/>
      <c r="Q731" s="2" t="s">
        <v>128</v>
      </c>
      <c r="R731" s="4">
        <v>101000</v>
      </c>
      <c r="S731" s="4">
        <v>14100</v>
      </c>
      <c r="T731" s="2">
        <v>5</v>
      </c>
      <c r="U731" s="2">
        <v>16</v>
      </c>
      <c r="V731" s="2">
        <v>8</v>
      </c>
      <c r="W731" s="2">
        <v>5</v>
      </c>
      <c r="X731" s="2">
        <v>69</v>
      </c>
      <c r="Y731" s="2" t="s">
        <v>46</v>
      </c>
      <c r="Z731" s="2" t="s">
        <v>47</v>
      </c>
      <c r="AA731" s="2" t="s">
        <v>857</v>
      </c>
      <c r="AB731" s="2" t="s">
        <v>66</v>
      </c>
      <c r="AC731" s="2" t="s">
        <v>67</v>
      </c>
      <c r="AD731" s="2" t="s">
        <v>196</v>
      </c>
      <c r="AE731" s="2">
        <v>80.7</v>
      </c>
    </row>
    <row r="732" spans="1:31" ht="17" x14ac:dyDescent="0.2">
      <c r="A732" s="5" t="s">
        <v>2371</v>
      </c>
      <c r="B732" s="5" t="s">
        <v>2372</v>
      </c>
      <c r="C732" s="5" t="s">
        <v>154</v>
      </c>
      <c r="D732" s="5">
        <v>23</v>
      </c>
      <c r="E732" s="6">
        <v>37432</v>
      </c>
      <c r="F732" s="5" t="s">
        <v>99</v>
      </c>
      <c r="G732" s="5" t="s">
        <v>100</v>
      </c>
      <c r="H732" s="5" t="s">
        <v>682</v>
      </c>
      <c r="I732" s="5" t="s">
        <v>74</v>
      </c>
      <c r="J732" s="5" t="s">
        <v>102</v>
      </c>
      <c r="K732" s="5" t="s">
        <v>103</v>
      </c>
      <c r="L732" s="5" t="s">
        <v>374</v>
      </c>
      <c r="M732" s="5" t="s">
        <v>289</v>
      </c>
      <c r="N732" s="5" t="s">
        <v>375</v>
      </c>
      <c r="O732" s="6">
        <v>45092</v>
      </c>
      <c r="P732" s="6"/>
      <c r="Q732" s="5" t="s">
        <v>62</v>
      </c>
      <c r="R732" s="7">
        <v>62000</v>
      </c>
      <c r="S732" s="7">
        <v>3100</v>
      </c>
      <c r="T732" s="5">
        <v>3</v>
      </c>
      <c r="U732" s="5">
        <v>27</v>
      </c>
      <c r="V732" s="5">
        <v>11</v>
      </c>
      <c r="W732" s="5">
        <v>36</v>
      </c>
      <c r="X732" s="5">
        <v>63</v>
      </c>
      <c r="Y732" s="5" t="s">
        <v>46</v>
      </c>
      <c r="Z732" s="5" t="s">
        <v>64</v>
      </c>
      <c r="AA732" s="5" t="s">
        <v>176</v>
      </c>
      <c r="AB732" s="5" t="s">
        <v>66</v>
      </c>
      <c r="AC732" s="5" t="s">
        <v>108</v>
      </c>
      <c r="AD732" s="5" t="s">
        <v>1346</v>
      </c>
      <c r="AE732" s="5">
        <v>55.8</v>
      </c>
    </row>
    <row r="733" spans="1:31" ht="17" x14ac:dyDescent="0.2">
      <c r="A733" s="2" t="s">
        <v>2373</v>
      </c>
      <c r="B733" s="2" t="s">
        <v>2374</v>
      </c>
      <c r="C733" s="2" t="s">
        <v>209</v>
      </c>
      <c r="D733" s="2">
        <v>26</v>
      </c>
      <c r="E733" s="3">
        <v>36455</v>
      </c>
      <c r="F733" s="2" t="s">
        <v>1776</v>
      </c>
      <c r="G733" s="2" t="s">
        <v>100</v>
      </c>
      <c r="H733" s="2" t="s">
        <v>342</v>
      </c>
      <c r="I733" s="2" t="s">
        <v>115</v>
      </c>
      <c r="J733" s="2" t="s">
        <v>262</v>
      </c>
      <c r="K733" s="2" t="s">
        <v>263</v>
      </c>
      <c r="L733" s="2" t="s">
        <v>619</v>
      </c>
      <c r="M733" s="2" t="s">
        <v>525</v>
      </c>
      <c r="N733" s="2" t="s">
        <v>620</v>
      </c>
      <c r="O733" s="3">
        <v>43883</v>
      </c>
      <c r="P733" s="3"/>
      <c r="Q733" s="2" t="s">
        <v>79</v>
      </c>
      <c r="R733" s="4">
        <v>81000</v>
      </c>
      <c r="S733" s="4">
        <v>4000</v>
      </c>
      <c r="T733" s="2">
        <v>3</v>
      </c>
      <c r="U733" s="2">
        <v>25</v>
      </c>
      <c r="V733" s="2">
        <v>17</v>
      </c>
      <c r="W733" s="2">
        <v>0</v>
      </c>
      <c r="X733" s="2">
        <v>60</v>
      </c>
      <c r="Y733" s="2" t="s">
        <v>320</v>
      </c>
      <c r="Z733" s="2" t="s">
        <v>47</v>
      </c>
      <c r="AA733" s="2" t="s">
        <v>188</v>
      </c>
      <c r="AB733" s="2" t="s">
        <v>66</v>
      </c>
      <c r="AC733" s="2" t="s">
        <v>267</v>
      </c>
      <c r="AD733" s="2" t="s">
        <v>68</v>
      </c>
      <c r="AE733" s="2">
        <v>64.2</v>
      </c>
    </row>
    <row r="734" spans="1:31" ht="17" x14ac:dyDescent="0.2">
      <c r="A734" s="5" t="s">
        <v>2375</v>
      </c>
      <c r="B734" s="5" t="s">
        <v>2376</v>
      </c>
      <c r="C734" s="5" t="s">
        <v>154</v>
      </c>
      <c r="D734" s="5">
        <v>49</v>
      </c>
      <c r="E734" s="6" t="s">
        <v>2377</v>
      </c>
      <c r="F734" s="5" t="s">
        <v>1165</v>
      </c>
      <c r="G734" s="5" t="s">
        <v>72</v>
      </c>
      <c r="H734" s="5" t="s">
        <v>715</v>
      </c>
      <c r="I734" s="5" t="s">
        <v>183</v>
      </c>
      <c r="J734" s="5" t="s">
        <v>456</v>
      </c>
      <c r="K734" s="5" t="s">
        <v>75</v>
      </c>
      <c r="L734" s="5" t="s">
        <v>678</v>
      </c>
      <c r="M734" s="5" t="s">
        <v>525</v>
      </c>
      <c r="N734" s="5" t="s">
        <v>620</v>
      </c>
      <c r="O734" s="6">
        <v>42395</v>
      </c>
      <c r="P734" s="6"/>
      <c r="Q734" s="5" t="s">
        <v>79</v>
      </c>
      <c r="R734" s="7">
        <v>68000</v>
      </c>
      <c r="S734" s="7">
        <v>6100</v>
      </c>
      <c r="T734" s="5">
        <v>4</v>
      </c>
      <c r="U734" s="5">
        <v>21</v>
      </c>
      <c r="V734" s="5">
        <v>8</v>
      </c>
      <c r="W734" s="5">
        <v>15</v>
      </c>
      <c r="X734" s="5">
        <v>66</v>
      </c>
      <c r="Y734" s="5" t="s">
        <v>46</v>
      </c>
      <c r="Z734" s="5" t="s">
        <v>47</v>
      </c>
      <c r="AA734" s="5" t="s">
        <v>65</v>
      </c>
      <c r="AB734" s="5" t="s">
        <v>66</v>
      </c>
      <c r="AC734" s="5" t="s">
        <v>81</v>
      </c>
      <c r="AD734" s="5" t="s">
        <v>51</v>
      </c>
      <c r="AE734" s="5">
        <v>66.8</v>
      </c>
    </row>
    <row r="735" spans="1:31" ht="17" x14ac:dyDescent="0.2">
      <c r="A735" s="2" t="s">
        <v>2378</v>
      </c>
      <c r="B735" s="2" t="s">
        <v>2379</v>
      </c>
      <c r="C735" s="2" t="s">
        <v>209</v>
      </c>
      <c r="D735" s="2">
        <v>30</v>
      </c>
      <c r="E735" s="3" t="s">
        <v>2380</v>
      </c>
      <c r="F735" s="2" t="s">
        <v>133</v>
      </c>
      <c r="G735" s="2" t="s">
        <v>133</v>
      </c>
      <c r="H735" s="2" t="s">
        <v>652</v>
      </c>
      <c r="I735" s="2" t="s">
        <v>74</v>
      </c>
      <c r="J735" s="2" t="s">
        <v>583</v>
      </c>
      <c r="K735" s="2" t="s">
        <v>584</v>
      </c>
      <c r="L735" s="2" t="s">
        <v>2381</v>
      </c>
      <c r="M735" s="2" t="s">
        <v>337</v>
      </c>
      <c r="N735" s="2" t="s">
        <v>94</v>
      </c>
      <c r="O735" s="3">
        <v>44950</v>
      </c>
      <c r="P735" s="3">
        <v>45857</v>
      </c>
      <c r="Q735" s="2" t="s">
        <v>141</v>
      </c>
      <c r="R735" s="4">
        <v>47000</v>
      </c>
      <c r="S735" s="4">
        <v>900</v>
      </c>
      <c r="T735" s="2">
        <v>2</v>
      </c>
      <c r="U735" s="2">
        <v>30</v>
      </c>
      <c r="V735" s="2">
        <v>16</v>
      </c>
      <c r="W735" s="2">
        <v>15</v>
      </c>
      <c r="X735" s="2">
        <v>41</v>
      </c>
      <c r="Y735" s="2" t="s">
        <v>46</v>
      </c>
      <c r="Z735" s="2" t="s">
        <v>47</v>
      </c>
      <c r="AA735" s="2" t="s">
        <v>188</v>
      </c>
      <c r="AB735" s="2" t="s">
        <v>66</v>
      </c>
      <c r="AC735" s="2" t="s">
        <v>143</v>
      </c>
      <c r="AD735" s="2" t="s">
        <v>51</v>
      </c>
      <c r="AE735" s="2">
        <v>42.4</v>
      </c>
    </row>
    <row r="736" spans="1:31" ht="17" x14ac:dyDescent="0.2">
      <c r="A736" s="5" t="s">
        <v>2382</v>
      </c>
      <c r="B736" s="5" t="s">
        <v>2383</v>
      </c>
      <c r="C736" s="5" t="s">
        <v>154</v>
      </c>
      <c r="D736" s="5">
        <v>39</v>
      </c>
      <c r="E736" s="6">
        <v>31940</v>
      </c>
      <c r="F736" s="5" t="s">
        <v>429</v>
      </c>
      <c r="G736" s="5" t="s">
        <v>200</v>
      </c>
      <c r="H736" s="5" t="s">
        <v>125</v>
      </c>
      <c r="I736" s="5" t="s">
        <v>115</v>
      </c>
      <c r="J736" s="5" t="s">
        <v>514</v>
      </c>
      <c r="K736" s="5" t="s">
        <v>515</v>
      </c>
      <c r="L736" s="5" t="s">
        <v>678</v>
      </c>
      <c r="M736" s="5" t="s">
        <v>525</v>
      </c>
      <c r="N736" s="5" t="s">
        <v>620</v>
      </c>
      <c r="O736" s="6">
        <v>43243</v>
      </c>
      <c r="P736" s="6"/>
      <c r="Q736" s="5" t="s">
        <v>62</v>
      </c>
      <c r="R736" s="7">
        <v>70000</v>
      </c>
      <c r="S736" s="7">
        <v>9800</v>
      </c>
      <c r="T736" s="5">
        <v>5</v>
      </c>
      <c r="U736" s="5">
        <v>49</v>
      </c>
      <c r="V736" s="5">
        <v>22</v>
      </c>
      <c r="W736" s="5">
        <v>0</v>
      </c>
      <c r="X736" s="5">
        <v>70</v>
      </c>
      <c r="Y736" s="5" t="s">
        <v>46</v>
      </c>
      <c r="Z736" s="5" t="s">
        <v>844</v>
      </c>
      <c r="AA736" s="5" t="s">
        <v>215</v>
      </c>
      <c r="AB736" s="5" t="s">
        <v>164</v>
      </c>
      <c r="AC736" s="5" t="s">
        <v>130</v>
      </c>
      <c r="AD736" s="5" t="s">
        <v>68</v>
      </c>
      <c r="AE736" s="5">
        <v>89.5</v>
      </c>
    </row>
    <row r="737" spans="1:31" ht="17" x14ac:dyDescent="0.2">
      <c r="A737" s="2" t="s">
        <v>2384</v>
      </c>
      <c r="B737" s="2" t="s">
        <v>2385</v>
      </c>
      <c r="C737" s="2" t="s">
        <v>154</v>
      </c>
      <c r="D737" s="2">
        <v>25</v>
      </c>
      <c r="E737" s="3">
        <v>37010</v>
      </c>
      <c r="F737" s="2" t="s">
        <v>429</v>
      </c>
      <c r="G737" s="2" t="s">
        <v>72</v>
      </c>
      <c r="H737" s="2" t="s">
        <v>2386</v>
      </c>
      <c r="I737" s="2" t="s">
        <v>115</v>
      </c>
      <c r="J737" s="2" t="s">
        <v>126</v>
      </c>
      <c r="K737" s="2" t="s">
        <v>127</v>
      </c>
      <c r="L737" s="2" t="s">
        <v>1613</v>
      </c>
      <c r="M737" s="2" t="s">
        <v>234</v>
      </c>
      <c r="N737" s="2" t="s">
        <v>1400</v>
      </c>
      <c r="O737" s="3">
        <v>44254</v>
      </c>
      <c r="P737" s="3"/>
      <c r="Q737" s="2" t="s">
        <v>128</v>
      </c>
      <c r="R737" s="4">
        <v>78000</v>
      </c>
      <c r="S737" s="4">
        <v>3900</v>
      </c>
      <c r="T737" s="2" t="s">
        <v>106</v>
      </c>
      <c r="U737" s="2">
        <v>23</v>
      </c>
      <c r="V737" s="2">
        <v>12</v>
      </c>
      <c r="W737" s="2">
        <v>0</v>
      </c>
      <c r="X737" s="2">
        <v>88</v>
      </c>
      <c r="Y737" s="2" t="s">
        <v>46</v>
      </c>
      <c r="Z737" s="2" t="s">
        <v>47</v>
      </c>
      <c r="AA737" s="2" t="s">
        <v>142</v>
      </c>
      <c r="AB737" s="2" t="s">
        <v>164</v>
      </c>
      <c r="AC737" s="2" t="s">
        <v>130</v>
      </c>
      <c r="AD737" s="2" t="s">
        <v>276</v>
      </c>
      <c r="AE737" s="2">
        <v>73.5</v>
      </c>
    </row>
    <row r="738" spans="1:31" ht="17" x14ac:dyDescent="0.2">
      <c r="A738" s="5" t="s">
        <v>2387</v>
      </c>
      <c r="B738" s="5" t="s">
        <v>2388</v>
      </c>
      <c r="C738" s="5" t="s">
        <v>35</v>
      </c>
      <c r="D738" s="5">
        <v>26</v>
      </c>
      <c r="E738" s="6">
        <v>36471</v>
      </c>
      <c r="F738" s="5" t="s">
        <v>99</v>
      </c>
      <c r="G738" s="5" t="s">
        <v>100</v>
      </c>
      <c r="H738" s="5" t="s">
        <v>682</v>
      </c>
      <c r="I738" s="5" t="s">
        <v>57</v>
      </c>
      <c r="J738" s="5" t="s">
        <v>102</v>
      </c>
      <c r="K738" s="5" t="s">
        <v>103</v>
      </c>
      <c r="L738" s="5" t="s">
        <v>186</v>
      </c>
      <c r="M738" s="5" t="s">
        <v>213</v>
      </c>
      <c r="N738" s="5" t="s">
        <v>186</v>
      </c>
      <c r="O738" s="6">
        <v>45233</v>
      </c>
      <c r="P738" s="6"/>
      <c r="Q738" s="5" t="s">
        <v>128</v>
      </c>
      <c r="R738" s="7">
        <v>110000</v>
      </c>
      <c r="S738" s="7">
        <v>-5500</v>
      </c>
      <c r="T738" s="5">
        <v>3</v>
      </c>
      <c r="U738" s="5">
        <v>19</v>
      </c>
      <c r="V738" s="5">
        <v>4</v>
      </c>
      <c r="W738" s="5">
        <v>13</v>
      </c>
      <c r="X738" s="5">
        <v>81</v>
      </c>
      <c r="Y738" s="5" t="s">
        <v>46</v>
      </c>
      <c r="Z738" s="5" t="s">
        <v>47</v>
      </c>
      <c r="AA738" s="5" t="s">
        <v>142</v>
      </c>
      <c r="AB738" s="5" t="s">
        <v>66</v>
      </c>
      <c r="AC738" s="5" t="s">
        <v>108</v>
      </c>
      <c r="AD738" s="5" t="s">
        <v>68</v>
      </c>
      <c r="AE738" s="5">
        <v>63.6</v>
      </c>
    </row>
    <row r="739" spans="1:31" ht="17" x14ac:dyDescent="0.2">
      <c r="A739" s="2" t="s">
        <v>2389</v>
      </c>
      <c r="B739" s="2" t="s">
        <v>2390</v>
      </c>
      <c r="C739" s="2" t="s">
        <v>35</v>
      </c>
      <c r="D739" s="2">
        <v>60</v>
      </c>
      <c r="E739" s="3">
        <v>24141</v>
      </c>
      <c r="F739" s="2" t="s">
        <v>550</v>
      </c>
      <c r="G739" s="2" t="s">
        <v>37</v>
      </c>
      <c r="H739" s="2" t="s">
        <v>1433</v>
      </c>
      <c r="I739" s="2" t="s">
        <v>115</v>
      </c>
      <c r="J739" s="2" t="s">
        <v>270</v>
      </c>
      <c r="K739" s="2" t="s">
        <v>271</v>
      </c>
      <c r="L739" s="2" t="s">
        <v>92</v>
      </c>
      <c r="M739" s="2" t="s">
        <v>337</v>
      </c>
      <c r="N739" s="2" t="s">
        <v>94</v>
      </c>
      <c r="O739" s="3">
        <v>43034</v>
      </c>
      <c r="P739" s="3"/>
      <c r="Q739" s="2" t="s">
        <v>297</v>
      </c>
      <c r="R739" s="4">
        <v>80000</v>
      </c>
      <c r="S739" s="4">
        <v>11200</v>
      </c>
      <c r="T739" s="2">
        <v>5</v>
      </c>
      <c r="U739" s="2">
        <v>27</v>
      </c>
      <c r="V739" s="2">
        <v>20</v>
      </c>
      <c r="W739" s="2">
        <v>5</v>
      </c>
      <c r="X739" s="2">
        <v>75</v>
      </c>
      <c r="Y739" s="2" t="s">
        <v>46</v>
      </c>
      <c r="Z739" s="2" t="s">
        <v>47</v>
      </c>
      <c r="AA739" s="2" t="s">
        <v>176</v>
      </c>
      <c r="AB739" s="2" t="s">
        <v>66</v>
      </c>
      <c r="AC739" s="2" t="s">
        <v>50</v>
      </c>
      <c r="AD739" s="2" t="s">
        <v>68</v>
      </c>
      <c r="AE739" s="2">
        <v>85.5</v>
      </c>
    </row>
    <row r="740" spans="1:31" ht="34" x14ac:dyDescent="0.2">
      <c r="A740" s="5" t="s">
        <v>2391</v>
      </c>
      <c r="B740" s="5" t="s">
        <v>2392</v>
      </c>
      <c r="C740" s="5" t="s">
        <v>154</v>
      </c>
      <c r="D740" s="5">
        <v>61</v>
      </c>
      <c r="E740" s="6">
        <v>23701</v>
      </c>
      <c r="F740" s="5" t="s">
        <v>71</v>
      </c>
      <c r="G740" s="5" t="s">
        <v>253</v>
      </c>
      <c r="H740" s="5" t="s">
        <v>2393</v>
      </c>
      <c r="I740" s="5" t="s">
        <v>74</v>
      </c>
      <c r="J740" s="5" t="s">
        <v>397</v>
      </c>
      <c r="K740" s="5" t="s">
        <v>398</v>
      </c>
      <c r="L740" s="5" t="s">
        <v>590</v>
      </c>
      <c r="M740" s="5" t="s">
        <v>61</v>
      </c>
      <c r="N740" s="5" t="s">
        <v>186</v>
      </c>
      <c r="O740" s="6">
        <v>46003</v>
      </c>
      <c r="P740" s="6"/>
      <c r="Q740" s="5" t="s">
        <v>297</v>
      </c>
      <c r="R740" s="7">
        <v>58000</v>
      </c>
      <c r="S740" s="7">
        <v>5200</v>
      </c>
      <c r="T740" s="5">
        <v>4</v>
      </c>
      <c r="U740" s="5">
        <v>25</v>
      </c>
      <c r="V740" s="5">
        <v>29</v>
      </c>
      <c r="W740" s="5">
        <v>18</v>
      </c>
      <c r="X740" s="5">
        <v>81</v>
      </c>
      <c r="Y740" s="5" t="s">
        <v>46</v>
      </c>
      <c r="Z740" s="5" t="s">
        <v>64</v>
      </c>
      <c r="AA740" s="5" t="s">
        <v>95</v>
      </c>
      <c r="AB740" s="5" t="s">
        <v>313</v>
      </c>
      <c r="AC740" s="5" t="s">
        <v>81</v>
      </c>
      <c r="AD740" s="5" t="s">
        <v>68</v>
      </c>
      <c r="AE740" s="5">
        <v>71.599999999999994</v>
      </c>
    </row>
    <row r="741" spans="1:31" ht="17" x14ac:dyDescent="0.2">
      <c r="A741" s="2" t="s">
        <v>2394</v>
      </c>
      <c r="B741" s="2" t="s">
        <v>2395</v>
      </c>
      <c r="C741" s="2" t="s">
        <v>154</v>
      </c>
      <c r="D741" s="2">
        <v>38</v>
      </c>
      <c r="E741" s="3">
        <v>32155</v>
      </c>
      <c r="F741" s="2" t="s">
        <v>1427</v>
      </c>
      <c r="G741" s="2" t="s">
        <v>133</v>
      </c>
      <c r="H741" s="2" t="s">
        <v>599</v>
      </c>
      <c r="I741" s="2" t="s">
        <v>115</v>
      </c>
      <c r="J741" s="2" t="s">
        <v>193</v>
      </c>
      <c r="K741" s="2" t="s">
        <v>194</v>
      </c>
      <c r="L741" s="2" t="s">
        <v>60</v>
      </c>
      <c r="M741" s="2" t="s">
        <v>61</v>
      </c>
      <c r="N741" s="2" t="s">
        <v>60</v>
      </c>
      <c r="O741" s="3">
        <v>43797</v>
      </c>
      <c r="P741" s="3"/>
      <c r="Q741" s="2" t="s">
        <v>62</v>
      </c>
      <c r="R741" s="4">
        <v>87000</v>
      </c>
      <c r="S741" s="4">
        <v>4400</v>
      </c>
      <c r="T741" s="2">
        <v>3</v>
      </c>
      <c r="U741" s="2">
        <v>22</v>
      </c>
      <c r="V741" s="2">
        <v>17</v>
      </c>
      <c r="W741" s="2">
        <v>20</v>
      </c>
      <c r="X741" s="2">
        <v>37</v>
      </c>
      <c r="Y741" s="2" t="s">
        <v>46</v>
      </c>
      <c r="Z741" s="2" t="s">
        <v>47</v>
      </c>
      <c r="AA741" s="2" t="s">
        <v>95</v>
      </c>
      <c r="AB741" s="2" t="s">
        <v>66</v>
      </c>
      <c r="AC741" s="2" t="s">
        <v>195</v>
      </c>
      <c r="AD741" s="2" t="s">
        <v>82</v>
      </c>
      <c r="AE741" s="2">
        <v>150</v>
      </c>
    </row>
    <row r="742" spans="1:31" ht="17" x14ac:dyDescent="0.2">
      <c r="A742" s="5" t="s">
        <v>2396</v>
      </c>
      <c r="B742" s="5" t="s">
        <v>2397</v>
      </c>
      <c r="C742" s="5" t="s">
        <v>35</v>
      </c>
      <c r="D742" s="5">
        <v>47</v>
      </c>
      <c r="E742" s="6">
        <v>28939</v>
      </c>
      <c r="F742" s="5" t="s">
        <v>1362</v>
      </c>
      <c r="G742" s="5" t="s">
        <v>72</v>
      </c>
      <c r="H742" s="5" t="s">
        <v>2398</v>
      </c>
      <c r="I742" s="5" t="s">
        <v>74</v>
      </c>
      <c r="J742" s="5" t="s">
        <v>1323</v>
      </c>
      <c r="K742" s="5" t="s">
        <v>2399</v>
      </c>
      <c r="L742" s="5" t="s">
        <v>1770</v>
      </c>
      <c r="M742" s="5" t="s">
        <v>525</v>
      </c>
      <c r="N742" s="5" t="s">
        <v>526</v>
      </c>
      <c r="O742" s="6">
        <v>43986</v>
      </c>
      <c r="P742" s="6">
        <v>45343</v>
      </c>
      <c r="Q742" s="5" t="s">
        <v>175</v>
      </c>
      <c r="R742" s="7">
        <v>59000</v>
      </c>
      <c r="S742" s="7">
        <v>5300</v>
      </c>
      <c r="T742" s="5"/>
      <c r="U742" s="5">
        <v>28</v>
      </c>
      <c r="V742" s="5">
        <v>12</v>
      </c>
      <c r="W742" s="5">
        <v>15</v>
      </c>
      <c r="X742" s="5">
        <v>64</v>
      </c>
      <c r="Y742" s="5" t="s">
        <v>46</v>
      </c>
      <c r="Z742" s="5" t="s">
        <v>47</v>
      </c>
      <c r="AA742" s="5" t="s">
        <v>95</v>
      </c>
      <c r="AB742" s="5" t="s">
        <v>164</v>
      </c>
      <c r="AC742" s="5" t="s">
        <v>81</v>
      </c>
      <c r="AD742" s="5" t="s">
        <v>998</v>
      </c>
      <c r="AE742" s="5">
        <v>67.900000000000006</v>
      </c>
    </row>
    <row r="743" spans="1:31" ht="17" x14ac:dyDescent="0.2">
      <c r="A743" s="2" t="s">
        <v>2400</v>
      </c>
      <c r="B743" s="2" t="s">
        <v>2401</v>
      </c>
      <c r="C743" s="2" t="s">
        <v>35</v>
      </c>
      <c r="D743" s="2">
        <v>40</v>
      </c>
      <c r="E743" s="3">
        <v>31217</v>
      </c>
      <c r="F743" s="2" t="s">
        <v>155</v>
      </c>
      <c r="G743" s="2" t="s">
        <v>181</v>
      </c>
      <c r="H743" s="2" t="s">
        <v>182</v>
      </c>
      <c r="I743" s="2" t="s">
        <v>57</v>
      </c>
      <c r="J743" s="2" t="s">
        <v>184</v>
      </c>
      <c r="K743" s="2" t="s">
        <v>185</v>
      </c>
      <c r="L743" s="2" t="s">
        <v>242</v>
      </c>
      <c r="M743" s="2" t="s">
        <v>234</v>
      </c>
      <c r="N743" s="2" t="s">
        <v>235</v>
      </c>
      <c r="O743" s="3" t="s">
        <v>2402</v>
      </c>
      <c r="P743" s="3"/>
      <c r="Q743" s="2" t="s">
        <v>62</v>
      </c>
      <c r="R743" s="4">
        <v>103000</v>
      </c>
      <c r="S743" s="4">
        <v>9300</v>
      </c>
      <c r="T743" s="2">
        <v>4</v>
      </c>
      <c r="U743" s="2">
        <v>40</v>
      </c>
      <c r="V743" s="2">
        <v>10</v>
      </c>
      <c r="W743" s="2">
        <v>16</v>
      </c>
      <c r="X743" s="2">
        <v>73</v>
      </c>
      <c r="Y743" s="2" t="s">
        <v>746</v>
      </c>
      <c r="Z743" s="2" t="s">
        <v>151</v>
      </c>
      <c r="AA743" s="2" t="s">
        <v>188</v>
      </c>
      <c r="AB743" s="2" t="s">
        <v>164</v>
      </c>
      <c r="AC743" s="2" t="s">
        <v>165</v>
      </c>
      <c r="AD743" s="2" t="s">
        <v>51</v>
      </c>
      <c r="AE743" s="2">
        <v>73.5</v>
      </c>
    </row>
    <row r="744" spans="1:31" ht="17" x14ac:dyDescent="0.2">
      <c r="A744" s="5" t="s">
        <v>2403</v>
      </c>
      <c r="B744" s="5" t="s">
        <v>2404</v>
      </c>
      <c r="C744" s="5" t="s">
        <v>154</v>
      </c>
      <c r="D744" s="5">
        <v>25</v>
      </c>
      <c r="E744" s="6">
        <v>37051</v>
      </c>
      <c r="F744" s="5" t="s">
        <v>429</v>
      </c>
      <c r="G744" s="5" t="s">
        <v>72</v>
      </c>
      <c r="H744" s="5" t="s">
        <v>125</v>
      </c>
      <c r="I744" s="5" t="s">
        <v>380</v>
      </c>
      <c r="J744" s="5" t="s">
        <v>248</v>
      </c>
      <c r="K744" s="5" t="s">
        <v>249</v>
      </c>
      <c r="L744" s="5" t="s">
        <v>457</v>
      </c>
      <c r="M744" s="5" t="s">
        <v>161</v>
      </c>
      <c r="N744" s="5" t="s">
        <v>174</v>
      </c>
      <c r="O744" s="6">
        <v>42853</v>
      </c>
      <c r="P744" s="6"/>
      <c r="Q744" s="5" t="s">
        <v>45</v>
      </c>
      <c r="R744" s="7">
        <v>76000</v>
      </c>
      <c r="S744" s="7">
        <v>6800</v>
      </c>
      <c r="T744" s="5">
        <v>4</v>
      </c>
      <c r="U744" s="5">
        <v>41</v>
      </c>
      <c r="V744" s="5">
        <v>12</v>
      </c>
      <c r="W744" s="5">
        <v>9</v>
      </c>
      <c r="X744" s="5">
        <v>62</v>
      </c>
      <c r="Y744" s="5" t="s">
        <v>298</v>
      </c>
      <c r="Z744" s="5" t="s">
        <v>47</v>
      </c>
      <c r="AA744" s="5" t="s">
        <v>176</v>
      </c>
      <c r="AB744" s="5" t="s">
        <v>129</v>
      </c>
      <c r="AC744" s="5" t="s">
        <v>130</v>
      </c>
      <c r="AD744" s="5" t="s">
        <v>68</v>
      </c>
      <c r="AE744" s="5">
        <v>73.2</v>
      </c>
    </row>
    <row r="745" spans="1:31" ht="17" x14ac:dyDescent="0.2">
      <c r="A745" s="2" t="s">
        <v>2405</v>
      </c>
      <c r="B745" s="2" t="s">
        <v>2406</v>
      </c>
      <c r="C745" s="2" t="s">
        <v>154</v>
      </c>
      <c r="D745" s="2">
        <v>34</v>
      </c>
      <c r="E745" s="3">
        <v>33703</v>
      </c>
      <c r="F745" s="2" t="s">
        <v>210</v>
      </c>
      <c r="G745" s="2" t="s">
        <v>100</v>
      </c>
      <c r="H745" s="2" t="s">
        <v>114</v>
      </c>
      <c r="I745" s="2" t="s">
        <v>115</v>
      </c>
      <c r="J745" s="2" t="s">
        <v>211</v>
      </c>
      <c r="K745" s="2" t="s">
        <v>212</v>
      </c>
      <c r="L745" s="2" t="s">
        <v>831</v>
      </c>
      <c r="M745" s="2" t="s">
        <v>43</v>
      </c>
      <c r="N745" s="2" t="s">
        <v>492</v>
      </c>
      <c r="O745" s="3">
        <v>45986</v>
      </c>
      <c r="P745" s="3"/>
      <c r="Q745" s="2" t="s">
        <v>62</v>
      </c>
      <c r="R745" s="4">
        <v>59000</v>
      </c>
      <c r="S745" s="4">
        <v>8300</v>
      </c>
      <c r="T745" s="2">
        <v>5</v>
      </c>
      <c r="U745" s="2">
        <v>19</v>
      </c>
      <c r="V745" s="2">
        <v>25</v>
      </c>
      <c r="W745" s="2">
        <v>13</v>
      </c>
      <c r="X745" s="2">
        <v>86</v>
      </c>
      <c r="Y745" s="2" t="s">
        <v>46</v>
      </c>
      <c r="Z745" s="2" t="s">
        <v>64</v>
      </c>
      <c r="AA745" s="2" t="s">
        <v>215</v>
      </c>
      <c r="AB745" s="2" t="s">
        <v>348</v>
      </c>
      <c r="AC745" s="2" t="s">
        <v>121</v>
      </c>
      <c r="AD745" s="2" t="s">
        <v>82</v>
      </c>
      <c r="AE745" s="2">
        <v>83.3</v>
      </c>
    </row>
    <row r="746" spans="1:31" ht="17" x14ac:dyDescent="0.2">
      <c r="A746" s="5" t="s">
        <v>2407</v>
      </c>
      <c r="B746" s="5" t="s">
        <v>2408</v>
      </c>
      <c r="C746" s="5" t="s">
        <v>35</v>
      </c>
      <c r="D746" s="5">
        <v>54</v>
      </c>
      <c r="E746" s="6" t="s">
        <v>2409</v>
      </c>
      <c r="F746" s="5" t="s">
        <v>279</v>
      </c>
      <c r="G746" s="5" t="s">
        <v>55</v>
      </c>
      <c r="H746" s="5" t="s">
        <v>1014</v>
      </c>
      <c r="I746" s="5" t="s">
        <v>57</v>
      </c>
      <c r="J746" s="5" t="s">
        <v>627</v>
      </c>
      <c r="K746" s="5" t="s">
        <v>628</v>
      </c>
      <c r="L746" s="5" t="s">
        <v>524</v>
      </c>
      <c r="M746" s="5" t="s">
        <v>138</v>
      </c>
      <c r="N746" s="5" t="s">
        <v>526</v>
      </c>
      <c r="O746" s="6">
        <v>44965</v>
      </c>
      <c r="P746" s="6"/>
      <c r="Q746" s="5" t="s">
        <v>62</v>
      </c>
      <c r="R746" s="7">
        <v>97000</v>
      </c>
      <c r="S746" s="7">
        <v>4800</v>
      </c>
      <c r="T746" s="5" t="s">
        <v>106</v>
      </c>
      <c r="U746" s="5">
        <v>47</v>
      </c>
      <c r="V746" s="5">
        <v>3</v>
      </c>
      <c r="W746" s="5">
        <v>2</v>
      </c>
      <c r="X746" s="5">
        <v>81</v>
      </c>
      <c r="Y746" s="5" t="s">
        <v>63</v>
      </c>
      <c r="Z746" s="5" t="s">
        <v>64</v>
      </c>
      <c r="AA746" s="5" t="s">
        <v>65</v>
      </c>
      <c r="AB746" s="5" t="s">
        <v>66</v>
      </c>
      <c r="AC746" s="5" t="s">
        <v>284</v>
      </c>
      <c r="AD746" s="5" t="s">
        <v>68</v>
      </c>
      <c r="AE746" s="5">
        <v>74.3</v>
      </c>
    </row>
    <row r="747" spans="1:31" ht="17" x14ac:dyDescent="0.2">
      <c r="A747" s="2" t="s">
        <v>2410</v>
      </c>
      <c r="B747" s="2" t="s">
        <v>2411</v>
      </c>
      <c r="C747" s="2" t="s">
        <v>35</v>
      </c>
      <c r="D747" s="2">
        <v>24</v>
      </c>
      <c r="E747" s="3">
        <v>37391</v>
      </c>
      <c r="F747" s="2" t="s">
        <v>523</v>
      </c>
      <c r="G747" s="2" t="s">
        <v>100</v>
      </c>
      <c r="H747" s="2" t="s">
        <v>561</v>
      </c>
      <c r="I747" s="2" t="s">
        <v>115</v>
      </c>
      <c r="J747" s="2" t="s">
        <v>381</v>
      </c>
      <c r="K747" s="2" t="s">
        <v>2412</v>
      </c>
      <c r="L747" s="2" t="s">
        <v>491</v>
      </c>
      <c r="M747" s="2" t="s">
        <v>43</v>
      </c>
      <c r="N747" s="2" t="s">
        <v>492</v>
      </c>
      <c r="O747" s="3">
        <v>44404</v>
      </c>
      <c r="P747" s="3"/>
      <c r="Q747" s="2" t="s">
        <v>62</v>
      </c>
      <c r="R747" s="4">
        <v>60000</v>
      </c>
      <c r="S747" s="4">
        <v>3000</v>
      </c>
      <c r="T747" s="2">
        <v>3</v>
      </c>
      <c r="U747" s="2">
        <v>15</v>
      </c>
      <c r="V747" s="2">
        <v>17</v>
      </c>
      <c r="W747" s="2">
        <v>15</v>
      </c>
      <c r="X747" s="2">
        <v>38</v>
      </c>
      <c r="Y747" s="2" t="s">
        <v>63</v>
      </c>
      <c r="Z747" s="2" t="s">
        <v>292</v>
      </c>
      <c r="AA747" s="2" t="s">
        <v>221</v>
      </c>
      <c r="AB747" s="2" t="s">
        <v>66</v>
      </c>
      <c r="AC747" s="2" t="s">
        <v>267</v>
      </c>
      <c r="AD747" s="2" t="s">
        <v>82</v>
      </c>
      <c r="AE747" s="2">
        <v>46.5</v>
      </c>
    </row>
    <row r="748" spans="1:31" ht="17" x14ac:dyDescent="0.2">
      <c r="A748" s="5" t="s">
        <v>2413</v>
      </c>
      <c r="B748" s="5" t="s">
        <v>2414</v>
      </c>
      <c r="C748" s="5" t="s">
        <v>35</v>
      </c>
      <c r="D748" s="5">
        <v>40</v>
      </c>
      <c r="E748" s="6">
        <v>31420</v>
      </c>
      <c r="F748" s="5" t="s">
        <v>99</v>
      </c>
      <c r="G748" s="5" t="s">
        <v>675</v>
      </c>
      <c r="H748" s="5" t="s">
        <v>317</v>
      </c>
      <c r="I748" s="5" t="s">
        <v>396</v>
      </c>
      <c r="J748" s="5" t="s">
        <v>102</v>
      </c>
      <c r="K748" s="5" t="s">
        <v>103</v>
      </c>
      <c r="L748" s="5" t="s">
        <v>160</v>
      </c>
      <c r="M748" s="5" t="s">
        <v>161</v>
      </c>
      <c r="N748" s="5" t="s">
        <v>1131</v>
      </c>
      <c r="O748" s="6">
        <v>44421</v>
      </c>
      <c r="P748" s="6"/>
      <c r="Q748" s="5" t="s">
        <v>62</v>
      </c>
      <c r="R748" s="7">
        <v>211000</v>
      </c>
      <c r="S748" s="7">
        <v>12700</v>
      </c>
      <c r="T748" s="5">
        <v>3</v>
      </c>
      <c r="U748" s="5">
        <v>31</v>
      </c>
      <c r="V748" s="5">
        <v>15</v>
      </c>
      <c r="W748" s="5">
        <v>11</v>
      </c>
      <c r="X748" s="5">
        <v>65</v>
      </c>
      <c r="Y748" s="5" t="s">
        <v>46</v>
      </c>
      <c r="Z748" s="5" t="s">
        <v>64</v>
      </c>
      <c r="AA748" s="5" t="s">
        <v>1111</v>
      </c>
      <c r="AB748" s="5" t="s">
        <v>66</v>
      </c>
      <c r="AC748" s="5" t="s">
        <v>108</v>
      </c>
      <c r="AD748" s="5" t="s">
        <v>68</v>
      </c>
      <c r="AE748" s="5">
        <v>62</v>
      </c>
    </row>
    <row r="749" spans="1:31" ht="17" x14ac:dyDescent="0.2">
      <c r="A749" s="2" t="s">
        <v>2415</v>
      </c>
      <c r="B749" s="2" t="s">
        <v>2416</v>
      </c>
      <c r="C749" s="2" t="s">
        <v>35</v>
      </c>
      <c r="D749" s="2">
        <v>51</v>
      </c>
      <c r="E749" s="3">
        <v>27284</v>
      </c>
      <c r="F749" s="2" t="s">
        <v>36</v>
      </c>
      <c r="G749" s="2" t="s">
        <v>593</v>
      </c>
      <c r="H749" s="2" t="s">
        <v>1134</v>
      </c>
      <c r="I749" s="2" t="s">
        <v>115</v>
      </c>
      <c r="J749" s="2" t="s">
        <v>147</v>
      </c>
      <c r="K749" s="2" t="s">
        <v>148</v>
      </c>
      <c r="L749" s="2" t="s">
        <v>186</v>
      </c>
      <c r="M749" s="2" t="s">
        <v>61</v>
      </c>
      <c r="N749" s="2" t="s">
        <v>186</v>
      </c>
      <c r="O749" s="3">
        <v>43644</v>
      </c>
      <c r="P749" s="3">
        <v>43796</v>
      </c>
      <c r="Q749" s="2" t="s">
        <v>214</v>
      </c>
      <c r="R749" s="4">
        <v>85000</v>
      </c>
      <c r="S749" s="4">
        <v>4200</v>
      </c>
      <c r="T749" s="2">
        <v>3</v>
      </c>
      <c r="U749" s="2">
        <v>8</v>
      </c>
      <c r="V749" s="2">
        <v>19</v>
      </c>
      <c r="W749" s="2">
        <v>11</v>
      </c>
      <c r="X749" s="2">
        <v>57</v>
      </c>
      <c r="Y749" s="2" t="s">
        <v>46</v>
      </c>
      <c r="Z749" s="2" t="s">
        <v>361</v>
      </c>
      <c r="AA749" s="2" t="s">
        <v>95</v>
      </c>
      <c r="AB749" s="2" t="s">
        <v>66</v>
      </c>
      <c r="AC749" s="2" t="s">
        <v>50</v>
      </c>
      <c r="AD749" s="2" t="s">
        <v>68</v>
      </c>
      <c r="AE749" s="2">
        <v>53.5</v>
      </c>
    </row>
    <row r="750" spans="1:31" ht="34" x14ac:dyDescent="0.2">
      <c r="A750" s="5" t="s">
        <v>2417</v>
      </c>
      <c r="B750" s="5" t="s">
        <v>2418</v>
      </c>
      <c r="C750" s="5" t="s">
        <v>35</v>
      </c>
      <c r="D750" s="5">
        <v>47</v>
      </c>
      <c r="E750" s="6">
        <v>28793</v>
      </c>
      <c r="F750" s="5" t="s">
        <v>71</v>
      </c>
      <c r="G750" s="5" t="s">
        <v>72</v>
      </c>
      <c r="H750" s="5" t="s">
        <v>73</v>
      </c>
      <c r="I750" s="5" t="s">
        <v>74</v>
      </c>
      <c r="J750" s="5" t="s">
        <v>1967</v>
      </c>
      <c r="K750" s="5" t="s">
        <v>398</v>
      </c>
      <c r="L750" s="5" t="s">
        <v>272</v>
      </c>
      <c r="M750" s="5" t="s">
        <v>273</v>
      </c>
      <c r="N750" s="5" t="s">
        <v>1503</v>
      </c>
      <c r="O750" s="6" t="s">
        <v>2419</v>
      </c>
      <c r="P750" s="6"/>
      <c r="Q750" s="5" t="s">
        <v>62</v>
      </c>
      <c r="R750" s="7">
        <v>65000</v>
      </c>
      <c r="S750" s="7">
        <v>3200</v>
      </c>
      <c r="T750" s="5">
        <v>3</v>
      </c>
      <c r="U750" s="5">
        <v>-37</v>
      </c>
      <c r="V750" s="5">
        <v>14</v>
      </c>
      <c r="W750" s="5">
        <v>23</v>
      </c>
      <c r="X750" s="5">
        <v>43</v>
      </c>
      <c r="Y750" s="5" t="s">
        <v>46</v>
      </c>
      <c r="Z750" s="5" t="s">
        <v>151</v>
      </c>
      <c r="AA750" s="5" t="s">
        <v>95</v>
      </c>
      <c r="AB750" s="5" t="s">
        <v>66</v>
      </c>
      <c r="AC750" s="5" t="s">
        <v>81</v>
      </c>
      <c r="AD750" s="5" t="s">
        <v>68</v>
      </c>
      <c r="AE750" s="5">
        <v>51.3</v>
      </c>
    </row>
    <row r="751" spans="1:31" ht="17" x14ac:dyDescent="0.2">
      <c r="A751" s="2" t="s">
        <v>2420</v>
      </c>
      <c r="B751" s="2" t="s">
        <v>2421</v>
      </c>
      <c r="C751" s="2" t="s">
        <v>35</v>
      </c>
      <c r="D751" s="2">
        <v>33</v>
      </c>
      <c r="E751" s="3">
        <v>34130</v>
      </c>
      <c r="F751" s="2" t="s">
        <v>1073</v>
      </c>
      <c r="G751" s="2" t="s">
        <v>87</v>
      </c>
      <c r="H751" s="2" t="s">
        <v>2422</v>
      </c>
      <c r="I751" s="2" t="s">
        <v>74</v>
      </c>
      <c r="J751" s="2" t="s">
        <v>372</v>
      </c>
      <c r="K751" s="2" t="s">
        <v>373</v>
      </c>
      <c r="L751" s="2" t="s">
        <v>619</v>
      </c>
      <c r="M751" s="2" t="s">
        <v>525</v>
      </c>
      <c r="N751" s="2" t="s">
        <v>620</v>
      </c>
      <c r="O751" s="3">
        <v>42962</v>
      </c>
      <c r="P751" s="3"/>
      <c r="Q751" s="2" t="s">
        <v>62</v>
      </c>
      <c r="R751" s="4">
        <v>-62000</v>
      </c>
      <c r="S751" s="4">
        <v>1200</v>
      </c>
      <c r="T751" s="2">
        <v>2</v>
      </c>
      <c r="U751" s="2">
        <v>28</v>
      </c>
      <c r="V751" s="2">
        <v>13</v>
      </c>
      <c r="W751" s="2">
        <v>17</v>
      </c>
      <c r="X751" s="2">
        <v>35</v>
      </c>
      <c r="Y751" s="2" t="s">
        <v>298</v>
      </c>
      <c r="Z751" s="2" t="s">
        <v>64</v>
      </c>
      <c r="AA751" s="2" t="s">
        <v>176</v>
      </c>
      <c r="AB751" s="2" t="s">
        <v>164</v>
      </c>
      <c r="AC751" s="2" t="s">
        <v>376</v>
      </c>
      <c r="AD751" s="2" t="s">
        <v>68</v>
      </c>
      <c r="AE751" s="2">
        <v>38.799999999999997</v>
      </c>
    </row>
    <row r="752" spans="1:31" ht="17" x14ac:dyDescent="0.2">
      <c r="A752" s="5" t="s">
        <v>2423</v>
      </c>
      <c r="B752" s="5" t="s">
        <v>2424</v>
      </c>
      <c r="C752" s="5" t="s">
        <v>332</v>
      </c>
      <c r="D752" s="5">
        <v>60</v>
      </c>
      <c r="E752" s="6">
        <v>23934</v>
      </c>
      <c r="F752" s="5" t="s">
        <v>71</v>
      </c>
      <c r="G752" s="5" t="s">
        <v>72</v>
      </c>
      <c r="H752" s="5" t="s">
        <v>424</v>
      </c>
      <c r="I752" s="5" t="s">
        <v>74</v>
      </c>
      <c r="J752" s="5" t="s">
        <v>1011</v>
      </c>
      <c r="K752" s="5" t="s">
        <v>1388</v>
      </c>
      <c r="L752" s="5" t="s">
        <v>1059</v>
      </c>
      <c r="M752" s="5" t="s">
        <v>936</v>
      </c>
      <c r="N752" s="5" t="s">
        <v>620</v>
      </c>
      <c r="O752" s="6">
        <v>45992</v>
      </c>
      <c r="P752" s="6"/>
      <c r="Q752" s="5" t="s">
        <v>79</v>
      </c>
      <c r="R752" s="7">
        <v>60000</v>
      </c>
      <c r="S752" s="7">
        <v>3000</v>
      </c>
      <c r="T752" s="5">
        <v>3</v>
      </c>
      <c r="U752" s="5">
        <v>26</v>
      </c>
      <c r="V752" s="5">
        <v>6</v>
      </c>
      <c r="W752" s="5">
        <v>14</v>
      </c>
      <c r="X752" s="5">
        <v>75</v>
      </c>
      <c r="Y752" s="5" t="s">
        <v>46</v>
      </c>
      <c r="Z752" s="5" t="s">
        <v>64</v>
      </c>
      <c r="AA752" s="5" t="s">
        <v>215</v>
      </c>
      <c r="AB752" s="5" t="s">
        <v>49</v>
      </c>
      <c r="AC752" s="5" t="s">
        <v>81</v>
      </c>
      <c r="AD752" s="5" t="s">
        <v>51</v>
      </c>
      <c r="AE752" s="5">
        <v>62.8</v>
      </c>
    </row>
    <row r="753" spans="1:31" ht="17" x14ac:dyDescent="0.2">
      <c r="A753" s="2" t="s">
        <v>2425</v>
      </c>
      <c r="B753" s="2" t="s">
        <v>2426</v>
      </c>
      <c r="C753" s="2" t="s">
        <v>35</v>
      </c>
      <c r="D753" s="2">
        <v>52</v>
      </c>
      <c r="E753" s="3">
        <v>27109</v>
      </c>
      <c r="F753" s="2" t="s">
        <v>279</v>
      </c>
      <c r="G753" s="2" t="s">
        <v>55</v>
      </c>
      <c r="H753" s="2" t="s">
        <v>626</v>
      </c>
      <c r="I753" s="2" t="s">
        <v>703</v>
      </c>
      <c r="J753" s="2" t="s">
        <v>627</v>
      </c>
      <c r="K753" s="2" t="s">
        <v>628</v>
      </c>
      <c r="L753" s="2" t="s">
        <v>882</v>
      </c>
      <c r="M753" s="2" t="s">
        <v>265</v>
      </c>
      <c r="N753" s="2" t="s">
        <v>360</v>
      </c>
      <c r="O753" s="3" t="s">
        <v>2427</v>
      </c>
      <c r="P753" s="3"/>
      <c r="Q753" s="2" t="s">
        <v>62</v>
      </c>
      <c r="R753" s="4">
        <v>33000</v>
      </c>
      <c r="S753" s="4">
        <v>1600</v>
      </c>
      <c r="T753" s="2">
        <v>3</v>
      </c>
      <c r="U753" s="2">
        <v>27</v>
      </c>
      <c r="V753" s="2">
        <v>23</v>
      </c>
      <c r="W753" s="2">
        <v>0</v>
      </c>
      <c r="X753" s="2">
        <v>86</v>
      </c>
      <c r="Y753" s="2" t="s">
        <v>320</v>
      </c>
      <c r="Z753" s="2" t="s">
        <v>64</v>
      </c>
      <c r="AA753" s="2" t="s">
        <v>142</v>
      </c>
      <c r="AB753" s="2" t="s">
        <v>80</v>
      </c>
      <c r="AC753" s="2" t="s">
        <v>284</v>
      </c>
      <c r="AD753" s="2" t="s">
        <v>68</v>
      </c>
      <c r="AE753" s="2">
        <v>73.8</v>
      </c>
    </row>
    <row r="754" spans="1:31" ht="17" x14ac:dyDescent="0.2">
      <c r="A754" s="5" t="s">
        <v>2428</v>
      </c>
      <c r="B754" s="5" t="s">
        <v>2429</v>
      </c>
      <c r="C754" s="5" t="s">
        <v>154</v>
      </c>
      <c r="D754" s="5">
        <v>41</v>
      </c>
      <c r="E754" s="6">
        <v>31185</v>
      </c>
      <c r="F754" s="5" t="s">
        <v>54</v>
      </c>
      <c r="G754" s="5" t="s">
        <v>351</v>
      </c>
      <c r="H754" s="5" t="s">
        <v>302</v>
      </c>
      <c r="I754" s="5" t="s">
        <v>318</v>
      </c>
      <c r="J754" s="5" t="s">
        <v>539</v>
      </c>
      <c r="K754" s="5" t="s">
        <v>540</v>
      </c>
      <c r="L754" s="5" t="s">
        <v>411</v>
      </c>
      <c r="M754" s="5" t="s">
        <v>119</v>
      </c>
      <c r="N754" s="5" t="s">
        <v>412</v>
      </c>
      <c r="O754" s="6">
        <v>44198</v>
      </c>
      <c r="P754" s="6"/>
      <c r="Q754" s="5" t="s">
        <v>62</v>
      </c>
      <c r="R754" s="7">
        <v>205000</v>
      </c>
      <c r="S754" s="7">
        <v>12300</v>
      </c>
      <c r="T754" s="5">
        <v>3</v>
      </c>
      <c r="U754" s="5">
        <v>43</v>
      </c>
      <c r="V754" s="5">
        <v>26</v>
      </c>
      <c r="W754" s="5">
        <v>16</v>
      </c>
      <c r="X754" s="5">
        <v>62</v>
      </c>
      <c r="Y754" s="5" t="s">
        <v>298</v>
      </c>
      <c r="Z754" s="5" t="s">
        <v>107</v>
      </c>
      <c r="AA754" s="5" t="s">
        <v>176</v>
      </c>
      <c r="AB754" s="5" t="s">
        <v>66</v>
      </c>
      <c r="AC754" s="5" t="s">
        <v>67</v>
      </c>
      <c r="AD754" s="5" t="s">
        <v>68</v>
      </c>
      <c r="AE754" s="5">
        <v>60.7</v>
      </c>
    </row>
    <row r="755" spans="1:31" ht="34" x14ac:dyDescent="0.2">
      <c r="A755" s="2" t="s">
        <v>2430</v>
      </c>
      <c r="B755" s="2" t="s">
        <v>2431</v>
      </c>
      <c r="C755" s="2" t="s">
        <v>154</v>
      </c>
      <c r="D755" s="2">
        <v>30</v>
      </c>
      <c r="E755" s="3">
        <v>34962</v>
      </c>
      <c r="F755" s="2" t="s">
        <v>402</v>
      </c>
      <c r="G755" s="2" t="s">
        <v>200</v>
      </c>
      <c r="H755" s="2" t="s">
        <v>616</v>
      </c>
      <c r="I755" s="2" t="s">
        <v>157</v>
      </c>
      <c r="J755" s="2" t="s">
        <v>533</v>
      </c>
      <c r="K755" s="2" t="s">
        <v>534</v>
      </c>
      <c r="L755" s="2" t="s">
        <v>472</v>
      </c>
      <c r="M755" s="2" t="s">
        <v>43</v>
      </c>
      <c r="N755" s="2" t="s">
        <v>421</v>
      </c>
      <c r="O755" s="3">
        <v>43122</v>
      </c>
      <c r="P755" s="3">
        <v>45781</v>
      </c>
      <c r="Q755" s="2" t="s">
        <v>141</v>
      </c>
      <c r="R755" s="4">
        <v>38000</v>
      </c>
      <c r="S755" s="4">
        <v>800</v>
      </c>
      <c r="T755" s="2" t="s">
        <v>407</v>
      </c>
      <c r="U755" s="2">
        <v>33</v>
      </c>
      <c r="V755" s="2">
        <v>14</v>
      </c>
      <c r="W755" s="2">
        <v>10</v>
      </c>
      <c r="X755" s="2">
        <v>43</v>
      </c>
      <c r="Y755" s="2" t="s">
        <v>298</v>
      </c>
      <c r="Z755" s="2" t="s">
        <v>47</v>
      </c>
      <c r="AA755" s="2" t="s">
        <v>188</v>
      </c>
      <c r="AB755" s="2" t="s">
        <v>66</v>
      </c>
      <c r="AC755" s="2" t="s">
        <v>408</v>
      </c>
      <c r="AD755" s="2" t="s">
        <v>68</v>
      </c>
      <c r="AE755" s="2">
        <v>46.3</v>
      </c>
    </row>
    <row r="756" spans="1:31" ht="17" x14ac:dyDescent="0.2">
      <c r="A756" s="5" t="s">
        <v>2432</v>
      </c>
      <c r="B756" s="5" t="s">
        <v>2433</v>
      </c>
      <c r="C756" s="5" t="s">
        <v>209</v>
      </c>
      <c r="D756" s="5">
        <v>37</v>
      </c>
      <c r="E756" s="6">
        <v>32483</v>
      </c>
      <c r="F756" s="5" t="s">
        <v>402</v>
      </c>
      <c r="G756" s="5" t="s">
        <v>72</v>
      </c>
      <c r="H756" s="5" t="s">
        <v>862</v>
      </c>
      <c r="I756" s="5" t="s">
        <v>703</v>
      </c>
      <c r="J756" s="5" t="s">
        <v>533</v>
      </c>
      <c r="K756" s="5" t="s">
        <v>534</v>
      </c>
      <c r="L756" s="5" t="s">
        <v>173</v>
      </c>
      <c r="M756" s="5" t="s">
        <v>161</v>
      </c>
      <c r="N756" s="5" t="s">
        <v>174</v>
      </c>
      <c r="O756" s="6">
        <v>43844</v>
      </c>
      <c r="P756" s="6"/>
      <c r="Q756" s="5" t="s">
        <v>297</v>
      </c>
      <c r="R756" s="7">
        <v>35000</v>
      </c>
      <c r="S756" s="7">
        <v>3200</v>
      </c>
      <c r="T756" s="5" t="s">
        <v>536</v>
      </c>
      <c r="U756" s="5">
        <v>28</v>
      </c>
      <c r="V756" s="5">
        <v>9</v>
      </c>
      <c r="W756" s="5">
        <v>13</v>
      </c>
      <c r="X756" s="5">
        <v>61</v>
      </c>
      <c r="Y756" s="5" t="s">
        <v>320</v>
      </c>
      <c r="Z756" s="5" t="s">
        <v>64</v>
      </c>
      <c r="AA756" s="5" t="s">
        <v>65</v>
      </c>
      <c r="AB756" s="5" t="s">
        <v>66</v>
      </c>
      <c r="AC756" s="5" t="s">
        <v>408</v>
      </c>
      <c r="AD756" s="5" t="s">
        <v>68</v>
      </c>
      <c r="AE756" s="5">
        <v>67.8</v>
      </c>
    </row>
    <row r="757" spans="1:31" ht="17" x14ac:dyDescent="0.2">
      <c r="A757" s="2" t="s">
        <v>2434</v>
      </c>
      <c r="B757" s="2" t="s">
        <v>2435</v>
      </c>
      <c r="C757" s="2" t="s">
        <v>168</v>
      </c>
      <c r="D757" s="2">
        <v>26</v>
      </c>
      <c r="E757" s="3">
        <v>36341</v>
      </c>
      <c r="F757" s="2" t="s">
        <v>429</v>
      </c>
      <c r="G757" s="2" t="s">
        <v>72</v>
      </c>
      <c r="H757" s="2" t="s">
        <v>886</v>
      </c>
      <c r="I757" s="2" t="s">
        <v>74</v>
      </c>
      <c r="J757" s="2" t="s">
        <v>248</v>
      </c>
      <c r="K757" s="2" t="s">
        <v>249</v>
      </c>
      <c r="L757" s="2" t="s">
        <v>374</v>
      </c>
      <c r="M757" s="2" t="s">
        <v>289</v>
      </c>
      <c r="N757" s="2" t="s">
        <v>375</v>
      </c>
      <c r="O757" s="3">
        <v>45985</v>
      </c>
      <c r="P757" s="3">
        <v>46113</v>
      </c>
      <c r="Q757" s="2" t="s">
        <v>141</v>
      </c>
      <c r="R757" s="4">
        <v>58000</v>
      </c>
      <c r="S757" s="4">
        <v>2900</v>
      </c>
      <c r="T757" s="2">
        <v>3</v>
      </c>
      <c r="U757" s="2">
        <v>34</v>
      </c>
      <c r="V757" s="2">
        <v>24</v>
      </c>
      <c r="W757" s="2">
        <v>7</v>
      </c>
      <c r="X757" s="2">
        <v>55</v>
      </c>
      <c r="Y757" s="2" t="s">
        <v>46</v>
      </c>
      <c r="Z757" s="2" t="s">
        <v>47</v>
      </c>
      <c r="AA757" s="2" t="s">
        <v>221</v>
      </c>
      <c r="AB757" s="2" t="s">
        <v>66</v>
      </c>
      <c r="AC757" s="2" t="s">
        <v>130</v>
      </c>
      <c r="AD757" s="2" t="s">
        <v>222</v>
      </c>
      <c r="AE757" s="2">
        <v>61.2</v>
      </c>
    </row>
    <row r="758" spans="1:31" ht="17" x14ac:dyDescent="0.2">
      <c r="A758" s="5" t="s">
        <v>2436</v>
      </c>
      <c r="B758" s="5" t="s">
        <v>2437</v>
      </c>
      <c r="C758" s="5" t="s">
        <v>35</v>
      </c>
      <c r="D758" s="5">
        <v>46</v>
      </c>
      <c r="E758" s="6" t="s">
        <v>2438</v>
      </c>
      <c r="F758" s="5" t="s">
        <v>429</v>
      </c>
      <c r="G758" s="5" t="s">
        <v>72</v>
      </c>
      <c r="H758" s="5" t="s">
        <v>247</v>
      </c>
      <c r="I758" s="5" t="s">
        <v>115</v>
      </c>
      <c r="J758" s="5" t="s">
        <v>248</v>
      </c>
      <c r="K758" s="5" t="s">
        <v>249</v>
      </c>
      <c r="L758" s="5" t="s">
        <v>374</v>
      </c>
      <c r="M758" s="5" t="s">
        <v>1510</v>
      </c>
      <c r="N758" s="5" t="s">
        <v>1173</v>
      </c>
      <c r="O758" s="6">
        <v>42016</v>
      </c>
      <c r="P758" s="6"/>
      <c r="Q758" s="5" t="s">
        <v>79</v>
      </c>
      <c r="R758" s="7">
        <v>92000</v>
      </c>
      <c r="S758" s="7">
        <v>12900</v>
      </c>
      <c r="T758" s="5">
        <v>5</v>
      </c>
      <c r="U758" s="5">
        <v>0</v>
      </c>
      <c r="V758" s="5">
        <v>24</v>
      </c>
      <c r="W758" s="5">
        <v>0</v>
      </c>
      <c r="X758" s="5">
        <v>96</v>
      </c>
      <c r="Y758" s="5" t="s">
        <v>46</v>
      </c>
      <c r="Z758" s="5" t="s">
        <v>391</v>
      </c>
      <c r="AA758" s="5" t="s">
        <v>48</v>
      </c>
      <c r="AB758" s="5" t="s">
        <v>66</v>
      </c>
      <c r="AC758" s="5" t="s">
        <v>130</v>
      </c>
      <c r="AD758" s="5" t="s">
        <v>222</v>
      </c>
      <c r="AE758" s="5">
        <v>88.6</v>
      </c>
    </row>
    <row r="759" spans="1:31" ht="34" x14ac:dyDescent="0.2">
      <c r="A759" s="2" t="s">
        <v>2439</v>
      </c>
      <c r="B759" s="2" t="s">
        <v>2440</v>
      </c>
      <c r="C759" s="2" t="s">
        <v>154</v>
      </c>
      <c r="D759" s="2">
        <v>47</v>
      </c>
      <c r="E759" s="3" t="s">
        <v>2441</v>
      </c>
      <c r="F759" s="2" t="s">
        <v>523</v>
      </c>
      <c r="G759" s="2" t="s">
        <v>100</v>
      </c>
      <c r="H759" s="2" t="s">
        <v>261</v>
      </c>
      <c r="I759" s="2" t="s">
        <v>74</v>
      </c>
      <c r="J759" s="2" t="s">
        <v>343</v>
      </c>
      <c r="K759" s="2" t="s">
        <v>344</v>
      </c>
      <c r="L759" s="2" t="s">
        <v>149</v>
      </c>
      <c r="M759" s="2" t="s">
        <v>61</v>
      </c>
      <c r="N759" s="2" t="s">
        <v>150</v>
      </c>
      <c r="O759" s="3">
        <v>42564</v>
      </c>
      <c r="P759" s="3"/>
      <c r="Q759" s="2" t="s">
        <v>62</v>
      </c>
      <c r="R759" s="4">
        <v>65000</v>
      </c>
      <c r="S759" s="4">
        <v>3200</v>
      </c>
      <c r="T759" s="2">
        <v>3</v>
      </c>
      <c r="U759" s="2">
        <v>27</v>
      </c>
      <c r="V759" s="2">
        <v>19</v>
      </c>
      <c r="W759" s="2">
        <v>10</v>
      </c>
      <c r="X759" s="2">
        <v>65</v>
      </c>
      <c r="Y759" s="2" t="s">
        <v>63</v>
      </c>
      <c r="Z759" s="2" t="s">
        <v>47</v>
      </c>
      <c r="AA759" s="2" t="s">
        <v>95</v>
      </c>
      <c r="AB759" s="2" t="s">
        <v>164</v>
      </c>
      <c r="AC759" s="2" t="s">
        <v>267</v>
      </c>
      <c r="AD759" s="2" t="s">
        <v>68</v>
      </c>
      <c r="AE759" s="2">
        <v>61.5</v>
      </c>
    </row>
    <row r="760" spans="1:31" ht="34" x14ac:dyDescent="0.2">
      <c r="A760" s="5" t="s">
        <v>2442</v>
      </c>
      <c r="B760" s="5" t="s">
        <v>2443</v>
      </c>
      <c r="C760" s="5" t="s">
        <v>35</v>
      </c>
      <c r="D760" s="5">
        <v>29</v>
      </c>
      <c r="E760" s="6">
        <v>35550</v>
      </c>
      <c r="F760" s="5" t="s">
        <v>1214</v>
      </c>
      <c r="G760" s="5" t="s">
        <v>37</v>
      </c>
      <c r="H760" s="5" t="s">
        <v>1134</v>
      </c>
      <c r="I760" s="5" t="s">
        <v>74</v>
      </c>
      <c r="J760" s="5" t="s">
        <v>270</v>
      </c>
      <c r="K760" s="5" t="s">
        <v>2444</v>
      </c>
      <c r="L760" s="5" t="s">
        <v>840</v>
      </c>
      <c r="M760" s="5" t="s">
        <v>43</v>
      </c>
      <c r="N760" s="5" t="s">
        <v>44</v>
      </c>
      <c r="O760" s="6">
        <v>46002</v>
      </c>
      <c r="P760" s="6"/>
      <c r="Q760" s="5" t="s">
        <v>79</v>
      </c>
      <c r="R760" s="7">
        <v>47000</v>
      </c>
      <c r="S760" s="7">
        <v>2400</v>
      </c>
      <c r="T760" s="5">
        <v>3</v>
      </c>
      <c r="U760" s="5">
        <v>21</v>
      </c>
      <c r="V760" s="5">
        <v>12</v>
      </c>
      <c r="W760" s="5">
        <v>1</v>
      </c>
      <c r="X760" s="5">
        <v>64</v>
      </c>
      <c r="Y760" s="5" t="s">
        <v>298</v>
      </c>
      <c r="Z760" s="5" t="s">
        <v>47</v>
      </c>
      <c r="AA760" s="5" t="s">
        <v>176</v>
      </c>
      <c r="AB760" s="5" t="s">
        <v>66</v>
      </c>
      <c r="AC760" s="5" t="s">
        <v>50</v>
      </c>
      <c r="AD760" s="5" t="s">
        <v>68</v>
      </c>
      <c r="AE760" s="5">
        <v>64.2</v>
      </c>
    </row>
    <row r="761" spans="1:31" ht="34" x14ac:dyDescent="0.2">
      <c r="A761" s="2" t="s">
        <v>2445</v>
      </c>
      <c r="B761" s="2" t="s">
        <v>2446</v>
      </c>
      <c r="C761" s="2" t="s">
        <v>642</v>
      </c>
      <c r="D761" s="2">
        <v>61</v>
      </c>
      <c r="E761" s="3" t="s">
        <v>2447</v>
      </c>
      <c r="F761" s="2" t="s">
        <v>199</v>
      </c>
      <c r="G761" s="2" t="s">
        <v>72</v>
      </c>
      <c r="H761" s="2" t="s">
        <v>430</v>
      </c>
      <c r="I761" s="2" t="s">
        <v>74</v>
      </c>
      <c r="J761" s="2" t="s">
        <v>514</v>
      </c>
      <c r="K761" s="2" t="s">
        <v>515</v>
      </c>
      <c r="L761" s="2" t="s">
        <v>118</v>
      </c>
      <c r="M761" s="2" t="s">
        <v>119</v>
      </c>
      <c r="N761" s="2" t="s">
        <v>120</v>
      </c>
      <c r="O761" s="3">
        <v>45221</v>
      </c>
      <c r="P761" s="3"/>
      <c r="Q761" s="2" t="s">
        <v>62</v>
      </c>
      <c r="R761" s="4">
        <v>55000</v>
      </c>
      <c r="S761" s="4">
        <v>2800</v>
      </c>
      <c r="T761" s="2">
        <v>3</v>
      </c>
      <c r="U761" s="2">
        <v>32</v>
      </c>
      <c r="V761" s="2">
        <v>1</v>
      </c>
      <c r="W761" s="2">
        <v>7</v>
      </c>
      <c r="X761" s="2">
        <v>34</v>
      </c>
      <c r="Y761" s="2" t="s">
        <v>46</v>
      </c>
      <c r="Z761" s="2" t="s">
        <v>64</v>
      </c>
      <c r="AA761" s="2" t="s">
        <v>142</v>
      </c>
      <c r="AB761" s="2" t="s">
        <v>80</v>
      </c>
      <c r="AC761" s="2" t="s">
        <v>130</v>
      </c>
      <c r="AD761" s="2" t="s">
        <v>68</v>
      </c>
      <c r="AE761" s="2">
        <v>53.4</v>
      </c>
    </row>
    <row r="762" spans="1:31" ht="17" x14ac:dyDescent="0.2">
      <c r="A762" s="5" t="s">
        <v>2448</v>
      </c>
      <c r="B762" s="5" t="s">
        <v>2449</v>
      </c>
      <c r="C762" s="5" t="s">
        <v>35</v>
      </c>
      <c r="D762" s="5">
        <v>56</v>
      </c>
      <c r="E762" s="6">
        <v>25613</v>
      </c>
      <c r="F762" s="5" t="s">
        <v>71</v>
      </c>
      <c r="G762" s="5" t="s">
        <v>72</v>
      </c>
      <c r="H762" s="5" t="s">
        <v>395</v>
      </c>
      <c r="I762" s="5" t="s">
        <v>74</v>
      </c>
      <c r="J762" s="5" t="s">
        <v>1323</v>
      </c>
      <c r="K762" s="5" t="s">
        <v>1324</v>
      </c>
      <c r="L762" s="5" t="s">
        <v>264</v>
      </c>
      <c r="M762" s="5" t="s">
        <v>265</v>
      </c>
      <c r="N762" s="5" t="s">
        <v>266</v>
      </c>
      <c r="O762" s="6" t="s">
        <v>2450</v>
      </c>
      <c r="P762" s="6"/>
      <c r="Q762" s="5" t="s">
        <v>62</v>
      </c>
      <c r="R762" s="7">
        <v>43000</v>
      </c>
      <c r="S762" s="7">
        <v>2200</v>
      </c>
      <c r="T762" s="5">
        <v>3</v>
      </c>
      <c r="U762" s="5">
        <v>14</v>
      </c>
      <c r="V762" s="5">
        <v>18</v>
      </c>
      <c r="W762" s="5">
        <v>10</v>
      </c>
      <c r="X762" s="5">
        <v>53</v>
      </c>
      <c r="Y762" s="5" t="s">
        <v>320</v>
      </c>
      <c r="Z762" s="5" t="s">
        <v>64</v>
      </c>
      <c r="AA762" s="5" t="s">
        <v>95</v>
      </c>
      <c r="AB762" s="5" t="s">
        <v>80</v>
      </c>
      <c r="AC762" s="5" t="s">
        <v>81</v>
      </c>
      <c r="AD762" s="5" t="s">
        <v>68</v>
      </c>
      <c r="AE762" s="5">
        <v>54</v>
      </c>
    </row>
    <row r="763" spans="1:31" ht="17" x14ac:dyDescent="0.2">
      <c r="A763" s="2" t="s">
        <v>2451</v>
      </c>
      <c r="B763" s="2" t="s">
        <v>1586</v>
      </c>
      <c r="C763" s="2" t="s">
        <v>35</v>
      </c>
      <c r="D763" s="2">
        <v>51</v>
      </c>
      <c r="E763" s="3">
        <v>27354</v>
      </c>
      <c r="F763" s="2" t="s">
        <v>99</v>
      </c>
      <c r="G763" s="2" t="s">
        <v>100</v>
      </c>
      <c r="H763" s="2" t="s">
        <v>317</v>
      </c>
      <c r="I763" s="2" t="s">
        <v>89</v>
      </c>
      <c r="J763" s="2" t="s">
        <v>102</v>
      </c>
      <c r="K763" s="2" t="s">
        <v>103</v>
      </c>
      <c r="L763" s="2" t="s">
        <v>2452</v>
      </c>
      <c r="M763" s="2" t="s">
        <v>563</v>
      </c>
      <c r="N763" s="2" t="s">
        <v>1333</v>
      </c>
      <c r="O763" s="3">
        <v>43935</v>
      </c>
      <c r="P763" s="3"/>
      <c r="Q763" s="2" t="s">
        <v>128</v>
      </c>
      <c r="R763" s="4">
        <v>100000</v>
      </c>
      <c r="S763" s="4">
        <v>10000</v>
      </c>
      <c r="T763" s="2" t="s">
        <v>206</v>
      </c>
      <c r="U763" s="2">
        <v>2</v>
      </c>
      <c r="V763" s="2">
        <v>25</v>
      </c>
      <c r="W763" s="2">
        <v>-3</v>
      </c>
      <c r="X763" s="2">
        <v>63</v>
      </c>
      <c r="Y763" s="2" t="s">
        <v>320</v>
      </c>
      <c r="Z763" s="2" t="s">
        <v>151</v>
      </c>
      <c r="AA763" s="2" t="s">
        <v>48</v>
      </c>
      <c r="AB763" s="2" t="s">
        <v>243</v>
      </c>
      <c r="AC763" s="2" t="s">
        <v>108</v>
      </c>
      <c r="AD763" s="2" t="s">
        <v>68</v>
      </c>
      <c r="AE763" s="2">
        <v>67</v>
      </c>
    </row>
    <row r="764" spans="1:31" ht="17" x14ac:dyDescent="0.2">
      <c r="A764" s="5" t="s">
        <v>2453</v>
      </c>
      <c r="B764" s="5" t="s">
        <v>2454</v>
      </c>
      <c r="C764" s="5" t="s">
        <v>35</v>
      </c>
      <c r="D764" s="5">
        <v>23</v>
      </c>
      <c r="E764" s="6" t="s">
        <v>2455</v>
      </c>
      <c r="F764" s="5" t="s">
        <v>279</v>
      </c>
      <c r="G764" s="5" t="s">
        <v>55</v>
      </c>
      <c r="H764" s="5" t="s">
        <v>1089</v>
      </c>
      <c r="I764" s="5" t="s">
        <v>157</v>
      </c>
      <c r="J764" s="5" t="s">
        <v>810</v>
      </c>
      <c r="K764" s="5" t="s">
        <v>811</v>
      </c>
      <c r="L764" s="5" t="s">
        <v>678</v>
      </c>
      <c r="M764" s="5" t="s">
        <v>525</v>
      </c>
      <c r="N764" s="5" t="s">
        <v>620</v>
      </c>
      <c r="O764" s="6">
        <v>45376</v>
      </c>
      <c r="P764" s="6"/>
      <c r="Q764" s="5" t="s">
        <v>62</v>
      </c>
      <c r="R764" s="7">
        <v>37000</v>
      </c>
      <c r="S764" s="7">
        <v>3300</v>
      </c>
      <c r="T764" s="5" t="s">
        <v>837</v>
      </c>
      <c r="U764" s="5">
        <v>15</v>
      </c>
      <c r="V764" s="5">
        <v>19</v>
      </c>
      <c r="W764" s="5">
        <v>8</v>
      </c>
      <c r="X764" s="5">
        <v>83</v>
      </c>
      <c r="Y764" s="5" t="s">
        <v>746</v>
      </c>
      <c r="Z764" s="5" t="s">
        <v>107</v>
      </c>
      <c r="AA764" s="5" t="s">
        <v>176</v>
      </c>
      <c r="AB764" s="5" t="s">
        <v>66</v>
      </c>
      <c r="AC764" s="5" t="s">
        <v>284</v>
      </c>
      <c r="AD764" s="5" t="s">
        <v>1346</v>
      </c>
      <c r="AE764" s="5">
        <v>74.8</v>
      </c>
    </row>
    <row r="765" spans="1:31" ht="17" x14ac:dyDescent="0.2">
      <c r="A765" s="2" t="s">
        <v>2456</v>
      </c>
      <c r="B765" s="2" t="s">
        <v>2457</v>
      </c>
      <c r="C765" s="2" t="s">
        <v>35</v>
      </c>
      <c r="D765" s="2">
        <v>59</v>
      </c>
      <c r="E765" s="3">
        <v>24577</v>
      </c>
      <c r="F765" s="2" t="s">
        <v>550</v>
      </c>
      <c r="G765" s="2" t="s">
        <v>37</v>
      </c>
      <c r="H765" s="2" t="s">
        <v>225</v>
      </c>
      <c r="I765" s="2" t="s">
        <v>115</v>
      </c>
      <c r="J765" s="2" t="s">
        <v>40</v>
      </c>
      <c r="K765" s="2" t="s">
        <v>41</v>
      </c>
      <c r="L765" s="2" t="s">
        <v>319</v>
      </c>
      <c r="M765" s="2" t="s">
        <v>255</v>
      </c>
      <c r="N765" s="2" t="s">
        <v>254</v>
      </c>
      <c r="O765" s="3">
        <v>45979</v>
      </c>
      <c r="P765" s="3"/>
      <c r="Q765" s="2" t="s">
        <v>62</v>
      </c>
      <c r="R765" s="4">
        <v>66000</v>
      </c>
      <c r="S765" s="4">
        <v>5900</v>
      </c>
      <c r="T765" s="2">
        <v>4</v>
      </c>
      <c r="U765" s="2">
        <v>44</v>
      </c>
      <c r="V765" s="2">
        <v>10</v>
      </c>
      <c r="W765" s="2">
        <v>9</v>
      </c>
      <c r="X765" s="2">
        <v>80</v>
      </c>
      <c r="Y765" s="2" t="s">
        <v>46</v>
      </c>
      <c r="Z765" s="2" t="s">
        <v>47</v>
      </c>
      <c r="AA765" s="2" t="s">
        <v>176</v>
      </c>
      <c r="AB765" s="2" t="s">
        <v>66</v>
      </c>
      <c r="AC765" s="2" t="s">
        <v>50</v>
      </c>
      <c r="AD765" s="2" t="s">
        <v>68</v>
      </c>
      <c r="AE765" s="2">
        <v>79.5</v>
      </c>
    </row>
    <row r="766" spans="1:31" ht="17" x14ac:dyDescent="0.2">
      <c r="A766" s="5" t="s">
        <v>2458</v>
      </c>
      <c r="B766" s="5" t="s">
        <v>2459</v>
      </c>
      <c r="C766" s="5" t="s">
        <v>35</v>
      </c>
      <c r="D766" s="5">
        <v>23</v>
      </c>
      <c r="E766" s="6">
        <v>37771</v>
      </c>
      <c r="F766" s="5" t="s">
        <v>210</v>
      </c>
      <c r="G766" s="5" t="s">
        <v>100</v>
      </c>
      <c r="H766" s="5" t="s">
        <v>230</v>
      </c>
      <c r="I766" s="5" t="s">
        <v>57</v>
      </c>
      <c r="J766" s="5" t="s">
        <v>668</v>
      </c>
      <c r="K766" s="5" t="s">
        <v>677</v>
      </c>
      <c r="L766" s="5" t="s">
        <v>611</v>
      </c>
      <c r="M766" s="5" t="s">
        <v>563</v>
      </c>
      <c r="N766" s="5" t="s">
        <v>1333</v>
      </c>
      <c r="O766" s="6">
        <v>45356</v>
      </c>
      <c r="P766" s="6"/>
      <c r="Q766" s="5" t="s">
        <v>62</v>
      </c>
      <c r="R766" s="7">
        <v>66000</v>
      </c>
      <c r="S766" s="7">
        <v>5900</v>
      </c>
      <c r="T766" s="5" t="s">
        <v>837</v>
      </c>
      <c r="U766" s="5">
        <v>0</v>
      </c>
      <c r="V766" s="5">
        <v>20</v>
      </c>
      <c r="W766" s="5">
        <v>4</v>
      </c>
      <c r="X766" s="5">
        <v>67</v>
      </c>
      <c r="Y766" s="5" t="s">
        <v>339</v>
      </c>
      <c r="Z766" s="5" t="s">
        <v>47</v>
      </c>
      <c r="AA766" s="5" t="s">
        <v>2460</v>
      </c>
      <c r="AB766" s="5" t="s">
        <v>129</v>
      </c>
      <c r="AC766" s="5" t="s">
        <v>121</v>
      </c>
      <c r="AD766" s="5" t="s">
        <v>68</v>
      </c>
      <c r="AE766" s="5">
        <v>67.5</v>
      </c>
    </row>
    <row r="767" spans="1:31" ht="17" x14ac:dyDescent="0.2">
      <c r="A767" s="2" t="s">
        <v>2461</v>
      </c>
      <c r="B767" s="2" t="s">
        <v>2462</v>
      </c>
      <c r="C767" s="2" t="s">
        <v>168</v>
      </c>
      <c r="D767" s="2">
        <v>53</v>
      </c>
      <c r="E767" s="3">
        <v>26805</v>
      </c>
      <c r="F767" s="2" t="s">
        <v>323</v>
      </c>
      <c r="G767" s="2" t="s">
        <v>72</v>
      </c>
      <c r="H767" s="2" t="s">
        <v>247</v>
      </c>
      <c r="I767" s="2" t="s">
        <v>183</v>
      </c>
      <c r="J767" s="2" t="s">
        <v>514</v>
      </c>
      <c r="K767" s="2" t="s">
        <v>515</v>
      </c>
      <c r="L767" s="2" t="s">
        <v>491</v>
      </c>
      <c r="M767" s="2" t="s">
        <v>43</v>
      </c>
      <c r="N767" s="2" t="s">
        <v>492</v>
      </c>
      <c r="O767" s="3">
        <v>45314</v>
      </c>
      <c r="P767" s="3"/>
      <c r="Q767" s="2" t="s">
        <v>62</v>
      </c>
      <c r="R767" s="4">
        <v>55000</v>
      </c>
      <c r="S767" s="4">
        <v>5000</v>
      </c>
      <c r="T767" s="2">
        <v>4</v>
      </c>
      <c r="U767" s="2">
        <v>27</v>
      </c>
      <c r="V767" s="2">
        <v>10</v>
      </c>
      <c r="W767" s="2">
        <v>2</v>
      </c>
      <c r="X767" s="2">
        <v>76</v>
      </c>
      <c r="Y767" s="2" t="s">
        <v>63</v>
      </c>
      <c r="Z767" s="2" t="s">
        <v>64</v>
      </c>
      <c r="AA767" s="2" t="s">
        <v>65</v>
      </c>
      <c r="AB767" s="2" t="s">
        <v>66</v>
      </c>
      <c r="AC767" s="2" t="s">
        <v>130</v>
      </c>
      <c r="AD767" s="2" t="s">
        <v>276</v>
      </c>
      <c r="AE767" s="2">
        <v>78.3</v>
      </c>
    </row>
    <row r="768" spans="1:31" ht="17" x14ac:dyDescent="0.2">
      <c r="A768" s="5" t="s">
        <v>2463</v>
      </c>
      <c r="B768" s="5" t="s">
        <v>2464</v>
      </c>
      <c r="C768" s="5" t="s">
        <v>35</v>
      </c>
      <c r="D768" s="5">
        <v>25</v>
      </c>
      <c r="E768" s="6">
        <v>36726</v>
      </c>
      <c r="F768" s="5" t="s">
        <v>693</v>
      </c>
      <c r="G768" s="5" t="s">
        <v>723</v>
      </c>
      <c r="H768" s="5" t="s">
        <v>652</v>
      </c>
      <c r="I768" s="5" t="s">
        <v>89</v>
      </c>
      <c r="J768" s="5" t="s">
        <v>135</v>
      </c>
      <c r="K768" s="5" t="s">
        <v>136</v>
      </c>
      <c r="L768" s="5" t="s">
        <v>442</v>
      </c>
      <c r="M768" s="5" t="s">
        <v>265</v>
      </c>
      <c r="N768" s="5" t="s">
        <v>266</v>
      </c>
      <c r="O768" s="6">
        <v>45689</v>
      </c>
      <c r="P768" s="6"/>
      <c r="Q768" s="5" t="s">
        <v>297</v>
      </c>
      <c r="R768" s="7">
        <v>92000</v>
      </c>
      <c r="S768" s="7">
        <v>5500</v>
      </c>
      <c r="T768" s="5">
        <v>3</v>
      </c>
      <c r="U768" s="5">
        <v>22</v>
      </c>
      <c r="V768" s="5">
        <v>13</v>
      </c>
      <c r="W768" s="5">
        <v>17</v>
      </c>
      <c r="X768" s="5">
        <v>64</v>
      </c>
      <c r="Y768" s="5" t="s">
        <v>46</v>
      </c>
      <c r="Z768" s="5" t="s">
        <v>361</v>
      </c>
      <c r="AA768" s="5" t="s">
        <v>188</v>
      </c>
      <c r="AB768" s="5" t="s">
        <v>66</v>
      </c>
      <c r="AC768" s="5" t="s">
        <v>143</v>
      </c>
      <c r="AD768" s="5" t="s">
        <v>68</v>
      </c>
      <c r="AE768" s="5">
        <v>56.4</v>
      </c>
    </row>
    <row r="769" spans="1:31" ht="17" x14ac:dyDescent="0.2">
      <c r="A769" s="2" t="s">
        <v>2465</v>
      </c>
      <c r="B769" s="2" t="s">
        <v>2466</v>
      </c>
      <c r="C769" s="2" t="s">
        <v>258</v>
      </c>
      <c r="D769" s="2">
        <v>34</v>
      </c>
      <c r="E769" s="3">
        <v>33708</v>
      </c>
      <c r="F769" s="2" t="s">
        <v>523</v>
      </c>
      <c r="G769" s="2" t="s">
        <v>316</v>
      </c>
      <c r="H769" s="2" t="s">
        <v>755</v>
      </c>
      <c r="I769" s="2" t="s">
        <v>380</v>
      </c>
      <c r="J769" s="2" t="s">
        <v>381</v>
      </c>
      <c r="K769" s="2" t="s">
        <v>382</v>
      </c>
      <c r="L769" s="2" t="s">
        <v>882</v>
      </c>
      <c r="M769" s="2" t="s">
        <v>477</v>
      </c>
      <c r="N769" s="2" t="s">
        <v>360</v>
      </c>
      <c r="O769" s="3">
        <v>43663</v>
      </c>
      <c r="P769" s="3"/>
      <c r="Q769" s="2" t="s">
        <v>79</v>
      </c>
      <c r="R769" s="4">
        <v>61000</v>
      </c>
      <c r="S769" s="4">
        <v>3000</v>
      </c>
      <c r="T769" s="2">
        <v>3</v>
      </c>
      <c r="U769" s="2">
        <v>25</v>
      </c>
      <c r="V769" s="2">
        <v>16</v>
      </c>
      <c r="W769" s="2">
        <v>18</v>
      </c>
      <c r="X769" s="2">
        <v>71</v>
      </c>
      <c r="Y769" s="2" t="s">
        <v>46</v>
      </c>
      <c r="Z769" s="2" t="s">
        <v>64</v>
      </c>
      <c r="AA769" s="2" t="s">
        <v>188</v>
      </c>
      <c r="AB769" s="2" t="s">
        <v>66</v>
      </c>
      <c r="AC769" s="2" t="s">
        <v>267</v>
      </c>
      <c r="AD769" s="2" t="s">
        <v>68</v>
      </c>
      <c r="AE769" s="2">
        <v>59.1</v>
      </c>
    </row>
    <row r="770" spans="1:31" ht="17" x14ac:dyDescent="0.2">
      <c r="A770" s="5" t="s">
        <v>2467</v>
      </c>
      <c r="B770" s="5" t="s">
        <v>2468</v>
      </c>
      <c r="C770" s="5" t="s">
        <v>209</v>
      </c>
      <c r="D770" s="5">
        <v>58</v>
      </c>
      <c r="E770" s="6">
        <v>24680</v>
      </c>
      <c r="F770" s="5" t="s">
        <v>133</v>
      </c>
      <c r="G770" s="5" t="s">
        <v>133</v>
      </c>
      <c r="H770" s="5" t="s">
        <v>652</v>
      </c>
      <c r="I770" s="5" t="s">
        <v>57</v>
      </c>
      <c r="J770" s="5" t="s">
        <v>135</v>
      </c>
      <c r="K770" s="5" t="s">
        <v>136</v>
      </c>
      <c r="L770" s="5" t="s">
        <v>411</v>
      </c>
      <c r="M770" s="5" t="s">
        <v>119</v>
      </c>
      <c r="N770" s="5" t="s">
        <v>412</v>
      </c>
      <c r="O770" s="6">
        <v>45835</v>
      </c>
      <c r="P770" s="6"/>
      <c r="Q770" s="5" t="s">
        <v>62</v>
      </c>
      <c r="R770" s="7">
        <v>105000</v>
      </c>
      <c r="S770" s="7">
        <v>5200</v>
      </c>
      <c r="T770" s="5">
        <v>3</v>
      </c>
      <c r="U770" s="5">
        <v>24</v>
      </c>
      <c r="V770" s="5">
        <v>-19</v>
      </c>
      <c r="W770" s="5">
        <v>2</v>
      </c>
      <c r="X770" s="5">
        <v>49</v>
      </c>
      <c r="Y770" s="5" t="s">
        <v>46</v>
      </c>
      <c r="Z770" s="5" t="s">
        <v>64</v>
      </c>
      <c r="AA770" s="5" t="s">
        <v>48</v>
      </c>
      <c r="AB770" s="5" t="s">
        <v>80</v>
      </c>
      <c r="AC770" s="5" t="s">
        <v>143</v>
      </c>
      <c r="AD770" s="5" t="s">
        <v>68</v>
      </c>
      <c r="AE770" s="5">
        <v>59.1</v>
      </c>
    </row>
    <row r="771" spans="1:31" ht="34" x14ac:dyDescent="0.2">
      <c r="A771" s="2" t="s">
        <v>2469</v>
      </c>
      <c r="B771" s="2" t="s">
        <v>2470</v>
      </c>
      <c r="C771" s="2" t="s">
        <v>35</v>
      </c>
      <c r="D771" s="2">
        <v>52</v>
      </c>
      <c r="E771" s="3">
        <v>26841</v>
      </c>
      <c r="F771" s="2" t="s">
        <v>1043</v>
      </c>
      <c r="G771" s="2" t="s">
        <v>55</v>
      </c>
      <c r="H771" s="2" t="s">
        <v>307</v>
      </c>
      <c r="I771" s="2" t="s">
        <v>89</v>
      </c>
      <c r="J771" s="2" t="s">
        <v>810</v>
      </c>
      <c r="K771" s="2" t="s">
        <v>811</v>
      </c>
      <c r="L771" s="2" t="s">
        <v>186</v>
      </c>
      <c r="M771" s="2" t="s">
        <v>213</v>
      </c>
      <c r="N771" s="2" t="s">
        <v>186</v>
      </c>
      <c r="O771" s="3">
        <v>43649</v>
      </c>
      <c r="P771" s="3"/>
      <c r="Q771" s="2" t="s">
        <v>62</v>
      </c>
      <c r="R771" s="4">
        <v>161000</v>
      </c>
      <c r="S771" s="4">
        <v>9700</v>
      </c>
      <c r="T771" s="2">
        <v>3</v>
      </c>
      <c r="U771" s="2">
        <v>27</v>
      </c>
      <c r="V771" s="2">
        <v>16</v>
      </c>
      <c r="W771" s="2">
        <v>14</v>
      </c>
      <c r="X771" s="2">
        <v>63</v>
      </c>
      <c r="Y771" s="2" t="s">
        <v>320</v>
      </c>
      <c r="Z771" s="2" t="s">
        <v>64</v>
      </c>
      <c r="AA771" s="2" t="s">
        <v>142</v>
      </c>
      <c r="AB771" s="2" t="s">
        <v>80</v>
      </c>
      <c r="AC771" s="2" t="s">
        <v>284</v>
      </c>
      <c r="AD771" s="2" t="s">
        <v>109</v>
      </c>
      <c r="AE771" s="2">
        <v>58.8</v>
      </c>
    </row>
    <row r="772" spans="1:31" ht="17" x14ac:dyDescent="0.2">
      <c r="A772" s="5" t="s">
        <v>2471</v>
      </c>
      <c r="B772" s="5" t="s">
        <v>2472</v>
      </c>
      <c r="C772" s="5" t="s">
        <v>642</v>
      </c>
      <c r="D772" s="5">
        <v>34</v>
      </c>
      <c r="E772" s="6">
        <v>33574</v>
      </c>
      <c r="F772" s="5" t="s">
        <v>124</v>
      </c>
      <c r="G772" s="5" t="s">
        <v>72</v>
      </c>
      <c r="H772" s="5" t="s">
        <v>295</v>
      </c>
      <c r="I772" s="5" t="s">
        <v>157</v>
      </c>
      <c r="J772" s="5" t="s">
        <v>461</v>
      </c>
      <c r="K772" s="5" t="s">
        <v>751</v>
      </c>
      <c r="L772" s="5" t="s">
        <v>374</v>
      </c>
      <c r="M772" s="5" t="s">
        <v>289</v>
      </c>
      <c r="N772" s="5" t="s">
        <v>375</v>
      </c>
      <c r="O772" s="6">
        <v>44082</v>
      </c>
      <c r="P772" s="6"/>
      <c r="Q772" s="5" t="s">
        <v>79</v>
      </c>
      <c r="R772" s="7">
        <v>44000</v>
      </c>
      <c r="S772" s="7">
        <v>2200</v>
      </c>
      <c r="T772" s="5" t="s">
        <v>106</v>
      </c>
      <c r="U772" s="5">
        <v>42</v>
      </c>
      <c r="V772" s="5">
        <v>12</v>
      </c>
      <c r="W772" s="5">
        <v>22</v>
      </c>
      <c r="X772" s="5">
        <v>59</v>
      </c>
      <c r="Y772" s="5" t="s">
        <v>46</v>
      </c>
      <c r="Z772" s="5" t="s">
        <v>47</v>
      </c>
      <c r="AA772" s="5" t="s">
        <v>95</v>
      </c>
      <c r="AB772" s="5" t="s">
        <v>80</v>
      </c>
      <c r="AC772" s="5" t="s">
        <v>130</v>
      </c>
      <c r="AD772" s="5" t="s">
        <v>68</v>
      </c>
      <c r="AE772" s="5">
        <v>57.6</v>
      </c>
    </row>
    <row r="773" spans="1:31" ht="17" x14ac:dyDescent="0.2">
      <c r="A773" s="2" t="s">
        <v>2473</v>
      </c>
      <c r="B773" s="2" t="s">
        <v>2474</v>
      </c>
      <c r="C773" s="2" t="s">
        <v>332</v>
      </c>
      <c r="D773" s="2">
        <v>52</v>
      </c>
      <c r="E773" s="3">
        <v>27092</v>
      </c>
      <c r="F773" s="2" t="s">
        <v>523</v>
      </c>
      <c r="G773" s="2" t="s">
        <v>100</v>
      </c>
      <c r="H773" s="2" t="s">
        <v>755</v>
      </c>
      <c r="I773" s="2" t="s">
        <v>57</v>
      </c>
      <c r="J773" s="2" t="s">
        <v>357</v>
      </c>
      <c r="K773" s="2" t="s">
        <v>358</v>
      </c>
      <c r="L773" s="2" t="s">
        <v>186</v>
      </c>
      <c r="M773" s="2" t="s">
        <v>61</v>
      </c>
      <c r="N773" s="2" t="s">
        <v>186</v>
      </c>
      <c r="O773" s="3">
        <v>45770</v>
      </c>
      <c r="P773" s="3"/>
      <c r="Q773" s="2" t="s">
        <v>62</v>
      </c>
      <c r="R773" s="4">
        <v>96000</v>
      </c>
      <c r="S773" s="4">
        <v>1900</v>
      </c>
      <c r="T773" s="2">
        <v>2</v>
      </c>
      <c r="U773" s="2">
        <v>23</v>
      </c>
      <c r="V773" s="2">
        <v>13</v>
      </c>
      <c r="W773" s="2">
        <v>21</v>
      </c>
      <c r="X773" s="2">
        <v>66</v>
      </c>
      <c r="Y773" s="2" t="s">
        <v>298</v>
      </c>
      <c r="Z773" s="2" t="s">
        <v>64</v>
      </c>
      <c r="AA773" s="2" t="s">
        <v>188</v>
      </c>
      <c r="AB773" s="2" t="s">
        <v>66</v>
      </c>
      <c r="AC773" s="2" t="s">
        <v>267</v>
      </c>
      <c r="AD773" s="2" t="s">
        <v>1346</v>
      </c>
      <c r="AE773" s="2">
        <v>46.8</v>
      </c>
    </row>
    <row r="774" spans="1:31" ht="17" x14ac:dyDescent="0.2">
      <c r="A774" s="5" t="s">
        <v>2475</v>
      </c>
      <c r="B774" s="5" t="s">
        <v>2476</v>
      </c>
      <c r="C774" s="5" t="s">
        <v>209</v>
      </c>
      <c r="D774" s="5">
        <v>33</v>
      </c>
      <c r="E774" s="6">
        <v>34043</v>
      </c>
      <c r="F774" s="5" t="s">
        <v>402</v>
      </c>
      <c r="G774" s="5" t="s">
        <v>72</v>
      </c>
      <c r="H774" s="5" t="s">
        <v>403</v>
      </c>
      <c r="I774" s="5" t="s">
        <v>74</v>
      </c>
      <c r="J774" s="5" t="s">
        <v>404</v>
      </c>
      <c r="K774" s="5" t="s">
        <v>405</v>
      </c>
      <c r="L774" s="5" t="s">
        <v>585</v>
      </c>
      <c r="M774" s="5" t="s">
        <v>234</v>
      </c>
      <c r="N774" s="5" t="s">
        <v>235</v>
      </c>
      <c r="O774" s="6">
        <v>45815</v>
      </c>
      <c r="P774" s="6"/>
      <c r="Q774" s="5" t="s">
        <v>62</v>
      </c>
      <c r="R774" s="7">
        <v>51000</v>
      </c>
      <c r="S774" s="7">
        <v>2600</v>
      </c>
      <c r="T774" s="5" t="s">
        <v>571</v>
      </c>
      <c r="U774" s="5">
        <v>32</v>
      </c>
      <c r="V774" s="5">
        <v>6</v>
      </c>
      <c r="W774" s="5">
        <v>8</v>
      </c>
      <c r="X774" s="5">
        <v>41</v>
      </c>
      <c r="Y774" s="5" t="s">
        <v>46</v>
      </c>
      <c r="Z774" s="5" t="s">
        <v>367</v>
      </c>
      <c r="AA774" s="5" t="s">
        <v>215</v>
      </c>
      <c r="AB774" s="5" t="s">
        <v>66</v>
      </c>
      <c r="AC774" s="5" t="s">
        <v>408</v>
      </c>
      <c r="AD774" s="5" t="s">
        <v>68</v>
      </c>
      <c r="AE774" s="5">
        <v>55.4</v>
      </c>
    </row>
    <row r="775" spans="1:31" ht="17" x14ac:dyDescent="0.2">
      <c r="A775" s="2" t="s">
        <v>2477</v>
      </c>
      <c r="B775" s="2" t="s">
        <v>2478</v>
      </c>
      <c r="C775" s="2" t="s">
        <v>35</v>
      </c>
      <c r="D775" s="2">
        <v>37</v>
      </c>
      <c r="E775" s="3">
        <v>32670</v>
      </c>
      <c r="F775" s="2" t="s">
        <v>518</v>
      </c>
      <c r="G775" s="2" t="s">
        <v>100</v>
      </c>
      <c r="H775" s="2" t="s">
        <v>114</v>
      </c>
      <c r="I775" s="2" t="s">
        <v>183</v>
      </c>
      <c r="J775" s="2" t="s">
        <v>743</v>
      </c>
      <c r="K775" s="2" t="s">
        <v>744</v>
      </c>
      <c r="L775" s="2" t="s">
        <v>491</v>
      </c>
      <c r="M775" s="2" t="s">
        <v>43</v>
      </c>
      <c r="N775" s="2" t="s">
        <v>492</v>
      </c>
      <c r="O775" s="3">
        <v>43852</v>
      </c>
      <c r="P775" s="3">
        <v>45520</v>
      </c>
      <c r="Q775" s="2" t="s">
        <v>759</v>
      </c>
      <c r="R775" s="4">
        <v>45000</v>
      </c>
      <c r="S775" s="4">
        <v>4000</v>
      </c>
      <c r="T775" s="2">
        <v>4</v>
      </c>
      <c r="U775" s="2">
        <v>21</v>
      </c>
      <c r="V775" s="2">
        <v>21</v>
      </c>
      <c r="W775" s="2">
        <v>0</v>
      </c>
      <c r="X775" s="2">
        <v>55</v>
      </c>
      <c r="Y775" s="2" t="s">
        <v>46</v>
      </c>
      <c r="Z775" s="2" t="s">
        <v>47</v>
      </c>
      <c r="AA775" s="2" t="s">
        <v>95</v>
      </c>
      <c r="AB775" s="2" t="s">
        <v>164</v>
      </c>
      <c r="AC775" s="2" t="s">
        <v>121</v>
      </c>
      <c r="AD775" s="2" t="s">
        <v>68</v>
      </c>
      <c r="AE775" s="2">
        <v>70.5</v>
      </c>
    </row>
    <row r="776" spans="1:31" ht="34" x14ac:dyDescent="0.2">
      <c r="A776" s="5" t="s">
        <v>2479</v>
      </c>
      <c r="B776" s="5" t="s">
        <v>2480</v>
      </c>
      <c r="C776" s="5" t="s">
        <v>258</v>
      </c>
      <c r="D776" s="5">
        <v>38</v>
      </c>
      <c r="E776" s="6">
        <v>32017</v>
      </c>
      <c r="F776" s="5" t="s">
        <v>124</v>
      </c>
      <c r="G776" s="5" t="s">
        <v>253</v>
      </c>
      <c r="H776" s="5" t="s">
        <v>125</v>
      </c>
      <c r="I776" s="5" t="s">
        <v>74</v>
      </c>
      <c r="J776" s="5" t="s">
        <v>202</v>
      </c>
      <c r="K776" s="5" t="s">
        <v>203</v>
      </c>
      <c r="L776" s="5" t="s">
        <v>160</v>
      </c>
      <c r="M776" s="5" t="s">
        <v>161</v>
      </c>
      <c r="N776" s="5" t="s">
        <v>1131</v>
      </c>
      <c r="O776" s="6">
        <v>43078</v>
      </c>
      <c r="P776" s="6" t="s">
        <v>2481</v>
      </c>
      <c r="Q776" s="5" t="s">
        <v>770</v>
      </c>
      <c r="R776" s="7">
        <v>67000</v>
      </c>
      <c r="S776" s="7">
        <v>1300</v>
      </c>
      <c r="T776" s="5">
        <v>2</v>
      </c>
      <c r="U776" s="5">
        <v>7</v>
      </c>
      <c r="V776" s="5">
        <v>10</v>
      </c>
      <c r="W776" s="5">
        <v>4</v>
      </c>
      <c r="X776" s="5">
        <v>46</v>
      </c>
      <c r="Y776" s="5" t="s">
        <v>320</v>
      </c>
      <c r="Z776" s="5" t="s">
        <v>292</v>
      </c>
      <c r="AA776" s="5" t="s">
        <v>65</v>
      </c>
      <c r="AB776" s="5" t="s">
        <v>66</v>
      </c>
      <c r="AC776" s="5" t="s">
        <v>130</v>
      </c>
      <c r="AD776" s="5" t="s">
        <v>68</v>
      </c>
      <c r="AE776" s="5">
        <v>43.8</v>
      </c>
    </row>
    <row r="777" spans="1:31" ht="17" x14ac:dyDescent="0.2">
      <c r="A777" s="2" t="s">
        <v>2482</v>
      </c>
      <c r="B777" s="2" t="s">
        <v>2483</v>
      </c>
      <c r="C777" s="2" t="s">
        <v>35</v>
      </c>
      <c r="D777" s="2">
        <v>22</v>
      </c>
      <c r="E777" s="3">
        <v>38082</v>
      </c>
      <c r="F777" s="2" t="s">
        <v>512</v>
      </c>
      <c r="G777" s="2" t="s">
        <v>72</v>
      </c>
      <c r="H777" s="2" t="s">
        <v>247</v>
      </c>
      <c r="I777" s="2" t="s">
        <v>74</v>
      </c>
      <c r="J777" s="2" t="s">
        <v>202</v>
      </c>
      <c r="K777" s="2" t="s">
        <v>203</v>
      </c>
      <c r="L777" s="2" t="s">
        <v>1197</v>
      </c>
      <c r="M777" s="2" t="s">
        <v>161</v>
      </c>
      <c r="N777" s="2" t="s">
        <v>174</v>
      </c>
      <c r="O777" s="3">
        <v>45246</v>
      </c>
      <c r="P777" s="3">
        <v>46082</v>
      </c>
      <c r="Q777" s="2" t="s">
        <v>141</v>
      </c>
      <c r="R777" s="4">
        <v>65000</v>
      </c>
      <c r="S777" s="4">
        <v>1300</v>
      </c>
      <c r="T777" s="2" t="s">
        <v>795</v>
      </c>
      <c r="U777" s="2">
        <v>24</v>
      </c>
      <c r="V777" s="2">
        <v>26</v>
      </c>
      <c r="W777" s="2">
        <v>22</v>
      </c>
      <c r="X777" s="2">
        <v>39</v>
      </c>
      <c r="Y777" s="2" t="s">
        <v>298</v>
      </c>
      <c r="Z777" s="2" t="s">
        <v>64</v>
      </c>
      <c r="AA777" s="2" t="s">
        <v>142</v>
      </c>
      <c r="AB777" s="2" t="s">
        <v>66</v>
      </c>
      <c r="AC777" s="2" t="s">
        <v>130</v>
      </c>
      <c r="AD777" s="2" t="s">
        <v>68</v>
      </c>
      <c r="AE777" s="2">
        <v>37.6</v>
      </c>
    </row>
    <row r="778" spans="1:31" ht="17" x14ac:dyDescent="0.2">
      <c r="A778" s="5" t="s">
        <v>2484</v>
      </c>
      <c r="B778" s="5" t="s">
        <v>2485</v>
      </c>
      <c r="C778" s="5" t="s">
        <v>35</v>
      </c>
      <c r="D778" s="5">
        <v>32</v>
      </c>
      <c r="E778" s="6">
        <v>34281</v>
      </c>
      <c r="F778" s="5" t="s">
        <v>210</v>
      </c>
      <c r="G778" s="5" t="s">
        <v>100</v>
      </c>
      <c r="H778" s="5" t="s">
        <v>230</v>
      </c>
      <c r="I778" s="5" t="s">
        <v>380</v>
      </c>
      <c r="J778" s="5" t="s">
        <v>231</v>
      </c>
      <c r="K778" s="5" t="s">
        <v>232</v>
      </c>
      <c r="L778" s="5" t="s">
        <v>1251</v>
      </c>
      <c r="M778" s="5" t="s">
        <v>161</v>
      </c>
      <c r="N778" s="5" t="s">
        <v>1252</v>
      </c>
      <c r="O778" s="6">
        <v>45255</v>
      </c>
      <c r="P778" s="6" t="s">
        <v>2486</v>
      </c>
      <c r="Q778" s="5" t="s">
        <v>141</v>
      </c>
      <c r="R778" s="7">
        <v>80000</v>
      </c>
      <c r="S778" s="7">
        <v>11200</v>
      </c>
      <c r="T778" s="5">
        <v>5</v>
      </c>
      <c r="U778" s="5">
        <v>9</v>
      </c>
      <c r="V778" s="5">
        <v>16</v>
      </c>
      <c r="W778" s="5">
        <v>1</v>
      </c>
      <c r="X778" s="5">
        <v>88</v>
      </c>
      <c r="Y778" s="5" t="s">
        <v>63</v>
      </c>
      <c r="Z778" s="5" t="s">
        <v>107</v>
      </c>
      <c r="AA778" s="5" t="s">
        <v>221</v>
      </c>
      <c r="AB778" s="5" t="s">
        <v>164</v>
      </c>
      <c r="AC778" s="5" t="s">
        <v>121</v>
      </c>
      <c r="AD778" s="5" t="s">
        <v>276</v>
      </c>
      <c r="AE778" s="5">
        <v>87.5</v>
      </c>
    </row>
    <row r="779" spans="1:31" ht="17" x14ac:dyDescent="0.2">
      <c r="A779" s="2" t="s">
        <v>2487</v>
      </c>
      <c r="B779" s="2" t="s">
        <v>2488</v>
      </c>
      <c r="C779" s="2" t="s">
        <v>35</v>
      </c>
      <c r="D779" s="2">
        <v>23</v>
      </c>
      <c r="E779" s="3" t="s">
        <v>2489</v>
      </c>
      <c r="F779" s="2" t="s">
        <v>1025</v>
      </c>
      <c r="G779" s="2" t="s">
        <v>55</v>
      </c>
      <c r="H779" s="2" t="s">
        <v>1089</v>
      </c>
      <c r="I779" s="2" t="s">
        <v>57</v>
      </c>
      <c r="J779" s="2" t="s">
        <v>308</v>
      </c>
      <c r="K779" s="2" t="s">
        <v>2490</v>
      </c>
      <c r="L779" s="2" t="s">
        <v>186</v>
      </c>
      <c r="M779" s="2" t="s">
        <v>61</v>
      </c>
      <c r="N779" s="2" t="s">
        <v>345</v>
      </c>
      <c r="O779" s="3">
        <v>43163</v>
      </c>
      <c r="P779" s="3"/>
      <c r="Q779" s="2" t="s">
        <v>62</v>
      </c>
      <c r="R779" s="4">
        <v>103000</v>
      </c>
      <c r="S779" s="4">
        <v>0</v>
      </c>
      <c r="T779" s="2">
        <v>1</v>
      </c>
      <c r="U779" s="2">
        <v>11</v>
      </c>
      <c r="V779" s="2">
        <v>25</v>
      </c>
      <c r="W779" s="2">
        <v>10</v>
      </c>
      <c r="X779" s="2">
        <v>62</v>
      </c>
      <c r="Y779" s="2" t="s">
        <v>320</v>
      </c>
      <c r="Z779" s="2" t="s">
        <v>47</v>
      </c>
      <c r="AA779" s="2" t="s">
        <v>221</v>
      </c>
      <c r="AB779" s="2" t="s">
        <v>66</v>
      </c>
      <c r="AC779" s="2" t="s">
        <v>284</v>
      </c>
      <c r="AD779" s="2" t="s">
        <v>109</v>
      </c>
      <c r="AE779" s="2">
        <v>38.5</v>
      </c>
    </row>
    <row r="780" spans="1:31" ht="34" x14ac:dyDescent="0.2">
      <c r="A780" s="5" t="s">
        <v>2491</v>
      </c>
      <c r="B780" s="5" t="s">
        <v>2492</v>
      </c>
      <c r="C780" s="5" t="s">
        <v>549</v>
      </c>
      <c r="D780" s="5">
        <v>57</v>
      </c>
      <c r="E780" s="6">
        <v>25131</v>
      </c>
      <c r="F780" s="5" t="s">
        <v>356</v>
      </c>
      <c r="G780" s="5" t="s">
        <v>100</v>
      </c>
      <c r="H780" s="5" t="s">
        <v>379</v>
      </c>
      <c r="I780" s="5" t="s">
        <v>74</v>
      </c>
      <c r="J780" s="5" t="s">
        <v>262</v>
      </c>
      <c r="K780" s="5" t="s">
        <v>263</v>
      </c>
      <c r="L780" s="5" t="s">
        <v>452</v>
      </c>
      <c r="M780" s="5" t="s">
        <v>1510</v>
      </c>
      <c r="N780" s="5" t="s">
        <v>375</v>
      </c>
      <c r="O780" s="6">
        <v>44849</v>
      </c>
      <c r="P780" s="6"/>
      <c r="Q780" s="5" t="s">
        <v>62</v>
      </c>
      <c r="R780" s="7">
        <v>67000</v>
      </c>
      <c r="S780" s="7">
        <v>1300</v>
      </c>
      <c r="T780" s="5">
        <v>2</v>
      </c>
      <c r="U780" s="5">
        <v>28</v>
      </c>
      <c r="V780" s="5">
        <v>8</v>
      </c>
      <c r="W780" s="5">
        <v>4</v>
      </c>
      <c r="X780" s="5">
        <v>74</v>
      </c>
      <c r="Y780" s="5" t="s">
        <v>46</v>
      </c>
      <c r="Z780" s="5" t="s">
        <v>844</v>
      </c>
      <c r="AA780" s="5" t="s">
        <v>65</v>
      </c>
      <c r="AB780" s="5" t="s">
        <v>164</v>
      </c>
      <c r="AC780" s="5" t="s">
        <v>267</v>
      </c>
      <c r="AD780" s="5" t="s">
        <v>68</v>
      </c>
      <c r="AE780" s="5">
        <v>58.9</v>
      </c>
    </row>
    <row r="781" spans="1:31" ht="17" x14ac:dyDescent="0.2">
      <c r="A781" s="2" t="s">
        <v>2493</v>
      </c>
      <c r="B781" s="2" t="s">
        <v>2494</v>
      </c>
      <c r="C781" s="2" t="s">
        <v>154</v>
      </c>
      <c r="D781" s="2">
        <v>52</v>
      </c>
      <c r="E781" s="3">
        <v>27093</v>
      </c>
      <c r="F781" s="2" t="s">
        <v>124</v>
      </c>
      <c r="G781" s="2" t="s">
        <v>72</v>
      </c>
      <c r="H781" s="2" t="s">
        <v>430</v>
      </c>
      <c r="I781" s="2" t="s">
        <v>57</v>
      </c>
      <c r="J781" s="2" t="s">
        <v>126</v>
      </c>
      <c r="K781" s="2" t="s">
        <v>127</v>
      </c>
      <c r="L781" s="2" t="s">
        <v>374</v>
      </c>
      <c r="M781" s="2" t="s">
        <v>289</v>
      </c>
      <c r="N781" s="2" t="s">
        <v>1566</v>
      </c>
      <c r="O781" s="3">
        <v>43327</v>
      </c>
      <c r="P781" s="3">
        <v>46017</v>
      </c>
      <c r="Q781" s="2" t="s">
        <v>141</v>
      </c>
      <c r="R781" s="4">
        <v>114000</v>
      </c>
      <c r="S781" s="4">
        <v>5700</v>
      </c>
      <c r="T781" s="2">
        <v>3</v>
      </c>
      <c r="U781" s="2">
        <v>16</v>
      </c>
      <c r="V781" s="2">
        <v>19</v>
      </c>
      <c r="W781" s="2">
        <v>20</v>
      </c>
      <c r="X781" s="2">
        <v>58</v>
      </c>
      <c r="Y781" s="2" t="s">
        <v>46</v>
      </c>
      <c r="Z781" s="2" t="s">
        <v>64</v>
      </c>
      <c r="AA781" s="2" t="s">
        <v>176</v>
      </c>
      <c r="AB781" s="2" t="s">
        <v>989</v>
      </c>
      <c r="AC781" s="2" t="s">
        <v>130</v>
      </c>
      <c r="AD781" s="2" t="s">
        <v>68</v>
      </c>
      <c r="AE781" s="2">
        <v>51.3</v>
      </c>
    </row>
    <row r="782" spans="1:31" ht="34" x14ac:dyDescent="0.2">
      <c r="A782" s="5" t="s">
        <v>2495</v>
      </c>
      <c r="B782" s="5" t="s">
        <v>2496</v>
      </c>
      <c r="C782" s="5" t="s">
        <v>35</v>
      </c>
      <c r="D782" s="5">
        <v>48</v>
      </c>
      <c r="E782" s="6">
        <v>28310</v>
      </c>
      <c r="F782" s="5" t="s">
        <v>71</v>
      </c>
      <c r="G782" s="5" t="s">
        <v>72</v>
      </c>
      <c r="H782" s="5" t="s">
        <v>73</v>
      </c>
      <c r="I782" s="5" t="s">
        <v>74</v>
      </c>
      <c r="J782" s="5" t="s">
        <v>456</v>
      </c>
      <c r="K782" s="5" t="s">
        <v>75</v>
      </c>
      <c r="L782" s="5" t="s">
        <v>909</v>
      </c>
      <c r="M782" s="5" t="s">
        <v>43</v>
      </c>
      <c r="N782" s="5" t="s">
        <v>421</v>
      </c>
      <c r="O782" s="6">
        <v>45958</v>
      </c>
      <c r="P782" s="6"/>
      <c r="Q782" s="5" t="s">
        <v>297</v>
      </c>
      <c r="R782" s="7">
        <v>50000</v>
      </c>
      <c r="S782" s="7">
        <v>2500</v>
      </c>
      <c r="T782" s="5">
        <v>3</v>
      </c>
      <c r="U782" s="5">
        <v>2</v>
      </c>
      <c r="V782" s="5">
        <v>24</v>
      </c>
      <c r="W782" s="5">
        <v>3</v>
      </c>
      <c r="X782" s="5">
        <v>72</v>
      </c>
      <c r="Y782" s="5" t="s">
        <v>46</v>
      </c>
      <c r="Z782" s="5" t="s">
        <v>64</v>
      </c>
      <c r="AA782" s="5" t="s">
        <v>65</v>
      </c>
      <c r="AB782" s="5" t="s">
        <v>66</v>
      </c>
      <c r="AC782" s="5" t="s">
        <v>81</v>
      </c>
      <c r="AD782" s="5" t="s">
        <v>51</v>
      </c>
      <c r="AE782" s="5">
        <v>61.2</v>
      </c>
    </row>
    <row r="783" spans="1:31" ht="17" x14ac:dyDescent="0.2">
      <c r="A783" s="2" t="s">
        <v>2497</v>
      </c>
      <c r="B783" s="2" t="s">
        <v>2498</v>
      </c>
      <c r="C783" s="2" t="s">
        <v>35</v>
      </c>
      <c r="D783" s="2">
        <v>38</v>
      </c>
      <c r="E783" s="3">
        <v>32271</v>
      </c>
      <c r="F783" s="2" t="s">
        <v>133</v>
      </c>
      <c r="G783" s="2" t="s">
        <v>133</v>
      </c>
      <c r="H783" s="2" t="s">
        <v>475</v>
      </c>
      <c r="I783" s="2" t="s">
        <v>74</v>
      </c>
      <c r="J783" s="2" t="s">
        <v>583</v>
      </c>
      <c r="K783" s="2" t="s">
        <v>2499</v>
      </c>
      <c r="L783" s="2" t="s">
        <v>137</v>
      </c>
      <c r="M783" s="2" t="s">
        <v>138</v>
      </c>
      <c r="N783" s="2" t="s">
        <v>139</v>
      </c>
      <c r="O783" s="3">
        <v>45041</v>
      </c>
      <c r="P783" s="3"/>
      <c r="Q783" s="2" t="s">
        <v>62</v>
      </c>
      <c r="R783" s="4">
        <v>59000</v>
      </c>
      <c r="S783" s="4">
        <v>8300</v>
      </c>
      <c r="T783" s="2">
        <v>5</v>
      </c>
      <c r="U783" s="2">
        <v>-23</v>
      </c>
      <c r="V783" s="2">
        <v>24</v>
      </c>
      <c r="W783" s="2">
        <v>9</v>
      </c>
      <c r="X783" s="2">
        <v>91</v>
      </c>
      <c r="Y783" s="2" t="s">
        <v>46</v>
      </c>
      <c r="Z783" s="2" t="s">
        <v>64</v>
      </c>
      <c r="AA783" s="2" t="s">
        <v>176</v>
      </c>
      <c r="AB783" s="2" t="s">
        <v>66</v>
      </c>
      <c r="AC783" s="2" t="s">
        <v>143</v>
      </c>
      <c r="AD783" s="2" t="s">
        <v>68</v>
      </c>
      <c r="AE783" s="2">
        <v>88.1</v>
      </c>
    </row>
    <row r="784" spans="1:31" ht="17" x14ac:dyDescent="0.2">
      <c r="A784" s="5" t="s">
        <v>2500</v>
      </c>
      <c r="B784" s="5" t="s">
        <v>2501</v>
      </c>
      <c r="C784" s="5" t="s">
        <v>35</v>
      </c>
      <c r="D784" s="5">
        <v>25</v>
      </c>
      <c r="E784" s="6">
        <v>36753</v>
      </c>
      <c r="F784" s="5" t="s">
        <v>356</v>
      </c>
      <c r="G784" s="5" t="s">
        <v>100</v>
      </c>
      <c r="H784" s="5" t="s">
        <v>561</v>
      </c>
      <c r="I784" s="5" t="s">
        <v>380</v>
      </c>
      <c r="J784" s="5" t="s">
        <v>262</v>
      </c>
      <c r="K784" s="5" t="s">
        <v>263</v>
      </c>
      <c r="L784" s="5" t="s">
        <v>411</v>
      </c>
      <c r="M784" s="5" t="s">
        <v>119</v>
      </c>
      <c r="N784" s="5" t="s">
        <v>412</v>
      </c>
      <c r="O784" s="6">
        <v>43760</v>
      </c>
      <c r="P784" s="6"/>
      <c r="Q784" s="5" t="s">
        <v>79</v>
      </c>
      <c r="R784" s="7">
        <v>77000</v>
      </c>
      <c r="S784" s="7">
        <v>6900</v>
      </c>
      <c r="T784" s="5" t="s">
        <v>837</v>
      </c>
      <c r="U784" s="5">
        <v>0</v>
      </c>
      <c r="V784" s="5">
        <v>6</v>
      </c>
      <c r="W784" s="5">
        <v>16</v>
      </c>
      <c r="X784" s="5">
        <v>73</v>
      </c>
      <c r="Y784" s="5" t="s">
        <v>46</v>
      </c>
      <c r="Z784" s="5" t="s">
        <v>292</v>
      </c>
      <c r="AA784" s="5" t="s">
        <v>142</v>
      </c>
      <c r="AB784" s="5" t="s">
        <v>164</v>
      </c>
      <c r="AC784" s="5" t="s">
        <v>267</v>
      </c>
      <c r="AD784" s="5" t="s">
        <v>82</v>
      </c>
      <c r="AE784" s="5">
        <v>63.5</v>
      </c>
    </row>
    <row r="785" spans="1:31" ht="17" x14ac:dyDescent="0.2">
      <c r="A785" s="2" t="s">
        <v>2502</v>
      </c>
      <c r="B785" s="2" t="s">
        <v>2503</v>
      </c>
      <c r="C785" s="2" t="s">
        <v>154</v>
      </c>
      <c r="D785" s="2">
        <v>52</v>
      </c>
      <c r="E785" s="3">
        <v>27027</v>
      </c>
      <c r="F785" s="2" t="s">
        <v>36</v>
      </c>
      <c r="G785" s="2" t="s">
        <v>37</v>
      </c>
      <c r="H785" s="2" t="s">
        <v>225</v>
      </c>
      <c r="I785" s="2" t="s">
        <v>89</v>
      </c>
      <c r="J785" s="2" t="s">
        <v>147</v>
      </c>
      <c r="K785" s="2" t="s">
        <v>148</v>
      </c>
      <c r="L785" s="2" t="s">
        <v>149</v>
      </c>
      <c r="M785" s="2" t="s">
        <v>61</v>
      </c>
      <c r="N785" s="2" t="s">
        <v>150</v>
      </c>
      <c r="O785" s="3" t="s">
        <v>2504</v>
      </c>
      <c r="P785" s="3"/>
      <c r="Q785" s="2" t="s">
        <v>128</v>
      </c>
      <c r="R785" s="4">
        <v>164000</v>
      </c>
      <c r="S785" s="4">
        <v>4900</v>
      </c>
      <c r="T785" s="2">
        <v>2</v>
      </c>
      <c r="U785" s="2">
        <v>24</v>
      </c>
      <c r="V785" s="2">
        <v>13</v>
      </c>
      <c r="W785" s="2">
        <v>19</v>
      </c>
      <c r="X785" s="2">
        <v>57</v>
      </c>
      <c r="Y785" s="2" t="s">
        <v>46</v>
      </c>
      <c r="Z785" s="2" t="s">
        <v>64</v>
      </c>
      <c r="AA785" s="2" t="s">
        <v>221</v>
      </c>
      <c r="AB785" s="2" t="s">
        <v>66</v>
      </c>
      <c r="AC785" s="2" t="s">
        <v>50</v>
      </c>
      <c r="AD785" s="2" t="s">
        <v>68</v>
      </c>
      <c r="AE785" s="2">
        <v>44.5</v>
      </c>
    </row>
    <row r="786" spans="1:31" ht="17" x14ac:dyDescent="0.2">
      <c r="A786" s="5" t="s">
        <v>2505</v>
      </c>
      <c r="B786" s="5" t="s">
        <v>2506</v>
      </c>
      <c r="C786" s="5" t="s">
        <v>154</v>
      </c>
      <c r="D786" s="5">
        <v>23</v>
      </c>
      <c r="E786" s="6">
        <v>37714</v>
      </c>
      <c r="F786" s="5" t="s">
        <v>1859</v>
      </c>
      <c r="G786" s="5" t="s">
        <v>181</v>
      </c>
      <c r="H786" s="5" t="s">
        <v>897</v>
      </c>
      <c r="I786" s="5" t="s">
        <v>89</v>
      </c>
      <c r="J786" s="5" t="s">
        <v>446</v>
      </c>
      <c r="K786" s="5" t="s">
        <v>2507</v>
      </c>
      <c r="L786" s="5" t="s">
        <v>978</v>
      </c>
      <c r="M786" s="5" t="s">
        <v>77</v>
      </c>
      <c r="N786" s="5" t="s">
        <v>327</v>
      </c>
      <c r="O786" s="6">
        <v>43688</v>
      </c>
      <c r="P786" s="6"/>
      <c r="Q786" s="5" t="s">
        <v>62</v>
      </c>
      <c r="R786" s="7">
        <v>105000</v>
      </c>
      <c r="S786" s="7">
        <v>6300</v>
      </c>
      <c r="T786" s="5">
        <v>3</v>
      </c>
      <c r="U786" s="5">
        <v>17</v>
      </c>
      <c r="V786" s="5">
        <v>12</v>
      </c>
      <c r="W786" s="5">
        <v>0</v>
      </c>
      <c r="X786" s="5">
        <v>57</v>
      </c>
      <c r="Y786" s="5" t="s">
        <v>320</v>
      </c>
      <c r="Z786" s="5" t="s">
        <v>47</v>
      </c>
      <c r="AA786" s="5" t="s">
        <v>176</v>
      </c>
      <c r="AB786" s="5" t="s">
        <v>66</v>
      </c>
      <c r="AC786" s="5" t="s">
        <v>376</v>
      </c>
      <c r="AD786" s="5" t="s">
        <v>68</v>
      </c>
      <c r="AE786" s="5">
        <v>61.2</v>
      </c>
    </row>
    <row r="787" spans="1:31" ht="34" x14ac:dyDescent="0.2">
      <c r="A787" s="2" t="s">
        <v>2508</v>
      </c>
      <c r="B787" s="2" t="s">
        <v>2509</v>
      </c>
      <c r="C787" s="2" t="s">
        <v>209</v>
      </c>
      <c r="D787" s="2">
        <v>26</v>
      </c>
      <c r="E787" s="3">
        <v>36558</v>
      </c>
      <c r="F787" s="2" t="s">
        <v>279</v>
      </c>
      <c r="G787" s="2" t="s">
        <v>55</v>
      </c>
      <c r="H787" s="2" t="s">
        <v>307</v>
      </c>
      <c r="I787" s="2" t="s">
        <v>115</v>
      </c>
      <c r="J787" s="2" t="s">
        <v>810</v>
      </c>
      <c r="K787" s="2" t="s">
        <v>811</v>
      </c>
      <c r="L787" s="2" t="s">
        <v>118</v>
      </c>
      <c r="M787" s="2" t="s">
        <v>119</v>
      </c>
      <c r="N787" s="2" t="s">
        <v>120</v>
      </c>
      <c r="O787" s="3">
        <v>44289</v>
      </c>
      <c r="P787" s="3">
        <v>45489</v>
      </c>
      <c r="Q787" s="2" t="s">
        <v>141</v>
      </c>
      <c r="R787" s="4">
        <v>84000</v>
      </c>
      <c r="S787" s="4">
        <v>4200</v>
      </c>
      <c r="T787" s="2">
        <v>0</v>
      </c>
      <c r="U787" s="2">
        <v>28</v>
      </c>
      <c r="V787" s="2">
        <v>21</v>
      </c>
      <c r="W787" s="2">
        <v>25</v>
      </c>
      <c r="X787" s="2">
        <v>46</v>
      </c>
      <c r="Y787" s="2" t="s">
        <v>298</v>
      </c>
      <c r="Z787" s="2" t="s">
        <v>844</v>
      </c>
      <c r="AA787" s="2" t="s">
        <v>48</v>
      </c>
      <c r="AB787" s="2" t="s">
        <v>164</v>
      </c>
      <c r="AC787" s="2" t="s">
        <v>284</v>
      </c>
      <c r="AD787" s="2" t="s">
        <v>68</v>
      </c>
      <c r="AE787" s="2">
        <v>50.1</v>
      </c>
    </row>
    <row r="788" spans="1:31" ht="17" x14ac:dyDescent="0.2">
      <c r="A788" s="5" t="s">
        <v>2510</v>
      </c>
      <c r="B788" s="5" t="s">
        <v>2511</v>
      </c>
      <c r="C788" s="5" t="s">
        <v>549</v>
      </c>
      <c r="D788" s="5">
        <v>28</v>
      </c>
      <c r="E788" s="6">
        <v>35951</v>
      </c>
      <c r="F788" s="5" t="s">
        <v>550</v>
      </c>
      <c r="G788" s="5" t="s">
        <v>37</v>
      </c>
      <c r="H788" s="5" t="s">
        <v>38</v>
      </c>
      <c r="I788" s="5" t="s">
        <v>115</v>
      </c>
      <c r="J788" s="5" t="s">
        <v>270</v>
      </c>
      <c r="K788" s="5" t="s">
        <v>2444</v>
      </c>
      <c r="L788" s="5" t="s">
        <v>619</v>
      </c>
      <c r="M788" s="5" t="s">
        <v>525</v>
      </c>
      <c r="N788" s="5" t="s">
        <v>620</v>
      </c>
      <c r="O788" s="6">
        <v>45243</v>
      </c>
      <c r="P788" s="6"/>
      <c r="Q788" s="5" t="s">
        <v>79</v>
      </c>
      <c r="R788" s="7">
        <v>82000</v>
      </c>
      <c r="S788" s="7">
        <v>0</v>
      </c>
      <c r="T788" s="5" t="s">
        <v>984</v>
      </c>
      <c r="U788" s="5">
        <v>0</v>
      </c>
      <c r="V788" s="5">
        <v>10</v>
      </c>
      <c r="W788" s="5">
        <v>19</v>
      </c>
      <c r="X788" s="5">
        <v>-5</v>
      </c>
      <c r="Y788" s="5" t="s">
        <v>46</v>
      </c>
      <c r="Z788" s="5" t="s">
        <v>47</v>
      </c>
      <c r="AA788" s="5" t="s">
        <v>188</v>
      </c>
      <c r="AB788" s="5" t="s">
        <v>129</v>
      </c>
      <c r="AC788" s="5" t="s">
        <v>50</v>
      </c>
      <c r="AD788" s="5" t="s">
        <v>68</v>
      </c>
      <c r="AE788" s="5">
        <v>25.9</v>
      </c>
    </row>
    <row r="789" spans="1:31" ht="17" x14ac:dyDescent="0.2">
      <c r="A789" s="2" t="s">
        <v>2512</v>
      </c>
      <c r="B789" s="2" t="s">
        <v>2513</v>
      </c>
      <c r="C789" s="2" t="s">
        <v>35</v>
      </c>
      <c r="D789" s="2">
        <v>27</v>
      </c>
      <c r="E789" s="3">
        <v>35994</v>
      </c>
      <c r="F789" s="2" t="s">
        <v>2320</v>
      </c>
      <c r="G789" s="2" t="s">
        <v>55</v>
      </c>
      <c r="H789" s="2" t="s">
        <v>1089</v>
      </c>
      <c r="I789" s="2" t="s">
        <v>115</v>
      </c>
      <c r="J789" s="2" t="s">
        <v>627</v>
      </c>
      <c r="K789" s="2" t="s">
        <v>628</v>
      </c>
      <c r="L789" s="2" t="s">
        <v>1101</v>
      </c>
      <c r="M789" s="2" t="s">
        <v>289</v>
      </c>
      <c r="N789" s="2" t="s">
        <v>311</v>
      </c>
      <c r="O789" s="3">
        <v>43110</v>
      </c>
      <c r="P789" s="3"/>
      <c r="Q789" s="2" t="s">
        <v>62</v>
      </c>
      <c r="R789" s="4">
        <v>67000</v>
      </c>
      <c r="S789" s="4">
        <v>1300</v>
      </c>
      <c r="T789" s="2">
        <v>2</v>
      </c>
      <c r="U789" s="2">
        <v>3</v>
      </c>
      <c r="V789" s="2">
        <v>12</v>
      </c>
      <c r="W789" s="2">
        <v>10</v>
      </c>
      <c r="X789" s="2">
        <v>61</v>
      </c>
      <c r="Y789" s="2" t="s">
        <v>46</v>
      </c>
      <c r="Z789" s="2" t="s">
        <v>64</v>
      </c>
      <c r="AA789" s="2" t="s">
        <v>221</v>
      </c>
      <c r="AB789" s="2" t="s">
        <v>129</v>
      </c>
      <c r="AC789" s="2" t="s">
        <v>284</v>
      </c>
      <c r="AD789" s="2" t="s">
        <v>68</v>
      </c>
      <c r="AE789" s="2">
        <v>45.1</v>
      </c>
    </row>
    <row r="790" spans="1:31" ht="17" x14ac:dyDescent="0.2">
      <c r="A790" s="5" t="s">
        <v>2514</v>
      </c>
      <c r="B790" s="5" t="s">
        <v>2515</v>
      </c>
      <c r="C790" s="5" t="s">
        <v>35</v>
      </c>
      <c r="D790" s="5">
        <v>32</v>
      </c>
      <c r="E790" s="6" t="s">
        <v>2516</v>
      </c>
      <c r="F790" s="5" t="s">
        <v>71</v>
      </c>
      <c r="G790" s="5" t="s">
        <v>200</v>
      </c>
      <c r="H790" s="5" t="s">
        <v>395</v>
      </c>
      <c r="I790" s="5" t="s">
        <v>115</v>
      </c>
      <c r="J790" s="5" t="s">
        <v>240</v>
      </c>
      <c r="K790" s="5" t="s">
        <v>241</v>
      </c>
      <c r="L790" s="5" t="s">
        <v>406</v>
      </c>
      <c r="M790" s="5" t="s">
        <v>1200</v>
      </c>
      <c r="N790" s="5" t="s">
        <v>174</v>
      </c>
      <c r="O790" s="6">
        <v>42168</v>
      </c>
      <c r="P790" s="6"/>
      <c r="Q790" s="5" t="s">
        <v>128</v>
      </c>
      <c r="R790" s="7">
        <v>74000</v>
      </c>
      <c r="S790" s="7">
        <v>3700</v>
      </c>
      <c r="T790" s="5" t="s">
        <v>571</v>
      </c>
      <c r="U790" s="5">
        <v>26</v>
      </c>
      <c r="V790" s="5">
        <v>15</v>
      </c>
      <c r="W790" s="5">
        <v>14</v>
      </c>
      <c r="X790" s="5">
        <v>75</v>
      </c>
      <c r="Y790" s="5" t="s">
        <v>46</v>
      </c>
      <c r="Z790" s="5" t="s">
        <v>64</v>
      </c>
      <c r="AA790" s="5" t="s">
        <v>215</v>
      </c>
      <c r="AB790" s="5" t="s">
        <v>66</v>
      </c>
      <c r="AC790" s="5" t="s">
        <v>81</v>
      </c>
      <c r="AD790" s="5" t="s">
        <v>68</v>
      </c>
      <c r="AE790" s="5">
        <v>62.8</v>
      </c>
    </row>
    <row r="791" spans="1:31" ht="34" x14ac:dyDescent="0.2">
      <c r="A791" s="2" t="s">
        <v>2517</v>
      </c>
      <c r="B791" s="2" t="s">
        <v>2518</v>
      </c>
      <c r="C791" s="2" t="s">
        <v>154</v>
      </c>
      <c r="D791" s="2">
        <v>22</v>
      </c>
      <c r="E791" s="3" t="s">
        <v>2519</v>
      </c>
      <c r="F791" s="2" t="s">
        <v>581</v>
      </c>
      <c r="G791" s="2" t="s">
        <v>133</v>
      </c>
      <c r="H791" s="2" t="s">
        <v>134</v>
      </c>
      <c r="I791" s="2" t="s">
        <v>74</v>
      </c>
      <c r="J791" s="2" t="s">
        <v>685</v>
      </c>
      <c r="K791" s="2" t="s">
        <v>686</v>
      </c>
      <c r="L791" s="2" t="s">
        <v>629</v>
      </c>
      <c r="M791" s="2" t="s">
        <v>43</v>
      </c>
      <c r="N791" s="2" t="s">
        <v>671</v>
      </c>
      <c r="O791" s="3">
        <v>45451</v>
      </c>
      <c r="P791" s="3"/>
      <c r="Q791" s="2" t="s">
        <v>62</v>
      </c>
      <c r="R791" s="4">
        <v>42000</v>
      </c>
      <c r="S791" s="4">
        <v>2100</v>
      </c>
      <c r="T791" s="2">
        <v>3</v>
      </c>
      <c r="U791" s="2">
        <v>21</v>
      </c>
      <c r="V791" s="2">
        <v>16</v>
      </c>
      <c r="W791" s="2">
        <v>17</v>
      </c>
      <c r="X791" s="2">
        <v>60</v>
      </c>
      <c r="Y791" s="2" t="s">
        <v>46</v>
      </c>
      <c r="Z791" s="2" t="s">
        <v>64</v>
      </c>
      <c r="AA791" s="2" t="s">
        <v>221</v>
      </c>
      <c r="AB791" s="2" t="s">
        <v>80</v>
      </c>
      <c r="AC791" s="2" t="s">
        <v>143</v>
      </c>
      <c r="AD791" s="2" t="s">
        <v>68</v>
      </c>
      <c r="AE791" s="2">
        <v>54.8</v>
      </c>
    </row>
    <row r="792" spans="1:31" ht="34" x14ac:dyDescent="0.2">
      <c r="A792" s="5" t="s">
        <v>2520</v>
      </c>
      <c r="B792" s="5" t="s">
        <v>2521</v>
      </c>
      <c r="C792" s="5" t="s">
        <v>35</v>
      </c>
      <c r="D792" s="5">
        <v>30</v>
      </c>
      <c r="E792" s="6">
        <v>35207</v>
      </c>
      <c r="F792" s="5" t="s">
        <v>429</v>
      </c>
      <c r="G792" s="5" t="s">
        <v>72</v>
      </c>
      <c r="H792" s="5" t="s">
        <v>295</v>
      </c>
      <c r="I792" s="5" t="s">
        <v>74</v>
      </c>
      <c r="J792" s="5" t="s">
        <v>514</v>
      </c>
      <c r="K792" s="5" t="s">
        <v>515</v>
      </c>
      <c r="L792" s="5" t="s">
        <v>104</v>
      </c>
      <c r="M792" s="5" t="s">
        <v>43</v>
      </c>
      <c r="N792" s="5" t="s">
        <v>421</v>
      </c>
      <c r="O792" s="6">
        <v>45294</v>
      </c>
      <c r="P792" s="6"/>
      <c r="Q792" s="5" t="s">
        <v>62</v>
      </c>
      <c r="R792" s="7">
        <v>44000</v>
      </c>
      <c r="S792" s="7">
        <v>900</v>
      </c>
      <c r="T792" s="5">
        <v>2</v>
      </c>
      <c r="U792" s="5">
        <v>26</v>
      </c>
      <c r="V792" s="5">
        <v>9</v>
      </c>
      <c r="W792" s="5">
        <v>14</v>
      </c>
      <c r="X792" s="5">
        <v>55</v>
      </c>
      <c r="Y792" s="5" t="s">
        <v>46</v>
      </c>
      <c r="Z792" s="5" t="s">
        <v>361</v>
      </c>
      <c r="AA792" s="5" t="s">
        <v>95</v>
      </c>
      <c r="AB792" s="5" t="s">
        <v>80</v>
      </c>
      <c r="AC792" s="5" t="s">
        <v>130</v>
      </c>
      <c r="AD792" s="5" t="s">
        <v>82</v>
      </c>
      <c r="AE792" s="5">
        <v>46.8</v>
      </c>
    </row>
    <row r="793" spans="1:31" ht="17" x14ac:dyDescent="0.2">
      <c r="A793" s="2" t="s">
        <v>2522</v>
      </c>
      <c r="B793" s="2" t="s">
        <v>2523</v>
      </c>
      <c r="C793" s="2" t="s">
        <v>154</v>
      </c>
      <c r="D793" s="2">
        <v>28</v>
      </c>
      <c r="E793" s="3">
        <v>35717</v>
      </c>
      <c r="F793" s="2" t="s">
        <v>54</v>
      </c>
      <c r="G793" s="2" t="s">
        <v>55</v>
      </c>
      <c r="H793" s="2" t="s">
        <v>385</v>
      </c>
      <c r="I793" s="2" t="s">
        <v>57</v>
      </c>
      <c r="J793" s="2" t="s">
        <v>647</v>
      </c>
      <c r="K793" s="2" t="s">
        <v>648</v>
      </c>
      <c r="L793" s="2" t="s">
        <v>374</v>
      </c>
      <c r="M793" s="2" t="s">
        <v>289</v>
      </c>
      <c r="N793" s="2" t="s">
        <v>375</v>
      </c>
      <c r="O793" s="3">
        <v>45227</v>
      </c>
      <c r="P793" s="3"/>
      <c r="Q793" s="2" t="s">
        <v>62</v>
      </c>
      <c r="R793" s="4">
        <v>104000</v>
      </c>
      <c r="S793" s="4">
        <v>5200</v>
      </c>
      <c r="T793" s="2">
        <v>3</v>
      </c>
      <c r="U793" s="2">
        <v>18</v>
      </c>
      <c r="V793" s="2">
        <v>-11</v>
      </c>
      <c r="W793" s="2">
        <v>18</v>
      </c>
      <c r="X793" s="2">
        <v>54</v>
      </c>
      <c r="Y793" s="2" t="s">
        <v>46</v>
      </c>
      <c r="Z793" s="2" t="s">
        <v>47</v>
      </c>
      <c r="AA793" s="2" t="s">
        <v>142</v>
      </c>
      <c r="AB793" s="2" t="s">
        <v>66</v>
      </c>
      <c r="AC793" s="2" t="s">
        <v>67</v>
      </c>
      <c r="AD793" s="2" t="s">
        <v>68</v>
      </c>
      <c r="AE793" s="2">
        <v>51.4</v>
      </c>
    </row>
    <row r="794" spans="1:31" ht="17" x14ac:dyDescent="0.2">
      <c r="A794" s="5" t="s">
        <v>2524</v>
      </c>
      <c r="B794" s="5" t="s">
        <v>2525</v>
      </c>
      <c r="C794" s="5" t="s">
        <v>35</v>
      </c>
      <c r="D794" s="5">
        <v>60</v>
      </c>
      <c r="E794" s="6">
        <v>24252</v>
      </c>
      <c r="F794" s="5" t="s">
        <v>133</v>
      </c>
      <c r="G794" s="5" t="s">
        <v>133</v>
      </c>
      <c r="H794" s="5" t="s">
        <v>652</v>
      </c>
      <c r="I794" s="5" t="s">
        <v>115</v>
      </c>
      <c r="J794" s="5" t="s">
        <v>583</v>
      </c>
      <c r="K794" s="5" t="s">
        <v>584</v>
      </c>
      <c r="L794" s="5" t="s">
        <v>452</v>
      </c>
      <c r="M794" s="5" t="s">
        <v>1510</v>
      </c>
      <c r="N794" s="5" t="s">
        <v>375</v>
      </c>
      <c r="O794" s="6">
        <v>44904</v>
      </c>
      <c r="P794" s="6"/>
      <c r="Q794" s="5" t="s">
        <v>297</v>
      </c>
      <c r="R794" s="7">
        <v>88000</v>
      </c>
      <c r="S794" s="7">
        <v>1800</v>
      </c>
      <c r="T794" s="5">
        <v>2</v>
      </c>
      <c r="U794" s="5">
        <v>24</v>
      </c>
      <c r="V794" s="5">
        <v>20</v>
      </c>
      <c r="W794" s="5">
        <v>16</v>
      </c>
      <c r="X794" s="5">
        <v>72</v>
      </c>
      <c r="Y794" s="5" t="s">
        <v>298</v>
      </c>
      <c r="Z794" s="5" t="s">
        <v>107</v>
      </c>
      <c r="AA794" s="5" t="s">
        <v>188</v>
      </c>
      <c r="AB794" s="5" t="s">
        <v>164</v>
      </c>
      <c r="AC794" s="5" t="s">
        <v>143</v>
      </c>
      <c r="AD794" s="5" t="s">
        <v>68</v>
      </c>
      <c r="AE794" s="5">
        <v>51.2</v>
      </c>
    </row>
    <row r="795" spans="1:31" ht="17" x14ac:dyDescent="0.2">
      <c r="A795" s="2" t="s">
        <v>2526</v>
      </c>
      <c r="B795" s="2" t="s">
        <v>2527</v>
      </c>
      <c r="C795" s="2" t="s">
        <v>332</v>
      </c>
      <c r="D795" s="2">
        <v>54</v>
      </c>
      <c r="E795" s="3" t="s">
        <v>2528</v>
      </c>
      <c r="F795" s="2" t="s">
        <v>71</v>
      </c>
      <c r="G795" s="2" t="s">
        <v>72</v>
      </c>
      <c r="H795" s="2" t="s">
        <v>424</v>
      </c>
      <c r="I795" s="2" t="s">
        <v>74</v>
      </c>
      <c r="J795" s="2" t="s">
        <v>764</v>
      </c>
      <c r="K795" s="2" t="s">
        <v>765</v>
      </c>
      <c r="L795" s="2" t="s">
        <v>442</v>
      </c>
      <c r="M795" s="2" t="s">
        <v>265</v>
      </c>
      <c r="N795" s="2" t="s">
        <v>266</v>
      </c>
      <c r="O795" s="3">
        <v>45313</v>
      </c>
      <c r="P795" s="3"/>
      <c r="Q795" s="2" t="s">
        <v>62</v>
      </c>
      <c r="R795" s="4">
        <v>44000</v>
      </c>
      <c r="S795" s="4">
        <v>900</v>
      </c>
      <c r="T795" s="2">
        <v>2</v>
      </c>
      <c r="U795" s="2">
        <v>38</v>
      </c>
      <c r="V795" s="2">
        <v>3</v>
      </c>
      <c r="W795" s="2">
        <v>0</v>
      </c>
      <c r="X795" s="2">
        <v>61</v>
      </c>
      <c r="Y795" s="2" t="s">
        <v>46</v>
      </c>
      <c r="Z795" s="2" t="s">
        <v>47</v>
      </c>
      <c r="AA795" s="2" t="s">
        <v>48</v>
      </c>
      <c r="AB795" s="2" t="s">
        <v>66</v>
      </c>
      <c r="AC795" s="2" t="s">
        <v>81</v>
      </c>
      <c r="AD795" s="2" t="s">
        <v>109</v>
      </c>
      <c r="AE795" s="2">
        <v>58.8</v>
      </c>
    </row>
    <row r="796" spans="1:31" ht="17" x14ac:dyDescent="0.2">
      <c r="A796" s="5" t="s">
        <v>2529</v>
      </c>
      <c r="B796" s="5" t="s">
        <v>2530</v>
      </c>
      <c r="C796" s="5" t="s">
        <v>332</v>
      </c>
      <c r="D796" s="5">
        <v>44</v>
      </c>
      <c r="E796" s="6">
        <v>30025</v>
      </c>
      <c r="F796" s="5" t="s">
        <v>855</v>
      </c>
      <c r="G796" s="5" t="s">
        <v>316</v>
      </c>
      <c r="H796" s="5" t="s">
        <v>682</v>
      </c>
      <c r="I796" s="5" t="s">
        <v>57</v>
      </c>
      <c r="J796" s="5" t="s">
        <v>102</v>
      </c>
      <c r="K796" s="5" t="s">
        <v>103</v>
      </c>
      <c r="L796" s="5" t="s">
        <v>173</v>
      </c>
      <c r="M796" s="5" t="s">
        <v>161</v>
      </c>
      <c r="N796" s="5" t="s">
        <v>174</v>
      </c>
      <c r="O796" s="6">
        <v>43325</v>
      </c>
      <c r="P796" s="6"/>
      <c r="Q796" s="5" t="s">
        <v>62</v>
      </c>
      <c r="R796" s="7">
        <v>94000</v>
      </c>
      <c r="S796" s="7">
        <v>4700</v>
      </c>
      <c r="T796" s="5">
        <v>3</v>
      </c>
      <c r="U796" s="5">
        <v>25</v>
      </c>
      <c r="V796" s="5">
        <v>16</v>
      </c>
      <c r="W796" s="5">
        <v>15</v>
      </c>
      <c r="X796" s="5">
        <v>58</v>
      </c>
      <c r="Y796" s="5" t="s">
        <v>46</v>
      </c>
      <c r="Z796" s="5" t="s">
        <v>151</v>
      </c>
      <c r="AA796" s="5" t="s">
        <v>188</v>
      </c>
      <c r="AB796" s="5" t="s">
        <v>66</v>
      </c>
      <c r="AC796" s="5" t="s">
        <v>108</v>
      </c>
      <c r="AD796" s="5" t="s">
        <v>109</v>
      </c>
      <c r="AE796" s="5">
        <v>56</v>
      </c>
    </row>
    <row r="797" spans="1:31" ht="17" x14ac:dyDescent="0.2">
      <c r="A797" s="2" t="s">
        <v>2508</v>
      </c>
      <c r="B797" s="2" t="s">
        <v>2531</v>
      </c>
      <c r="C797" s="2" t="s">
        <v>209</v>
      </c>
      <c r="D797" s="2">
        <v>46</v>
      </c>
      <c r="E797" s="3">
        <v>29288</v>
      </c>
      <c r="F797" s="2" t="s">
        <v>508</v>
      </c>
      <c r="G797" s="2" t="s">
        <v>181</v>
      </c>
      <c r="H797" s="2" t="s">
        <v>897</v>
      </c>
      <c r="I797" s="2" t="s">
        <v>437</v>
      </c>
      <c r="J797" s="2" t="s">
        <v>446</v>
      </c>
      <c r="K797" s="2" t="s">
        <v>447</v>
      </c>
      <c r="L797" s="2" t="s">
        <v>186</v>
      </c>
      <c r="M797" s="2" t="s">
        <v>61</v>
      </c>
      <c r="N797" s="2" t="s">
        <v>186</v>
      </c>
      <c r="O797" s="3">
        <v>43966</v>
      </c>
      <c r="P797" s="3"/>
      <c r="Q797" s="2" t="s">
        <v>62</v>
      </c>
      <c r="R797" s="4">
        <v>119000</v>
      </c>
      <c r="S797" s="4">
        <v>6000</v>
      </c>
      <c r="T797" s="2">
        <v>3</v>
      </c>
      <c r="U797" s="2">
        <v>31</v>
      </c>
      <c r="V797" s="2">
        <v>8</v>
      </c>
      <c r="W797" s="2">
        <v>0</v>
      </c>
      <c r="X797" s="2">
        <v>50</v>
      </c>
      <c r="Y797" s="2" t="s">
        <v>298</v>
      </c>
      <c r="Z797" s="2" t="s">
        <v>844</v>
      </c>
      <c r="AA797" s="2" t="s">
        <v>142</v>
      </c>
      <c r="AB797" s="2" t="s">
        <v>164</v>
      </c>
      <c r="AC797" s="2" t="s">
        <v>376</v>
      </c>
      <c r="AD797" s="2" t="s">
        <v>68</v>
      </c>
      <c r="AE797" s="2">
        <v>62.2</v>
      </c>
    </row>
    <row r="798" spans="1:31" ht="34" x14ac:dyDescent="0.2">
      <c r="A798" s="5" t="s">
        <v>2532</v>
      </c>
      <c r="B798" s="5" t="s">
        <v>2533</v>
      </c>
      <c r="C798" s="5" t="s">
        <v>154</v>
      </c>
      <c r="D798" s="5">
        <v>54</v>
      </c>
      <c r="E798" s="6">
        <v>26114</v>
      </c>
      <c r="F798" s="5" t="s">
        <v>523</v>
      </c>
      <c r="G798" s="5" t="s">
        <v>100</v>
      </c>
      <c r="H798" s="5" t="s">
        <v>261</v>
      </c>
      <c r="I798" s="5" t="s">
        <v>380</v>
      </c>
      <c r="J798" s="5" t="s">
        <v>357</v>
      </c>
      <c r="K798" s="5" t="s">
        <v>2534</v>
      </c>
      <c r="L798" s="5" t="s">
        <v>326</v>
      </c>
      <c r="M798" s="5" t="s">
        <v>77</v>
      </c>
      <c r="N798" s="5" t="s">
        <v>78</v>
      </c>
      <c r="O798" s="6">
        <v>44336</v>
      </c>
      <c r="P798" s="6"/>
      <c r="Q798" s="5" t="s">
        <v>128</v>
      </c>
      <c r="R798" s="7">
        <v>48000</v>
      </c>
      <c r="S798" s="7">
        <v>2400</v>
      </c>
      <c r="T798" s="5">
        <v>3</v>
      </c>
      <c r="U798" s="5">
        <v>20</v>
      </c>
      <c r="V798" s="5">
        <v>11</v>
      </c>
      <c r="W798" s="5">
        <v>22</v>
      </c>
      <c r="X798" s="5">
        <v>48</v>
      </c>
      <c r="Y798" s="5" t="s">
        <v>46</v>
      </c>
      <c r="Z798" s="5" t="s">
        <v>64</v>
      </c>
      <c r="AA798" s="5" t="s">
        <v>2460</v>
      </c>
      <c r="AB798" s="5" t="s">
        <v>164</v>
      </c>
      <c r="AC798" s="5" t="s">
        <v>267</v>
      </c>
      <c r="AD798" s="5" t="s">
        <v>222</v>
      </c>
      <c r="AE798" s="5">
        <v>48.8</v>
      </c>
    </row>
    <row r="799" spans="1:31" ht="17" x14ac:dyDescent="0.2">
      <c r="A799" s="2" t="s">
        <v>2535</v>
      </c>
      <c r="B799" s="2" t="s">
        <v>2536</v>
      </c>
      <c r="C799" s="2" t="s">
        <v>154</v>
      </c>
      <c r="D799" s="2">
        <v>32</v>
      </c>
      <c r="E799" s="3">
        <v>34316</v>
      </c>
      <c r="F799" s="2" t="s">
        <v>99</v>
      </c>
      <c r="G799" s="2" t="s">
        <v>675</v>
      </c>
      <c r="H799" s="2" t="s">
        <v>682</v>
      </c>
      <c r="I799" s="2" t="s">
        <v>157</v>
      </c>
      <c r="J799" s="2" t="s">
        <v>102</v>
      </c>
      <c r="K799" s="2" t="s">
        <v>103</v>
      </c>
      <c r="L799" s="2" t="s">
        <v>434</v>
      </c>
      <c r="M799" s="2" t="s">
        <v>61</v>
      </c>
      <c r="N799" s="2" t="s">
        <v>782</v>
      </c>
      <c r="O799" s="3" t="s">
        <v>2537</v>
      </c>
      <c r="P799" s="3">
        <v>44613</v>
      </c>
      <c r="Q799" s="2" t="s">
        <v>141</v>
      </c>
      <c r="R799" s="4"/>
      <c r="S799" s="4">
        <v>900</v>
      </c>
      <c r="T799" s="2">
        <v>2</v>
      </c>
      <c r="U799" s="2">
        <v>48</v>
      </c>
      <c r="V799" s="2">
        <v>21</v>
      </c>
      <c r="W799" s="2">
        <v>26</v>
      </c>
      <c r="X799" s="2">
        <v>42</v>
      </c>
      <c r="Y799" s="2" t="s">
        <v>46</v>
      </c>
      <c r="Z799" s="2" t="s">
        <v>64</v>
      </c>
      <c r="AA799" s="2" t="s">
        <v>188</v>
      </c>
      <c r="AB799" s="2" t="s">
        <v>66</v>
      </c>
      <c r="AC799" s="2" t="s">
        <v>108</v>
      </c>
      <c r="AD799" s="2" t="s">
        <v>68</v>
      </c>
      <c r="AE799" s="2">
        <v>42.7</v>
      </c>
    </row>
    <row r="800" spans="1:31" ht="17" x14ac:dyDescent="0.2">
      <c r="A800" s="5" t="s">
        <v>2538</v>
      </c>
      <c r="B800" s="5" t="s">
        <v>2539</v>
      </c>
      <c r="C800" s="5" t="s">
        <v>258</v>
      </c>
      <c r="D800" s="5">
        <v>37</v>
      </c>
      <c r="E800" s="6">
        <v>32436</v>
      </c>
      <c r="F800" s="5" t="s">
        <v>279</v>
      </c>
      <c r="G800" s="5" t="s">
        <v>55</v>
      </c>
      <c r="H800" s="5" t="s">
        <v>280</v>
      </c>
      <c r="I800" s="5" t="s">
        <v>57</v>
      </c>
      <c r="J800" s="5" t="s">
        <v>308</v>
      </c>
      <c r="K800" s="5" t="s">
        <v>309</v>
      </c>
      <c r="L800" s="5" t="s">
        <v>2381</v>
      </c>
      <c r="M800" s="5" t="s">
        <v>337</v>
      </c>
      <c r="N800" s="5" t="s">
        <v>353</v>
      </c>
      <c r="O800" s="6">
        <v>45255</v>
      </c>
      <c r="P800" s="6"/>
      <c r="Q800" s="5" t="s">
        <v>62</v>
      </c>
      <c r="R800" s="7">
        <v>83000</v>
      </c>
      <c r="S800" s="7">
        <v>4200</v>
      </c>
      <c r="T800" s="5">
        <v>3</v>
      </c>
      <c r="U800" s="5">
        <v>19</v>
      </c>
      <c r="V800" s="5">
        <v>19</v>
      </c>
      <c r="W800" s="5">
        <v>0</v>
      </c>
      <c r="X800" s="5">
        <v>64</v>
      </c>
      <c r="Y800" s="5" t="s">
        <v>63</v>
      </c>
      <c r="Z800" s="5" t="s">
        <v>64</v>
      </c>
      <c r="AA800" s="5" t="s">
        <v>215</v>
      </c>
      <c r="AB800" s="5" t="s">
        <v>164</v>
      </c>
      <c r="AC800" s="5" t="s">
        <v>284</v>
      </c>
      <c r="AD800" s="5" t="s">
        <v>82</v>
      </c>
      <c r="AE800" s="5">
        <v>64.2</v>
      </c>
    </row>
    <row r="801" spans="1:31" ht="17" x14ac:dyDescent="0.2">
      <c r="A801" s="2" t="s">
        <v>2540</v>
      </c>
      <c r="B801" s="2" t="s">
        <v>2541</v>
      </c>
      <c r="C801" s="2" t="s">
        <v>642</v>
      </c>
      <c r="D801" s="2">
        <v>24</v>
      </c>
      <c r="E801" s="3" t="s">
        <v>2271</v>
      </c>
      <c r="F801" s="2" t="s">
        <v>36</v>
      </c>
      <c r="G801" s="2" t="s">
        <v>37</v>
      </c>
      <c r="H801" s="2" t="s">
        <v>1134</v>
      </c>
      <c r="I801" s="2" t="s">
        <v>115</v>
      </c>
      <c r="J801" s="2" t="s">
        <v>147</v>
      </c>
      <c r="K801" s="2" t="s">
        <v>148</v>
      </c>
      <c r="L801" s="2" t="s">
        <v>160</v>
      </c>
      <c r="M801" s="2" t="s">
        <v>161</v>
      </c>
      <c r="N801" s="2" t="s">
        <v>174</v>
      </c>
      <c r="O801" s="3">
        <v>45013</v>
      </c>
      <c r="P801" s="3"/>
      <c r="Q801" s="2" t="s">
        <v>62</v>
      </c>
      <c r="R801" s="4">
        <v>96000</v>
      </c>
      <c r="S801" s="4">
        <v>1900</v>
      </c>
      <c r="T801" s="2">
        <v>2</v>
      </c>
      <c r="U801" s="2">
        <v>41</v>
      </c>
      <c r="V801" s="2">
        <v>-20</v>
      </c>
      <c r="W801" s="2">
        <v>0</v>
      </c>
      <c r="X801" s="2">
        <v>58</v>
      </c>
      <c r="Y801" s="2" t="s">
        <v>46</v>
      </c>
      <c r="Z801" s="2" t="s">
        <v>151</v>
      </c>
      <c r="AA801" s="2" t="s">
        <v>65</v>
      </c>
      <c r="AB801" s="2" t="s">
        <v>66</v>
      </c>
      <c r="AC801" s="2" t="s">
        <v>50</v>
      </c>
      <c r="AD801" s="2" t="s">
        <v>51</v>
      </c>
      <c r="AE801" s="2">
        <v>58.3</v>
      </c>
    </row>
    <row r="802" spans="1:31" ht="17" x14ac:dyDescent="0.2">
      <c r="A802" s="5" t="s">
        <v>2542</v>
      </c>
      <c r="B802" s="5" t="s">
        <v>2543</v>
      </c>
      <c r="C802" s="5" t="s">
        <v>154</v>
      </c>
      <c r="D802" s="5">
        <v>47</v>
      </c>
      <c r="E802" s="6">
        <v>28868</v>
      </c>
      <c r="F802" s="5" t="s">
        <v>370</v>
      </c>
      <c r="G802" s="5" t="s">
        <v>896</v>
      </c>
      <c r="H802" s="5" t="s">
        <v>897</v>
      </c>
      <c r="I802" s="5" t="s">
        <v>157</v>
      </c>
      <c r="J802" s="5" t="s">
        <v>372</v>
      </c>
      <c r="K802" s="5" t="s">
        <v>373</v>
      </c>
      <c r="L802" s="5" t="s">
        <v>1651</v>
      </c>
      <c r="M802" s="5" t="s">
        <v>61</v>
      </c>
      <c r="N802" s="5" t="s">
        <v>150</v>
      </c>
      <c r="O802" s="6">
        <v>44752</v>
      </c>
      <c r="P802" s="6"/>
      <c r="Q802" s="5" t="s">
        <v>62</v>
      </c>
      <c r="R802" s="7">
        <v>48000</v>
      </c>
      <c r="S802" s="7">
        <v>4300</v>
      </c>
      <c r="T802" s="5">
        <v>4</v>
      </c>
      <c r="U802" s="5">
        <v>22</v>
      </c>
      <c r="V802" s="5">
        <v>13</v>
      </c>
      <c r="W802" s="5">
        <v>3</v>
      </c>
      <c r="X802" s="5">
        <v>81</v>
      </c>
      <c r="Y802" s="5" t="s">
        <v>46</v>
      </c>
      <c r="Z802" s="5" t="s">
        <v>107</v>
      </c>
      <c r="AA802" s="5" t="s">
        <v>142</v>
      </c>
      <c r="AB802" s="5" t="s">
        <v>66</v>
      </c>
      <c r="AC802" s="5" t="s">
        <v>376</v>
      </c>
      <c r="AD802" s="5" t="s">
        <v>68</v>
      </c>
      <c r="AE802" s="5">
        <v>78.3</v>
      </c>
    </row>
    <row r="803" spans="1:31" ht="34" x14ac:dyDescent="0.2">
      <c r="A803" s="2" t="s">
        <v>2544</v>
      </c>
      <c r="B803" s="2" t="s">
        <v>2545</v>
      </c>
      <c r="C803" s="2" t="s">
        <v>35</v>
      </c>
      <c r="D803" s="2">
        <v>46</v>
      </c>
      <c r="E803" s="3">
        <v>29060</v>
      </c>
      <c r="F803" s="2" t="s">
        <v>356</v>
      </c>
      <c r="G803" s="2" t="s">
        <v>100</v>
      </c>
      <c r="H803" s="2" t="s">
        <v>1518</v>
      </c>
      <c r="I803" s="2" t="s">
        <v>39</v>
      </c>
      <c r="J803" s="2" t="s">
        <v>343</v>
      </c>
      <c r="K803" s="2" t="s">
        <v>344</v>
      </c>
      <c r="L803" s="2" t="s">
        <v>76</v>
      </c>
      <c r="M803" s="2" t="s">
        <v>265</v>
      </c>
      <c r="N803" s="2" t="s">
        <v>78</v>
      </c>
      <c r="O803" s="3">
        <v>42940</v>
      </c>
      <c r="P803" s="3">
        <v>44243</v>
      </c>
      <c r="Q803" s="2" t="s">
        <v>141</v>
      </c>
      <c r="R803" s="4">
        <v>127000</v>
      </c>
      <c r="S803" s="4">
        <v>7600</v>
      </c>
      <c r="T803" s="2">
        <v>3</v>
      </c>
      <c r="U803" s="2">
        <v>26</v>
      </c>
      <c r="V803" s="2">
        <v>10</v>
      </c>
      <c r="W803" s="2">
        <v>12</v>
      </c>
      <c r="X803" s="2">
        <v>58</v>
      </c>
      <c r="Y803" s="2" t="s">
        <v>46</v>
      </c>
      <c r="Z803" s="2" t="s">
        <v>47</v>
      </c>
      <c r="AA803" s="2" t="s">
        <v>176</v>
      </c>
      <c r="AB803" s="2" t="s">
        <v>66</v>
      </c>
      <c r="AC803" s="2" t="s">
        <v>267</v>
      </c>
      <c r="AD803" s="2" t="s">
        <v>68</v>
      </c>
      <c r="AE803" s="2">
        <v>57.8</v>
      </c>
    </row>
    <row r="804" spans="1:31" ht="17" x14ac:dyDescent="0.2">
      <c r="A804" s="5" t="s">
        <v>2546</v>
      </c>
      <c r="B804" s="5" t="s">
        <v>2547</v>
      </c>
      <c r="C804" s="5" t="s">
        <v>332</v>
      </c>
      <c r="D804" s="5">
        <v>29</v>
      </c>
      <c r="E804" s="6">
        <v>35451</v>
      </c>
      <c r="F804" s="5" t="s">
        <v>402</v>
      </c>
      <c r="G804" s="5" t="s">
        <v>72</v>
      </c>
      <c r="H804" s="5" t="s">
        <v>403</v>
      </c>
      <c r="I804" s="5" t="s">
        <v>89</v>
      </c>
      <c r="J804" s="5" t="s">
        <v>617</v>
      </c>
      <c r="K804" s="5" t="s">
        <v>618</v>
      </c>
      <c r="L804" s="5" t="s">
        <v>1101</v>
      </c>
      <c r="M804" s="5" t="s">
        <v>289</v>
      </c>
      <c r="N804" s="5" t="s">
        <v>311</v>
      </c>
      <c r="O804" s="6">
        <v>45012</v>
      </c>
      <c r="P804" s="6"/>
      <c r="Q804" s="5" t="s">
        <v>62</v>
      </c>
      <c r="R804" s="7">
        <v>130000</v>
      </c>
      <c r="S804" s="7">
        <v>7800</v>
      </c>
      <c r="T804" s="5">
        <v>3</v>
      </c>
      <c r="U804" s="5">
        <v>12</v>
      </c>
      <c r="V804" s="5">
        <v>9</v>
      </c>
      <c r="W804" s="5">
        <v>0</v>
      </c>
      <c r="X804" s="5">
        <v>63</v>
      </c>
      <c r="Y804" s="5" t="s">
        <v>46</v>
      </c>
      <c r="Z804" s="5" t="s">
        <v>64</v>
      </c>
      <c r="AA804" s="5" t="s">
        <v>48</v>
      </c>
      <c r="AB804" s="5" t="s">
        <v>164</v>
      </c>
      <c r="AC804" s="5" t="s">
        <v>408</v>
      </c>
      <c r="AD804" s="5" t="s">
        <v>68</v>
      </c>
      <c r="AE804" s="5">
        <v>62</v>
      </c>
    </row>
    <row r="805" spans="1:31" ht="17" x14ac:dyDescent="0.2">
      <c r="A805" s="2" t="s">
        <v>2548</v>
      </c>
      <c r="B805" s="2" t="s">
        <v>2549</v>
      </c>
      <c r="C805" s="2" t="s">
        <v>154</v>
      </c>
      <c r="D805" s="2">
        <v>49</v>
      </c>
      <c r="E805" s="3">
        <v>28081</v>
      </c>
      <c r="F805" s="2" t="s">
        <v>323</v>
      </c>
      <c r="G805" s="2" t="s">
        <v>72</v>
      </c>
      <c r="H805" s="2" t="s">
        <v>2550</v>
      </c>
      <c r="I805" s="2" t="s">
        <v>57</v>
      </c>
      <c r="J805" s="2" t="s">
        <v>202</v>
      </c>
      <c r="K805" s="2" t="s">
        <v>203</v>
      </c>
      <c r="L805" s="2" t="s">
        <v>160</v>
      </c>
      <c r="M805" s="2" t="s">
        <v>161</v>
      </c>
      <c r="N805" s="2" t="s">
        <v>174</v>
      </c>
      <c r="O805" s="3">
        <v>42118</v>
      </c>
      <c r="P805" s="3"/>
      <c r="Q805" s="2" t="s">
        <v>62</v>
      </c>
      <c r="R805" s="4">
        <v>109000</v>
      </c>
      <c r="S805" s="4">
        <v>5400</v>
      </c>
      <c r="T805" s="2">
        <v>3</v>
      </c>
      <c r="U805" s="2">
        <v>26</v>
      </c>
      <c r="V805" s="2">
        <v>17</v>
      </c>
      <c r="W805" s="2">
        <v>10</v>
      </c>
      <c r="X805" s="2">
        <v>67</v>
      </c>
      <c r="Y805" s="2" t="s">
        <v>46</v>
      </c>
      <c r="Z805" s="2" t="s">
        <v>47</v>
      </c>
      <c r="AA805" s="2" t="s">
        <v>221</v>
      </c>
      <c r="AB805" s="2" t="s">
        <v>129</v>
      </c>
      <c r="AC805" s="2" t="s">
        <v>130</v>
      </c>
      <c r="AD805" s="2" t="s">
        <v>276</v>
      </c>
      <c r="AE805" s="2">
        <v>62</v>
      </c>
    </row>
    <row r="806" spans="1:31" ht="34" x14ac:dyDescent="0.2">
      <c r="A806" s="5" t="s">
        <v>2551</v>
      </c>
      <c r="B806" s="5" t="s">
        <v>2552</v>
      </c>
      <c r="C806" s="5" t="s">
        <v>642</v>
      </c>
      <c r="D806" s="5">
        <v>44</v>
      </c>
      <c r="E806" s="6">
        <v>29833</v>
      </c>
      <c r="F806" s="5" t="s">
        <v>279</v>
      </c>
      <c r="G806" s="5" t="s">
        <v>55</v>
      </c>
      <c r="H806" s="5" t="s">
        <v>307</v>
      </c>
      <c r="I806" s="5" t="s">
        <v>89</v>
      </c>
      <c r="J806" s="5" t="s">
        <v>627</v>
      </c>
      <c r="K806" s="5" t="s">
        <v>628</v>
      </c>
      <c r="L806" s="5" t="s">
        <v>160</v>
      </c>
      <c r="M806" s="5" t="s">
        <v>161</v>
      </c>
      <c r="N806" s="5" t="s">
        <v>174</v>
      </c>
      <c r="O806" s="6">
        <v>44544</v>
      </c>
      <c r="P806" s="6"/>
      <c r="Q806" s="5" t="s">
        <v>128</v>
      </c>
      <c r="R806" s="7">
        <v>151000</v>
      </c>
      <c r="S806" s="7">
        <v>9100</v>
      </c>
      <c r="T806" s="5">
        <v>3</v>
      </c>
      <c r="U806" s="5">
        <v>24</v>
      </c>
      <c r="V806" s="5">
        <v>20</v>
      </c>
      <c r="W806" s="5">
        <v>27</v>
      </c>
      <c r="X806" s="5">
        <v>30</v>
      </c>
      <c r="Y806" s="5" t="s">
        <v>46</v>
      </c>
      <c r="Z806" s="5" t="s">
        <v>64</v>
      </c>
      <c r="AA806" s="5" t="s">
        <v>95</v>
      </c>
      <c r="AB806" s="5" t="s">
        <v>66</v>
      </c>
      <c r="AC806" s="5" t="s">
        <v>284</v>
      </c>
      <c r="AD806" s="5" t="s">
        <v>51</v>
      </c>
      <c r="AE806" s="5">
        <v>43.5</v>
      </c>
    </row>
    <row r="807" spans="1:31" ht="17" x14ac:dyDescent="0.2">
      <c r="A807" s="2" t="s">
        <v>2553</v>
      </c>
      <c r="B807" s="2" t="s">
        <v>2554</v>
      </c>
      <c r="C807" s="2" t="s">
        <v>154</v>
      </c>
      <c r="D807" s="2">
        <v>48</v>
      </c>
      <c r="E807" s="3">
        <v>28613</v>
      </c>
      <c r="F807" s="2" t="s">
        <v>210</v>
      </c>
      <c r="G807" s="2" t="s">
        <v>100</v>
      </c>
      <c r="H807" s="2" t="s">
        <v>519</v>
      </c>
      <c r="I807" s="2" t="s">
        <v>115</v>
      </c>
      <c r="J807" s="2" t="s">
        <v>231</v>
      </c>
      <c r="K807" s="2" t="s">
        <v>232</v>
      </c>
      <c r="L807" s="2" t="s">
        <v>374</v>
      </c>
      <c r="M807" s="2" t="s">
        <v>289</v>
      </c>
      <c r="N807" s="2" t="s">
        <v>375</v>
      </c>
      <c r="O807" s="3">
        <v>42934</v>
      </c>
      <c r="P807" s="3"/>
      <c r="Q807" s="2" t="s">
        <v>62</v>
      </c>
      <c r="R807" s="4">
        <v>89000</v>
      </c>
      <c r="S807" s="4">
        <v>0</v>
      </c>
      <c r="T807" s="2">
        <v>1</v>
      </c>
      <c r="U807" s="2">
        <v>30</v>
      </c>
      <c r="V807" s="2">
        <v>16</v>
      </c>
      <c r="W807" s="2">
        <v>6</v>
      </c>
      <c r="X807" s="2">
        <v>52</v>
      </c>
      <c r="Y807" s="2" t="s">
        <v>46</v>
      </c>
      <c r="Z807" s="2" t="s">
        <v>107</v>
      </c>
      <c r="AA807" s="2" t="s">
        <v>188</v>
      </c>
      <c r="AB807" s="2" t="s">
        <v>164</v>
      </c>
      <c r="AC807" s="2" t="s">
        <v>121</v>
      </c>
      <c r="AD807" s="2" t="s">
        <v>68</v>
      </c>
      <c r="AE807" s="2">
        <v>41.7</v>
      </c>
    </row>
    <row r="808" spans="1:31" ht="17" x14ac:dyDescent="0.2">
      <c r="A808" s="5" t="s">
        <v>2555</v>
      </c>
      <c r="B808" s="5" t="s">
        <v>2556</v>
      </c>
      <c r="C808" s="5" t="s">
        <v>287</v>
      </c>
      <c r="D808" s="5">
        <v>44</v>
      </c>
      <c r="E808" s="6">
        <v>30021</v>
      </c>
      <c r="F808" s="5" t="s">
        <v>210</v>
      </c>
      <c r="G808" s="5" t="s">
        <v>100</v>
      </c>
      <c r="H808" s="5" t="s">
        <v>230</v>
      </c>
      <c r="I808" s="5" t="s">
        <v>115</v>
      </c>
      <c r="J808" s="5" t="s">
        <v>676</v>
      </c>
      <c r="K808" s="5" t="s">
        <v>677</v>
      </c>
      <c r="L808" s="5" t="s">
        <v>60</v>
      </c>
      <c r="M808" s="5" t="s">
        <v>61</v>
      </c>
      <c r="N808" s="5" t="s">
        <v>60</v>
      </c>
      <c r="O808" s="6">
        <v>46014</v>
      </c>
      <c r="P808" s="6"/>
      <c r="Q808" s="5" t="s">
        <v>62</v>
      </c>
      <c r="R808" s="7">
        <v>88000</v>
      </c>
      <c r="S808" s="7">
        <v>4400</v>
      </c>
      <c r="T808" s="5">
        <v>3</v>
      </c>
      <c r="U808" s="5">
        <v>10</v>
      </c>
      <c r="V808" s="5">
        <v>21</v>
      </c>
      <c r="W808" s="5">
        <v>0</v>
      </c>
      <c r="X808" s="5">
        <v>73</v>
      </c>
      <c r="Y808" s="5" t="s">
        <v>298</v>
      </c>
      <c r="Z808" s="5" t="s">
        <v>64</v>
      </c>
      <c r="AA808" s="5" t="s">
        <v>188</v>
      </c>
      <c r="AB808" s="5" t="s">
        <v>164</v>
      </c>
      <c r="AC808" s="5" t="s">
        <v>121</v>
      </c>
      <c r="AD808" s="5" t="s">
        <v>51</v>
      </c>
      <c r="AE808" s="5">
        <v>65</v>
      </c>
    </row>
    <row r="809" spans="1:31" ht="34" x14ac:dyDescent="0.2">
      <c r="A809" s="2" t="s">
        <v>2557</v>
      </c>
      <c r="B809" s="2" t="s">
        <v>2558</v>
      </c>
      <c r="C809" s="2" t="s">
        <v>35</v>
      </c>
      <c r="D809" s="2">
        <v>39</v>
      </c>
      <c r="E809" s="3">
        <v>31816</v>
      </c>
      <c r="F809" s="2" t="s">
        <v>712</v>
      </c>
      <c r="G809" s="2" t="s">
        <v>72</v>
      </c>
      <c r="H809" s="2" t="s">
        <v>690</v>
      </c>
      <c r="I809" s="2" t="s">
        <v>380</v>
      </c>
      <c r="J809" s="2" t="s">
        <v>533</v>
      </c>
      <c r="K809" s="2" t="s">
        <v>534</v>
      </c>
      <c r="L809" s="2" t="s">
        <v>497</v>
      </c>
      <c r="M809" s="2" t="s">
        <v>289</v>
      </c>
      <c r="N809" s="2" t="s">
        <v>2559</v>
      </c>
      <c r="O809" s="3">
        <v>44425</v>
      </c>
      <c r="P809" s="3"/>
      <c r="Q809" s="2" t="s">
        <v>62</v>
      </c>
      <c r="R809" s="4">
        <v>70000</v>
      </c>
      <c r="S809" s="4">
        <v>3500</v>
      </c>
      <c r="T809" s="2"/>
      <c r="U809" s="2">
        <v>10</v>
      </c>
      <c r="V809" s="2">
        <v>10</v>
      </c>
      <c r="W809" s="2">
        <v>12</v>
      </c>
      <c r="X809" s="2">
        <v>82</v>
      </c>
      <c r="Y809" s="2" t="s">
        <v>46</v>
      </c>
      <c r="Z809" s="2" t="s">
        <v>64</v>
      </c>
      <c r="AA809" s="2" t="s">
        <v>1923</v>
      </c>
      <c r="AB809" s="2" t="s">
        <v>164</v>
      </c>
      <c r="AC809" s="2" t="s">
        <v>408</v>
      </c>
      <c r="AD809" s="2" t="s">
        <v>68</v>
      </c>
      <c r="AE809" s="2">
        <v>150</v>
      </c>
    </row>
    <row r="810" spans="1:31" ht="34" x14ac:dyDescent="0.2">
      <c r="A810" s="5" t="s">
        <v>2560</v>
      </c>
      <c r="B810" s="5" t="s">
        <v>2561</v>
      </c>
      <c r="C810" s="5" t="s">
        <v>549</v>
      </c>
      <c r="D810" s="5">
        <v>45</v>
      </c>
      <c r="E810" s="6">
        <v>29395</v>
      </c>
      <c r="F810" s="5" t="s">
        <v>155</v>
      </c>
      <c r="G810" s="5" t="s">
        <v>181</v>
      </c>
      <c r="H810" s="5" t="s">
        <v>156</v>
      </c>
      <c r="I810" s="5" t="s">
        <v>115</v>
      </c>
      <c r="J810" s="5" t="s">
        <v>184</v>
      </c>
      <c r="K810" s="5" t="s">
        <v>185</v>
      </c>
      <c r="L810" s="5" t="s">
        <v>472</v>
      </c>
      <c r="M810" s="5" t="s">
        <v>43</v>
      </c>
      <c r="N810" s="5" t="s">
        <v>421</v>
      </c>
      <c r="O810" s="6">
        <v>43866</v>
      </c>
      <c r="P810" s="6"/>
      <c r="Q810" s="5" t="s">
        <v>128</v>
      </c>
      <c r="R810" s="7">
        <v>61000</v>
      </c>
      <c r="S810" s="7">
        <v>3000</v>
      </c>
      <c r="T810" s="5">
        <v>3</v>
      </c>
      <c r="U810" s="5">
        <v>2</v>
      </c>
      <c r="V810" s="5">
        <v>6</v>
      </c>
      <c r="W810" s="5">
        <v>16</v>
      </c>
      <c r="X810" s="5">
        <v>72</v>
      </c>
      <c r="Y810" s="5" t="s">
        <v>46</v>
      </c>
      <c r="Z810" s="5" t="s">
        <v>47</v>
      </c>
      <c r="AA810" s="5" t="s">
        <v>95</v>
      </c>
      <c r="AB810" s="5" t="s">
        <v>66</v>
      </c>
      <c r="AC810" s="5" t="s">
        <v>165</v>
      </c>
      <c r="AD810" s="5" t="s">
        <v>68</v>
      </c>
      <c r="AE810" s="5">
        <v>54.7</v>
      </c>
    </row>
    <row r="811" spans="1:31" ht="17" x14ac:dyDescent="0.2">
      <c r="A811" s="2" t="s">
        <v>2562</v>
      </c>
      <c r="B811" s="2" t="s">
        <v>2563</v>
      </c>
      <c r="C811" s="2" t="s">
        <v>35</v>
      </c>
      <c r="D811" s="2">
        <v>30</v>
      </c>
      <c r="E811" s="3">
        <v>34934</v>
      </c>
      <c r="F811" s="2" t="s">
        <v>86</v>
      </c>
      <c r="G811" s="2" t="s">
        <v>181</v>
      </c>
      <c r="H811" s="2" t="s">
        <v>1064</v>
      </c>
      <c r="I811" s="2" t="s">
        <v>157</v>
      </c>
      <c r="J811" s="2" t="s">
        <v>1854</v>
      </c>
      <c r="K811" s="2" t="s">
        <v>1949</v>
      </c>
      <c r="L811" s="2" t="s">
        <v>310</v>
      </c>
      <c r="M811" s="2" t="s">
        <v>289</v>
      </c>
      <c r="N811" s="2" t="s">
        <v>311</v>
      </c>
      <c r="O811" s="3">
        <v>45487</v>
      </c>
      <c r="P811" s="3"/>
      <c r="Q811" s="2" t="s">
        <v>297</v>
      </c>
      <c r="R811" s="4">
        <v>43000</v>
      </c>
      <c r="S811" s="4">
        <v>900</v>
      </c>
      <c r="T811" s="2">
        <v>2</v>
      </c>
      <c r="U811" s="2">
        <v>8</v>
      </c>
      <c r="V811" s="2">
        <v>18</v>
      </c>
      <c r="W811" s="2">
        <v>0</v>
      </c>
      <c r="X811" s="2">
        <v>61</v>
      </c>
      <c r="Y811" s="2" t="s">
        <v>46</v>
      </c>
      <c r="Z811" s="2" t="s">
        <v>64</v>
      </c>
      <c r="AA811" s="2" t="s">
        <v>142</v>
      </c>
      <c r="AB811" s="2" t="s">
        <v>66</v>
      </c>
      <c r="AC811" s="2" t="s">
        <v>96</v>
      </c>
      <c r="AD811" s="2" t="s">
        <v>68</v>
      </c>
      <c r="AE811" s="2">
        <v>51.3</v>
      </c>
    </row>
    <row r="812" spans="1:31" ht="17" x14ac:dyDescent="0.2">
      <c r="A812" s="5" t="s">
        <v>2564</v>
      </c>
      <c r="B812" s="5" t="s">
        <v>2565</v>
      </c>
      <c r="C812" s="5" t="s">
        <v>35</v>
      </c>
      <c r="D812" s="5">
        <v>61</v>
      </c>
      <c r="E812" s="6">
        <v>23615</v>
      </c>
      <c r="F812" s="5" t="s">
        <v>1391</v>
      </c>
      <c r="G812" s="5" t="s">
        <v>593</v>
      </c>
      <c r="H812" s="5" t="s">
        <v>38</v>
      </c>
      <c r="I812" s="5" t="s">
        <v>74</v>
      </c>
      <c r="J812" s="5" t="s">
        <v>147</v>
      </c>
      <c r="K812" s="5" t="s">
        <v>148</v>
      </c>
      <c r="L812" s="5" t="s">
        <v>1458</v>
      </c>
      <c r="M812" s="5" t="s">
        <v>265</v>
      </c>
      <c r="N812" s="5" t="s">
        <v>266</v>
      </c>
      <c r="O812" s="6">
        <v>45416</v>
      </c>
      <c r="P812" s="6"/>
      <c r="Q812" s="5" t="s">
        <v>297</v>
      </c>
      <c r="R812" s="7">
        <v>35000</v>
      </c>
      <c r="S812" s="7">
        <v>3200</v>
      </c>
      <c r="T812" s="5">
        <v>4</v>
      </c>
      <c r="U812" s="5">
        <v>7</v>
      </c>
      <c r="V812" s="5">
        <v>13</v>
      </c>
      <c r="W812" s="5">
        <v>15</v>
      </c>
      <c r="X812" s="5">
        <v>88</v>
      </c>
      <c r="Y812" s="5" t="s">
        <v>46</v>
      </c>
      <c r="Z812" s="5" t="s">
        <v>64</v>
      </c>
      <c r="AA812" s="5" t="s">
        <v>95</v>
      </c>
      <c r="AB812" s="5" t="s">
        <v>66</v>
      </c>
      <c r="AC812" s="5" t="s">
        <v>50</v>
      </c>
      <c r="AD812" s="5" t="s">
        <v>276</v>
      </c>
      <c r="AE812" s="5">
        <v>71</v>
      </c>
    </row>
    <row r="813" spans="1:31" ht="17" x14ac:dyDescent="0.2">
      <c r="A813" s="2" t="s">
        <v>2566</v>
      </c>
      <c r="B813" s="2" t="s">
        <v>2567</v>
      </c>
      <c r="C813" s="2" t="s">
        <v>35</v>
      </c>
      <c r="D813" s="2">
        <v>22</v>
      </c>
      <c r="E813" s="3">
        <v>37843</v>
      </c>
      <c r="F813" s="2" t="s">
        <v>429</v>
      </c>
      <c r="G813" s="2" t="s">
        <v>72</v>
      </c>
      <c r="H813" s="2" t="s">
        <v>555</v>
      </c>
      <c r="I813" s="2" t="s">
        <v>115</v>
      </c>
      <c r="J813" s="2" t="s">
        <v>248</v>
      </c>
      <c r="K813" s="2" t="s">
        <v>249</v>
      </c>
      <c r="L813" s="2" t="s">
        <v>60</v>
      </c>
      <c r="M813" s="2" t="s">
        <v>61</v>
      </c>
      <c r="N813" s="2" t="s">
        <v>60</v>
      </c>
      <c r="O813" s="3">
        <v>43106</v>
      </c>
      <c r="P813" s="3"/>
      <c r="Q813" s="2" t="s">
        <v>79</v>
      </c>
      <c r="R813" s="4">
        <v>88000</v>
      </c>
      <c r="S813" s="4">
        <v>0</v>
      </c>
      <c r="T813" s="2">
        <v>1</v>
      </c>
      <c r="U813" s="2">
        <v>11</v>
      </c>
      <c r="V813" s="2">
        <v>20</v>
      </c>
      <c r="W813" s="2">
        <v>13</v>
      </c>
      <c r="X813" s="2">
        <v>50</v>
      </c>
      <c r="Y813" s="2" t="s">
        <v>46</v>
      </c>
      <c r="Z813" s="2" t="s">
        <v>64</v>
      </c>
      <c r="AA813" s="2" t="s">
        <v>221</v>
      </c>
      <c r="AB813" s="2" t="s">
        <v>66</v>
      </c>
      <c r="AC813" s="2" t="s">
        <v>130</v>
      </c>
      <c r="AD813" s="2" t="s">
        <v>109</v>
      </c>
      <c r="AE813" s="2">
        <v>32.799999999999997</v>
      </c>
    </row>
    <row r="814" spans="1:31" ht="17" x14ac:dyDescent="0.2">
      <c r="A814" s="5" t="s">
        <v>2568</v>
      </c>
      <c r="B814" s="5" t="s">
        <v>2569</v>
      </c>
      <c r="C814" s="5" t="s">
        <v>154</v>
      </c>
      <c r="D814" s="5">
        <v>22</v>
      </c>
      <c r="E814" s="6">
        <v>37868</v>
      </c>
      <c r="F814" s="5" t="s">
        <v>86</v>
      </c>
      <c r="G814" s="5" t="s">
        <v>181</v>
      </c>
      <c r="H814" s="5" t="s">
        <v>88</v>
      </c>
      <c r="I814" s="5" t="s">
        <v>380</v>
      </c>
      <c r="J814" s="5" t="s">
        <v>1854</v>
      </c>
      <c r="K814" s="5" t="s">
        <v>1949</v>
      </c>
      <c r="L814" s="5" t="s">
        <v>442</v>
      </c>
      <c r="M814" s="5" t="s">
        <v>265</v>
      </c>
      <c r="N814" s="5" t="s">
        <v>266</v>
      </c>
      <c r="O814" s="6">
        <v>43973</v>
      </c>
      <c r="P814" s="6"/>
      <c r="Q814" s="5" t="s">
        <v>62</v>
      </c>
      <c r="R814" s="7">
        <v>54000</v>
      </c>
      <c r="S814" s="7">
        <v>2700</v>
      </c>
      <c r="T814" s="5">
        <v>3</v>
      </c>
      <c r="U814" s="5">
        <v>23</v>
      </c>
      <c r="V814" s="5">
        <v>9</v>
      </c>
      <c r="W814" s="5">
        <v>29</v>
      </c>
      <c r="X814" s="5">
        <v>30</v>
      </c>
      <c r="Y814" s="5" t="s">
        <v>46</v>
      </c>
      <c r="Z814" s="5" t="s">
        <v>312</v>
      </c>
      <c r="AA814" s="5" t="s">
        <v>95</v>
      </c>
      <c r="AB814" s="5" t="s">
        <v>299</v>
      </c>
      <c r="AC814" s="5" t="s">
        <v>96</v>
      </c>
      <c r="AD814" s="5" t="s">
        <v>68</v>
      </c>
      <c r="AE814" s="5">
        <v>43.2</v>
      </c>
    </row>
    <row r="815" spans="1:31" ht="17" x14ac:dyDescent="0.2">
      <c r="A815" s="2" t="s">
        <v>2570</v>
      </c>
      <c r="B815" s="2" t="s">
        <v>2571</v>
      </c>
      <c r="C815" s="2" t="s">
        <v>154</v>
      </c>
      <c r="D815" s="2">
        <v>22</v>
      </c>
      <c r="E815" s="3">
        <v>38128</v>
      </c>
      <c r="F815" s="2" t="s">
        <v>429</v>
      </c>
      <c r="G815" s="2" t="s">
        <v>72</v>
      </c>
      <c r="H815" s="2" t="s">
        <v>469</v>
      </c>
      <c r="I815" s="2" t="s">
        <v>157</v>
      </c>
      <c r="J815" s="2" t="s">
        <v>202</v>
      </c>
      <c r="K815" s="2" t="s">
        <v>203</v>
      </c>
      <c r="L815" s="2" t="s">
        <v>374</v>
      </c>
      <c r="M815" s="2" t="s">
        <v>289</v>
      </c>
      <c r="N815" s="2" t="s">
        <v>375</v>
      </c>
      <c r="O815" s="3">
        <v>44976</v>
      </c>
      <c r="P815" s="3"/>
      <c r="Q815" s="2" t="s">
        <v>62</v>
      </c>
      <c r="R815" s="4">
        <v>47000</v>
      </c>
      <c r="S815" s="4">
        <v>2400</v>
      </c>
      <c r="T815" s="2" t="s">
        <v>187</v>
      </c>
      <c r="U815" s="2">
        <v>31</v>
      </c>
      <c r="V815" s="2">
        <v>29</v>
      </c>
      <c r="W815" s="2">
        <v>20</v>
      </c>
      <c r="X815" s="2">
        <v>59</v>
      </c>
      <c r="Y815" s="2" t="s">
        <v>46</v>
      </c>
      <c r="Z815" s="2" t="s">
        <v>151</v>
      </c>
      <c r="AA815" s="2" t="s">
        <v>221</v>
      </c>
      <c r="AB815" s="2" t="s">
        <v>66</v>
      </c>
      <c r="AC815" s="2" t="s">
        <v>130</v>
      </c>
      <c r="AD815" s="2" t="s">
        <v>109</v>
      </c>
      <c r="AE815" s="2">
        <v>55.4</v>
      </c>
    </row>
    <row r="816" spans="1:31" ht="17" x14ac:dyDescent="0.2">
      <c r="A816" s="5" t="s">
        <v>2572</v>
      </c>
      <c r="B816" s="5" t="s">
        <v>2573</v>
      </c>
      <c r="C816" s="5" t="s">
        <v>154</v>
      </c>
      <c r="D816" s="5">
        <v>40</v>
      </c>
      <c r="E816" s="6">
        <v>31356</v>
      </c>
      <c r="F816" s="5" t="s">
        <v>210</v>
      </c>
      <c r="G816" s="5" t="s">
        <v>100</v>
      </c>
      <c r="H816" s="5" t="s">
        <v>519</v>
      </c>
      <c r="I816" s="5" t="s">
        <v>703</v>
      </c>
      <c r="J816" s="5" t="s">
        <v>902</v>
      </c>
      <c r="K816" s="5" t="s">
        <v>903</v>
      </c>
      <c r="L816" s="5" t="s">
        <v>1141</v>
      </c>
      <c r="M816" s="5" t="s">
        <v>43</v>
      </c>
      <c r="N816" s="5" t="s">
        <v>492</v>
      </c>
      <c r="O816" s="6">
        <v>44634</v>
      </c>
      <c r="P816" s="6"/>
      <c r="Q816" s="5" t="s">
        <v>62</v>
      </c>
      <c r="R816" s="7">
        <v>40000</v>
      </c>
      <c r="S816" s="7">
        <v>0</v>
      </c>
      <c r="T816" s="5">
        <v>1</v>
      </c>
      <c r="U816" s="5">
        <v>18</v>
      </c>
      <c r="V816" s="5">
        <v>11</v>
      </c>
      <c r="W816" s="5">
        <v>2</v>
      </c>
      <c r="X816" s="5">
        <v>66</v>
      </c>
      <c r="Y816" s="5" t="s">
        <v>46</v>
      </c>
      <c r="Z816" s="5" t="s">
        <v>151</v>
      </c>
      <c r="AA816" s="5" t="s">
        <v>221</v>
      </c>
      <c r="AB816" s="5" t="s">
        <v>80</v>
      </c>
      <c r="AC816" s="5" t="s">
        <v>121</v>
      </c>
      <c r="AD816" s="5" t="s">
        <v>109</v>
      </c>
      <c r="AE816" s="5">
        <v>45.6</v>
      </c>
    </row>
    <row r="817" spans="1:31" ht="17" x14ac:dyDescent="0.2">
      <c r="A817" s="2" t="s">
        <v>2574</v>
      </c>
      <c r="B817" s="2" t="s">
        <v>2575</v>
      </c>
      <c r="C817" s="2" t="s">
        <v>154</v>
      </c>
      <c r="D817" s="2">
        <v>24</v>
      </c>
      <c r="E817" s="3">
        <v>37220</v>
      </c>
      <c r="F817" s="2" t="s">
        <v>210</v>
      </c>
      <c r="G817" s="2" t="s">
        <v>100</v>
      </c>
      <c r="H817" s="2" t="s">
        <v>519</v>
      </c>
      <c r="I817" s="2" t="s">
        <v>115</v>
      </c>
      <c r="J817" s="2" t="s">
        <v>116</v>
      </c>
      <c r="K817" s="2" t="s">
        <v>117</v>
      </c>
      <c r="L817" s="2" t="s">
        <v>92</v>
      </c>
      <c r="M817" s="2" t="s">
        <v>337</v>
      </c>
      <c r="N817" s="2" t="s">
        <v>94</v>
      </c>
      <c r="O817" s="3">
        <v>43953</v>
      </c>
      <c r="P817" s="3"/>
      <c r="Q817" s="2" t="s">
        <v>62</v>
      </c>
      <c r="R817" s="4">
        <v>77000</v>
      </c>
      <c r="S817" s="4">
        <v>1500</v>
      </c>
      <c r="T817" s="2">
        <v>2</v>
      </c>
      <c r="U817" s="2">
        <v>19</v>
      </c>
      <c r="V817" s="2">
        <v>20</v>
      </c>
      <c r="W817" s="2">
        <v>0</v>
      </c>
      <c r="X817" s="2">
        <v>46</v>
      </c>
      <c r="Y817" s="2" t="s">
        <v>46</v>
      </c>
      <c r="Z817" s="2" t="s">
        <v>151</v>
      </c>
      <c r="AA817" s="2" t="s">
        <v>95</v>
      </c>
      <c r="AB817" s="2" t="s">
        <v>66</v>
      </c>
      <c r="AC817" s="2" t="s">
        <v>121</v>
      </c>
      <c r="AD817" s="2" t="s">
        <v>82</v>
      </c>
      <c r="AE817" s="2">
        <v>48.8</v>
      </c>
    </row>
    <row r="818" spans="1:31" ht="17" x14ac:dyDescent="0.2">
      <c r="A818" s="5" t="s">
        <v>2576</v>
      </c>
      <c r="B818" s="5" t="s">
        <v>2577</v>
      </c>
      <c r="C818" s="5" t="s">
        <v>154</v>
      </c>
      <c r="D818" s="5">
        <v>43</v>
      </c>
      <c r="E818" s="6">
        <v>30361</v>
      </c>
      <c r="F818" s="5" t="s">
        <v>71</v>
      </c>
      <c r="G818" s="5" t="s">
        <v>72</v>
      </c>
      <c r="H818" s="5" t="s">
        <v>1322</v>
      </c>
      <c r="I818" s="5" t="s">
        <v>115</v>
      </c>
      <c r="J818" s="5" t="s">
        <v>872</v>
      </c>
      <c r="K818" s="5" t="s">
        <v>873</v>
      </c>
      <c r="L818" s="5" t="s">
        <v>76</v>
      </c>
      <c r="M818" s="5" t="s">
        <v>265</v>
      </c>
      <c r="N818" s="5" t="s">
        <v>78</v>
      </c>
      <c r="O818" s="6">
        <v>43601</v>
      </c>
      <c r="P818" s="6"/>
      <c r="Q818" s="5" t="s">
        <v>62</v>
      </c>
      <c r="R818" s="7">
        <v>50000</v>
      </c>
      <c r="S818" s="7">
        <v>2500</v>
      </c>
      <c r="T818" s="5">
        <v>3</v>
      </c>
      <c r="U818" s="5">
        <v>26</v>
      </c>
      <c r="V818" s="5">
        <v>8</v>
      </c>
      <c r="W818" s="5">
        <v>13</v>
      </c>
      <c r="X818" s="5">
        <v>76</v>
      </c>
      <c r="Y818" s="5" t="s">
        <v>46</v>
      </c>
      <c r="Z818" s="5" t="s">
        <v>64</v>
      </c>
      <c r="AA818" s="5" t="s">
        <v>48</v>
      </c>
      <c r="AB818" s="5" t="s">
        <v>129</v>
      </c>
      <c r="AC818" s="5" t="s">
        <v>81</v>
      </c>
      <c r="AD818" s="5" t="s">
        <v>276</v>
      </c>
      <c r="AE818" s="5">
        <v>63.6</v>
      </c>
    </row>
    <row r="819" spans="1:31" ht="17" x14ac:dyDescent="0.2">
      <c r="A819" s="2" t="s">
        <v>2578</v>
      </c>
      <c r="B819" s="2" t="s">
        <v>2579</v>
      </c>
      <c r="C819" s="2" t="s">
        <v>154</v>
      </c>
      <c r="D819" s="2">
        <v>40</v>
      </c>
      <c r="E819" s="3">
        <v>31407</v>
      </c>
      <c r="F819" s="2" t="s">
        <v>402</v>
      </c>
      <c r="G819" s="2" t="s">
        <v>72</v>
      </c>
      <c r="H819" s="2" t="s">
        <v>862</v>
      </c>
      <c r="I819" s="2" t="s">
        <v>74</v>
      </c>
      <c r="J819" s="2" t="s">
        <v>533</v>
      </c>
      <c r="K819" s="2" t="s">
        <v>534</v>
      </c>
      <c r="L819" s="2" t="s">
        <v>359</v>
      </c>
      <c r="M819" s="2" t="s">
        <v>161</v>
      </c>
      <c r="N819" s="2" t="s">
        <v>174</v>
      </c>
      <c r="O819" s="3">
        <v>45478</v>
      </c>
      <c r="P819" s="3"/>
      <c r="Q819" s="2" t="s">
        <v>297</v>
      </c>
      <c r="R819" s="4">
        <v>70000</v>
      </c>
      <c r="S819" s="4">
        <v>9800</v>
      </c>
      <c r="T819" s="2">
        <v>5</v>
      </c>
      <c r="U819" s="2">
        <v>41</v>
      </c>
      <c r="V819" s="2">
        <v>19</v>
      </c>
      <c r="W819" s="2">
        <v>0</v>
      </c>
      <c r="X819" s="2">
        <v>82</v>
      </c>
      <c r="Y819" s="2" t="s">
        <v>46</v>
      </c>
      <c r="Z819" s="2" t="s">
        <v>47</v>
      </c>
      <c r="AA819" s="2" t="s">
        <v>142</v>
      </c>
      <c r="AB819" s="2" t="s">
        <v>66</v>
      </c>
      <c r="AC819" s="2" t="s">
        <v>408</v>
      </c>
      <c r="AD819" s="2" t="s">
        <v>68</v>
      </c>
      <c r="AE819" s="2">
        <v>93.7</v>
      </c>
    </row>
    <row r="820" spans="1:31" ht="34" x14ac:dyDescent="0.2">
      <c r="A820" s="5" t="s">
        <v>2580</v>
      </c>
      <c r="B820" s="5" t="s">
        <v>2581</v>
      </c>
      <c r="C820" s="5" t="s">
        <v>154</v>
      </c>
      <c r="D820" s="5">
        <v>37</v>
      </c>
      <c r="E820" s="6">
        <v>32357</v>
      </c>
      <c r="F820" s="5" t="s">
        <v>260</v>
      </c>
      <c r="G820" s="5" t="s">
        <v>100</v>
      </c>
      <c r="H820" s="5" t="s">
        <v>261</v>
      </c>
      <c r="I820" s="5" t="s">
        <v>183</v>
      </c>
      <c r="J820" s="5" t="s">
        <v>343</v>
      </c>
      <c r="K820" s="5" t="s">
        <v>344</v>
      </c>
      <c r="L820" s="5" t="s">
        <v>242</v>
      </c>
      <c r="M820" s="5" t="s">
        <v>234</v>
      </c>
      <c r="N820" s="5" t="s">
        <v>235</v>
      </c>
      <c r="O820" s="6">
        <v>44687</v>
      </c>
      <c r="P820" s="6"/>
      <c r="Q820" s="5" t="s">
        <v>79</v>
      </c>
      <c r="R820" s="7">
        <v>57000</v>
      </c>
      <c r="S820" s="7">
        <v>5100</v>
      </c>
      <c r="T820" s="5">
        <v>4</v>
      </c>
      <c r="U820" s="5">
        <v>19</v>
      </c>
      <c r="V820" s="5">
        <v>21</v>
      </c>
      <c r="W820" s="5">
        <v>19</v>
      </c>
      <c r="X820" s="5">
        <v>67</v>
      </c>
      <c r="Y820" s="5" t="s">
        <v>46</v>
      </c>
      <c r="Z820" s="5" t="s">
        <v>151</v>
      </c>
      <c r="AA820" s="5" t="s">
        <v>215</v>
      </c>
      <c r="AB820" s="5" t="s">
        <v>164</v>
      </c>
      <c r="AC820" s="5" t="s">
        <v>267</v>
      </c>
      <c r="AD820" s="5" t="s">
        <v>51</v>
      </c>
      <c r="AE820" s="5">
        <v>64.7</v>
      </c>
    </row>
    <row r="821" spans="1:31" ht="34" x14ac:dyDescent="0.2">
      <c r="A821" s="2" t="s">
        <v>2582</v>
      </c>
      <c r="B821" s="2" t="s">
        <v>2583</v>
      </c>
      <c r="C821" s="2" t="s">
        <v>35</v>
      </c>
      <c r="D821" s="2">
        <v>41</v>
      </c>
      <c r="E821" s="3">
        <v>30906</v>
      </c>
      <c r="F821" s="2" t="s">
        <v>429</v>
      </c>
      <c r="G821" s="2" t="s">
        <v>253</v>
      </c>
      <c r="H821" s="2" t="s">
        <v>430</v>
      </c>
      <c r="I821" s="2" t="s">
        <v>115</v>
      </c>
      <c r="J821" s="2" t="s">
        <v>324</v>
      </c>
      <c r="K821" s="2" t="s">
        <v>325</v>
      </c>
      <c r="L821" s="2" t="s">
        <v>310</v>
      </c>
      <c r="M821" s="2" t="s">
        <v>289</v>
      </c>
      <c r="N821" s="2" t="s">
        <v>311</v>
      </c>
      <c r="O821" s="3">
        <v>45603</v>
      </c>
      <c r="P821" s="3"/>
      <c r="Q821" s="2" t="s">
        <v>62</v>
      </c>
      <c r="R821" s="4">
        <v>63000</v>
      </c>
      <c r="S821" s="4">
        <v>3200</v>
      </c>
      <c r="T821" s="2">
        <v>3</v>
      </c>
      <c r="U821" s="2">
        <v>4</v>
      </c>
      <c r="V821" s="2">
        <v>12</v>
      </c>
      <c r="W821" s="2">
        <v>11</v>
      </c>
      <c r="X821" s="2">
        <v>58</v>
      </c>
      <c r="Y821" s="2" t="s">
        <v>298</v>
      </c>
      <c r="Z821" s="2" t="s">
        <v>47</v>
      </c>
      <c r="AA821" s="2" t="s">
        <v>142</v>
      </c>
      <c r="AB821" s="2" t="s">
        <v>164</v>
      </c>
      <c r="AC821" s="2" t="s">
        <v>130</v>
      </c>
      <c r="AD821" s="2" t="s">
        <v>68</v>
      </c>
      <c r="AE821" s="2">
        <v>52.8</v>
      </c>
    </row>
    <row r="822" spans="1:31" ht="17" x14ac:dyDescent="0.2">
      <c r="A822" s="5" t="s">
        <v>2584</v>
      </c>
      <c r="B822" s="5" t="s">
        <v>2585</v>
      </c>
      <c r="C822" s="5" t="s">
        <v>258</v>
      </c>
      <c r="D822" s="5">
        <v>40</v>
      </c>
      <c r="E822" s="6">
        <v>31269</v>
      </c>
      <c r="F822" s="5" t="s">
        <v>394</v>
      </c>
      <c r="G822" s="5" t="s">
        <v>72</v>
      </c>
      <c r="H822" s="5" t="s">
        <v>715</v>
      </c>
      <c r="I822" s="5" t="s">
        <v>74</v>
      </c>
      <c r="J822" s="5" t="s">
        <v>450</v>
      </c>
      <c r="K822" s="5" t="s">
        <v>451</v>
      </c>
      <c r="L822" s="5" t="s">
        <v>524</v>
      </c>
      <c r="M822" s="5" t="s">
        <v>525</v>
      </c>
      <c r="N822" s="5" t="s">
        <v>526</v>
      </c>
      <c r="O822" s="6">
        <v>43513</v>
      </c>
      <c r="P822" s="6"/>
      <c r="Q822" s="5" t="s">
        <v>297</v>
      </c>
      <c r="R822" s="7">
        <v>47000</v>
      </c>
      <c r="S822" s="7">
        <v>4200</v>
      </c>
      <c r="T822" s="5">
        <v>4</v>
      </c>
      <c r="U822" s="5">
        <v>20</v>
      </c>
      <c r="V822" s="5">
        <v>10</v>
      </c>
      <c r="W822" s="5">
        <v>0</v>
      </c>
      <c r="X822" s="5">
        <v>50</v>
      </c>
      <c r="Y822" s="5" t="s">
        <v>46</v>
      </c>
      <c r="Z822" s="5" t="s">
        <v>312</v>
      </c>
      <c r="AA822" s="5" t="s">
        <v>176</v>
      </c>
      <c r="AB822" s="5" t="s">
        <v>66</v>
      </c>
      <c r="AC822" s="5" t="s">
        <v>81</v>
      </c>
      <c r="AD822" s="5" t="s">
        <v>68</v>
      </c>
      <c r="AE822" s="5">
        <v>68.5</v>
      </c>
    </row>
    <row r="823" spans="1:31" ht="17" x14ac:dyDescent="0.2">
      <c r="A823" s="2" t="s">
        <v>2586</v>
      </c>
      <c r="B823" s="2" t="s">
        <v>2587</v>
      </c>
      <c r="C823" s="2" t="s">
        <v>35</v>
      </c>
      <c r="D823" s="2">
        <v>33</v>
      </c>
      <c r="E823" s="3" t="s">
        <v>2588</v>
      </c>
      <c r="F823" s="2" t="s">
        <v>99</v>
      </c>
      <c r="G823" s="2" t="s">
        <v>100</v>
      </c>
      <c r="H823" s="2" t="s">
        <v>317</v>
      </c>
      <c r="I823" s="2" t="s">
        <v>74</v>
      </c>
      <c r="J823" s="2" t="s">
        <v>102</v>
      </c>
      <c r="K823" s="2" t="s">
        <v>103</v>
      </c>
      <c r="L823" s="2" t="s">
        <v>242</v>
      </c>
      <c r="M823" s="2" t="s">
        <v>234</v>
      </c>
      <c r="N823" s="2" t="s">
        <v>545</v>
      </c>
      <c r="O823" s="3">
        <v>45083</v>
      </c>
      <c r="P823" s="3">
        <v>45881</v>
      </c>
      <c r="Q823" s="2" t="s">
        <v>759</v>
      </c>
      <c r="R823" s="4">
        <v>56000</v>
      </c>
      <c r="S823" s="4">
        <v>2800</v>
      </c>
      <c r="T823" s="2">
        <v>3</v>
      </c>
      <c r="U823" s="2">
        <v>41</v>
      </c>
      <c r="V823" s="2">
        <v>9</v>
      </c>
      <c r="W823" s="2">
        <v>0</v>
      </c>
      <c r="X823" s="2">
        <v>60</v>
      </c>
      <c r="Y823" s="2" t="s">
        <v>320</v>
      </c>
      <c r="Z823" s="2" t="s">
        <v>64</v>
      </c>
      <c r="AA823" s="2" t="s">
        <v>215</v>
      </c>
      <c r="AB823" s="2" t="s">
        <v>66</v>
      </c>
      <c r="AC823" s="2" t="s">
        <v>108</v>
      </c>
      <c r="AD823" s="2" t="s">
        <v>51</v>
      </c>
      <c r="AE823" s="2">
        <v>68</v>
      </c>
    </row>
    <row r="824" spans="1:31" ht="34" x14ac:dyDescent="0.2">
      <c r="A824" s="5" t="s">
        <v>2589</v>
      </c>
      <c r="B824" s="5" t="s">
        <v>1581</v>
      </c>
      <c r="C824" s="5" t="s">
        <v>154</v>
      </c>
      <c r="D824" s="5">
        <v>34</v>
      </c>
      <c r="E824" s="6">
        <v>33620</v>
      </c>
      <c r="F824" s="5" t="s">
        <v>36</v>
      </c>
      <c r="G824" s="5" t="s">
        <v>37</v>
      </c>
      <c r="H824" s="5" t="s">
        <v>1433</v>
      </c>
      <c r="I824" s="5" t="s">
        <v>115</v>
      </c>
      <c r="J824" s="5" t="s">
        <v>270</v>
      </c>
      <c r="K824" s="5" t="s">
        <v>271</v>
      </c>
      <c r="L824" s="5" t="s">
        <v>1037</v>
      </c>
      <c r="M824" s="5" t="s">
        <v>289</v>
      </c>
      <c r="N824" s="5" t="s">
        <v>303</v>
      </c>
      <c r="O824" s="6">
        <v>43909</v>
      </c>
      <c r="P824" s="6"/>
      <c r="Q824" s="5" t="s">
        <v>62</v>
      </c>
      <c r="R824" s="7">
        <v>76000</v>
      </c>
      <c r="S824" s="7">
        <v>1500</v>
      </c>
      <c r="T824" s="5">
        <v>2</v>
      </c>
      <c r="U824" s="5">
        <v>20</v>
      </c>
      <c r="V824" s="5">
        <v>19</v>
      </c>
      <c r="W824" s="5">
        <v>2</v>
      </c>
      <c r="X824" s="5">
        <v>69</v>
      </c>
      <c r="Y824" s="5" t="s">
        <v>298</v>
      </c>
      <c r="Z824" s="5" t="s">
        <v>47</v>
      </c>
      <c r="AA824" s="5" t="s">
        <v>95</v>
      </c>
      <c r="AB824" s="5" t="s">
        <v>66</v>
      </c>
      <c r="AC824" s="5" t="s">
        <v>50</v>
      </c>
      <c r="AD824" s="5" t="s">
        <v>68</v>
      </c>
      <c r="AE824" s="5">
        <v>56.1</v>
      </c>
    </row>
    <row r="825" spans="1:31" ht="17" x14ac:dyDescent="0.2">
      <c r="A825" s="2" t="s">
        <v>2590</v>
      </c>
      <c r="B825" s="2" t="s">
        <v>2591</v>
      </c>
      <c r="C825" s="2" t="s">
        <v>642</v>
      </c>
      <c r="D825" s="2">
        <v>58</v>
      </c>
      <c r="E825" s="3">
        <v>24704</v>
      </c>
      <c r="F825" s="2" t="s">
        <v>651</v>
      </c>
      <c r="G825" s="2" t="s">
        <v>133</v>
      </c>
      <c r="H825" s="2" t="s">
        <v>475</v>
      </c>
      <c r="I825" s="2" t="s">
        <v>57</v>
      </c>
      <c r="J825" s="2" t="s">
        <v>135</v>
      </c>
      <c r="K825" s="2" t="s">
        <v>694</v>
      </c>
      <c r="L825" s="2" t="s">
        <v>887</v>
      </c>
      <c r="M825" s="2" t="s">
        <v>525</v>
      </c>
      <c r="N825" s="2" t="s">
        <v>526</v>
      </c>
      <c r="O825" s="3">
        <v>44781</v>
      </c>
      <c r="P825" s="3"/>
      <c r="Q825" s="2" t="s">
        <v>62</v>
      </c>
      <c r="R825" s="4">
        <v>103000</v>
      </c>
      <c r="S825" s="4">
        <v>5200</v>
      </c>
      <c r="T825" s="2">
        <v>3</v>
      </c>
      <c r="U825" s="2">
        <v>41</v>
      </c>
      <c r="V825" s="2">
        <v>10</v>
      </c>
      <c r="W825" s="2">
        <v>-19</v>
      </c>
      <c r="X825" s="2">
        <v>-5</v>
      </c>
      <c r="Y825" s="2" t="s">
        <v>298</v>
      </c>
      <c r="Z825" s="2" t="s">
        <v>367</v>
      </c>
      <c r="AA825" s="2" t="s">
        <v>95</v>
      </c>
      <c r="AB825" s="2" t="s">
        <v>49</v>
      </c>
      <c r="AC825" s="2" t="s">
        <v>143</v>
      </c>
      <c r="AD825" s="2" t="s">
        <v>276</v>
      </c>
      <c r="AE825" s="2">
        <v>65.2</v>
      </c>
    </row>
    <row r="826" spans="1:31" ht="17" x14ac:dyDescent="0.2">
      <c r="A826" s="5" t="s">
        <v>2592</v>
      </c>
      <c r="B826" s="5" t="s">
        <v>2593</v>
      </c>
      <c r="C826" s="5" t="s">
        <v>154</v>
      </c>
      <c r="D826" s="5">
        <v>46</v>
      </c>
      <c r="E826" s="6" t="s">
        <v>2594</v>
      </c>
      <c r="F826" s="5" t="s">
        <v>402</v>
      </c>
      <c r="G826" s="5" t="s">
        <v>72</v>
      </c>
      <c r="H826" s="5" t="s">
        <v>616</v>
      </c>
      <c r="I826" s="5" t="s">
        <v>115</v>
      </c>
      <c r="J826" s="5" t="s">
        <v>533</v>
      </c>
      <c r="K826" s="5" t="s">
        <v>534</v>
      </c>
      <c r="L826" s="5" t="s">
        <v>390</v>
      </c>
      <c r="M826" s="5" t="s">
        <v>265</v>
      </c>
      <c r="N826" s="5" t="s">
        <v>360</v>
      </c>
      <c r="O826" s="6">
        <v>45981</v>
      </c>
      <c r="P826" s="6"/>
      <c r="Q826" s="5" t="s">
        <v>128</v>
      </c>
      <c r="R826" s="7">
        <v>59000</v>
      </c>
      <c r="S826" s="7">
        <v>3000</v>
      </c>
      <c r="T826" s="5">
        <v>3</v>
      </c>
      <c r="U826" s="5">
        <v>1</v>
      </c>
      <c r="V826" s="5">
        <v>9</v>
      </c>
      <c r="W826" s="5">
        <v>20</v>
      </c>
      <c r="X826" s="5">
        <v>40</v>
      </c>
      <c r="Y826" s="5" t="s">
        <v>46</v>
      </c>
      <c r="Z826" s="5" t="s">
        <v>64</v>
      </c>
      <c r="AA826" s="5" t="s">
        <v>65</v>
      </c>
      <c r="AB826" s="5" t="s">
        <v>66</v>
      </c>
      <c r="AC826" s="5" t="s">
        <v>408</v>
      </c>
      <c r="AD826" s="5" t="s">
        <v>68</v>
      </c>
      <c r="AE826" s="5">
        <v>41.2</v>
      </c>
    </row>
    <row r="827" spans="1:31" ht="17" x14ac:dyDescent="0.2">
      <c r="A827" s="2" t="s">
        <v>2595</v>
      </c>
      <c r="B827" s="2" t="s">
        <v>2596</v>
      </c>
      <c r="C827" s="2" t="s">
        <v>35</v>
      </c>
      <c r="D827" s="2">
        <v>59</v>
      </c>
      <c r="E827" s="3">
        <v>24611</v>
      </c>
      <c r="F827" s="2" t="s">
        <v>71</v>
      </c>
      <c r="G827" s="2" t="s">
        <v>72</v>
      </c>
      <c r="H827" s="2" t="s">
        <v>424</v>
      </c>
      <c r="I827" s="2" t="s">
        <v>157</v>
      </c>
      <c r="J827" s="2" t="s">
        <v>872</v>
      </c>
      <c r="K827" s="2" t="s">
        <v>873</v>
      </c>
      <c r="L827" s="2" t="s">
        <v>411</v>
      </c>
      <c r="M827" s="2" t="s">
        <v>119</v>
      </c>
      <c r="N827" s="2" t="s">
        <v>412</v>
      </c>
      <c r="O827" s="3">
        <v>45258</v>
      </c>
      <c r="P827" s="3"/>
      <c r="Q827" s="2" t="s">
        <v>62</v>
      </c>
      <c r="R827" s="4">
        <v>33000</v>
      </c>
      <c r="S827" s="4">
        <v>700</v>
      </c>
      <c r="T827" s="2">
        <v>2</v>
      </c>
      <c r="U827" s="2">
        <v>16</v>
      </c>
      <c r="V827" s="2">
        <v>14</v>
      </c>
      <c r="W827" s="2">
        <v>0</v>
      </c>
      <c r="X827" s="2">
        <v>45</v>
      </c>
      <c r="Y827" s="2" t="s">
        <v>46</v>
      </c>
      <c r="Z827" s="2" t="s">
        <v>47</v>
      </c>
      <c r="AA827" s="2" t="s">
        <v>142</v>
      </c>
      <c r="AB827" s="2" t="s">
        <v>313</v>
      </c>
      <c r="AC827" s="2" t="s">
        <v>81</v>
      </c>
      <c r="AD827" s="2" t="s">
        <v>68</v>
      </c>
      <c r="AE827" s="2">
        <v>47.8</v>
      </c>
    </row>
    <row r="828" spans="1:31" ht="17" x14ac:dyDescent="0.2">
      <c r="A828" s="5" t="s">
        <v>2597</v>
      </c>
      <c r="B828" s="5" t="s">
        <v>2598</v>
      </c>
      <c r="C828" s="5" t="s">
        <v>168</v>
      </c>
      <c r="D828" s="5">
        <v>38</v>
      </c>
      <c r="E828" s="6" t="s">
        <v>2599</v>
      </c>
      <c r="F828" s="5" t="s">
        <v>693</v>
      </c>
      <c r="G828" s="5" t="s">
        <v>133</v>
      </c>
      <c r="H828" s="5" t="s">
        <v>582</v>
      </c>
      <c r="I828" s="5" t="s">
        <v>57</v>
      </c>
      <c r="J828" s="5" t="s">
        <v>583</v>
      </c>
      <c r="K828" s="5" t="s">
        <v>2600</v>
      </c>
      <c r="L828" s="5" t="s">
        <v>619</v>
      </c>
      <c r="M828" s="5" t="s">
        <v>138</v>
      </c>
      <c r="N828" s="5" t="s">
        <v>620</v>
      </c>
      <c r="O828" s="6">
        <v>45548</v>
      </c>
      <c r="P828" s="6"/>
      <c r="Q828" s="5" t="s">
        <v>128</v>
      </c>
      <c r="R828" s="7">
        <v>97000</v>
      </c>
      <c r="S828" s="7">
        <v>1900</v>
      </c>
      <c r="T828" s="5">
        <v>2</v>
      </c>
      <c r="U828" s="5">
        <v>24</v>
      </c>
      <c r="V828" s="5">
        <v>16</v>
      </c>
      <c r="W828" s="5">
        <v>3</v>
      </c>
      <c r="X828" s="5">
        <v>57</v>
      </c>
      <c r="Y828" s="5" t="s">
        <v>298</v>
      </c>
      <c r="Z828" s="5" t="s">
        <v>64</v>
      </c>
      <c r="AA828" s="5" t="s">
        <v>215</v>
      </c>
      <c r="AB828" s="5" t="s">
        <v>80</v>
      </c>
      <c r="AC828" s="5" t="s">
        <v>143</v>
      </c>
      <c r="AD828" s="5" t="s">
        <v>68</v>
      </c>
      <c r="AE828" s="5">
        <v>52.5</v>
      </c>
    </row>
    <row r="829" spans="1:31" ht="17" x14ac:dyDescent="0.2">
      <c r="A829" s="2" t="s">
        <v>2601</v>
      </c>
      <c r="B829" s="2" t="s">
        <v>2602</v>
      </c>
      <c r="C829" s="2" t="s">
        <v>154</v>
      </c>
      <c r="D829" s="2">
        <v>27</v>
      </c>
      <c r="E829" s="3">
        <v>36185</v>
      </c>
      <c r="F829" s="2" t="s">
        <v>155</v>
      </c>
      <c r="G829" s="2" t="s">
        <v>896</v>
      </c>
      <c r="H829" s="2" t="s">
        <v>182</v>
      </c>
      <c r="I829" s="2" t="s">
        <v>74</v>
      </c>
      <c r="J829" s="2" t="s">
        <v>184</v>
      </c>
      <c r="K829" s="2" t="s">
        <v>185</v>
      </c>
      <c r="L829" s="2" t="s">
        <v>390</v>
      </c>
      <c r="M829" s="2" t="s">
        <v>265</v>
      </c>
      <c r="N829" s="2" t="s">
        <v>360</v>
      </c>
      <c r="O829" s="3">
        <v>45279</v>
      </c>
      <c r="P829" s="3"/>
      <c r="Q829" s="2" t="s">
        <v>62</v>
      </c>
      <c r="R829" s="4">
        <v>37000</v>
      </c>
      <c r="S829" s="4">
        <v>700</v>
      </c>
      <c r="T829" s="2">
        <v>2</v>
      </c>
      <c r="U829" s="2">
        <v>20</v>
      </c>
      <c r="V829" s="2">
        <v>15</v>
      </c>
      <c r="W829" s="2">
        <v>7</v>
      </c>
      <c r="X829" s="2">
        <v>73</v>
      </c>
      <c r="Y829" s="2" t="s">
        <v>46</v>
      </c>
      <c r="Z829" s="2" t="s">
        <v>367</v>
      </c>
      <c r="AA829" s="2" t="s">
        <v>95</v>
      </c>
      <c r="AB829" s="2" t="s">
        <v>66</v>
      </c>
      <c r="AC829" s="2" t="s">
        <v>165</v>
      </c>
      <c r="AD829" s="2" t="s">
        <v>68</v>
      </c>
      <c r="AE829" s="2">
        <v>55</v>
      </c>
    </row>
    <row r="830" spans="1:31" ht="34" x14ac:dyDescent="0.2">
      <c r="A830" s="5" t="s">
        <v>2603</v>
      </c>
      <c r="B830" s="5" t="s">
        <v>2604</v>
      </c>
      <c r="C830" s="5" t="s">
        <v>154</v>
      </c>
      <c r="D830" s="5">
        <v>42</v>
      </c>
      <c r="E830" s="6">
        <v>30589</v>
      </c>
      <c r="F830" s="5" t="s">
        <v>113</v>
      </c>
      <c r="G830" s="5" t="s">
        <v>100</v>
      </c>
      <c r="H830" s="5" t="s">
        <v>519</v>
      </c>
      <c r="I830" s="5" t="s">
        <v>157</v>
      </c>
      <c r="J830" s="5" t="s">
        <v>902</v>
      </c>
      <c r="K830" s="5" t="s">
        <v>903</v>
      </c>
      <c r="L830" s="5" t="s">
        <v>390</v>
      </c>
      <c r="M830" s="5" t="s">
        <v>265</v>
      </c>
      <c r="N830" s="5" t="s">
        <v>360</v>
      </c>
      <c r="O830" s="6">
        <v>45021</v>
      </c>
      <c r="P830" s="6"/>
      <c r="Q830" s="5" t="s">
        <v>62</v>
      </c>
      <c r="R830" s="7">
        <v>25000</v>
      </c>
      <c r="S830" s="7">
        <v>2200</v>
      </c>
      <c r="T830" s="5">
        <v>4</v>
      </c>
      <c r="U830" s="5">
        <v>30</v>
      </c>
      <c r="V830" s="5">
        <v>18</v>
      </c>
      <c r="W830" s="5">
        <v>10</v>
      </c>
      <c r="X830" s="5">
        <v>69</v>
      </c>
      <c r="Y830" s="5" t="s">
        <v>320</v>
      </c>
      <c r="Z830" s="5" t="s">
        <v>64</v>
      </c>
      <c r="AA830" s="5" t="s">
        <v>142</v>
      </c>
      <c r="AB830" s="5" t="s">
        <v>66</v>
      </c>
      <c r="AC830" s="5" t="s">
        <v>121</v>
      </c>
      <c r="AD830" s="5" t="s">
        <v>68</v>
      </c>
      <c r="AE830" s="5">
        <v>72.7</v>
      </c>
    </row>
    <row r="831" spans="1:31" ht="17" x14ac:dyDescent="0.2">
      <c r="A831" s="2" t="s">
        <v>2605</v>
      </c>
      <c r="B831" s="2" t="s">
        <v>2606</v>
      </c>
      <c r="C831" s="2" t="s">
        <v>35</v>
      </c>
      <c r="D831" s="2">
        <v>49</v>
      </c>
      <c r="E831" s="3">
        <v>28269</v>
      </c>
      <c r="F831" s="2" t="s">
        <v>728</v>
      </c>
      <c r="G831" s="2" t="s">
        <v>675</v>
      </c>
      <c r="H831" s="2" t="s">
        <v>317</v>
      </c>
      <c r="I831" s="2" t="s">
        <v>437</v>
      </c>
      <c r="J831" s="2" t="s">
        <v>102</v>
      </c>
      <c r="K831" s="2" t="s">
        <v>103</v>
      </c>
      <c r="L831" s="2" t="s">
        <v>968</v>
      </c>
      <c r="M831" s="2" t="s">
        <v>337</v>
      </c>
      <c r="N831" s="2" t="s">
        <v>709</v>
      </c>
      <c r="O831" s="3">
        <v>44936</v>
      </c>
      <c r="P831" s="3"/>
      <c r="Q831" s="2" t="s">
        <v>297</v>
      </c>
      <c r="R831" s="4">
        <v>102000</v>
      </c>
      <c r="S831" s="4">
        <v>5100</v>
      </c>
      <c r="T831" s="2" t="s">
        <v>571</v>
      </c>
      <c r="U831" s="2">
        <v>22</v>
      </c>
      <c r="V831" s="2">
        <v>10</v>
      </c>
      <c r="W831" s="2">
        <v>19</v>
      </c>
      <c r="X831" s="2">
        <v>67</v>
      </c>
      <c r="Y831" s="2" t="s">
        <v>320</v>
      </c>
      <c r="Z831" s="2" t="s">
        <v>47</v>
      </c>
      <c r="AA831" s="2" t="s">
        <v>142</v>
      </c>
      <c r="AB831" s="2" t="s">
        <v>164</v>
      </c>
      <c r="AC831" s="2" t="s">
        <v>108</v>
      </c>
      <c r="AD831" s="2" t="s">
        <v>68</v>
      </c>
      <c r="AE831" s="2">
        <v>56.5</v>
      </c>
    </row>
    <row r="832" spans="1:31" ht="17" x14ac:dyDescent="0.2">
      <c r="A832" s="5" t="s">
        <v>2607</v>
      </c>
      <c r="B832" s="5" t="s">
        <v>2608</v>
      </c>
      <c r="C832" s="5" t="s">
        <v>35</v>
      </c>
      <c r="D832" s="5">
        <v>44</v>
      </c>
      <c r="E832" s="6">
        <v>29856</v>
      </c>
      <c r="F832" s="5" t="s">
        <v>402</v>
      </c>
      <c r="G832" s="5" t="s">
        <v>72</v>
      </c>
      <c r="H832" s="5" t="s">
        <v>862</v>
      </c>
      <c r="I832" s="5" t="s">
        <v>115</v>
      </c>
      <c r="J832" s="5" t="s">
        <v>575</v>
      </c>
      <c r="K832" s="5" t="s">
        <v>576</v>
      </c>
      <c r="L832" s="5" t="s">
        <v>434</v>
      </c>
      <c r="M832" s="5" t="s">
        <v>61</v>
      </c>
      <c r="N832" s="5" t="s">
        <v>220</v>
      </c>
      <c r="O832" s="6">
        <v>45314</v>
      </c>
      <c r="P832" s="6">
        <v>45745</v>
      </c>
      <c r="Q832" s="5" t="s">
        <v>770</v>
      </c>
      <c r="R832" s="7">
        <v>82000</v>
      </c>
      <c r="S832" s="7">
        <v>11500</v>
      </c>
      <c r="T832" s="5" t="s">
        <v>1086</v>
      </c>
      <c r="U832" s="5">
        <v>30</v>
      </c>
      <c r="V832" s="5">
        <v>8</v>
      </c>
      <c r="W832" s="5">
        <v>0</v>
      </c>
      <c r="X832" s="5">
        <v>92</v>
      </c>
      <c r="Y832" s="5" t="s">
        <v>46</v>
      </c>
      <c r="Z832" s="5" t="s">
        <v>64</v>
      </c>
      <c r="AA832" s="5" t="s">
        <v>48</v>
      </c>
      <c r="AB832" s="5" t="s">
        <v>164</v>
      </c>
      <c r="AC832" s="5" t="s">
        <v>408</v>
      </c>
      <c r="AD832" s="5" t="s">
        <v>68</v>
      </c>
      <c r="AE832" s="5">
        <v>94.7</v>
      </c>
    </row>
    <row r="833" spans="1:31" ht="34" x14ac:dyDescent="0.2">
      <c r="A833" s="2" t="s">
        <v>2609</v>
      </c>
      <c r="B833" s="2" t="s">
        <v>2610</v>
      </c>
      <c r="C833" s="2" t="s">
        <v>35</v>
      </c>
      <c r="D833" s="2">
        <v>53</v>
      </c>
      <c r="E833" s="3">
        <v>26539</v>
      </c>
      <c r="F833" s="2" t="s">
        <v>71</v>
      </c>
      <c r="G833" s="2" t="s">
        <v>253</v>
      </c>
      <c r="H833" s="2" t="s">
        <v>73</v>
      </c>
      <c r="I833" s="2" t="s">
        <v>74</v>
      </c>
      <c r="J833" s="2" t="s">
        <v>1011</v>
      </c>
      <c r="K833" s="2" t="s">
        <v>1388</v>
      </c>
      <c r="L833" s="2" t="s">
        <v>541</v>
      </c>
      <c r="M833" s="2" t="s">
        <v>289</v>
      </c>
      <c r="N833" s="2" t="s">
        <v>375</v>
      </c>
      <c r="O833" s="3" t="s">
        <v>2611</v>
      </c>
      <c r="P833" s="3" t="s">
        <v>2612</v>
      </c>
      <c r="Q833" s="2" t="s">
        <v>141</v>
      </c>
      <c r="R833" s="4">
        <v>66000</v>
      </c>
      <c r="S833" s="4">
        <v>9200</v>
      </c>
      <c r="T833" s="2">
        <v>5</v>
      </c>
      <c r="U833" s="2">
        <v>25</v>
      </c>
      <c r="V833" s="2">
        <v>16</v>
      </c>
      <c r="W833" s="2">
        <v>18</v>
      </c>
      <c r="X833" s="2">
        <v>80</v>
      </c>
      <c r="Y833" s="2" t="s">
        <v>46</v>
      </c>
      <c r="Z833" s="2" t="s">
        <v>292</v>
      </c>
      <c r="AA833" s="2" t="s">
        <v>95</v>
      </c>
      <c r="AB833" s="2" t="s">
        <v>129</v>
      </c>
      <c r="AC833" s="2" t="s">
        <v>81</v>
      </c>
      <c r="AD833" s="2" t="s">
        <v>68</v>
      </c>
      <c r="AE833" s="2">
        <v>80.2</v>
      </c>
    </row>
    <row r="834" spans="1:31" ht="17" x14ac:dyDescent="0.2">
      <c r="A834" s="5" t="s">
        <v>2613</v>
      </c>
      <c r="B834" s="5" t="s">
        <v>2614</v>
      </c>
      <c r="C834" s="5" t="s">
        <v>35</v>
      </c>
      <c r="D834" s="5">
        <v>27</v>
      </c>
      <c r="E834" s="6">
        <v>36132</v>
      </c>
      <c r="F834" s="5" t="s">
        <v>581</v>
      </c>
      <c r="G834" s="5" t="s">
        <v>133</v>
      </c>
      <c r="H834" s="5" t="s">
        <v>134</v>
      </c>
      <c r="I834" s="5" t="s">
        <v>74</v>
      </c>
      <c r="J834" s="5" t="s">
        <v>135</v>
      </c>
      <c r="K834" s="5" t="s">
        <v>136</v>
      </c>
      <c r="L834" s="5" t="s">
        <v>656</v>
      </c>
      <c r="M834" s="5" t="s">
        <v>161</v>
      </c>
      <c r="N834" s="5" t="s">
        <v>174</v>
      </c>
      <c r="O834" s="6">
        <v>43084</v>
      </c>
      <c r="P834" s="6"/>
      <c r="Q834" s="5" t="s">
        <v>62</v>
      </c>
      <c r="R834" s="7">
        <v>58000</v>
      </c>
      <c r="S834" s="7">
        <v>5200</v>
      </c>
      <c r="T834" s="5">
        <v>4</v>
      </c>
      <c r="U834" s="5">
        <v>11</v>
      </c>
      <c r="V834" s="5">
        <v>27</v>
      </c>
      <c r="W834" s="5">
        <v>6</v>
      </c>
      <c r="X834" s="5">
        <v>63</v>
      </c>
      <c r="Y834" s="5" t="s">
        <v>46</v>
      </c>
      <c r="Z834" s="5" t="s">
        <v>151</v>
      </c>
      <c r="AA834" s="5" t="s">
        <v>65</v>
      </c>
      <c r="AB834" s="5" t="s">
        <v>243</v>
      </c>
      <c r="AC834" s="5" t="s">
        <v>143</v>
      </c>
      <c r="AD834" s="5" t="s">
        <v>68</v>
      </c>
      <c r="AE834" s="5">
        <v>67.8</v>
      </c>
    </row>
    <row r="835" spans="1:31" ht="17" x14ac:dyDescent="0.2">
      <c r="A835" s="2" t="s">
        <v>2615</v>
      </c>
      <c r="B835" s="2" t="s">
        <v>2616</v>
      </c>
      <c r="C835" s="2" t="s">
        <v>35</v>
      </c>
      <c r="D835" s="2">
        <v>53</v>
      </c>
      <c r="E835" s="3">
        <v>26720</v>
      </c>
      <c r="F835" s="2" t="s">
        <v>246</v>
      </c>
      <c r="G835" s="2" t="s">
        <v>72</v>
      </c>
      <c r="H835" s="2" t="s">
        <v>555</v>
      </c>
      <c r="I835" s="2" t="s">
        <v>74</v>
      </c>
      <c r="J835" s="2" t="s">
        <v>461</v>
      </c>
      <c r="K835" s="2" t="s">
        <v>2617</v>
      </c>
      <c r="L835" s="2" t="s">
        <v>374</v>
      </c>
      <c r="M835" s="2" t="s">
        <v>1510</v>
      </c>
      <c r="N835" s="2" t="s">
        <v>375</v>
      </c>
      <c r="O835" s="3">
        <v>45928</v>
      </c>
      <c r="P835" s="3">
        <v>46084</v>
      </c>
      <c r="Q835" s="2" t="s">
        <v>141</v>
      </c>
      <c r="R835" s="4">
        <v>63000</v>
      </c>
      <c r="S835" s="4">
        <v>3200</v>
      </c>
      <c r="T835" s="2">
        <v>3</v>
      </c>
      <c r="U835" s="2">
        <v>9</v>
      </c>
      <c r="V835" s="2">
        <v>10</v>
      </c>
      <c r="W835" s="2">
        <v>17</v>
      </c>
      <c r="X835" s="2">
        <v>29</v>
      </c>
      <c r="Y835" s="2" t="s">
        <v>46</v>
      </c>
      <c r="Z835" s="2" t="s">
        <v>47</v>
      </c>
      <c r="AA835" s="2" t="s">
        <v>176</v>
      </c>
      <c r="AB835" s="2" t="s">
        <v>66</v>
      </c>
      <c r="AC835" s="2" t="s">
        <v>130</v>
      </c>
      <c r="AD835" s="2" t="s">
        <v>68</v>
      </c>
      <c r="AE835" s="2">
        <v>40.9</v>
      </c>
    </row>
    <row r="836" spans="1:31" ht="34" x14ac:dyDescent="0.2">
      <c r="A836" s="5" t="s">
        <v>2618</v>
      </c>
      <c r="B836" s="5" t="s">
        <v>1728</v>
      </c>
      <c r="C836" s="5" t="s">
        <v>154</v>
      </c>
      <c r="D836" s="5">
        <v>22</v>
      </c>
      <c r="E836" s="6">
        <v>37861</v>
      </c>
      <c r="F836" s="5" t="s">
        <v>71</v>
      </c>
      <c r="G836" s="5" t="s">
        <v>200</v>
      </c>
      <c r="H836" s="5" t="s">
        <v>1322</v>
      </c>
      <c r="I836" s="5" t="s">
        <v>115</v>
      </c>
      <c r="J836" s="5" t="s">
        <v>450</v>
      </c>
      <c r="K836" s="5" t="s">
        <v>451</v>
      </c>
      <c r="L836" s="5" t="s">
        <v>288</v>
      </c>
      <c r="M836" s="5" t="s">
        <v>289</v>
      </c>
      <c r="N836" s="5" t="s">
        <v>303</v>
      </c>
      <c r="O836" s="6">
        <v>43641</v>
      </c>
      <c r="P836" s="6"/>
      <c r="Q836" s="5" t="s">
        <v>62</v>
      </c>
      <c r="R836" s="7">
        <v>65000</v>
      </c>
      <c r="S836" s="7">
        <v>5800</v>
      </c>
      <c r="T836" s="5">
        <v>4</v>
      </c>
      <c r="U836" s="5">
        <v>33</v>
      </c>
      <c r="V836" s="5">
        <v>4</v>
      </c>
      <c r="W836" s="5">
        <v>0</v>
      </c>
      <c r="X836" s="5">
        <v>66</v>
      </c>
      <c r="Y836" s="5" t="s">
        <v>339</v>
      </c>
      <c r="Z836" s="5" t="s">
        <v>64</v>
      </c>
      <c r="AA836" s="5" t="s">
        <v>142</v>
      </c>
      <c r="AB836" s="5" t="s">
        <v>66</v>
      </c>
      <c r="AC836" s="5" t="s">
        <v>81</v>
      </c>
      <c r="AD836" s="5" t="s">
        <v>109</v>
      </c>
      <c r="AE836" s="5">
        <v>77.3</v>
      </c>
    </row>
    <row r="837" spans="1:31" ht="17" x14ac:dyDescent="0.2">
      <c r="A837" s="2" t="s">
        <v>2619</v>
      </c>
      <c r="B837" s="2" t="s">
        <v>2620</v>
      </c>
      <c r="C837" s="2" t="s">
        <v>154</v>
      </c>
      <c r="D837" s="2">
        <v>29</v>
      </c>
      <c r="E837" s="3">
        <v>35541</v>
      </c>
      <c r="F837" s="2" t="s">
        <v>712</v>
      </c>
      <c r="G837" s="2" t="s">
        <v>200</v>
      </c>
      <c r="H837" s="2" t="s">
        <v>616</v>
      </c>
      <c r="I837" s="2" t="s">
        <v>57</v>
      </c>
      <c r="J837" s="2" t="s">
        <v>617</v>
      </c>
      <c r="K837" s="2" t="s">
        <v>618</v>
      </c>
      <c r="L837" s="2" t="s">
        <v>590</v>
      </c>
      <c r="M837" s="2" t="s">
        <v>61</v>
      </c>
      <c r="N837" s="2" t="s">
        <v>186</v>
      </c>
      <c r="O837" s="3" t="s">
        <v>2621</v>
      </c>
      <c r="P837" s="3"/>
      <c r="Q837" s="2" t="s">
        <v>79</v>
      </c>
      <c r="R837" s="4">
        <v>121000</v>
      </c>
      <c r="S837" s="4">
        <v>6000</v>
      </c>
      <c r="T837" s="2" t="s">
        <v>187</v>
      </c>
      <c r="U837" s="2">
        <v>27</v>
      </c>
      <c r="V837" s="2">
        <v>22</v>
      </c>
      <c r="W837" s="2">
        <v>7</v>
      </c>
      <c r="X837" s="2">
        <v>55</v>
      </c>
      <c r="Y837" s="2" t="s">
        <v>46</v>
      </c>
      <c r="Z837" s="2" t="s">
        <v>64</v>
      </c>
      <c r="AA837" s="2" t="s">
        <v>48</v>
      </c>
      <c r="AB837" s="2" t="s">
        <v>164</v>
      </c>
      <c r="AC837" s="2" t="s">
        <v>408</v>
      </c>
      <c r="AD837" s="2" t="s">
        <v>276</v>
      </c>
      <c r="AE837" s="2">
        <v>59.5</v>
      </c>
    </row>
    <row r="838" spans="1:31" ht="17" x14ac:dyDescent="0.2">
      <c r="A838" s="5" t="s">
        <v>2622</v>
      </c>
      <c r="B838" s="5" t="s">
        <v>2623</v>
      </c>
      <c r="C838" s="5" t="s">
        <v>35</v>
      </c>
      <c r="D838" s="5">
        <v>38</v>
      </c>
      <c r="E838" s="6">
        <v>32260</v>
      </c>
      <c r="F838" s="5" t="s">
        <v>71</v>
      </c>
      <c r="G838" s="5" t="s">
        <v>72</v>
      </c>
      <c r="H838" s="5" t="s">
        <v>2624</v>
      </c>
      <c r="I838" s="5" t="s">
        <v>157</v>
      </c>
      <c r="J838" s="5" t="s">
        <v>1011</v>
      </c>
      <c r="K838" s="5" t="s">
        <v>1388</v>
      </c>
      <c r="L838" s="5" t="s">
        <v>2452</v>
      </c>
      <c r="M838" s="5" t="s">
        <v>2187</v>
      </c>
      <c r="N838" s="5" t="s">
        <v>1333</v>
      </c>
      <c r="O838" s="6">
        <v>44101</v>
      </c>
      <c r="P838" s="6"/>
      <c r="Q838" s="5" t="s">
        <v>62</v>
      </c>
      <c r="R838" s="7">
        <v>28000</v>
      </c>
      <c r="S838" s="7">
        <v>0</v>
      </c>
      <c r="T838" s="5">
        <v>1</v>
      </c>
      <c r="U838" s="5">
        <v>12</v>
      </c>
      <c r="V838" s="5">
        <v>13</v>
      </c>
      <c r="W838" s="5">
        <v>2</v>
      </c>
      <c r="X838" s="5">
        <v>70</v>
      </c>
      <c r="Y838" s="5" t="s">
        <v>46</v>
      </c>
      <c r="Z838" s="5" t="s">
        <v>107</v>
      </c>
      <c r="AA838" s="5" t="s">
        <v>221</v>
      </c>
      <c r="AB838" s="5" t="s">
        <v>164</v>
      </c>
      <c r="AC838" s="5" t="s">
        <v>81</v>
      </c>
      <c r="AD838" s="5" t="s">
        <v>51</v>
      </c>
      <c r="AE838" s="5">
        <v>45.5</v>
      </c>
    </row>
    <row r="839" spans="1:31" ht="17" x14ac:dyDescent="0.2">
      <c r="A839" s="2" t="s">
        <v>2625</v>
      </c>
      <c r="B839" s="2" t="s">
        <v>2626</v>
      </c>
      <c r="C839" s="2" t="s">
        <v>154</v>
      </c>
      <c r="D839" s="2">
        <v>44</v>
      </c>
      <c r="E839" s="3">
        <v>29886</v>
      </c>
      <c r="F839" s="2" t="s">
        <v>210</v>
      </c>
      <c r="G839" s="2" t="s">
        <v>100</v>
      </c>
      <c r="H839" s="2" t="s">
        <v>114</v>
      </c>
      <c r="I839" s="2" t="s">
        <v>157</v>
      </c>
      <c r="J839" s="2" t="s">
        <v>743</v>
      </c>
      <c r="K839" s="2" t="s">
        <v>744</v>
      </c>
      <c r="L839" s="2" t="s">
        <v>160</v>
      </c>
      <c r="M839" s="2" t="s">
        <v>161</v>
      </c>
      <c r="N839" s="2" t="s">
        <v>174</v>
      </c>
      <c r="O839" s="3" t="s">
        <v>2627</v>
      </c>
      <c r="P839" s="3"/>
      <c r="Q839" s="2" t="s">
        <v>128</v>
      </c>
      <c r="R839" s="4">
        <v>47000</v>
      </c>
      <c r="S839" s="4">
        <v>900</v>
      </c>
      <c r="T839" s="2">
        <v>2</v>
      </c>
      <c r="U839" s="2">
        <v>26</v>
      </c>
      <c r="V839" s="2">
        <v>20</v>
      </c>
      <c r="W839" s="2">
        <v>18</v>
      </c>
      <c r="X839" s="2">
        <v>57</v>
      </c>
      <c r="Y839" s="2" t="s">
        <v>46</v>
      </c>
      <c r="Z839" s="2" t="s">
        <v>64</v>
      </c>
      <c r="AA839" s="2" t="s">
        <v>215</v>
      </c>
      <c r="AB839" s="2" t="s">
        <v>164</v>
      </c>
      <c r="AC839" s="2" t="s">
        <v>121</v>
      </c>
      <c r="AD839" s="2" t="s">
        <v>68</v>
      </c>
      <c r="AE839" s="2">
        <v>45.5</v>
      </c>
    </row>
    <row r="840" spans="1:31" ht="34" x14ac:dyDescent="0.2">
      <c r="A840" s="5" t="s">
        <v>2628</v>
      </c>
      <c r="B840" s="5" t="s">
        <v>2629</v>
      </c>
      <c r="C840" s="5" t="s">
        <v>35</v>
      </c>
      <c r="D840" s="5">
        <v>31</v>
      </c>
      <c r="E840" s="6" t="s">
        <v>2630</v>
      </c>
      <c r="F840" s="5" t="s">
        <v>402</v>
      </c>
      <c r="G840" s="5" t="s">
        <v>72</v>
      </c>
      <c r="H840" s="5" t="s">
        <v>690</v>
      </c>
      <c r="I840" s="5" t="s">
        <v>115</v>
      </c>
      <c r="J840" s="5" t="s">
        <v>617</v>
      </c>
      <c r="K840" s="5" t="s">
        <v>618</v>
      </c>
      <c r="L840" s="5" t="s">
        <v>909</v>
      </c>
      <c r="M840" s="5" t="s">
        <v>43</v>
      </c>
      <c r="N840" s="5" t="s">
        <v>421</v>
      </c>
      <c r="O840" s="6">
        <v>45509</v>
      </c>
      <c r="P840" s="6"/>
      <c r="Q840" s="5" t="s">
        <v>62</v>
      </c>
      <c r="R840" s="7">
        <v>78000</v>
      </c>
      <c r="S840" s="7">
        <v>7000</v>
      </c>
      <c r="T840" s="5"/>
      <c r="U840" s="5">
        <v>16</v>
      </c>
      <c r="V840" s="5">
        <v>12</v>
      </c>
      <c r="W840" s="5">
        <v>13</v>
      </c>
      <c r="X840" s="5">
        <v>74</v>
      </c>
      <c r="Y840" s="5" t="s">
        <v>46</v>
      </c>
      <c r="Z840" s="5" t="s">
        <v>64</v>
      </c>
      <c r="AA840" s="5" t="s">
        <v>188</v>
      </c>
      <c r="AB840" s="5" t="s">
        <v>164</v>
      </c>
      <c r="AC840" s="5" t="s">
        <v>408</v>
      </c>
      <c r="AD840" s="5" t="s">
        <v>68</v>
      </c>
      <c r="AE840" s="5">
        <v>69.400000000000006</v>
      </c>
    </row>
    <row r="841" spans="1:31" ht="17" x14ac:dyDescent="0.2">
      <c r="A841" s="2" t="s">
        <v>2631</v>
      </c>
      <c r="B841" s="2" t="s">
        <v>2632</v>
      </c>
      <c r="C841" s="2" t="s">
        <v>35</v>
      </c>
      <c r="D841" s="2">
        <v>28</v>
      </c>
      <c r="E841" s="3">
        <v>35687</v>
      </c>
      <c r="F841" s="2" t="s">
        <v>133</v>
      </c>
      <c r="G841" s="2" t="s">
        <v>133</v>
      </c>
      <c r="H841" s="2" t="s">
        <v>2633</v>
      </c>
      <c r="I841" s="2" t="s">
        <v>157</v>
      </c>
      <c r="J841" s="2" t="s">
        <v>583</v>
      </c>
      <c r="K841" s="2" t="s">
        <v>584</v>
      </c>
      <c r="L841" s="2" t="s">
        <v>374</v>
      </c>
      <c r="M841" s="2" t="s">
        <v>289</v>
      </c>
      <c r="N841" s="2" t="s">
        <v>375</v>
      </c>
      <c r="O841" s="3">
        <v>44543</v>
      </c>
      <c r="P841" s="3"/>
      <c r="Q841" s="2" t="s">
        <v>62</v>
      </c>
      <c r="R841" s="4">
        <v>43000</v>
      </c>
      <c r="S841" s="4">
        <v>900</v>
      </c>
      <c r="T841" s="2">
        <v>2</v>
      </c>
      <c r="U841" s="2">
        <v>9</v>
      </c>
      <c r="V841" s="2">
        <v>21</v>
      </c>
      <c r="W841" s="2">
        <v>22</v>
      </c>
      <c r="X841" s="2">
        <v>81</v>
      </c>
      <c r="Y841" s="2" t="s">
        <v>46</v>
      </c>
      <c r="Z841" s="2" t="s">
        <v>64</v>
      </c>
      <c r="AA841" s="2" t="s">
        <v>176</v>
      </c>
      <c r="AB841" s="2" t="s">
        <v>164</v>
      </c>
      <c r="AC841" s="2" t="s">
        <v>143</v>
      </c>
      <c r="AD841" s="2" t="s">
        <v>68</v>
      </c>
      <c r="AE841" s="2">
        <v>48.6</v>
      </c>
    </row>
    <row r="842" spans="1:31" ht="34" x14ac:dyDescent="0.2">
      <c r="A842" s="5" t="s">
        <v>2634</v>
      </c>
      <c r="B842" s="5" t="s">
        <v>2635</v>
      </c>
      <c r="C842" s="5" t="s">
        <v>154</v>
      </c>
      <c r="D842" s="5">
        <v>48</v>
      </c>
      <c r="E842" s="6">
        <v>28586</v>
      </c>
      <c r="F842" s="5" t="s">
        <v>429</v>
      </c>
      <c r="G842" s="5" t="s">
        <v>72</v>
      </c>
      <c r="H842" s="5" t="s">
        <v>555</v>
      </c>
      <c r="I842" s="5" t="s">
        <v>74</v>
      </c>
      <c r="J842" s="5" t="s">
        <v>668</v>
      </c>
      <c r="K842" s="5" t="s">
        <v>127</v>
      </c>
      <c r="L842" s="5" t="s">
        <v>420</v>
      </c>
      <c r="M842" s="5" t="s">
        <v>665</v>
      </c>
      <c r="N842" s="5" t="s">
        <v>421</v>
      </c>
      <c r="O842" s="6">
        <v>42232</v>
      </c>
      <c r="P842" s="6"/>
      <c r="Q842" s="5" t="s">
        <v>297</v>
      </c>
      <c r="R842" s="7">
        <v>42000</v>
      </c>
      <c r="S842" s="7">
        <v>800</v>
      </c>
      <c r="T842" s="5">
        <v>2</v>
      </c>
      <c r="U842" s="5">
        <v>24</v>
      </c>
      <c r="V842" s="5">
        <v>21</v>
      </c>
      <c r="W842" s="5">
        <v>18</v>
      </c>
      <c r="X842" s="5">
        <v>27</v>
      </c>
      <c r="Y842" s="5" t="s">
        <v>46</v>
      </c>
      <c r="Z842" s="5" t="s">
        <v>458</v>
      </c>
      <c r="AA842" s="5" t="s">
        <v>142</v>
      </c>
      <c r="AB842" s="5" t="s">
        <v>164</v>
      </c>
      <c r="AC842" s="5" t="s">
        <v>130</v>
      </c>
      <c r="AD842" s="5" t="s">
        <v>68</v>
      </c>
      <c r="AE842" s="5">
        <v>34.5</v>
      </c>
    </row>
    <row r="843" spans="1:31" ht="17" x14ac:dyDescent="0.2">
      <c r="A843" s="2" t="s">
        <v>2636</v>
      </c>
      <c r="B843" s="2" t="s">
        <v>2637</v>
      </c>
      <c r="C843" s="2" t="s">
        <v>209</v>
      </c>
      <c r="D843" s="2">
        <v>50</v>
      </c>
      <c r="E843" s="3">
        <v>27838</v>
      </c>
      <c r="F843" s="2" t="s">
        <v>246</v>
      </c>
      <c r="G843" s="2" t="s">
        <v>72</v>
      </c>
      <c r="H843" s="2" t="s">
        <v>201</v>
      </c>
      <c r="I843" s="2" t="s">
        <v>703</v>
      </c>
      <c r="J843" s="2" t="s">
        <v>514</v>
      </c>
      <c r="K843" s="2" t="s">
        <v>515</v>
      </c>
      <c r="L843" s="2" t="s">
        <v>374</v>
      </c>
      <c r="M843" s="2" t="s">
        <v>289</v>
      </c>
      <c r="N843" s="2" t="s">
        <v>1566</v>
      </c>
      <c r="O843" s="3" t="s">
        <v>364</v>
      </c>
      <c r="P843" s="3"/>
      <c r="Q843" s="2" t="s">
        <v>62</v>
      </c>
      <c r="R843" s="4">
        <v>45000</v>
      </c>
      <c r="S843" s="4">
        <v>2200</v>
      </c>
      <c r="T843" s="2" t="s">
        <v>106</v>
      </c>
      <c r="U843" s="2">
        <v>25</v>
      </c>
      <c r="V843" s="2">
        <v>16</v>
      </c>
      <c r="W843" s="2">
        <v>15</v>
      </c>
      <c r="X843" s="2">
        <v>54</v>
      </c>
      <c r="Y843" s="2" t="s">
        <v>46</v>
      </c>
      <c r="Z843" s="2" t="s">
        <v>107</v>
      </c>
      <c r="AA843" s="2" t="s">
        <v>2460</v>
      </c>
      <c r="AB843" s="2" t="s">
        <v>66</v>
      </c>
      <c r="AC843" s="2" t="s">
        <v>130</v>
      </c>
      <c r="AD843" s="2" t="s">
        <v>68</v>
      </c>
      <c r="AE843" s="2">
        <v>54.6</v>
      </c>
    </row>
    <row r="844" spans="1:31" ht="17" x14ac:dyDescent="0.2">
      <c r="A844" s="5" t="s">
        <v>2638</v>
      </c>
      <c r="B844" s="5" t="s">
        <v>2073</v>
      </c>
      <c r="C844" s="5" t="s">
        <v>154</v>
      </c>
      <c r="D844" s="5">
        <v>57</v>
      </c>
      <c r="E844" s="6">
        <v>25333</v>
      </c>
      <c r="F844" s="5" t="s">
        <v>210</v>
      </c>
      <c r="G844" s="5" t="s">
        <v>100</v>
      </c>
      <c r="H844" s="5" t="s">
        <v>114</v>
      </c>
      <c r="I844" s="5" t="s">
        <v>703</v>
      </c>
      <c r="J844" s="5" t="s">
        <v>418</v>
      </c>
      <c r="K844" s="5" t="s">
        <v>419</v>
      </c>
      <c r="L844" s="5" t="s">
        <v>186</v>
      </c>
      <c r="M844" s="5" t="s">
        <v>61</v>
      </c>
      <c r="N844" s="5" t="s">
        <v>186</v>
      </c>
      <c r="O844" s="6">
        <v>42456</v>
      </c>
      <c r="P844" s="6"/>
      <c r="Q844" s="5" t="s">
        <v>62</v>
      </c>
      <c r="R844" s="7">
        <v>39000</v>
      </c>
      <c r="S844" s="7">
        <v>3500</v>
      </c>
      <c r="T844" s="5" t="s">
        <v>536</v>
      </c>
      <c r="U844" s="5">
        <v>29</v>
      </c>
      <c r="V844" s="5">
        <v>-13</v>
      </c>
      <c r="W844" s="5">
        <v>9</v>
      </c>
      <c r="X844" s="5">
        <v>74</v>
      </c>
      <c r="Y844" s="5" t="s">
        <v>46</v>
      </c>
      <c r="Z844" s="5" t="s">
        <v>64</v>
      </c>
      <c r="AA844" s="5" t="s">
        <v>188</v>
      </c>
      <c r="AB844" s="5" t="s">
        <v>164</v>
      </c>
      <c r="AC844" s="5" t="s">
        <v>121</v>
      </c>
      <c r="AD844" s="5" t="s">
        <v>68</v>
      </c>
      <c r="AE844" s="5">
        <v>74.7</v>
      </c>
    </row>
    <row r="845" spans="1:31" ht="17" x14ac:dyDescent="0.2">
      <c r="A845" s="2" t="s">
        <v>2639</v>
      </c>
      <c r="B845" s="2" t="s">
        <v>2640</v>
      </c>
      <c r="C845" s="2" t="s">
        <v>154</v>
      </c>
      <c r="D845" s="2">
        <v>23</v>
      </c>
      <c r="E845" s="3" t="s">
        <v>2641</v>
      </c>
      <c r="F845" s="2" t="s">
        <v>1495</v>
      </c>
      <c r="G845" s="2" t="s">
        <v>37</v>
      </c>
      <c r="H845" s="2" t="s">
        <v>146</v>
      </c>
      <c r="I845" s="2" t="s">
        <v>437</v>
      </c>
      <c r="J845" s="2" t="s">
        <v>270</v>
      </c>
      <c r="K845" s="2" t="s">
        <v>271</v>
      </c>
      <c r="L845" s="2" t="s">
        <v>366</v>
      </c>
      <c r="M845" s="2" t="s">
        <v>273</v>
      </c>
      <c r="N845" s="2" t="s">
        <v>274</v>
      </c>
      <c r="O845" s="3">
        <v>43837</v>
      </c>
      <c r="P845" s="3"/>
      <c r="Q845" s="2" t="s">
        <v>45</v>
      </c>
      <c r="R845" s="4">
        <v>103000</v>
      </c>
      <c r="S845" s="4">
        <v>5200</v>
      </c>
      <c r="T845" s="2">
        <v>3</v>
      </c>
      <c r="U845" s="2">
        <v>20</v>
      </c>
      <c r="V845" s="2">
        <v>19</v>
      </c>
      <c r="W845" s="2">
        <v>18</v>
      </c>
      <c r="X845" s="2">
        <v>72</v>
      </c>
      <c r="Y845" s="2" t="s">
        <v>46</v>
      </c>
      <c r="Z845" s="2" t="s">
        <v>47</v>
      </c>
      <c r="AA845" s="2" t="s">
        <v>221</v>
      </c>
      <c r="AB845" s="2" t="s">
        <v>66</v>
      </c>
      <c r="AC845" s="2" t="s">
        <v>50</v>
      </c>
      <c r="AD845" s="2" t="s">
        <v>68</v>
      </c>
      <c r="AE845" s="2">
        <v>58.2</v>
      </c>
    </row>
    <row r="846" spans="1:31" ht="17" x14ac:dyDescent="0.2">
      <c r="A846" s="5" t="s">
        <v>2642</v>
      </c>
      <c r="B846" s="5" t="s">
        <v>2643</v>
      </c>
      <c r="C846" s="5" t="s">
        <v>154</v>
      </c>
      <c r="D846" s="5">
        <v>44</v>
      </c>
      <c r="E846" s="6">
        <v>29817</v>
      </c>
      <c r="F846" s="5" t="s">
        <v>518</v>
      </c>
      <c r="G846" s="5" t="s">
        <v>100</v>
      </c>
      <c r="H846" s="5" t="s">
        <v>230</v>
      </c>
      <c r="I846" s="5" t="s">
        <v>157</v>
      </c>
      <c r="J846" s="5" t="s">
        <v>231</v>
      </c>
      <c r="K846" s="5" t="s">
        <v>232</v>
      </c>
      <c r="L846" s="5" t="s">
        <v>173</v>
      </c>
      <c r="M846" s="5" t="s">
        <v>161</v>
      </c>
      <c r="N846" s="5" t="s">
        <v>174</v>
      </c>
      <c r="O846" s="6">
        <v>44603</v>
      </c>
      <c r="P846" s="6"/>
      <c r="Q846" s="5" t="s">
        <v>79</v>
      </c>
      <c r="R846" s="7">
        <v>40000</v>
      </c>
      <c r="S846" s="7">
        <v>5600</v>
      </c>
      <c r="T846" s="5">
        <v>5</v>
      </c>
      <c r="U846" s="5">
        <v>42</v>
      </c>
      <c r="V846" s="5">
        <v>-21</v>
      </c>
      <c r="W846" s="5">
        <v>3</v>
      </c>
      <c r="X846" s="5">
        <v>74</v>
      </c>
      <c r="Y846" s="5" t="s">
        <v>63</v>
      </c>
      <c r="Z846" s="5" t="s">
        <v>64</v>
      </c>
      <c r="AA846" s="5" t="s">
        <v>95</v>
      </c>
      <c r="AB846" s="5" t="s">
        <v>66</v>
      </c>
      <c r="AC846" s="5" t="s">
        <v>121</v>
      </c>
      <c r="AD846" s="5" t="s">
        <v>68</v>
      </c>
      <c r="AE846" s="5">
        <v>89.4</v>
      </c>
    </row>
    <row r="847" spans="1:31" ht="17" x14ac:dyDescent="0.2">
      <c r="A847" s="2" t="s">
        <v>2644</v>
      </c>
      <c r="B847" s="2" t="s">
        <v>2645</v>
      </c>
      <c r="C847" s="2" t="s">
        <v>35</v>
      </c>
      <c r="D847" s="2">
        <v>35</v>
      </c>
      <c r="E847" s="3">
        <v>33166</v>
      </c>
      <c r="F847" s="2" t="s">
        <v>523</v>
      </c>
      <c r="G847" s="2" t="s">
        <v>100</v>
      </c>
      <c r="H847" s="2" t="s">
        <v>1196</v>
      </c>
      <c r="I847" s="2" t="s">
        <v>157</v>
      </c>
      <c r="J847" s="2" t="s">
        <v>343</v>
      </c>
      <c r="K847" s="2" t="s">
        <v>344</v>
      </c>
      <c r="L847" s="2" t="s">
        <v>1746</v>
      </c>
      <c r="M847" s="2" t="s">
        <v>61</v>
      </c>
      <c r="N847" s="2" t="s">
        <v>848</v>
      </c>
      <c r="O847" s="3">
        <v>43732</v>
      </c>
      <c r="P847" s="3"/>
      <c r="Q847" s="2" t="s">
        <v>62</v>
      </c>
      <c r="R847" s="4">
        <v>45000</v>
      </c>
      <c r="S847" s="4">
        <v>2200</v>
      </c>
      <c r="T847" s="2">
        <v>3</v>
      </c>
      <c r="U847" s="2">
        <v>37</v>
      </c>
      <c r="V847" s="2">
        <v>19</v>
      </c>
      <c r="W847" s="2">
        <v>2</v>
      </c>
      <c r="X847" s="2">
        <v>59</v>
      </c>
      <c r="Y847" s="2" t="s">
        <v>46</v>
      </c>
      <c r="Z847" s="2" t="s">
        <v>361</v>
      </c>
      <c r="AA847" s="2" t="s">
        <v>188</v>
      </c>
      <c r="AB847" s="2" t="s">
        <v>348</v>
      </c>
      <c r="AC847" s="2" t="s">
        <v>267</v>
      </c>
      <c r="AD847" s="2" t="s">
        <v>68</v>
      </c>
      <c r="AE847" s="2">
        <v>65.900000000000006</v>
      </c>
    </row>
    <row r="848" spans="1:31" ht="17" x14ac:dyDescent="0.2">
      <c r="A848" s="5" t="s">
        <v>2646</v>
      </c>
      <c r="B848" s="5" t="s">
        <v>2647</v>
      </c>
      <c r="C848" s="5" t="s">
        <v>154</v>
      </c>
      <c r="D848" s="5">
        <v>55</v>
      </c>
      <c r="E848" s="6">
        <v>25995</v>
      </c>
      <c r="F848" s="5" t="s">
        <v>260</v>
      </c>
      <c r="G848" s="5" t="s">
        <v>100</v>
      </c>
      <c r="H848" s="5" t="s">
        <v>755</v>
      </c>
      <c r="I848" s="5" t="s">
        <v>39</v>
      </c>
      <c r="J848" s="5" t="s">
        <v>357</v>
      </c>
      <c r="K848" s="5" t="s">
        <v>358</v>
      </c>
      <c r="L848" s="5" t="s">
        <v>76</v>
      </c>
      <c r="M848" s="5" t="s">
        <v>265</v>
      </c>
      <c r="N848" s="5" t="s">
        <v>78</v>
      </c>
      <c r="O848" s="6">
        <v>45795</v>
      </c>
      <c r="P848" s="6"/>
      <c r="Q848" s="5" t="s">
        <v>79</v>
      </c>
      <c r="R848" s="7">
        <v>121000</v>
      </c>
      <c r="S848" s="7">
        <v>7300</v>
      </c>
      <c r="T848" s="5">
        <v>3</v>
      </c>
      <c r="U848" s="5">
        <v>37</v>
      </c>
      <c r="V848" s="5">
        <v>12</v>
      </c>
      <c r="W848" s="5">
        <v>20</v>
      </c>
      <c r="X848" s="5">
        <v>73</v>
      </c>
      <c r="Y848" s="5" t="s">
        <v>320</v>
      </c>
      <c r="Z848" s="5" t="s">
        <v>64</v>
      </c>
      <c r="AA848" s="5" t="s">
        <v>546</v>
      </c>
      <c r="AB848" s="5" t="s">
        <v>49</v>
      </c>
      <c r="AC848" s="5" t="s">
        <v>267</v>
      </c>
      <c r="AD848" s="5" t="s">
        <v>68</v>
      </c>
      <c r="AE848" s="5">
        <v>61.8</v>
      </c>
    </row>
    <row r="849" spans="1:31" ht="17" x14ac:dyDescent="0.2">
      <c r="A849" s="2" t="s">
        <v>2648</v>
      </c>
      <c r="B849" s="2" t="s">
        <v>2649</v>
      </c>
      <c r="C849" s="2" t="s">
        <v>35</v>
      </c>
      <c r="D849" s="2">
        <v>32</v>
      </c>
      <c r="E849" s="3">
        <v>34397</v>
      </c>
      <c r="F849" s="2" t="s">
        <v>1331</v>
      </c>
      <c r="G849" s="2" t="s">
        <v>72</v>
      </c>
      <c r="H849" s="2" t="s">
        <v>862</v>
      </c>
      <c r="I849" s="2" t="s">
        <v>115</v>
      </c>
      <c r="J849" s="2" t="s">
        <v>617</v>
      </c>
      <c r="K849" s="2" t="s">
        <v>618</v>
      </c>
      <c r="L849" s="2" t="s">
        <v>219</v>
      </c>
      <c r="M849" s="2" t="s">
        <v>61</v>
      </c>
      <c r="N849" s="2" t="s">
        <v>220</v>
      </c>
      <c r="O849" s="3">
        <v>43946</v>
      </c>
      <c r="P849" s="3"/>
      <c r="Q849" s="2" t="s">
        <v>128</v>
      </c>
      <c r="R849" s="4">
        <v>70000</v>
      </c>
      <c r="S849" s="4">
        <v>0</v>
      </c>
      <c r="T849" s="2">
        <v>1</v>
      </c>
      <c r="U849" s="2">
        <v>14</v>
      </c>
      <c r="V849" s="2">
        <v>14</v>
      </c>
      <c r="W849" s="2">
        <v>8</v>
      </c>
      <c r="X849" s="2">
        <v>71</v>
      </c>
      <c r="Y849" s="2" t="s">
        <v>46</v>
      </c>
      <c r="Z849" s="2" t="s">
        <v>64</v>
      </c>
      <c r="AA849" s="2" t="s">
        <v>932</v>
      </c>
      <c r="AB849" s="2" t="s">
        <v>129</v>
      </c>
      <c r="AC849" s="2" t="s">
        <v>408</v>
      </c>
      <c r="AD849" s="2" t="s">
        <v>68</v>
      </c>
      <c r="AE849" s="2">
        <v>43.3</v>
      </c>
    </row>
    <row r="850" spans="1:31" ht="34" x14ac:dyDescent="0.2">
      <c r="A850" s="5" t="s">
        <v>2619</v>
      </c>
      <c r="B850" s="5" t="s">
        <v>2650</v>
      </c>
      <c r="C850" s="5" t="s">
        <v>154</v>
      </c>
      <c r="D850" s="5">
        <v>58</v>
      </c>
      <c r="E850" s="6" t="s">
        <v>2651</v>
      </c>
      <c r="F850" s="5" t="s">
        <v>429</v>
      </c>
      <c r="G850" s="5" t="s">
        <v>72</v>
      </c>
      <c r="H850" s="5" t="s">
        <v>295</v>
      </c>
      <c r="I850" s="5" t="s">
        <v>157</v>
      </c>
      <c r="J850" s="5" t="s">
        <v>248</v>
      </c>
      <c r="K850" s="5" t="s">
        <v>249</v>
      </c>
      <c r="L850" s="5" t="s">
        <v>909</v>
      </c>
      <c r="M850" s="5" t="s">
        <v>43</v>
      </c>
      <c r="N850" s="5" t="s">
        <v>421</v>
      </c>
      <c r="O850" s="6">
        <v>45335</v>
      </c>
      <c r="P850" s="6"/>
      <c r="Q850" s="5" t="s">
        <v>45</v>
      </c>
      <c r="R850" s="7">
        <v>38000</v>
      </c>
      <c r="S850" s="7">
        <v>800</v>
      </c>
      <c r="T850" s="5">
        <v>2</v>
      </c>
      <c r="U850" s="5">
        <v>25</v>
      </c>
      <c r="V850" s="5">
        <v>25</v>
      </c>
      <c r="W850" s="5">
        <v>14</v>
      </c>
      <c r="X850" s="5">
        <v>70</v>
      </c>
      <c r="Y850" s="5" t="s">
        <v>46</v>
      </c>
      <c r="Z850" s="5" t="s">
        <v>47</v>
      </c>
      <c r="AA850" s="5" t="s">
        <v>142</v>
      </c>
      <c r="AB850" s="5" t="s">
        <v>66</v>
      </c>
      <c r="AC850" s="5" t="s">
        <v>130</v>
      </c>
      <c r="AD850" s="5" t="s">
        <v>68</v>
      </c>
      <c r="AE850" s="5">
        <v>51.8</v>
      </c>
    </row>
    <row r="851" spans="1:31" ht="17" x14ac:dyDescent="0.2">
      <c r="A851" s="2" t="s">
        <v>2652</v>
      </c>
      <c r="B851" s="2" t="s">
        <v>2653</v>
      </c>
      <c r="C851" s="2" t="s">
        <v>209</v>
      </c>
      <c r="D851" s="2">
        <v>43</v>
      </c>
      <c r="E851" s="3">
        <v>30328</v>
      </c>
      <c r="F851" s="2" t="s">
        <v>1668</v>
      </c>
      <c r="G851" s="2" t="s">
        <v>100</v>
      </c>
      <c r="H851" s="2" t="s">
        <v>682</v>
      </c>
      <c r="I851" s="2" t="s">
        <v>437</v>
      </c>
      <c r="J851" s="2" t="s">
        <v>102</v>
      </c>
      <c r="K851" s="2" t="s">
        <v>103</v>
      </c>
      <c r="L851" s="2" t="s">
        <v>1059</v>
      </c>
      <c r="M851" s="2" t="s">
        <v>936</v>
      </c>
      <c r="N851" s="2" t="s">
        <v>620</v>
      </c>
      <c r="O851" s="3">
        <v>43557</v>
      </c>
      <c r="P851" s="3">
        <v>46091</v>
      </c>
      <c r="Q851" s="2" t="s">
        <v>214</v>
      </c>
      <c r="R851" s="4">
        <v>120000</v>
      </c>
      <c r="S851" s="4">
        <v>16800</v>
      </c>
      <c r="T851" s="2">
        <v>5</v>
      </c>
      <c r="U851" s="2">
        <v>20</v>
      </c>
      <c r="V851" s="2">
        <v>10</v>
      </c>
      <c r="W851" s="2">
        <v>14</v>
      </c>
      <c r="X851" s="2">
        <v>71</v>
      </c>
      <c r="Y851" s="2" t="s">
        <v>298</v>
      </c>
      <c r="Z851" s="2" t="s">
        <v>47</v>
      </c>
      <c r="AA851" s="2" t="s">
        <v>142</v>
      </c>
      <c r="AB851" s="2" t="s">
        <v>164</v>
      </c>
      <c r="AC851" s="2" t="s">
        <v>108</v>
      </c>
      <c r="AD851" s="2" t="s">
        <v>68</v>
      </c>
      <c r="AE851" s="2">
        <v>77.8</v>
      </c>
    </row>
    <row r="852" spans="1:31" ht="34" x14ac:dyDescent="0.2">
      <c r="A852" s="5" t="s">
        <v>2654</v>
      </c>
      <c r="B852" s="5" t="s">
        <v>2655</v>
      </c>
      <c r="C852" s="5" t="s">
        <v>258</v>
      </c>
      <c r="D852" s="5">
        <v>60</v>
      </c>
      <c r="E852" s="6">
        <v>23988</v>
      </c>
      <c r="F852" s="5" t="s">
        <v>54</v>
      </c>
      <c r="G852" s="5" t="s">
        <v>55</v>
      </c>
      <c r="H852" s="5" t="s">
        <v>385</v>
      </c>
      <c r="I852" s="5" t="s">
        <v>57</v>
      </c>
      <c r="J852" s="5" t="s">
        <v>539</v>
      </c>
      <c r="K852" s="5" t="s">
        <v>2656</v>
      </c>
      <c r="L852" s="5" t="s">
        <v>390</v>
      </c>
      <c r="M852" s="5" t="s">
        <v>265</v>
      </c>
      <c r="N852" s="5" t="s">
        <v>360</v>
      </c>
      <c r="O852" s="6">
        <v>45782</v>
      </c>
      <c r="P852" s="6"/>
      <c r="Q852" s="5" t="s">
        <v>62</v>
      </c>
      <c r="R852" s="7">
        <v>71000</v>
      </c>
      <c r="S852" s="7">
        <v>3600</v>
      </c>
      <c r="T852" s="5" t="s">
        <v>106</v>
      </c>
      <c r="U852" s="5">
        <v>25</v>
      </c>
      <c r="V852" s="5">
        <v>14</v>
      </c>
      <c r="W852" s="5">
        <v>6</v>
      </c>
      <c r="X852" s="5">
        <v>73</v>
      </c>
      <c r="Y852" s="5" t="s">
        <v>46</v>
      </c>
      <c r="Z852" s="5" t="s">
        <v>367</v>
      </c>
      <c r="AA852" s="5" t="s">
        <v>1783</v>
      </c>
      <c r="AB852" s="5" t="s">
        <v>66</v>
      </c>
      <c r="AC852" s="5" t="s">
        <v>67</v>
      </c>
      <c r="AD852" s="5" t="s">
        <v>68</v>
      </c>
      <c r="AE852" s="5">
        <v>65.8</v>
      </c>
    </row>
    <row r="853" spans="1:31" ht="34" x14ac:dyDescent="0.2">
      <c r="A853" s="2" t="s">
        <v>2657</v>
      </c>
      <c r="B853" s="2" t="s">
        <v>2658</v>
      </c>
      <c r="C853" s="2" t="s">
        <v>154</v>
      </c>
      <c r="D853" s="2">
        <v>38</v>
      </c>
      <c r="E853" s="3">
        <v>32163</v>
      </c>
      <c r="F853" s="2" t="s">
        <v>952</v>
      </c>
      <c r="G853" s="2" t="s">
        <v>100</v>
      </c>
      <c r="H853" s="2" t="s">
        <v>1703</v>
      </c>
      <c r="I853" s="2" t="s">
        <v>57</v>
      </c>
      <c r="J853" s="2" t="s">
        <v>102</v>
      </c>
      <c r="K853" s="2" t="s">
        <v>103</v>
      </c>
      <c r="L853" s="2" t="s">
        <v>288</v>
      </c>
      <c r="M853" s="2" t="s">
        <v>289</v>
      </c>
      <c r="N853" s="2" t="s">
        <v>303</v>
      </c>
      <c r="O853" s="3">
        <v>44959</v>
      </c>
      <c r="P853" s="3"/>
      <c r="Q853" s="2" t="s">
        <v>79</v>
      </c>
      <c r="R853" s="4">
        <v>93000</v>
      </c>
      <c r="S853" s="4">
        <v>4600</v>
      </c>
      <c r="T853" s="2">
        <v>3</v>
      </c>
      <c r="U853" s="2">
        <v>30</v>
      </c>
      <c r="V853" s="2">
        <v>15</v>
      </c>
      <c r="W853" s="2">
        <v>14</v>
      </c>
      <c r="X853" s="2">
        <v>37</v>
      </c>
      <c r="Y853" s="2" t="s">
        <v>46</v>
      </c>
      <c r="Z853" s="2" t="s">
        <v>47</v>
      </c>
      <c r="AA853" s="2" t="s">
        <v>188</v>
      </c>
      <c r="AB853" s="2" t="s">
        <v>80</v>
      </c>
      <c r="AC853" s="2" t="s">
        <v>108</v>
      </c>
      <c r="AD853" s="2" t="s">
        <v>68</v>
      </c>
      <c r="AE853" s="2">
        <v>50.5</v>
      </c>
    </row>
    <row r="854" spans="1:31" ht="34" x14ac:dyDescent="0.2">
      <c r="A854" s="5" t="s">
        <v>2659</v>
      </c>
      <c r="B854" s="5" t="s">
        <v>2660</v>
      </c>
      <c r="C854" s="5" t="s">
        <v>332</v>
      </c>
      <c r="D854" s="5">
        <v>40</v>
      </c>
      <c r="E854" s="6">
        <v>31577</v>
      </c>
      <c r="F854" s="5" t="s">
        <v>429</v>
      </c>
      <c r="G854" s="5" t="s">
        <v>253</v>
      </c>
      <c r="H854" s="5" t="s">
        <v>247</v>
      </c>
      <c r="I854" s="5" t="s">
        <v>89</v>
      </c>
      <c r="J854" s="5" t="s">
        <v>248</v>
      </c>
      <c r="K854" s="5" t="s">
        <v>249</v>
      </c>
      <c r="L854" s="5" t="s">
        <v>524</v>
      </c>
      <c r="M854" s="5" t="s">
        <v>525</v>
      </c>
      <c r="N854" s="5" t="s">
        <v>526</v>
      </c>
      <c r="O854" s="6">
        <v>44608</v>
      </c>
      <c r="P854" s="6"/>
      <c r="Q854" s="5" t="s">
        <v>62</v>
      </c>
      <c r="R854" s="7"/>
      <c r="S854" s="7">
        <v>3900</v>
      </c>
      <c r="T854" s="5">
        <v>2</v>
      </c>
      <c r="U854" s="5">
        <v>27</v>
      </c>
      <c r="V854" s="5">
        <v>30</v>
      </c>
      <c r="W854" s="5">
        <v>8</v>
      </c>
      <c r="X854" s="5">
        <v>52</v>
      </c>
      <c r="Y854" s="5" t="s">
        <v>46</v>
      </c>
      <c r="Z854" s="5" t="s">
        <v>367</v>
      </c>
      <c r="AA854" s="5" t="s">
        <v>48</v>
      </c>
      <c r="AB854" s="5" t="s">
        <v>66</v>
      </c>
      <c r="AC854" s="5" t="s">
        <v>130</v>
      </c>
      <c r="AD854" s="5" t="s">
        <v>109</v>
      </c>
      <c r="AE854" s="5">
        <v>49</v>
      </c>
    </row>
    <row r="855" spans="1:31" ht="17" x14ac:dyDescent="0.2">
      <c r="A855" s="2" t="s">
        <v>2661</v>
      </c>
      <c r="B855" s="2" t="s">
        <v>2662</v>
      </c>
      <c r="C855" s="2" t="s">
        <v>35</v>
      </c>
      <c r="D855" s="2">
        <v>61</v>
      </c>
      <c r="E855" s="3">
        <v>23859</v>
      </c>
      <c r="F855" s="2" t="s">
        <v>609</v>
      </c>
      <c r="G855" s="2" t="s">
        <v>55</v>
      </c>
      <c r="H855" s="2" t="s">
        <v>352</v>
      </c>
      <c r="I855" s="2" t="s">
        <v>115</v>
      </c>
      <c r="J855" s="2" t="s">
        <v>171</v>
      </c>
      <c r="K855" s="2" t="s">
        <v>172</v>
      </c>
      <c r="L855" s="2" t="s">
        <v>1021</v>
      </c>
      <c r="M855" s="2" t="s">
        <v>161</v>
      </c>
      <c r="N855" s="2" t="s">
        <v>174</v>
      </c>
      <c r="O855" s="3" t="s">
        <v>2663</v>
      </c>
      <c r="P855" s="3"/>
      <c r="Q855" s="2" t="s">
        <v>62</v>
      </c>
      <c r="R855" s="4">
        <v>82000</v>
      </c>
      <c r="S855" s="4">
        <v>-11500</v>
      </c>
      <c r="T855" s="2">
        <v>5</v>
      </c>
      <c r="U855" s="2">
        <v>22</v>
      </c>
      <c r="V855" s="2">
        <v>16</v>
      </c>
      <c r="W855" s="2">
        <v>2</v>
      </c>
      <c r="X855" s="2">
        <v>55</v>
      </c>
      <c r="Y855" s="2" t="s">
        <v>431</v>
      </c>
      <c r="Z855" s="2" t="s">
        <v>844</v>
      </c>
      <c r="AA855" s="2" t="s">
        <v>142</v>
      </c>
      <c r="AB855" s="2" t="s">
        <v>66</v>
      </c>
      <c r="AC855" s="2" t="s">
        <v>177</v>
      </c>
      <c r="AD855" s="2" t="s">
        <v>82</v>
      </c>
      <c r="AE855" s="2">
        <v>78.8</v>
      </c>
    </row>
    <row r="856" spans="1:31" ht="17" x14ac:dyDescent="0.2">
      <c r="A856" s="5" t="s">
        <v>2664</v>
      </c>
      <c r="B856" s="5" t="s">
        <v>2665</v>
      </c>
      <c r="C856" s="5" t="s">
        <v>35</v>
      </c>
      <c r="D856" s="5">
        <v>25</v>
      </c>
      <c r="E856" s="6">
        <v>37013</v>
      </c>
      <c r="F856" s="5" t="s">
        <v>246</v>
      </c>
      <c r="G856" s="5" t="s">
        <v>72</v>
      </c>
      <c r="H856" s="5" t="s">
        <v>247</v>
      </c>
      <c r="I856" s="5" t="s">
        <v>74</v>
      </c>
      <c r="J856" s="5" t="s">
        <v>470</v>
      </c>
      <c r="K856" s="5" t="s">
        <v>471</v>
      </c>
      <c r="L856" s="5" t="s">
        <v>891</v>
      </c>
      <c r="M856" s="5" t="s">
        <v>161</v>
      </c>
      <c r="N856" s="5" t="s">
        <v>174</v>
      </c>
      <c r="O856" s="6">
        <v>43075</v>
      </c>
      <c r="P856" s="6"/>
      <c r="Q856" s="5" t="s">
        <v>62</v>
      </c>
      <c r="R856" s="7">
        <v>62000</v>
      </c>
      <c r="S856" s="7">
        <v>3100</v>
      </c>
      <c r="T856" s="5">
        <v>3</v>
      </c>
      <c r="U856" s="5">
        <v>40</v>
      </c>
      <c r="V856" s="5">
        <v>14</v>
      </c>
      <c r="W856" s="5">
        <v>15</v>
      </c>
      <c r="X856" s="5">
        <v>65</v>
      </c>
      <c r="Y856" s="5" t="s">
        <v>46</v>
      </c>
      <c r="Z856" s="5" t="s">
        <v>844</v>
      </c>
      <c r="AA856" s="5" t="s">
        <v>221</v>
      </c>
      <c r="AB856" s="5" t="s">
        <v>299</v>
      </c>
      <c r="AC856" s="5" t="s">
        <v>130</v>
      </c>
      <c r="AD856" s="5" t="s">
        <v>276</v>
      </c>
      <c r="AE856" s="5">
        <v>62.2</v>
      </c>
    </row>
    <row r="857" spans="1:31" ht="17" x14ac:dyDescent="0.2">
      <c r="A857" s="2" t="s">
        <v>2666</v>
      </c>
      <c r="B857" s="2" t="s">
        <v>2667</v>
      </c>
      <c r="C857" s="2" t="s">
        <v>332</v>
      </c>
      <c r="D857" s="2">
        <v>49</v>
      </c>
      <c r="E857" s="3">
        <v>28124</v>
      </c>
      <c r="F857" s="2" t="s">
        <v>71</v>
      </c>
      <c r="G857" s="2" t="s">
        <v>72</v>
      </c>
      <c r="H857" s="2" t="s">
        <v>1322</v>
      </c>
      <c r="I857" s="2" t="s">
        <v>57</v>
      </c>
      <c r="J857" s="2" t="s">
        <v>397</v>
      </c>
      <c r="K857" s="2" t="s">
        <v>398</v>
      </c>
      <c r="L857" s="2" t="s">
        <v>374</v>
      </c>
      <c r="M857" s="2" t="s">
        <v>289</v>
      </c>
      <c r="N857" s="2" t="s">
        <v>375</v>
      </c>
      <c r="O857" s="3">
        <v>42511</v>
      </c>
      <c r="P857" s="3"/>
      <c r="Q857" s="2" t="s">
        <v>79</v>
      </c>
      <c r="R857" s="4">
        <v>100000</v>
      </c>
      <c r="S857" s="4">
        <v>5000</v>
      </c>
      <c r="T857" s="2">
        <v>3</v>
      </c>
      <c r="U857" s="2">
        <v>47</v>
      </c>
      <c r="V857" s="2">
        <v>13</v>
      </c>
      <c r="W857" s="2">
        <v>6</v>
      </c>
      <c r="X857" s="2">
        <v>86</v>
      </c>
      <c r="Y857" s="2" t="s">
        <v>298</v>
      </c>
      <c r="Z857" s="2" t="s">
        <v>844</v>
      </c>
      <c r="AA857" s="2" t="s">
        <v>215</v>
      </c>
      <c r="AB857" s="2" t="s">
        <v>66</v>
      </c>
      <c r="AC857" s="2" t="s">
        <v>81</v>
      </c>
      <c r="AD857" s="2" t="s">
        <v>68</v>
      </c>
      <c r="AE857" s="2">
        <v>74.099999999999994</v>
      </c>
    </row>
    <row r="858" spans="1:31" ht="34" x14ac:dyDescent="0.2">
      <c r="A858" s="5" t="s">
        <v>2668</v>
      </c>
      <c r="B858" s="5" t="s">
        <v>2669</v>
      </c>
      <c r="C858" s="5" t="s">
        <v>154</v>
      </c>
      <c r="D858" s="5">
        <v>35</v>
      </c>
      <c r="E858" s="6">
        <v>33245</v>
      </c>
      <c r="F858" s="5" t="s">
        <v>518</v>
      </c>
      <c r="G858" s="5" t="s">
        <v>100</v>
      </c>
      <c r="H858" s="5" t="s">
        <v>329</v>
      </c>
      <c r="I858" s="5" t="s">
        <v>183</v>
      </c>
      <c r="J858" s="5" t="s">
        <v>211</v>
      </c>
      <c r="K858" s="5" t="s">
        <v>212</v>
      </c>
      <c r="L858" s="5" t="s">
        <v>729</v>
      </c>
      <c r="M858" s="5" t="s">
        <v>525</v>
      </c>
      <c r="N858" s="5" t="s">
        <v>139</v>
      </c>
      <c r="O858" s="6">
        <v>44422</v>
      </c>
      <c r="P858" s="6"/>
      <c r="Q858" s="5" t="s">
        <v>62</v>
      </c>
      <c r="R858" s="7">
        <v>48000</v>
      </c>
      <c r="S858" s="7">
        <v>2400</v>
      </c>
      <c r="T858" s="5">
        <v>3</v>
      </c>
      <c r="U858" s="5">
        <v>38</v>
      </c>
      <c r="V858" s="5">
        <v>21</v>
      </c>
      <c r="W858" s="5">
        <v>18</v>
      </c>
      <c r="X858" s="5">
        <v>47</v>
      </c>
      <c r="Y858" s="5" t="s">
        <v>46</v>
      </c>
      <c r="Z858" s="5" t="s">
        <v>64</v>
      </c>
      <c r="AA858" s="5" t="s">
        <v>142</v>
      </c>
      <c r="AB858" s="5" t="s">
        <v>275</v>
      </c>
      <c r="AC858" s="5" t="s">
        <v>121</v>
      </c>
      <c r="AD858" s="5" t="s">
        <v>68</v>
      </c>
      <c r="AE858" s="5">
        <v>54</v>
      </c>
    </row>
    <row r="859" spans="1:31" ht="17" x14ac:dyDescent="0.2">
      <c r="A859" s="2" t="s">
        <v>2670</v>
      </c>
      <c r="B859" s="2" t="s">
        <v>2671</v>
      </c>
      <c r="C859" s="2" t="s">
        <v>154</v>
      </c>
      <c r="D859" s="2">
        <v>44</v>
      </c>
      <c r="E859" s="3" t="s">
        <v>2672</v>
      </c>
      <c r="F859" s="2" t="s">
        <v>133</v>
      </c>
      <c r="G859" s="2" t="s">
        <v>133</v>
      </c>
      <c r="H859" s="2" t="s">
        <v>582</v>
      </c>
      <c r="I859" s="2" t="s">
        <v>39</v>
      </c>
      <c r="J859" s="2" t="s">
        <v>583</v>
      </c>
      <c r="K859" s="2" t="s">
        <v>584</v>
      </c>
      <c r="L859" s="2" t="s">
        <v>1144</v>
      </c>
      <c r="M859" s="2" t="s">
        <v>1145</v>
      </c>
      <c r="N859" s="2" t="s">
        <v>80</v>
      </c>
      <c r="O859" s="3">
        <v>45945</v>
      </c>
      <c r="P859" s="3"/>
      <c r="Q859" s="2" t="s">
        <v>62</v>
      </c>
      <c r="R859" s="4">
        <v>163000</v>
      </c>
      <c r="S859" s="4">
        <v>9800</v>
      </c>
      <c r="T859" s="2">
        <v>3</v>
      </c>
      <c r="U859" s="2">
        <v>0</v>
      </c>
      <c r="V859" s="2">
        <v>14</v>
      </c>
      <c r="W859" s="2">
        <v>13</v>
      </c>
      <c r="X859" s="2">
        <v>54</v>
      </c>
      <c r="Y859" s="2" t="s">
        <v>46</v>
      </c>
      <c r="Z859" s="2" t="s">
        <v>64</v>
      </c>
      <c r="AA859" s="2" t="s">
        <v>215</v>
      </c>
      <c r="AB859" s="2" t="s">
        <v>66</v>
      </c>
      <c r="AC859" s="2" t="s">
        <v>143</v>
      </c>
      <c r="AD859" s="2" t="s">
        <v>68</v>
      </c>
      <c r="AE859" s="2">
        <v>49.4</v>
      </c>
    </row>
    <row r="860" spans="1:31" ht="17" x14ac:dyDescent="0.2">
      <c r="A860" s="5" t="s">
        <v>2673</v>
      </c>
      <c r="B860" s="5" t="s">
        <v>2674</v>
      </c>
      <c r="C860" s="5" t="s">
        <v>258</v>
      </c>
      <c r="D860" s="5">
        <v>48</v>
      </c>
      <c r="E860" s="6">
        <v>28600</v>
      </c>
      <c r="F860" s="5" t="s">
        <v>581</v>
      </c>
      <c r="G860" s="5" t="s">
        <v>133</v>
      </c>
      <c r="H860" s="5" t="s">
        <v>134</v>
      </c>
      <c r="I860" s="5" t="s">
        <v>74</v>
      </c>
      <c r="J860" s="5" t="s">
        <v>583</v>
      </c>
      <c r="K860" s="5" t="s">
        <v>584</v>
      </c>
      <c r="L860" s="5" t="s">
        <v>629</v>
      </c>
      <c r="M860" s="5" t="s">
        <v>255</v>
      </c>
      <c r="N860" s="5" t="s">
        <v>80</v>
      </c>
      <c r="O860" s="6">
        <v>42914</v>
      </c>
      <c r="P860" s="6"/>
      <c r="Q860" s="5" t="s">
        <v>62</v>
      </c>
      <c r="R860" s="7">
        <v>48000</v>
      </c>
      <c r="S860" s="7">
        <v>1000</v>
      </c>
      <c r="T860" s="5" t="s">
        <v>407</v>
      </c>
      <c r="U860" s="5">
        <v>20</v>
      </c>
      <c r="V860" s="5">
        <v>0</v>
      </c>
      <c r="W860" s="5">
        <v>12</v>
      </c>
      <c r="X860" s="5">
        <v>43</v>
      </c>
      <c r="Y860" s="5" t="s">
        <v>46</v>
      </c>
      <c r="Z860" s="5" t="s">
        <v>107</v>
      </c>
      <c r="AA860" s="5" t="s">
        <v>188</v>
      </c>
      <c r="AB860" s="5" t="s">
        <v>164</v>
      </c>
      <c r="AC860" s="5" t="s">
        <v>143</v>
      </c>
      <c r="AD860" s="5" t="s">
        <v>68</v>
      </c>
      <c r="AE860" s="5">
        <v>42</v>
      </c>
    </row>
    <row r="861" spans="1:31" ht="17" x14ac:dyDescent="0.2">
      <c r="A861" s="2" t="s">
        <v>2675</v>
      </c>
      <c r="B861" s="2" t="s">
        <v>2676</v>
      </c>
      <c r="C861" s="2" t="s">
        <v>154</v>
      </c>
      <c r="D861" s="2">
        <v>44</v>
      </c>
      <c r="E861" s="3">
        <v>30033</v>
      </c>
      <c r="F861" s="2" t="s">
        <v>356</v>
      </c>
      <c r="G861" s="2" t="s">
        <v>100</v>
      </c>
      <c r="H861" s="2" t="s">
        <v>755</v>
      </c>
      <c r="I861" s="2" t="s">
        <v>380</v>
      </c>
      <c r="J861" s="2" t="s">
        <v>381</v>
      </c>
      <c r="K861" s="2" t="s">
        <v>382</v>
      </c>
      <c r="L861" s="2" t="s">
        <v>319</v>
      </c>
      <c r="M861" s="2" t="s">
        <v>255</v>
      </c>
      <c r="N861" s="2" t="s">
        <v>80</v>
      </c>
      <c r="O861" s="3">
        <v>45072</v>
      </c>
      <c r="P861" s="3"/>
      <c r="Q861" s="2" t="s">
        <v>62</v>
      </c>
      <c r="R861" s="4">
        <v>79000</v>
      </c>
      <c r="S861" s="4">
        <v>7100</v>
      </c>
      <c r="T861" s="2">
        <v>4</v>
      </c>
      <c r="U861" s="2">
        <v>39</v>
      </c>
      <c r="V861" s="2">
        <v>21</v>
      </c>
      <c r="W861" s="2">
        <v>6</v>
      </c>
      <c r="X861" s="2">
        <v>71</v>
      </c>
      <c r="Y861" s="2" t="s">
        <v>46</v>
      </c>
      <c r="Z861" s="2" t="s">
        <v>64</v>
      </c>
      <c r="AA861" s="2" t="s">
        <v>142</v>
      </c>
      <c r="AB861" s="2" t="s">
        <v>66</v>
      </c>
      <c r="AC861" s="2" t="s">
        <v>267</v>
      </c>
      <c r="AD861" s="2" t="s">
        <v>51</v>
      </c>
      <c r="AE861" s="2">
        <v>77.599999999999994</v>
      </c>
    </row>
    <row r="862" spans="1:31" ht="17" x14ac:dyDescent="0.2">
      <c r="A862" s="5" t="s">
        <v>2677</v>
      </c>
      <c r="B862" s="5" t="s">
        <v>2678</v>
      </c>
      <c r="C862" s="5" t="s">
        <v>35</v>
      </c>
      <c r="D862" s="5">
        <v>43</v>
      </c>
      <c r="E862" s="6" t="s">
        <v>2679</v>
      </c>
      <c r="F862" s="5" t="s">
        <v>99</v>
      </c>
      <c r="G862" s="5" t="s">
        <v>100</v>
      </c>
      <c r="H862" s="5" t="s">
        <v>218</v>
      </c>
      <c r="I862" s="5" t="s">
        <v>74</v>
      </c>
      <c r="J862" s="5" t="s">
        <v>102</v>
      </c>
      <c r="K862" s="5" t="s">
        <v>103</v>
      </c>
      <c r="L862" s="5" t="s">
        <v>411</v>
      </c>
      <c r="M862" s="5" t="s">
        <v>119</v>
      </c>
      <c r="N862" s="5" t="s">
        <v>412</v>
      </c>
      <c r="O862" s="6">
        <v>44700</v>
      </c>
      <c r="P862" s="6"/>
      <c r="Q862" s="5" t="s">
        <v>62</v>
      </c>
      <c r="R862" s="7">
        <v>54000</v>
      </c>
      <c r="S862" s="7">
        <v>7600</v>
      </c>
      <c r="T862" s="5">
        <v>5</v>
      </c>
      <c r="U862" s="5">
        <v>4</v>
      </c>
      <c r="V862" s="5">
        <v>22</v>
      </c>
      <c r="W862" s="5">
        <v>29</v>
      </c>
      <c r="X862" s="5">
        <v>76</v>
      </c>
      <c r="Y862" s="5" t="s">
        <v>63</v>
      </c>
      <c r="Z862" s="5" t="s">
        <v>292</v>
      </c>
      <c r="AA862" s="5" t="s">
        <v>188</v>
      </c>
      <c r="AB862" s="5" t="s">
        <v>164</v>
      </c>
      <c r="AC862" s="5" t="s">
        <v>108</v>
      </c>
      <c r="AD862" s="5" t="s">
        <v>82</v>
      </c>
      <c r="AE862" s="5">
        <v>72.599999999999994</v>
      </c>
    </row>
    <row r="863" spans="1:31" ht="34" x14ac:dyDescent="0.2">
      <c r="A863" s="2" t="s">
        <v>2680</v>
      </c>
      <c r="B863" s="2" t="s">
        <v>2681</v>
      </c>
      <c r="C863" s="2" t="s">
        <v>168</v>
      </c>
      <c r="D863" s="2">
        <v>39</v>
      </c>
      <c r="E863" s="3">
        <v>31900</v>
      </c>
      <c r="F863" s="2" t="s">
        <v>133</v>
      </c>
      <c r="G863" s="2" t="s">
        <v>133</v>
      </c>
      <c r="H863" s="2" t="s">
        <v>475</v>
      </c>
      <c r="I863" s="2" t="s">
        <v>74</v>
      </c>
      <c r="J863" s="2" t="s">
        <v>135</v>
      </c>
      <c r="K863" s="2" t="s">
        <v>136</v>
      </c>
      <c r="L863" s="2" t="s">
        <v>118</v>
      </c>
      <c r="M863" s="2" t="s">
        <v>119</v>
      </c>
      <c r="N863" s="2" t="s">
        <v>120</v>
      </c>
      <c r="O863" s="3">
        <v>42667</v>
      </c>
      <c r="P863" s="3"/>
      <c r="Q863" s="2" t="s">
        <v>45</v>
      </c>
      <c r="R863" s="4">
        <v>58000</v>
      </c>
      <c r="S863" s="4">
        <v>5200</v>
      </c>
      <c r="T863" s="2">
        <v>4</v>
      </c>
      <c r="U863" s="2">
        <v>24</v>
      </c>
      <c r="V863" s="2">
        <v>18</v>
      </c>
      <c r="W863" s="2">
        <v>9</v>
      </c>
      <c r="X863" s="2">
        <v>53</v>
      </c>
      <c r="Y863" s="2" t="s">
        <v>63</v>
      </c>
      <c r="Z863" s="2" t="s">
        <v>151</v>
      </c>
      <c r="AA863" s="2" t="s">
        <v>176</v>
      </c>
      <c r="AB863" s="2" t="s">
        <v>989</v>
      </c>
      <c r="AC863" s="2" t="s">
        <v>143</v>
      </c>
      <c r="AD863" s="2" t="s">
        <v>276</v>
      </c>
      <c r="AE863" s="2">
        <v>66</v>
      </c>
    </row>
    <row r="864" spans="1:31" ht="17" x14ac:dyDescent="0.2">
      <c r="A864" s="5" t="s">
        <v>2682</v>
      </c>
      <c r="B864" s="5" t="s">
        <v>2683</v>
      </c>
      <c r="C864" s="5" t="s">
        <v>154</v>
      </c>
      <c r="D864" s="5">
        <v>57</v>
      </c>
      <c r="E864" s="6">
        <v>25065</v>
      </c>
      <c r="F864" s="5" t="s">
        <v>1465</v>
      </c>
      <c r="G864" s="5" t="s">
        <v>351</v>
      </c>
      <c r="H864" s="5" t="s">
        <v>56</v>
      </c>
      <c r="I864" s="5" t="s">
        <v>89</v>
      </c>
      <c r="J864" s="5" t="s">
        <v>58</v>
      </c>
      <c r="K864" s="5" t="s">
        <v>59</v>
      </c>
      <c r="L864" s="5" t="s">
        <v>173</v>
      </c>
      <c r="M864" s="5" t="s">
        <v>161</v>
      </c>
      <c r="N864" s="5" t="s">
        <v>174</v>
      </c>
      <c r="O864" s="6" t="s">
        <v>2684</v>
      </c>
      <c r="P864" s="6"/>
      <c r="Q864" s="5" t="s">
        <v>62</v>
      </c>
      <c r="R864" s="7">
        <v>151000</v>
      </c>
      <c r="S864" s="7">
        <v>15100</v>
      </c>
      <c r="T864" s="5">
        <v>4</v>
      </c>
      <c r="U864" s="5">
        <v>25</v>
      </c>
      <c r="V864" s="5">
        <v>26</v>
      </c>
      <c r="W864" s="5">
        <v>7</v>
      </c>
      <c r="X864" s="5">
        <v>71</v>
      </c>
      <c r="Y864" s="5" t="s">
        <v>46</v>
      </c>
      <c r="Z864" s="5" t="s">
        <v>47</v>
      </c>
      <c r="AA864" s="5" t="s">
        <v>95</v>
      </c>
      <c r="AB864" s="5" t="s">
        <v>164</v>
      </c>
      <c r="AC864" s="5" t="s">
        <v>67</v>
      </c>
      <c r="AD864" s="5" t="s">
        <v>68</v>
      </c>
      <c r="AE864" s="5">
        <v>73.599999999999994</v>
      </c>
    </row>
    <row r="865" spans="1:31" ht="17" x14ac:dyDescent="0.2">
      <c r="A865" s="2" t="s">
        <v>2685</v>
      </c>
      <c r="B865" s="2" t="s">
        <v>1839</v>
      </c>
      <c r="C865" s="2" t="s">
        <v>154</v>
      </c>
      <c r="D865" s="2">
        <v>44</v>
      </c>
      <c r="E865" s="3">
        <v>29766</v>
      </c>
      <c r="F865" s="2" t="s">
        <v>615</v>
      </c>
      <c r="G865" s="2" t="s">
        <v>72</v>
      </c>
      <c r="H865" s="2" t="s">
        <v>403</v>
      </c>
      <c r="I865" s="2" t="s">
        <v>39</v>
      </c>
      <c r="J865" s="2"/>
      <c r="K865" s="2" t="s">
        <v>534</v>
      </c>
      <c r="L865" s="2" t="s">
        <v>345</v>
      </c>
      <c r="M865" s="2" t="s">
        <v>61</v>
      </c>
      <c r="N865" s="2" t="s">
        <v>346</v>
      </c>
      <c r="O865" s="3">
        <v>44709</v>
      </c>
      <c r="P865" s="3"/>
      <c r="Q865" s="2" t="s">
        <v>62</v>
      </c>
      <c r="R865" s="4">
        <v>182000</v>
      </c>
      <c r="S865" s="4">
        <v>10900</v>
      </c>
      <c r="T865" s="2">
        <v>3</v>
      </c>
      <c r="U865" s="2">
        <v>42</v>
      </c>
      <c r="V865" s="2">
        <v>3</v>
      </c>
      <c r="W865" s="2">
        <v>9</v>
      </c>
      <c r="X865" s="2">
        <v>61</v>
      </c>
      <c r="Y865" s="2" t="s">
        <v>46</v>
      </c>
      <c r="Z865" s="2" t="s">
        <v>107</v>
      </c>
      <c r="AA865" s="2" t="s">
        <v>65</v>
      </c>
      <c r="AB865" s="2" t="s">
        <v>49</v>
      </c>
      <c r="AC865" s="2" t="s">
        <v>408</v>
      </c>
      <c r="AD865" s="2" t="s">
        <v>276</v>
      </c>
      <c r="AE865" s="2">
        <v>63.8</v>
      </c>
    </row>
    <row r="866" spans="1:31" ht="17" x14ac:dyDescent="0.2">
      <c r="A866" s="5" t="s">
        <v>2686</v>
      </c>
      <c r="B866" s="5" t="s">
        <v>2687</v>
      </c>
      <c r="C866" s="5" t="s">
        <v>35</v>
      </c>
      <c r="D866" s="5">
        <v>32</v>
      </c>
      <c r="E866" s="6">
        <v>34214</v>
      </c>
      <c r="F866" s="5" t="s">
        <v>417</v>
      </c>
      <c r="G866" s="5" t="s">
        <v>100</v>
      </c>
      <c r="H866" s="5" t="s">
        <v>519</v>
      </c>
      <c r="I866" s="5" t="s">
        <v>389</v>
      </c>
      <c r="J866" s="5" t="s">
        <v>902</v>
      </c>
      <c r="K866" s="5" t="s">
        <v>903</v>
      </c>
      <c r="L866" s="5" t="s">
        <v>1047</v>
      </c>
      <c r="M866" s="5" t="s">
        <v>289</v>
      </c>
      <c r="N866" s="5" t="s">
        <v>311</v>
      </c>
      <c r="O866" s="6">
        <v>45590</v>
      </c>
      <c r="P866" s="6">
        <v>45796</v>
      </c>
      <c r="Q866" s="5" t="s">
        <v>214</v>
      </c>
      <c r="R866" s="7">
        <v>126000</v>
      </c>
      <c r="S866" s="7">
        <v>1300</v>
      </c>
      <c r="T866" s="5">
        <v>1</v>
      </c>
      <c r="U866" s="5">
        <v>21</v>
      </c>
      <c r="V866" s="5">
        <v>11</v>
      </c>
      <c r="W866" s="5">
        <v>0</v>
      </c>
      <c r="X866" s="5">
        <v>25</v>
      </c>
      <c r="Y866" s="5" t="s">
        <v>46</v>
      </c>
      <c r="Z866" s="5" t="s">
        <v>64</v>
      </c>
      <c r="AA866" s="5" t="s">
        <v>48</v>
      </c>
      <c r="AB866" s="5" t="s">
        <v>66</v>
      </c>
      <c r="AC866" s="5" t="s">
        <v>121</v>
      </c>
      <c r="AD866" s="5" t="s">
        <v>51</v>
      </c>
      <c r="AE866" s="5">
        <v>33</v>
      </c>
    </row>
    <row r="867" spans="1:31" ht="34" x14ac:dyDescent="0.2">
      <c r="A867" s="2" t="s">
        <v>2688</v>
      </c>
      <c r="B867" s="2" t="s">
        <v>2689</v>
      </c>
      <c r="C867" s="2" t="s">
        <v>287</v>
      </c>
      <c r="D867" s="2">
        <v>38</v>
      </c>
      <c r="E867" s="3">
        <v>32062</v>
      </c>
      <c r="F867" s="2" t="s">
        <v>417</v>
      </c>
      <c r="G867" s="2" t="s">
        <v>100</v>
      </c>
      <c r="H867" s="2" t="s">
        <v>329</v>
      </c>
      <c r="I867" s="2" t="s">
        <v>74</v>
      </c>
      <c r="J867" s="2" t="s">
        <v>676</v>
      </c>
      <c r="K867" s="2" t="s">
        <v>677</v>
      </c>
      <c r="L867" s="2" t="s">
        <v>434</v>
      </c>
      <c r="M867" s="2" t="s">
        <v>61</v>
      </c>
      <c r="N867" s="2" t="s">
        <v>220</v>
      </c>
      <c r="O867" s="3" t="s">
        <v>2690</v>
      </c>
      <c r="P867" s="3"/>
      <c r="Q867" s="2" t="s">
        <v>128</v>
      </c>
      <c r="R867" s="4">
        <v>51000</v>
      </c>
      <c r="S867" s="4">
        <v>7100</v>
      </c>
      <c r="T867" s="2">
        <v>5</v>
      </c>
      <c r="U867" s="2">
        <v>28</v>
      </c>
      <c r="V867" s="2">
        <v>20</v>
      </c>
      <c r="W867" s="2">
        <v>26</v>
      </c>
      <c r="X867" s="2">
        <v>75</v>
      </c>
      <c r="Y867" s="2" t="s">
        <v>46</v>
      </c>
      <c r="Z867" s="2" t="s">
        <v>47</v>
      </c>
      <c r="AA867" s="2" t="s">
        <v>1095</v>
      </c>
      <c r="AB867" s="2" t="s">
        <v>243</v>
      </c>
      <c r="AC867" s="2" t="s">
        <v>121</v>
      </c>
      <c r="AD867" s="2" t="s">
        <v>68</v>
      </c>
      <c r="AE867" s="2">
        <v>78.2</v>
      </c>
    </row>
    <row r="868" spans="1:31" ht="17" x14ac:dyDescent="0.2">
      <c r="A868" s="5" t="s">
        <v>2691</v>
      </c>
      <c r="B868" s="5" t="s">
        <v>2692</v>
      </c>
      <c r="C868" s="5" t="s">
        <v>154</v>
      </c>
      <c r="D868" s="5">
        <v>40</v>
      </c>
      <c r="E868" s="6">
        <v>31478</v>
      </c>
      <c r="F868" s="5" t="s">
        <v>693</v>
      </c>
      <c r="G868" s="5" t="s">
        <v>133</v>
      </c>
      <c r="H868" s="5" t="s">
        <v>134</v>
      </c>
      <c r="I868" s="5" t="s">
        <v>74</v>
      </c>
      <c r="J868" s="5" t="s">
        <v>135</v>
      </c>
      <c r="K868" s="5" t="s">
        <v>136</v>
      </c>
      <c r="L868" s="5" t="s">
        <v>1613</v>
      </c>
      <c r="M868" s="5" t="s">
        <v>234</v>
      </c>
      <c r="N868" s="5" t="s">
        <v>545</v>
      </c>
      <c r="O868" s="6">
        <v>45492</v>
      </c>
      <c r="P868" s="6">
        <v>45975</v>
      </c>
      <c r="Q868" s="5" t="s">
        <v>141</v>
      </c>
      <c r="R868" s="7">
        <v>62000</v>
      </c>
      <c r="S868" s="7">
        <v>5600</v>
      </c>
      <c r="T868" s="5">
        <v>4</v>
      </c>
      <c r="U868" s="5">
        <v>29</v>
      </c>
      <c r="V868" s="5">
        <v>10</v>
      </c>
      <c r="W868" s="5">
        <v>11</v>
      </c>
      <c r="X868" s="5">
        <v>60</v>
      </c>
      <c r="Y868" s="5" t="s">
        <v>298</v>
      </c>
      <c r="Z868" s="5" t="s">
        <v>47</v>
      </c>
      <c r="AA868" s="5" t="s">
        <v>65</v>
      </c>
      <c r="AB868" s="5" t="s">
        <v>164</v>
      </c>
      <c r="AC868" s="5" t="s">
        <v>143</v>
      </c>
      <c r="AD868" s="5" t="s">
        <v>68</v>
      </c>
      <c r="AE868" s="5">
        <v>68.8</v>
      </c>
    </row>
    <row r="869" spans="1:31" ht="17" x14ac:dyDescent="0.2">
      <c r="A869" s="2" t="s">
        <v>2693</v>
      </c>
      <c r="B869" s="2" t="s">
        <v>2694</v>
      </c>
      <c r="C869" s="2" t="s">
        <v>154</v>
      </c>
      <c r="D869" s="2">
        <v>45</v>
      </c>
      <c r="E869" s="3">
        <v>29395</v>
      </c>
      <c r="F869" s="2" t="s">
        <v>402</v>
      </c>
      <c r="G869" s="2" t="s">
        <v>72</v>
      </c>
      <c r="H869" s="2" t="s">
        <v>2695</v>
      </c>
      <c r="I869" s="2" t="s">
        <v>89</v>
      </c>
      <c r="J869" s="2" t="s">
        <v>617</v>
      </c>
      <c r="K869" s="2" t="s">
        <v>618</v>
      </c>
      <c r="L869" s="2" t="s">
        <v>60</v>
      </c>
      <c r="M869" s="2" t="s">
        <v>61</v>
      </c>
      <c r="N869" s="2" t="s">
        <v>60</v>
      </c>
      <c r="O869" s="3">
        <v>45483</v>
      </c>
      <c r="P869" s="3"/>
      <c r="Q869" s="2" t="s">
        <v>297</v>
      </c>
      <c r="R869" s="4">
        <v>135000</v>
      </c>
      <c r="S869" s="4">
        <v>1400</v>
      </c>
      <c r="T869" s="2" t="s">
        <v>984</v>
      </c>
      <c r="U869" s="2">
        <v>31</v>
      </c>
      <c r="V869" s="2">
        <v>12</v>
      </c>
      <c r="W869" s="2">
        <v>0</v>
      </c>
      <c r="X869" s="2">
        <v>79</v>
      </c>
      <c r="Y869" s="2" t="s">
        <v>46</v>
      </c>
      <c r="Z869" s="2" t="s">
        <v>347</v>
      </c>
      <c r="AA869" s="2" t="s">
        <v>221</v>
      </c>
      <c r="AB869" s="2" t="s">
        <v>80</v>
      </c>
      <c r="AC869" s="2" t="s">
        <v>804</v>
      </c>
      <c r="AD869" s="2" t="s">
        <v>68</v>
      </c>
      <c r="AE869" s="2">
        <v>54.4</v>
      </c>
    </row>
    <row r="870" spans="1:31" ht="17" x14ac:dyDescent="0.2">
      <c r="A870" s="5" t="s">
        <v>2696</v>
      </c>
      <c r="B870" s="5" t="s">
        <v>2697</v>
      </c>
      <c r="C870" s="5" t="s">
        <v>154</v>
      </c>
      <c r="D870" s="5">
        <v>29</v>
      </c>
      <c r="E870" s="6">
        <v>35278</v>
      </c>
      <c r="F870" s="5" t="s">
        <v>417</v>
      </c>
      <c r="G870" s="5" t="s">
        <v>100</v>
      </c>
      <c r="H870" s="5" t="s">
        <v>329</v>
      </c>
      <c r="I870" s="5" t="s">
        <v>183</v>
      </c>
      <c r="J870" s="5" t="s">
        <v>418</v>
      </c>
      <c r="K870" s="5" t="s">
        <v>419</v>
      </c>
      <c r="L870" s="5" t="s">
        <v>524</v>
      </c>
      <c r="M870" s="5" t="s">
        <v>525</v>
      </c>
      <c r="N870" s="5" t="s">
        <v>526</v>
      </c>
      <c r="O870" s="6">
        <v>43869</v>
      </c>
      <c r="P870" s="6">
        <v>45193</v>
      </c>
      <c r="Q870" s="5" t="s">
        <v>141</v>
      </c>
      <c r="R870" s="7">
        <v>62000</v>
      </c>
      <c r="S870" s="7">
        <v>5600</v>
      </c>
      <c r="T870" s="5">
        <v>4</v>
      </c>
      <c r="U870" s="5">
        <v>32</v>
      </c>
      <c r="V870" s="5">
        <v>3</v>
      </c>
      <c r="W870" s="5">
        <v>9</v>
      </c>
      <c r="X870" s="5">
        <v>70</v>
      </c>
      <c r="Y870" s="5" t="s">
        <v>46</v>
      </c>
      <c r="Z870" s="5" t="s">
        <v>64</v>
      </c>
      <c r="AA870" s="5" t="s">
        <v>65</v>
      </c>
      <c r="AB870" s="5" t="s">
        <v>80</v>
      </c>
      <c r="AC870" s="5" t="s">
        <v>121</v>
      </c>
      <c r="AD870" s="5" t="s">
        <v>68</v>
      </c>
      <c r="AE870" s="5">
        <v>74</v>
      </c>
    </row>
    <row r="871" spans="1:31" ht="34" x14ac:dyDescent="0.2">
      <c r="A871" s="2" t="s">
        <v>2698</v>
      </c>
      <c r="B871" s="2" t="s">
        <v>2699</v>
      </c>
      <c r="C871" s="2" t="s">
        <v>332</v>
      </c>
      <c r="D871" s="2">
        <v>57</v>
      </c>
      <c r="E871" s="3">
        <v>25170</v>
      </c>
      <c r="F871" s="2" t="s">
        <v>279</v>
      </c>
      <c r="G871" s="2" t="s">
        <v>55</v>
      </c>
      <c r="H871" s="2" t="s">
        <v>2700</v>
      </c>
      <c r="I871" s="2" t="s">
        <v>115</v>
      </c>
      <c r="J871" s="2" t="s">
        <v>308</v>
      </c>
      <c r="K871" s="2" t="s">
        <v>309</v>
      </c>
      <c r="L871" s="2" t="s">
        <v>1411</v>
      </c>
      <c r="M871" s="2" t="s">
        <v>43</v>
      </c>
      <c r="N871" s="2" t="s">
        <v>44</v>
      </c>
      <c r="O871" s="3">
        <v>45816</v>
      </c>
      <c r="P871" s="3"/>
      <c r="Q871" s="2" t="s">
        <v>128</v>
      </c>
      <c r="R871" s="4">
        <v>55000</v>
      </c>
      <c r="S871" s="4">
        <v>0</v>
      </c>
      <c r="T871" s="2">
        <v>1</v>
      </c>
      <c r="U871" s="2">
        <v>29</v>
      </c>
      <c r="V871" s="2">
        <v>15</v>
      </c>
      <c r="W871" s="2">
        <v>13</v>
      </c>
      <c r="X871" s="2">
        <v>25</v>
      </c>
      <c r="Y871" s="2" t="s">
        <v>320</v>
      </c>
      <c r="Z871" s="2" t="s">
        <v>64</v>
      </c>
      <c r="AA871" s="2" t="s">
        <v>188</v>
      </c>
      <c r="AB871" s="2" t="s">
        <v>66</v>
      </c>
      <c r="AC871" s="2" t="s">
        <v>284</v>
      </c>
      <c r="AD871" s="2" t="s">
        <v>940</v>
      </c>
      <c r="AE871" s="2">
        <v>28.5</v>
      </c>
    </row>
    <row r="872" spans="1:31" ht="17" x14ac:dyDescent="0.2">
      <c r="A872" s="5" t="s">
        <v>2701</v>
      </c>
      <c r="B872" s="5" t="s">
        <v>2702</v>
      </c>
      <c r="C872" s="5" t="s">
        <v>642</v>
      </c>
      <c r="D872" s="5">
        <v>29</v>
      </c>
      <c r="E872" s="6">
        <v>35432</v>
      </c>
      <c r="F872" s="5" t="s">
        <v>210</v>
      </c>
      <c r="G872" s="5" t="s">
        <v>100</v>
      </c>
      <c r="H872" s="5" t="s">
        <v>114</v>
      </c>
      <c r="I872" s="5" t="s">
        <v>115</v>
      </c>
      <c r="J872" s="5" t="s">
        <v>743</v>
      </c>
      <c r="K872" s="5" t="s">
        <v>744</v>
      </c>
      <c r="L872" s="5" t="s">
        <v>242</v>
      </c>
      <c r="M872" s="5" t="s">
        <v>740</v>
      </c>
      <c r="N872" s="5" t="s">
        <v>235</v>
      </c>
      <c r="O872" s="6" t="s">
        <v>2355</v>
      </c>
      <c r="P872" s="6"/>
      <c r="Q872" s="5" t="s">
        <v>297</v>
      </c>
      <c r="R872" s="7">
        <v>72000</v>
      </c>
      <c r="S872" s="7">
        <v>3600</v>
      </c>
      <c r="T872" s="5">
        <v>3</v>
      </c>
      <c r="U872" s="5">
        <v>13</v>
      </c>
      <c r="V872" s="5">
        <v>21</v>
      </c>
      <c r="W872" s="5">
        <v>3</v>
      </c>
      <c r="X872" s="5">
        <v>65</v>
      </c>
      <c r="Y872" s="5" t="s">
        <v>46</v>
      </c>
      <c r="Z872" s="5" t="s">
        <v>64</v>
      </c>
      <c r="AA872" s="5" t="s">
        <v>95</v>
      </c>
      <c r="AB872" s="5" t="s">
        <v>80</v>
      </c>
      <c r="AC872" s="5" t="s">
        <v>121</v>
      </c>
      <c r="AD872" s="5" t="s">
        <v>68</v>
      </c>
      <c r="AE872" s="5">
        <v>61.5</v>
      </c>
    </row>
    <row r="873" spans="1:31" ht="17" x14ac:dyDescent="0.2">
      <c r="A873" s="2" t="s">
        <v>2703</v>
      </c>
      <c r="B873" s="2" t="s">
        <v>2704</v>
      </c>
      <c r="C873" s="2" t="s">
        <v>35</v>
      </c>
      <c r="D873" s="2">
        <v>46</v>
      </c>
      <c r="E873" s="3">
        <v>29377</v>
      </c>
      <c r="F873" s="2" t="s">
        <v>429</v>
      </c>
      <c r="G873" s="2" t="s">
        <v>72</v>
      </c>
      <c r="H873" s="2" t="s">
        <v>1673</v>
      </c>
      <c r="I873" s="2" t="s">
        <v>57</v>
      </c>
      <c r="J873" s="2" t="s">
        <v>906</v>
      </c>
      <c r="K873" s="2" t="s">
        <v>515</v>
      </c>
      <c r="L873" s="2" t="s">
        <v>1944</v>
      </c>
      <c r="M873" s="2" t="s">
        <v>265</v>
      </c>
      <c r="N873" s="2" t="s">
        <v>360</v>
      </c>
      <c r="O873" s="3">
        <v>45791</v>
      </c>
      <c r="P873" s="3"/>
      <c r="Q873" s="2" t="s">
        <v>62</v>
      </c>
      <c r="R873" s="4">
        <v>77000</v>
      </c>
      <c r="S873" s="4">
        <v>0</v>
      </c>
      <c r="T873" s="2">
        <v>1</v>
      </c>
      <c r="U873" s="2">
        <v>29</v>
      </c>
      <c r="V873" s="2">
        <v>16</v>
      </c>
      <c r="W873" s="2">
        <v>8</v>
      </c>
      <c r="X873" s="2">
        <v>53</v>
      </c>
      <c r="Y873" s="2" t="s">
        <v>46</v>
      </c>
      <c r="Z873" s="2" t="s">
        <v>64</v>
      </c>
      <c r="AA873" s="2" t="s">
        <v>215</v>
      </c>
      <c r="AB873" s="2" t="s">
        <v>66</v>
      </c>
      <c r="AC873" s="2" t="s">
        <v>130</v>
      </c>
      <c r="AD873" s="2" t="s">
        <v>82</v>
      </c>
      <c r="AE873" s="2">
        <v>40.799999999999997</v>
      </c>
    </row>
    <row r="874" spans="1:31" ht="17" x14ac:dyDescent="0.2">
      <c r="A874" s="5" t="s">
        <v>2705</v>
      </c>
      <c r="B874" s="5" t="s">
        <v>2706</v>
      </c>
      <c r="C874" s="5" t="s">
        <v>287</v>
      </c>
      <c r="D874" s="5">
        <v>36</v>
      </c>
      <c r="E874" s="6">
        <v>32792</v>
      </c>
      <c r="F874" s="5" t="s">
        <v>279</v>
      </c>
      <c r="G874" s="5" t="s">
        <v>55</v>
      </c>
      <c r="H874" s="5" t="s">
        <v>626</v>
      </c>
      <c r="I874" s="5" t="s">
        <v>157</v>
      </c>
      <c r="J874" s="5" t="s">
        <v>281</v>
      </c>
      <c r="K874" s="5" t="s">
        <v>1026</v>
      </c>
      <c r="L874" s="5" t="s">
        <v>1746</v>
      </c>
      <c r="M874" s="5" t="s">
        <v>61</v>
      </c>
      <c r="N874" s="5" t="s">
        <v>60</v>
      </c>
      <c r="O874" s="6" t="s">
        <v>2707</v>
      </c>
      <c r="P874" s="6"/>
      <c r="Q874" s="5" t="s">
        <v>128</v>
      </c>
      <c r="R874" s="7">
        <v>46000</v>
      </c>
      <c r="S874" s="7">
        <v>2300</v>
      </c>
      <c r="T874" s="5">
        <v>3</v>
      </c>
      <c r="U874" s="5">
        <v>33</v>
      </c>
      <c r="V874" s="5">
        <v>17</v>
      </c>
      <c r="W874" s="5">
        <v>20</v>
      </c>
      <c r="X874" s="5">
        <v>47</v>
      </c>
      <c r="Y874" s="5" t="s">
        <v>46</v>
      </c>
      <c r="Z874" s="5" t="s">
        <v>47</v>
      </c>
      <c r="AA874" s="5" t="s">
        <v>95</v>
      </c>
      <c r="AB874" s="5" t="s">
        <v>164</v>
      </c>
      <c r="AC874" s="5" t="s">
        <v>284</v>
      </c>
      <c r="AD874" s="5" t="s">
        <v>82</v>
      </c>
      <c r="AE874" s="5">
        <v>51.7</v>
      </c>
    </row>
    <row r="875" spans="1:31" ht="34" x14ac:dyDescent="0.2">
      <c r="A875" s="2" t="s">
        <v>2708</v>
      </c>
      <c r="B875" s="2" t="s">
        <v>2709</v>
      </c>
      <c r="C875" s="2" t="s">
        <v>642</v>
      </c>
      <c r="D875" s="2">
        <v>47</v>
      </c>
      <c r="E875" s="3">
        <v>28670</v>
      </c>
      <c r="F875" s="2" t="s">
        <v>113</v>
      </c>
      <c r="G875" s="2" t="s">
        <v>675</v>
      </c>
      <c r="H875" s="2" t="s">
        <v>519</v>
      </c>
      <c r="I875" s="2" t="s">
        <v>39</v>
      </c>
      <c r="J875" s="2" t="s">
        <v>231</v>
      </c>
      <c r="K875" s="2" t="s">
        <v>232</v>
      </c>
      <c r="L875" s="2" t="s">
        <v>995</v>
      </c>
      <c r="M875" s="2" t="s">
        <v>525</v>
      </c>
      <c r="N875" s="2" t="s">
        <v>730</v>
      </c>
      <c r="O875" s="3">
        <v>45306</v>
      </c>
      <c r="P875" s="3"/>
      <c r="Q875" s="2" t="s">
        <v>62</v>
      </c>
      <c r="R875" s="4">
        <v>160000</v>
      </c>
      <c r="S875" s="4">
        <v>1600</v>
      </c>
      <c r="T875" s="2">
        <v>1</v>
      </c>
      <c r="U875" s="2">
        <v>17</v>
      </c>
      <c r="V875" s="2">
        <v>9</v>
      </c>
      <c r="W875" s="2">
        <v>14</v>
      </c>
      <c r="X875" s="2">
        <v>65</v>
      </c>
      <c r="Y875" s="2" t="s">
        <v>46</v>
      </c>
      <c r="Z875" s="2" t="s">
        <v>151</v>
      </c>
      <c r="AA875" s="2" t="s">
        <v>48</v>
      </c>
      <c r="AB875" s="2" t="s">
        <v>299</v>
      </c>
      <c r="AC875" s="2" t="s">
        <v>121</v>
      </c>
      <c r="AD875" s="2" t="s">
        <v>68</v>
      </c>
      <c r="AE875" s="2">
        <v>39</v>
      </c>
    </row>
    <row r="876" spans="1:31" ht="17" x14ac:dyDescent="0.2">
      <c r="A876" s="5" t="s">
        <v>2710</v>
      </c>
      <c r="B876" s="5" t="s">
        <v>2711</v>
      </c>
      <c r="C876" s="5" t="s">
        <v>35</v>
      </c>
      <c r="D876" s="5">
        <v>30</v>
      </c>
      <c r="E876" s="6">
        <v>35047</v>
      </c>
      <c r="F876" s="5" t="s">
        <v>99</v>
      </c>
      <c r="G876" s="5" t="s">
        <v>100</v>
      </c>
      <c r="H876" s="5" t="s">
        <v>218</v>
      </c>
      <c r="I876" s="5" t="s">
        <v>74</v>
      </c>
      <c r="J876" s="5" t="s">
        <v>102</v>
      </c>
      <c r="K876" s="5" t="s">
        <v>103</v>
      </c>
      <c r="L876" s="5" t="s">
        <v>411</v>
      </c>
      <c r="M876" s="5" t="s">
        <v>119</v>
      </c>
      <c r="N876" s="5" t="s">
        <v>412</v>
      </c>
      <c r="O876" s="6" t="s">
        <v>2712</v>
      </c>
      <c r="P876" s="6"/>
      <c r="Q876" s="5" t="s">
        <v>62</v>
      </c>
      <c r="R876" s="7">
        <v>56000</v>
      </c>
      <c r="S876" s="7">
        <v>0</v>
      </c>
      <c r="T876" s="5">
        <v>1</v>
      </c>
      <c r="U876" s="5">
        <v>21</v>
      </c>
      <c r="V876" s="5">
        <v>30</v>
      </c>
      <c r="W876" s="5">
        <v>3</v>
      </c>
      <c r="X876" s="5">
        <v>51</v>
      </c>
      <c r="Y876" s="5" t="s">
        <v>46</v>
      </c>
      <c r="Z876" s="5" t="s">
        <v>47</v>
      </c>
      <c r="AA876" s="5" t="s">
        <v>188</v>
      </c>
      <c r="AB876" s="5" t="s">
        <v>164</v>
      </c>
      <c r="AC876" s="5" t="s">
        <v>108</v>
      </c>
      <c r="AD876" s="5" t="s">
        <v>68</v>
      </c>
      <c r="AE876" s="5">
        <v>40.6</v>
      </c>
    </row>
    <row r="877" spans="1:31" ht="17" x14ac:dyDescent="0.2">
      <c r="A877" s="2" t="s">
        <v>2713</v>
      </c>
      <c r="B877" s="2" t="s">
        <v>2714</v>
      </c>
      <c r="C877" s="2" t="s">
        <v>258</v>
      </c>
      <c r="D877" s="2">
        <v>22</v>
      </c>
      <c r="E877" s="3">
        <v>37975</v>
      </c>
      <c r="F877" s="2" t="s">
        <v>133</v>
      </c>
      <c r="G877" s="2" t="s">
        <v>133</v>
      </c>
      <c r="H877" s="2" t="s">
        <v>582</v>
      </c>
      <c r="I877" s="2" t="s">
        <v>57</v>
      </c>
      <c r="J877" s="2" t="s">
        <v>583</v>
      </c>
      <c r="K877" s="2" t="s">
        <v>584</v>
      </c>
      <c r="L877" s="2" t="s">
        <v>186</v>
      </c>
      <c r="M877" s="2" t="s">
        <v>61</v>
      </c>
      <c r="N877" s="2" t="s">
        <v>186</v>
      </c>
      <c r="O877" s="3">
        <v>44238</v>
      </c>
      <c r="P877" s="3"/>
      <c r="Q877" s="2" t="s">
        <v>62</v>
      </c>
      <c r="R877" s="4">
        <v>106000</v>
      </c>
      <c r="S877" s="4">
        <v>14800</v>
      </c>
      <c r="T877" s="2">
        <v>5</v>
      </c>
      <c r="U877" s="2">
        <v>25</v>
      </c>
      <c r="V877" s="2">
        <v>9</v>
      </c>
      <c r="W877" s="2">
        <v>5</v>
      </c>
      <c r="X877" s="2">
        <v>59</v>
      </c>
      <c r="Y877" s="2" t="s">
        <v>46</v>
      </c>
      <c r="Z877" s="2" t="s">
        <v>151</v>
      </c>
      <c r="AA877" s="2" t="s">
        <v>1923</v>
      </c>
      <c r="AB877" s="2" t="s">
        <v>66</v>
      </c>
      <c r="AC877" s="2" t="s">
        <v>143</v>
      </c>
      <c r="AD877" s="2" t="s">
        <v>51</v>
      </c>
      <c r="AE877" s="2">
        <v>79.400000000000006</v>
      </c>
    </row>
    <row r="878" spans="1:31" ht="17" x14ac:dyDescent="0.2">
      <c r="A878" s="5" t="s">
        <v>2698</v>
      </c>
      <c r="B878" s="5" t="s">
        <v>2715</v>
      </c>
      <c r="C878" s="5" t="s">
        <v>168</v>
      </c>
      <c r="D878" s="5">
        <v>38</v>
      </c>
      <c r="E878" s="6">
        <v>32227</v>
      </c>
      <c r="F878" s="5" t="s">
        <v>518</v>
      </c>
      <c r="G878" s="5" t="s">
        <v>100</v>
      </c>
      <c r="H878" s="5" t="s">
        <v>230</v>
      </c>
      <c r="I878" s="5" t="s">
        <v>157</v>
      </c>
      <c r="J878" s="5" t="s">
        <v>440</v>
      </c>
      <c r="K878" s="5" t="s">
        <v>441</v>
      </c>
      <c r="L878" s="5" t="s">
        <v>92</v>
      </c>
      <c r="M878" s="5" t="s">
        <v>337</v>
      </c>
      <c r="N878" s="5" t="s">
        <v>94</v>
      </c>
      <c r="O878" s="6">
        <v>44648</v>
      </c>
      <c r="P878" s="6">
        <v>45168</v>
      </c>
      <c r="Q878" s="5" t="s">
        <v>141</v>
      </c>
      <c r="R878" s="7">
        <v>41000</v>
      </c>
      <c r="S878" s="7">
        <v>2000</v>
      </c>
      <c r="T878" s="5">
        <v>3</v>
      </c>
      <c r="U878" s="5">
        <v>31</v>
      </c>
      <c r="V878" s="5">
        <v>24</v>
      </c>
      <c r="W878" s="5">
        <v>17</v>
      </c>
      <c r="X878" s="5">
        <v>70</v>
      </c>
      <c r="Y878" s="5" t="s">
        <v>46</v>
      </c>
      <c r="Z878" s="5" t="s">
        <v>367</v>
      </c>
      <c r="AA878" s="5" t="s">
        <v>215</v>
      </c>
      <c r="AB878" s="5" t="s">
        <v>66</v>
      </c>
      <c r="AC878" s="5" t="s">
        <v>121</v>
      </c>
      <c r="AD878" s="5" t="s">
        <v>196</v>
      </c>
      <c r="AE878" s="5">
        <v>60.8</v>
      </c>
    </row>
    <row r="879" spans="1:31" ht="17" x14ac:dyDescent="0.2">
      <c r="A879" s="2" t="s">
        <v>2716</v>
      </c>
      <c r="B879" s="2" t="s">
        <v>2717</v>
      </c>
      <c r="C879" s="2" t="s">
        <v>332</v>
      </c>
      <c r="D879" s="2">
        <v>49</v>
      </c>
      <c r="E879" s="3">
        <v>27980</v>
      </c>
      <c r="F879" s="2" t="s">
        <v>429</v>
      </c>
      <c r="G879" s="2" t="s">
        <v>72</v>
      </c>
      <c r="H879" s="2" t="s">
        <v>555</v>
      </c>
      <c r="I879" s="2" t="s">
        <v>380</v>
      </c>
      <c r="J879" s="2" t="s">
        <v>461</v>
      </c>
      <c r="K879" s="2" t="s">
        <v>462</v>
      </c>
      <c r="L879" s="2" t="s">
        <v>160</v>
      </c>
      <c r="M879" s="2" t="s">
        <v>161</v>
      </c>
      <c r="N879" s="2" t="s">
        <v>1131</v>
      </c>
      <c r="O879" s="3">
        <v>44122</v>
      </c>
      <c r="P879" s="3"/>
      <c r="Q879" s="2" t="s">
        <v>62</v>
      </c>
      <c r="R879" s="4">
        <v>79000</v>
      </c>
      <c r="S879" s="4">
        <v>7100</v>
      </c>
      <c r="T879" s="2">
        <v>4</v>
      </c>
      <c r="U879" s="2">
        <v>11</v>
      </c>
      <c r="V879" s="2">
        <v>20</v>
      </c>
      <c r="W879" s="2">
        <v>17</v>
      </c>
      <c r="X879" s="2">
        <v>70</v>
      </c>
      <c r="Y879" s="2" t="s">
        <v>339</v>
      </c>
      <c r="Z879" s="2" t="s">
        <v>64</v>
      </c>
      <c r="AA879" s="2" t="s">
        <v>176</v>
      </c>
      <c r="AB879" s="2" t="s">
        <v>164</v>
      </c>
      <c r="AC879" s="2" t="s">
        <v>130</v>
      </c>
      <c r="AD879" s="2" t="s">
        <v>51</v>
      </c>
      <c r="AE879" s="2">
        <v>64.8</v>
      </c>
    </row>
    <row r="880" spans="1:31" ht="17" x14ac:dyDescent="0.2">
      <c r="A880" s="5" t="s">
        <v>2718</v>
      </c>
      <c r="B880" s="5" t="s">
        <v>2719</v>
      </c>
      <c r="C880" s="5" t="s">
        <v>35</v>
      </c>
      <c r="D880" s="5">
        <v>33</v>
      </c>
      <c r="E880" s="6">
        <v>33923</v>
      </c>
      <c r="F880" s="5" t="s">
        <v>609</v>
      </c>
      <c r="G880" s="5" t="s">
        <v>55</v>
      </c>
      <c r="H880" s="5" t="s">
        <v>2720</v>
      </c>
      <c r="I880" s="5" t="s">
        <v>39</v>
      </c>
      <c r="J880" s="5" t="s">
        <v>171</v>
      </c>
      <c r="K880" s="5" t="s">
        <v>172</v>
      </c>
      <c r="L880" s="5" t="s">
        <v>319</v>
      </c>
      <c r="M880" s="5" t="s">
        <v>255</v>
      </c>
      <c r="N880" s="5" t="s">
        <v>80</v>
      </c>
      <c r="O880" s="6">
        <v>45738</v>
      </c>
      <c r="P880" s="6"/>
      <c r="Q880" s="5" t="s">
        <v>62</v>
      </c>
      <c r="R880" s="7">
        <v>166000</v>
      </c>
      <c r="S880" s="7">
        <v>5000</v>
      </c>
      <c r="T880" s="5">
        <v>2</v>
      </c>
      <c r="U880" s="5">
        <v>21</v>
      </c>
      <c r="V880" s="5">
        <v>15</v>
      </c>
      <c r="W880" s="5">
        <v>21</v>
      </c>
      <c r="X880" s="5">
        <v>62</v>
      </c>
      <c r="Y880" s="5" t="s">
        <v>298</v>
      </c>
      <c r="Z880" s="5" t="s">
        <v>47</v>
      </c>
      <c r="AA880" s="5" t="s">
        <v>176</v>
      </c>
      <c r="AB880" s="5" t="s">
        <v>80</v>
      </c>
      <c r="AC880" s="5" t="s">
        <v>177</v>
      </c>
      <c r="AD880" s="5" t="s">
        <v>68</v>
      </c>
      <c r="AE880" s="5">
        <v>45</v>
      </c>
    </row>
    <row r="881" spans="1:31" ht="34" x14ac:dyDescent="0.2">
      <c r="A881" s="2" t="s">
        <v>2721</v>
      </c>
      <c r="B881" s="2" t="s">
        <v>2722</v>
      </c>
      <c r="C881" s="2" t="s">
        <v>154</v>
      </c>
      <c r="D881" s="2">
        <v>50</v>
      </c>
      <c r="E881" s="3">
        <v>27905</v>
      </c>
      <c r="F881" s="2" t="s">
        <v>370</v>
      </c>
      <c r="G881" s="2" t="s">
        <v>181</v>
      </c>
      <c r="H881" s="2" t="s">
        <v>897</v>
      </c>
      <c r="I881" s="2" t="s">
        <v>57</v>
      </c>
      <c r="J881" s="2" t="s">
        <v>372</v>
      </c>
      <c r="K881" s="2" t="s">
        <v>373</v>
      </c>
      <c r="L881" s="2" t="s">
        <v>472</v>
      </c>
      <c r="M881" s="2" t="s">
        <v>43</v>
      </c>
      <c r="N881" s="2" t="s">
        <v>421</v>
      </c>
      <c r="O881" s="3" t="s">
        <v>2723</v>
      </c>
      <c r="P881" s="3"/>
      <c r="Q881" s="2" t="s">
        <v>62</v>
      </c>
      <c r="R881" s="4">
        <v>85000</v>
      </c>
      <c r="S881" s="4">
        <v>4200</v>
      </c>
      <c r="T881" s="2">
        <v>3</v>
      </c>
      <c r="U881" s="2">
        <v>3</v>
      </c>
      <c r="V881" s="2">
        <v>8</v>
      </c>
      <c r="W881" s="2">
        <v>18</v>
      </c>
      <c r="X881" s="2">
        <v>53</v>
      </c>
      <c r="Y881" s="2" t="s">
        <v>46</v>
      </c>
      <c r="Z881" s="2" t="s">
        <v>64</v>
      </c>
      <c r="AA881" s="2" t="s">
        <v>142</v>
      </c>
      <c r="AB881" s="2" t="s">
        <v>66</v>
      </c>
      <c r="AC881" s="2" t="s">
        <v>376</v>
      </c>
      <c r="AD881" s="2" t="s">
        <v>109</v>
      </c>
      <c r="AE881" s="2">
        <v>47.3</v>
      </c>
    </row>
    <row r="882" spans="1:31" ht="17" x14ac:dyDescent="0.2">
      <c r="A882" s="5" t="s">
        <v>2724</v>
      </c>
      <c r="B882" s="5" t="s">
        <v>2725</v>
      </c>
      <c r="C882" s="5" t="s">
        <v>209</v>
      </c>
      <c r="D882" s="5">
        <v>58</v>
      </c>
      <c r="E882" s="6">
        <v>24987</v>
      </c>
      <c r="F882" s="5" t="s">
        <v>402</v>
      </c>
      <c r="G882" s="5" t="s">
        <v>72</v>
      </c>
      <c r="H882" s="5" t="s">
        <v>616</v>
      </c>
      <c r="I882" s="5" t="s">
        <v>57</v>
      </c>
      <c r="J882" s="5" t="s">
        <v>948</v>
      </c>
      <c r="K882" s="5" t="s">
        <v>949</v>
      </c>
      <c r="L882" s="5" t="s">
        <v>1197</v>
      </c>
      <c r="M882" s="5" t="s">
        <v>161</v>
      </c>
      <c r="N882" s="5" t="s">
        <v>174</v>
      </c>
      <c r="O882" s="6">
        <v>45954</v>
      </c>
      <c r="P882" s="6"/>
      <c r="Q882" s="5" t="s">
        <v>128</v>
      </c>
      <c r="R882" s="7">
        <v>132000</v>
      </c>
      <c r="S882" s="7">
        <v>6600</v>
      </c>
      <c r="T882" s="5">
        <v>3</v>
      </c>
      <c r="U882" s="5">
        <v>21</v>
      </c>
      <c r="V882" s="5">
        <v>10</v>
      </c>
      <c r="W882" s="5">
        <v>8</v>
      </c>
      <c r="X882" s="5">
        <v>60</v>
      </c>
      <c r="Y882" s="5" t="s">
        <v>46</v>
      </c>
      <c r="Z882" s="5" t="s">
        <v>47</v>
      </c>
      <c r="AA882" s="5" t="s">
        <v>142</v>
      </c>
      <c r="AB882" s="5" t="s">
        <v>164</v>
      </c>
      <c r="AC882" s="5" t="s">
        <v>408</v>
      </c>
      <c r="AD882" s="5" t="s">
        <v>196</v>
      </c>
      <c r="AE882" s="5">
        <v>59.2</v>
      </c>
    </row>
    <row r="883" spans="1:31" ht="17" x14ac:dyDescent="0.2">
      <c r="A883" s="2" t="s">
        <v>2726</v>
      </c>
      <c r="B883" s="2" t="s">
        <v>2727</v>
      </c>
      <c r="C883" s="2" t="s">
        <v>35</v>
      </c>
      <c r="D883" s="2">
        <v>46</v>
      </c>
      <c r="E883" s="3">
        <v>29273</v>
      </c>
      <c r="F883" s="2" t="s">
        <v>523</v>
      </c>
      <c r="G883" s="2" t="s">
        <v>100</v>
      </c>
      <c r="H883" s="2" t="s">
        <v>561</v>
      </c>
      <c r="I883" s="2" t="s">
        <v>157</v>
      </c>
      <c r="J883" s="2" t="s">
        <v>262</v>
      </c>
      <c r="K883" s="2" t="s">
        <v>263</v>
      </c>
      <c r="L883" s="2" t="s">
        <v>406</v>
      </c>
      <c r="M883" s="2" t="s">
        <v>161</v>
      </c>
      <c r="N883" s="2" t="s">
        <v>174</v>
      </c>
      <c r="O883" s="3">
        <v>45640</v>
      </c>
      <c r="P883" s="3"/>
      <c r="Q883" s="2" t="s">
        <v>62</v>
      </c>
      <c r="R883" s="4">
        <v>46000</v>
      </c>
      <c r="S883" s="4">
        <v>4100</v>
      </c>
      <c r="T883" s="2">
        <v>4</v>
      </c>
      <c r="U883" s="2">
        <v>17</v>
      </c>
      <c r="V883" s="2">
        <v>16</v>
      </c>
      <c r="W883" s="2">
        <v>6</v>
      </c>
      <c r="X883" s="2">
        <v>62</v>
      </c>
      <c r="Y883" s="2" t="s">
        <v>431</v>
      </c>
      <c r="Z883" s="2" t="s">
        <v>64</v>
      </c>
      <c r="AA883" s="2" t="s">
        <v>65</v>
      </c>
      <c r="AB883" s="2" t="s">
        <v>164</v>
      </c>
      <c r="AC883" s="2" t="s">
        <v>267</v>
      </c>
      <c r="AD883" s="2" t="s">
        <v>68</v>
      </c>
      <c r="AE883" s="2">
        <v>69</v>
      </c>
    </row>
    <row r="884" spans="1:31" ht="34" x14ac:dyDescent="0.2">
      <c r="A884" s="5" t="s">
        <v>2728</v>
      </c>
      <c r="B884" s="5" t="s">
        <v>2729</v>
      </c>
      <c r="C884" s="5" t="s">
        <v>35</v>
      </c>
      <c r="D884" s="5">
        <v>22</v>
      </c>
      <c r="E884" s="6">
        <v>37938</v>
      </c>
      <c r="F884" s="5" t="s">
        <v>402</v>
      </c>
      <c r="G884" s="5" t="s">
        <v>72</v>
      </c>
      <c r="H884" s="5" t="s">
        <v>690</v>
      </c>
      <c r="I884" s="5" t="s">
        <v>318</v>
      </c>
      <c r="J884" s="5" t="s">
        <v>617</v>
      </c>
      <c r="K884" s="5" t="s">
        <v>618</v>
      </c>
      <c r="L884" s="5" t="s">
        <v>242</v>
      </c>
      <c r="M884" s="5" t="s">
        <v>606</v>
      </c>
      <c r="N884" s="5" t="s">
        <v>235</v>
      </c>
      <c r="O884" s="6">
        <v>44888</v>
      </c>
      <c r="P884" s="6"/>
      <c r="Q884" s="5" t="s">
        <v>62</v>
      </c>
      <c r="R884" s="7">
        <v>257000</v>
      </c>
      <c r="S884" s="7">
        <v>25700</v>
      </c>
      <c r="T884" s="5">
        <v>4</v>
      </c>
      <c r="U884" s="5">
        <v>25</v>
      </c>
      <c r="V884" s="5">
        <v>16</v>
      </c>
      <c r="W884" s="5">
        <v>13</v>
      </c>
      <c r="X884" s="5">
        <v>74</v>
      </c>
      <c r="Y884" s="5" t="s">
        <v>46</v>
      </c>
      <c r="Z884" s="5" t="s">
        <v>47</v>
      </c>
      <c r="AA884" s="5" t="s">
        <v>221</v>
      </c>
      <c r="AB884" s="5" t="s">
        <v>80</v>
      </c>
      <c r="AC884" s="5" t="s">
        <v>408</v>
      </c>
      <c r="AD884" s="5" t="s">
        <v>276</v>
      </c>
      <c r="AE884" s="5">
        <v>71.7</v>
      </c>
    </row>
    <row r="885" spans="1:31" ht="17" x14ac:dyDescent="0.2">
      <c r="A885" s="2" t="s">
        <v>2730</v>
      </c>
      <c r="B885" s="2" t="s">
        <v>2731</v>
      </c>
      <c r="C885" s="2" t="s">
        <v>35</v>
      </c>
      <c r="D885" s="2">
        <v>58</v>
      </c>
      <c r="E885" s="3">
        <v>24986</v>
      </c>
      <c r="F885" s="2" t="s">
        <v>99</v>
      </c>
      <c r="G885" s="2" t="s">
        <v>100</v>
      </c>
      <c r="H885" s="2" t="s">
        <v>388</v>
      </c>
      <c r="I885" s="2" t="s">
        <v>74</v>
      </c>
      <c r="J885" s="2" t="s">
        <v>102</v>
      </c>
      <c r="K885" s="2" t="s">
        <v>103</v>
      </c>
      <c r="L885" s="2" t="s">
        <v>319</v>
      </c>
      <c r="M885" s="2" t="s">
        <v>255</v>
      </c>
      <c r="N885" s="2" t="s">
        <v>80</v>
      </c>
      <c r="O885" s="3">
        <v>43525</v>
      </c>
      <c r="P885" s="3"/>
      <c r="Q885" s="2" t="s">
        <v>62</v>
      </c>
      <c r="R885" s="4">
        <v>48000</v>
      </c>
      <c r="S885" s="4">
        <v>1000</v>
      </c>
      <c r="T885" s="2">
        <v>2</v>
      </c>
      <c r="U885" s="2">
        <v>30</v>
      </c>
      <c r="V885" s="2">
        <v>20</v>
      </c>
      <c r="W885" s="2">
        <v>7</v>
      </c>
      <c r="X885" s="2">
        <v>50</v>
      </c>
      <c r="Y885" s="2" t="s">
        <v>298</v>
      </c>
      <c r="Z885" s="2" t="s">
        <v>47</v>
      </c>
      <c r="AA885" s="2" t="s">
        <v>176</v>
      </c>
      <c r="AB885" s="2" t="s">
        <v>989</v>
      </c>
      <c r="AC885" s="2" t="s">
        <v>108</v>
      </c>
      <c r="AD885" s="2" t="s">
        <v>51</v>
      </c>
      <c r="AE885" s="2">
        <v>49.5</v>
      </c>
    </row>
    <row r="886" spans="1:31" ht="17" x14ac:dyDescent="0.2">
      <c r="A886" s="5" t="s">
        <v>2732</v>
      </c>
      <c r="B886" s="5" t="s">
        <v>2733</v>
      </c>
      <c r="C886" s="5" t="s">
        <v>258</v>
      </c>
      <c r="D886" s="5">
        <v>24</v>
      </c>
      <c r="E886" s="6">
        <v>37306</v>
      </c>
      <c r="F886" s="5" t="s">
        <v>133</v>
      </c>
      <c r="G886" s="5" t="s">
        <v>133</v>
      </c>
      <c r="H886" s="5" t="s">
        <v>652</v>
      </c>
      <c r="I886" s="5" t="s">
        <v>115</v>
      </c>
      <c r="J886" s="5" t="s">
        <v>685</v>
      </c>
      <c r="K886" s="5" t="s">
        <v>686</v>
      </c>
      <c r="L886" s="5" t="s">
        <v>76</v>
      </c>
      <c r="M886" s="5" t="s">
        <v>265</v>
      </c>
      <c r="N886" s="5" t="s">
        <v>1718</v>
      </c>
      <c r="O886" s="6">
        <v>45023</v>
      </c>
      <c r="P886" s="6"/>
      <c r="Q886" s="5" t="s">
        <v>62</v>
      </c>
      <c r="R886" s="7">
        <v>50000</v>
      </c>
      <c r="S886" s="7">
        <v>2500</v>
      </c>
      <c r="T886" s="5">
        <v>3</v>
      </c>
      <c r="U886" s="5">
        <v>38</v>
      </c>
      <c r="V886" s="5">
        <v>10</v>
      </c>
      <c r="W886" s="5">
        <v>23</v>
      </c>
      <c r="X886" s="5">
        <v>78</v>
      </c>
      <c r="Y886" s="5" t="s">
        <v>46</v>
      </c>
      <c r="Z886" s="5" t="s">
        <v>844</v>
      </c>
      <c r="AA886" s="5" t="s">
        <v>48</v>
      </c>
      <c r="AB886" s="5" t="s">
        <v>164</v>
      </c>
      <c r="AC886" s="5" t="s">
        <v>143</v>
      </c>
      <c r="AD886" s="5" t="s">
        <v>196</v>
      </c>
      <c r="AE886" s="5">
        <v>63.8</v>
      </c>
    </row>
    <row r="887" spans="1:31" ht="34" x14ac:dyDescent="0.2">
      <c r="A887" s="2" t="s">
        <v>2734</v>
      </c>
      <c r="B887" s="2" t="s">
        <v>2735</v>
      </c>
      <c r="C887" s="2" t="s">
        <v>35</v>
      </c>
      <c r="D887" s="2">
        <v>32</v>
      </c>
      <c r="E887" s="3">
        <v>34203</v>
      </c>
      <c r="F887" s="2" t="s">
        <v>429</v>
      </c>
      <c r="G887" s="2" t="s">
        <v>253</v>
      </c>
      <c r="H887" s="2" t="s">
        <v>201</v>
      </c>
      <c r="I887" s="2" t="s">
        <v>57</v>
      </c>
      <c r="J887" s="2" t="s">
        <v>470</v>
      </c>
      <c r="K887" s="2" t="s">
        <v>589</v>
      </c>
      <c r="L887" s="2" t="s">
        <v>60</v>
      </c>
      <c r="M887" s="2" t="s">
        <v>61</v>
      </c>
      <c r="N887" s="2" t="s">
        <v>60</v>
      </c>
      <c r="O887" s="3">
        <v>45585</v>
      </c>
      <c r="P887" s="3"/>
      <c r="Q887" s="2" t="s">
        <v>62</v>
      </c>
      <c r="R887" s="4">
        <v>91000</v>
      </c>
      <c r="S887" s="4">
        <v>1800</v>
      </c>
      <c r="T887" s="2" t="s">
        <v>407</v>
      </c>
      <c r="U887" s="2">
        <v>35</v>
      </c>
      <c r="V887" s="2">
        <v>13</v>
      </c>
      <c r="W887" s="2">
        <v>20</v>
      </c>
      <c r="X887" s="2">
        <v>63</v>
      </c>
      <c r="Y887" s="2" t="s">
        <v>320</v>
      </c>
      <c r="Z887" s="2" t="s">
        <v>47</v>
      </c>
      <c r="AA887" s="2" t="s">
        <v>221</v>
      </c>
      <c r="AB887" s="2" t="s">
        <v>164</v>
      </c>
      <c r="AC887" s="2" t="s">
        <v>130</v>
      </c>
      <c r="AD887" s="2" t="s">
        <v>51</v>
      </c>
      <c r="AE887" s="2">
        <v>48.8</v>
      </c>
    </row>
    <row r="888" spans="1:31" ht="17" x14ac:dyDescent="0.2">
      <c r="A888" s="5" t="s">
        <v>2736</v>
      </c>
      <c r="B888" s="5" t="s">
        <v>2737</v>
      </c>
      <c r="C888" s="5" t="s">
        <v>332</v>
      </c>
      <c r="D888" s="5">
        <v>39</v>
      </c>
      <c r="E888" s="6" t="s">
        <v>163</v>
      </c>
      <c r="F888" s="5" t="s">
        <v>429</v>
      </c>
      <c r="G888" s="5" t="s">
        <v>200</v>
      </c>
      <c r="H888" s="5" t="s">
        <v>555</v>
      </c>
      <c r="I888" s="5" t="s">
        <v>74</v>
      </c>
      <c r="J888" s="5" t="s">
        <v>324</v>
      </c>
      <c r="K888" s="5" t="s">
        <v>325</v>
      </c>
      <c r="L888" s="5" t="s">
        <v>491</v>
      </c>
      <c r="M888" s="5" t="s">
        <v>43</v>
      </c>
      <c r="N888" s="5" t="s">
        <v>492</v>
      </c>
      <c r="O888" s="6">
        <v>45570</v>
      </c>
      <c r="P888" s="6"/>
      <c r="Q888" s="5" t="s">
        <v>62</v>
      </c>
      <c r="R888" s="7">
        <v>49000</v>
      </c>
      <c r="S888" s="7">
        <v>4400</v>
      </c>
      <c r="T888" s="5">
        <v>4</v>
      </c>
      <c r="U888" s="5">
        <v>33</v>
      </c>
      <c r="V888" s="5">
        <v>18</v>
      </c>
      <c r="W888" s="5">
        <v>11</v>
      </c>
      <c r="X888" s="5">
        <v>64</v>
      </c>
      <c r="Y888" s="5" t="s">
        <v>46</v>
      </c>
      <c r="Z888" s="5" t="s">
        <v>107</v>
      </c>
      <c r="AA888" s="5" t="s">
        <v>142</v>
      </c>
      <c r="AB888" s="5" t="s">
        <v>66</v>
      </c>
      <c r="AC888" s="5" t="s">
        <v>130</v>
      </c>
      <c r="AD888" s="5" t="s">
        <v>68</v>
      </c>
      <c r="AE888" s="5">
        <v>71.2</v>
      </c>
    </row>
    <row r="889" spans="1:31" ht="17" x14ac:dyDescent="0.2">
      <c r="A889" s="2" t="s">
        <v>2738</v>
      </c>
      <c r="B889" s="2" t="s">
        <v>2739</v>
      </c>
      <c r="C889" s="2" t="s">
        <v>154</v>
      </c>
      <c r="D889" s="2">
        <v>38</v>
      </c>
      <c r="E889" s="3" t="s">
        <v>2740</v>
      </c>
      <c r="F889" s="2" t="s">
        <v>429</v>
      </c>
      <c r="G889" s="2" t="s">
        <v>72</v>
      </c>
      <c r="H889" s="2" t="s">
        <v>1077</v>
      </c>
      <c r="I889" s="2" t="s">
        <v>89</v>
      </c>
      <c r="J889" s="2" t="s">
        <v>248</v>
      </c>
      <c r="K889" s="2" t="s">
        <v>249</v>
      </c>
      <c r="L889" s="2" t="s">
        <v>594</v>
      </c>
      <c r="M889" s="2" t="s">
        <v>273</v>
      </c>
      <c r="N889" s="2" t="s">
        <v>274</v>
      </c>
      <c r="O889" s="3">
        <v>44434</v>
      </c>
      <c r="P889" s="3"/>
      <c r="Q889" s="2" t="s">
        <v>45</v>
      </c>
      <c r="R889" s="4">
        <v>122000</v>
      </c>
      <c r="S889" s="4">
        <v>7300</v>
      </c>
      <c r="T889" s="2">
        <v>3</v>
      </c>
      <c r="U889" s="2">
        <v>34</v>
      </c>
      <c r="V889" s="2">
        <v>24</v>
      </c>
      <c r="W889" s="2">
        <v>5</v>
      </c>
      <c r="X889" s="2">
        <v>63</v>
      </c>
      <c r="Y889" s="2" t="s">
        <v>46</v>
      </c>
      <c r="Z889" s="2" t="s">
        <v>47</v>
      </c>
      <c r="AA889" s="2" t="s">
        <v>221</v>
      </c>
      <c r="AB889" s="2" t="s">
        <v>164</v>
      </c>
      <c r="AC889" s="2" t="s">
        <v>130</v>
      </c>
      <c r="AD889" s="2" t="s">
        <v>68</v>
      </c>
      <c r="AE889" s="2">
        <v>65</v>
      </c>
    </row>
    <row r="890" spans="1:31" ht="34" x14ac:dyDescent="0.2">
      <c r="A890" s="5" t="s">
        <v>2741</v>
      </c>
      <c r="B890" s="5" t="s">
        <v>2742</v>
      </c>
      <c r="C890" s="5" t="s">
        <v>35</v>
      </c>
      <c r="D890" s="5">
        <v>36</v>
      </c>
      <c r="E890" s="6">
        <v>32869</v>
      </c>
      <c r="F890" s="5" t="s">
        <v>523</v>
      </c>
      <c r="G890" s="5" t="s">
        <v>675</v>
      </c>
      <c r="H890" s="5" t="s">
        <v>261</v>
      </c>
      <c r="I890" s="5" t="s">
        <v>74</v>
      </c>
      <c r="J890" s="5" t="s">
        <v>357</v>
      </c>
      <c r="K890" s="5" t="s">
        <v>358</v>
      </c>
      <c r="L890" s="5" t="s">
        <v>411</v>
      </c>
      <c r="M890" s="5" t="s">
        <v>119</v>
      </c>
      <c r="N890" s="5" t="s">
        <v>412</v>
      </c>
      <c r="O890" s="6">
        <v>43394</v>
      </c>
      <c r="P890" s="6" t="s">
        <v>2743</v>
      </c>
      <c r="Q890" s="5" t="s">
        <v>141</v>
      </c>
      <c r="R890" s="7">
        <v>56000</v>
      </c>
      <c r="S890" s="7">
        <v>0</v>
      </c>
      <c r="T890" s="5" t="s">
        <v>578</v>
      </c>
      <c r="U890" s="5">
        <v>8</v>
      </c>
      <c r="V890" s="5">
        <v>15</v>
      </c>
      <c r="W890" s="5">
        <v>7</v>
      </c>
      <c r="X890" s="5">
        <v>37</v>
      </c>
      <c r="Y890" s="5" t="s">
        <v>320</v>
      </c>
      <c r="Z890" s="5" t="s">
        <v>47</v>
      </c>
      <c r="AA890" s="5" t="s">
        <v>188</v>
      </c>
      <c r="AB890" s="5" t="s">
        <v>66</v>
      </c>
      <c r="AC890" s="5" t="s">
        <v>267</v>
      </c>
      <c r="AD890" s="5" t="s">
        <v>82</v>
      </c>
      <c r="AE890" s="5">
        <v>-10</v>
      </c>
    </row>
    <row r="891" spans="1:31" ht="17" x14ac:dyDescent="0.2">
      <c r="A891" s="2" t="s">
        <v>2744</v>
      </c>
      <c r="B891" s="2" t="s">
        <v>2745</v>
      </c>
      <c r="C891" s="2" t="s">
        <v>287</v>
      </c>
      <c r="D891" s="2">
        <v>54</v>
      </c>
      <c r="E891" s="3">
        <v>26185</v>
      </c>
      <c r="F891" s="2" t="s">
        <v>71</v>
      </c>
      <c r="G891" s="2" t="s">
        <v>72</v>
      </c>
      <c r="H891" s="2" t="s">
        <v>1322</v>
      </c>
      <c r="I891" s="2" t="s">
        <v>57</v>
      </c>
      <c r="J891" s="2" t="s">
        <v>450</v>
      </c>
      <c r="K891" s="2" t="s">
        <v>451</v>
      </c>
      <c r="L891" s="2" t="s">
        <v>2057</v>
      </c>
      <c r="M891" s="2" t="s">
        <v>265</v>
      </c>
      <c r="N891" s="2" t="s">
        <v>78</v>
      </c>
      <c r="O891" s="3">
        <v>44896</v>
      </c>
      <c r="P891" s="3"/>
      <c r="Q891" s="2" t="s">
        <v>128</v>
      </c>
      <c r="R891" s="4">
        <v>73000</v>
      </c>
      <c r="S891" s="4">
        <v>3600</v>
      </c>
      <c r="T891" s="2">
        <v>6</v>
      </c>
      <c r="U891" s="2">
        <v>8</v>
      </c>
      <c r="V891" s="2">
        <v>19</v>
      </c>
      <c r="W891" s="2">
        <v>14</v>
      </c>
      <c r="X891" s="2">
        <v>56</v>
      </c>
      <c r="Y891" s="2" t="s">
        <v>46</v>
      </c>
      <c r="Z891" s="2" t="s">
        <v>312</v>
      </c>
      <c r="AA891" s="2" t="s">
        <v>48</v>
      </c>
      <c r="AB891" s="2" t="s">
        <v>129</v>
      </c>
      <c r="AC891" s="2" t="s">
        <v>81</v>
      </c>
      <c r="AD891" s="2" t="s">
        <v>68</v>
      </c>
      <c r="AE891" s="2">
        <v>51.6</v>
      </c>
    </row>
    <row r="892" spans="1:31" ht="17" x14ac:dyDescent="0.2">
      <c r="A892" s="5" t="s">
        <v>2746</v>
      </c>
      <c r="B892" s="5" t="s">
        <v>2747</v>
      </c>
      <c r="C892" s="5" t="s">
        <v>35</v>
      </c>
      <c r="D892" s="5">
        <v>44</v>
      </c>
      <c r="E892" s="6" t="s">
        <v>163</v>
      </c>
      <c r="F892" s="5" t="s">
        <v>1676</v>
      </c>
      <c r="G892" s="5" t="s">
        <v>181</v>
      </c>
      <c r="H892" s="5" t="s">
        <v>156</v>
      </c>
      <c r="I892" s="5" t="s">
        <v>74</v>
      </c>
      <c r="J892" s="5" t="s">
        <v>158</v>
      </c>
      <c r="K892" s="5" t="s">
        <v>159</v>
      </c>
      <c r="L892" s="5" t="s">
        <v>319</v>
      </c>
      <c r="M892" s="5" t="s">
        <v>255</v>
      </c>
      <c r="N892" s="5" t="s">
        <v>80</v>
      </c>
      <c r="O892" s="6">
        <v>43719</v>
      </c>
      <c r="P892" s="6"/>
      <c r="Q892" s="5" t="s">
        <v>62</v>
      </c>
      <c r="R892" s="7">
        <v>57000</v>
      </c>
      <c r="S892" s="7">
        <v>2800</v>
      </c>
      <c r="T892" s="5">
        <v>3</v>
      </c>
      <c r="U892" s="5">
        <v>16</v>
      </c>
      <c r="V892" s="5">
        <v>14</v>
      </c>
      <c r="W892" s="5">
        <v>11</v>
      </c>
      <c r="X892" s="5">
        <v>57</v>
      </c>
      <c r="Y892" s="5" t="s">
        <v>320</v>
      </c>
      <c r="Z892" s="5" t="s">
        <v>47</v>
      </c>
      <c r="AA892" s="5" t="s">
        <v>95</v>
      </c>
      <c r="AB892" s="5" t="s">
        <v>49</v>
      </c>
      <c r="AC892" s="5" t="s">
        <v>165</v>
      </c>
      <c r="AD892" s="5" t="s">
        <v>68</v>
      </c>
      <c r="AE892" s="5">
        <v>55.5</v>
      </c>
    </row>
    <row r="893" spans="1:31" ht="17" x14ac:dyDescent="0.2">
      <c r="A893" s="2" t="s">
        <v>2748</v>
      </c>
      <c r="B893" s="2" t="s">
        <v>2749</v>
      </c>
      <c r="C893" s="2" t="s">
        <v>35</v>
      </c>
      <c r="D893" s="2">
        <v>54</v>
      </c>
      <c r="E893" s="3">
        <v>26328</v>
      </c>
      <c r="F893" s="2" t="s">
        <v>523</v>
      </c>
      <c r="G893" s="2" t="s">
        <v>100</v>
      </c>
      <c r="H893" s="2" t="s">
        <v>561</v>
      </c>
      <c r="I893" s="2" t="s">
        <v>74</v>
      </c>
      <c r="J893" s="2" t="s">
        <v>357</v>
      </c>
      <c r="K893" s="2" t="s">
        <v>358</v>
      </c>
      <c r="L893" s="2" t="s">
        <v>434</v>
      </c>
      <c r="M893" s="2" t="s">
        <v>61</v>
      </c>
      <c r="N893" s="2" t="s">
        <v>220</v>
      </c>
      <c r="O893" s="3">
        <v>45989</v>
      </c>
      <c r="P893" s="3"/>
      <c r="Q893" s="2" t="s">
        <v>62</v>
      </c>
      <c r="R893" s="4">
        <v>56000</v>
      </c>
      <c r="S893" s="4">
        <v>5000</v>
      </c>
      <c r="T893" s="2">
        <v>4</v>
      </c>
      <c r="U893" s="2">
        <v>12</v>
      </c>
      <c r="V893" s="2">
        <v>20</v>
      </c>
      <c r="W893" s="2">
        <v>20</v>
      </c>
      <c r="X893" s="2">
        <v>90</v>
      </c>
      <c r="Y893" s="2" t="s">
        <v>339</v>
      </c>
      <c r="Z893" s="2" t="s">
        <v>151</v>
      </c>
      <c r="AA893" s="2" t="s">
        <v>188</v>
      </c>
      <c r="AB893" s="2" t="s">
        <v>66</v>
      </c>
      <c r="AC893" s="2" t="s">
        <v>267</v>
      </c>
      <c r="AD893" s="2" t="s">
        <v>276</v>
      </c>
      <c r="AE893" s="2">
        <v>70.5</v>
      </c>
    </row>
    <row r="894" spans="1:31" ht="17" x14ac:dyDescent="0.2">
      <c r="A894" s="5" t="s">
        <v>2750</v>
      </c>
      <c r="B894" s="5" t="s">
        <v>2751</v>
      </c>
      <c r="C894" s="5" t="s">
        <v>642</v>
      </c>
      <c r="D894" s="5">
        <v>41</v>
      </c>
      <c r="E894" s="6" t="s">
        <v>2752</v>
      </c>
      <c r="F894" s="5" t="s">
        <v>1165</v>
      </c>
      <c r="G894" s="5" t="s">
        <v>72</v>
      </c>
      <c r="H894" s="5" t="s">
        <v>424</v>
      </c>
      <c r="I894" s="5" t="s">
        <v>115</v>
      </c>
      <c r="J894" s="5" t="s">
        <v>397</v>
      </c>
      <c r="K894" s="5" t="s">
        <v>1033</v>
      </c>
      <c r="L894" s="5" t="s">
        <v>594</v>
      </c>
      <c r="M894" s="5" t="s">
        <v>273</v>
      </c>
      <c r="N894" s="5" t="s">
        <v>274</v>
      </c>
      <c r="O894" s="6">
        <v>44985</v>
      </c>
      <c r="P894" s="6"/>
      <c r="Q894" s="5" t="s">
        <v>45</v>
      </c>
      <c r="R894" s="7">
        <v>84000</v>
      </c>
      <c r="S894" s="7">
        <v>4200</v>
      </c>
      <c r="T894" s="5" t="s">
        <v>106</v>
      </c>
      <c r="U894" s="5">
        <v>22</v>
      </c>
      <c r="V894" s="5">
        <v>20</v>
      </c>
      <c r="W894" s="5">
        <v>1</v>
      </c>
      <c r="X894" s="5">
        <v>58</v>
      </c>
      <c r="Y894" s="5" t="s">
        <v>46</v>
      </c>
      <c r="Z894" s="5" t="s">
        <v>47</v>
      </c>
      <c r="AA894" s="5" t="s">
        <v>95</v>
      </c>
      <c r="AB894" s="5" t="s">
        <v>66</v>
      </c>
      <c r="AC894" s="5" t="s">
        <v>81</v>
      </c>
      <c r="AD894" s="5" t="s">
        <v>940</v>
      </c>
      <c r="AE894" s="5">
        <v>62.3</v>
      </c>
    </row>
    <row r="895" spans="1:31" ht="17" x14ac:dyDescent="0.2">
      <c r="A895" s="2" t="s">
        <v>2753</v>
      </c>
      <c r="B895" s="2" t="s">
        <v>2175</v>
      </c>
      <c r="C895" s="2" t="s">
        <v>35</v>
      </c>
      <c r="D895" s="2">
        <v>47</v>
      </c>
      <c r="E895" s="3">
        <v>29020</v>
      </c>
      <c r="F895" s="2" t="s">
        <v>36</v>
      </c>
      <c r="G895" s="2" t="s">
        <v>37</v>
      </c>
      <c r="H895" s="2" t="s">
        <v>1806</v>
      </c>
      <c r="I895" s="2" t="s">
        <v>57</v>
      </c>
      <c r="J895" s="2" t="s">
        <v>40</v>
      </c>
      <c r="K895" s="2" t="s">
        <v>41</v>
      </c>
      <c r="L895" s="2" t="s">
        <v>939</v>
      </c>
      <c r="M895" s="2" t="s">
        <v>255</v>
      </c>
      <c r="N895" s="2" t="s">
        <v>80</v>
      </c>
      <c r="O895" s="3" t="s">
        <v>2754</v>
      </c>
      <c r="P895" s="3">
        <v>45184</v>
      </c>
      <c r="Q895" s="2" t="s">
        <v>141</v>
      </c>
      <c r="R895" s="4">
        <v>102000</v>
      </c>
      <c r="S895" s="4">
        <v>0</v>
      </c>
      <c r="T895" s="2">
        <v>1</v>
      </c>
      <c r="U895" s="2">
        <v>23</v>
      </c>
      <c r="V895" s="2">
        <v>12</v>
      </c>
      <c r="W895" s="2">
        <v>13</v>
      </c>
      <c r="X895" s="2">
        <v>55</v>
      </c>
      <c r="Y895" s="2" t="s">
        <v>46</v>
      </c>
      <c r="Z895" s="2" t="s">
        <v>64</v>
      </c>
      <c r="AA895" s="2" t="s">
        <v>188</v>
      </c>
      <c r="AB895" s="2" t="s">
        <v>164</v>
      </c>
      <c r="AC895" s="2" t="s">
        <v>50</v>
      </c>
      <c r="AD895" s="2" t="s">
        <v>68</v>
      </c>
      <c r="AE895" s="2">
        <v>37.5</v>
      </c>
    </row>
    <row r="896" spans="1:31" ht="17" x14ac:dyDescent="0.2">
      <c r="A896" s="5" t="s">
        <v>2755</v>
      </c>
      <c r="B896" s="5" t="s">
        <v>2756</v>
      </c>
      <c r="C896" s="5" t="s">
        <v>35</v>
      </c>
      <c r="D896" s="5">
        <v>59</v>
      </c>
      <c r="E896" s="6">
        <v>24524</v>
      </c>
      <c r="F896" s="5" t="s">
        <v>807</v>
      </c>
      <c r="G896" s="5" t="s">
        <v>316</v>
      </c>
      <c r="H896" s="5" t="s">
        <v>342</v>
      </c>
      <c r="I896" s="5" t="s">
        <v>157</v>
      </c>
      <c r="J896" s="5" t="s">
        <v>262</v>
      </c>
      <c r="K896" s="5" t="s">
        <v>263</v>
      </c>
      <c r="L896" s="5" t="s">
        <v>319</v>
      </c>
      <c r="M896" s="5" t="s">
        <v>255</v>
      </c>
      <c r="N896" s="5" t="s">
        <v>80</v>
      </c>
      <c r="O896" s="6" t="s">
        <v>2757</v>
      </c>
      <c r="P896" s="6"/>
      <c r="Q896" s="5" t="s">
        <v>128</v>
      </c>
      <c r="R896" s="7">
        <v>32000</v>
      </c>
      <c r="S896" s="7">
        <v>1600</v>
      </c>
      <c r="T896" s="5" t="s">
        <v>106</v>
      </c>
      <c r="U896" s="5">
        <v>1</v>
      </c>
      <c r="V896" s="5">
        <v>24</v>
      </c>
      <c r="W896" s="5">
        <v>11</v>
      </c>
      <c r="X896" s="5">
        <v>41</v>
      </c>
      <c r="Y896" s="5" t="s">
        <v>46</v>
      </c>
      <c r="Z896" s="5" t="s">
        <v>151</v>
      </c>
      <c r="AA896" s="5" t="s">
        <v>95</v>
      </c>
      <c r="AB896" s="5" t="s">
        <v>243</v>
      </c>
      <c r="AC896" s="5" t="s">
        <v>267</v>
      </c>
      <c r="AD896" s="5" t="s">
        <v>68</v>
      </c>
      <c r="AE896" s="5">
        <v>46.1</v>
      </c>
    </row>
    <row r="897" spans="1:31" ht="17" x14ac:dyDescent="0.2">
      <c r="A897" s="2" t="s">
        <v>2758</v>
      </c>
      <c r="B897" s="2" t="s">
        <v>2759</v>
      </c>
      <c r="C897" s="2" t="s">
        <v>332</v>
      </c>
      <c r="D897" s="2">
        <v>44</v>
      </c>
      <c r="E897" s="3">
        <v>30111</v>
      </c>
      <c r="F897" s="2" t="s">
        <v>429</v>
      </c>
      <c r="G897" s="2" t="s">
        <v>72</v>
      </c>
      <c r="H897" s="2" t="s">
        <v>555</v>
      </c>
      <c r="I897" s="2" t="s">
        <v>74</v>
      </c>
      <c r="J897" s="2" t="s">
        <v>668</v>
      </c>
      <c r="K897" s="2" t="s">
        <v>462</v>
      </c>
      <c r="L897" s="2" t="s">
        <v>283</v>
      </c>
      <c r="M897" s="2" t="s">
        <v>61</v>
      </c>
      <c r="N897" s="2" t="s">
        <v>186</v>
      </c>
      <c r="O897" s="3">
        <v>44435</v>
      </c>
      <c r="P897" s="3"/>
      <c r="Q897" s="2" t="s">
        <v>62</v>
      </c>
      <c r="R897" s="4">
        <v>51000</v>
      </c>
      <c r="S897" s="4">
        <v>2600</v>
      </c>
      <c r="T897" s="2" t="s">
        <v>187</v>
      </c>
      <c r="U897" s="2">
        <v>50</v>
      </c>
      <c r="V897" s="2">
        <v>27</v>
      </c>
      <c r="W897" s="2">
        <v>23</v>
      </c>
      <c r="X897" s="2">
        <v>48</v>
      </c>
      <c r="Y897" s="2" t="s">
        <v>46</v>
      </c>
      <c r="Z897" s="2" t="s">
        <v>151</v>
      </c>
      <c r="AA897" s="2" t="s">
        <v>221</v>
      </c>
      <c r="AB897" s="2" t="s">
        <v>129</v>
      </c>
      <c r="AC897" s="2" t="s">
        <v>130</v>
      </c>
      <c r="AD897" s="2" t="s">
        <v>68</v>
      </c>
      <c r="AE897" s="2">
        <v>53.8</v>
      </c>
    </row>
    <row r="898" spans="1:31" ht="34" x14ac:dyDescent="0.2">
      <c r="A898" s="5" t="s">
        <v>2760</v>
      </c>
      <c r="B898" s="5" t="s">
        <v>2761</v>
      </c>
      <c r="C898" s="5" t="s">
        <v>35</v>
      </c>
      <c r="D898" s="5">
        <v>34</v>
      </c>
      <c r="E898" s="6" t="s">
        <v>2762</v>
      </c>
      <c r="F898" s="5" t="s">
        <v>523</v>
      </c>
      <c r="G898" s="5" t="s">
        <v>100</v>
      </c>
      <c r="H898" s="5" t="s">
        <v>261</v>
      </c>
      <c r="I898" s="5" t="s">
        <v>74</v>
      </c>
      <c r="J898" s="5" t="s">
        <v>381</v>
      </c>
      <c r="K898" s="5" t="s">
        <v>382</v>
      </c>
      <c r="L898" s="5" t="s">
        <v>1908</v>
      </c>
      <c r="M898" s="5" t="s">
        <v>273</v>
      </c>
      <c r="N898" s="5" t="s">
        <v>791</v>
      </c>
      <c r="O898" s="6">
        <v>43174</v>
      </c>
      <c r="P898" s="6"/>
      <c r="Q898" s="5" t="s">
        <v>297</v>
      </c>
      <c r="R898" s="7">
        <v>59000</v>
      </c>
      <c r="S898" s="7">
        <v>3000</v>
      </c>
      <c r="T898" s="5">
        <v>3</v>
      </c>
      <c r="U898" s="5">
        <v>11</v>
      </c>
      <c r="V898" s="5">
        <v>16</v>
      </c>
      <c r="W898" s="5">
        <v>13</v>
      </c>
      <c r="X898" s="5">
        <v>62</v>
      </c>
      <c r="Y898" s="5" t="s">
        <v>46</v>
      </c>
      <c r="Z898" s="5" t="s">
        <v>47</v>
      </c>
      <c r="AA898" s="5" t="s">
        <v>48</v>
      </c>
      <c r="AB898" s="5" t="s">
        <v>80</v>
      </c>
      <c r="AC898" s="5" t="s">
        <v>267</v>
      </c>
      <c r="AD898" s="5" t="s">
        <v>82</v>
      </c>
      <c r="AE898" s="5">
        <v>55</v>
      </c>
    </row>
    <row r="899" spans="1:31" ht="17" x14ac:dyDescent="0.2">
      <c r="A899" s="2" t="s">
        <v>2763</v>
      </c>
      <c r="B899" s="2" t="s">
        <v>2764</v>
      </c>
      <c r="C899" s="2" t="s">
        <v>287</v>
      </c>
      <c r="D899" s="2">
        <v>39</v>
      </c>
      <c r="E899" s="3">
        <v>31723</v>
      </c>
      <c r="F899" s="2" t="s">
        <v>133</v>
      </c>
      <c r="G899" s="2" t="s">
        <v>693</v>
      </c>
      <c r="H899" s="2" t="s">
        <v>652</v>
      </c>
      <c r="I899" s="2" t="s">
        <v>115</v>
      </c>
      <c r="J899" s="2" t="s">
        <v>135</v>
      </c>
      <c r="K899" s="2" t="s">
        <v>136</v>
      </c>
      <c r="L899" s="2" t="s">
        <v>1124</v>
      </c>
      <c r="M899" s="2" t="s">
        <v>525</v>
      </c>
      <c r="N899" s="2" t="s">
        <v>620</v>
      </c>
      <c r="O899" s="3">
        <v>44254</v>
      </c>
      <c r="P899" s="3"/>
      <c r="Q899" s="2" t="s">
        <v>62</v>
      </c>
      <c r="R899" s="4">
        <v>-84000</v>
      </c>
      <c r="S899" s="4">
        <v>4200</v>
      </c>
      <c r="T899" s="2">
        <v>3</v>
      </c>
      <c r="U899" s="2">
        <v>32</v>
      </c>
      <c r="V899" s="2">
        <v>24</v>
      </c>
      <c r="W899" s="2">
        <v>17</v>
      </c>
      <c r="X899" s="2">
        <v>65</v>
      </c>
      <c r="Y899" s="2" t="s">
        <v>298</v>
      </c>
      <c r="Z899" s="2" t="s">
        <v>64</v>
      </c>
      <c r="AA899" s="2" t="s">
        <v>142</v>
      </c>
      <c r="AB899" s="2" t="s">
        <v>66</v>
      </c>
      <c r="AC899" s="2" t="s">
        <v>143</v>
      </c>
      <c r="AD899" s="2" t="s">
        <v>68</v>
      </c>
      <c r="AE899" s="2">
        <v>59.2</v>
      </c>
    </row>
    <row r="900" spans="1:31" ht="34" x14ac:dyDescent="0.2">
      <c r="A900" s="5" t="s">
        <v>2765</v>
      </c>
      <c r="B900" s="5" t="s">
        <v>2766</v>
      </c>
      <c r="C900" s="5" t="s">
        <v>642</v>
      </c>
      <c r="D900" s="5">
        <v>36</v>
      </c>
      <c r="E900" s="6">
        <v>32901</v>
      </c>
      <c r="F900" s="5" t="s">
        <v>523</v>
      </c>
      <c r="G900" s="5" t="s">
        <v>100</v>
      </c>
      <c r="H900" s="5" t="s">
        <v>755</v>
      </c>
      <c r="I900" s="5" t="s">
        <v>57</v>
      </c>
      <c r="J900" s="5" t="s">
        <v>262</v>
      </c>
      <c r="K900" s="5" t="s">
        <v>263</v>
      </c>
      <c r="L900" s="5" t="s">
        <v>472</v>
      </c>
      <c r="M900" s="5" t="s">
        <v>665</v>
      </c>
      <c r="N900" s="5" t="s">
        <v>421</v>
      </c>
      <c r="O900" s="6">
        <v>44202</v>
      </c>
      <c r="P900" s="6"/>
      <c r="Q900" s="5" t="s">
        <v>62</v>
      </c>
      <c r="R900" s="7">
        <v>86000</v>
      </c>
      <c r="S900" s="7">
        <v>-4300</v>
      </c>
      <c r="T900" s="5" t="s">
        <v>106</v>
      </c>
      <c r="U900" s="5">
        <v>23</v>
      </c>
      <c r="V900" s="5">
        <v>8</v>
      </c>
      <c r="W900" s="5">
        <v>12</v>
      </c>
      <c r="X900" s="5">
        <v>51</v>
      </c>
      <c r="Y900" s="5" t="s">
        <v>46</v>
      </c>
      <c r="Z900" s="5" t="s">
        <v>64</v>
      </c>
      <c r="AA900" s="5" t="s">
        <v>221</v>
      </c>
      <c r="AB900" s="5" t="s">
        <v>66</v>
      </c>
      <c r="AC900" s="5" t="s">
        <v>267</v>
      </c>
      <c r="AD900" s="5" t="s">
        <v>68</v>
      </c>
      <c r="AE900" s="5">
        <v>54.6</v>
      </c>
    </row>
    <row r="901" spans="1:31" ht="17" x14ac:dyDescent="0.2">
      <c r="A901" s="2" t="s">
        <v>2767</v>
      </c>
      <c r="B901" s="2" t="s">
        <v>2768</v>
      </c>
      <c r="C901" s="2" t="s">
        <v>154</v>
      </c>
      <c r="D901" s="2">
        <v>39</v>
      </c>
      <c r="E901" s="3">
        <v>31910</v>
      </c>
      <c r="F901" s="2" t="s">
        <v>54</v>
      </c>
      <c r="G901" s="2" t="s">
        <v>55</v>
      </c>
      <c r="H901" s="2" t="s">
        <v>2769</v>
      </c>
      <c r="I901" s="2" t="s">
        <v>39</v>
      </c>
      <c r="J901" s="2" t="s">
        <v>647</v>
      </c>
      <c r="K901" s="2" t="s">
        <v>648</v>
      </c>
      <c r="L901" s="2" t="s">
        <v>186</v>
      </c>
      <c r="M901" s="2" t="s">
        <v>61</v>
      </c>
      <c r="N901" s="2" t="s">
        <v>186</v>
      </c>
      <c r="O901" s="3">
        <v>45607</v>
      </c>
      <c r="P901" s="3"/>
      <c r="Q901" s="2" t="s">
        <v>128</v>
      </c>
      <c r="R901" s="4">
        <v>203000</v>
      </c>
      <c r="S901" s="4">
        <v>6100</v>
      </c>
      <c r="T901" s="2">
        <v>2</v>
      </c>
      <c r="U901" s="2">
        <v>16</v>
      </c>
      <c r="V901" s="2">
        <v>18</v>
      </c>
      <c r="W901" s="2">
        <v>6</v>
      </c>
      <c r="X901" s="2">
        <v>73</v>
      </c>
      <c r="Y901" s="2" t="s">
        <v>46</v>
      </c>
      <c r="Z901" s="2" t="s">
        <v>844</v>
      </c>
      <c r="AA901" s="2" t="s">
        <v>176</v>
      </c>
      <c r="AB901" s="2" t="s">
        <v>129</v>
      </c>
      <c r="AC901" s="2" t="s">
        <v>67</v>
      </c>
      <c r="AD901" s="2" t="s">
        <v>68</v>
      </c>
      <c r="AE901" s="2">
        <v>54.5</v>
      </c>
    </row>
    <row r="902" spans="1:31" ht="17" x14ac:dyDescent="0.2">
      <c r="A902" s="5" t="s">
        <v>2770</v>
      </c>
      <c r="B902" s="5" t="s">
        <v>2771</v>
      </c>
      <c r="C902" s="5" t="s">
        <v>35</v>
      </c>
      <c r="D902" s="5">
        <v>49</v>
      </c>
      <c r="E902" s="6" t="s">
        <v>2772</v>
      </c>
      <c r="F902" s="5" t="s">
        <v>36</v>
      </c>
      <c r="G902" s="5" t="s">
        <v>655</v>
      </c>
      <c r="H902" s="5" t="s">
        <v>146</v>
      </c>
      <c r="I902" s="5" t="s">
        <v>57</v>
      </c>
      <c r="J902" s="5" t="s">
        <v>1967</v>
      </c>
      <c r="K902" s="5" t="s">
        <v>41</v>
      </c>
      <c r="L902" s="5" t="s">
        <v>149</v>
      </c>
      <c r="M902" s="5" t="s">
        <v>61</v>
      </c>
      <c r="N902" s="5" t="s">
        <v>150</v>
      </c>
      <c r="O902" s="6">
        <v>44448</v>
      </c>
      <c r="P902" s="6"/>
      <c r="Q902" s="5" t="s">
        <v>62</v>
      </c>
      <c r="R902" s="7">
        <v>114000</v>
      </c>
      <c r="S902" s="7">
        <v>5700</v>
      </c>
      <c r="T902" s="5">
        <v>3</v>
      </c>
      <c r="U902" s="5">
        <v>13</v>
      </c>
      <c r="V902" s="5">
        <v>21</v>
      </c>
      <c r="W902" s="5">
        <v>0</v>
      </c>
      <c r="X902" s="5">
        <v>71</v>
      </c>
      <c r="Y902" s="5" t="s">
        <v>63</v>
      </c>
      <c r="Z902" s="5" t="s">
        <v>47</v>
      </c>
      <c r="AA902" s="5" t="s">
        <v>95</v>
      </c>
      <c r="AB902" s="5" t="s">
        <v>66</v>
      </c>
      <c r="AC902" s="5" t="s">
        <v>50</v>
      </c>
      <c r="AD902" s="5" t="s">
        <v>68</v>
      </c>
      <c r="AE902" s="5">
        <v>65.099999999999994</v>
      </c>
    </row>
    <row r="903" spans="1:31" ht="17" x14ac:dyDescent="0.2">
      <c r="A903" s="2" t="s">
        <v>2773</v>
      </c>
      <c r="B903" s="2" t="s">
        <v>2774</v>
      </c>
      <c r="C903" s="2" t="s">
        <v>154</v>
      </c>
      <c r="D903" s="2">
        <v>46</v>
      </c>
      <c r="E903" s="3">
        <v>29267</v>
      </c>
      <c r="F903" s="2" t="s">
        <v>523</v>
      </c>
      <c r="G903" s="2" t="s">
        <v>100</v>
      </c>
      <c r="H903" s="2" t="s">
        <v>342</v>
      </c>
      <c r="I903" s="2" t="s">
        <v>389</v>
      </c>
      <c r="J903" s="2" t="s">
        <v>343</v>
      </c>
      <c r="K903" s="2" t="s">
        <v>344</v>
      </c>
      <c r="L903" s="2" t="s">
        <v>491</v>
      </c>
      <c r="M903" s="2" t="s">
        <v>43</v>
      </c>
      <c r="N903" s="2" t="s">
        <v>492</v>
      </c>
      <c r="O903" s="3" t="s">
        <v>2775</v>
      </c>
      <c r="P903" s="3"/>
      <c r="Q903" s="2" t="s">
        <v>79</v>
      </c>
      <c r="R903" s="4">
        <v>125000</v>
      </c>
      <c r="S903" s="4">
        <v>7500</v>
      </c>
      <c r="T903" s="2">
        <v>3</v>
      </c>
      <c r="U903" s="2">
        <v>28</v>
      </c>
      <c r="V903" s="2">
        <v>15</v>
      </c>
      <c r="W903" s="2">
        <v>0</v>
      </c>
      <c r="X903" s="2">
        <v>73</v>
      </c>
      <c r="Y903" s="2" t="s">
        <v>46</v>
      </c>
      <c r="Z903" s="2" t="s">
        <v>64</v>
      </c>
      <c r="AA903" s="2" t="s">
        <v>215</v>
      </c>
      <c r="AB903" s="2" t="s">
        <v>164</v>
      </c>
      <c r="AC903" s="2" t="s">
        <v>267</v>
      </c>
      <c r="AD903" s="2" t="s">
        <v>68</v>
      </c>
      <c r="AE903" s="2">
        <v>69.5</v>
      </c>
    </row>
    <row r="904" spans="1:31" ht="17" x14ac:dyDescent="0.2">
      <c r="A904" s="5" t="s">
        <v>2776</v>
      </c>
      <c r="B904" s="5" t="s">
        <v>2777</v>
      </c>
      <c r="C904" s="5" t="s">
        <v>154</v>
      </c>
      <c r="D904" s="5">
        <v>57</v>
      </c>
      <c r="E904" s="6">
        <v>25171</v>
      </c>
      <c r="F904" s="5" t="s">
        <v>429</v>
      </c>
      <c r="G904" s="5" t="s">
        <v>72</v>
      </c>
      <c r="H904" s="5" t="s">
        <v>430</v>
      </c>
      <c r="I904" s="5" t="s">
        <v>39</v>
      </c>
      <c r="J904" s="5" t="s">
        <v>668</v>
      </c>
      <c r="K904" s="5" t="s">
        <v>589</v>
      </c>
      <c r="L904" s="5" t="s">
        <v>390</v>
      </c>
      <c r="M904" s="5" t="s">
        <v>265</v>
      </c>
      <c r="N904" s="5" t="s">
        <v>1626</v>
      </c>
      <c r="O904" s="6">
        <v>44349</v>
      </c>
      <c r="P904" s="6"/>
      <c r="Q904" s="5" t="s">
        <v>297</v>
      </c>
      <c r="R904" s="7">
        <v>125000</v>
      </c>
      <c r="S904" s="7">
        <v>7500</v>
      </c>
      <c r="T904" s="5">
        <v>3</v>
      </c>
      <c r="U904" s="5">
        <v>11</v>
      </c>
      <c r="V904" s="5">
        <v>18</v>
      </c>
      <c r="W904" s="5">
        <v>14</v>
      </c>
      <c r="X904" s="5">
        <v>75</v>
      </c>
      <c r="Y904" s="5" t="s">
        <v>46</v>
      </c>
      <c r="Z904" s="5" t="s">
        <v>47</v>
      </c>
      <c r="AA904" s="5" t="s">
        <v>48</v>
      </c>
      <c r="AB904" s="5" t="s">
        <v>989</v>
      </c>
      <c r="AC904" s="5" t="s">
        <v>130</v>
      </c>
      <c r="AD904" s="5" t="s">
        <v>68</v>
      </c>
      <c r="AE904" s="5">
        <v>59</v>
      </c>
    </row>
    <row r="905" spans="1:31" ht="34" x14ac:dyDescent="0.2">
      <c r="A905" s="2" t="s">
        <v>2778</v>
      </c>
      <c r="B905" s="2" t="s">
        <v>2779</v>
      </c>
      <c r="C905" s="2" t="s">
        <v>154</v>
      </c>
      <c r="D905" s="2">
        <v>33</v>
      </c>
      <c r="E905" s="3">
        <v>34041</v>
      </c>
      <c r="F905" s="2" t="s">
        <v>260</v>
      </c>
      <c r="G905" s="2" t="s">
        <v>100</v>
      </c>
      <c r="H905" s="2" t="s">
        <v>379</v>
      </c>
      <c r="I905" s="2" t="s">
        <v>89</v>
      </c>
      <c r="J905" s="2" t="s">
        <v>343</v>
      </c>
      <c r="K905" s="2" t="s">
        <v>2780</v>
      </c>
      <c r="L905" s="2" t="s">
        <v>978</v>
      </c>
      <c r="M905" s="2" t="s">
        <v>265</v>
      </c>
      <c r="N905" s="2" t="s">
        <v>78</v>
      </c>
      <c r="O905" s="3">
        <v>45184</v>
      </c>
      <c r="P905" s="3"/>
      <c r="Q905" s="2" t="s">
        <v>297</v>
      </c>
      <c r="R905" s="4">
        <v>96000</v>
      </c>
      <c r="S905" s="4">
        <v>5800</v>
      </c>
      <c r="T905" s="2">
        <v>3</v>
      </c>
      <c r="U905" s="2">
        <v>13</v>
      </c>
      <c r="V905" s="2">
        <v>14</v>
      </c>
      <c r="W905" s="2">
        <v>0</v>
      </c>
      <c r="X905" s="2">
        <v>53</v>
      </c>
      <c r="Y905" s="2" t="s">
        <v>46</v>
      </c>
      <c r="Z905" s="2" t="s">
        <v>64</v>
      </c>
      <c r="AA905" s="2" t="s">
        <v>48</v>
      </c>
      <c r="AB905" s="2" t="s">
        <v>49</v>
      </c>
      <c r="AC905" s="2" t="s">
        <v>267</v>
      </c>
      <c r="AD905" s="2" t="s">
        <v>82</v>
      </c>
      <c r="AE905" s="2">
        <v>58.8</v>
      </c>
    </row>
    <row r="906" spans="1:31" ht="17" x14ac:dyDescent="0.2">
      <c r="A906" s="5" t="s">
        <v>2781</v>
      </c>
      <c r="B906" s="5" t="s">
        <v>2782</v>
      </c>
      <c r="C906" s="5" t="s">
        <v>154</v>
      </c>
      <c r="D906" s="5">
        <v>61</v>
      </c>
      <c r="E906" s="6">
        <v>23650</v>
      </c>
      <c r="F906" s="5" t="s">
        <v>402</v>
      </c>
      <c r="G906" s="5" t="s">
        <v>72</v>
      </c>
      <c r="H906" s="5" t="s">
        <v>403</v>
      </c>
      <c r="I906" s="5" t="s">
        <v>318</v>
      </c>
      <c r="J906" s="5" t="s">
        <v>948</v>
      </c>
      <c r="K906" s="5" t="s">
        <v>949</v>
      </c>
      <c r="L906" s="5" t="s">
        <v>442</v>
      </c>
      <c r="M906" s="5" t="s">
        <v>265</v>
      </c>
      <c r="N906" s="5" t="s">
        <v>266</v>
      </c>
      <c r="O906" s="6">
        <v>44954</v>
      </c>
      <c r="P906" s="6"/>
      <c r="Q906" s="5" t="s">
        <v>62</v>
      </c>
      <c r="R906" s="7">
        <v>152000</v>
      </c>
      <c r="S906" s="7">
        <v>4600</v>
      </c>
      <c r="T906" s="5">
        <v>2</v>
      </c>
      <c r="U906" s="5">
        <v>32</v>
      </c>
      <c r="V906" s="5">
        <v>5</v>
      </c>
      <c r="W906" s="5">
        <v>24</v>
      </c>
      <c r="X906" s="5">
        <v>62</v>
      </c>
      <c r="Y906" s="5" t="s">
        <v>46</v>
      </c>
      <c r="Z906" s="5" t="s">
        <v>64</v>
      </c>
      <c r="AA906" s="5" t="s">
        <v>215</v>
      </c>
      <c r="AB906" s="5" t="s">
        <v>66</v>
      </c>
      <c r="AC906" s="5" t="s">
        <v>408</v>
      </c>
      <c r="AD906" s="5" t="s">
        <v>68</v>
      </c>
      <c r="AE906" s="5">
        <v>47.7</v>
      </c>
    </row>
    <row r="907" spans="1:31" ht="34" x14ac:dyDescent="0.2">
      <c r="A907" s="2" t="s">
        <v>2783</v>
      </c>
      <c r="B907" s="2" t="s">
        <v>2784</v>
      </c>
      <c r="C907" s="2" t="s">
        <v>35</v>
      </c>
      <c r="D907" s="2">
        <v>35</v>
      </c>
      <c r="E907" s="3">
        <v>33308</v>
      </c>
      <c r="F907" s="2" t="s">
        <v>581</v>
      </c>
      <c r="G907" s="2" t="s">
        <v>133</v>
      </c>
      <c r="H907" s="2" t="s">
        <v>134</v>
      </c>
      <c r="I907" s="2" t="s">
        <v>57</v>
      </c>
      <c r="J907" s="2" t="s">
        <v>135</v>
      </c>
      <c r="K907" s="2" t="s">
        <v>136</v>
      </c>
      <c r="L907" s="2" t="s">
        <v>472</v>
      </c>
      <c r="M907" s="2" t="s">
        <v>43</v>
      </c>
      <c r="N907" s="2" t="s">
        <v>421</v>
      </c>
      <c r="O907" s="3">
        <v>45673</v>
      </c>
      <c r="P907" s="3"/>
      <c r="Q907" s="2" t="s">
        <v>79</v>
      </c>
      <c r="R907" s="4">
        <v>101000</v>
      </c>
      <c r="S907" s="4">
        <v>5000</v>
      </c>
      <c r="T907" s="2" t="s">
        <v>187</v>
      </c>
      <c r="U907" s="2">
        <v>25</v>
      </c>
      <c r="V907" s="2">
        <v>6</v>
      </c>
      <c r="W907" s="2">
        <v>1</v>
      </c>
      <c r="X907" s="2">
        <v>53</v>
      </c>
      <c r="Y907" s="2" t="s">
        <v>46</v>
      </c>
      <c r="Z907" s="2" t="s">
        <v>64</v>
      </c>
      <c r="AA907" s="2" t="s">
        <v>188</v>
      </c>
      <c r="AB907" s="2" t="s">
        <v>66</v>
      </c>
      <c r="AC907" s="2" t="s">
        <v>143</v>
      </c>
      <c r="AD907" s="2" t="s">
        <v>68</v>
      </c>
      <c r="AE907" s="2">
        <v>61.3</v>
      </c>
    </row>
    <row r="908" spans="1:31" ht="17" x14ac:dyDescent="0.2">
      <c r="A908" s="5" t="s">
        <v>2785</v>
      </c>
      <c r="B908" s="5" t="s">
        <v>2786</v>
      </c>
      <c r="C908" s="5" t="s">
        <v>258</v>
      </c>
      <c r="D908" s="5">
        <v>35</v>
      </c>
      <c r="E908" s="6">
        <v>33284</v>
      </c>
      <c r="F908" s="5" t="s">
        <v>210</v>
      </c>
      <c r="G908" s="5" t="s">
        <v>100</v>
      </c>
      <c r="H908" s="5" t="s">
        <v>230</v>
      </c>
      <c r="I908" s="5" t="s">
        <v>115</v>
      </c>
      <c r="J908" s="5" t="s">
        <v>116</v>
      </c>
      <c r="K908" s="5" t="s">
        <v>117</v>
      </c>
      <c r="L908" s="5" t="s">
        <v>336</v>
      </c>
      <c r="M908" s="5" t="s">
        <v>93</v>
      </c>
      <c r="N908" s="5" t="s">
        <v>94</v>
      </c>
      <c r="O908" s="6">
        <v>43957</v>
      </c>
      <c r="P908" s="6"/>
      <c r="Q908" s="5" t="s">
        <v>297</v>
      </c>
      <c r="R908" s="7">
        <v>66000</v>
      </c>
      <c r="S908" s="7">
        <v>0</v>
      </c>
      <c r="T908" s="5">
        <v>1</v>
      </c>
      <c r="U908" s="5">
        <v>20</v>
      </c>
      <c r="V908" s="5">
        <v>5</v>
      </c>
      <c r="W908" s="5">
        <v>6</v>
      </c>
      <c r="X908" s="5">
        <v>36</v>
      </c>
      <c r="Y908" s="5" t="s">
        <v>46</v>
      </c>
      <c r="Z908" s="5" t="s">
        <v>292</v>
      </c>
      <c r="AA908" s="5" t="s">
        <v>215</v>
      </c>
      <c r="AB908" s="5" t="s">
        <v>66</v>
      </c>
      <c r="AC908" s="5" t="s">
        <v>121</v>
      </c>
      <c r="AD908" s="5" t="s">
        <v>68</v>
      </c>
      <c r="AE908" s="5">
        <v>33.6</v>
      </c>
    </row>
    <row r="909" spans="1:31" ht="17" x14ac:dyDescent="0.2">
      <c r="A909" s="2" t="s">
        <v>2787</v>
      </c>
      <c r="B909" s="2" t="s">
        <v>2788</v>
      </c>
      <c r="C909" s="2" t="s">
        <v>642</v>
      </c>
      <c r="D909" s="2">
        <v>60</v>
      </c>
      <c r="E909" s="3" t="s">
        <v>2789</v>
      </c>
      <c r="F909" s="2" t="s">
        <v>429</v>
      </c>
      <c r="G909" s="2" t="s">
        <v>72</v>
      </c>
      <c r="H909" s="2" t="s">
        <v>201</v>
      </c>
      <c r="I909" s="2" t="s">
        <v>183</v>
      </c>
      <c r="J909" s="2" t="s">
        <v>906</v>
      </c>
      <c r="K909" s="2" t="s">
        <v>127</v>
      </c>
      <c r="L909" s="2" t="s">
        <v>319</v>
      </c>
      <c r="M909" s="2" t="s">
        <v>255</v>
      </c>
      <c r="N909" s="2" t="s">
        <v>80</v>
      </c>
      <c r="O909" s="3">
        <v>44397</v>
      </c>
      <c r="P909" s="3"/>
      <c r="Q909" s="2" t="s">
        <v>62</v>
      </c>
      <c r="R909" s="4">
        <v>54000</v>
      </c>
      <c r="S909" s="4">
        <v>4900</v>
      </c>
      <c r="T909" s="2">
        <v>4</v>
      </c>
      <c r="U909" s="2">
        <v>23</v>
      </c>
      <c r="V909" s="2">
        <v>15</v>
      </c>
      <c r="W909" s="2">
        <v>11</v>
      </c>
      <c r="X909" s="2">
        <v>86</v>
      </c>
      <c r="Y909" s="2" t="s">
        <v>339</v>
      </c>
      <c r="Z909" s="2" t="s">
        <v>292</v>
      </c>
      <c r="AA909" s="2" t="s">
        <v>48</v>
      </c>
      <c r="AB909" s="2" t="s">
        <v>66</v>
      </c>
      <c r="AC909" s="2" t="s">
        <v>130</v>
      </c>
      <c r="AD909" s="2" t="s">
        <v>68</v>
      </c>
      <c r="AE909" s="2">
        <v>76.3</v>
      </c>
    </row>
    <row r="910" spans="1:31" ht="17" x14ac:dyDescent="0.2">
      <c r="A910" s="5" t="s">
        <v>2790</v>
      </c>
      <c r="B910" s="5" t="s">
        <v>2791</v>
      </c>
      <c r="C910" s="5" t="s">
        <v>154</v>
      </c>
      <c r="D910" s="5">
        <v>25</v>
      </c>
      <c r="E910" s="6">
        <v>36699</v>
      </c>
      <c r="F910" s="5" t="s">
        <v>429</v>
      </c>
      <c r="G910" s="5" t="s">
        <v>72</v>
      </c>
      <c r="H910" s="5" t="s">
        <v>125</v>
      </c>
      <c r="I910" s="5" t="s">
        <v>89</v>
      </c>
      <c r="J910" s="5" t="s">
        <v>514</v>
      </c>
      <c r="K910" s="5" t="s">
        <v>515</v>
      </c>
      <c r="L910" s="5" t="s">
        <v>390</v>
      </c>
      <c r="M910" s="5" t="s">
        <v>265</v>
      </c>
      <c r="N910" s="5" t="s">
        <v>360</v>
      </c>
      <c r="O910" s="6">
        <v>44443</v>
      </c>
      <c r="P910" s="6"/>
      <c r="Q910" s="5" t="s">
        <v>62</v>
      </c>
      <c r="R910" s="7">
        <v>103000</v>
      </c>
      <c r="S910" s="7">
        <v>15500</v>
      </c>
      <c r="T910" s="5">
        <v>5</v>
      </c>
      <c r="U910" s="5">
        <v>15</v>
      </c>
      <c r="V910" s="5">
        <v>19</v>
      </c>
      <c r="W910" s="5">
        <v>3</v>
      </c>
      <c r="X910" s="5">
        <v>63</v>
      </c>
      <c r="Y910" s="5" t="s">
        <v>46</v>
      </c>
      <c r="Z910" s="5" t="s">
        <v>64</v>
      </c>
      <c r="AA910" s="5" t="s">
        <v>176</v>
      </c>
      <c r="AB910" s="5" t="s">
        <v>164</v>
      </c>
      <c r="AC910" s="5" t="s">
        <v>130</v>
      </c>
      <c r="AD910" s="5" t="s">
        <v>68</v>
      </c>
      <c r="AE910" s="5">
        <v>79.3</v>
      </c>
    </row>
    <row r="911" spans="1:31" ht="17" x14ac:dyDescent="0.2">
      <c r="A911" s="2" t="s">
        <v>2792</v>
      </c>
      <c r="B911" s="2" t="s">
        <v>2793</v>
      </c>
      <c r="C911" s="2" t="s">
        <v>332</v>
      </c>
      <c r="D911" s="2">
        <v>31</v>
      </c>
      <c r="E911" s="3">
        <v>34530</v>
      </c>
      <c r="F911" s="2" t="s">
        <v>210</v>
      </c>
      <c r="G911" s="2" t="s">
        <v>675</v>
      </c>
      <c r="H911" s="2" t="s">
        <v>329</v>
      </c>
      <c r="I911" s="2" t="s">
        <v>183</v>
      </c>
      <c r="J911" s="2" t="s">
        <v>676</v>
      </c>
      <c r="K911" s="2" t="s">
        <v>677</v>
      </c>
      <c r="L911" s="2" t="s">
        <v>390</v>
      </c>
      <c r="M911" s="2" t="s">
        <v>265</v>
      </c>
      <c r="N911" s="2" t="s">
        <v>360</v>
      </c>
      <c r="O911" s="3" t="s">
        <v>2794</v>
      </c>
      <c r="P911" s="3"/>
      <c r="Q911" s="2" t="s">
        <v>62</v>
      </c>
      <c r="R911" s="4">
        <v>41000</v>
      </c>
      <c r="S911" s="4">
        <v>2000</v>
      </c>
      <c r="T911" s="2">
        <v>3</v>
      </c>
      <c r="U911" s="2">
        <v>20</v>
      </c>
      <c r="V911" s="2">
        <v>15</v>
      </c>
      <c r="W911" s="2">
        <v>24</v>
      </c>
      <c r="X911" s="2">
        <v>65</v>
      </c>
      <c r="Y911" s="2" t="s">
        <v>46</v>
      </c>
      <c r="Z911" s="2" t="s">
        <v>844</v>
      </c>
      <c r="AA911" s="2" t="s">
        <v>215</v>
      </c>
      <c r="AB911" s="2" t="s">
        <v>66</v>
      </c>
      <c r="AC911" s="2" t="s">
        <v>121</v>
      </c>
      <c r="AD911" s="2" t="s">
        <v>68</v>
      </c>
      <c r="AE911" s="2">
        <v>54.8</v>
      </c>
    </row>
    <row r="912" spans="1:31" ht="17" x14ac:dyDescent="0.2">
      <c r="A912" s="5" t="s">
        <v>2795</v>
      </c>
      <c r="B912" s="5" t="s">
        <v>2796</v>
      </c>
      <c r="C912" s="5" t="s">
        <v>154</v>
      </c>
      <c r="D912" s="5">
        <v>48</v>
      </c>
      <c r="E912" s="6" t="s">
        <v>2797</v>
      </c>
      <c r="F912" s="5" t="s">
        <v>394</v>
      </c>
      <c r="G912" s="5" t="s">
        <v>72</v>
      </c>
      <c r="H912" s="5" t="s">
        <v>1322</v>
      </c>
      <c r="I912" s="5" t="s">
        <v>89</v>
      </c>
      <c r="J912" s="5" t="s">
        <v>397</v>
      </c>
      <c r="K912" s="5" t="s">
        <v>398</v>
      </c>
      <c r="L912" s="5" t="s">
        <v>92</v>
      </c>
      <c r="M912" s="5" t="s">
        <v>337</v>
      </c>
      <c r="N912" s="5" t="s">
        <v>94</v>
      </c>
      <c r="O912" s="6">
        <v>43852</v>
      </c>
      <c r="P912" s="6"/>
      <c r="Q912" s="5" t="s">
        <v>128</v>
      </c>
      <c r="R912" s="7">
        <v>126000</v>
      </c>
      <c r="S912" s="7">
        <v>7600</v>
      </c>
      <c r="T912" s="5">
        <v>3</v>
      </c>
      <c r="U912" s="5">
        <v>7</v>
      </c>
      <c r="V912" s="5">
        <v>0</v>
      </c>
      <c r="W912" s="5">
        <v>17</v>
      </c>
      <c r="X912" s="5">
        <v>61</v>
      </c>
      <c r="Y912" s="5" t="s">
        <v>46</v>
      </c>
      <c r="Z912" s="5" t="s">
        <v>47</v>
      </c>
      <c r="AA912" s="5" t="s">
        <v>221</v>
      </c>
      <c r="AB912" s="5" t="s">
        <v>164</v>
      </c>
      <c r="AC912" s="5" t="s">
        <v>81</v>
      </c>
      <c r="AD912" s="5" t="s">
        <v>68</v>
      </c>
      <c r="AE912" s="5">
        <v>51.6</v>
      </c>
    </row>
    <row r="913" spans="1:31" ht="17" x14ac:dyDescent="0.2">
      <c r="A913" s="2" t="s">
        <v>2798</v>
      </c>
      <c r="B913" s="2" t="s">
        <v>2799</v>
      </c>
      <c r="C913" s="2" t="s">
        <v>154</v>
      </c>
      <c r="D913" s="2">
        <v>29</v>
      </c>
      <c r="E913" s="3">
        <v>35288</v>
      </c>
      <c r="F913" s="2" t="s">
        <v>2800</v>
      </c>
      <c r="G913" s="2" t="s">
        <v>181</v>
      </c>
      <c r="H913" s="2" t="s">
        <v>897</v>
      </c>
      <c r="I913" s="2" t="s">
        <v>115</v>
      </c>
      <c r="J913" s="2" t="s">
        <v>446</v>
      </c>
      <c r="K913" s="2" t="s">
        <v>447</v>
      </c>
      <c r="L913" s="2" t="s">
        <v>442</v>
      </c>
      <c r="M913" s="2" t="s">
        <v>265</v>
      </c>
      <c r="N913" s="2" t="s">
        <v>266</v>
      </c>
      <c r="O913" s="3">
        <v>44256</v>
      </c>
      <c r="P913" s="3"/>
      <c r="Q913" s="2" t="s">
        <v>45</v>
      </c>
      <c r="R913" s="4">
        <v>53000</v>
      </c>
      <c r="S913" s="4">
        <v>4800</v>
      </c>
      <c r="T913" s="2">
        <v>4</v>
      </c>
      <c r="U913" s="2">
        <v>24</v>
      </c>
      <c r="V913" s="2">
        <v>18</v>
      </c>
      <c r="W913" s="2">
        <v>26</v>
      </c>
      <c r="X913" s="2">
        <v>75</v>
      </c>
      <c r="Y913" s="2" t="s">
        <v>431</v>
      </c>
      <c r="Z913" s="2" t="s">
        <v>107</v>
      </c>
      <c r="AA913" s="2" t="s">
        <v>48</v>
      </c>
      <c r="AB913" s="2" t="s">
        <v>66</v>
      </c>
      <c r="AC913" s="2" t="s">
        <v>376</v>
      </c>
      <c r="AD913" s="2" t="s">
        <v>51</v>
      </c>
      <c r="AE913" s="2">
        <v>68.2</v>
      </c>
    </row>
    <row r="914" spans="1:31" ht="17" x14ac:dyDescent="0.2">
      <c r="A914" s="5" t="s">
        <v>2801</v>
      </c>
      <c r="B914" s="5" t="s">
        <v>2802</v>
      </c>
      <c r="C914" s="5" t="s">
        <v>35</v>
      </c>
      <c r="D914" s="5">
        <v>60</v>
      </c>
      <c r="E914" s="6">
        <v>24077</v>
      </c>
      <c r="F914" s="5" t="s">
        <v>54</v>
      </c>
      <c r="G914" s="5" t="s">
        <v>55</v>
      </c>
      <c r="H914" s="5" t="s">
        <v>385</v>
      </c>
      <c r="I914" s="5" t="s">
        <v>74</v>
      </c>
      <c r="J914" s="5" t="s">
        <v>647</v>
      </c>
      <c r="K914" s="5" t="s">
        <v>648</v>
      </c>
      <c r="L914" s="5" t="s">
        <v>319</v>
      </c>
      <c r="M914" s="5" t="s">
        <v>255</v>
      </c>
      <c r="N914" s="5" t="s">
        <v>80</v>
      </c>
      <c r="O914" s="6">
        <v>45139</v>
      </c>
      <c r="P914" s="6">
        <v>45240</v>
      </c>
      <c r="Q914" s="5" t="s">
        <v>759</v>
      </c>
      <c r="R914" s="7">
        <v>56000</v>
      </c>
      <c r="S914" s="7">
        <v>2800</v>
      </c>
      <c r="T914" s="5">
        <v>3</v>
      </c>
      <c r="U914" s="5">
        <v>18</v>
      </c>
      <c r="V914" s="5">
        <v>10</v>
      </c>
      <c r="W914" s="5">
        <v>7</v>
      </c>
      <c r="X914" s="5">
        <v>47</v>
      </c>
      <c r="Y914" s="5" t="s">
        <v>46</v>
      </c>
      <c r="Z914" s="5" t="s">
        <v>64</v>
      </c>
      <c r="AA914" s="5" t="s">
        <v>176</v>
      </c>
      <c r="AB914" s="5" t="s">
        <v>66</v>
      </c>
      <c r="AC914" s="5" t="s">
        <v>67</v>
      </c>
      <c r="AD914" s="5" t="s">
        <v>227</v>
      </c>
      <c r="AE914" s="5">
        <v>54.5</v>
      </c>
    </row>
    <row r="915" spans="1:31" ht="17" x14ac:dyDescent="0.2">
      <c r="A915" s="2" t="s">
        <v>2803</v>
      </c>
      <c r="B915" s="2" t="s">
        <v>2804</v>
      </c>
      <c r="C915" s="2" t="s">
        <v>258</v>
      </c>
      <c r="D915" s="2">
        <v>37</v>
      </c>
      <c r="E915" s="3">
        <v>32669</v>
      </c>
      <c r="F915" s="2" t="s">
        <v>1362</v>
      </c>
      <c r="G915" s="2" t="s">
        <v>72</v>
      </c>
      <c r="H915" s="2" t="s">
        <v>424</v>
      </c>
      <c r="I915" s="2" t="s">
        <v>89</v>
      </c>
      <c r="J915" s="2" t="s">
        <v>872</v>
      </c>
      <c r="K915" s="2" t="s">
        <v>873</v>
      </c>
      <c r="L915" s="2" t="s">
        <v>374</v>
      </c>
      <c r="M915" s="2" t="s">
        <v>1510</v>
      </c>
      <c r="N915" s="2" t="s">
        <v>375</v>
      </c>
      <c r="O915" s="3">
        <v>45628</v>
      </c>
      <c r="P915" s="3"/>
      <c r="Q915" s="2" t="s">
        <v>62</v>
      </c>
      <c r="R915" s="4">
        <v>144000</v>
      </c>
      <c r="S915" s="4">
        <v>14400</v>
      </c>
      <c r="T915" s="2">
        <v>4</v>
      </c>
      <c r="U915" s="2">
        <v>50</v>
      </c>
      <c r="V915" s="2">
        <v>15</v>
      </c>
      <c r="W915" s="2">
        <v>9</v>
      </c>
      <c r="X915" s="2">
        <v>81</v>
      </c>
      <c r="Y915" s="2" t="s">
        <v>431</v>
      </c>
      <c r="Z915" s="2" t="s">
        <v>47</v>
      </c>
      <c r="AA915" s="2" t="s">
        <v>221</v>
      </c>
      <c r="AB915" s="2" t="s">
        <v>164</v>
      </c>
      <c r="AC915" s="2" t="s">
        <v>81</v>
      </c>
      <c r="AD915" s="2" t="s">
        <v>68</v>
      </c>
      <c r="AE915" s="2">
        <v>79.8</v>
      </c>
    </row>
    <row r="916" spans="1:31" ht="34" x14ac:dyDescent="0.2">
      <c r="A916" s="5" t="s">
        <v>2805</v>
      </c>
      <c r="B916" s="5" t="s">
        <v>2806</v>
      </c>
      <c r="C916" s="5" t="s">
        <v>154</v>
      </c>
      <c r="D916" s="5">
        <v>27</v>
      </c>
      <c r="E916" s="6">
        <v>35967</v>
      </c>
      <c r="F916" s="5" t="s">
        <v>210</v>
      </c>
      <c r="G916" s="5" t="s">
        <v>100</v>
      </c>
      <c r="H916" s="5" t="s">
        <v>114</v>
      </c>
      <c r="I916" s="5" t="s">
        <v>115</v>
      </c>
      <c r="J916" s="5" t="s">
        <v>418</v>
      </c>
      <c r="K916" s="5" t="s">
        <v>419</v>
      </c>
      <c r="L916" s="5" t="s">
        <v>556</v>
      </c>
      <c r="M916" s="5" t="s">
        <v>119</v>
      </c>
      <c r="N916" s="5" t="s">
        <v>120</v>
      </c>
      <c r="O916" s="6">
        <v>45865</v>
      </c>
      <c r="P916" s="6"/>
      <c r="Q916" s="5" t="s">
        <v>62</v>
      </c>
      <c r="R916" s="7">
        <v>91000</v>
      </c>
      <c r="S916" s="7">
        <v>8200</v>
      </c>
      <c r="T916" s="5">
        <v>4</v>
      </c>
      <c r="U916" s="5">
        <v>18</v>
      </c>
      <c r="V916" s="5">
        <v>13</v>
      </c>
      <c r="W916" s="5">
        <v>20</v>
      </c>
      <c r="X916" s="5">
        <v>57</v>
      </c>
      <c r="Y916" s="5" t="s">
        <v>46</v>
      </c>
      <c r="Z916" s="5" t="s">
        <v>64</v>
      </c>
      <c r="AA916" s="5" t="s">
        <v>65</v>
      </c>
      <c r="AB916" s="5" t="s">
        <v>66</v>
      </c>
      <c r="AC916" s="5" t="s">
        <v>121</v>
      </c>
      <c r="AD916" s="5" t="s">
        <v>68</v>
      </c>
      <c r="AE916" s="5">
        <v>60.5</v>
      </c>
    </row>
    <row r="917" spans="1:31" ht="34" x14ac:dyDescent="0.2">
      <c r="A917" s="2" t="s">
        <v>2807</v>
      </c>
      <c r="B917" s="2" t="s">
        <v>2808</v>
      </c>
      <c r="C917" s="2" t="s">
        <v>287</v>
      </c>
      <c r="D917" s="2">
        <v>30</v>
      </c>
      <c r="E917" s="3">
        <v>35112</v>
      </c>
      <c r="F917" s="2" t="s">
        <v>523</v>
      </c>
      <c r="G917" s="2" t="s">
        <v>100</v>
      </c>
      <c r="H917" s="2" t="s">
        <v>379</v>
      </c>
      <c r="I917" s="2" t="s">
        <v>115</v>
      </c>
      <c r="J917" s="2" t="s">
        <v>262</v>
      </c>
      <c r="K917" s="2" t="s">
        <v>263</v>
      </c>
      <c r="L917" s="2" t="s">
        <v>149</v>
      </c>
      <c r="M917" s="2" t="s">
        <v>61</v>
      </c>
      <c r="N917" s="2" t="s">
        <v>150</v>
      </c>
      <c r="O917" s="3">
        <v>42540</v>
      </c>
      <c r="P917" s="3"/>
      <c r="Q917" s="2" t="s">
        <v>62</v>
      </c>
      <c r="R917" s="4">
        <v>93000</v>
      </c>
      <c r="S917" s="4">
        <v>13000</v>
      </c>
      <c r="T917" s="2">
        <v>5</v>
      </c>
      <c r="U917" s="2">
        <v>34</v>
      </c>
      <c r="V917" s="2">
        <v>6</v>
      </c>
      <c r="W917" s="2">
        <v>18</v>
      </c>
      <c r="X917" s="2">
        <v>93</v>
      </c>
      <c r="Y917" s="2" t="s">
        <v>46</v>
      </c>
      <c r="Z917" s="2" t="s">
        <v>64</v>
      </c>
      <c r="AA917" s="2" t="s">
        <v>95</v>
      </c>
      <c r="AB917" s="2" t="s">
        <v>164</v>
      </c>
      <c r="AC917" s="2" t="s">
        <v>267</v>
      </c>
      <c r="AD917" s="2" t="s">
        <v>227</v>
      </c>
      <c r="AE917" s="2">
        <v>87</v>
      </c>
    </row>
    <row r="918" spans="1:31" ht="17" x14ac:dyDescent="0.2">
      <c r="A918" s="5" t="s">
        <v>2809</v>
      </c>
      <c r="B918" s="5" t="s">
        <v>2810</v>
      </c>
      <c r="C918" s="5" t="s">
        <v>35</v>
      </c>
      <c r="D918" s="5">
        <v>46</v>
      </c>
      <c r="E918" s="6">
        <v>29173</v>
      </c>
      <c r="F918" s="5" t="s">
        <v>523</v>
      </c>
      <c r="G918" s="5" t="s">
        <v>100</v>
      </c>
      <c r="H918" s="5" t="s">
        <v>561</v>
      </c>
      <c r="I918" s="5" t="s">
        <v>39</v>
      </c>
      <c r="J918" s="5" t="s">
        <v>262</v>
      </c>
      <c r="K918" s="5" t="s">
        <v>263</v>
      </c>
      <c r="L918" s="5" t="s">
        <v>242</v>
      </c>
      <c r="M918" s="5" t="s">
        <v>234</v>
      </c>
      <c r="N918" s="5" t="s">
        <v>235</v>
      </c>
      <c r="O918" s="6">
        <v>45858</v>
      </c>
      <c r="P918" s="6"/>
      <c r="Q918" s="5" t="s">
        <v>62</v>
      </c>
      <c r="R918" s="7">
        <v>209000</v>
      </c>
      <c r="S918" s="7">
        <v>31400</v>
      </c>
      <c r="T918" s="5">
        <v>5</v>
      </c>
      <c r="U918" s="5">
        <v>20</v>
      </c>
      <c r="V918" s="5">
        <v>11</v>
      </c>
      <c r="W918" s="5">
        <v>22</v>
      </c>
      <c r="X918" s="5">
        <v>66</v>
      </c>
      <c r="Y918" s="5" t="s">
        <v>46</v>
      </c>
      <c r="Z918" s="5" t="s">
        <v>64</v>
      </c>
      <c r="AA918" s="5" t="s">
        <v>48</v>
      </c>
      <c r="AB918" s="5" t="s">
        <v>66</v>
      </c>
      <c r="AC918" s="5" t="s">
        <v>267</v>
      </c>
      <c r="AD918" s="5" t="s">
        <v>68</v>
      </c>
      <c r="AE918" s="5">
        <v>73.099999999999994</v>
      </c>
    </row>
    <row r="919" spans="1:31" ht="17" x14ac:dyDescent="0.2">
      <c r="A919" s="2" t="s">
        <v>2811</v>
      </c>
      <c r="B919" s="2" t="s">
        <v>2812</v>
      </c>
      <c r="C919" s="2" t="s">
        <v>154</v>
      </c>
      <c r="D919" s="2">
        <v>51</v>
      </c>
      <c r="E919" s="3">
        <v>27196</v>
      </c>
      <c r="F919" s="2" t="s">
        <v>210</v>
      </c>
      <c r="G919" s="2" t="s">
        <v>100</v>
      </c>
      <c r="H919" s="2" t="s">
        <v>114</v>
      </c>
      <c r="I919" s="2" t="s">
        <v>115</v>
      </c>
      <c r="J919" s="2" t="s">
        <v>116</v>
      </c>
      <c r="K919" s="2" t="s">
        <v>117</v>
      </c>
      <c r="L919" s="2" t="s">
        <v>1197</v>
      </c>
      <c r="M919" s="2" t="s">
        <v>161</v>
      </c>
      <c r="N919" s="2" t="s">
        <v>174</v>
      </c>
      <c r="O919" s="3">
        <v>42872</v>
      </c>
      <c r="P919" s="3"/>
      <c r="Q919" s="2" t="s">
        <v>62</v>
      </c>
      <c r="R919" s="4">
        <v>85000</v>
      </c>
      <c r="S919" s="4">
        <v>7600</v>
      </c>
      <c r="T919" s="2">
        <v>4</v>
      </c>
      <c r="U919" s="2">
        <v>23</v>
      </c>
      <c r="V919" s="2">
        <v>24</v>
      </c>
      <c r="W919" s="2">
        <v>12</v>
      </c>
      <c r="X919" s="2">
        <v>80</v>
      </c>
      <c r="Y919" s="2" t="s">
        <v>46</v>
      </c>
      <c r="Z919" s="2" t="s">
        <v>47</v>
      </c>
      <c r="AA919" s="2" t="s">
        <v>215</v>
      </c>
      <c r="AB919" s="2" t="s">
        <v>164</v>
      </c>
      <c r="AC919" s="2" t="s">
        <v>121</v>
      </c>
      <c r="AD919" s="2" t="s">
        <v>68</v>
      </c>
      <c r="AE919" s="2">
        <v>73.8</v>
      </c>
    </row>
    <row r="920" spans="1:31" ht="17" x14ac:dyDescent="0.2">
      <c r="A920" s="5" t="s">
        <v>2813</v>
      </c>
      <c r="B920" s="5" t="s">
        <v>2814</v>
      </c>
      <c r="C920" s="5" t="s">
        <v>35</v>
      </c>
      <c r="D920" s="5">
        <v>26</v>
      </c>
      <c r="E920" s="6">
        <v>36543</v>
      </c>
      <c r="F920" s="5" t="s">
        <v>36</v>
      </c>
      <c r="G920" s="5" t="s">
        <v>37</v>
      </c>
      <c r="H920" s="5" t="s">
        <v>146</v>
      </c>
      <c r="I920" s="5" t="s">
        <v>115</v>
      </c>
      <c r="J920" s="5" t="s">
        <v>270</v>
      </c>
      <c r="K920" s="5" t="s">
        <v>271</v>
      </c>
      <c r="L920" s="5" t="s">
        <v>242</v>
      </c>
      <c r="M920" s="5" t="s">
        <v>234</v>
      </c>
      <c r="N920" s="5" t="s">
        <v>235</v>
      </c>
      <c r="O920" s="6">
        <v>45263</v>
      </c>
      <c r="P920" s="6"/>
      <c r="Q920" s="5" t="s">
        <v>62</v>
      </c>
      <c r="R920" s="7">
        <v>77000</v>
      </c>
      <c r="S920" s="7">
        <v>6900</v>
      </c>
      <c r="T920" s="5">
        <v>4</v>
      </c>
      <c r="U920" s="5">
        <v>24</v>
      </c>
      <c r="V920" s="5">
        <v>16</v>
      </c>
      <c r="W920" s="5">
        <v>7</v>
      </c>
      <c r="X920" s="5">
        <v>98</v>
      </c>
      <c r="Y920" s="5" t="s">
        <v>339</v>
      </c>
      <c r="Z920" s="5" t="s">
        <v>64</v>
      </c>
      <c r="AA920" s="5" t="s">
        <v>176</v>
      </c>
      <c r="AB920" s="5" t="s">
        <v>164</v>
      </c>
      <c r="AC920" s="5" t="s">
        <v>50</v>
      </c>
      <c r="AD920" s="5" t="s">
        <v>68</v>
      </c>
      <c r="AE920" s="5">
        <v>82.8</v>
      </c>
    </row>
    <row r="921" spans="1:31" ht="17" x14ac:dyDescent="0.2">
      <c r="A921" s="2" t="s">
        <v>2815</v>
      </c>
      <c r="B921" s="2" t="s">
        <v>2816</v>
      </c>
      <c r="C921" s="2" t="s">
        <v>35</v>
      </c>
      <c r="D921" s="2">
        <v>56</v>
      </c>
      <c r="E921" s="3">
        <v>25493</v>
      </c>
      <c r="F921" s="2" t="s">
        <v>429</v>
      </c>
      <c r="G921" s="2" t="s">
        <v>72</v>
      </c>
      <c r="H921" s="2" t="s">
        <v>201</v>
      </c>
      <c r="I921" s="2" t="s">
        <v>115</v>
      </c>
      <c r="J921" s="2" t="s">
        <v>470</v>
      </c>
      <c r="K921" s="2" t="s">
        <v>589</v>
      </c>
      <c r="L921" s="2" t="s">
        <v>491</v>
      </c>
      <c r="M921" s="2" t="s">
        <v>43</v>
      </c>
      <c r="N921" s="2" t="s">
        <v>492</v>
      </c>
      <c r="O921" s="3">
        <v>45483</v>
      </c>
      <c r="P921" s="3"/>
      <c r="Q921" s="2" t="s">
        <v>128</v>
      </c>
      <c r="R921" s="4">
        <v>75000</v>
      </c>
      <c r="S921" s="4">
        <v>10500</v>
      </c>
      <c r="T921" s="2">
        <v>5</v>
      </c>
      <c r="U921" s="2">
        <v>41</v>
      </c>
      <c r="V921" s="2">
        <v>26</v>
      </c>
      <c r="W921" s="2">
        <v>0</v>
      </c>
      <c r="X921" s="2">
        <v>98</v>
      </c>
      <c r="Y921" s="2" t="s">
        <v>46</v>
      </c>
      <c r="Z921" s="2" t="s">
        <v>151</v>
      </c>
      <c r="AA921" s="2" t="s">
        <v>188</v>
      </c>
      <c r="AB921" s="2" t="s">
        <v>66</v>
      </c>
      <c r="AC921" s="2" t="s">
        <v>130</v>
      </c>
      <c r="AD921" s="2" t="s">
        <v>51</v>
      </c>
      <c r="AE921" s="2">
        <v>99.3</v>
      </c>
    </row>
    <row r="922" spans="1:31" ht="34" x14ac:dyDescent="0.2">
      <c r="A922" s="5" t="s">
        <v>2817</v>
      </c>
      <c r="B922" s="5" t="s">
        <v>2818</v>
      </c>
      <c r="C922" s="5" t="s">
        <v>154</v>
      </c>
      <c r="D922" s="5">
        <v>49</v>
      </c>
      <c r="E922" s="6" t="s">
        <v>2819</v>
      </c>
      <c r="F922" s="5" t="s">
        <v>1587</v>
      </c>
      <c r="G922" s="5" t="s">
        <v>55</v>
      </c>
      <c r="H922" s="5" t="s">
        <v>1100</v>
      </c>
      <c r="I922" s="5" t="s">
        <v>57</v>
      </c>
      <c r="J922" s="5" t="s">
        <v>647</v>
      </c>
      <c r="K922" s="5" t="s">
        <v>648</v>
      </c>
      <c r="L922" s="5" t="s">
        <v>729</v>
      </c>
      <c r="M922" s="5" t="s">
        <v>525</v>
      </c>
      <c r="N922" s="5" t="s">
        <v>1248</v>
      </c>
      <c r="O922" s="6">
        <v>45004</v>
      </c>
      <c r="P922" s="6"/>
      <c r="Q922" s="5" t="s">
        <v>62</v>
      </c>
      <c r="R922" s="7">
        <v>110000</v>
      </c>
      <c r="S922" s="7">
        <v>5500</v>
      </c>
      <c r="T922" s="5">
        <v>3</v>
      </c>
      <c r="U922" s="5">
        <v>45</v>
      </c>
      <c r="V922" s="5">
        <v>12</v>
      </c>
      <c r="W922" s="5">
        <v>1</v>
      </c>
      <c r="X922" s="5">
        <v>46</v>
      </c>
      <c r="Y922" s="5" t="s">
        <v>46</v>
      </c>
      <c r="Z922" s="5" t="s">
        <v>64</v>
      </c>
      <c r="AA922" s="5" t="s">
        <v>857</v>
      </c>
      <c r="AB922" s="5" t="s">
        <v>80</v>
      </c>
      <c r="AC922" s="5" t="s">
        <v>67</v>
      </c>
      <c r="AD922" s="5" t="s">
        <v>68</v>
      </c>
      <c r="AE922" s="5">
        <v>62.6</v>
      </c>
    </row>
    <row r="923" spans="1:31" ht="17" x14ac:dyDescent="0.2">
      <c r="A923" s="2" t="s">
        <v>2820</v>
      </c>
      <c r="B923" s="2" t="s">
        <v>2821</v>
      </c>
      <c r="C923" s="2" t="s">
        <v>154</v>
      </c>
      <c r="D923" s="2">
        <v>22</v>
      </c>
      <c r="E923" s="3">
        <v>37923</v>
      </c>
      <c r="F923" s="2" t="s">
        <v>54</v>
      </c>
      <c r="G923" s="2" t="s">
        <v>55</v>
      </c>
      <c r="H923" s="2" t="s">
        <v>1100</v>
      </c>
      <c r="I923" s="2" t="s">
        <v>115</v>
      </c>
      <c r="J923" s="2" t="s">
        <v>567</v>
      </c>
      <c r="K923" s="2" t="s">
        <v>568</v>
      </c>
      <c r="L923" s="2" t="s">
        <v>995</v>
      </c>
      <c r="M923" s="2" t="s">
        <v>525</v>
      </c>
      <c r="N923" s="2" t="s">
        <v>139</v>
      </c>
      <c r="O923" s="3" t="s">
        <v>2822</v>
      </c>
      <c r="P923" s="3"/>
      <c r="Q923" s="2" t="s">
        <v>62</v>
      </c>
      <c r="R923" s="4">
        <v>83000</v>
      </c>
      <c r="S923" s="4">
        <v>4200</v>
      </c>
      <c r="T923" s="2">
        <v>3</v>
      </c>
      <c r="U923" s="2">
        <v>27</v>
      </c>
      <c r="V923" s="2">
        <v>1</v>
      </c>
      <c r="W923" s="2">
        <v>18</v>
      </c>
      <c r="X923" s="2">
        <v>63</v>
      </c>
      <c r="Y923" s="2" t="s">
        <v>298</v>
      </c>
      <c r="Z923" s="2" t="s">
        <v>107</v>
      </c>
      <c r="AA923" s="2" t="s">
        <v>142</v>
      </c>
      <c r="AB923" s="2" t="s">
        <v>66</v>
      </c>
      <c r="AC923" s="2"/>
      <c r="AD923" s="2" t="s">
        <v>68</v>
      </c>
      <c r="AE923" s="2">
        <v>56.8</v>
      </c>
    </row>
    <row r="924" spans="1:31" ht="17" x14ac:dyDescent="0.2">
      <c r="A924" s="5" t="s">
        <v>2823</v>
      </c>
      <c r="B924" s="5" t="s">
        <v>2824</v>
      </c>
      <c r="C924" s="5" t="s">
        <v>154</v>
      </c>
      <c r="D924" s="5">
        <v>34</v>
      </c>
      <c r="E924" s="6">
        <v>33523</v>
      </c>
      <c r="F924" s="5" t="s">
        <v>279</v>
      </c>
      <c r="G924" s="5" t="s">
        <v>55</v>
      </c>
      <c r="H924" s="5" t="s">
        <v>280</v>
      </c>
      <c r="I924" s="5" t="s">
        <v>74</v>
      </c>
      <c r="J924" s="5" t="s">
        <v>627</v>
      </c>
      <c r="K924" s="5" t="s">
        <v>628</v>
      </c>
      <c r="L924" s="5" t="s">
        <v>457</v>
      </c>
      <c r="M924" s="5" t="s">
        <v>250</v>
      </c>
      <c r="N924" s="5" t="s">
        <v>174</v>
      </c>
      <c r="O924" s="6">
        <v>44780</v>
      </c>
      <c r="P924" s="6"/>
      <c r="Q924" s="5" t="s">
        <v>45</v>
      </c>
      <c r="R924" s="7">
        <v>53000</v>
      </c>
      <c r="S924" s="7">
        <v>7400</v>
      </c>
      <c r="T924" s="5" t="s">
        <v>1086</v>
      </c>
      <c r="U924" s="5">
        <v>18</v>
      </c>
      <c r="V924" s="5">
        <v>19</v>
      </c>
      <c r="W924" s="5">
        <v>22</v>
      </c>
      <c r="X924" s="5">
        <v>82</v>
      </c>
      <c r="Y924" s="5" t="s">
        <v>46</v>
      </c>
      <c r="Z924" s="5" t="s">
        <v>107</v>
      </c>
      <c r="AA924" s="5" t="s">
        <v>188</v>
      </c>
      <c r="AB924" s="5" t="s">
        <v>66</v>
      </c>
      <c r="AC924" s="5" t="s">
        <v>284</v>
      </c>
      <c r="AD924" s="5" t="s">
        <v>51</v>
      </c>
      <c r="AE924" s="5">
        <v>78.2</v>
      </c>
    </row>
    <row r="925" spans="1:31" ht="34" x14ac:dyDescent="0.2">
      <c r="A925" s="2" t="s">
        <v>2825</v>
      </c>
      <c r="B925" s="2" t="s">
        <v>2826</v>
      </c>
      <c r="C925" s="2" t="s">
        <v>154</v>
      </c>
      <c r="D925" s="2">
        <v>59</v>
      </c>
      <c r="E925" s="3">
        <v>24536</v>
      </c>
      <c r="F925" s="2" t="s">
        <v>2827</v>
      </c>
      <c r="G925" s="2" t="s">
        <v>100</v>
      </c>
      <c r="H925" s="2" t="s">
        <v>519</v>
      </c>
      <c r="I925" s="2" t="s">
        <v>74</v>
      </c>
      <c r="J925" s="2" t="s">
        <v>902</v>
      </c>
      <c r="K925" s="2" t="s">
        <v>903</v>
      </c>
      <c r="L925" s="2" t="s">
        <v>1018</v>
      </c>
      <c r="M925" s="2" t="s">
        <v>234</v>
      </c>
      <c r="N925" s="2" t="s">
        <v>2828</v>
      </c>
      <c r="O925" s="3">
        <v>45440</v>
      </c>
      <c r="P925" s="3"/>
      <c r="Q925" s="2" t="s">
        <v>62</v>
      </c>
      <c r="R925" s="4">
        <v>49000</v>
      </c>
      <c r="S925" s="4">
        <v>2400</v>
      </c>
      <c r="T925" s="2">
        <v>3</v>
      </c>
      <c r="U925" s="2">
        <v>23</v>
      </c>
      <c r="V925" s="2">
        <v>-14</v>
      </c>
      <c r="W925" s="2">
        <v>10</v>
      </c>
      <c r="X925" s="2">
        <v>77</v>
      </c>
      <c r="Y925" s="2" t="s">
        <v>46</v>
      </c>
      <c r="Z925" s="2" t="s">
        <v>64</v>
      </c>
      <c r="AA925" s="2" t="s">
        <v>95</v>
      </c>
      <c r="AB925" s="2" t="s">
        <v>275</v>
      </c>
      <c r="AC925" s="2" t="s">
        <v>121</v>
      </c>
      <c r="AD925" s="2" t="s">
        <v>68</v>
      </c>
      <c r="AE925" s="2">
        <v>64.7</v>
      </c>
    </row>
    <row r="926" spans="1:31" ht="17" x14ac:dyDescent="0.2">
      <c r="A926" s="5" t="s">
        <v>2829</v>
      </c>
      <c r="B926" s="5" t="s">
        <v>2830</v>
      </c>
      <c r="C926" s="5" t="s">
        <v>154</v>
      </c>
      <c r="D926" s="5">
        <v>22</v>
      </c>
      <c r="E926" s="6" t="s">
        <v>2831</v>
      </c>
      <c r="F926" s="5" t="s">
        <v>693</v>
      </c>
      <c r="G926" s="5" t="s">
        <v>133</v>
      </c>
      <c r="H926" s="5" t="s">
        <v>475</v>
      </c>
      <c r="I926" s="5" t="s">
        <v>115</v>
      </c>
      <c r="J926" s="5" t="s">
        <v>685</v>
      </c>
      <c r="K926" s="5" t="s">
        <v>686</v>
      </c>
      <c r="L926" s="5" t="s">
        <v>160</v>
      </c>
      <c r="M926" s="5" t="s">
        <v>161</v>
      </c>
      <c r="N926" s="5" t="s">
        <v>174</v>
      </c>
      <c r="O926" s="6" t="s">
        <v>2832</v>
      </c>
      <c r="P926" s="6"/>
      <c r="Q926" s="5" t="s">
        <v>79</v>
      </c>
      <c r="R926" s="7">
        <v>92000</v>
      </c>
      <c r="S926" s="7">
        <v>4600</v>
      </c>
      <c r="T926" s="5" t="s">
        <v>45</v>
      </c>
      <c r="U926" s="5">
        <v>15</v>
      </c>
      <c r="V926" s="5">
        <v>15</v>
      </c>
      <c r="W926" s="5">
        <v>2</v>
      </c>
      <c r="X926" s="5">
        <v>45</v>
      </c>
      <c r="Y926" s="5" t="s">
        <v>46</v>
      </c>
      <c r="Z926" s="5" t="s">
        <v>47</v>
      </c>
      <c r="AA926" s="5" t="s">
        <v>215</v>
      </c>
      <c r="AB926" s="5" t="s">
        <v>66</v>
      </c>
      <c r="AC926" s="5" t="s">
        <v>143</v>
      </c>
      <c r="AD926" s="5" t="s">
        <v>68</v>
      </c>
      <c r="AE926" s="5">
        <v>55.5</v>
      </c>
    </row>
    <row r="927" spans="1:31" ht="17" x14ac:dyDescent="0.2">
      <c r="A927" s="2" t="s">
        <v>2833</v>
      </c>
      <c r="B927" s="2" t="s">
        <v>2834</v>
      </c>
      <c r="C927" s="2" t="s">
        <v>154</v>
      </c>
      <c r="D927" s="2">
        <v>26</v>
      </c>
      <c r="E927" s="3">
        <v>36406</v>
      </c>
      <c r="F927" s="2" t="s">
        <v>133</v>
      </c>
      <c r="G927" s="2" t="s">
        <v>133</v>
      </c>
      <c r="H927" s="2" t="s">
        <v>1623</v>
      </c>
      <c r="I927" s="2" t="s">
        <v>115</v>
      </c>
      <c r="J927" s="2" t="s">
        <v>583</v>
      </c>
      <c r="K927" s="2" t="s">
        <v>584</v>
      </c>
      <c r="L927" s="2" t="s">
        <v>524</v>
      </c>
      <c r="M927" s="2" t="s">
        <v>525</v>
      </c>
      <c r="N927" s="2" t="s">
        <v>526</v>
      </c>
      <c r="O927" s="3">
        <v>43095</v>
      </c>
      <c r="P927" s="3">
        <v>45035</v>
      </c>
      <c r="Q927" s="2" t="s">
        <v>141</v>
      </c>
      <c r="R927" s="4">
        <v>69000</v>
      </c>
      <c r="S927" s="4">
        <v>6200</v>
      </c>
      <c r="T927" s="2" t="s">
        <v>206</v>
      </c>
      <c r="U927" s="2">
        <v>19</v>
      </c>
      <c r="V927" s="2">
        <v>10</v>
      </c>
      <c r="W927" s="2">
        <v>1</v>
      </c>
      <c r="X927" s="2">
        <v>40</v>
      </c>
      <c r="Y927" s="2" t="s">
        <v>46</v>
      </c>
      <c r="Z927" s="2" t="s">
        <v>151</v>
      </c>
      <c r="AA927" s="2" t="s">
        <v>142</v>
      </c>
      <c r="AB927" s="2" t="s">
        <v>243</v>
      </c>
      <c r="AC927" s="2" t="s">
        <v>143</v>
      </c>
      <c r="AD927" s="2" t="s">
        <v>109</v>
      </c>
      <c r="AE927" s="2">
        <v>64.2</v>
      </c>
    </row>
    <row r="928" spans="1:31" ht="17" x14ac:dyDescent="0.2">
      <c r="A928" s="5" t="s">
        <v>2835</v>
      </c>
      <c r="B928" s="5" t="s">
        <v>2836</v>
      </c>
      <c r="C928" s="5" t="s">
        <v>154</v>
      </c>
      <c r="D928" s="5">
        <v>22</v>
      </c>
      <c r="E928" s="6">
        <v>37993</v>
      </c>
      <c r="F928" s="5" t="s">
        <v>523</v>
      </c>
      <c r="G928" s="5" t="s">
        <v>100</v>
      </c>
      <c r="H928" s="5" t="s">
        <v>561</v>
      </c>
      <c r="I928" s="5" t="s">
        <v>183</v>
      </c>
      <c r="J928" s="5" t="s">
        <v>343</v>
      </c>
      <c r="K928" s="5" t="s">
        <v>344</v>
      </c>
      <c r="L928" s="5" t="s">
        <v>319</v>
      </c>
      <c r="M928" s="5" t="s">
        <v>255</v>
      </c>
      <c r="N928" s="5" t="s">
        <v>80</v>
      </c>
      <c r="O928" s="6">
        <v>45767</v>
      </c>
      <c r="P928" s="6"/>
      <c r="Q928" s="5" t="s">
        <v>62</v>
      </c>
      <c r="R928" s="7"/>
      <c r="S928" s="7">
        <v>1100</v>
      </c>
      <c r="T928" s="5">
        <v>2</v>
      </c>
      <c r="U928" s="5">
        <v>37</v>
      </c>
      <c r="V928" s="5">
        <v>19</v>
      </c>
      <c r="W928" s="5">
        <v>6</v>
      </c>
      <c r="X928" s="5">
        <v>44</v>
      </c>
      <c r="Y928" s="5" t="s">
        <v>46</v>
      </c>
      <c r="Z928" s="5" t="s">
        <v>64</v>
      </c>
      <c r="AA928" s="5" t="s">
        <v>188</v>
      </c>
      <c r="AB928" s="5" t="s">
        <v>66</v>
      </c>
      <c r="AC928" s="5" t="s">
        <v>267</v>
      </c>
      <c r="AD928" s="5" t="s">
        <v>68</v>
      </c>
      <c r="AE928" s="5">
        <v>49.6</v>
      </c>
    </row>
    <row r="929" spans="1:31" ht="17" x14ac:dyDescent="0.2">
      <c r="A929" s="2" t="s">
        <v>2837</v>
      </c>
      <c r="B929" s="2" t="s">
        <v>2838</v>
      </c>
      <c r="C929" s="2" t="s">
        <v>154</v>
      </c>
      <c r="D929" s="2">
        <v>56</v>
      </c>
      <c r="E929" s="3">
        <v>25450</v>
      </c>
      <c r="F929" s="2" t="s">
        <v>523</v>
      </c>
      <c r="G929" s="2" t="s">
        <v>675</v>
      </c>
      <c r="H929" s="2" t="s">
        <v>1196</v>
      </c>
      <c r="I929" s="2" t="s">
        <v>39</v>
      </c>
      <c r="J929" s="2" t="s">
        <v>262</v>
      </c>
      <c r="K929" s="2" t="s">
        <v>263</v>
      </c>
      <c r="L929" s="2" t="s">
        <v>887</v>
      </c>
      <c r="M929" s="2" t="s">
        <v>525</v>
      </c>
      <c r="N929" s="2" t="s">
        <v>526</v>
      </c>
      <c r="O929" s="3">
        <v>42196</v>
      </c>
      <c r="P929" s="3">
        <v>45144</v>
      </c>
      <c r="Q929" s="2" t="s">
        <v>141</v>
      </c>
      <c r="R929" s="4">
        <v>167000</v>
      </c>
      <c r="S929" s="4">
        <v>25100</v>
      </c>
      <c r="T929" s="2" t="s">
        <v>1086</v>
      </c>
      <c r="U929" s="2">
        <v>17</v>
      </c>
      <c r="V929" s="2">
        <v>4</v>
      </c>
      <c r="W929" s="2">
        <v>13</v>
      </c>
      <c r="X929" s="2">
        <v>75</v>
      </c>
      <c r="Y929" s="2" t="s">
        <v>46</v>
      </c>
      <c r="Z929" s="2" t="s">
        <v>64</v>
      </c>
      <c r="AA929" s="2" t="s">
        <v>95</v>
      </c>
      <c r="AB929" s="2" t="s">
        <v>164</v>
      </c>
      <c r="AC929" s="2" t="s">
        <v>267</v>
      </c>
      <c r="AD929" s="2" t="s">
        <v>82</v>
      </c>
      <c r="AE929" s="2">
        <v>79</v>
      </c>
    </row>
    <row r="930" spans="1:31" ht="17" x14ac:dyDescent="0.2">
      <c r="A930" s="5" t="s">
        <v>2839</v>
      </c>
      <c r="B930" s="5" t="s">
        <v>2840</v>
      </c>
      <c r="C930" s="5" t="s">
        <v>287</v>
      </c>
      <c r="D930" s="5">
        <v>41</v>
      </c>
      <c r="E930" s="6" t="s">
        <v>2841</v>
      </c>
      <c r="F930" s="5" t="s">
        <v>881</v>
      </c>
      <c r="G930" s="5" t="s">
        <v>133</v>
      </c>
      <c r="H930" s="5" t="s">
        <v>475</v>
      </c>
      <c r="I930" s="5" t="s">
        <v>115</v>
      </c>
      <c r="J930" s="5" t="s">
        <v>583</v>
      </c>
      <c r="K930" s="5" t="s">
        <v>584</v>
      </c>
      <c r="L930" s="5" t="s">
        <v>678</v>
      </c>
      <c r="M930" s="5" t="s">
        <v>525</v>
      </c>
      <c r="N930" s="5" t="s">
        <v>620</v>
      </c>
      <c r="O930" s="6">
        <v>44852</v>
      </c>
      <c r="P930" s="6"/>
      <c r="Q930" s="5" t="s">
        <v>297</v>
      </c>
      <c r="R930" s="7">
        <v>93000</v>
      </c>
      <c r="S930" s="7">
        <v>4600</v>
      </c>
      <c r="T930" s="5">
        <v>3</v>
      </c>
      <c r="U930" s="5">
        <v>41</v>
      </c>
      <c r="V930" s="5">
        <v>17</v>
      </c>
      <c r="W930" s="5">
        <v>22</v>
      </c>
      <c r="X930" s="5">
        <v>75</v>
      </c>
      <c r="Y930" s="5" t="s">
        <v>46</v>
      </c>
      <c r="Z930" s="5" t="s">
        <v>151</v>
      </c>
      <c r="AA930" s="5" t="s">
        <v>221</v>
      </c>
      <c r="AB930" s="5" t="s">
        <v>243</v>
      </c>
      <c r="AC930" s="5" t="s">
        <v>143</v>
      </c>
      <c r="AD930" s="5" t="s">
        <v>68</v>
      </c>
      <c r="AE930" s="5">
        <v>63.2</v>
      </c>
    </row>
    <row r="931" spans="1:31" ht="34" x14ac:dyDescent="0.2">
      <c r="A931" s="2" t="s">
        <v>2842</v>
      </c>
      <c r="B931" s="2" t="s">
        <v>2843</v>
      </c>
      <c r="C931" s="2" t="s">
        <v>154</v>
      </c>
      <c r="D931" s="2">
        <v>31</v>
      </c>
      <c r="E931" s="3">
        <v>34665</v>
      </c>
      <c r="F931" s="2" t="s">
        <v>523</v>
      </c>
      <c r="G931" s="2" t="s">
        <v>100</v>
      </c>
      <c r="H931" s="2" t="s">
        <v>561</v>
      </c>
      <c r="I931" s="2" t="s">
        <v>157</v>
      </c>
      <c r="J931" s="2" t="s">
        <v>343</v>
      </c>
      <c r="K931" s="2" t="s">
        <v>344</v>
      </c>
      <c r="L931" s="2" t="s">
        <v>137</v>
      </c>
      <c r="M931" s="2" t="s">
        <v>525</v>
      </c>
      <c r="N931" s="2" t="s">
        <v>1248</v>
      </c>
      <c r="O931" s="3">
        <v>44718</v>
      </c>
      <c r="P931" s="3"/>
      <c r="Q931" s="2" t="s">
        <v>62</v>
      </c>
      <c r="R931" s="4">
        <v>35000</v>
      </c>
      <c r="S931" s="4">
        <v>3200</v>
      </c>
      <c r="T931" s="2">
        <v>4</v>
      </c>
      <c r="U931" s="2">
        <v>37</v>
      </c>
      <c r="V931" s="2">
        <v>21</v>
      </c>
      <c r="W931" s="2">
        <v>40</v>
      </c>
      <c r="X931" s="2">
        <v>73</v>
      </c>
      <c r="Y931" s="2" t="s">
        <v>46</v>
      </c>
      <c r="Z931" s="2" t="s">
        <v>47</v>
      </c>
      <c r="AA931" s="2" t="s">
        <v>188</v>
      </c>
      <c r="AB931" s="2" t="s">
        <v>164</v>
      </c>
      <c r="AC931" s="2" t="s">
        <v>267</v>
      </c>
      <c r="AD931" s="2" t="s">
        <v>68</v>
      </c>
      <c r="AE931" s="2">
        <v>70.8</v>
      </c>
    </row>
    <row r="932" spans="1:31" ht="17" x14ac:dyDescent="0.2">
      <c r="A932" s="5" t="s">
        <v>2844</v>
      </c>
      <c r="B932" s="5" t="s">
        <v>2845</v>
      </c>
      <c r="C932" s="5" t="s">
        <v>154</v>
      </c>
      <c r="D932" s="5">
        <v>52</v>
      </c>
      <c r="E932" s="6">
        <v>26950</v>
      </c>
      <c r="F932" s="5" t="s">
        <v>155</v>
      </c>
      <c r="G932" s="5" t="s">
        <v>181</v>
      </c>
      <c r="H932" s="5" t="s">
        <v>2846</v>
      </c>
      <c r="I932" s="5" t="s">
        <v>74</v>
      </c>
      <c r="J932" s="5" t="s">
        <v>158</v>
      </c>
      <c r="K932" s="5" t="s">
        <v>159</v>
      </c>
      <c r="L932" s="5" t="s">
        <v>619</v>
      </c>
      <c r="M932" s="5" t="s">
        <v>525</v>
      </c>
      <c r="N932" s="5" t="s">
        <v>620</v>
      </c>
      <c r="O932" s="6">
        <v>44954</v>
      </c>
      <c r="P932" s="6"/>
      <c r="Q932" s="5" t="s">
        <v>62</v>
      </c>
      <c r="R932" s="7">
        <v>66000</v>
      </c>
      <c r="S932" s="7">
        <v>5900</v>
      </c>
      <c r="T932" s="5">
        <v>4</v>
      </c>
      <c r="U932" s="5">
        <v>46</v>
      </c>
      <c r="V932" s="5">
        <v>7</v>
      </c>
      <c r="W932" s="5">
        <v>25</v>
      </c>
      <c r="X932" s="5">
        <v>77</v>
      </c>
      <c r="Y932" s="5" t="s">
        <v>46</v>
      </c>
      <c r="Z932" s="5" t="s">
        <v>47</v>
      </c>
      <c r="AA932" s="5" t="s">
        <v>65</v>
      </c>
      <c r="AB932" s="5" t="s">
        <v>66</v>
      </c>
      <c r="AC932" s="5" t="s">
        <v>165</v>
      </c>
      <c r="AD932" s="5" t="s">
        <v>82</v>
      </c>
      <c r="AE932" s="5">
        <v>73</v>
      </c>
    </row>
    <row r="933" spans="1:31" ht="17" x14ac:dyDescent="0.2">
      <c r="A933" s="2" t="s">
        <v>2847</v>
      </c>
      <c r="B933" s="2" t="s">
        <v>2848</v>
      </c>
      <c r="C933" s="2" t="s">
        <v>154</v>
      </c>
      <c r="D933" s="2">
        <v>48</v>
      </c>
      <c r="E933" s="3">
        <v>28588</v>
      </c>
      <c r="F933" s="2" t="s">
        <v>1853</v>
      </c>
      <c r="G933" s="2" t="s">
        <v>87</v>
      </c>
      <c r="H933" s="2" t="s">
        <v>1064</v>
      </c>
      <c r="I933" s="2" t="s">
        <v>74</v>
      </c>
      <c r="J933" s="2" t="s">
        <v>1854</v>
      </c>
      <c r="K933" s="2" t="s">
        <v>1949</v>
      </c>
      <c r="L933" s="2" t="s">
        <v>882</v>
      </c>
      <c r="M933" s="2" t="s">
        <v>265</v>
      </c>
      <c r="N933" s="2" t="s">
        <v>360</v>
      </c>
      <c r="O933" s="3">
        <v>43842</v>
      </c>
      <c r="P933" s="3"/>
      <c r="Q933" s="2" t="s">
        <v>45</v>
      </c>
      <c r="R933" s="4">
        <v>35000</v>
      </c>
      <c r="S933" s="4">
        <v>3200</v>
      </c>
      <c r="T933" s="2">
        <v>4</v>
      </c>
      <c r="U933" s="2">
        <v>37</v>
      </c>
      <c r="V933" s="2">
        <v>18</v>
      </c>
      <c r="W933" s="2">
        <v>20</v>
      </c>
      <c r="X933" s="2">
        <v>70</v>
      </c>
      <c r="Y933" s="2" t="s">
        <v>46</v>
      </c>
      <c r="Z933" s="2" t="s">
        <v>107</v>
      </c>
      <c r="AA933" s="2" t="s">
        <v>176</v>
      </c>
      <c r="AB933" s="2" t="s">
        <v>164</v>
      </c>
      <c r="AC933" s="2" t="s">
        <v>96</v>
      </c>
      <c r="AD933" s="2" t="s">
        <v>68</v>
      </c>
      <c r="AE933" s="2">
        <v>69.8</v>
      </c>
    </row>
    <row r="934" spans="1:31" ht="17" x14ac:dyDescent="0.2">
      <c r="A934" s="5" t="s">
        <v>2849</v>
      </c>
      <c r="B934" s="5" t="s">
        <v>2850</v>
      </c>
      <c r="C934" s="5" t="s">
        <v>35</v>
      </c>
      <c r="D934" s="5">
        <v>25</v>
      </c>
      <c r="E934" s="6">
        <v>36855</v>
      </c>
      <c r="F934" s="5" t="s">
        <v>71</v>
      </c>
      <c r="G934" s="5" t="s">
        <v>72</v>
      </c>
      <c r="H934" s="5" t="s">
        <v>395</v>
      </c>
      <c r="I934" s="5" t="s">
        <v>380</v>
      </c>
      <c r="J934" s="5" t="s">
        <v>764</v>
      </c>
      <c r="K934" s="5" t="s">
        <v>2851</v>
      </c>
      <c r="L934" s="5" t="s">
        <v>92</v>
      </c>
      <c r="M934" s="5" t="s">
        <v>337</v>
      </c>
      <c r="N934" s="5" t="s">
        <v>94</v>
      </c>
      <c r="O934" s="6">
        <v>43914</v>
      </c>
      <c r="P934" s="6"/>
      <c r="Q934" s="5" t="s">
        <v>62</v>
      </c>
      <c r="R934" s="7">
        <v>74000</v>
      </c>
      <c r="S934" s="7">
        <v>3700</v>
      </c>
      <c r="T934" s="5" t="s">
        <v>571</v>
      </c>
      <c r="U934" s="5">
        <v>3</v>
      </c>
      <c r="V934" s="5">
        <v>20</v>
      </c>
      <c r="W934" s="5">
        <v>3</v>
      </c>
      <c r="X934" s="5">
        <v>54</v>
      </c>
      <c r="Y934" s="5" t="s">
        <v>298</v>
      </c>
      <c r="Z934" s="5" t="s">
        <v>844</v>
      </c>
      <c r="AA934" s="5" t="s">
        <v>48</v>
      </c>
      <c r="AB934" s="5" t="s">
        <v>49</v>
      </c>
      <c r="AC934" s="5" t="s">
        <v>81</v>
      </c>
      <c r="AD934" s="5" t="s">
        <v>68</v>
      </c>
      <c r="AE934" s="5">
        <v>55.1</v>
      </c>
    </row>
    <row r="935" spans="1:31" ht="17" x14ac:dyDescent="0.2">
      <c r="A935" s="2" t="s">
        <v>2852</v>
      </c>
      <c r="B935" s="2" t="s">
        <v>2853</v>
      </c>
      <c r="C935" s="2" t="s">
        <v>642</v>
      </c>
      <c r="D935" s="2">
        <v>37</v>
      </c>
      <c r="E935" s="3" t="s">
        <v>885</v>
      </c>
      <c r="F935" s="2" t="s">
        <v>429</v>
      </c>
      <c r="G935" s="2" t="s">
        <v>72</v>
      </c>
      <c r="H935" s="2" t="s">
        <v>295</v>
      </c>
      <c r="I935" s="2" t="s">
        <v>74</v>
      </c>
      <c r="J935" s="2" t="s">
        <v>126</v>
      </c>
      <c r="K935" s="2" t="s">
        <v>127</v>
      </c>
      <c r="L935" s="2" t="s">
        <v>149</v>
      </c>
      <c r="M935" s="2" t="s">
        <v>61</v>
      </c>
      <c r="N935" s="2" t="s">
        <v>150</v>
      </c>
      <c r="O935" s="3" t="s">
        <v>2854</v>
      </c>
      <c r="P935" s="3"/>
      <c r="Q935" s="2" t="s">
        <v>62</v>
      </c>
      <c r="R935" s="4">
        <v>67000</v>
      </c>
      <c r="S935" s="4">
        <v>3400</v>
      </c>
      <c r="T935" s="2">
        <v>3</v>
      </c>
      <c r="U935" s="2">
        <v>20</v>
      </c>
      <c r="V935" s="2">
        <v>8</v>
      </c>
      <c r="W935" s="2">
        <v>19</v>
      </c>
      <c r="X935" s="2">
        <v>50</v>
      </c>
      <c r="Y935" s="2" t="s">
        <v>46</v>
      </c>
      <c r="Z935" s="2" t="s">
        <v>47</v>
      </c>
      <c r="AA935" s="2" t="s">
        <v>95</v>
      </c>
      <c r="AB935" s="2" t="s">
        <v>348</v>
      </c>
      <c r="AC935" s="2" t="s">
        <v>130</v>
      </c>
      <c r="AD935" s="2" t="s">
        <v>109</v>
      </c>
      <c r="AE935" s="2">
        <v>50</v>
      </c>
    </row>
    <row r="936" spans="1:31" ht="17" x14ac:dyDescent="0.2">
      <c r="A936" s="5" t="s">
        <v>2855</v>
      </c>
      <c r="B936" s="5" t="s">
        <v>2856</v>
      </c>
      <c r="C936" s="5" t="s">
        <v>35</v>
      </c>
      <c r="D936" s="5">
        <v>51</v>
      </c>
      <c r="E936" s="6">
        <v>27381</v>
      </c>
      <c r="F936" s="5" t="s">
        <v>598</v>
      </c>
      <c r="G936" s="5" t="s">
        <v>693</v>
      </c>
      <c r="H936" s="5" t="s">
        <v>599</v>
      </c>
      <c r="I936" s="5" t="s">
        <v>39</v>
      </c>
      <c r="J936" s="5" t="s">
        <v>334</v>
      </c>
      <c r="K936" s="5" t="s">
        <v>335</v>
      </c>
      <c r="L936" s="5" t="s">
        <v>987</v>
      </c>
      <c r="M936" s="5" t="s">
        <v>1395</v>
      </c>
      <c r="N936" s="5" t="s">
        <v>60</v>
      </c>
      <c r="O936" s="6" t="s">
        <v>2857</v>
      </c>
      <c r="P936" s="6"/>
      <c r="Q936" s="5" t="s">
        <v>128</v>
      </c>
      <c r="R936" s="7">
        <v>159000</v>
      </c>
      <c r="S936" s="7">
        <v>9500</v>
      </c>
      <c r="T936" s="5" t="s">
        <v>571</v>
      </c>
      <c r="U936" s="5">
        <v>8</v>
      </c>
      <c r="V936" s="5">
        <v>11</v>
      </c>
      <c r="W936" s="5">
        <v>4</v>
      </c>
      <c r="X936" s="5">
        <v>39</v>
      </c>
      <c r="Y936" s="5" t="s">
        <v>298</v>
      </c>
      <c r="Z936" s="5" t="s">
        <v>64</v>
      </c>
      <c r="AA936" s="5" t="s">
        <v>215</v>
      </c>
      <c r="AB936" s="5" t="s">
        <v>164</v>
      </c>
      <c r="AC936" s="5" t="s">
        <v>195</v>
      </c>
      <c r="AD936" s="5" t="s">
        <v>68</v>
      </c>
      <c r="AE936" s="5">
        <v>50.6</v>
      </c>
    </row>
    <row r="937" spans="1:31" ht="17" x14ac:dyDescent="0.2">
      <c r="A937" s="2" t="s">
        <v>2858</v>
      </c>
      <c r="B937" s="2" t="s">
        <v>2859</v>
      </c>
      <c r="C937" s="2" t="s">
        <v>154</v>
      </c>
      <c r="D937" s="2">
        <v>60</v>
      </c>
      <c r="E937" s="3">
        <v>24073</v>
      </c>
      <c r="F937" s="2" t="s">
        <v>523</v>
      </c>
      <c r="G937" s="2" t="s">
        <v>100</v>
      </c>
      <c r="H937" s="2" t="s">
        <v>755</v>
      </c>
      <c r="I937" s="2" t="s">
        <v>74</v>
      </c>
      <c r="J937" s="2" t="s">
        <v>343</v>
      </c>
      <c r="K937" s="2" t="s">
        <v>344</v>
      </c>
      <c r="L937" s="2" t="s">
        <v>366</v>
      </c>
      <c r="M937" s="2" t="s">
        <v>273</v>
      </c>
      <c r="N937" s="2" t="s">
        <v>1864</v>
      </c>
      <c r="O937" s="3">
        <v>45456</v>
      </c>
      <c r="P937" s="3"/>
      <c r="Q937" s="2" t="s">
        <v>79</v>
      </c>
      <c r="R937" s="4">
        <v>50000</v>
      </c>
      <c r="S937" s="4">
        <v>1000</v>
      </c>
      <c r="T937" s="2">
        <v>2</v>
      </c>
      <c r="U937" s="2">
        <v>27</v>
      </c>
      <c r="V937" s="2">
        <v>8</v>
      </c>
      <c r="W937" s="2">
        <v>20</v>
      </c>
      <c r="X937" s="2">
        <v>68</v>
      </c>
      <c r="Y937" s="2" t="s">
        <v>46</v>
      </c>
      <c r="Z937" s="2" t="s">
        <v>391</v>
      </c>
      <c r="AA937" s="2" t="s">
        <v>95</v>
      </c>
      <c r="AB937" s="2" t="s">
        <v>129</v>
      </c>
      <c r="AC937" s="2" t="s">
        <v>267</v>
      </c>
      <c r="AD937" s="2" t="s">
        <v>68</v>
      </c>
      <c r="AE937" s="2">
        <v>48.5</v>
      </c>
    </row>
    <row r="938" spans="1:31" ht="34" x14ac:dyDescent="0.2">
      <c r="A938" s="5" t="s">
        <v>2860</v>
      </c>
      <c r="B938" s="5" t="s">
        <v>2861</v>
      </c>
      <c r="C938" s="5" t="s">
        <v>154</v>
      </c>
      <c r="D938" s="5">
        <v>30</v>
      </c>
      <c r="E938" s="6">
        <v>35072</v>
      </c>
      <c r="F938" s="5" t="s">
        <v>210</v>
      </c>
      <c r="G938" s="5" t="s">
        <v>100</v>
      </c>
      <c r="H938" s="5" t="s">
        <v>230</v>
      </c>
      <c r="I938" s="5" t="s">
        <v>157</v>
      </c>
      <c r="J938" s="5" t="s">
        <v>418</v>
      </c>
      <c r="K938" s="5" t="s">
        <v>419</v>
      </c>
      <c r="L938" s="5" t="s">
        <v>497</v>
      </c>
      <c r="M938" s="5" t="s">
        <v>289</v>
      </c>
      <c r="N938" s="5" t="s">
        <v>2559</v>
      </c>
      <c r="O938" s="6">
        <v>45120</v>
      </c>
      <c r="P938" s="6" t="s">
        <v>2862</v>
      </c>
      <c r="Q938" s="5" t="s">
        <v>141</v>
      </c>
      <c r="R938" s="7">
        <v>37000</v>
      </c>
      <c r="S938" s="7">
        <v>5200</v>
      </c>
      <c r="T938" s="5">
        <v>5</v>
      </c>
      <c r="U938" s="5">
        <v>20</v>
      </c>
      <c r="V938" s="5">
        <v>17</v>
      </c>
      <c r="W938" s="5">
        <v>25</v>
      </c>
      <c r="X938" s="5">
        <v>61</v>
      </c>
      <c r="Y938" s="5" t="s">
        <v>320</v>
      </c>
      <c r="Z938" s="5" t="s">
        <v>151</v>
      </c>
      <c r="AA938" s="5" t="s">
        <v>48</v>
      </c>
      <c r="AB938" s="5" t="s">
        <v>66</v>
      </c>
      <c r="AC938" s="5" t="s">
        <v>121</v>
      </c>
      <c r="AD938" s="5" t="s">
        <v>68</v>
      </c>
      <c r="AE938" s="5">
        <v>71.3</v>
      </c>
    </row>
    <row r="939" spans="1:31" ht="34" x14ac:dyDescent="0.2">
      <c r="A939" s="2" t="s">
        <v>2863</v>
      </c>
      <c r="B939" s="2" t="s">
        <v>2864</v>
      </c>
      <c r="C939" s="2" t="s">
        <v>154</v>
      </c>
      <c r="D939" s="2">
        <v>28</v>
      </c>
      <c r="E939" s="3">
        <v>35799</v>
      </c>
      <c r="F939" s="2" t="s">
        <v>523</v>
      </c>
      <c r="G939" s="2" t="s">
        <v>100</v>
      </c>
      <c r="H939" s="2" t="s">
        <v>1518</v>
      </c>
      <c r="I939" s="2" t="s">
        <v>74</v>
      </c>
      <c r="J939" s="2" t="s">
        <v>381</v>
      </c>
      <c r="K939" s="2" t="s">
        <v>382</v>
      </c>
      <c r="L939" s="2" t="s">
        <v>374</v>
      </c>
      <c r="M939" s="2" t="s">
        <v>289</v>
      </c>
      <c r="N939" s="2" t="s">
        <v>375</v>
      </c>
      <c r="O939" s="3">
        <v>43223</v>
      </c>
      <c r="P939" s="3"/>
      <c r="Q939" s="2" t="s">
        <v>128</v>
      </c>
      <c r="R939" s="4">
        <v>62000</v>
      </c>
      <c r="S939" s="4">
        <v>3100</v>
      </c>
      <c r="T939" s="2">
        <v>3</v>
      </c>
      <c r="U939" s="2">
        <v>20</v>
      </c>
      <c r="V939" s="2">
        <v>14</v>
      </c>
      <c r="W939" s="2">
        <v>7</v>
      </c>
      <c r="X939" s="2">
        <v>71</v>
      </c>
      <c r="Y939" s="2" t="s">
        <v>46</v>
      </c>
      <c r="Z939" s="2" t="s">
        <v>47</v>
      </c>
      <c r="AA939" s="2" t="s">
        <v>48</v>
      </c>
      <c r="AB939" s="2" t="s">
        <v>164</v>
      </c>
      <c r="AC939" s="2" t="s">
        <v>267</v>
      </c>
      <c r="AD939" s="2" t="s">
        <v>68</v>
      </c>
      <c r="AE939" s="2">
        <v>63.3</v>
      </c>
    </row>
    <row r="940" spans="1:31" ht="34" x14ac:dyDescent="0.2">
      <c r="A940" s="5" t="s">
        <v>2865</v>
      </c>
      <c r="B940" s="5" t="s">
        <v>2866</v>
      </c>
      <c r="C940" s="5" t="s">
        <v>35</v>
      </c>
      <c r="D940" s="5">
        <v>51</v>
      </c>
      <c r="E940" s="6">
        <v>27496</v>
      </c>
      <c r="F940" s="5" t="s">
        <v>728</v>
      </c>
      <c r="G940" s="5" t="s">
        <v>100</v>
      </c>
      <c r="H940" s="5" t="s">
        <v>218</v>
      </c>
      <c r="I940" s="5" t="s">
        <v>57</v>
      </c>
      <c r="J940" s="5" t="s">
        <v>102</v>
      </c>
      <c r="K940" s="5" t="s">
        <v>103</v>
      </c>
      <c r="L940" s="5" t="s">
        <v>288</v>
      </c>
      <c r="M940" s="5" t="s">
        <v>289</v>
      </c>
      <c r="N940" s="5" t="s">
        <v>303</v>
      </c>
      <c r="O940" s="6">
        <v>45440</v>
      </c>
      <c r="P940" s="6"/>
      <c r="Q940" s="5" t="s">
        <v>45</v>
      </c>
      <c r="R940" s="7">
        <v>102000</v>
      </c>
      <c r="S940" s="7">
        <v>5100</v>
      </c>
      <c r="T940" s="5">
        <v>3</v>
      </c>
      <c r="U940" s="5">
        <v>19</v>
      </c>
      <c r="V940" s="5">
        <v>17</v>
      </c>
      <c r="W940" s="5">
        <v>13</v>
      </c>
      <c r="X940" s="5">
        <v>88</v>
      </c>
      <c r="Y940" s="5" t="s">
        <v>46</v>
      </c>
      <c r="Z940" s="5" t="s">
        <v>47</v>
      </c>
      <c r="AA940" s="5" t="s">
        <v>142</v>
      </c>
      <c r="AB940" s="5" t="s">
        <v>66</v>
      </c>
      <c r="AC940" s="5" t="s">
        <v>108</v>
      </c>
      <c r="AD940" s="5" t="s">
        <v>68</v>
      </c>
      <c r="AE940" s="5">
        <v>66</v>
      </c>
    </row>
    <row r="941" spans="1:31" ht="34" x14ac:dyDescent="0.2">
      <c r="A941" s="2" t="s">
        <v>2867</v>
      </c>
      <c r="B941" s="2" t="s">
        <v>2868</v>
      </c>
      <c r="C941" s="2" t="s">
        <v>154</v>
      </c>
      <c r="D941" s="2">
        <v>22</v>
      </c>
      <c r="E941" s="3">
        <v>37961</v>
      </c>
      <c r="F941" s="2" t="s">
        <v>279</v>
      </c>
      <c r="G941" s="2" t="s">
        <v>55</v>
      </c>
      <c r="H941" s="2" t="s">
        <v>307</v>
      </c>
      <c r="I941" s="2" t="s">
        <v>157</v>
      </c>
      <c r="J941" s="2" t="s">
        <v>308</v>
      </c>
      <c r="K941" s="2" t="s">
        <v>309</v>
      </c>
      <c r="L941" s="2" t="s">
        <v>660</v>
      </c>
      <c r="M941" s="2" t="s">
        <v>255</v>
      </c>
      <c r="N941" s="2" t="s">
        <v>80</v>
      </c>
      <c r="O941" s="3">
        <v>45164</v>
      </c>
      <c r="P941" s="3"/>
      <c r="Q941" s="2" t="s">
        <v>79</v>
      </c>
      <c r="R941" s="4">
        <v>38000</v>
      </c>
      <c r="S941" s="4">
        <v>1900</v>
      </c>
      <c r="T941" s="2">
        <v>3</v>
      </c>
      <c r="U941" s="2">
        <v>41</v>
      </c>
      <c r="V941" s="2">
        <v>15</v>
      </c>
      <c r="W941" s="2">
        <v>7</v>
      </c>
      <c r="X941" s="2">
        <v>62</v>
      </c>
      <c r="Y941" s="2" t="s">
        <v>46</v>
      </c>
      <c r="Z941" s="2" t="s">
        <v>47</v>
      </c>
      <c r="AA941" s="2" t="s">
        <v>95</v>
      </c>
      <c r="AB941" s="2" t="s">
        <v>66</v>
      </c>
      <c r="AC941" s="2" t="s">
        <v>284</v>
      </c>
      <c r="AD941" s="2" t="s">
        <v>109</v>
      </c>
      <c r="AE941" s="2">
        <v>65.2</v>
      </c>
    </row>
    <row r="942" spans="1:31" ht="17" x14ac:dyDescent="0.2">
      <c r="A942" s="5" t="s">
        <v>2869</v>
      </c>
      <c r="B942" s="5" t="s">
        <v>2870</v>
      </c>
      <c r="C942" s="5" t="s">
        <v>332</v>
      </c>
      <c r="D942" s="5">
        <v>52</v>
      </c>
      <c r="E942" s="6">
        <v>27086</v>
      </c>
      <c r="F942" s="5" t="s">
        <v>133</v>
      </c>
      <c r="G942" s="5" t="s">
        <v>133</v>
      </c>
      <c r="H942" s="5" t="s">
        <v>134</v>
      </c>
      <c r="I942" s="5" t="s">
        <v>74</v>
      </c>
      <c r="J942" s="5" t="s">
        <v>583</v>
      </c>
      <c r="K942" s="5" t="s">
        <v>584</v>
      </c>
      <c r="L942" s="5" t="s">
        <v>590</v>
      </c>
      <c r="M942" s="5" t="s">
        <v>213</v>
      </c>
      <c r="N942" s="5" t="s">
        <v>186</v>
      </c>
      <c r="O942" s="6">
        <v>43348</v>
      </c>
      <c r="P942" s="6"/>
      <c r="Q942" s="5" t="s">
        <v>297</v>
      </c>
      <c r="R942" s="7">
        <v>63000</v>
      </c>
      <c r="S942" s="7">
        <v>5700</v>
      </c>
      <c r="T942" s="5">
        <v>4</v>
      </c>
      <c r="U942" s="5">
        <v>47</v>
      </c>
      <c r="V942" s="5">
        <v>9</v>
      </c>
      <c r="W942" s="5">
        <v>0</v>
      </c>
      <c r="X942" s="5">
        <v>76</v>
      </c>
      <c r="Y942" s="5" t="s">
        <v>46</v>
      </c>
      <c r="Z942" s="5" t="s">
        <v>64</v>
      </c>
      <c r="AA942" s="5" t="s">
        <v>188</v>
      </c>
      <c r="AB942" s="5" t="s">
        <v>66</v>
      </c>
      <c r="AC942" s="5" t="s">
        <v>143</v>
      </c>
      <c r="AD942" s="5" t="s">
        <v>51</v>
      </c>
      <c r="AE942" s="5">
        <v>82.6</v>
      </c>
    </row>
    <row r="943" spans="1:31" ht="17" x14ac:dyDescent="0.2">
      <c r="A943" s="2" t="s">
        <v>2871</v>
      </c>
      <c r="B943" s="2" t="s">
        <v>2872</v>
      </c>
      <c r="C943" s="2" t="s">
        <v>35</v>
      </c>
      <c r="D943" s="2">
        <v>56</v>
      </c>
      <c r="E943" s="3" t="s">
        <v>2873</v>
      </c>
      <c r="F943" s="2" t="s">
        <v>646</v>
      </c>
      <c r="G943" s="2" t="s">
        <v>55</v>
      </c>
      <c r="H943" s="2" t="s">
        <v>302</v>
      </c>
      <c r="I943" s="2" t="s">
        <v>157</v>
      </c>
      <c r="J943" s="2" t="s">
        <v>539</v>
      </c>
      <c r="K943" s="2" t="s">
        <v>540</v>
      </c>
      <c r="L943" s="2" t="s">
        <v>656</v>
      </c>
      <c r="M943" s="2" t="s">
        <v>161</v>
      </c>
      <c r="N943" s="2" t="s">
        <v>174</v>
      </c>
      <c r="O943" s="3">
        <v>43070</v>
      </c>
      <c r="P943" s="3">
        <v>45686</v>
      </c>
      <c r="Q943" s="2" t="s">
        <v>141</v>
      </c>
      <c r="R943" s="4">
        <v>40000</v>
      </c>
      <c r="S943" s="4">
        <v>800</v>
      </c>
      <c r="T943" s="2">
        <v>2</v>
      </c>
      <c r="U943" s="2">
        <v>43</v>
      </c>
      <c r="V943" s="2">
        <v>28</v>
      </c>
      <c r="W943" s="2">
        <v>8</v>
      </c>
      <c r="X943" s="2">
        <v>50</v>
      </c>
      <c r="Y943" s="2" t="s">
        <v>46</v>
      </c>
      <c r="Z943" s="2" t="s">
        <v>47</v>
      </c>
      <c r="AA943" s="2" t="s">
        <v>188</v>
      </c>
      <c r="AB943" s="2" t="s">
        <v>80</v>
      </c>
      <c r="AC943" s="2" t="s">
        <v>67</v>
      </c>
      <c r="AD943" s="2" t="s">
        <v>68</v>
      </c>
      <c r="AE943" s="2">
        <v>51.5</v>
      </c>
    </row>
    <row r="944" spans="1:31" ht="17" x14ac:dyDescent="0.2">
      <c r="A944" s="5" t="s">
        <v>2874</v>
      </c>
      <c r="B944" s="5" t="s">
        <v>2875</v>
      </c>
      <c r="C944" s="5" t="s">
        <v>154</v>
      </c>
      <c r="D944" s="5">
        <v>27</v>
      </c>
      <c r="E944" s="6" t="s">
        <v>2876</v>
      </c>
      <c r="F944" s="5" t="s">
        <v>133</v>
      </c>
      <c r="G944" s="5" t="s">
        <v>693</v>
      </c>
      <c r="H944" s="5" t="s">
        <v>582</v>
      </c>
      <c r="I944" s="5" t="s">
        <v>57</v>
      </c>
      <c r="J944" s="5" t="s">
        <v>583</v>
      </c>
      <c r="K944" s="5" t="s">
        <v>584</v>
      </c>
      <c r="L944" s="5" t="s">
        <v>656</v>
      </c>
      <c r="M944" s="5" t="s">
        <v>161</v>
      </c>
      <c r="N944" s="5" t="s">
        <v>1131</v>
      </c>
      <c r="O944" s="6">
        <v>45822</v>
      </c>
      <c r="P944" s="6"/>
      <c r="Q944" s="5" t="s">
        <v>62</v>
      </c>
      <c r="R944" s="7">
        <v>119000</v>
      </c>
      <c r="S944" s="7">
        <v>2400</v>
      </c>
      <c r="T944" s="5" t="s">
        <v>795</v>
      </c>
      <c r="U944" s="5">
        <v>15</v>
      </c>
      <c r="V944" s="5">
        <v>13</v>
      </c>
      <c r="W944" s="5">
        <v>26</v>
      </c>
      <c r="X944" s="5">
        <v>59</v>
      </c>
      <c r="Y944" s="5" t="s">
        <v>46</v>
      </c>
      <c r="Z944" s="5" t="s">
        <v>64</v>
      </c>
      <c r="AA944" s="5" t="s">
        <v>221</v>
      </c>
      <c r="AB944" s="5" t="s">
        <v>80</v>
      </c>
      <c r="AC944" s="5" t="s">
        <v>143</v>
      </c>
      <c r="AD944" s="5" t="s">
        <v>82</v>
      </c>
      <c r="AE944" s="5">
        <v>42.4</v>
      </c>
    </row>
    <row r="945" spans="1:31" ht="34" x14ac:dyDescent="0.2">
      <c r="A945" s="2" t="s">
        <v>2877</v>
      </c>
      <c r="B945" s="2" t="s">
        <v>2878</v>
      </c>
      <c r="C945" s="2" t="s">
        <v>154</v>
      </c>
      <c r="D945" s="2">
        <v>49</v>
      </c>
      <c r="E945" s="3">
        <v>27970</v>
      </c>
      <c r="F945" s="2" t="s">
        <v>402</v>
      </c>
      <c r="G945" s="2" t="s">
        <v>72</v>
      </c>
      <c r="H945" s="2" t="s">
        <v>862</v>
      </c>
      <c r="I945" s="2" t="s">
        <v>183</v>
      </c>
      <c r="J945" s="2" t="s">
        <v>404</v>
      </c>
      <c r="K945" s="2" t="s">
        <v>2879</v>
      </c>
      <c r="L945" s="2" t="s">
        <v>288</v>
      </c>
      <c r="M945" s="2" t="s">
        <v>289</v>
      </c>
      <c r="N945" s="2" t="s">
        <v>303</v>
      </c>
      <c r="O945" s="3" t="s">
        <v>2880</v>
      </c>
      <c r="P945" s="3"/>
      <c r="Q945" s="2" t="s">
        <v>62</v>
      </c>
      <c r="R945" s="4">
        <v>57000</v>
      </c>
      <c r="S945" s="4">
        <v>5100</v>
      </c>
      <c r="T945" s="2" t="s">
        <v>837</v>
      </c>
      <c r="U945" s="2">
        <v>35</v>
      </c>
      <c r="V945" s="2">
        <v>16</v>
      </c>
      <c r="W945" s="2">
        <v>25</v>
      </c>
      <c r="X945" s="2">
        <v>59</v>
      </c>
      <c r="Y945" s="2" t="s">
        <v>431</v>
      </c>
      <c r="Z945" s="2" t="s">
        <v>47</v>
      </c>
      <c r="AA945" s="2" t="s">
        <v>1513</v>
      </c>
      <c r="AB945" s="2" t="s">
        <v>164</v>
      </c>
      <c r="AC945" s="2" t="s">
        <v>408</v>
      </c>
      <c r="AD945" s="2" t="s">
        <v>68</v>
      </c>
      <c r="AE945" s="2">
        <v>65.400000000000006</v>
      </c>
    </row>
    <row r="946" spans="1:31" ht="34" x14ac:dyDescent="0.2">
      <c r="A946" s="5" t="s">
        <v>2881</v>
      </c>
      <c r="B946" s="5" t="s">
        <v>2882</v>
      </c>
      <c r="C946" s="5" t="s">
        <v>154</v>
      </c>
      <c r="D946" s="5">
        <v>43</v>
      </c>
      <c r="E946" s="6">
        <v>30167</v>
      </c>
      <c r="F946" s="5" t="s">
        <v>523</v>
      </c>
      <c r="G946" s="5" t="s">
        <v>100</v>
      </c>
      <c r="H946" s="5" t="s">
        <v>1150</v>
      </c>
      <c r="I946" s="5" t="s">
        <v>115</v>
      </c>
      <c r="J946" s="5" t="s">
        <v>357</v>
      </c>
      <c r="K946" s="5" t="s">
        <v>358</v>
      </c>
      <c r="L946" s="5" t="s">
        <v>831</v>
      </c>
      <c r="M946" s="5" t="s">
        <v>43</v>
      </c>
      <c r="N946" s="5" t="s">
        <v>492</v>
      </c>
      <c r="O946" s="6">
        <v>42756</v>
      </c>
      <c r="P946" s="6"/>
      <c r="Q946" s="5" t="s">
        <v>62</v>
      </c>
      <c r="R946" s="7">
        <v>74000</v>
      </c>
      <c r="S946" s="7">
        <v>6700</v>
      </c>
      <c r="T946" s="5">
        <v>4</v>
      </c>
      <c r="U946" s="5">
        <v>33</v>
      </c>
      <c r="V946" s="5">
        <v>21</v>
      </c>
      <c r="W946" s="5">
        <v>24</v>
      </c>
      <c r="X946" s="5">
        <v>70</v>
      </c>
      <c r="Y946" s="5" t="s">
        <v>46</v>
      </c>
      <c r="Z946" s="5" t="s">
        <v>47</v>
      </c>
      <c r="AA946" s="5" t="s">
        <v>65</v>
      </c>
      <c r="AB946" s="5" t="s">
        <v>129</v>
      </c>
      <c r="AC946" s="5" t="s">
        <v>267</v>
      </c>
      <c r="AD946" s="5" t="s">
        <v>109</v>
      </c>
      <c r="AE946" s="5">
        <v>68.8</v>
      </c>
    </row>
    <row r="947" spans="1:31" ht="34" x14ac:dyDescent="0.2">
      <c r="A947" s="2" t="s">
        <v>2883</v>
      </c>
      <c r="B947" s="2" t="s">
        <v>2884</v>
      </c>
      <c r="C947" s="2" t="s">
        <v>35</v>
      </c>
      <c r="D947" s="2">
        <v>22</v>
      </c>
      <c r="E947" s="3">
        <v>37932</v>
      </c>
      <c r="F947" s="2" t="s">
        <v>133</v>
      </c>
      <c r="G947" s="2" t="s">
        <v>133</v>
      </c>
      <c r="H947" s="2" t="s">
        <v>475</v>
      </c>
      <c r="I947" s="2" t="s">
        <v>157</v>
      </c>
      <c r="J947" s="2" t="s">
        <v>135</v>
      </c>
      <c r="K947" s="2" t="s">
        <v>694</v>
      </c>
      <c r="L947" s="2" t="s">
        <v>118</v>
      </c>
      <c r="M947" s="2" t="s">
        <v>1216</v>
      </c>
      <c r="N947" s="2" t="s">
        <v>120</v>
      </c>
      <c r="O947" s="3">
        <v>43365</v>
      </c>
      <c r="P947" s="3"/>
      <c r="Q947" s="2" t="s">
        <v>62</v>
      </c>
      <c r="R947" s="4">
        <v>45000</v>
      </c>
      <c r="S947" s="4">
        <v>4000</v>
      </c>
      <c r="T947" s="2">
        <v>4</v>
      </c>
      <c r="U947" s="2">
        <v>47</v>
      </c>
      <c r="V947" s="2">
        <v>9</v>
      </c>
      <c r="W947" s="2">
        <v>18</v>
      </c>
      <c r="X947" s="2">
        <v>41</v>
      </c>
      <c r="Y947" s="2" t="s">
        <v>320</v>
      </c>
      <c r="Z947" s="2" t="s">
        <v>64</v>
      </c>
      <c r="AA947" s="2" t="s">
        <v>142</v>
      </c>
      <c r="AB947" s="2" t="s">
        <v>66</v>
      </c>
      <c r="AC947" s="2" t="s">
        <v>143</v>
      </c>
      <c r="AD947" s="2" t="s">
        <v>68</v>
      </c>
      <c r="AE947" s="2">
        <v>61.4</v>
      </c>
    </row>
    <row r="948" spans="1:31" ht="17" x14ac:dyDescent="0.2">
      <c r="A948" s="5" t="s">
        <v>2885</v>
      </c>
      <c r="B948" s="5" t="s">
        <v>2886</v>
      </c>
      <c r="C948" s="5" t="s">
        <v>35</v>
      </c>
      <c r="D948" s="5">
        <v>35</v>
      </c>
      <c r="E948" s="6">
        <v>33103</v>
      </c>
      <c r="F948" s="5" t="s">
        <v>279</v>
      </c>
      <c r="G948" s="5" t="s">
        <v>55</v>
      </c>
      <c r="H948" s="5" t="s">
        <v>280</v>
      </c>
      <c r="I948" s="5" t="s">
        <v>380</v>
      </c>
      <c r="J948" s="5" t="s">
        <v>810</v>
      </c>
      <c r="K948" s="5" t="s">
        <v>811</v>
      </c>
      <c r="L948" s="5" t="s">
        <v>336</v>
      </c>
      <c r="M948" s="5" t="s">
        <v>337</v>
      </c>
      <c r="N948" s="5" t="s">
        <v>94</v>
      </c>
      <c r="O948" s="6">
        <v>44601</v>
      </c>
      <c r="P948" s="6"/>
      <c r="Q948" s="5" t="s">
        <v>128</v>
      </c>
      <c r="R948" s="7">
        <v>75000</v>
      </c>
      <c r="S948" s="7">
        <v>3800</v>
      </c>
      <c r="T948" s="5">
        <v>3</v>
      </c>
      <c r="U948" s="5">
        <v>9</v>
      </c>
      <c r="V948" s="5">
        <v>9</v>
      </c>
      <c r="W948" s="5">
        <v>8</v>
      </c>
      <c r="X948" s="5">
        <v>74</v>
      </c>
      <c r="Y948" s="5" t="s">
        <v>46</v>
      </c>
      <c r="Z948" s="5" t="s">
        <v>47</v>
      </c>
      <c r="AA948" s="5" t="s">
        <v>48</v>
      </c>
      <c r="AB948" s="5" t="s">
        <v>164</v>
      </c>
      <c r="AC948" s="5" t="s">
        <v>284</v>
      </c>
      <c r="AD948" s="5" t="s">
        <v>68</v>
      </c>
      <c r="AE948" s="5">
        <v>61.1</v>
      </c>
    </row>
    <row r="949" spans="1:31" ht="17" x14ac:dyDescent="0.2">
      <c r="A949" s="2" t="s">
        <v>2887</v>
      </c>
      <c r="B949" s="2" t="s">
        <v>2888</v>
      </c>
      <c r="C949" s="2" t="s">
        <v>35</v>
      </c>
      <c r="D949" s="2">
        <v>30</v>
      </c>
      <c r="E949" s="3" t="s">
        <v>2889</v>
      </c>
      <c r="F949" s="2" t="s">
        <v>169</v>
      </c>
      <c r="G949" s="2" t="s">
        <v>55</v>
      </c>
      <c r="H949" s="2" t="s">
        <v>170</v>
      </c>
      <c r="I949" s="2" t="s">
        <v>74</v>
      </c>
      <c r="J949" s="2" t="s">
        <v>171</v>
      </c>
      <c r="K949" s="2" t="s">
        <v>172</v>
      </c>
      <c r="L949" s="2" t="s">
        <v>1251</v>
      </c>
      <c r="M949" s="2" t="s">
        <v>161</v>
      </c>
      <c r="N949" s="2" t="s">
        <v>1252</v>
      </c>
      <c r="O949" s="3">
        <v>43362</v>
      </c>
      <c r="P949" s="3"/>
      <c r="Q949" s="2" t="s">
        <v>62</v>
      </c>
      <c r="R949" s="4">
        <v>61000</v>
      </c>
      <c r="S949" s="4">
        <v>5500</v>
      </c>
      <c r="T949" s="2">
        <v>4</v>
      </c>
      <c r="U949" s="2">
        <v>45</v>
      </c>
      <c r="V949" s="2">
        <v>21</v>
      </c>
      <c r="W949" s="2">
        <v>21</v>
      </c>
      <c r="X949" s="2">
        <v>120</v>
      </c>
      <c r="Y949" s="2" t="s">
        <v>63</v>
      </c>
      <c r="Z949" s="2" t="s">
        <v>64</v>
      </c>
      <c r="AA949" s="2" t="s">
        <v>221</v>
      </c>
      <c r="AB949" s="2" t="s">
        <v>164</v>
      </c>
      <c r="AC949" s="2" t="s">
        <v>177</v>
      </c>
      <c r="AD949" s="2" t="s">
        <v>68</v>
      </c>
      <c r="AE949" s="2">
        <v>73.3</v>
      </c>
    </row>
    <row r="950" spans="1:31" ht="17" x14ac:dyDescent="0.2">
      <c r="A950" s="5" t="s">
        <v>2890</v>
      </c>
      <c r="B950" s="5" t="s">
        <v>2891</v>
      </c>
      <c r="C950" s="5" t="s">
        <v>35</v>
      </c>
      <c r="D950" s="5">
        <v>32</v>
      </c>
      <c r="E950" s="6" t="s">
        <v>2892</v>
      </c>
      <c r="F950" s="5" t="s">
        <v>370</v>
      </c>
      <c r="G950" s="5" t="s">
        <v>181</v>
      </c>
      <c r="H950" s="5" t="s">
        <v>1971</v>
      </c>
      <c r="I950" s="5" t="s">
        <v>437</v>
      </c>
      <c r="J950" s="5" t="s">
        <v>1967</v>
      </c>
      <c r="K950" s="5" t="s">
        <v>373</v>
      </c>
      <c r="L950" s="5" t="s">
        <v>716</v>
      </c>
      <c r="M950" s="5" t="s">
        <v>61</v>
      </c>
      <c r="N950" s="5" t="s">
        <v>150</v>
      </c>
      <c r="O950" s="6">
        <v>45602</v>
      </c>
      <c r="P950" s="6"/>
      <c r="Q950" s="5" t="s">
        <v>62</v>
      </c>
      <c r="R950" s="7">
        <v>122000</v>
      </c>
      <c r="S950" s="7">
        <v>11000</v>
      </c>
      <c r="T950" s="5">
        <v>4</v>
      </c>
      <c r="U950" s="5">
        <v>22</v>
      </c>
      <c r="V950" s="5">
        <v>12</v>
      </c>
      <c r="W950" s="5">
        <v>1</v>
      </c>
      <c r="X950" s="5">
        <v>70</v>
      </c>
      <c r="Y950" s="5" t="s">
        <v>339</v>
      </c>
      <c r="Z950" s="5" t="s">
        <v>107</v>
      </c>
      <c r="AA950" s="5" t="s">
        <v>48</v>
      </c>
      <c r="AB950" s="5" t="s">
        <v>66</v>
      </c>
      <c r="AC950" s="5" t="s">
        <v>376</v>
      </c>
      <c r="AD950" s="5" t="s">
        <v>68</v>
      </c>
      <c r="AE950" s="5">
        <v>75.5</v>
      </c>
    </row>
    <row r="951" spans="1:31" ht="17" x14ac:dyDescent="0.2">
      <c r="A951" s="2" t="s">
        <v>2893</v>
      </c>
      <c r="B951" s="2" t="s">
        <v>2894</v>
      </c>
      <c r="C951" s="2" t="s">
        <v>35</v>
      </c>
      <c r="D951" s="2">
        <v>56</v>
      </c>
      <c r="E951" s="3">
        <v>25585</v>
      </c>
      <c r="F951" s="2" t="s">
        <v>199</v>
      </c>
      <c r="G951" s="2" t="s">
        <v>72</v>
      </c>
      <c r="H951" s="2" t="s">
        <v>555</v>
      </c>
      <c r="I951" s="2" t="s">
        <v>115</v>
      </c>
      <c r="J951" s="2" t="s">
        <v>202</v>
      </c>
      <c r="K951" s="2" t="s">
        <v>203</v>
      </c>
      <c r="L951" s="2" t="s">
        <v>160</v>
      </c>
      <c r="M951" s="2" t="s">
        <v>161</v>
      </c>
      <c r="N951" s="2" t="s">
        <v>174</v>
      </c>
      <c r="O951" s="3">
        <v>45650</v>
      </c>
      <c r="P951" s="3"/>
      <c r="Q951" s="2" t="s">
        <v>62</v>
      </c>
      <c r="R951" s="4">
        <v>88000</v>
      </c>
      <c r="S951" s="4">
        <v>4400</v>
      </c>
      <c r="T951" s="2" t="s">
        <v>571</v>
      </c>
      <c r="U951" s="2">
        <v>0</v>
      </c>
      <c r="V951" s="2">
        <v>18</v>
      </c>
      <c r="W951" s="2">
        <v>0</v>
      </c>
      <c r="X951" s="2">
        <v>47</v>
      </c>
      <c r="Y951" s="2" t="s">
        <v>46</v>
      </c>
      <c r="Z951" s="2" t="s">
        <v>107</v>
      </c>
      <c r="AA951" s="2" t="s">
        <v>95</v>
      </c>
      <c r="AB951" s="2" t="s">
        <v>164</v>
      </c>
      <c r="AC951" s="2" t="s">
        <v>130</v>
      </c>
      <c r="AD951" s="2" t="s">
        <v>68</v>
      </c>
      <c r="AE951" s="2">
        <v>53.5</v>
      </c>
    </row>
    <row r="952" spans="1:31" ht="17" x14ac:dyDescent="0.2">
      <c r="A952" s="5" t="s">
        <v>2895</v>
      </c>
      <c r="B952" s="5" t="s">
        <v>2896</v>
      </c>
      <c r="C952" s="5" t="s">
        <v>154</v>
      </c>
      <c r="D952" s="5">
        <v>61</v>
      </c>
      <c r="E952" s="6">
        <v>23770</v>
      </c>
      <c r="F952" s="5" t="s">
        <v>99</v>
      </c>
      <c r="G952" s="5" t="s">
        <v>316</v>
      </c>
      <c r="H952" s="5" t="s">
        <v>388</v>
      </c>
      <c r="I952" s="5" t="s">
        <v>57</v>
      </c>
      <c r="J952" s="5" t="s">
        <v>102</v>
      </c>
      <c r="K952" s="5" t="s">
        <v>103</v>
      </c>
      <c r="L952" s="5" t="s">
        <v>319</v>
      </c>
      <c r="M952" s="5" t="s">
        <v>255</v>
      </c>
      <c r="N952" s="5" t="s">
        <v>254</v>
      </c>
      <c r="O952" s="6">
        <v>45509</v>
      </c>
      <c r="P952" s="6"/>
      <c r="Q952" s="5" t="s">
        <v>62</v>
      </c>
      <c r="R952" s="7">
        <v>107000</v>
      </c>
      <c r="S952" s="7">
        <v>2100</v>
      </c>
      <c r="T952" s="5">
        <v>2</v>
      </c>
      <c r="U952" s="5">
        <v>8</v>
      </c>
      <c r="V952" s="5">
        <v>12</v>
      </c>
      <c r="W952" s="5">
        <v>14</v>
      </c>
      <c r="X952" s="5">
        <v>61</v>
      </c>
      <c r="Y952" s="5" t="s">
        <v>46</v>
      </c>
      <c r="Z952" s="5" t="s">
        <v>64</v>
      </c>
      <c r="AA952" s="5" t="s">
        <v>1513</v>
      </c>
      <c r="AB952" s="5" t="s">
        <v>989</v>
      </c>
      <c r="AC952" s="5" t="s">
        <v>108</v>
      </c>
      <c r="AD952" s="5" t="s">
        <v>68</v>
      </c>
      <c r="AE952" s="5">
        <v>44.3</v>
      </c>
    </row>
    <row r="953" spans="1:31" ht="17" x14ac:dyDescent="0.2">
      <c r="A953" s="2" t="s">
        <v>2897</v>
      </c>
      <c r="B953" s="2" t="s">
        <v>2898</v>
      </c>
      <c r="C953" s="2" t="s">
        <v>35</v>
      </c>
      <c r="D953" s="2">
        <v>54</v>
      </c>
      <c r="E953" s="3">
        <v>26256</v>
      </c>
      <c r="F953" s="2" t="s">
        <v>155</v>
      </c>
      <c r="G953" s="2" t="s">
        <v>181</v>
      </c>
      <c r="H953" s="2" t="s">
        <v>156</v>
      </c>
      <c r="I953" s="2" t="s">
        <v>74</v>
      </c>
      <c r="J953" s="2" t="s">
        <v>158</v>
      </c>
      <c r="K953" s="2" t="s">
        <v>159</v>
      </c>
      <c r="L953" s="2" t="s">
        <v>60</v>
      </c>
      <c r="M953" s="2" t="s">
        <v>61</v>
      </c>
      <c r="N953" s="2" t="s">
        <v>60</v>
      </c>
      <c r="O953" s="3">
        <v>45516</v>
      </c>
      <c r="P953" s="3">
        <v>45782</v>
      </c>
      <c r="Q953" s="2" t="s">
        <v>759</v>
      </c>
      <c r="R953" s="4">
        <v>52000</v>
      </c>
      <c r="S953" s="4">
        <v>0</v>
      </c>
      <c r="T953" s="2" t="s">
        <v>984</v>
      </c>
      <c r="U953" s="2">
        <v>13</v>
      </c>
      <c r="V953" s="2">
        <v>14</v>
      </c>
      <c r="W953" s="2">
        <v>14</v>
      </c>
      <c r="X953" s="2">
        <v>31</v>
      </c>
      <c r="Y953" s="2" t="s">
        <v>46</v>
      </c>
      <c r="Z953" s="2" t="s">
        <v>64</v>
      </c>
      <c r="AA953" s="2" t="s">
        <v>188</v>
      </c>
      <c r="AB953" s="2" t="s">
        <v>66</v>
      </c>
      <c r="AC953" s="2" t="s">
        <v>165</v>
      </c>
      <c r="AD953" s="2" t="s">
        <v>68</v>
      </c>
      <c r="AE953" s="2">
        <v>26.1</v>
      </c>
    </row>
    <row r="954" spans="1:31" ht="17" x14ac:dyDescent="0.2">
      <c r="A954" s="5" t="s">
        <v>2899</v>
      </c>
      <c r="B954" s="5" t="s">
        <v>2900</v>
      </c>
      <c r="C954" s="5" t="s">
        <v>35</v>
      </c>
      <c r="D954" s="5">
        <v>38</v>
      </c>
      <c r="E954" s="6">
        <v>32142</v>
      </c>
      <c r="F954" s="5" t="s">
        <v>323</v>
      </c>
      <c r="G954" s="5" t="s">
        <v>72</v>
      </c>
      <c r="H954" s="5" t="s">
        <v>430</v>
      </c>
      <c r="I954" s="5" t="s">
        <v>74</v>
      </c>
      <c r="J954" s="5" t="s">
        <v>514</v>
      </c>
      <c r="K954" s="5" t="s">
        <v>2901</v>
      </c>
      <c r="L954" s="5" t="s">
        <v>149</v>
      </c>
      <c r="M954" s="5" t="s">
        <v>61</v>
      </c>
      <c r="N954" s="5" t="s">
        <v>150</v>
      </c>
      <c r="O954" s="6">
        <v>42632</v>
      </c>
      <c r="P954" s="6"/>
      <c r="Q954" s="5" t="s">
        <v>45</v>
      </c>
      <c r="R954" s="7">
        <v>70000</v>
      </c>
      <c r="S954" s="7">
        <v>0</v>
      </c>
      <c r="T954" s="5">
        <v>1</v>
      </c>
      <c r="U954" s="5">
        <v>31</v>
      </c>
      <c r="V954" s="5">
        <v>2</v>
      </c>
      <c r="W954" s="5">
        <v>14</v>
      </c>
      <c r="X954" s="5">
        <v>63</v>
      </c>
      <c r="Y954" s="5" t="s">
        <v>46</v>
      </c>
      <c r="Z954" s="5" t="s">
        <v>64</v>
      </c>
      <c r="AA954" s="5" t="s">
        <v>95</v>
      </c>
      <c r="AB954" s="5" t="s">
        <v>164</v>
      </c>
      <c r="AC954" s="5" t="s">
        <v>130</v>
      </c>
      <c r="AD954" s="5" t="s">
        <v>109</v>
      </c>
      <c r="AE954" s="5">
        <v>41.8</v>
      </c>
    </row>
    <row r="955" spans="1:31" ht="34" x14ac:dyDescent="0.2">
      <c r="A955" s="2" t="s">
        <v>2902</v>
      </c>
      <c r="B955" s="2" t="s">
        <v>2903</v>
      </c>
      <c r="C955" s="2" t="s">
        <v>154</v>
      </c>
      <c r="D955" s="2">
        <v>26</v>
      </c>
      <c r="E955" s="3">
        <v>36460</v>
      </c>
      <c r="F955" s="2" t="s">
        <v>429</v>
      </c>
      <c r="G955" s="2" t="s">
        <v>72</v>
      </c>
      <c r="H955" s="2" t="s">
        <v>2904</v>
      </c>
      <c r="I955" s="2" t="s">
        <v>74</v>
      </c>
      <c r="J955" s="2" t="s">
        <v>248</v>
      </c>
      <c r="K955" s="2" t="s">
        <v>249</v>
      </c>
      <c r="L955" s="2" t="s">
        <v>1230</v>
      </c>
      <c r="M955" s="2" t="s">
        <v>273</v>
      </c>
      <c r="N955" s="2" t="s">
        <v>274</v>
      </c>
      <c r="O955" s="3" t="s">
        <v>163</v>
      </c>
      <c r="P955" s="3"/>
      <c r="Q955" s="2" t="s">
        <v>62</v>
      </c>
      <c r="R955" s="4">
        <v>56000</v>
      </c>
      <c r="S955" s="4">
        <v>-2800</v>
      </c>
      <c r="T955" s="2">
        <v>3</v>
      </c>
      <c r="U955" s="2">
        <v>33</v>
      </c>
      <c r="V955" s="2">
        <v>26</v>
      </c>
      <c r="W955" s="2">
        <v>10</v>
      </c>
      <c r="X955" s="2">
        <v>67</v>
      </c>
      <c r="Y955" s="2" t="s">
        <v>46</v>
      </c>
      <c r="Z955" s="2" t="s">
        <v>679</v>
      </c>
      <c r="AA955" s="2" t="s">
        <v>48</v>
      </c>
      <c r="AB955" s="2" t="s">
        <v>164</v>
      </c>
      <c r="AC955" s="2" t="s">
        <v>130</v>
      </c>
      <c r="AD955" s="2" t="s">
        <v>68</v>
      </c>
      <c r="AE955" s="2">
        <v>63.7</v>
      </c>
    </row>
    <row r="956" spans="1:31" ht="17" x14ac:dyDescent="0.2">
      <c r="A956" s="5" t="s">
        <v>2905</v>
      </c>
      <c r="B956" s="5" t="s">
        <v>2906</v>
      </c>
      <c r="C956" s="5" t="s">
        <v>35</v>
      </c>
      <c r="D956" s="5">
        <v>39</v>
      </c>
      <c r="E956" s="6">
        <v>31600</v>
      </c>
      <c r="F956" s="5" t="s">
        <v>180</v>
      </c>
      <c r="G956" s="5" t="s">
        <v>100</v>
      </c>
      <c r="H956" s="5" t="s">
        <v>1703</v>
      </c>
      <c r="I956" s="5" t="s">
        <v>115</v>
      </c>
      <c r="J956" s="5" t="s">
        <v>102</v>
      </c>
      <c r="K956" s="5" t="s">
        <v>103</v>
      </c>
      <c r="L956" s="5" t="s">
        <v>92</v>
      </c>
      <c r="M956" s="5" t="s">
        <v>337</v>
      </c>
      <c r="N956" s="5" t="s">
        <v>94</v>
      </c>
      <c r="O956" s="6">
        <v>44436</v>
      </c>
      <c r="P956" s="6"/>
      <c r="Q956" s="5" t="s">
        <v>45</v>
      </c>
      <c r="R956" s="7">
        <v>78000</v>
      </c>
      <c r="S956" s="7">
        <v>3900</v>
      </c>
      <c r="T956" s="5">
        <v>3</v>
      </c>
      <c r="U956" s="5">
        <v>1</v>
      </c>
      <c r="V956" s="5">
        <v>16</v>
      </c>
      <c r="W956" s="5">
        <v>9</v>
      </c>
      <c r="X956" s="5">
        <v>70</v>
      </c>
      <c r="Y956" s="5" t="s">
        <v>46</v>
      </c>
      <c r="Z956" s="5" t="s">
        <v>64</v>
      </c>
      <c r="AA956" s="5" t="s">
        <v>48</v>
      </c>
      <c r="AB956" s="5" t="s">
        <v>66</v>
      </c>
      <c r="AC956" s="5" t="s">
        <v>108</v>
      </c>
      <c r="AD956" s="5" t="s">
        <v>68</v>
      </c>
      <c r="AE956" s="5">
        <v>57.2</v>
      </c>
    </row>
    <row r="957" spans="1:31" ht="17" x14ac:dyDescent="0.2">
      <c r="A957" s="2" t="s">
        <v>2907</v>
      </c>
      <c r="B957" s="2" t="s">
        <v>2908</v>
      </c>
      <c r="C957" s="2" t="s">
        <v>549</v>
      </c>
      <c r="D957" s="2">
        <v>24</v>
      </c>
      <c r="E957" s="3">
        <v>37184</v>
      </c>
      <c r="F957" s="2" t="s">
        <v>1362</v>
      </c>
      <c r="G957" s="2" t="s">
        <v>200</v>
      </c>
      <c r="H957" s="2" t="s">
        <v>715</v>
      </c>
      <c r="I957" s="2" t="s">
        <v>57</v>
      </c>
      <c r="J957" s="2" t="s">
        <v>872</v>
      </c>
      <c r="K957" s="2" t="s">
        <v>873</v>
      </c>
      <c r="L957" s="2" t="s">
        <v>149</v>
      </c>
      <c r="M957" s="2" t="s">
        <v>1395</v>
      </c>
      <c r="N957" s="2" t="s">
        <v>150</v>
      </c>
      <c r="O957" s="3">
        <v>44580</v>
      </c>
      <c r="P957" s="3"/>
      <c r="Q957" s="2" t="s">
        <v>62</v>
      </c>
      <c r="R957" s="4">
        <v>120000</v>
      </c>
      <c r="S957" s="4">
        <v>16800</v>
      </c>
      <c r="T957" s="2">
        <v>5</v>
      </c>
      <c r="U957" s="2">
        <v>7</v>
      </c>
      <c r="V957" s="2">
        <v>10</v>
      </c>
      <c r="W957" s="2">
        <v>21</v>
      </c>
      <c r="X957" s="2">
        <v>64</v>
      </c>
      <c r="Y957" s="2" t="s">
        <v>63</v>
      </c>
      <c r="Z957" s="2" t="s">
        <v>64</v>
      </c>
      <c r="AA957" s="2" t="s">
        <v>188</v>
      </c>
      <c r="AB957" s="2" t="s">
        <v>66</v>
      </c>
      <c r="AC957" s="2" t="s">
        <v>81</v>
      </c>
      <c r="AD957" s="2" t="s">
        <v>82</v>
      </c>
      <c r="AE957" s="2">
        <v>69.2</v>
      </c>
    </row>
    <row r="958" spans="1:31" ht="17" x14ac:dyDescent="0.2">
      <c r="A958" s="5" t="s">
        <v>2909</v>
      </c>
      <c r="B958" s="5" t="s">
        <v>2910</v>
      </c>
      <c r="C958" s="5" t="s">
        <v>154</v>
      </c>
      <c r="D958" s="5">
        <v>39</v>
      </c>
      <c r="E958" s="6">
        <v>31867</v>
      </c>
      <c r="F958" s="5" t="s">
        <v>1587</v>
      </c>
      <c r="G958" s="5" t="s">
        <v>55</v>
      </c>
      <c r="H958" s="5" t="s">
        <v>56</v>
      </c>
      <c r="I958" s="5" t="s">
        <v>57</v>
      </c>
      <c r="J958" s="5"/>
      <c r="K958" s="5" t="s">
        <v>540</v>
      </c>
      <c r="L958" s="5" t="s">
        <v>254</v>
      </c>
      <c r="M958" s="5" t="s">
        <v>255</v>
      </c>
      <c r="N958" s="5" t="s">
        <v>80</v>
      </c>
      <c r="O958" s="6">
        <v>44094</v>
      </c>
      <c r="P958" s="6"/>
      <c r="Q958" s="5" t="s">
        <v>128</v>
      </c>
      <c r="R958" s="7">
        <v>87000</v>
      </c>
      <c r="S958" s="7">
        <v>4400</v>
      </c>
      <c r="T958" s="5" t="s">
        <v>571</v>
      </c>
      <c r="U958" s="5">
        <v>5</v>
      </c>
      <c r="V958" s="5">
        <v>5</v>
      </c>
      <c r="W958" s="5">
        <v>0</v>
      </c>
      <c r="X958" s="5">
        <v>70</v>
      </c>
      <c r="Y958" s="5" t="s">
        <v>46</v>
      </c>
      <c r="Z958" s="5" t="s">
        <v>64</v>
      </c>
      <c r="AA958" s="5" t="s">
        <v>48</v>
      </c>
      <c r="AB958" s="5" t="s">
        <v>164</v>
      </c>
      <c r="AC958" s="5" t="s">
        <v>67</v>
      </c>
      <c r="AD958" s="5" t="s">
        <v>68</v>
      </c>
      <c r="AE958" s="5">
        <v>62.8</v>
      </c>
    </row>
    <row r="959" spans="1:31" ht="17" x14ac:dyDescent="0.2">
      <c r="A959" s="2" t="s">
        <v>2911</v>
      </c>
      <c r="B959" s="2" t="s">
        <v>2912</v>
      </c>
      <c r="C959" s="2" t="s">
        <v>35</v>
      </c>
      <c r="D959" s="2">
        <v>49</v>
      </c>
      <c r="E959" s="3">
        <v>28055</v>
      </c>
      <c r="F959" s="2" t="s">
        <v>523</v>
      </c>
      <c r="G959" s="2" t="s">
        <v>100</v>
      </c>
      <c r="H959" s="2" t="s">
        <v>342</v>
      </c>
      <c r="I959" s="2" t="s">
        <v>74</v>
      </c>
      <c r="J959" s="2" t="s">
        <v>343</v>
      </c>
      <c r="K959" s="2" t="s">
        <v>344</v>
      </c>
      <c r="L959" s="2" t="s">
        <v>160</v>
      </c>
      <c r="M959" s="2" t="s">
        <v>161</v>
      </c>
      <c r="N959" s="2" t="s">
        <v>162</v>
      </c>
      <c r="O959" s="3">
        <v>46000</v>
      </c>
      <c r="P959" s="3"/>
      <c r="Q959" s="2" t="s">
        <v>62</v>
      </c>
      <c r="R959" s="4">
        <v>65000</v>
      </c>
      <c r="S959" s="4">
        <v>5800</v>
      </c>
      <c r="T959" s="2">
        <v>4</v>
      </c>
      <c r="U959" s="2">
        <v>28</v>
      </c>
      <c r="V959" s="2">
        <v>22</v>
      </c>
      <c r="W959" s="2">
        <v>12</v>
      </c>
      <c r="X959" s="2">
        <v>63</v>
      </c>
      <c r="Y959" s="2" t="s">
        <v>63</v>
      </c>
      <c r="Z959" s="2" t="s">
        <v>47</v>
      </c>
      <c r="AA959" s="2" t="s">
        <v>95</v>
      </c>
      <c r="AB959" s="2" t="s">
        <v>66</v>
      </c>
      <c r="AC959" s="2" t="s">
        <v>267</v>
      </c>
      <c r="AD959" s="2" t="s">
        <v>276</v>
      </c>
      <c r="AE959" s="2">
        <v>69</v>
      </c>
    </row>
    <row r="960" spans="1:31" ht="17" x14ac:dyDescent="0.2">
      <c r="A960" s="5" t="s">
        <v>2913</v>
      </c>
      <c r="B960" s="5" t="s">
        <v>2914</v>
      </c>
      <c r="C960" s="5" t="s">
        <v>154</v>
      </c>
      <c r="D960" s="5">
        <v>32</v>
      </c>
      <c r="E960" s="6">
        <v>34374</v>
      </c>
      <c r="F960" s="5" t="s">
        <v>54</v>
      </c>
      <c r="G960" s="5" t="s">
        <v>55</v>
      </c>
      <c r="H960" s="5" t="s">
        <v>707</v>
      </c>
      <c r="I960" s="5" t="s">
        <v>183</v>
      </c>
      <c r="J960" s="5" t="s">
        <v>58</v>
      </c>
      <c r="K960" s="5" t="s">
        <v>59</v>
      </c>
      <c r="L960" s="5" t="s">
        <v>390</v>
      </c>
      <c r="M960" s="5" t="s">
        <v>265</v>
      </c>
      <c r="N960" s="5" t="s">
        <v>360</v>
      </c>
      <c r="O960" s="6">
        <v>44087</v>
      </c>
      <c r="P960" s="6"/>
      <c r="Q960" s="5" t="s">
        <v>297</v>
      </c>
      <c r="R960" s="7"/>
      <c r="S960" s="7">
        <v>900</v>
      </c>
      <c r="T960" s="5" t="s">
        <v>45</v>
      </c>
      <c r="U960" s="5">
        <v>11</v>
      </c>
      <c r="V960" s="5">
        <v>18</v>
      </c>
      <c r="W960" s="5">
        <v>17</v>
      </c>
      <c r="X960" s="5">
        <v>53</v>
      </c>
      <c r="Y960" s="5" t="s">
        <v>320</v>
      </c>
      <c r="Z960" s="5" t="s">
        <v>47</v>
      </c>
      <c r="AA960" s="5" t="s">
        <v>142</v>
      </c>
      <c r="AB960" s="5" t="s">
        <v>164</v>
      </c>
      <c r="AC960" s="5" t="s">
        <v>67</v>
      </c>
      <c r="AD960" s="5" t="s">
        <v>68</v>
      </c>
      <c r="AE960" s="5">
        <v>40.799999999999997</v>
      </c>
    </row>
    <row r="961" spans="1:31" ht="17" x14ac:dyDescent="0.2">
      <c r="A961" s="2" t="s">
        <v>2915</v>
      </c>
      <c r="B961" s="2" t="s">
        <v>2916</v>
      </c>
      <c r="C961" s="2" t="s">
        <v>642</v>
      </c>
      <c r="D961" s="2">
        <v>35</v>
      </c>
      <c r="E961" s="3">
        <v>33067</v>
      </c>
      <c r="F961" s="2" t="s">
        <v>155</v>
      </c>
      <c r="G961" s="2" t="s">
        <v>181</v>
      </c>
      <c r="H961" s="2" t="s">
        <v>182</v>
      </c>
      <c r="I961" s="2" t="s">
        <v>89</v>
      </c>
      <c r="J961" s="2" t="s">
        <v>158</v>
      </c>
      <c r="K961" s="2" t="s">
        <v>159</v>
      </c>
      <c r="L961" s="2" t="s">
        <v>891</v>
      </c>
      <c r="M961" s="2" t="s">
        <v>161</v>
      </c>
      <c r="N961" s="2" t="s">
        <v>174</v>
      </c>
      <c r="O961" s="3" t="s">
        <v>2917</v>
      </c>
      <c r="P961" s="3"/>
      <c r="Q961" s="2" t="s">
        <v>62</v>
      </c>
      <c r="R961" s="4">
        <v>123000</v>
      </c>
      <c r="S961" s="4">
        <v>12300</v>
      </c>
      <c r="T961" s="2">
        <v>4</v>
      </c>
      <c r="U961" s="2">
        <v>40</v>
      </c>
      <c r="V961" s="2">
        <v>6</v>
      </c>
      <c r="W961" s="2">
        <v>17</v>
      </c>
      <c r="X961" s="2">
        <v>55</v>
      </c>
      <c r="Y961" s="2" t="s">
        <v>298</v>
      </c>
      <c r="Z961" s="2" t="s">
        <v>64</v>
      </c>
      <c r="AA961" s="2" t="s">
        <v>176</v>
      </c>
      <c r="AB961" s="2" t="s">
        <v>243</v>
      </c>
      <c r="AC961" s="2" t="s">
        <v>165</v>
      </c>
      <c r="AD961" s="2" t="s">
        <v>222</v>
      </c>
      <c r="AE961" s="2">
        <v>66.8</v>
      </c>
    </row>
    <row r="962" spans="1:31" ht="17" x14ac:dyDescent="0.2">
      <c r="A962" s="5" t="s">
        <v>2918</v>
      </c>
      <c r="B962" s="5" t="s">
        <v>2919</v>
      </c>
      <c r="C962" s="5" t="s">
        <v>35</v>
      </c>
      <c r="D962" s="5">
        <v>31</v>
      </c>
      <c r="E962" s="6">
        <v>34752</v>
      </c>
      <c r="F962" s="5" t="s">
        <v>54</v>
      </c>
      <c r="G962" s="5" t="s">
        <v>351</v>
      </c>
      <c r="H962" s="5" t="s">
        <v>1100</v>
      </c>
      <c r="I962" s="5" t="s">
        <v>157</v>
      </c>
      <c r="J962" s="5" t="s">
        <v>58</v>
      </c>
      <c r="K962" s="5" t="s">
        <v>59</v>
      </c>
      <c r="L962" s="5" t="s">
        <v>660</v>
      </c>
      <c r="M962" s="5" t="s">
        <v>255</v>
      </c>
      <c r="N962" s="5" t="s">
        <v>1027</v>
      </c>
      <c r="O962" s="6" t="s">
        <v>2920</v>
      </c>
      <c r="P962" s="6"/>
      <c r="Q962" s="5" t="s">
        <v>62</v>
      </c>
      <c r="R962" s="7">
        <v>39000</v>
      </c>
      <c r="S962" s="7">
        <v>0</v>
      </c>
      <c r="T962" s="5">
        <v>1</v>
      </c>
      <c r="U962" s="5">
        <v>31</v>
      </c>
      <c r="V962" s="5">
        <v>4</v>
      </c>
      <c r="W962" s="5">
        <v>0</v>
      </c>
      <c r="X962" s="5">
        <v>63</v>
      </c>
      <c r="Y962" s="5" t="s">
        <v>320</v>
      </c>
      <c r="Z962" s="5" t="s">
        <v>47</v>
      </c>
      <c r="AA962" s="5" t="s">
        <v>142</v>
      </c>
      <c r="AB962" s="5" t="s">
        <v>164</v>
      </c>
      <c r="AC962" s="5" t="s">
        <v>67</v>
      </c>
      <c r="AD962" s="5" t="s">
        <v>51</v>
      </c>
      <c r="AE962" s="5">
        <v>48.8</v>
      </c>
    </row>
    <row r="963" spans="1:31" ht="17" x14ac:dyDescent="0.2">
      <c r="A963" s="2" t="s">
        <v>2915</v>
      </c>
      <c r="B963" s="2" t="s">
        <v>1606</v>
      </c>
      <c r="C963" s="2" t="s">
        <v>287</v>
      </c>
      <c r="D963" s="2">
        <v>59</v>
      </c>
      <c r="E963" s="3" t="s">
        <v>2921</v>
      </c>
      <c r="F963" s="2" t="s">
        <v>279</v>
      </c>
      <c r="G963" s="2" t="s">
        <v>1006</v>
      </c>
      <c r="H963" s="2" t="s">
        <v>280</v>
      </c>
      <c r="I963" s="2" t="s">
        <v>157</v>
      </c>
      <c r="J963" s="2" t="s">
        <v>281</v>
      </c>
      <c r="K963" s="2" t="s">
        <v>1026</v>
      </c>
      <c r="L963" s="2" t="s">
        <v>619</v>
      </c>
      <c r="M963" s="2" t="s">
        <v>525</v>
      </c>
      <c r="N963" s="2" t="s">
        <v>695</v>
      </c>
      <c r="O963" s="3" t="s">
        <v>2922</v>
      </c>
      <c r="P963" s="3">
        <v>45887</v>
      </c>
      <c r="Q963" s="2" t="s">
        <v>959</v>
      </c>
      <c r="R963" s="4">
        <v>48000</v>
      </c>
      <c r="S963" s="4">
        <v>2400</v>
      </c>
      <c r="T963" s="2">
        <v>3</v>
      </c>
      <c r="U963" s="2">
        <v>36</v>
      </c>
      <c r="V963" s="2">
        <v>16</v>
      </c>
      <c r="W963" s="2">
        <v>14</v>
      </c>
      <c r="X963" s="2">
        <v>69</v>
      </c>
      <c r="Y963" s="2" t="s">
        <v>46</v>
      </c>
      <c r="Z963" s="2" t="s">
        <v>64</v>
      </c>
      <c r="AA963" s="2" t="s">
        <v>215</v>
      </c>
      <c r="AB963" s="2" t="s">
        <v>66</v>
      </c>
      <c r="AC963" s="2" t="s">
        <v>284</v>
      </c>
      <c r="AD963" s="2" t="s">
        <v>68</v>
      </c>
      <c r="AE963" s="2">
        <v>63.1</v>
      </c>
    </row>
    <row r="964" spans="1:31" ht="17" x14ac:dyDescent="0.2">
      <c r="A964" s="5" t="s">
        <v>2923</v>
      </c>
      <c r="B964" s="5" t="s">
        <v>2924</v>
      </c>
      <c r="C964" s="5" t="s">
        <v>35</v>
      </c>
      <c r="D964" s="5">
        <v>54</v>
      </c>
      <c r="E964" s="6">
        <v>26153</v>
      </c>
      <c r="F964" s="5" t="s">
        <v>402</v>
      </c>
      <c r="G964" s="5" t="s">
        <v>72</v>
      </c>
      <c r="H964" s="5" t="s">
        <v>862</v>
      </c>
      <c r="I964" s="5" t="s">
        <v>115</v>
      </c>
      <c r="J964" s="5" t="s">
        <v>404</v>
      </c>
      <c r="K964" s="5" t="s">
        <v>405</v>
      </c>
      <c r="L964" s="5" t="s">
        <v>92</v>
      </c>
      <c r="M964" s="5" t="s">
        <v>337</v>
      </c>
      <c r="N964" s="5" t="s">
        <v>94</v>
      </c>
      <c r="O964" s="6">
        <v>43603</v>
      </c>
      <c r="P964" s="6"/>
      <c r="Q964" s="5" t="s">
        <v>62</v>
      </c>
      <c r="R964" s="7">
        <v>69000</v>
      </c>
      <c r="S964" s="7">
        <v>3400</v>
      </c>
      <c r="T964" s="5">
        <v>3</v>
      </c>
      <c r="U964" s="5">
        <v>43</v>
      </c>
      <c r="V964" s="5">
        <v>1</v>
      </c>
      <c r="W964" s="5">
        <v>8</v>
      </c>
      <c r="X964" s="5">
        <v>53</v>
      </c>
      <c r="Y964" s="5" t="s">
        <v>46</v>
      </c>
      <c r="Z964" s="5" t="s">
        <v>64</v>
      </c>
      <c r="AA964" s="5" t="s">
        <v>95</v>
      </c>
      <c r="AB964" s="5" t="s">
        <v>66</v>
      </c>
      <c r="AC964" s="5" t="s">
        <v>408</v>
      </c>
      <c r="AD964" s="5" t="s">
        <v>68</v>
      </c>
      <c r="AE964" s="5">
        <v>61.5</v>
      </c>
    </row>
    <row r="965" spans="1:31" ht="17" x14ac:dyDescent="0.2">
      <c r="A965" s="2" t="s">
        <v>2925</v>
      </c>
      <c r="B965" s="2" t="s">
        <v>2926</v>
      </c>
      <c r="C965" s="2" t="s">
        <v>154</v>
      </c>
      <c r="D965" s="2">
        <v>43</v>
      </c>
      <c r="E965" s="3" t="s">
        <v>2927</v>
      </c>
      <c r="F965" s="2" t="s">
        <v>99</v>
      </c>
      <c r="G965" s="2" t="s">
        <v>316</v>
      </c>
      <c r="H965" s="2" t="s">
        <v>682</v>
      </c>
      <c r="I965" s="2" t="s">
        <v>57</v>
      </c>
      <c r="J965" s="2" t="s">
        <v>102</v>
      </c>
      <c r="K965" s="2" t="s">
        <v>103</v>
      </c>
      <c r="L965" s="2" t="s">
        <v>562</v>
      </c>
      <c r="M965" s="2" t="s">
        <v>563</v>
      </c>
      <c r="N965" s="2" t="s">
        <v>564</v>
      </c>
      <c r="O965" s="3">
        <v>45186</v>
      </c>
      <c r="P965" s="3"/>
      <c r="Q965" s="2" t="s">
        <v>62</v>
      </c>
      <c r="R965" s="4">
        <v>91000</v>
      </c>
      <c r="S965" s="4">
        <v>8200</v>
      </c>
      <c r="T965" s="2" t="s">
        <v>536</v>
      </c>
      <c r="U965" s="2">
        <v>40</v>
      </c>
      <c r="V965" s="2">
        <v>21</v>
      </c>
      <c r="W965" s="2">
        <v>12</v>
      </c>
      <c r="X965" s="2">
        <v>67</v>
      </c>
      <c r="Y965" s="2" t="s">
        <v>320</v>
      </c>
      <c r="Z965" s="2" t="s">
        <v>844</v>
      </c>
      <c r="AA965" s="2" t="s">
        <v>95</v>
      </c>
      <c r="AB965" s="2" t="s">
        <v>129</v>
      </c>
      <c r="AC965" s="2" t="s">
        <v>108</v>
      </c>
      <c r="AD965" s="2" t="s">
        <v>68</v>
      </c>
      <c r="AE965" s="2">
        <v>73.5</v>
      </c>
    </row>
    <row r="966" spans="1:31" ht="17" x14ac:dyDescent="0.2">
      <c r="A966" s="5" t="s">
        <v>2928</v>
      </c>
      <c r="B966" s="5" t="s">
        <v>2929</v>
      </c>
      <c r="C966" s="5" t="s">
        <v>332</v>
      </c>
      <c r="D966" s="5">
        <v>25</v>
      </c>
      <c r="E966" s="6">
        <v>36824</v>
      </c>
      <c r="F966" s="5" t="s">
        <v>952</v>
      </c>
      <c r="G966" s="5" t="s">
        <v>100</v>
      </c>
      <c r="H966" s="5" t="s">
        <v>388</v>
      </c>
      <c r="I966" s="5" t="s">
        <v>74</v>
      </c>
      <c r="J966" s="5" t="s">
        <v>102</v>
      </c>
      <c r="K966" s="5" t="s">
        <v>103</v>
      </c>
      <c r="L966" s="5" t="s">
        <v>585</v>
      </c>
      <c r="M966" s="5" t="s">
        <v>289</v>
      </c>
      <c r="N966" s="5" t="s">
        <v>375</v>
      </c>
      <c r="O966" s="6">
        <v>45024</v>
      </c>
      <c r="P966" s="6"/>
      <c r="Q966" s="5" t="s">
        <v>62</v>
      </c>
      <c r="R966" s="7">
        <v>64000</v>
      </c>
      <c r="S966" s="7">
        <v>5800</v>
      </c>
      <c r="T966" s="5">
        <v>4</v>
      </c>
      <c r="U966" s="5">
        <v>34</v>
      </c>
      <c r="V966" s="5">
        <v>6</v>
      </c>
      <c r="W966" s="5">
        <v>4</v>
      </c>
      <c r="X966" s="5">
        <v>63</v>
      </c>
      <c r="Y966" s="5" t="s">
        <v>339</v>
      </c>
      <c r="Z966" s="5" t="s">
        <v>47</v>
      </c>
      <c r="AA966" s="5" t="s">
        <v>176</v>
      </c>
      <c r="AB966" s="5" t="s">
        <v>49</v>
      </c>
      <c r="AC966" s="5" t="s">
        <v>108</v>
      </c>
      <c r="AD966" s="5" t="s">
        <v>109</v>
      </c>
      <c r="AE966" s="5">
        <v>74.5</v>
      </c>
    </row>
    <row r="967" spans="1:31" ht="34" x14ac:dyDescent="0.2">
      <c r="A967" s="2" t="s">
        <v>2930</v>
      </c>
      <c r="B967" s="2" t="s">
        <v>2931</v>
      </c>
      <c r="C967" s="2" t="s">
        <v>549</v>
      </c>
      <c r="D967" s="2">
        <v>55</v>
      </c>
      <c r="E967" s="3">
        <v>25983</v>
      </c>
      <c r="F967" s="2" t="s">
        <v>789</v>
      </c>
      <c r="G967" s="2" t="s">
        <v>55</v>
      </c>
      <c r="H967" s="2" t="s">
        <v>699</v>
      </c>
      <c r="I967" s="2" t="s">
        <v>74</v>
      </c>
      <c r="J967" s="2" t="s">
        <v>171</v>
      </c>
      <c r="K967" s="2" t="s">
        <v>172</v>
      </c>
      <c r="L967" s="2" t="s">
        <v>656</v>
      </c>
      <c r="M967" s="2" t="s">
        <v>1200</v>
      </c>
      <c r="N967" s="2" t="s">
        <v>174</v>
      </c>
      <c r="O967" s="3">
        <v>44675</v>
      </c>
      <c r="P967" s="3">
        <v>45114</v>
      </c>
      <c r="Q967" s="2" t="s">
        <v>141</v>
      </c>
      <c r="R967" s="4">
        <v>68000</v>
      </c>
      <c r="S967" s="4">
        <v>6100</v>
      </c>
      <c r="T967" s="2">
        <v>4</v>
      </c>
      <c r="U967" s="2">
        <v>32</v>
      </c>
      <c r="V967" s="2">
        <v>18</v>
      </c>
      <c r="W967" s="2">
        <v>2</v>
      </c>
      <c r="X967" s="2">
        <v>50</v>
      </c>
      <c r="Y967" s="2" t="s">
        <v>46</v>
      </c>
      <c r="Z967" s="2" t="s">
        <v>47</v>
      </c>
      <c r="AA967" s="2" t="s">
        <v>142</v>
      </c>
      <c r="AB967" s="2" t="s">
        <v>66</v>
      </c>
      <c r="AC967" s="2" t="s">
        <v>177</v>
      </c>
      <c r="AD967" s="2" t="s">
        <v>68</v>
      </c>
      <c r="AE967" s="2">
        <v>70.5</v>
      </c>
    </row>
    <row r="968" spans="1:31" ht="34" x14ac:dyDescent="0.2">
      <c r="A968" s="5" t="s">
        <v>2932</v>
      </c>
      <c r="B968" s="5" t="s">
        <v>2933</v>
      </c>
      <c r="C968" s="5" t="s">
        <v>35</v>
      </c>
      <c r="D968" s="5">
        <v>52</v>
      </c>
      <c r="E968" s="6" t="s">
        <v>2934</v>
      </c>
      <c r="F968" s="5" t="s">
        <v>99</v>
      </c>
      <c r="G968" s="5" t="s">
        <v>100</v>
      </c>
      <c r="H968" s="5" t="s">
        <v>2149</v>
      </c>
      <c r="I968" s="5" t="s">
        <v>89</v>
      </c>
      <c r="J968" s="5" t="s">
        <v>102</v>
      </c>
      <c r="K968" s="5" t="s">
        <v>2935</v>
      </c>
      <c r="L968" s="5" t="s">
        <v>1791</v>
      </c>
      <c r="M968" s="5" t="s">
        <v>119</v>
      </c>
      <c r="N968" s="5" t="s">
        <v>120</v>
      </c>
      <c r="O968" s="6">
        <v>43475</v>
      </c>
      <c r="P968" s="6"/>
      <c r="Q968" s="5" t="s">
        <v>62</v>
      </c>
      <c r="R968" s="7">
        <v>149000</v>
      </c>
      <c r="S968" s="7">
        <v>8900</v>
      </c>
      <c r="T968" s="5">
        <v>3</v>
      </c>
      <c r="U968" s="5">
        <v>34</v>
      </c>
      <c r="V968" s="5">
        <v>13</v>
      </c>
      <c r="W968" s="5">
        <v>8</v>
      </c>
      <c r="X968" s="5">
        <v>77</v>
      </c>
      <c r="Y968" s="5" t="s">
        <v>46</v>
      </c>
      <c r="Z968" s="5" t="s">
        <v>151</v>
      </c>
      <c r="AA968" s="5" t="s">
        <v>215</v>
      </c>
      <c r="AB968" s="5" t="s">
        <v>66</v>
      </c>
      <c r="AC968" s="5" t="s">
        <v>108</v>
      </c>
      <c r="AD968" s="5" t="s">
        <v>222</v>
      </c>
      <c r="AE968" s="5">
        <v>68.5</v>
      </c>
    </row>
    <row r="969" spans="1:31" ht="17" x14ac:dyDescent="0.2">
      <c r="A969" s="2" t="s">
        <v>2936</v>
      </c>
      <c r="B969" s="2" t="s">
        <v>2937</v>
      </c>
      <c r="C969" s="2" t="s">
        <v>35</v>
      </c>
      <c r="D969" s="2">
        <v>56</v>
      </c>
      <c r="E969" s="3">
        <v>25506</v>
      </c>
      <c r="F969" s="2" t="s">
        <v>323</v>
      </c>
      <c r="G969" s="2" t="s">
        <v>200</v>
      </c>
      <c r="H969" s="2" t="s">
        <v>555</v>
      </c>
      <c r="I969" s="2" t="s">
        <v>115</v>
      </c>
      <c r="J969" s="2" t="s">
        <v>514</v>
      </c>
      <c r="K969" s="2" t="s">
        <v>515</v>
      </c>
      <c r="L969" s="2" t="s">
        <v>562</v>
      </c>
      <c r="M969" s="2" t="s">
        <v>563</v>
      </c>
      <c r="N969" s="2" t="s">
        <v>564</v>
      </c>
      <c r="O969" s="3">
        <v>44616</v>
      </c>
      <c r="P969" s="3">
        <v>46014</v>
      </c>
      <c r="Q969" s="2" t="s">
        <v>141</v>
      </c>
      <c r="R969" s="4">
        <v>59000</v>
      </c>
      <c r="S969" s="4">
        <v>5300</v>
      </c>
      <c r="T969" s="2" t="s">
        <v>837</v>
      </c>
      <c r="U969" s="2">
        <v>0</v>
      </c>
      <c r="V969" s="2">
        <v>11</v>
      </c>
      <c r="W969" s="2">
        <v>20</v>
      </c>
      <c r="X969" s="2">
        <v>74</v>
      </c>
      <c r="Y969" s="2" t="s">
        <v>46</v>
      </c>
      <c r="Z969" s="2" t="s">
        <v>64</v>
      </c>
      <c r="AA969" s="2" t="s">
        <v>221</v>
      </c>
      <c r="AB969" s="2" t="s">
        <v>66</v>
      </c>
      <c r="AC969" s="2" t="s">
        <v>130</v>
      </c>
      <c r="AD969" s="2" t="s">
        <v>68</v>
      </c>
      <c r="AE969" s="2">
        <v>61.9</v>
      </c>
    </row>
    <row r="970" spans="1:31" ht="17" x14ac:dyDescent="0.2">
      <c r="A970" s="5" t="s">
        <v>2938</v>
      </c>
      <c r="B970" s="5" t="s">
        <v>2939</v>
      </c>
      <c r="C970" s="5" t="s">
        <v>287</v>
      </c>
      <c r="D970" s="5">
        <v>58</v>
      </c>
      <c r="E970" s="6" t="s">
        <v>2940</v>
      </c>
      <c r="F970" s="5" t="s">
        <v>429</v>
      </c>
      <c r="G970" s="5" t="s">
        <v>200</v>
      </c>
      <c r="H970" s="5" t="s">
        <v>247</v>
      </c>
      <c r="I970" s="5" t="s">
        <v>437</v>
      </c>
      <c r="J970" s="5" t="s">
        <v>514</v>
      </c>
      <c r="K970" s="5" t="s">
        <v>515</v>
      </c>
      <c r="L970" s="5" t="s">
        <v>882</v>
      </c>
      <c r="M970" s="5" t="s">
        <v>265</v>
      </c>
      <c r="N970" s="5" t="s">
        <v>360</v>
      </c>
      <c r="O970" s="6">
        <v>45117</v>
      </c>
      <c r="P970" s="6"/>
      <c r="Q970" s="5" t="s">
        <v>62</v>
      </c>
      <c r="R970" s="7">
        <v>68000</v>
      </c>
      <c r="S970" s="7">
        <v>3400</v>
      </c>
      <c r="T970" s="5">
        <v>3</v>
      </c>
      <c r="U970" s="5">
        <v>30</v>
      </c>
      <c r="V970" s="5">
        <v>19</v>
      </c>
      <c r="W970" s="5">
        <v>14</v>
      </c>
      <c r="X970" s="5">
        <v>77</v>
      </c>
      <c r="Y970" s="5" t="s">
        <v>46</v>
      </c>
      <c r="Z970" s="5" t="s">
        <v>361</v>
      </c>
      <c r="AA970" s="5" t="s">
        <v>215</v>
      </c>
      <c r="AB970" s="5" t="s">
        <v>66</v>
      </c>
      <c r="AC970" s="5" t="s">
        <v>130</v>
      </c>
      <c r="AD970" s="5" t="s">
        <v>222</v>
      </c>
      <c r="AE970" s="5">
        <v>64.5</v>
      </c>
    </row>
    <row r="971" spans="1:31" ht="17" x14ac:dyDescent="0.2">
      <c r="A971" s="2" t="s">
        <v>2941</v>
      </c>
      <c r="B971" s="2" t="s">
        <v>2942</v>
      </c>
      <c r="C971" s="2" t="s">
        <v>154</v>
      </c>
      <c r="D971" s="2">
        <v>32</v>
      </c>
      <c r="E971" s="3">
        <v>34192</v>
      </c>
      <c r="F971" s="2" t="s">
        <v>370</v>
      </c>
      <c r="G971" s="2" t="s">
        <v>181</v>
      </c>
      <c r="H971" s="2" t="s">
        <v>371</v>
      </c>
      <c r="I971" s="2" t="s">
        <v>115</v>
      </c>
      <c r="J971" s="2" t="s">
        <v>446</v>
      </c>
      <c r="K971" s="2" t="s">
        <v>447</v>
      </c>
      <c r="L971" s="2" t="s">
        <v>756</v>
      </c>
      <c r="M971" s="2" t="s">
        <v>161</v>
      </c>
      <c r="N971" s="2" t="s">
        <v>174</v>
      </c>
      <c r="O971" s="3">
        <v>44464</v>
      </c>
      <c r="P971" s="3"/>
      <c r="Q971" s="2" t="s">
        <v>45</v>
      </c>
      <c r="R971" s="4">
        <v>80000</v>
      </c>
      <c r="S971" s="4">
        <v>1600</v>
      </c>
      <c r="T971" s="2">
        <v>2</v>
      </c>
      <c r="U971" s="2">
        <v>29</v>
      </c>
      <c r="V971" s="2">
        <v>9</v>
      </c>
      <c r="W971" s="2">
        <v>2</v>
      </c>
      <c r="X971" s="2">
        <v>73</v>
      </c>
      <c r="Y971" s="2" t="s">
        <v>46</v>
      </c>
      <c r="Z971" s="2" t="s">
        <v>64</v>
      </c>
      <c r="AA971" s="2" t="s">
        <v>188</v>
      </c>
      <c r="AB971" s="2" t="s">
        <v>80</v>
      </c>
      <c r="AC971" s="2" t="s">
        <v>376</v>
      </c>
      <c r="AD971" s="2" t="s">
        <v>68</v>
      </c>
      <c r="AE971" s="2">
        <v>59.8</v>
      </c>
    </row>
    <row r="972" spans="1:31" ht="34" x14ac:dyDescent="0.2">
      <c r="A972" s="5" t="s">
        <v>2943</v>
      </c>
      <c r="B972" s="5" t="s">
        <v>2944</v>
      </c>
      <c r="C972" s="5" t="s">
        <v>35</v>
      </c>
      <c r="D972" s="5">
        <v>45</v>
      </c>
      <c r="E972" s="6">
        <v>29716</v>
      </c>
      <c r="F972" s="5" t="s">
        <v>99</v>
      </c>
      <c r="G972" s="5" t="s">
        <v>675</v>
      </c>
      <c r="H972" s="5" t="s">
        <v>317</v>
      </c>
      <c r="I972" s="5" t="s">
        <v>115</v>
      </c>
      <c r="J972" s="5" t="s">
        <v>102</v>
      </c>
      <c r="K972" s="5" t="s">
        <v>103</v>
      </c>
      <c r="L972" s="5" t="s">
        <v>472</v>
      </c>
      <c r="M972" s="5" t="s">
        <v>43</v>
      </c>
      <c r="N972" s="5" t="s">
        <v>421</v>
      </c>
      <c r="O972" s="6">
        <v>45306</v>
      </c>
      <c r="P972" s="6"/>
      <c r="Q972" s="5" t="s">
        <v>62</v>
      </c>
      <c r="R972" s="7">
        <v>63000</v>
      </c>
      <c r="S972" s="7">
        <v>5700</v>
      </c>
      <c r="T972" s="5">
        <v>4</v>
      </c>
      <c r="U972" s="5">
        <v>34</v>
      </c>
      <c r="V972" s="5">
        <v>5</v>
      </c>
      <c r="W972" s="5">
        <v>0</v>
      </c>
      <c r="X972" s="5">
        <v>84</v>
      </c>
      <c r="Y972" s="5" t="s">
        <v>46</v>
      </c>
      <c r="Z972" s="5" t="s">
        <v>47</v>
      </c>
      <c r="AA972" s="5" t="s">
        <v>65</v>
      </c>
      <c r="AB972" s="5" t="s">
        <v>66</v>
      </c>
      <c r="AC972" s="5" t="s">
        <v>108</v>
      </c>
      <c r="AD972" s="5" t="s">
        <v>68</v>
      </c>
      <c r="AE972" s="5">
        <v>83.9</v>
      </c>
    </row>
    <row r="973" spans="1:31" ht="34" x14ac:dyDescent="0.2">
      <c r="A973" s="2" t="s">
        <v>2897</v>
      </c>
      <c r="B973" s="2" t="s">
        <v>2945</v>
      </c>
      <c r="C973" s="2" t="s">
        <v>154</v>
      </c>
      <c r="D973" s="2">
        <v>61</v>
      </c>
      <c r="E973" s="3" t="s">
        <v>2946</v>
      </c>
      <c r="F973" s="2" t="s">
        <v>523</v>
      </c>
      <c r="G973" s="2" t="s">
        <v>100</v>
      </c>
      <c r="H973" s="2" t="s">
        <v>261</v>
      </c>
      <c r="I973" s="2" t="s">
        <v>115</v>
      </c>
      <c r="J973" s="2" t="s">
        <v>381</v>
      </c>
      <c r="K973" s="2" t="s">
        <v>382</v>
      </c>
      <c r="L973" s="2" t="s">
        <v>1540</v>
      </c>
      <c r="M973" s="2" t="s">
        <v>563</v>
      </c>
      <c r="N973" s="2" t="s">
        <v>1333</v>
      </c>
      <c r="O973" s="3">
        <v>45705</v>
      </c>
      <c r="P973" s="3"/>
      <c r="Q973" s="2" t="s">
        <v>297</v>
      </c>
      <c r="R973" s="4">
        <v>54000</v>
      </c>
      <c r="S973" s="4">
        <v>-2700</v>
      </c>
      <c r="T973" s="2">
        <v>3</v>
      </c>
      <c r="U973" s="2">
        <v>6</v>
      </c>
      <c r="V973" s="2">
        <v>1</v>
      </c>
      <c r="W973" s="2">
        <v>15</v>
      </c>
      <c r="X973" s="2">
        <v>60</v>
      </c>
      <c r="Y973" s="2" t="s">
        <v>46</v>
      </c>
      <c r="Z973" s="2" t="s">
        <v>679</v>
      </c>
      <c r="AA973" s="2" t="s">
        <v>221</v>
      </c>
      <c r="AB973" s="2" t="s">
        <v>275</v>
      </c>
      <c r="AC973" s="2" t="s">
        <v>267</v>
      </c>
      <c r="AD973" s="2" t="s">
        <v>68</v>
      </c>
      <c r="AE973" s="2">
        <v>52</v>
      </c>
    </row>
    <row r="974" spans="1:31" ht="17" x14ac:dyDescent="0.2">
      <c r="A974" s="5" t="s">
        <v>2947</v>
      </c>
      <c r="B974" s="5" t="s">
        <v>2948</v>
      </c>
      <c r="C974" s="5" t="s">
        <v>642</v>
      </c>
      <c r="D974" s="5">
        <v>59</v>
      </c>
      <c r="E974" s="6">
        <v>24507</v>
      </c>
      <c r="F974" s="5" t="s">
        <v>693</v>
      </c>
      <c r="G974" s="5" t="s">
        <v>133</v>
      </c>
      <c r="H974" s="5" t="s">
        <v>134</v>
      </c>
      <c r="I974" s="5" t="s">
        <v>74</v>
      </c>
      <c r="J974" s="5" t="s">
        <v>583</v>
      </c>
      <c r="K974" s="5" t="s">
        <v>584</v>
      </c>
      <c r="L974" s="5" t="s">
        <v>149</v>
      </c>
      <c r="M974" s="5" t="s">
        <v>61</v>
      </c>
      <c r="N974" s="5" t="s">
        <v>150</v>
      </c>
      <c r="O974" s="6">
        <v>45370</v>
      </c>
      <c r="P974" s="6"/>
      <c r="Q974" s="5" t="s">
        <v>62</v>
      </c>
      <c r="R974" s="7">
        <v>69000</v>
      </c>
      <c r="S974" s="7">
        <v>3400</v>
      </c>
      <c r="T974" s="5" t="s">
        <v>187</v>
      </c>
      <c r="U974" s="5">
        <v>19</v>
      </c>
      <c r="V974" s="5">
        <v>24</v>
      </c>
      <c r="W974" s="5">
        <v>12</v>
      </c>
      <c r="X974" s="5">
        <v>72</v>
      </c>
      <c r="Y974" s="5" t="s">
        <v>46</v>
      </c>
      <c r="Z974" s="5" t="s">
        <v>107</v>
      </c>
      <c r="AA974" s="5" t="s">
        <v>188</v>
      </c>
      <c r="AB974" s="5" t="s">
        <v>66</v>
      </c>
      <c r="AC974" s="5" t="s">
        <v>143</v>
      </c>
      <c r="AD974" s="5" t="s">
        <v>196</v>
      </c>
      <c r="AE974" s="5">
        <v>61</v>
      </c>
    </row>
    <row r="975" spans="1:31" ht="34" x14ac:dyDescent="0.2">
      <c r="A975" s="2" t="s">
        <v>2949</v>
      </c>
      <c r="B975" s="2" t="s">
        <v>2950</v>
      </c>
      <c r="C975" s="2" t="s">
        <v>35</v>
      </c>
      <c r="D975" s="2">
        <v>59</v>
      </c>
      <c r="E975" s="3">
        <v>24441</v>
      </c>
      <c r="F975" s="2" t="s">
        <v>836</v>
      </c>
      <c r="G975" s="2" t="s">
        <v>55</v>
      </c>
      <c r="H975" s="2" t="s">
        <v>307</v>
      </c>
      <c r="I975" s="2" t="s">
        <v>183</v>
      </c>
      <c r="J975" s="2" t="s">
        <v>281</v>
      </c>
      <c r="K975" s="2" t="s">
        <v>1026</v>
      </c>
      <c r="L975" s="2" t="s">
        <v>374</v>
      </c>
      <c r="M975" s="2" t="s">
        <v>289</v>
      </c>
      <c r="N975" s="2" t="s">
        <v>1566</v>
      </c>
      <c r="O975" s="3">
        <v>44493</v>
      </c>
      <c r="P975" s="3"/>
      <c r="Q975" s="2" t="s">
        <v>62</v>
      </c>
      <c r="R975" s="4">
        <v>58000</v>
      </c>
      <c r="S975" s="4">
        <v>2900</v>
      </c>
      <c r="T975" s="2">
        <v>3</v>
      </c>
      <c r="U975" s="2">
        <v>29</v>
      </c>
      <c r="V975" s="2">
        <v>16</v>
      </c>
      <c r="W975" s="2">
        <v>8</v>
      </c>
      <c r="X975" s="2">
        <v>75</v>
      </c>
      <c r="Y975" s="2" t="s">
        <v>46</v>
      </c>
      <c r="Z975" s="2" t="s">
        <v>64</v>
      </c>
      <c r="AA975" s="2" t="s">
        <v>188</v>
      </c>
      <c r="AB975" s="2" t="s">
        <v>80</v>
      </c>
      <c r="AC975" s="2" t="s">
        <v>284</v>
      </c>
      <c r="AD975" s="2" t="s">
        <v>222</v>
      </c>
      <c r="AE975" s="2">
        <v>66.5</v>
      </c>
    </row>
    <row r="976" spans="1:31" ht="17" x14ac:dyDescent="0.2">
      <c r="A976" s="5" t="s">
        <v>2951</v>
      </c>
      <c r="B976" s="5" t="s">
        <v>2952</v>
      </c>
      <c r="C976" s="5" t="s">
        <v>35</v>
      </c>
      <c r="D976" s="5">
        <v>36</v>
      </c>
      <c r="E976" s="6">
        <v>32901</v>
      </c>
      <c r="F976" s="5" t="s">
        <v>54</v>
      </c>
      <c r="G976" s="5" t="s">
        <v>55</v>
      </c>
      <c r="H976" s="5" t="s">
        <v>56</v>
      </c>
      <c r="I976" s="5" t="s">
        <v>115</v>
      </c>
      <c r="J976" s="5" t="s">
        <v>539</v>
      </c>
      <c r="K976" s="5" t="s">
        <v>540</v>
      </c>
      <c r="L976" s="5" t="s">
        <v>411</v>
      </c>
      <c r="M976" s="5" t="s">
        <v>119</v>
      </c>
      <c r="N976" s="5" t="s">
        <v>412</v>
      </c>
      <c r="O976" s="6" t="s">
        <v>2953</v>
      </c>
      <c r="P976" s="6"/>
      <c r="Q976" s="5" t="s">
        <v>62</v>
      </c>
      <c r="R976" s="7">
        <v>73000</v>
      </c>
      <c r="S976" s="7">
        <v>3600</v>
      </c>
      <c r="T976" s="5">
        <v>3</v>
      </c>
      <c r="U976" s="5">
        <v>37</v>
      </c>
      <c r="V976" s="5">
        <v>15</v>
      </c>
      <c r="W976" s="5">
        <v>8</v>
      </c>
      <c r="X976" s="5">
        <v>66</v>
      </c>
      <c r="Y976" s="5" t="s">
        <v>46</v>
      </c>
      <c r="Z976" s="5" t="s">
        <v>64</v>
      </c>
      <c r="AA976" s="5" t="s">
        <v>888</v>
      </c>
      <c r="AB976" s="5" t="s">
        <v>66</v>
      </c>
      <c r="AC976" s="5" t="s">
        <v>67</v>
      </c>
      <c r="AD976" s="5" t="s">
        <v>68</v>
      </c>
      <c r="AE976" s="5">
        <v>65.3</v>
      </c>
    </row>
    <row r="977" spans="1:31" ht="17" x14ac:dyDescent="0.2">
      <c r="A977" s="2" t="s">
        <v>2954</v>
      </c>
      <c r="B977" s="2" t="s">
        <v>2955</v>
      </c>
      <c r="C977" s="2" t="s">
        <v>35</v>
      </c>
      <c r="D977" s="2">
        <v>32</v>
      </c>
      <c r="E977" s="3" t="s">
        <v>2956</v>
      </c>
      <c r="F977" s="2" t="s">
        <v>36</v>
      </c>
      <c r="G977" s="2" t="s">
        <v>37</v>
      </c>
      <c r="H977" s="2" t="s">
        <v>1433</v>
      </c>
      <c r="I977" s="2" t="s">
        <v>89</v>
      </c>
      <c r="J977" s="2" t="s">
        <v>270</v>
      </c>
      <c r="K977" s="2" t="s">
        <v>271</v>
      </c>
      <c r="L977" s="2" t="s">
        <v>60</v>
      </c>
      <c r="M977" s="2" t="s">
        <v>61</v>
      </c>
      <c r="N977" s="2" t="s">
        <v>60</v>
      </c>
      <c r="O977" s="3" t="s">
        <v>2957</v>
      </c>
      <c r="P977" s="3"/>
      <c r="Q977" s="2" t="s">
        <v>62</v>
      </c>
      <c r="R977" s="4">
        <v>126000</v>
      </c>
      <c r="S977" s="4">
        <v>12600</v>
      </c>
      <c r="T977" s="2" t="s">
        <v>837</v>
      </c>
      <c r="U977" s="2">
        <v>26</v>
      </c>
      <c r="V977" s="2">
        <v>11</v>
      </c>
      <c r="W977" s="2">
        <v>4</v>
      </c>
      <c r="X977" s="2">
        <v>80</v>
      </c>
      <c r="Y977" s="2" t="s">
        <v>339</v>
      </c>
      <c r="Z977" s="2" t="s">
        <v>64</v>
      </c>
      <c r="AA977" s="2" t="s">
        <v>65</v>
      </c>
      <c r="AB977" s="2" t="s">
        <v>66</v>
      </c>
      <c r="AC977" s="2" t="s">
        <v>50</v>
      </c>
      <c r="AD977" s="2" t="s">
        <v>68</v>
      </c>
      <c r="AE977" s="2">
        <v>78.5</v>
      </c>
    </row>
    <row r="978" spans="1:31" ht="17" x14ac:dyDescent="0.2">
      <c r="A978" s="5" t="s">
        <v>2958</v>
      </c>
      <c r="B978" s="5" t="s">
        <v>2959</v>
      </c>
      <c r="C978" s="5" t="s">
        <v>35</v>
      </c>
      <c r="D978" s="5">
        <v>59</v>
      </c>
      <c r="E978" s="6">
        <v>24557</v>
      </c>
      <c r="F978" s="5" t="s">
        <v>54</v>
      </c>
      <c r="G978" s="5" t="s">
        <v>351</v>
      </c>
      <c r="H978" s="5" t="s">
        <v>707</v>
      </c>
      <c r="I978" s="5" t="s">
        <v>380</v>
      </c>
      <c r="J978" s="5" t="s">
        <v>567</v>
      </c>
      <c r="K978" s="5" t="s">
        <v>568</v>
      </c>
      <c r="L978" s="5" t="s">
        <v>968</v>
      </c>
      <c r="M978" s="5" t="s">
        <v>1833</v>
      </c>
      <c r="N978" s="5" t="s">
        <v>709</v>
      </c>
      <c r="O978" s="6">
        <v>43506</v>
      </c>
      <c r="P978" s="6"/>
      <c r="Q978" s="5" t="s">
        <v>297</v>
      </c>
      <c r="R978" s="7">
        <v>58000</v>
      </c>
      <c r="S978" s="7">
        <v>8100</v>
      </c>
      <c r="T978" s="5">
        <v>5</v>
      </c>
      <c r="U978" s="5">
        <v>50</v>
      </c>
      <c r="V978" s="5">
        <v>11</v>
      </c>
      <c r="W978" s="5">
        <v>11</v>
      </c>
      <c r="X978" s="5">
        <v>76</v>
      </c>
      <c r="Y978" s="5" t="s">
        <v>339</v>
      </c>
      <c r="Z978" s="5" t="s">
        <v>47</v>
      </c>
      <c r="AA978" s="5" t="s">
        <v>65</v>
      </c>
      <c r="AB978" s="5" t="s">
        <v>164</v>
      </c>
      <c r="AC978" s="5" t="s">
        <v>67</v>
      </c>
      <c r="AD978" s="5" t="s">
        <v>109</v>
      </c>
      <c r="AE978" s="5">
        <v>86.1</v>
      </c>
    </row>
    <row r="979" spans="1:31" ht="34" x14ac:dyDescent="0.2">
      <c r="A979" s="2" t="s">
        <v>2960</v>
      </c>
      <c r="B979" s="2" t="s">
        <v>2961</v>
      </c>
      <c r="C979" s="2" t="s">
        <v>154</v>
      </c>
      <c r="D979" s="2">
        <v>38</v>
      </c>
      <c r="E979" s="3">
        <v>32027</v>
      </c>
      <c r="F979" s="2" t="s">
        <v>260</v>
      </c>
      <c r="G979" s="2" t="s">
        <v>316</v>
      </c>
      <c r="H979" s="2" t="s">
        <v>561</v>
      </c>
      <c r="I979" s="2" t="s">
        <v>183</v>
      </c>
      <c r="J979" s="2" t="s">
        <v>357</v>
      </c>
      <c r="K979" s="2" t="s">
        <v>1552</v>
      </c>
      <c r="L979" s="2" t="s">
        <v>472</v>
      </c>
      <c r="M979" s="2" t="s">
        <v>43</v>
      </c>
      <c r="N979" s="2" t="s">
        <v>671</v>
      </c>
      <c r="O979" s="3">
        <v>43929</v>
      </c>
      <c r="P979" s="3">
        <v>45498</v>
      </c>
      <c r="Q979" s="2" t="s">
        <v>141</v>
      </c>
      <c r="R979" s="4">
        <v>46000</v>
      </c>
      <c r="S979" s="4">
        <v>4100</v>
      </c>
      <c r="T979" s="2">
        <v>4</v>
      </c>
      <c r="U979" s="2">
        <v>14</v>
      </c>
      <c r="V979" s="2">
        <v>20</v>
      </c>
      <c r="W979" s="2">
        <v>6</v>
      </c>
      <c r="X979" s="2">
        <v>59</v>
      </c>
      <c r="Y979" s="2" t="s">
        <v>46</v>
      </c>
      <c r="Z979" s="2" t="s">
        <v>64</v>
      </c>
      <c r="AA979" s="2" t="s">
        <v>215</v>
      </c>
      <c r="AB979" s="2" t="s">
        <v>66</v>
      </c>
      <c r="AC979" s="2" t="s">
        <v>267</v>
      </c>
      <c r="AD979" s="2" t="s">
        <v>68</v>
      </c>
      <c r="AE979" s="2">
        <v>67.2</v>
      </c>
    </row>
    <row r="980" spans="1:31" ht="17" x14ac:dyDescent="0.2">
      <c r="A980" s="5" t="s">
        <v>2962</v>
      </c>
      <c r="B980" s="5" t="s">
        <v>2128</v>
      </c>
      <c r="C980" s="5" t="s">
        <v>154</v>
      </c>
      <c r="D980" s="5">
        <v>59</v>
      </c>
      <c r="E980" s="6">
        <v>24475</v>
      </c>
      <c r="F980" s="5" t="s">
        <v>394</v>
      </c>
      <c r="G980" s="5" t="s">
        <v>72</v>
      </c>
      <c r="H980" s="5" t="s">
        <v>73</v>
      </c>
      <c r="I980" s="5" t="s">
        <v>74</v>
      </c>
      <c r="J980" s="5" t="s">
        <v>397</v>
      </c>
      <c r="K980" s="5" t="s">
        <v>398</v>
      </c>
      <c r="L980" s="5" t="s">
        <v>457</v>
      </c>
      <c r="M980" s="5" t="s">
        <v>161</v>
      </c>
      <c r="N980" s="5" t="s">
        <v>174</v>
      </c>
      <c r="O980" s="6">
        <v>43936</v>
      </c>
      <c r="P980" s="6"/>
      <c r="Q980" s="5" t="s">
        <v>62</v>
      </c>
      <c r="R980" s="7">
        <v>60000</v>
      </c>
      <c r="S980" s="7">
        <v>1200</v>
      </c>
      <c r="T980" s="5" t="s">
        <v>795</v>
      </c>
      <c r="U980" s="5">
        <v>30</v>
      </c>
      <c r="V980" s="5">
        <v>25</v>
      </c>
      <c r="W980" s="5">
        <v>15</v>
      </c>
      <c r="X980" s="5"/>
      <c r="Y980" s="5" t="s">
        <v>298</v>
      </c>
      <c r="Z980" s="5" t="s">
        <v>151</v>
      </c>
      <c r="AA980" s="5" t="s">
        <v>142</v>
      </c>
      <c r="AB980" s="5" t="s">
        <v>299</v>
      </c>
      <c r="AC980" s="5" t="s">
        <v>81</v>
      </c>
      <c r="AD980" s="5" t="s">
        <v>68</v>
      </c>
      <c r="AE980" s="5">
        <v>43.4</v>
      </c>
    </row>
    <row r="981" spans="1:31" ht="17" x14ac:dyDescent="0.2">
      <c r="A981" s="2" t="s">
        <v>2963</v>
      </c>
      <c r="B981" s="2" t="s">
        <v>2964</v>
      </c>
      <c r="C981" s="2" t="s">
        <v>258</v>
      </c>
      <c r="D981" s="2">
        <v>27</v>
      </c>
      <c r="E981" s="3">
        <v>36292</v>
      </c>
      <c r="F981" s="2" t="s">
        <v>2272</v>
      </c>
      <c r="G981" s="2" t="s">
        <v>37</v>
      </c>
      <c r="H981" s="2" t="s">
        <v>38</v>
      </c>
      <c r="I981" s="2" t="s">
        <v>115</v>
      </c>
      <c r="J981" s="2" t="s">
        <v>270</v>
      </c>
      <c r="K981" s="2" t="s">
        <v>2444</v>
      </c>
      <c r="L981" s="2" t="s">
        <v>242</v>
      </c>
      <c r="M981" s="2" t="s">
        <v>234</v>
      </c>
      <c r="N981" s="2" t="s">
        <v>235</v>
      </c>
      <c r="O981" s="3">
        <v>42751</v>
      </c>
      <c r="P981" s="3"/>
      <c r="Q981" s="2" t="s">
        <v>297</v>
      </c>
      <c r="R981" s="4">
        <v>71000</v>
      </c>
      <c r="S981" s="4">
        <v>3600</v>
      </c>
      <c r="T981" s="2">
        <v>3</v>
      </c>
      <c r="U981" s="2">
        <v>41</v>
      </c>
      <c r="V981" s="2">
        <v>17</v>
      </c>
      <c r="W981" s="2">
        <v>6</v>
      </c>
      <c r="X981" s="2">
        <v>57</v>
      </c>
      <c r="Y981" s="2" t="s">
        <v>46</v>
      </c>
      <c r="Z981" s="2" t="s">
        <v>64</v>
      </c>
      <c r="AA981" s="2" t="s">
        <v>65</v>
      </c>
      <c r="AB981" s="2" t="s">
        <v>49</v>
      </c>
      <c r="AC981" s="2" t="s">
        <v>50</v>
      </c>
      <c r="AD981" s="2" t="s">
        <v>51</v>
      </c>
      <c r="AE981" s="2">
        <v>64</v>
      </c>
    </row>
    <row r="982" spans="1:31" ht="17" x14ac:dyDescent="0.2">
      <c r="A982" s="5" t="s">
        <v>2965</v>
      </c>
      <c r="B982" s="5" t="s">
        <v>2966</v>
      </c>
      <c r="C982" s="5" t="s">
        <v>642</v>
      </c>
      <c r="D982" s="5">
        <v>22</v>
      </c>
      <c r="E982" s="6">
        <v>38079</v>
      </c>
      <c r="F982" s="5" t="s">
        <v>86</v>
      </c>
      <c r="G982" s="5" t="s">
        <v>181</v>
      </c>
      <c r="H982" s="5" t="s">
        <v>88</v>
      </c>
      <c r="I982" s="5" t="s">
        <v>437</v>
      </c>
      <c r="J982" s="5" t="s">
        <v>90</v>
      </c>
      <c r="K982" s="5" t="s">
        <v>91</v>
      </c>
      <c r="L982" s="5" t="s">
        <v>562</v>
      </c>
      <c r="M982" s="5" t="s">
        <v>563</v>
      </c>
      <c r="N982" s="5" t="s">
        <v>564</v>
      </c>
      <c r="O982" s="6">
        <v>45086</v>
      </c>
      <c r="P982" s="6"/>
      <c r="Q982" s="5" t="s">
        <v>297</v>
      </c>
      <c r="R982" s="7">
        <v>88000</v>
      </c>
      <c r="S982" s="7">
        <v>0</v>
      </c>
      <c r="T982" s="5">
        <v>1</v>
      </c>
      <c r="U982" s="5">
        <v>31</v>
      </c>
      <c r="V982" s="5">
        <v>15</v>
      </c>
      <c r="W982" s="5">
        <v>33</v>
      </c>
      <c r="X982" s="5">
        <v>59</v>
      </c>
      <c r="Y982" s="5" t="s">
        <v>298</v>
      </c>
      <c r="Z982" s="5" t="s">
        <v>64</v>
      </c>
      <c r="AA982" s="5" t="s">
        <v>65</v>
      </c>
      <c r="AB982" s="5" t="s">
        <v>80</v>
      </c>
      <c r="AC982" s="5" t="s">
        <v>96</v>
      </c>
      <c r="AD982" s="5" t="s">
        <v>68</v>
      </c>
      <c r="AE982" s="5">
        <v>37.4</v>
      </c>
    </row>
    <row r="983" spans="1:31" ht="17" x14ac:dyDescent="0.2">
      <c r="A983" s="2" t="s">
        <v>2967</v>
      </c>
      <c r="B983" s="2" t="s">
        <v>2968</v>
      </c>
      <c r="C983" s="2" t="s">
        <v>258</v>
      </c>
      <c r="D983" s="2">
        <v>42</v>
      </c>
      <c r="E983" s="3">
        <v>30777</v>
      </c>
      <c r="F983" s="2" t="s">
        <v>429</v>
      </c>
      <c r="G983" s="2" t="s">
        <v>72</v>
      </c>
      <c r="H983" s="2" t="s">
        <v>295</v>
      </c>
      <c r="I983" s="2" t="s">
        <v>57</v>
      </c>
      <c r="J983" s="2" t="s">
        <v>324</v>
      </c>
      <c r="K983" s="2" t="s">
        <v>325</v>
      </c>
      <c r="L983" s="2" t="s">
        <v>2057</v>
      </c>
      <c r="M983" s="2" t="s">
        <v>77</v>
      </c>
      <c r="N983" s="2" t="s">
        <v>78</v>
      </c>
      <c r="O983" s="3">
        <v>42201</v>
      </c>
      <c r="P983" s="3">
        <v>43581</v>
      </c>
      <c r="Q983" s="2" t="s">
        <v>175</v>
      </c>
      <c r="R983" s="4">
        <v>63000</v>
      </c>
      <c r="S983" s="4">
        <v>3200</v>
      </c>
      <c r="T983" s="2">
        <v>3</v>
      </c>
      <c r="U983" s="2">
        <v>27</v>
      </c>
      <c r="V983" s="2">
        <v>17</v>
      </c>
      <c r="W983" s="2">
        <v>18</v>
      </c>
      <c r="X983" s="2">
        <v>45</v>
      </c>
      <c r="Y983" s="2" t="s">
        <v>46</v>
      </c>
      <c r="Z983" s="2" t="s">
        <v>64</v>
      </c>
      <c r="AA983" s="2" t="s">
        <v>188</v>
      </c>
      <c r="AB983" s="2" t="s">
        <v>164</v>
      </c>
      <c r="AC983" s="2" t="s">
        <v>130</v>
      </c>
      <c r="AD983" s="2" t="s">
        <v>51</v>
      </c>
      <c r="AE983" s="2">
        <v>50.5</v>
      </c>
    </row>
    <row r="984" spans="1:31" ht="17" x14ac:dyDescent="0.2">
      <c r="A984" s="5" t="s">
        <v>2969</v>
      </c>
      <c r="B984" s="5" t="s">
        <v>2970</v>
      </c>
      <c r="C984" s="5" t="s">
        <v>35</v>
      </c>
      <c r="D984" s="5">
        <v>42</v>
      </c>
      <c r="E984" s="6">
        <v>30729</v>
      </c>
      <c r="F984" s="5" t="s">
        <v>2971</v>
      </c>
      <c r="G984" s="5" t="s">
        <v>181</v>
      </c>
      <c r="H984" s="5" t="s">
        <v>88</v>
      </c>
      <c r="I984" s="5" t="s">
        <v>115</v>
      </c>
      <c r="J984" s="5" t="s">
        <v>1854</v>
      </c>
      <c r="K984" s="5" t="s">
        <v>1949</v>
      </c>
      <c r="L984" s="5" t="s">
        <v>233</v>
      </c>
      <c r="M984" s="5" t="s">
        <v>234</v>
      </c>
      <c r="N984" s="5" t="s">
        <v>235</v>
      </c>
      <c r="O984" s="6">
        <v>43911</v>
      </c>
      <c r="P984" s="6" t="s">
        <v>2972</v>
      </c>
      <c r="Q984" s="5" t="s">
        <v>141</v>
      </c>
      <c r="R984" s="7">
        <v>91000</v>
      </c>
      <c r="S984" s="7">
        <v>1800</v>
      </c>
      <c r="T984" s="5">
        <v>2</v>
      </c>
      <c r="U984" s="5">
        <v>27</v>
      </c>
      <c r="V984" s="5">
        <v>23</v>
      </c>
      <c r="W984" s="5">
        <v>16</v>
      </c>
      <c r="X984" s="5">
        <v>65</v>
      </c>
      <c r="Y984" s="5" t="s">
        <v>298</v>
      </c>
      <c r="Z984" s="5" t="s">
        <v>64</v>
      </c>
      <c r="AA984" s="5" t="s">
        <v>95</v>
      </c>
      <c r="AB984" s="5" t="s">
        <v>299</v>
      </c>
      <c r="AC984" s="5" t="s">
        <v>96</v>
      </c>
      <c r="AD984" s="5" t="s">
        <v>68</v>
      </c>
      <c r="AE984" s="5">
        <v>49.5</v>
      </c>
    </row>
    <row r="985" spans="1:31" ht="34" x14ac:dyDescent="0.2">
      <c r="A985" s="2" t="s">
        <v>2973</v>
      </c>
      <c r="B985" s="2" t="s">
        <v>2974</v>
      </c>
      <c r="C985" s="2" t="s">
        <v>35</v>
      </c>
      <c r="D985" s="2">
        <v>60</v>
      </c>
      <c r="E985" s="3">
        <v>24142</v>
      </c>
      <c r="F985" s="2" t="s">
        <v>523</v>
      </c>
      <c r="G985" s="2" t="s">
        <v>100</v>
      </c>
      <c r="H985" s="2" t="s">
        <v>2975</v>
      </c>
      <c r="I985" s="2" t="s">
        <v>89</v>
      </c>
      <c r="J985" s="2" t="s">
        <v>343</v>
      </c>
      <c r="K985" s="2" t="s">
        <v>344</v>
      </c>
      <c r="L985" s="2" t="s">
        <v>1251</v>
      </c>
      <c r="M985" s="2" t="s">
        <v>1200</v>
      </c>
      <c r="N985" s="2" t="s">
        <v>1891</v>
      </c>
      <c r="O985" s="3">
        <v>44087</v>
      </c>
      <c r="P985" s="3"/>
      <c r="Q985" s="2" t="s">
        <v>62</v>
      </c>
      <c r="R985" s="4">
        <v>146000</v>
      </c>
      <c r="S985" s="4">
        <v>8800</v>
      </c>
      <c r="T985" s="2">
        <v>3</v>
      </c>
      <c r="U985" s="2">
        <v>22</v>
      </c>
      <c r="V985" s="2">
        <v>15</v>
      </c>
      <c r="W985" s="2">
        <v>11</v>
      </c>
      <c r="X985" s="2">
        <v>78</v>
      </c>
      <c r="Y985" s="2" t="s">
        <v>46</v>
      </c>
      <c r="Z985" s="2" t="s">
        <v>64</v>
      </c>
      <c r="AA985" s="2" t="s">
        <v>221</v>
      </c>
      <c r="AB985" s="2" t="s">
        <v>164</v>
      </c>
      <c r="AC985" s="2" t="s">
        <v>267</v>
      </c>
      <c r="AD985" s="2" t="s">
        <v>68</v>
      </c>
      <c r="AE985" s="2">
        <v>64.3</v>
      </c>
    </row>
    <row r="986" spans="1:31" ht="34" x14ac:dyDescent="0.2">
      <c r="A986" s="5" t="s">
        <v>2976</v>
      </c>
      <c r="B986" s="5" t="s">
        <v>2977</v>
      </c>
      <c r="C986" s="5" t="s">
        <v>35</v>
      </c>
      <c r="D986" s="5">
        <v>51</v>
      </c>
      <c r="E986" s="6">
        <v>27234</v>
      </c>
      <c r="F986" s="5" t="s">
        <v>279</v>
      </c>
      <c r="G986" s="5" t="s">
        <v>55</v>
      </c>
      <c r="H986" s="5" t="s">
        <v>307</v>
      </c>
      <c r="I986" s="5" t="s">
        <v>115</v>
      </c>
      <c r="J986" s="5" t="s">
        <v>810</v>
      </c>
      <c r="K986" s="5" t="s">
        <v>811</v>
      </c>
      <c r="L986" s="5" t="s">
        <v>42</v>
      </c>
      <c r="M986" s="5" t="s">
        <v>43</v>
      </c>
      <c r="N986" s="5" t="s">
        <v>44</v>
      </c>
      <c r="O986" s="6">
        <v>44877</v>
      </c>
      <c r="P986" s="6"/>
      <c r="Q986" s="5" t="s">
        <v>297</v>
      </c>
      <c r="R986" s="7">
        <v>63000</v>
      </c>
      <c r="S986" s="7">
        <v>3200</v>
      </c>
      <c r="T986" s="5" t="s">
        <v>187</v>
      </c>
      <c r="U986" s="5">
        <v>6</v>
      </c>
      <c r="V986" s="5">
        <v>21</v>
      </c>
      <c r="W986" s="5">
        <v>9</v>
      </c>
      <c r="X986" s="5">
        <v>71</v>
      </c>
      <c r="Y986" s="5" t="s">
        <v>46</v>
      </c>
      <c r="Z986" s="5" t="s">
        <v>64</v>
      </c>
      <c r="AA986" s="5" t="s">
        <v>95</v>
      </c>
      <c r="AB986" s="5" t="s">
        <v>66</v>
      </c>
      <c r="AC986" s="5" t="s">
        <v>284</v>
      </c>
      <c r="AD986" s="5" t="s">
        <v>68</v>
      </c>
      <c r="AE986" s="5">
        <v>58.8</v>
      </c>
    </row>
    <row r="987" spans="1:31" ht="34" x14ac:dyDescent="0.2">
      <c r="A987" s="2" t="s">
        <v>2978</v>
      </c>
      <c r="B987" s="2" t="s">
        <v>2979</v>
      </c>
      <c r="C987" s="2" t="s">
        <v>35</v>
      </c>
      <c r="D987" s="2">
        <v>46</v>
      </c>
      <c r="E987" s="3" t="s">
        <v>2980</v>
      </c>
      <c r="F987" s="2" t="s">
        <v>807</v>
      </c>
      <c r="G987" s="2" t="s">
        <v>100</v>
      </c>
      <c r="H987" s="2" t="s">
        <v>561</v>
      </c>
      <c r="I987" s="2" t="s">
        <v>74</v>
      </c>
      <c r="J987" s="2" t="s">
        <v>381</v>
      </c>
      <c r="K987" s="2" t="s">
        <v>382</v>
      </c>
      <c r="L987" s="2" t="s">
        <v>472</v>
      </c>
      <c r="M987" s="2" t="s">
        <v>43</v>
      </c>
      <c r="N987" s="2" t="s">
        <v>421</v>
      </c>
      <c r="O987" s="3">
        <v>44320</v>
      </c>
      <c r="P987" s="3"/>
      <c r="Q987" s="2" t="s">
        <v>62</v>
      </c>
      <c r="R987" s="4">
        <v>54000</v>
      </c>
      <c r="S987" s="4">
        <v>2700</v>
      </c>
      <c r="T987" s="2" t="s">
        <v>106</v>
      </c>
      <c r="U987" s="2">
        <v>24</v>
      </c>
      <c r="V987" s="2">
        <v>-28</v>
      </c>
      <c r="W987" s="2">
        <v>10</v>
      </c>
      <c r="X987" s="2">
        <v>57</v>
      </c>
      <c r="Y987" s="2" t="s">
        <v>320</v>
      </c>
      <c r="Z987" s="2" t="s">
        <v>361</v>
      </c>
      <c r="AA987" s="2" t="s">
        <v>2460</v>
      </c>
      <c r="AB987" s="2" t="s">
        <v>80</v>
      </c>
      <c r="AC987" s="2" t="s">
        <v>267</v>
      </c>
      <c r="AD987" s="2" t="s">
        <v>68</v>
      </c>
      <c r="AE987" s="2">
        <v>58</v>
      </c>
    </row>
    <row r="988" spans="1:31" ht="17" x14ac:dyDescent="0.2">
      <c r="A988" s="5" t="s">
        <v>2981</v>
      </c>
      <c r="B988" s="5" t="s">
        <v>2982</v>
      </c>
      <c r="C988" s="5" t="s">
        <v>35</v>
      </c>
      <c r="D988" s="5">
        <v>35</v>
      </c>
      <c r="E988" s="6" t="s">
        <v>2983</v>
      </c>
      <c r="F988" s="5" t="s">
        <v>99</v>
      </c>
      <c r="G988" s="5" t="s">
        <v>100</v>
      </c>
      <c r="H988" s="5" t="s">
        <v>1703</v>
      </c>
      <c r="I988" s="5" t="s">
        <v>57</v>
      </c>
      <c r="J988" s="5" t="s">
        <v>102</v>
      </c>
      <c r="K988" s="5" t="s">
        <v>103</v>
      </c>
      <c r="L988" s="5" t="s">
        <v>390</v>
      </c>
      <c r="M988" s="5" t="s">
        <v>77</v>
      </c>
      <c r="N988" s="5" t="s">
        <v>360</v>
      </c>
      <c r="O988" s="6">
        <v>45948</v>
      </c>
      <c r="P988" s="6"/>
      <c r="Q988" s="5" t="s">
        <v>62</v>
      </c>
      <c r="R988" s="7"/>
      <c r="S988" s="7">
        <v>1700</v>
      </c>
      <c r="T988" s="5">
        <v>2</v>
      </c>
      <c r="U988" s="5">
        <v>31</v>
      </c>
      <c r="V988" s="5">
        <v>29</v>
      </c>
      <c r="W988" s="5">
        <v>12</v>
      </c>
      <c r="X988" s="5">
        <v>46</v>
      </c>
      <c r="Y988" s="5" t="s">
        <v>63</v>
      </c>
      <c r="Z988" s="5" t="s">
        <v>107</v>
      </c>
      <c r="AA988" s="5" t="s">
        <v>188</v>
      </c>
      <c r="AB988" s="5" t="s">
        <v>66</v>
      </c>
      <c r="AC988" s="5" t="s">
        <v>108</v>
      </c>
      <c r="AD988" s="5" t="s">
        <v>276</v>
      </c>
      <c r="AE988" s="5">
        <v>45.8</v>
      </c>
    </row>
    <row r="989" spans="1:31" ht="17" x14ac:dyDescent="0.2">
      <c r="A989" s="2" t="s">
        <v>2984</v>
      </c>
      <c r="B989" s="2" t="s">
        <v>2985</v>
      </c>
      <c r="C989" s="2" t="s">
        <v>332</v>
      </c>
      <c r="D989" s="2">
        <v>48</v>
      </c>
      <c r="E989" s="3" t="s">
        <v>2986</v>
      </c>
      <c r="F989" s="2" t="s">
        <v>615</v>
      </c>
      <c r="G989" s="2" t="s">
        <v>72</v>
      </c>
      <c r="H989" s="2" t="s">
        <v>862</v>
      </c>
      <c r="I989" s="2" t="s">
        <v>115</v>
      </c>
      <c r="J989" s="2" t="s">
        <v>948</v>
      </c>
      <c r="K989" s="2" t="s">
        <v>949</v>
      </c>
      <c r="L989" s="2" t="s">
        <v>149</v>
      </c>
      <c r="M989" s="2" t="s">
        <v>61</v>
      </c>
      <c r="N989" s="2" t="s">
        <v>150</v>
      </c>
      <c r="O989" s="3" t="s">
        <v>2987</v>
      </c>
      <c r="P989" s="3"/>
      <c r="Q989" s="2" t="s">
        <v>128</v>
      </c>
      <c r="R989" s="4">
        <v>85000</v>
      </c>
      <c r="S989" s="4">
        <v>4200</v>
      </c>
      <c r="T989" s="2">
        <v>3</v>
      </c>
      <c r="U989" s="2">
        <v>22</v>
      </c>
      <c r="V989" s="2">
        <v>13</v>
      </c>
      <c r="W989" s="2">
        <v>13</v>
      </c>
      <c r="X989" s="2">
        <v>52</v>
      </c>
      <c r="Y989" s="2" t="s">
        <v>46</v>
      </c>
      <c r="Z989" s="2" t="s">
        <v>64</v>
      </c>
      <c r="AA989" s="2" t="s">
        <v>221</v>
      </c>
      <c r="AB989" s="2" t="s">
        <v>49</v>
      </c>
      <c r="AC989" s="2" t="s">
        <v>408</v>
      </c>
      <c r="AD989" s="2" t="s">
        <v>68</v>
      </c>
      <c r="AE989" s="2">
        <v>54.2</v>
      </c>
    </row>
    <row r="990" spans="1:31" ht="17" x14ac:dyDescent="0.2">
      <c r="A990" s="5" t="s">
        <v>2988</v>
      </c>
      <c r="B990" s="5" t="s">
        <v>2989</v>
      </c>
      <c r="C990" s="5" t="s">
        <v>154</v>
      </c>
      <c r="D990" s="5">
        <v>56</v>
      </c>
      <c r="E990" s="6">
        <v>25397</v>
      </c>
      <c r="F990" s="5" t="s">
        <v>246</v>
      </c>
      <c r="G990" s="5" t="s">
        <v>72</v>
      </c>
      <c r="H990" s="5" t="s">
        <v>247</v>
      </c>
      <c r="I990" s="5" t="s">
        <v>157</v>
      </c>
      <c r="J990" s="5" t="s">
        <v>202</v>
      </c>
      <c r="K990" s="5" t="s">
        <v>203</v>
      </c>
      <c r="L990" s="5" t="s">
        <v>611</v>
      </c>
      <c r="M990" s="5" t="s">
        <v>2990</v>
      </c>
      <c r="N990" s="5" t="s">
        <v>1333</v>
      </c>
      <c r="O990" s="6">
        <v>42942</v>
      </c>
      <c r="P990" s="6"/>
      <c r="Q990" s="5" t="s">
        <v>62</v>
      </c>
      <c r="R990" s="7">
        <v>26000</v>
      </c>
      <c r="S990" s="7">
        <v>1300</v>
      </c>
      <c r="T990" s="5">
        <v>3</v>
      </c>
      <c r="U990" s="5">
        <v>26</v>
      </c>
      <c r="V990" s="5">
        <v>15</v>
      </c>
      <c r="W990" s="5">
        <v>15</v>
      </c>
      <c r="X990" s="5">
        <v>50</v>
      </c>
      <c r="Y990" s="5" t="s">
        <v>46</v>
      </c>
      <c r="Z990" s="5" t="s">
        <v>367</v>
      </c>
      <c r="AA990" s="5" t="s">
        <v>142</v>
      </c>
      <c r="AB990" s="5" t="s">
        <v>66</v>
      </c>
      <c r="AC990" s="5" t="s">
        <v>130</v>
      </c>
      <c r="AD990" s="5" t="s">
        <v>276</v>
      </c>
      <c r="AE990" s="5">
        <v>53.5</v>
      </c>
    </row>
    <row r="991" spans="1:31" ht="17" x14ac:dyDescent="0.2">
      <c r="A991" s="2" t="s">
        <v>2991</v>
      </c>
      <c r="B991" s="2" t="s">
        <v>2992</v>
      </c>
      <c r="C991" s="2" t="s">
        <v>35</v>
      </c>
      <c r="D991" s="2">
        <v>61</v>
      </c>
      <c r="E991" s="3">
        <v>23691</v>
      </c>
      <c r="F991" s="2" t="s">
        <v>133</v>
      </c>
      <c r="G991" s="2" t="s">
        <v>693</v>
      </c>
      <c r="H991" s="2" t="s">
        <v>475</v>
      </c>
      <c r="I991" s="2" t="s">
        <v>39</v>
      </c>
      <c r="J991" s="2" t="s">
        <v>685</v>
      </c>
      <c r="K991" s="2" t="s">
        <v>686</v>
      </c>
      <c r="L991" s="2" t="s">
        <v>366</v>
      </c>
      <c r="M991" s="2" t="s">
        <v>273</v>
      </c>
      <c r="N991" s="2" t="s">
        <v>274</v>
      </c>
      <c r="O991" s="3">
        <v>44335</v>
      </c>
      <c r="P991" s="3"/>
      <c r="Q991" s="2" t="s">
        <v>128</v>
      </c>
      <c r="R991" s="4">
        <v>163000</v>
      </c>
      <c r="S991" s="4">
        <v>4900</v>
      </c>
      <c r="T991" s="2">
        <v>2</v>
      </c>
      <c r="U991" s="2">
        <v>19</v>
      </c>
      <c r="V991" s="2">
        <v>26</v>
      </c>
      <c r="W991" s="2">
        <v>5</v>
      </c>
      <c r="X991" s="2">
        <v>53</v>
      </c>
      <c r="Y991" s="2" t="s">
        <v>298</v>
      </c>
      <c r="Z991" s="2" t="s">
        <v>47</v>
      </c>
      <c r="AA991" s="2" t="s">
        <v>95</v>
      </c>
      <c r="AB991" s="2" t="s">
        <v>164</v>
      </c>
      <c r="AC991" s="2" t="s">
        <v>143</v>
      </c>
      <c r="AD991" s="2" t="s">
        <v>68</v>
      </c>
      <c r="AE991" s="2">
        <v>48.8</v>
      </c>
    </row>
    <row r="992" spans="1:31" ht="17" x14ac:dyDescent="0.2">
      <c r="A992" s="5" t="s">
        <v>2993</v>
      </c>
      <c r="B992" s="5" t="s">
        <v>2994</v>
      </c>
      <c r="C992" s="5" t="s">
        <v>154</v>
      </c>
      <c r="D992" s="5">
        <v>32</v>
      </c>
      <c r="E992" s="6">
        <v>34301</v>
      </c>
      <c r="F992" s="5" t="s">
        <v>133</v>
      </c>
      <c r="G992" s="5" t="s">
        <v>133</v>
      </c>
      <c r="H992" s="5" t="s">
        <v>134</v>
      </c>
      <c r="I992" s="5" t="s">
        <v>183</v>
      </c>
      <c r="J992" s="5" t="s">
        <v>135</v>
      </c>
      <c r="K992" s="5" t="s">
        <v>136</v>
      </c>
      <c r="L992" s="5" t="s">
        <v>790</v>
      </c>
      <c r="M992" s="5" t="s">
        <v>273</v>
      </c>
      <c r="N992" s="5" t="s">
        <v>791</v>
      </c>
      <c r="O992" s="6" t="s">
        <v>2995</v>
      </c>
      <c r="P992" s="6">
        <v>45632</v>
      </c>
      <c r="Q992" s="5" t="s">
        <v>959</v>
      </c>
      <c r="R992" s="7">
        <v>58000</v>
      </c>
      <c r="S992" s="7">
        <v>2900</v>
      </c>
      <c r="T992" s="5">
        <v>3</v>
      </c>
      <c r="U992" s="5">
        <v>36</v>
      </c>
      <c r="V992" s="5">
        <v>15</v>
      </c>
      <c r="W992" s="5">
        <v>2</v>
      </c>
      <c r="X992" s="5">
        <v>51</v>
      </c>
      <c r="Y992" s="5" t="s">
        <v>46</v>
      </c>
      <c r="Z992" s="5" t="s">
        <v>361</v>
      </c>
      <c r="AA992" s="5" t="s">
        <v>215</v>
      </c>
      <c r="AB992" s="5" t="s">
        <v>164</v>
      </c>
      <c r="AC992" s="5" t="s">
        <v>143</v>
      </c>
      <c r="AD992" s="5" t="s">
        <v>109</v>
      </c>
      <c r="AE992" s="5">
        <v>62.8</v>
      </c>
    </row>
    <row r="993" spans="1:31" ht="34" x14ac:dyDescent="0.2">
      <c r="A993" s="2" t="s">
        <v>2996</v>
      </c>
      <c r="B993" s="2" t="s">
        <v>2997</v>
      </c>
      <c r="C993" s="2" t="s">
        <v>168</v>
      </c>
      <c r="D993" s="2">
        <v>51</v>
      </c>
      <c r="E993" s="3">
        <v>27514</v>
      </c>
      <c r="F993" s="2" t="s">
        <v>1465</v>
      </c>
      <c r="G993" s="2" t="s">
        <v>351</v>
      </c>
      <c r="H993" s="2" t="s">
        <v>56</v>
      </c>
      <c r="I993" s="2" t="s">
        <v>115</v>
      </c>
      <c r="J993" s="2" t="s">
        <v>567</v>
      </c>
      <c r="K993" s="2" t="s">
        <v>568</v>
      </c>
      <c r="L993" s="2" t="s">
        <v>585</v>
      </c>
      <c r="M993" s="2" t="s">
        <v>119</v>
      </c>
      <c r="N993" s="2" t="s">
        <v>120</v>
      </c>
      <c r="O993" s="3">
        <v>44662</v>
      </c>
      <c r="P993" s="3"/>
      <c r="Q993" s="2" t="s">
        <v>62</v>
      </c>
      <c r="R993" s="4">
        <v>72000</v>
      </c>
      <c r="S993" s="4">
        <v>1400</v>
      </c>
      <c r="T993" s="2">
        <v>2</v>
      </c>
      <c r="U993" s="2">
        <v>18</v>
      </c>
      <c r="V993" s="2">
        <v>17</v>
      </c>
      <c r="W993" s="2">
        <v>14</v>
      </c>
      <c r="X993" s="2">
        <v>42</v>
      </c>
      <c r="Y993" s="2" t="s">
        <v>63</v>
      </c>
      <c r="Z993" s="2" t="s">
        <v>151</v>
      </c>
      <c r="AA993" s="2" t="s">
        <v>2046</v>
      </c>
      <c r="AB993" s="2" t="s">
        <v>129</v>
      </c>
      <c r="AC993" s="2" t="s">
        <v>67</v>
      </c>
      <c r="AD993" s="2" t="s">
        <v>68</v>
      </c>
      <c r="AE993" s="2">
        <v>40.200000000000003</v>
      </c>
    </row>
    <row r="994" spans="1:31" ht="17" x14ac:dyDescent="0.2">
      <c r="A994" s="5" t="s">
        <v>2998</v>
      </c>
      <c r="B994" s="5" t="s">
        <v>2999</v>
      </c>
      <c r="C994" s="5" t="s">
        <v>154</v>
      </c>
      <c r="D994" s="5">
        <v>27</v>
      </c>
      <c r="E994" s="6">
        <v>36226</v>
      </c>
      <c r="F994" s="5" t="s">
        <v>394</v>
      </c>
      <c r="G994" s="5" t="s">
        <v>72</v>
      </c>
      <c r="H994" s="5" t="s">
        <v>1322</v>
      </c>
      <c r="I994" s="5" t="s">
        <v>74</v>
      </c>
      <c r="J994" s="5" t="s">
        <v>240</v>
      </c>
      <c r="K994" s="5" t="s">
        <v>241</v>
      </c>
      <c r="L994" s="5" t="s">
        <v>619</v>
      </c>
      <c r="M994" s="5" t="s">
        <v>525</v>
      </c>
      <c r="N994" s="5" t="s">
        <v>620</v>
      </c>
      <c r="O994" s="6">
        <v>45160</v>
      </c>
      <c r="P994" s="6"/>
      <c r="Q994" s="5" t="s">
        <v>62</v>
      </c>
      <c r="R994" s="7">
        <v>67000</v>
      </c>
      <c r="S994" s="7">
        <v>3400</v>
      </c>
      <c r="T994" s="5">
        <v>3</v>
      </c>
      <c r="U994" s="5">
        <v>26</v>
      </c>
      <c r="V994" s="5">
        <v>9</v>
      </c>
      <c r="W994" s="5">
        <v>17</v>
      </c>
      <c r="X994" s="5">
        <v>50</v>
      </c>
      <c r="Y994" s="5" t="s">
        <v>46</v>
      </c>
      <c r="Z994" s="5" t="s">
        <v>47</v>
      </c>
      <c r="AA994" s="5" t="s">
        <v>215</v>
      </c>
      <c r="AB994" s="5" t="s">
        <v>66</v>
      </c>
      <c r="AC994" s="5" t="s">
        <v>81</v>
      </c>
      <c r="AD994" s="5" t="s">
        <v>222</v>
      </c>
      <c r="AE994" s="5">
        <v>52.5</v>
      </c>
    </row>
    <row r="995" spans="1:31" ht="17" x14ac:dyDescent="0.2">
      <c r="A995" s="2" t="s">
        <v>3000</v>
      </c>
      <c r="B995" s="2" t="s">
        <v>3001</v>
      </c>
      <c r="C995" s="2" t="s">
        <v>642</v>
      </c>
      <c r="D995" s="2">
        <v>24</v>
      </c>
      <c r="E995" s="3">
        <v>37384</v>
      </c>
      <c r="F995" s="2" t="s">
        <v>789</v>
      </c>
      <c r="G995" s="2" t="s">
        <v>55</v>
      </c>
      <c r="H995" s="2" t="s">
        <v>610</v>
      </c>
      <c r="I995" s="2" t="s">
        <v>89</v>
      </c>
      <c r="J995" s="2" t="s">
        <v>171</v>
      </c>
      <c r="K995" s="2" t="s">
        <v>172</v>
      </c>
      <c r="L995" s="2" t="s">
        <v>374</v>
      </c>
      <c r="M995" s="2" t="s">
        <v>289</v>
      </c>
      <c r="N995" s="2" t="s">
        <v>375</v>
      </c>
      <c r="O995" s="3">
        <v>45951</v>
      </c>
      <c r="P995" s="3"/>
      <c r="Q995" s="2" t="s">
        <v>62</v>
      </c>
      <c r="R995" s="4">
        <v>155000</v>
      </c>
      <c r="S995" s="4">
        <v>4600</v>
      </c>
      <c r="T995" s="2">
        <v>2</v>
      </c>
      <c r="U995" s="2">
        <v>47</v>
      </c>
      <c r="V995" s="2">
        <v>17</v>
      </c>
      <c r="W995" s="2">
        <v>0</v>
      </c>
      <c r="X995" s="2">
        <v>37</v>
      </c>
      <c r="Y995" s="2" t="s">
        <v>46</v>
      </c>
      <c r="Z995" s="2" t="s">
        <v>47</v>
      </c>
      <c r="AA995" s="2" t="s">
        <v>176</v>
      </c>
      <c r="AB995" s="2" t="s">
        <v>164</v>
      </c>
      <c r="AC995" s="2" t="s">
        <v>177</v>
      </c>
      <c r="AD995" s="2" t="s">
        <v>276</v>
      </c>
      <c r="AE995" s="2">
        <v>51</v>
      </c>
    </row>
    <row r="996" spans="1:31" ht="34" x14ac:dyDescent="0.2">
      <c r="A996" s="5" t="s">
        <v>3002</v>
      </c>
      <c r="B996" s="5" t="s">
        <v>3003</v>
      </c>
      <c r="C996" s="5" t="s">
        <v>154</v>
      </c>
      <c r="D996" s="5">
        <v>47</v>
      </c>
      <c r="E996" s="6">
        <v>28742</v>
      </c>
      <c r="F996" s="5" t="s">
        <v>1821</v>
      </c>
      <c r="G996" s="5" t="s">
        <v>55</v>
      </c>
      <c r="H996" s="5" t="s">
        <v>610</v>
      </c>
      <c r="I996" s="5" t="s">
        <v>437</v>
      </c>
      <c r="J996" s="5" t="s">
        <v>171</v>
      </c>
      <c r="K996" s="5" t="s">
        <v>172</v>
      </c>
      <c r="L996" s="5" t="s">
        <v>186</v>
      </c>
      <c r="M996" s="5" t="s">
        <v>61</v>
      </c>
      <c r="N996" s="5" t="s">
        <v>186</v>
      </c>
      <c r="O996" s="6">
        <v>43199</v>
      </c>
      <c r="P996" s="6"/>
      <c r="Q996" s="5" t="s">
        <v>297</v>
      </c>
      <c r="R996" s="7">
        <v>116000</v>
      </c>
      <c r="S996" s="7">
        <v>5800</v>
      </c>
      <c r="T996" s="5" t="s">
        <v>571</v>
      </c>
      <c r="U996" s="5">
        <v>0</v>
      </c>
      <c r="V996" s="5">
        <v>10</v>
      </c>
      <c r="W996" s="5">
        <v>18</v>
      </c>
      <c r="X996" s="5">
        <v>63</v>
      </c>
      <c r="Y996" s="5" t="s">
        <v>46</v>
      </c>
      <c r="Z996" s="5" t="s">
        <v>312</v>
      </c>
      <c r="AA996" s="5" t="s">
        <v>95</v>
      </c>
      <c r="AB996" s="5" t="s">
        <v>164</v>
      </c>
      <c r="AC996" s="5" t="s">
        <v>177</v>
      </c>
      <c r="AD996" s="5" t="s">
        <v>68</v>
      </c>
      <c r="AE996" s="5">
        <v>50</v>
      </c>
    </row>
    <row r="997" spans="1:31" ht="34" x14ac:dyDescent="0.2">
      <c r="A997" s="2" t="s">
        <v>3004</v>
      </c>
      <c r="B997" s="2" t="s">
        <v>3005</v>
      </c>
      <c r="C997" s="2" t="s">
        <v>154</v>
      </c>
      <c r="D997" s="2">
        <v>59</v>
      </c>
      <c r="E997" s="3">
        <v>24586</v>
      </c>
      <c r="F997" s="2" t="s">
        <v>1362</v>
      </c>
      <c r="G997" s="2" t="s">
        <v>72</v>
      </c>
      <c r="H997" s="2" t="s">
        <v>73</v>
      </c>
      <c r="I997" s="2" t="s">
        <v>380</v>
      </c>
      <c r="J997" s="2" t="s">
        <v>1011</v>
      </c>
      <c r="K997" s="2" t="s">
        <v>1388</v>
      </c>
      <c r="L997" s="2" t="s">
        <v>1746</v>
      </c>
      <c r="M997" s="2" t="s">
        <v>61</v>
      </c>
      <c r="N997" s="2" t="s">
        <v>60</v>
      </c>
      <c r="O997" s="3">
        <v>44898</v>
      </c>
      <c r="P997" s="3"/>
      <c r="Q997" s="2" t="s">
        <v>62</v>
      </c>
      <c r="R997" s="4">
        <v>68000</v>
      </c>
      <c r="S997" s="4">
        <v>6100</v>
      </c>
      <c r="T997" s="2">
        <v>4</v>
      </c>
      <c r="U997" s="2">
        <v>25</v>
      </c>
      <c r="V997" s="2">
        <v>11</v>
      </c>
      <c r="W997" s="2">
        <v>3</v>
      </c>
      <c r="X997" s="2">
        <v>46</v>
      </c>
      <c r="Y997" s="2" t="s">
        <v>46</v>
      </c>
      <c r="Z997" s="2" t="s">
        <v>292</v>
      </c>
      <c r="AA997" s="2" t="s">
        <v>221</v>
      </c>
      <c r="AB997" s="2" t="s">
        <v>275</v>
      </c>
      <c r="AC997" s="2" t="s">
        <v>81</v>
      </c>
      <c r="AD997" s="2" t="s">
        <v>68</v>
      </c>
      <c r="AE997" s="2">
        <v>66.8</v>
      </c>
    </row>
    <row r="998" spans="1:31" ht="17" x14ac:dyDescent="0.2">
      <c r="A998" s="5" t="s">
        <v>3006</v>
      </c>
      <c r="B998" s="5" t="s">
        <v>3007</v>
      </c>
      <c r="C998" s="5" t="s">
        <v>624</v>
      </c>
      <c r="D998" s="5">
        <v>55</v>
      </c>
      <c r="E998" s="6">
        <v>25814</v>
      </c>
      <c r="F998" s="5" t="s">
        <v>133</v>
      </c>
      <c r="G998" s="5" t="s">
        <v>133</v>
      </c>
      <c r="H998" s="5" t="s">
        <v>475</v>
      </c>
      <c r="I998" s="5" t="s">
        <v>157</v>
      </c>
      <c r="J998" s="5" t="s">
        <v>135</v>
      </c>
      <c r="K998" s="5" t="s">
        <v>136</v>
      </c>
      <c r="L998" s="5" t="s">
        <v>2295</v>
      </c>
      <c r="M998" s="5" t="s">
        <v>161</v>
      </c>
      <c r="N998" s="5" t="s">
        <v>1252</v>
      </c>
      <c r="O998" s="6">
        <v>44875</v>
      </c>
      <c r="P998" s="6"/>
      <c r="Q998" s="5" t="s">
        <v>62</v>
      </c>
      <c r="R998" s="7"/>
      <c r="S998" s="7">
        <v>6300</v>
      </c>
      <c r="T998" s="5" t="s">
        <v>1034</v>
      </c>
      <c r="U998" s="5">
        <v>48</v>
      </c>
      <c r="V998" s="5">
        <v>22</v>
      </c>
      <c r="W998" s="5">
        <v>14</v>
      </c>
      <c r="X998" s="5">
        <v>88</v>
      </c>
      <c r="Y998" s="5" t="s">
        <v>298</v>
      </c>
      <c r="Z998" s="5" t="s">
        <v>64</v>
      </c>
      <c r="AA998" s="5" t="s">
        <v>95</v>
      </c>
      <c r="AB998" s="5" t="s">
        <v>129</v>
      </c>
      <c r="AC998" s="5" t="s">
        <v>143</v>
      </c>
      <c r="AD998" s="5" t="s">
        <v>68</v>
      </c>
      <c r="AE998" s="5">
        <v>88.8</v>
      </c>
    </row>
    <row r="999" spans="1:31" ht="17" x14ac:dyDescent="0.2">
      <c r="A999" s="2" t="s">
        <v>3008</v>
      </c>
      <c r="B999" s="2" t="s">
        <v>3009</v>
      </c>
      <c r="C999" s="2" t="s">
        <v>35</v>
      </c>
      <c r="D999" s="2">
        <v>27</v>
      </c>
      <c r="E999" s="3">
        <v>36306</v>
      </c>
      <c r="F999" s="2" t="s">
        <v>598</v>
      </c>
      <c r="G999" s="2" t="s">
        <v>133</v>
      </c>
      <c r="H999" s="2" t="s">
        <v>333</v>
      </c>
      <c r="I999" s="2" t="s">
        <v>115</v>
      </c>
      <c r="J999" s="2" t="s">
        <v>334</v>
      </c>
      <c r="K999" s="2" t="s">
        <v>335</v>
      </c>
      <c r="L999" s="2" t="s">
        <v>319</v>
      </c>
      <c r="M999" s="2" t="s">
        <v>255</v>
      </c>
      <c r="N999" s="2" t="s">
        <v>80</v>
      </c>
      <c r="O999" s="3">
        <v>43018</v>
      </c>
      <c r="P999" s="3"/>
      <c r="Q999" s="2" t="s">
        <v>62</v>
      </c>
      <c r="R999" s="4">
        <v>75000</v>
      </c>
      <c r="S999" s="4">
        <v>1500</v>
      </c>
      <c r="T999" s="2" t="s">
        <v>407</v>
      </c>
      <c r="U999" s="2">
        <v>23</v>
      </c>
      <c r="V999" s="2">
        <v>17</v>
      </c>
      <c r="W999" s="2">
        <v>11</v>
      </c>
      <c r="X999" s="2">
        <v>53</v>
      </c>
      <c r="Y999" s="2" t="s">
        <v>46</v>
      </c>
      <c r="Z999" s="2" t="s">
        <v>64</v>
      </c>
      <c r="AA999" s="2" t="s">
        <v>65</v>
      </c>
      <c r="AB999" s="2" t="s">
        <v>164</v>
      </c>
      <c r="AC999" s="2" t="s">
        <v>195</v>
      </c>
      <c r="AD999" s="2" t="s">
        <v>68</v>
      </c>
      <c r="AE999" s="2">
        <v>46.8</v>
      </c>
    </row>
    <row r="1000" spans="1:31" ht="17" x14ac:dyDescent="0.2">
      <c r="A1000" s="5" t="s">
        <v>3010</v>
      </c>
      <c r="B1000" s="5" t="s">
        <v>3011</v>
      </c>
      <c r="C1000" s="5" t="s">
        <v>35</v>
      </c>
      <c r="D1000" s="5">
        <v>26</v>
      </c>
      <c r="E1000" s="6">
        <v>36483</v>
      </c>
      <c r="F1000" s="5" t="s">
        <v>99</v>
      </c>
      <c r="G1000" s="5" t="s">
        <v>100</v>
      </c>
      <c r="H1000" s="5" t="s">
        <v>317</v>
      </c>
      <c r="I1000" s="5" t="s">
        <v>57</v>
      </c>
      <c r="J1000" s="5" t="s">
        <v>102</v>
      </c>
      <c r="K1000" s="5" t="s">
        <v>103</v>
      </c>
      <c r="L1000" s="5" t="s">
        <v>319</v>
      </c>
      <c r="M1000" s="5" t="s">
        <v>255</v>
      </c>
      <c r="N1000" s="5" t="s">
        <v>80</v>
      </c>
      <c r="O1000" s="6">
        <v>43420</v>
      </c>
      <c r="P1000" s="6"/>
      <c r="Q1000" s="5" t="s">
        <v>62</v>
      </c>
      <c r="R1000" s="7">
        <v>110000</v>
      </c>
      <c r="S1000" s="7">
        <v>0</v>
      </c>
      <c r="T1000" s="5">
        <v>1</v>
      </c>
      <c r="U1000" s="5">
        <v>17</v>
      </c>
      <c r="V1000" s="5">
        <v>10</v>
      </c>
      <c r="W1000" s="5">
        <v>11</v>
      </c>
      <c r="X1000" s="5">
        <v>48</v>
      </c>
      <c r="Y1000" s="5" t="s">
        <v>46</v>
      </c>
      <c r="Z1000" s="5" t="s">
        <v>47</v>
      </c>
      <c r="AA1000" s="5" t="s">
        <v>221</v>
      </c>
      <c r="AB1000" s="5" t="s">
        <v>66</v>
      </c>
      <c r="AC1000" s="5" t="s">
        <v>108</v>
      </c>
      <c r="AD1000" s="5" t="s">
        <v>51</v>
      </c>
      <c r="AE1000" s="5">
        <v>34.5</v>
      </c>
    </row>
    <row r="1001" spans="1:31" ht="17" x14ac:dyDescent="0.2">
      <c r="A1001" s="2" t="s">
        <v>3012</v>
      </c>
      <c r="B1001" s="2" t="s">
        <v>1581</v>
      </c>
      <c r="C1001" s="2" t="s">
        <v>35</v>
      </c>
      <c r="D1001" s="2">
        <v>40</v>
      </c>
      <c r="E1001" s="3">
        <v>31318</v>
      </c>
      <c r="F1001" s="2" t="s">
        <v>99</v>
      </c>
      <c r="G1001" s="2" t="s">
        <v>100</v>
      </c>
      <c r="H1001" s="2" t="s">
        <v>388</v>
      </c>
      <c r="I1001" s="2" t="s">
        <v>39</v>
      </c>
      <c r="J1001" s="2" t="s">
        <v>102</v>
      </c>
      <c r="K1001" s="2" t="s">
        <v>103</v>
      </c>
      <c r="L1001" s="2" t="s">
        <v>656</v>
      </c>
      <c r="M1001" s="2" t="s">
        <v>161</v>
      </c>
      <c r="N1001" s="2" t="s">
        <v>174</v>
      </c>
      <c r="O1001" s="3">
        <v>43062</v>
      </c>
      <c r="P1001" s="3"/>
      <c r="Q1001" s="2" t="s">
        <v>62</v>
      </c>
      <c r="R1001" s="4">
        <v>192000</v>
      </c>
      <c r="S1001" s="4">
        <v>11500</v>
      </c>
      <c r="T1001" s="2">
        <v>3</v>
      </c>
      <c r="U1001" s="2">
        <v>17</v>
      </c>
      <c r="V1001" s="2">
        <v>8</v>
      </c>
      <c r="W1001" s="2">
        <v>1</v>
      </c>
      <c r="X1001" s="2">
        <v>81</v>
      </c>
      <c r="Y1001" s="2" t="s">
        <v>46</v>
      </c>
      <c r="Z1001" s="2" t="s">
        <v>64</v>
      </c>
      <c r="AA1001" s="2" t="s">
        <v>188</v>
      </c>
      <c r="AB1001" s="2" t="s">
        <v>80</v>
      </c>
      <c r="AC1001" s="2" t="s">
        <v>108</v>
      </c>
      <c r="AD1001" s="2" t="s">
        <v>68</v>
      </c>
      <c r="AE1001" s="2">
        <v>69.099999999999994</v>
      </c>
    </row>
    <row r="1002" spans="1:31" ht="17" x14ac:dyDescent="0.2">
      <c r="A1002" s="5" t="s">
        <v>3013</v>
      </c>
      <c r="B1002" s="5" t="s">
        <v>3014</v>
      </c>
      <c r="C1002" s="5" t="s">
        <v>549</v>
      </c>
      <c r="D1002" s="5">
        <v>47</v>
      </c>
      <c r="E1002" s="6">
        <v>28952</v>
      </c>
      <c r="F1002" s="5" t="s">
        <v>402</v>
      </c>
      <c r="G1002" s="5" t="s">
        <v>72</v>
      </c>
      <c r="H1002" s="5" t="s">
        <v>616</v>
      </c>
      <c r="I1002" s="5" t="s">
        <v>74</v>
      </c>
      <c r="J1002" s="5" t="s">
        <v>617</v>
      </c>
      <c r="K1002" s="5" t="s">
        <v>618</v>
      </c>
      <c r="L1002" s="5" t="s">
        <v>345</v>
      </c>
      <c r="M1002" s="5" t="s">
        <v>61</v>
      </c>
      <c r="N1002" s="5" t="s">
        <v>186</v>
      </c>
      <c r="O1002" s="6">
        <v>45505</v>
      </c>
      <c r="P1002" s="6"/>
      <c r="Q1002" s="5" t="s">
        <v>62</v>
      </c>
      <c r="R1002" s="7">
        <v>50000</v>
      </c>
      <c r="S1002" s="7">
        <v>4500</v>
      </c>
      <c r="T1002" s="5" t="s">
        <v>837</v>
      </c>
      <c r="U1002" s="5">
        <v>18</v>
      </c>
      <c r="V1002" s="5">
        <v>10</v>
      </c>
      <c r="W1002" s="5">
        <v>12</v>
      </c>
      <c r="X1002" s="5">
        <v>69</v>
      </c>
      <c r="Y1002" s="5" t="s">
        <v>46</v>
      </c>
      <c r="Z1002" s="5" t="s">
        <v>64</v>
      </c>
      <c r="AA1002" s="5" t="s">
        <v>95</v>
      </c>
      <c r="AB1002" s="5" t="s">
        <v>80</v>
      </c>
      <c r="AC1002" s="5" t="s">
        <v>408</v>
      </c>
      <c r="AD1002" s="5" t="s">
        <v>68</v>
      </c>
      <c r="AE1002" s="5">
        <v>68.7</v>
      </c>
    </row>
    <row r="1003" spans="1:31" ht="17" x14ac:dyDescent="0.2">
      <c r="A1003" s="2" t="s">
        <v>3015</v>
      </c>
      <c r="B1003" s="2" t="s">
        <v>3016</v>
      </c>
      <c r="C1003" s="2" t="s">
        <v>154</v>
      </c>
      <c r="D1003" s="2">
        <v>28</v>
      </c>
      <c r="E1003" s="3">
        <v>35958</v>
      </c>
      <c r="F1003" s="2" t="s">
        <v>429</v>
      </c>
      <c r="G1003" s="2" t="s">
        <v>72</v>
      </c>
      <c r="H1003" s="2" t="s">
        <v>365</v>
      </c>
      <c r="I1003" s="2" t="s">
        <v>115</v>
      </c>
      <c r="J1003" s="2" t="s">
        <v>470</v>
      </c>
      <c r="K1003" s="2" t="s">
        <v>589</v>
      </c>
      <c r="L1003" s="2" t="s">
        <v>1770</v>
      </c>
      <c r="M1003" s="2" t="s">
        <v>525</v>
      </c>
      <c r="N1003" s="2" t="s">
        <v>526</v>
      </c>
      <c r="O1003" s="3" t="s">
        <v>3017</v>
      </c>
      <c r="P1003" s="3"/>
      <c r="Q1003" s="2" t="s">
        <v>297</v>
      </c>
      <c r="R1003" s="4">
        <v>75000</v>
      </c>
      <c r="S1003" s="4">
        <v>3800</v>
      </c>
      <c r="T1003" s="2">
        <v>3</v>
      </c>
      <c r="U1003" s="2">
        <v>36</v>
      </c>
      <c r="V1003" s="2">
        <v>15</v>
      </c>
      <c r="W1003" s="2">
        <v>17</v>
      </c>
      <c r="X1003" s="2">
        <v>81</v>
      </c>
      <c r="Y1003" s="2" t="s">
        <v>46</v>
      </c>
      <c r="Z1003" s="2" t="s">
        <v>151</v>
      </c>
      <c r="AA1003" s="2" t="s">
        <v>857</v>
      </c>
      <c r="AB1003" s="2" t="s">
        <v>164</v>
      </c>
      <c r="AC1003" s="2" t="s">
        <v>130</v>
      </c>
      <c r="AD1003" s="2" t="s">
        <v>68</v>
      </c>
      <c r="AE1003" s="2">
        <v>65.8</v>
      </c>
    </row>
    <row r="1004" spans="1:31" ht="17" x14ac:dyDescent="0.2">
      <c r="A1004" s="5" t="s">
        <v>3018</v>
      </c>
      <c r="B1004" s="5" t="s">
        <v>3019</v>
      </c>
      <c r="C1004" s="5" t="s">
        <v>35</v>
      </c>
      <c r="D1004" s="5">
        <v>31</v>
      </c>
      <c r="E1004" s="6">
        <v>34719</v>
      </c>
      <c r="F1004" s="5" t="s">
        <v>246</v>
      </c>
      <c r="G1004" s="5" t="s">
        <v>72</v>
      </c>
      <c r="H1004" s="5" t="s">
        <v>2016</v>
      </c>
      <c r="I1004" s="5" t="s">
        <v>74</v>
      </c>
      <c r="J1004" s="5" t="s">
        <v>514</v>
      </c>
      <c r="K1004" s="5" t="s">
        <v>515</v>
      </c>
      <c r="L1004" s="5" t="s">
        <v>242</v>
      </c>
      <c r="M1004" s="5" t="s">
        <v>234</v>
      </c>
      <c r="N1004" s="5" t="s">
        <v>1400</v>
      </c>
      <c r="O1004" s="6">
        <v>43392</v>
      </c>
      <c r="P1004" s="6"/>
      <c r="Q1004" s="5" t="s">
        <v>62</v>
      </c>
      <c r="R1004" s="7">
        <v>51000</v>
      </c>
      <c r="S1004" s="7">
        <v>2600</v>
      </c>
      <c r="T1004" s="5">
        <v>3</v>
      </c>
      <c r="U1004" s="5">
        <v>-43</v>
      </c>
      <c r="V1004" s="5">
        <v>17</v>
      </c>
      <c r="W1004" s="5">
        <v>10</v>
      </c>
      <c r="X1004" s="5">
        <v>80</v>
      </c>
      <c r="Y1004" s="5" t="s">
        <v>46</v>
      </c>
      <c r="Z1004" s="5" t="s">
        <v>151</v>
      </c>
      <c r="AA1004" s="5" t="s">
        <v>65</v>
      </c>
      <c r="AB1004" s="5" t="s">
        <v>80</v>
      </c>
      <c r="AC1004" s="5" t="s">
        <v>130</v>
      </c>
      <c r="AD1004" s="5" t="s">
        <v>68</v>
      </c>
      <c r="AE1004" s="5">
        <v>70</v>
      </c>
    </row>
  </sheetData>
  <mergeCells count="2">
    <mergeCell ref="A1:L1"/>
    <mergeCell ref="A2:L2"/>
  </mergeCells>
  <conditionalFormatting sqref="A5:A1004">
    <cfRule type="expression" dxfId="281" priority="1">
      <formula>COUNTIF($A$5:$A$1004,A5)&gt;1</formula>
    </cfRule>
  </conditionalFormatting>
  <conditionalFormatting sqref="R5:R1004">
    <cfRule type="expression" dxfId="280" priority="2">
      <formula>OR(R5="",R5&lt;=0,NOT(ISNUMBER(R5)))</formula>
    </cfRule>
  </conditionalFormatting>
  <conditionalFormatting sqref="T5:T1004">
    <cfRule type="expression" dxfId="279" priority="3">
      <formula>OR(T5="",T5&lt;1,T5&gt;5)</formula>
    </cfRule>
  </conditionalFormatting>
  <dataValidations count="3">
    <dataValidation type="list" allowBlank="1" sqref="AB5:AB1004" xr:uid="{643014B3-6A8B-B547-AD2B-9793222DFED5}">
      <formula1>"Office,Hybrid,Remote,WFH,Onsite"</formula1>
    </dataValidation>
    <dataValidation type="list" allowBlank="1" sqref="Q5:Q1004" xr:uid="{268DEDCD-3F3B-0F44-97E4-560FD6D1AE9B}">
      <formula1>"Active,Exited,Resigned,Terminated,A,Inactive"</formula1>
    </dataValidation>
    <dataValidation type="list" allowBlank="1" sqref="C5:C1004" xr:uid="{FC979F3A-802E-DC44-98BA-36FA321764CF}">
      <formula1>"Male,Female,Non-Binary,M,F,NB"</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9BA9-02A4-664C-A372-1D6CB13A6A48}">
  <dimension ref="A1:AF1001"/>
  <sheetViews>
    <sheetView workbookViewId="0">
      <selection activeCell="B1" sqref="B1"/>
    </sheetView>
  </sheetViews>
  <sheetFormatPr baseColWidth="10" defaultRowHeight="16" x14ac:dyDescent="0.2"/>
  <cols>
    <col min="2" max="2" width="19.1640625" bestFit="1" customWidth="1"/>
    <col min="3" max="3" width="12.5" bestFit="1" customWidth="1"/>
    <col min="5" max="5" width="10.83203125" style="17" bestFit="1" customWidth="1"/>
    <col min="6" max="6" width="12.5" customWidth="1"/>
    <col min="7" max="7" width="16.33203125" bestFit="1" customWidth="1"/>
    <col min="8" max="8" width="18.5" bestFit="1" customWidth="1"/>
    <col min="9" max="9" width="29.83203125" bestFit="1" customWidth="1"/>
    <col min="12" max="12" width="21.1640625" bestFit="1" customWidth="1"/>
    <col min="13" max="13" width="14.5" bestFit="1" customWidth="1"/>
    <col min="14" max="14" width="14" bestFit="1" customWidth="1"/>
    <col min="15" max="15" width="18.5" bestFit="1" customWidth="1"/>
    <col min="16" max="16" width="11.5" style="17" bestFit="1" customWidth="1"/>
    <col min="17" max="17" width="10.83203125" style="17"/>
    <col min="19" max="19" width="14.1640625" style="19" bestFit="1" customWidth="1"/>
    <col min="20" max="20" width="12.6640625" style="19" bestFit="1" customWidth="1"/>
    <col min="26" max="26" width="12.33203125" bestFit="1" customWidth="1"/>
    <col min="28" max="28" width="20" bestFit="1" customWidth="1"/>
    <col min="34" max="34" width="27.5" bestFit="1" customWidth="1"/>
  </cols>
  <sheetData>
    <row r="1" spans="1:32" ht="48" x14ac:dyDescent="0.2">
      <c r="A1" s="1" t="s">
        <v>2</v>
      </c>
      <c r="B1" s="1" t="s">
        <v>3</v>
      </c>
      <c r="C1" s="1" t="s">
        <v>4</v>
      </c>
      <c r="D1" s="1" t="s">
        <v>5</v>
      </c>
      <c r="E1" s="16" t="s">
        <v>6</v>
      </c>
      <c r="F1" s="1" t="s">
        <v>3078</v>
      </c>
      <c r="G1" s="1" t="s">
        <v>7</v>
      </c>
      <c r="H1" s="1" t="s">
        <v>8</v>
      </c>
      <c r="I1" s="1" t="s">
        <v>9</v>
      </c>
      <c r="J1" s="1" t="s">
        <v>10</v>
      </c>
      <c r="K1" s="1" t="s">
        <v>11</v>
      </c>
      <c r="L1" s="1" t="s">
        <v>12</v>
      </c>
      <c r="M1" s="1" t="s">
        <v>13</v>
      </c>
      <c r="N1" s="1" t="s">
        <v>14</v>
      </c>
      <c r="O1" s="1" t="s">
        <v>15</v>
      </c>
      <c r="P1" s="16" t="s">
        <v>16</v>
      </c>
      <c r="Q1" s="16" t="s">
        <v>17</v>
      </c>
      <c r="R1" s="1" t="s">
        <v>18</v>
      </c>
      <c r="S1" s="18" t="s">
        <v>19</v>
      </c>
      <c r="T1" s="18" t="s">
        <v>20</v>
      </c>
      <c r="U1" s="1" t="s">
        <v>21</v>
      </c>
      <c r="V1" s="1" t="s">
        <v>22</v>
      </c>
      <c r="W1" s="1" t="s">
        <v>23</v>
      </c>
      <c r="X1" s="1" t="s">
        <v>24</v>
      </c>
      <c r="Y1" s="1" t="s">
        <v>25</v>
      </c>
      <c r="Z1" s="1" t="s">
        <v>26</v>
      </c>
      <c r="AA1" s="1" t="s">
        <v>27</v>
      </c>
      <c r="AB1" s="1" t="s">
        <v>28</v>
      </c>
      <c r="AC1" s="1" t="s">
        <v>29</v>
      </c>
      <c r="AD1" s="1" t="s">
        <v>30</v>
      </c>
      <c r="AE1" s="1" t="s">
        <v>31</v>
      </c>
      <c r="AF1" s="1" t="s">
        <v>32</v>
      </c>
    </row>
    <row r="2" spans="1:32" x14ac:dyDescent="0.2">
      <c r="A2" t="str">
        <f>"E"&amp;TEXT(VALUE(SUBSTITUTE(UPPER(TRIM('01_raw_data'!A5)),"E","")),"0000")</f>
        <v>E0001</v>
      </c>
      <c r="B2" t="str">
        <f>IF('01_raw_data'!B5="", "", PROPER(TRIM('01_raw_data'!B5)))</f>
        <v>Tess Martin</v>
      </c>
      <c r="C2" t="str">
        <f>_xlfn.XLOOKUP(PROPER(TRIM('01_raw_data'!C5)),'03_lookups'!$A$4:$A$9,'03_lookups'!$B$4:$B$9,"Needs Review")</f>
        <v>Male</v>
      </c>
      <c r="D2">
        <f>VALUE('01_raw_data'!D5)</f>
        <v>56</v>
      </c>
      <c r="E2" s="17">
        <f>IF(OR('01_raw_data'!E5="", LOWER(TRIM('01_raw_data'!E5))="not available"), "Missing", '01_raw_data'!E5)</f>
        <v>25373</v>
      </c>
      <c r="F2" t="str">
        <f>IF(OR(E2="",LOWER(TRIM(E2))="not available"),"Missing",IF(ISNUMBER(E2),"Valid","Needs Review"))</f>
        <v>Valid</v>
      </c>
      <c r="G2" t="str">
        <f>_xlfn.XLOOKUP(UPPER(TRIM('01_raw_data'!F5)),'04_departments'!A5:A60,'04_departments'!C5:C60,"Needs Review")</f>
        <v>Data &amp; Analytics</v>
      </c>
      <c r="H2" t="str">
        <f>_xlfn.XLOOKUP('01_clean_data'!G2, '04_departments'!$C$5:$C$60,'04_departments'!$D$5:$D$60,"Needs Review")</f>
        <v>Data &amp; AI</v>
      </c>
      <c r="I2" t="str">
        <f>PROPER(TRIM('01_raw_data'!H5))</f>
        <v>Senior Data Analyst</v>
      </c>
      <c r="J2" t="str">
        <f>IFERROR(UPPER('01_raw_data'!I5), "")</f>
        <v>L6</v>
      </c>
      <c r="K2" t="str">
        <f>IFERROR(UPPER('01_raw_data'!J5), "")</f>
        <v>M003</v>
      </c>
      <c r="L2" t="str">
        <f>IFERROR(VLOOKUP(K2,'05_manager_mapping'!$A$5:$B$64,2), "Missing")</f>
        <v>Sarah Lopez</v>
      </c>
      <c r="M2" t="str">
        <f>IFERROR(_xlfn.XLOOKUP('01_raw_data'!L5,'06_location_master'!$B$5:$B$60,'06_location_master'!$C$5:$C$60), "Missing Location")</f>
        <v>Valencia</v>
      </c>
      <c r="N2" t="str">
        <f>IFERROR(_xlfn.XLOOKUP(M2,'06_location_master'!$C$5:$C$60,'06_location_master'!$D$5:$D$60), "Missing Country")</f>
        <v>Spain</v>
      </c>
      <c r="O2" t="str">
        <f>IFERROR(_xlfn.XLOOKUP(M2,'06_location_master'!$C$5:$C$60,'06_location_master'!$E$5:$E$60), "Missing State")</f>
        <v>Valencian Community</v>
      </c>
      <c r="P2" s="17">
        <f>IFERROR(--'01_raw_data'!O5,"Missing Date")</f>
        <v>44869</v>
      </c>
      <c r="Q2" s="17" t="str">
        <f>IF(TRIM('01_raw_data'!P5)="","", IFERROR('01_raw_data'!P5, "check"))</f>
        <v/>
      </c>
      <c r="R2" t="str">
        <f>IFERROR(IF(OR(UPPER(TRIM('01_raw_data'!Q5))="A",UPPER(TRIM('01_raw_data'!Q5)="ACTVE"),UPPER(TRIM('01_raw_data'!Q5))="ACTIVE"), "Active", IF(OR(UPPER(TRIM('01_raw_data'!Q5)="INACTIVE"),UPPER(TRIM('01_raw_data'!Q5))="INACTVE"),"Inactive",IF(OR(UPPER(TRIM('01_raw_data'!Q5))="EXITED"), "Exited", IF(OR(UPPER(TRIM('01_raw_data'!Q5))="TERMINATED"), "Terminated", IF(OR(UPPER(TRIM('01_raw_data'!Q5))="LEFT"),"Left",IF(OR(UPPER(TRIM('01_raw_data'!Q5))="RESIGNED"),"Resigned")))))),"Check")</f>
        <v>Active</v>
      </c>
      <c r="S2" s="19">
        <f>IFERROR(IF(VALUE('01_raw_data'!R5)&gt;0,VALUE('01_raw_data'!R5),"Check"),"Check")</f>
        <v>134000</v>
      </c>
      <c r="T2" s="19">
        <f>IFERROR(IF(VALUE('01_raw_data'!S5)&gt;0, VALUE('01_raw_data'!S5), "Check"), "Check")</f>
        <v>4000</v>
      </c>
      <c r="U2">
        <f>IFERROR(VLOOKUP(UPPER(TRIM('01_raw_data'!T5)),'07_performance_master'!$A$5:$B$14,2,FALSE),"Check")</f>
        <v>2</v>
      </c>
      <c r="V2">
        <f>IFERROR(IF(VALUE('01_raw_data'!U5)&gt;0,VALUE('01_raw_data'!U5),"Check"),"Check")</f>
        <v>35</v>
      </c>
      <c r="W2">
        <f>IFERROR(IF(VALUE('01_raw_data'!V5)&gt;=0, VALUE('01_raw_data'!V5), "Check"), "Check")</f>
        <v>20</v>
      </c>
      <c r="X2">
        <f>IFERROR(IF(VALUE('01_raw_data'!W5)&gt;=0, VALUE('01_raw_data'!W5),"Check"), "Check")</f>
        <v>10</v>
      </c>
      <c r="Y2">
        <f>IFERROR(IF(AND(VALUE('01_raw_data'!X5)&gt;=0, VALUE('01_raw_data'!X5)&lt;=100), VALUE('01_raw_data'!X5), "Check"), "Check")</f>
        <v>74</v>
      </c>
      <c r="Z2" t="str">
        <f>IFERROR(IF(OR(UPPER(TRIM('01_raw_data'!Y5))="YES", UPPER(TRIM('01_raw_data'!Y5))="PROMOTED"),"Promoted", IF(OR(UPPER(TRIM('01_raw_data'!Y5))="NO",UPPER(TRIM('01_raw_data'!Y5))="NOT PROMOTED"), "Not Promoted", "Check")),"Check")</f>
        <v>Not Promoted</v>
      </c>
      <c r="AA2" t="str">
        <f>IFERROR(PROPER(TRIM('01_raw_data'!Z5)), "")</f>
        <v>Master'S</v>
      </c>
      <c r="AB2" t="str">
        <f>IFERROR(PROPER(TRIM('01_raw_data'!AA5)),"")</f>
        <v>University Hiring</v>
      </c>
      <c r="AC2" t="str">
        <f>IFERROR(IF(UPPER(TRIM('01_raw_data'!AB5))="HYBRID","Hybrid",IF(OR(UPPER(TRIM('01_raw_data'!AB5))="REMOTE",UPPER(TRIM('01_raw_data'!AB5))="WFH",UPPER(TRIM('01_raw_data'!AB5))="WORK FROM HOME"),"Remote",IF(OR(UPPER(TRIM('01_raw_data'!AB5))="ONSITE",UPPER(TRIM('01_raw_data'!AB5))="ON-SITE",UPPER(TRIM('01_raw_data'!AB5))="OFFICE"),"Office"))),"Check")</f>
        <v>Hybrid</v>
      </c>
      <c r="AD2" t="str">
        <f>IFERROR(VLOOKUP(UPPER(TRIM('01_raw_data'!AC5)),'09_cost_center'!$A$5:$E$19,1,FALSE), "Check")</f>
        <v>EU-CC103</v>
      </c>
      <c r="AE2" t="str">
        <f>IFERROR(IF(OR(UPPER(TRIM('01_raw_data'!AD5))="CONTRACT", UPPER(TRIM('01_raw_data'!AD5))="CONTRACTOR"), "Contract", IF(OR(PROPER(TRIM('01_raw_data'!AD5))="FTE", UPPER(TRIM('01_raw_data'!AD5))="FULL TIME", UPPER(TRIM('01_raw_data'!AD5))="FULL-TIME"), "Full Time", IF(OR(UPPER(TRIM('01_raw_data'!AD5))="INTERN", UPPER(TRIM('01_raw_data'!AD5))="INTERNSHIP"), "Intern", IF(OR(UPPER(TRIM('01_raw_data'!AD5))="PART TIME", UPPER(TRIM('01_raw_data'!AD5))="PART-TIME"), "Part Time")))), "Check")</f>
        <v>Contract</v>
      </c>
      <c r="AF2">
        <f>IFERROR(IF(AND(VALUE('01_raw_data'!AE5)&gt;=0,VALUE('01_raw_data'!AE5)&lt;=100), VALUE('01_raw_data'!AE5), "Check"), "Check")</f>
        <v>57.6</v>
      </c>
    </row>
    <row r="3" spans="1:32" x14ac:dyDescent="0.2">
      <c r="A3" t="str">
        <f>"E"&amp;TEXT(VALUE(SUBSTITUTE(UPPER(TRIM('01_raw_data'!A6)),"E","")),"0000")</f>
        <v>E0002</v>
      </c>
      <c r="B3" t="str">
        <f>IF('01_raw_data'!B6="", "", PROPER(TRIM('01_raw_data'!B6)))</f>
        <v>Miguel Gonzalez</v>
      </c>
      <c r="C3" t="str">
        <f>_xlfn.XLOOKUP(PROPER(TRIM('01_raw_data'!C6)),'03_lookups'!$A$4:$A$9,'03_lookups'!$B$4:$B$9,"Needs Review")</f>
        <v>Male</v>
      </c>
      <c r="D3">
        <f>VALUE('01_raw_data'!D6)</f>
        <v>25</v>
      </c>
      <c r="E3" s="17">
        <f>IF(OR('01_raw_data'!E6="", LOWER(TRIM('01_raw_data'!E6))="not available"), "Missing", '01_raw_data'!E6)</f>
        <v>37009</v>
      </c>
      <c r="F3" t="str">
        <f t="shared" ref="F3:F66" si="0">IF(OR(E3="",LOWER(TRIM(E3))="not available"),"Missing",IF(ISNUMBER(E3),"Valid","Needs Review"))</f>
        <v>Valid</v>
      </c>
      <c r="G3" t="str">
        <f>_xlfn.XLOOKUP(UPPER(TRIM('01_raw_data'!F6)),'04_departments'!A6:A61,'04_departments'!C6:C61,"Needs Review")</f>
        <v>Finance</v>
      </c>
      <c r="H3" t="str">
        <f>_xlfn.XLOOKUP('01_clean_data'!G3, '04_departments'!$C$5:$C$60,'04_departments'!$D$5:$D$60,"Needs Review")</f>
        <v>Corporate Services</v>
      </c>
      <c r="I3" t="str">
        <f>PROPER(TRIM('01_raw_data'!H6))</f>
        <v>Financial Analyst</v>
      </c>
      <c r="J3" t="str">
        <f>IFERROR(UPPER('01_raw_data'!I6), "")</f>
        <v>L4</v>
      </c>
      <c r="K3" t="str">
        <f>IFERROR(UPPER('01_raw_data'!J6), "")</f>
        <v>M007</v>
      </c>
      <c r="L3" t="str">
        <f>IFERROR(VLOOKUP(K3,'05_manager_mapping'!$A$5:$B$64,2), "Missing")</f>
        <v>Astrid Bakker</v>
      </c>
      <c r="M3" t="str">
        <f>IFERROR(_xlfn.XLOOKUP('01_raw_data'!L6,'06_location_master'!$B$5:$B$60,'06_location_master'!$C$5:$C$60), "Missing Location")</f>
        <v>Hamburg</v>
      </c>
      <c r="N3" t="str">
        <f>IFERROR(_xlfn.XLOOKUP(M3,'06_location_master'!$C$5:$C$60,'06_location_master'!$D$5:$D$60), "Missing Country")</f>
        <v>Germany</v>
      </c>
      <c r="O3" t="str">
        <f>IFERROR(_xlfn.XLOOKUP(M3,'06_location_master'!$C$5:$C$60,'06_location_master'!$E$5:$E$60), "Missing State")</f>
        <v>Hamburg</v>
      </c>
      <c r="P3" s="17">
        <f>IFERROR(--'01_raw_data'!O6,"Missing Date")</f>
        <v>43226</v>
      </c>
      <c r="Q3" s="17" t="str">
        <f>IF(TRIM('01_raw_data'!P6)="","", IFERROR('01_raw_data'!P6, "check"))</f>
        <v/>
      </c>
      <c r="R3" t="str">
        <f>IFERROR(IF(OR(UPPER(TRIM('01_raw_data'!Q6))="A",UPPER(TRIM('01_raw_data'!Q6)="ACTVE"),UPPER(TRIM('01_raw_data'!Q6))="ACTIVE"), "Active", IF(OR(UPPER(TRIM('01_raw_data'!Q6)="INACTIVE"),UPPER(TRIM('01_raw_data'!Q6))="INACTVE"),"Inactive",IF(OR(UPPER(TRIM('01_raw_data'!Q6))="EXITED"), "Exited", IF(OR(UPPER(TRIM('01_raw_data'!Q6))="TERMINATED"), "Terminated", IF(OR(UPPER(TRIM('01_raw_data'!Q6))="LEFT"),"Left",IF(OR(UPPER(TRIM('01_raw_data'!Q6))="RESIGNED"),"Resigned")))))),"Check")</f>
        <v>Active</v>
      </c>
      <c r="S3" s="19">
        <f>IFERROR(IF(VALUE('01_raw_data'!R6)&gt;0,VALUE('01_raw_data'!R6),"Check"),"Check")</f>
        <v>107000</v>
      </c>
      <c r="T3" s="19">
        <f>IFERROR(IF(VALUE('01_raw_data'!S6)&gt;0, VALUE('01_raw_data'!S6), "Check"), "Check")</f>
        <v>5400</v>
      </c>
      <c r="U3">
        <f>IFERROR(VLOOKUP(UPPER(TRIM('01_raw_data'!T6)),'07_performance_master'!$A$5:$B$14,2,FALSE),"Check")</f>
        <v>3</v>
      </c>
      <c r="V3">
        <f>IFERROR(IF(VALUE('01_raw_data'!U6)&gt;0,VALUE('01_raw_data'!U6),"Check"),"Check")</f>
        <v>28</v>
      </c>
      <c r="W3">
        <f>IFERROR(IF(VALUE('01_raw_data'!V6)&gt;=0, VALUE('01_raw_data'!V6), "Check"), "Check")</f>
        <v>15</v>
      </c>
      <c r="X3">
        <f>IFERROR(IF(VALUE('01_raw_data'!W6)&gt;=0, VALUE('01_raw_data'!W6),"Check"), "Check")</f>
        <v>26</v>
      </c>
      <c r="Y3">
        <f>IFERROR(IF(AND(VALUE('01_raw_data'!X6)&gt;=0, VALUE('01_raw_data'!X6)&lt;=100), VALUE('01_raw_data'!X6), "Check"), "Check")</f>
        <v>44</v>
      </c>
      <c r="Z3" t="str">
        <f>IFERROR(IF(OR(UPPER(TRIM('01_raw_data'!Y6))="YES", UPPER(TRIM('01_raw_data'!Y6))="PROMOTED"),"Promoted", IF(OR(UPPER(TRIM('01_raw_data'!Y6))="NO",UPPER(TRIM('01_raw_data'!Y6))="NOT PROMOTED"), "Not Promoted", "Check")),"Check")</f>
        <v>Not Promoted</v>
      </c>
      <c r="AA3" t="str">
        <f>IFERROR(PROPER(TRIM('01_raw_data'!Z6)), "")</f>
        <v>Bachelor'S</v>
      </c>
      <c r="AB3" t="str">
        <f>IFERROR(PROPER(TRIM('01_raw_data'!AA6)),"")</f>
        <v>Agency</v>
      </c>
      <c r="AC3" t="str">
        <f>IFERROR(IF(UPPER(TRIM('01_raw_data'!AB6))="HYBRID","Hybrid",IF(OR(UPPER(TRIM('01_raw_data'!AB6))="REMOTE",UPPER(TRIM('01_raw_data'!AB6))="WFH",UPPER(TRIM('01_raw_data'!AB6))="WORK FROM HOME"),"Remote",IF(OR(UPPER(TRIM('01_raw_data'!AB6))="ONSITE",UPPER(TRIM('01_raw_data'!AB6))="ON-SITE",UPPER(TRIM('01_raw_data'!AB6))="OFFICE"),"Office"))),"Check")</f>
        <v>Hybrid</v>
      </c>
      <c r="AD3" t="str">
        <f>IFERROR(VLOOKUP(UPPER(TRIM('01_raw_data'!AC6)),'09_cost_center'!$A$5:$E$19,1,FALSE), "Check")</f>
        <v>EU-CC301</v>
      </c>
      <c r="AE3" t="str">
        <f>IFERROR(IF(OR(UPPER(TRIM('01_raw_data'!AD6))="CONTRACT", UPPER(TRIM('01_raw_data'!AD6))="CONTRACTOR"), "Contract", IF(OR(PROPER(TRIM('01_raw_data'!AD6))="FTE", UPPER(TRIM('01_raw_data'!AD6))="FULL TIME", UPPER(TRIM('01_raw_data'!AD6))="FULL-TIME"), "Full Time", IF(OR(UPPER(TRIM('01_raw_data'!AD6))="INTERN", UPPER(TRIM('01_raw_data'!AD6))="INTERNSHIP"), "Intern", IF(OR(UPPER(TRIM('01_raw_data'!AD6))="PART TIME", UPPER(TRIM('01_raw_data'!AD6))="PART-TIME"), "Part Time")))), "Check")</f>
        <v>Full Time</v>
      </c>
      <c r="AF3">
        <f>IFERROR(IF(AND(VALUE('01_raw_data'!AE6)&gt;=0,VALUE('01_raw_data'!AE6)&lt;=100), VALUE('01_raw_data'!AE6), "Check"), "Check")</f>
        <v>49.4</v>
      </c>
    </row>
    <row r="4" spans="1:32" x14ac:dyDescent="0.2">
      <c r="A4" t="str">
        <f>"E"&amp;TEXT(VALUE(SUBSTITUTE(UPPER(TRIM('01_raw_data'!A7)),"E","")),"0000")</f>
        <v>E0003</v>
      </c>
      <c r="B4" t="str">
        <f>IF('01_raw_data'!B7="", "", PROPER(TRIM('01_raw_data'!B7)))</f>
        <v>Hannah Wilson</v>
      </c>
      <c r="C4" t="str">
        <f>_xlfn.XLOOKUP(PROPER(TRIM('01_raw_data'!C7)),'03_lookups'!$A$4:$A$9,'03_lookups'!$B$4:$B$9,"Needs Review")</f>
        <v>Male</v>
      </c>
      <c r="D4">
        <f>VALUE('01_raw_data'!D7)</f>
        <v>24</v>
      </c>
      <c r="E4" s="17">
        <f>IF(OR('01_raw_data'!E7="", LOWER(TRIM('01_raw_data'!E7))="not available"), "Missing", '01_raw_data'!E7)</f>
        <v>37238</v>
      </c>
      <c r="F4" t="str">
        <f t="shared" si="0"/>
        <v>Valid</v>
      </c>
      <c r="G4" t="str">
        <f>_xlfn.XLOOKUP(UPPER(TRIM('01_raw_data'!F7)),'04_departments'!A7:A62,'04_departments'!C7:C62,"Needs Review")</f>
        <v>Product</v>
      </c>
      <c r="H4" t="str">
        <f>_xlfn.XLOOKUP('01_clean_data'!G4, '04_departments'!$C$5:$C$60,'04_departments'!$D$5:$D$60,"Needs Review")</f>
        <v>Product &amp; Technology</v>
      </c>
      <c r="I4" t="str">
        <f>PROPER(TRIM('01_raw_data'!H7))</f>
        <v>Product Analyst</v>
      </c>
      <c r="J4" t="str">
        <f>IFERROR(UPPER('01_raw_data'!I7), "")</f>
        <v>L2</v>
      </c>
      <c r="K4" t="str">
        <f>IFERROR(UPPER('01_raw_data'!J7), "")</f>
        <v/>
      </c>
      <c r="L4" t="str">
        <f>IFERROR(VLOOKUP(K4,'05_manager_mapping'!$A$5:$B$64,2), "Missing")</f>
        <v>Missing</v>
      </c>
      <c r="M4" t="str">
        <f>IFERROR(_xlfn.XLOOKUP('01_raw_data'!L7,'06_location_master'!$B$5:$B$60,'06_location_master'!$C$5:$C$60), "Missing Location")</f>
        <v>Krakow</v>
      </c>
      <c r="N4" t="str">
        <f>IFERROR(_xlfn.XLOOKUP(M4,'06_location_master'!$C$5:$C$60,'06_location_master'!$D$5:$D$60), "Missing Country")</f>
        <v>Poland</v>
      </c>
      <c r="O4" t="str">
        <f>IFERROR(_xlfn.XLOOKUP(M4,'06_location_master'!$C$5:$C$60,'06_location_master'!$E$5:$E$60), "Missing State")</f>
        <v>Lesser Poland</v>
      </c>
      <c r="P4" s="17">
        <f>IFERROR(--'01_raw_data'!O7,"Missing Date")</f>
        <v>45858</v>
      </c>
      <c r="Q4" s="17" t="str">
        <f>IF(TRIM('01_raw_data'!P7)="","", IFERROR('01_raw_data'!P7, "check"))</f>
        <v/>
      </c>
      <c r="R4" t="str">
        <f>IFERROR(IF(OR(UPPER(TRIM('01_raw_data'!Q7))="A",UPPER(TRIM('01_raw_data'!Q7)="ACTVE"),UPPER(TRIM('01_raw_data'!Q7))="ACTIVE"), "Active", IF(OR(UPPER(TRIM('01_raw_data'!Q7)="INACTIVE"),UPPER(TRIM('01_raw_data'!Q7))="INACTVE"),"Inactive",IF(OR(UPPER(TRIM('01_raw_data'!Q7))="EXITED"), "Exited", IF(OR(UPPER(TRIM('01_raw_data'!Q7))="TERMINATED"), "Terminated", IF(OR(UPPER(TRIM('01_raw_data'!Q7))="LEFT"),"Left",IF(OR(UPPER(TRIM('01_raw_data'!Q7))="RESIGNED"),"Resigned")))))),"Check")</f>
        <v>Active</v>
      </c>
      <c r="S4" s="19">
        <f>IFERROR(IF(VALUE('01_raw_data'!R7)&gt;0,VALUE('01_raw_data'!R7),"Check"),"Check")</f>
        <v>44000</v>
      </c>
      <c r="T4" s="19">
        <f>IFERROR(IF(VALUE('01_raw_data'!S7)&gt;0, VALUE('01_raw_data'!S7), "Check"), "Check")</f>
        <v>2200</v>
      </c>
      <c r="U4">
        <f>IFERROR(VLOOKUP(UPPER(TRIM('01_raw_data'!T7)),'07_performance_master'!$A$5:$B$14,2,FALSE),"Check")</f>
        <v>3</v>
      </c>
      <c r="V4">
        <f>IFERROR(IF(VALUE('01_raw_data'!U7)&gt;0,VALUE('01_raw_data'!U7),"Check"),"Check")</f>
        <v>35</v>
      </c>
      <c r="W4">
        <f>IFERROR(IF(VALUE('01_raw_data'!V7)&gt;=0, VALUE('01_raw_data'!V7), "Check"), "Check")</f>
        <v>25</v>
      </c>
      <c r="X4">
        <f>IFERROR(IF(VALUE('01_raw_data'!W7)&gt;=0, VALUE('01_raw_data'!W7),"Check"), "Check")</f>
        <v>16</v>
      </c>
      <c r="Y4">
        <f>IFERROR(IF(AND(VALUE('01_raw_data'!X7)&gt;=0, VALUE('01_raw_data'!X7)&lt;=100), VALUE('01_raw_data'!X7), "Check"), "Check")</f>
        <v>74</v>
      </c>
      <c r="Z4" t="str">
        <f>IFERROR(IF(OR(UPPER(TRIM('01_raw_data'!Y7))="YES", UPPER(TRIM('01_raw_data'!Y7))="PROMOTED"),"Promoted", IF(OR(UPPER(TRIM('01_raw_data'!Y7))="NO",UPPER(TRIM('01_raw_data'!Y7))="NOT PROMOTED"), "Not Promoted", "Check")),"Check")</f>
        <v>Not Promoted</v>
      </c>
      <c r="AA4" t="str">
        <f>IFERROR(PROPER(TRIM('01_raw_data'!Z7)), "")</f>
        <v>Bachelor'S</v>
      </c>
      <c r="AB4" t="str">
        <f>IFERROR(PROPER(TRIM('01_raw_data'!AA7)),"")</f>
        <v>Agency</v>
      </c>
      <c r="AC4" t="str">
        <f>IFERROR(IF(UPPER(TRIM('01_raw_data'!AB7))="HYBRID","Hybrid",IF(OR(UPPER(TRIM('01_raw_data'!AB7))="REMOTE",UPPER(TRIM('01_raw_data'!AB7))="WFH",UPPER(TRIM('01_raw_data'!AB7))="WORK FROM HOME"),"Remote",IF(OR(UPPER(TRIM('01_raw_data'!AB7))="ONSITE",UPPER(TRIM('01_raw_data'!AB7))="ON-SITE",UPPER(TRIM('01_raw_data'!AB7))="OFFICE"),"Office"))),"Check")</f>
        <v>Remote</v>
      </c>
      <c r="AD4" t="str">
        <f>IFERROR(VLOOKUP(UPPER(TRIM('01_raw_data'!AC7)),'09_cost_center'!$A$5:$E$19,1,FALSE), "Check")</f>
        <v>EU-CC102</v>
      </c>
      <c r="AE4" t="str">
        <f>IFERROR(IF(OR(UPPER(TRIM('01_raw_data'!AD7))="CONTRACT", UPPER(TRIM('01_raw_data'!AD7))="CONTRACTOR"), "Contract", IF(OR(PROPER(TRIM('01_raw_data'!AD7))="FTE", UPPER(TRIM('01_raw_data'!AD7))="FULL TIME", UPPER(TRIM('01_raw_data'!AD7))="FULL-TIME"), "Full Time", IF(OR(UPPER(TRIM('01_raw_data'!AD7))="INTERN", UPPER(TRIM('01_raw_data'!AD7))="INTERNSHIP"), "Intern", IF(OR(UPPER(TRIM('01_raw_data'!AD7))="PART TIME", UPPER(TRIM('01_raw_data'!AD7))="PART-TIME"), "Part Time")))), "Check")</f>
        <v>Full Time</v>
      </c>
      <c r="AF4">
        <f>IFERROR(IF(AND(VALUE('01_raw_data'!AE7)&gt;=0,VALUE('01_raw_data'!AE7)&lt;=100), VALUE('01_raw_data'!AE7), "Check"), "Check")</f>
        <v>63.6</v>
      </c>
    </row>
    <row r="5" spans="1:32" x14ac:dyDescent="0.2">
      <c r="A5" t="str">
        <f>"E"&amp;TEXT(VALUE(SUBSTITUTE(UPPER(TRIM('01_raw_data'!A8)),"E","")),"0000")</f>
        <v>E0004</v>
      </c>
      <c r="B5" t="str">
        <f>IF('01_raw_data'!B8="", "", PROPER(TRIM('01_raw_data'!B8)))</f>
        <v>Bram Visser</v>
      </c>
      <c r="C5" t="str">
        <f>_xlfn.XLOOKUP(PROPER(TRIM('01_raw_data'!C8)),'03_lookups'!$A$4:$A$9,'03_lookups'!$B$4:$B$9,"Needs Review")</f>
        <v>Male</v>
      </c>
      <c r="D5">
        <f>VALUE('01_raw_data'!D8)</f>
        <v>28</v>
      </c>
      <c r="E5" s="17" t="str">
        <f>IF(OR('01_raw_data'!E8="", LOWER(TRIM('01_raw_data'!E8))="not available"), "Missing", '01_raw_data'!E8)</f>
        <v>12-01-1997</v>
      </c>
      <c r="F5" t="str">
        <f t="shared" si="0"/>
        <v>Needs Review</v>
      </c>
      <c r="G5" t="str">
        <f>_xlfn.XLOOKUP(UPPER(TRIM('01_raw_data'!F8)),'04_departments'!A8:A63,'04_departments'!C8:C63,"Needs Review")</f>
        <v>Legal</v>
      </c>
      <c r="H5" t="str">
        <f>_xlfn.XLOOKUP('01_clean_data'!G5, '04_departments'!$C$5:$C$60,'04_departments'!$D$5:$D$60,"Needs Review")</f>
        <v>Risk &amp; Compliance</v>
      </c>
      <c r="I5" t="str">
        <f>PROPER(TRIM('01_raw_data'!H8))</f>
        <v>Contracts Analyst</v>
      </c>
      <c r="J5" t="str">
        <f>IFERROR(UPPER('01_raw_data'!I8), "")</f>
        <v>L5</v>
      </c>
      <c r="K5" t="str">
        <f>IFERROR(UPPER('01_raw_data'!J8), "")</f>
        <v>M011</v>
      </c>
      <c r="L5" t="str">
        <f>IFERROR(VLOOKUP(K5,'05_manager_mapping'!$A$5:$B$64,2), "Missing")</f>
        <v>Julia Marino</v>
      </c>
      <c r="M5" t="str">
        <f>IFERROR(_xlfn.XLOOKUP('01_raw_data'!L8,'06_location_master'!$B$5:$B$60,'06_location_master'!$C$5:$C$60), "Missing Location")</f>
        <v>Milan</v>
      </c>
      <c r="N5" t="str">
        <f>IFERROR(_xlfn.XLOOKUP(M5,'06_location_master'!$C$5:$C$60,'06_location_master'!$D$5:$D$60), "Missing Country")</f>
        <v>Italy</v>
      </c>
      <c r="O5" t="str">
        <f>IFERROR(_xlfn.XLOOKUP(M5,'06_location_master'!$C$5:$C$60,'06_location_master'!$E$5:$E$60), "Missing State")</f>
        <v>Lombardy</v>
      </c>
      <c r="P5" s="17">
        <f>IFERROR(--'01_raw_data'!O8,"Missing Date")</f>
        <v>44343</v>
      </c>
      <c r="Q5" s="17" t="str">
        <f>IF(TRIM('01_raw_data'!P8)="","", IFERROR('01_raw_data'!P8, "check"))</f>
        <v/>
      </c>
      <c r="R5" t="str">
        <f>IFERROR(IF(OR(UPPER(TRIM('01_raw_data'!Q8))="A",UPPER(TRIM('01_raw_data'!Q8)="ACTVE"),UPPER(TRIM('01_raw_data'!Q8))="ACTIVE"), "Active", IF(OR(UPPER(TRIM('01_raw_data'!Q8)="INACTIVE"),UPPER(TRIM('01_raw_data'!Q8))="INACTVE"),"Inactive",IF(OR(UPPER(TRIM('01_raw_data'!Q8))="EXITED"), "Exited", IF(OR(UPPER(TRIM('01_raw_data'!Q8))="TERMINATED"), "Terminated", IF(OR(UPPER(TRIM('01_raw_data'!Q8))="LEFT"),"Left",IF(OR(UPPER(TRIM('01_raw_data'!Q8))="RESIGNED"),"Resigned")))))),"Check")</f>
        <v>Active</v>
      </c>
      <c r="S5" s="19">
        <f>IFERROR(IF(VALUE('01_raw_data'!R8)&gt;0,VALUE('01_raw_data'!R8),"Check"),"Check")</f>
        <v>118000</v>
      </c>
      <c r="T5" s="19">
        <f>IFERROR(IF(VALUE('01_raw_data'!S8)&gt;0, VALUE('01_raw_data'!S8), "Check"), "Check")</f>
        <v>1200</v>
      </c>
      <c r="U5">
        <f>IFERROR(VLOOKUP(UPPER(TRIM('01_raw_data'!T8)),'07_performance_master'!$A$5:$B$14,2,FALSE),"Check")</f>
        <v>1</v>
      </c>
      <c r="V5">
        <f>IFERROR(IF(VALUE('01_raw_data'!U8)&gt;0,VALUE('01_raw_data'!U8),"Check"),"Check")</f>
        <v>27</v>
      </c>
      <c r="W5">
        <f>IFERROR(IF(VALUE('01_raw_data'!V8)&gt;=0, VALUE('01_raw_data'!V8), "Check"), "Check")</f>
        <v>20</v>
      </c>
      <c r="X5">
        <f>IFERROR(IF(VALUE('01_raw_data'!W8)&gt;=0, VALUE('01_raw_data'!W8),"Check"), "Check")</f>
        <v>27</v>
      </c>
      <c r="Y5">
        <f>IFERROR(IF(AND(VALUE('01_raw_data'!X8)&gt;=0, VALUE('01_raw_data'!X8)&lt;=100), VALUE('01_raw_data'!X8), "Check"), "Check")</f>
        <v>26</v>
      </c>
      <c r="Z5" t="str">
        <f>IFERROR(IF(OR(UPPER(TRIM('01_raw_data'!Y8))="YES", UPPER(TRIM('01_raw_data'!Y8))="PROMOTED"),"Promoted", IF(OR(UPPER(TRIM('01_raw_data'!Y8))="NO",UPPER(TRIM('01_raw_data'!Y8))="NOT PROMOTED"), "Not Promoted", "Check")),"Check")</f>
        <v>Not Promoted</v>
      </c>
      <c r="AA5" t="str">
        <f>IFERROR(PROPER(TRIM('01_raw_data'!Z8)), "")</f>
        <v>Bachelor'S</v>
      </c>
      <c r="AB5" t="str">
        <f>IFERROR(PROPER(TRIM('01_raw_data'!AA8)),"")</f>
        <v>Company Careers Page</v>
      </c>
      <c r="AC5" t="str">
        <f>IFERROR(IF(UPPER(TRIM('01_raw_data'!AB8))="HYBRID","Hybrid",IF(OR(UPPER(TRIM('01_raw_data'!AB8))="REMOTE",UPPER(TRIM('01_raw_data'!AB8))="WFH",UPPER(TRIM('01_raw_data'!AB8))="WORK FROM HOME"),"Remote",IF(OR(UPPER(TRIM('01_raw_data'!AB8))="ONSITE",UPPER(TRIM('01_raw_data'!AB8))="ON-SITE",UPPER(TRIM('01_raw_data'!AB8))="OFFICE"),"Office"))),"Check")</f>
        <v>Hybrid</v>
      </c>
      <c r="AD5" t="str">
        <f>IFERROR(VLOOKUP(UPPER(TRIM('01_raw_data'!AC8)),'09_cost_center'!$A$5:$E$19,1,FALSE), "Check")</f>
        <v>EU-CC501</v>
      </c>
      <c r="AE5" t="str">
        <f>IFERROR(IF(OR(UPPER(TRIM('01_raw_data'!AD8))="CONTRACT", UPPER(TRIM('01_raw_data'!AD8))="CONTRACTOR"), "Contract", IF(OR(PROPER(TRIM('01_raw_data'!AD8))="FTE", UPPER(TRIM('01_raw_data'!AD8))="FULL TIME", UPPER(TRIM('01_raw_data'!AD8))="FULL-TIME"), "Full Time", IF(OR(UPPER(TRIM('01_raw_data'!AD8))="INTERN", UPPER(TRIM('01_raw_data'!AD8))="INTERNSHIP"), "Intern", IF(OR(UPPER(TRIM('01_raw_data'!AD8))="PART TIME", UPPER(TRIM('01_raw_data'!AD8))="PART-TIME"), "Part Time")))), "Check")</f>
        <v>Contract</v>
      </c>
      <c r="AF5">
        <f>IFERROR(IF(AND(VALUE('01_raw_data'!AE8)&gt;=0,VALUE('01_raw_data'!AE8)&lt;=100), VALUE('01_raw_data'!AE8), "Check"), "Check")</f>
        <v>24.9</v>
      </c>
    </row>
    <row r="6" spans="1:32" x14ac:dyDescent="0.2">
      <c r="A6" t="str">
        <f>"E"&amp;TEXT(VALUE(SUBSTITUTE(UPPER(TRIM('01_raw_data'!A9)),"E","")),"0000")</f>
        <v>E0005</v>
      </c>
      <c r="B6" t="str">
        <f>IF('01_raw_data'!B9="", "", PROPER(TRIM('01_raw_data'!B9)))</f>
        <v>Kacper Brown</v>
      </c>
      <c r="C6" t="str">
        <f>_xlfn.XLOOKUP(PROPER(TRIM('01_raw_data'!C9)),'03_lookups'!$A$4:$A$9,'03_lookups'!$B$4:$B$9,"Needs Review")</f>
        <v>Male</v>
      </c>
      <c r="D6">
        <f>VALUE('01_raw_data'!D9)</f>
        <v>38</v>
      </c>
      <c r="E6" s="17">
        <f>IF(OR('01_raw_data'!E9="", LOWER(TRIM('01_raw_data'!E9))="not available"), "Missing", '01_raw_data'!E9)</f>
        <v>32217</v>
      </c>
      <c r="F6" t="str">
        <f t="shared" si="0"/>
        <v>Valid</v>
      </c>
      <c r="G6" t="str">
        <f>_xlfn.XLOOKUP(UPPER(TRIM('01_raw_data'!F9)),'04_departments'!A9:A64,'04_departments'!C9:C64,"Needs Review")</f>
        <v>Marketing</v>
      </c>
      <c r="H6" t="str">
        <f>_xlfn.XLOOKUP('01_clean_data'!G6, '04_departments'!$C$5:$C$60,'04_departments'!$D$5:$D$60,"Needs Review")</f>
        <v>Revenue</v>
      </c>
      <c r="I6" t="str">
        <f>PROPER(TRIM('01_raw_data'!H9))</f>
        <v>Marketing Executive</v>
      </c>
      <c r="J6" t="str">
        <f>IFERROR(UPPER('01_raw_data'!I9), "")</f>
        <v>L6</v>
      </c>
      <c r="K6" t="str">
        <f>IFERROR(UPPER('01_raw_data'!J9), "")</f>
        <v>M006</v>
      </c>
      <c r="L6" t="str">
        <f>IFERROR(VLOOKUP(K6,'05_manager_mapping'!$A$5:$B$64,2), "Missing")</f>
        <v>Aleksander Fischer</v>
      </c>
      <c r="M6" t="str">
        <f>IFERROR(_xlfn.XLOOKUP('01_raw_data'!L9,'06_location_master'!$B$5:$B$60,'06_location_master'!$C$5:$C$60), "Missing Location")</f>
        <v>Madrid</v>
      </c>
      <c r="N6" t="str">
        <f>IFERROR(_xlfn.XLOOKUP(M6,'06_location_master'!$C$5:$C$60,'06_location_master'!$D$5:$D$60), "Missing Country")</f>
        <v>Spain</v>
      </c>
      <c r="O6" t="str">
        <f>IFERROR(_xlfn.XLOOKUP(M6,'06_location_master'!$C$5:$C$60,'06_location_master'!$E$5:$E$60), "Missing State")</f>
        <v>Community of Madrid</v>
      </c>
      <c r="P6" s="17">
        <f>IFERROR(--'01_raw_data'!O9,"Missing Date")</f>
        <v>43996</v>
      </c>
      <c r="Q6" s="17" t="str">
        <f>IF(TRIM('01_raw_data'!P9)="","", IFERROR('01_raw_data'!P9, "check"))</f>
        <v/>
      </c>
      <c r="R6" t="str">
        <f>IFERROR(IF(OR(UPPER(TRIM('01_raw_data'!Q9))="A",UPPER(TRIM('01_raw_data'!Q9)="ACTVE"),UPPER(TRIM('01_raw_data'!Q9))="ACTIVE"), "Active", IF(OR(UPPER(TRIM('01_raw_data'!Q9)="INACTIVE"),UPPER(TRIM('01_raw_data'!Q9))="INACTVE"),"Inactive",IF(OR(UPPER(TRIM('01_raw_data'!Q9))="EXITED"), "Exited", IF(OR(UPPER(TRIM('01_raw_data'!Q9))="TERMINATED"), "Terminated", IF(OR(UPPER(TRIM('01_raw_data'!Q9))="LEFT"),"Left",IF(OR(UPPER(TRIM('01_raw_data'!Q9))="RESIGNED"),"Resigned")))))),"Check")</f>
        <v>Active</v>
      </c>
      <c r="S6" s="19">
        <f>IFERROR(IF(VALUE('01_raw_data'!R9)&gt;0,VALUE('01_raw_data'!R9),"Check"),"Check")</f>
        <v>157000</v>
      </c>
      <c r="T6" s="19">
        <f>IFERROR(IF(VALUE('01_raw_data'!S9)&gt;0, VALUE('01_raw_data'!S9), "Check"), "Check")</f>
        <v>9400</v>
      </c>
      <c r="U6">
        <f>IFERROR(VLOOKUP(UPPER(TRIM('01_raw_data'!T9)),'07_performance_master'!$A$5:$B$14,2,FALSE),"Check")</f>
        <v>3</v>
      </c>
      <c r="V6">
        <f>IFERROR(IF(VALUE('01_raw_data'!U9)&gt;0,VALUE('01_raw_data'!U9),"Check"),"Check")</f>
        <v>15</v>
      </c>
      <c r="W6">
        <f>IFERROR(IF(VALUE('01_raw_data'!V9)&gt;=0, VALUE('01_raw_data'!V9), "Check"), "Check")</f>
        <v>12</v>
      </c>
      <c r="X6">
        <f>IFERROR(IF(VALUE('01_raw_data'!W9)&gt;=0, VALUE('01_raw_data'!W9),"Check"), "Check")</f>
        <v>11</v>
      </c>
      <c r="Y6">
        <f>IFERROR(IF(AND(VALUE('01_raw_data'!X9)&gt;=0, VALUE('01_raw_data'!X9)&lt;=100), VALUE('01_raw_data'!X9), "Check"), "Check")</f>
        <v>63</v>
      </c>
      <c r="Z6" t="str">
        <f>IFERROR(IF(OR(UPPER(TRIM('01_raw_data'!Y9))="YES", UPPER(TRIM('01_raw_data'!Y9))="PROMOTED"),"Promoted", IF(OR(UPPER(TRIM('01_raw_data'!Y9))="NO",UPPER(TRIM('01_raw_data'!Y9))="NOT PROMOTED"), "Not Promoted", "Check")),"Check")</f>
        <v>Not Promoted</v>
      </c>
      <c r="AA6" t="str">
        <f>IFERROR(PROPER(TRIM('01_raw_data'!Z9)), "")</f>
        <v>Mba</v>
      </c>
      <c r="AB6" t="str">
        <f>IFERROR(PROPER(TRIM('01_raw_data'!AA9)),"")</f>
        <v>University Hiring</v>
      </c>
      <c r="AC6" t="str">
        <f>IFERROR(IF(UPPER(TRIM('01_raw_data'!AB9))="HYBRID","Hybrid",IF(OR(UPPER(TRIM('01_raw_data'!AB9))="REMOTE",UPPER(TRIM('01_raw_data'!AB9))="WFH",UPPER(TRIM('01_raw_data'!AB9))="WORK FROM HOME"),"Remote",IF(OR(UPPER(TRIM('01_raw_data'!AB9))="ONSITE",UPPER(TRIM('01_raw_data'!AB9))="ON-SITE",UPPER(TRIM('01_raw_data'!AB9))="OFFICE"),"Office"))),"Check")</f>
        <v>Hybrid</v>
      </c>
      <c r="AD6" t="str">
        <f>IFERROR(VLOOKUP(UPPER(TRIM('01_raw_data'!AC9)),'09_cost_center'!$A$5:$E$19,1,FALSE), "Check")</f>
        <v>EU-CC203</v>
      </c>
      <c r="AE6" t="str">
        <f>IFERROR(IF(OR(UPPER(TRIM('01_raw_data'!AD9))="CONTRACT", UPPER(TRIM('01_raw_data'!AD9))="CONTRACTOR"), "Contract", IF(OR(PROPER(TRIM('01_raw_data'!AD9))="FTE", UPPER(TRIM('01_raw_data'!AD9))="FULL TIME", UPPER(TRIM('01_raw_data'!AD9))="FULL-TIME"), "Full Time", IF(OR(UPPER(TRIM('01_raw_data'!AD9))="INTERN", UPPER(TRIM('01_raw_data'!AD9))="INTERNSHIP"), "Intern", IF(OR(UPPER(TRIM('01_raw_data'!AD9))="PART TIME", UPPER(TRIM('01_raw_data'!AD9))="PART-TIME"), "Part Time")))), "Check")</f>
        <v>Full Time</v>
      </c>
      <c r="AF6">
        <f>IFERROR(IF(AND(VALUE('01_raw_data'!AE9)&gt;=0,VALUE('01_raw_data'!AE9)&lt;=100), VALUE('01_raw_data'!AE9), "Check"), "Check")</f>
        <v>57.3</v>
      </c>
    </row>
    <row r="7" spans="1:32" x14ac:dyDescent="0.2">
      <c r="A7" t="str">
        <f>"E"&amp;TEXT(VALUE(SUBSTITUTE(UPPER(TRIM('01_raw_data'!A10)),"E","")),"0000")</f>
        <v>E0006</v>
      </c>
      <c r="B7" t="str">
        <f>IF('01_raw_data'!B10="", "", PROPER(TRIM('01_raw_data'!B10)))</f>
        <v>Kacper Gustafsson</v>
      </c>
      <c r="C7" t="str">
        <f>_xlfn.XLOOKUP(PROPER(TRIM('01_raw_data'!C10)),'03_lookups'!$A$4:$A$9,'03_lookups'!$B$4:$B$9,"Needs Review")</f>
        <v>Male</v>
      </c>
      <c r="D7">
        <f>VALUE('01_raw_data'!D10)</f>
        <v>29</v>
      </c>
      <c r="E7" s="17" t="str">
        <f>IF(OR('01_raw_data'!E10="", LOWER(TRIM('01_raw_data'!E10))="not available"), "Missing", '01_raw_data'!E10)</f>
        <v>Missing</v>
      </c>
      <c r="F7" t="str">
        <f t="shared" si="0"/>
        <v>Needs Review</v>
      </c>
      <c r="G7" t="str">
        <f>_xlfn.XLOOKUP(UPPER(TRIM('01_raw_data'!F10)),'04_departments'!A10:A65,'04_departments'!C10:C65,"Needs Review")</f>
        <v>Customer Success</v>
      </c>
      <c r="H7" t="str">
        <f>_xlfn.XLOOKUP('01_clean_data'!G7, '04_departments'!$C$5:$C$60,'04_departments'!$D$5:$D$60,"Needs Review")</f>
        <v>Revenue</v>
      </c>
      <c r="I7" t="str">
        <f>PROPER(TRIM('01_raw_data'!H10))</f>
        <v>Client Success Associate</v>
      </c>
      <c r="J7" t="str">
        <f>IFERROR(UPPER('01_raw_data'!I10), "")</f>
        <v>L3</v>
      </c>
      <c r="K7" t="str">
        <f>IFERROR(UPPER('01_raw_data'!J10), "")</f>
        <v>M054</v>
      </c>
      <c r="L7" t="str">
        <f>IFERROR(VLOOKUP(K7,'05_manager_mapping'!$A$5:$B$64,2), "Missing")</f>
        <v>Isla Eriksson</v>
      </c>
      <c r="M7" t="str">
        <f>IFERROR(_xlfn.XLOOKUP('01_raw_data'!L10,'06_location_master'!$B$5:$B$60,'06_location_master'!$C$5:$C$60), "Missing Location")</f>
        <v>Stockholm</v>
      </c>
      <c r="N7" t="str">
        <f>IFERROR(_xlfn.XLOOKUP(M7,'06_location_master'!$C$5:$C$60,'06_location_master'!$D$5:$D$60), "Missing Country")</f>
        <v>Sweden</v>
      </c>
      <c r="O7" t="str">
        <f>IFERROR(_xlfn.XLOOKUP(M7,'06_location_master'!$C$5:$C$60,'06_location_master'!$E$5:$E$60), "Missing State")</f>
        <v>Stockholm County</v>
      </c>
      <c r="P7" s="17">
        <f>IFERROR(--'01_raw_data'!O10,"Missing Date")</f>
        <v>44665</v>
      </c>
      <c r="Q7" s="17" t="str">
        <f>IF(TRIM('01_raw_data'!P10)="","", IFERROR('01_raw_data'!P10, "check"))</f>
        <v/>
      </c>
      <c r="R7" t="str">
        <f>IFERROR(IF(OR(UPPER(TRIM('01_raw_data'!Q10))="A",UPPER(TRIM('01_raw_data'!Q10)="ACTVE"),UPPER(TRIM('01_raw_data'!Q10))="ACTIVE"), "Active", IF(OR(UPPER(TRIM('01_raw_data'!Q10)="INACTIVE"),UPPER(TRIM('01_raw_data'!Q10))="INACTVE"),"Inactive",IF(OR(UPPER(TRIM('01_raw_data'!Q10))="EXITED"), "Exited", IF(OR(UPPER(TRIM('01_raw_data'!Q10))="TERMINATED"), "Terminated", IF(OR(UPPER(TRIM('01_raw_data'!Q10))="LEFT"),"Left",IF(OR(UPPER(TRIM('01_raw_data'!Q10))="RESIGNED"),"Resigned")))))),"Check")</f>
        <v>Active</v>
      </c>
      <c r="S7" s="19">
        <f>IFERROR(IF(VALUE('01_raw_data'!R10)&gt;0,VALUE('01_raw_data'!R10),"Check"),"Check")</f>
        <v>79000</v>
      </c>
      <c r="T7" s="19">
        <f>IFERROR(IF(VALUE('01_raw_data'!S10)&gt;0, VALUE('01_raw_data'!S10), "Check"), "Check")</f>
        <v>7100</v>
      </c>
      <c r="U7">
        <f>IFERROR(VLOOKUP(UPPER(TRIM('01_raw_data'!T10)),'07_performance_master'!$A$5:$B$14,2,FALSE),"Check")</f>
        <v>4</v>
      </c>
      <c r="V7" t="str">
        <f>IFERROR(IF(VALUE('01_raw_data'!U10)&gt;0,VALUE('01_raw_data'!U10),"Check"),"Check")</f>
        <v>Check</v>
      </c>
      <c r="W7">
        <f>IFERROR(IF(VALUE('01_raw_data'!V10)&gt;=0, VALUE('01_raw_data'!V10), "Check"), "Check")</f>
        <v>23</v>
      </c>
      <c r="X7">
        <f>IFERROR(IF(VALUE('01_raw_data'!W10)&gt;=0, VALUE('01_raw_data'!W10),"Check"), "Check")</f>
        <v>0</v>
      </c>
      <c r="Y7">
        <f>IFERROR(IF(AND(VALUE('01_raw_data'!X10)&gt;=0, VALUE('01_raw_data'!X10)&lt;=100), VALUE('01_raw_data'!X10), "Check"), "Check")</f>
        <v>84</v>
      </c>
      <c r="Z7" t="str">
        <f>IFERROR(IF(OR(UPPER(TRIM('01_raw_data'!Y10))="YES", UPPER(TRIM('01_raw_data'!Y10))="PROMOTED"),"Promoted", IF(OR(UPPER(TRIM('01_raw_data'!Y10))="NO",UPPER(TRIM('01_raw_data'!Y10))="NOT PROMOTED"), "Not Promoted", "Check")),"Check")</f>
        <v>Not Promoted</v>
      </c>
      <c r="AA7" t="str">
        <f>IFERROR(PROPER(TRIM('01_raw_data'!Z10)), "")</f>
        <v>Bachelor'S</v>
      </c>
      <c r="AB7" t="str">
        <f>IFERROR(PROPER(TRIM('01_raw_data'!AA10)),"")</f>
        <v>Agency</v>
      </c>
      <c r="AC7" t="str">
        <f>IFERROR(IF(UPPER(TRIM('01_raw_data'!AB10))="HYBRID","Hybrid",IF(OR(UPPER(TRIM('01_raw_data'!AB10))="REMOTE",UPPER(TRIM('01_raw_data'!AB10))="WFH",UPPER(TRIM('01_raw_data'!AB10))="WORK FROM HOME"),"Remote",IF(OR(UPPER(TRIM('01_raw_data'!AB10))="ONSITE",UPPER(TRIM('01_raw_data'!AB10))="ON-SITE",UPPER(TRIM('01_raw_data'!AB10))="OFFICE"),"Office"))),"Check")</f>
        <v>Hybrid</v>
      </c>
      <c r="AD7" t="str">
        <f>IFERROR(VLOOKUP(UPPER(TRIM('01_raw_data'!AC10)),'09_cost_center'!$A$5:$E$19,1,FALSE), "Check")</f>
        <v>EU-CC202</v>
      </c>
      <c r="AE7" t="str">
        <f>IFERROR(IF(OR(UPPER(TRIM('01_raw_data'!AD10))="CONTRACT", UPPER(TRIM('01_raw_data'!AD10))="CONTRACTOR"), "Contract", IF(OR(PROPER(TRIM('01_raw_data'!AD10))="FTE", UPPER(TRIM('01_raw_data'!AD10))="FULL TIME", UPPER(TRIM('01_raw_data'!AD10))="FULL-TIME"), "Full Time", IF(OR(UPPER(TRIM('01_raw_data'!AD10))="INTERN", UPPER(TRIM('01_raw_data'!AD10))="INTERNSHIP"), "Intern", IF(OR(UPPER(TRIM('01_raw_data'!AD10))="PART TIME", UPPER(TRIM('01_raw_data'!AD10))="PART-TIME"), "Part Time")))), "Check")</f>
        <v>Full Time</v>
      </c>
      <c r="AF7">
        <f>IFERROR(IF(AND(VALUE('01_raw_data'!AE10)&gt;=0,VALUE('01_raw_data'!AE10)&lt;=100), VALUE('01_raw_data'!AE10), "Check"), "Check")</f>
        <v>83.2</v>
      </c>
    </row>
    <row r="8" spans="1:32" x14ac:dyDescent="0.2">
      <c r="A8" t="str">
        <f>"E"&amp;TEXT(VALUE(SUBSTITUTE(UPPER(TRIM('01_raw_data'!A11)),"E","")),"0000")</f>
        <v>E0007</v>
      </c>
      <c r="B8" t="str">
        <f>IF('01_raw_data'!B11="", "", PROPER(TRIM('01_raw_data'!B11)))</f>
        <v>Ines Martinez</v>
      </c>
      <c r="C8" t="str">
        <f>_xlfn.XLOOKUP(PROPER(TRIM('01_raw_data'!C11)),'03_lookups'!$A$4:$A$9,'03_lookups'!$B$4:$B$9,"Needs Review")</f>
        <v>Male</v>
      </c>
      <c r="D8">
        <f>VALUE('01_raw_data'!D11)</f>
        <v>32</v>
      </c>
      <c r="E8" s="17">
        <f>IF(OR('01_raw_data'!E11="", LOWER(TRIM('01_raw_data'!E11))="not available"), "Missing", '01_raw_data'!E11)</f>
        <v>34162</v>
      </c>
      <c r="F8" t="str">
        <f t="shared" si="0"/>
        <v>Valid</v>
      </c>
      <c r="G8" t="str">
        <f>_xlfn.XLOOKUP(UPPER(TRIM('01_raw_data'!F11)),'04_departments'!A11:A66,'04_departments'!C11:C66,"Needs Review")</f>
        <v>Needs Review</v>
      </c>
      <c r="H8" t="str">
        <f>_xlfn.XLOOKUP('01_clean_data'!G8, '04_departments'!$C$5:$C$60,'04_departments'!$D$5:$D$60,"Needs Review")</f>
        <v>Needs Review</v>
      </c>
      <c r="I8" t="str">
        <f>PROPER(TRIM('01_raw_data'!H11))</f>
        <v>Engineering Lead</v>
      </c>
      <c r="J8" t="str">
        <f>IFERROR(UPPER('01_raw_data'!I11), "")</f>
        <v>L3</v>
      </c>
      <c r="K8" t="str">
        <f>IFERROR(UPPER('01_raw_data'!J11), "")</f>
        <v>M048</v>
      </c>
      <c r="L8" t="str">
        <f>IFERROR(VLOOKUP(K8,'05_manager_mapping'!$A$5:$B$64,2), "Missing")</f>
        <v>Jack Schmidt</v>
      </c>
      <c r="M8" t="str">
        <f>IFERROR(_xlfn.XLOOKUP('01_raw_data'!L11,'06_location_master'!$B$5:$B$60,'06_location_master'!$C$5:$C$60), "Missing Location")</f>
        <v>Hamburg</v>
      </c>
      <c r="N8" t="str">
        <f>IFERROR(_xlfn.XLOOKUP(M8,'06_location_master'!$C$5:$C$60,'06_location_master'!$D$5:$D$60), "Missing Country")</f>
        <v>Germany</v>
      </c>
      <c r="O8" t="str">
        <f>IFERROR(_xlfn.XLOOKUP(M8,'06_location_master'!$C$5:$C$60,'06_location_master'!$E$5:$E$60), "Missing State")</f>
        <v>Hamburg</v>
      </c>
      <c r="P8" s="17">
        <f>IFERROR(--'01_raw_data'!O11,"Missing Date")</f>
        <v>45404</v>
      </c>
      <c r="Q8" s="17" t="str">
        <f>IF(TRIM('01_raw_data'!P11)="","", IFERROR('01_raw_data'!P11, "check"))</f>
        <v/>
      </c>
      <c r="R8" t="str">
        <f>IFERROR(IF(OR(UPPER(TRIM('01_raw_data'!Q11))="A",UPPER(TRIM('01_raw_data'!Q11)="ACTVE"),UPPER(TRIM('01_raw_data'!Q11))="ACTIVE"), "Active", IF(OR(UPPER(TRIM('01_raw_data'!Q11)="INACTIVE"),UPPER(TRIM('01_raw_data'!Q11))="INACTVE"),"Inactive",IF(OR(UPPER(TRIM('01_raw_data'!Q11))="EXITED"), "Exited", IF(OR(UPPER(TRIM('01_raw_data'!Q11))="TERMINATED"), "Terminated", IF(OR(UPPER(TRIM('01_raw_data'!Q11))="LEFT"),"Left",IF(OR(UPPER(TRIM('01_raw_data'!Q11))="RESIGNED"),"Resigned")))))),"Check")</f>
        <v>Active</v>
      </c>
      <c r="S8" s="19">
        <f>IFERROR(IF(VALUE('01_raw_data'!R11)&gt;0,VALUE('01_raw_data'!R11),"Check"),"Check")</f>
        <v>85000</v>
      </c>
      <c r="T8" s="19">
        <f>IFERROR(IF(VALUE('01_raw_data'!S11)&gt;0, VALUE('01_raw_data'!S11), "Check"), "Check")</f>
        <v>1700</v>
      </c>
      <c r="U8">
        <f>IFERROR(VLOOKUP(UPPER(TRIM('01_raw_data'!T11)),'07_performance_master'!$A$5:$B$14,2,FALSE),"Check")</f>
        <v>2</v>
      </c>
      <c r="V8">
        <f>IFERROR(IF(VALUE('01_raw_data'!U11)&gt;0,VALUE('01_raw_data'!U11),"Check"),"Check")</f>
        <v>57</v>
      </c>
      <c r="W8">
        <f>IFERROR(IF(VALUE('01_raw_data'!V11)&gt;=0, VALUE('01_raw_data'!V11), "Check"), "Check")</f>
        <v>20</v>
      </c>
      <c r="X8">
        <f>IFERROR(IF(VALUE('01_raw_data'!W11)&gt;=0, VALUE('01_raw_data'!W11),"Check"), "Check")</f>
        <v>0</v>
      </c>
      <c r="Y8">
        <f>IFERROR(IF(AND(VALUE('01_raw_data'!X11)&gt;=0, VALUE('01_raw_data'!X11)&lt;=100), VALUE('01_raw_data'!X11), "Check"), "Check")</f>
        <v>46</v>
      </c>
      <c r="Z8" t="str">
        <f>IFERROR(IF(OR(UPPER(TRIM('01_raw_data'!Y11))="YES", UPPER(TRIM('01_raw_data'!Y11))="PROMOTED"),"Promoted", IF(OR(UPPER(TRIM('01_raw_data'!Y11))="NO",UPPER(TRIM('01_raw_data'!Y11))="NOT PROMOTED"), "Not Promoted", "Check")),"Check")</f>
        <v>Not Promoted</v>
      </c>
      <c r="AA8" t="str">
        <f>IFERROR(PROPER(TRIM('01_raw_data'!Z11)), "")</f>
        <v>Bachelor'S</v>
      </c>
      <c r="AB8" t="str">
        <f>IFERROR(PROPER(TRIM('01_raw_data'!AA11)),"")</f>
        <v>University Hiring</v>
      </c>
      <c r="AC8" t="str">
        <f>IFERROR(IF(UPPER(TRIM('01_raw_data'!AB11))="HYBRID","Hybrid",IF(OR(UPPER(TRIM('01_raw_data'!AB11))="REMOTE",UPPER(TRIM('01_raw_data'!AB11))="WFH",UPPER(TRIM('01_raw_data'!AB11))="WORK FROM HOME"),"Remote",IF(OR(UPPER(TRIM('01_raw_data'!AB11))="ONSITE",UPPER(TRIM('01_raw_data'!AB11))="ON-SITE",UPPER(TRIM('01_raw_data'!AB11))="OFFICE"),"Office"))),"Check")</f>
        <v>Hybrid</v>
      </c>
      <c r="AD8" t="str">
        <f>IFERROR(VLOOKUP(UPPER(TRIM('01_raw_data'!AC11)),'09_cost_center'!$A$5:$E$19,1,FALSE), "Check")</f>
        <v>EU-CC101</v>
      </c>
      <c r="AE8" t="str">
        <f>IFERROR(IF(OR(UPPER(TRIM('01_raw_data'!AD11))="CONTRACT", UPPER(TRIM('01_raw_data'!AD11))="CONTRACTOR"), "Contract", IF(OR(PROPER(TRIM('01_raw_data'!AD11))="FTE", UPPER(TRIM('01_raw_data'!AD11))="FULL TIME", UPPER(TRIM('01_raw_data'!AD11))="FULL-TIME"), "Full Time", IF(OR(UPPER(TRIM('01_raw_data'!AD11))="INTERN", UPPER(TRIM('01_raw_data'!AD11))="INTERNSHIP"), "Intern", IF(OR(UPPER(TRIM('01_raw_data'!AD11))="PART TIME", UPPER(TRIM('01_raw_data'!AD11))="PART-TIME"), "Part Time")))), "Check")</f>
        <v>Full Time</v>
      </c>
      <c r="AF8">
        <f>IFERROR(IF(AND(VALUE('01_raw_data'!AE11)&gt;=0,VALUE('01_raw_data'!AE11)&lt;=100), VALUE('01_raw_data'!AE11), "Check"), "Check")</f>
        <v>54.1</v>
      </c>
    </row>
    <row r="9" spans="1:32" x14ac:dyDescent="0.2">
      <c r="A9" t="str">
        <f>"E"&amp;TEXT(VALUE(SUBSTITUTE(UPPER(TRIM('01_raw_data'!A12)),"E","")),"0000")</f>
        <v>E0008</v>
      </c>
      <c r="B9" t="str">
        <f>IF('01_raw_data'!B12="", "", PROPER(TRIM('01_raw_data'!B12)))</f>
        <v>Alessandro Jansen</v>
      </c>
      <c r="C9" t="str">
        <f>_xlfn.XLOOKUP(PROPER(TRIM('01_raw_data'!C12)),'03_lookups'!$A$4:$A$9,'03_lookups'!$B$4:$B$9,"Needs Review")</f>
        <v>Male</v>
      </c>
      <c r="D9">
        <f>VALUE('01_raw_data'!D12)</f>
        <v>22</v>
      </c>
      <c r="E9" s="17">
        <f>IF(OR('01_raw_data'!E12="", LOWER(TRIM('01_raw_data'!E12))="not available"), "Missing", '01_raw_data'!E12)</f>
        <v>38098</v>
      </c>
      <c r="F9" t="str">
        <f t="shared" si="0"/>
        <v>Valid</v>
      </c>
      <c r="G9" t="str">
        <f>_xlfn.XLOOKUP(UPPER(TRIM('01_raw_data'!F12)),'04_departments'!A12:A67,'04_departments'!C12:C67,"Needs Review")</f>
        <v>Operations</v>
      </c>
      <c r="H9" t="str">
        <f>_xlfn.XLOOKUP('01_clean_data'!G9, '04_departments'!$C$5:$C$60,'04_departments'!$D$5:$D$60,"Needs Review")</f>
        <v>Operations</v>
      </c>
      <c r="I9" t="str">
        <f>PROPER(TRIM('01_raw_data'!H12))</f>
        <v>Workforce Planner</v>
      </c>
      <c r="J9" t="str">
        <f>IFERROR(UPPER('01_raw_data'!I12), "")</f>
        <v>L2</v>
      </c>
      <c r="K9" t="str">
        <f>IFERROR(UPPER('01_raw_data'!J12), "")</f>
        <v>M010</v>
      </c>
      <c r="L9" t="str">
        <f>IFERROR(VLOOKUP(K9,'05_manager_mapping'!$A$5:$B$64,2), "Missing")</f>
        <v>Lotte Muller</v>
      </c>
      <c r="M9" t="str">
        <f>IFERROR(_xlfn.XLOOKUP('01_raw_data'!L12,'06_location_master'!$B$5:$B$60,'06_location_master'!$C$5:$C$60), "Missing Location")</f>
        <v>Eindhoven</v>
      </c>
      <c r="N9" t="str">
        <f>IFERROR(_xlfn.XLOOKUP(M9,'06_location_master'!$C$5:$C$60,'06_location_master'!$D$5:$D$60), "Missing Country")</f>
        <v>Netherlands</v>
      </c>
      <c r="O9" t="str">
        <f>IFERROR(_xlfn.XLOOKUP(M9,'06_location_master'!$C$5:$C$60,'06_location_master'!$E$5:$E$60), "Missing State")</f>
        <v>North Brabant</v>
      </c>
      <c r="P9" s="17">
        <f>IFERROR(--'01_raw_data'!O12,"Missing Date")</f>
        <v>45703</v>
      </c>
      <c r="Q9" s="17" t="str">
        <f>IF(TRIM('01_raw_data'!P12)="","", IFERROR('01_raw_data'!P12, "check"))</f>
        <v>01-08-2026</v>
      </c>
      <c r="R9" t="str">
        <f>IFERROR(IF(OR(UPPER(TRIM('01_raw_data'!Q12))="A",UPPER(TRIM('01_raw_data'!Q12)="ACTVE"),UPPER(TRIM('01_raw_data'!Q12))="ACTIVE"), "Active", IF(OR(UPPER(TRIM('01_raw_data'!Q12)="INACTIVE"),UPPER(TRIM('01_raw_data'!Q12))="INACTVE"),"Inactive",IF(OR(UPPER(TRIM('01_raw_data'!Q12))="EXITED"), "Exited", IF(OR(UPPER(TRIM('01_raw_data'!Q12))="TERMINATED"), "Terminated", IF(OR(UPPER(TRIM('01_raw_data'!Q12))="LEFT"),"Left",IF(OR(UPPER(TRIM('01_raw_data'!Q12))="RESIGNED"),"Resigned")))))),"Check")</f>
        <v>Exited</v>
      </c>
      <c r="S9" s="19">
        <f>IFERROR(IF(VALUE('01_raw_data'!R12)&gt;0,VALUE('01_raw_data'!R12),"Check"),"Check")</f>
        <v>56000</v>
      </c>
      <c r="T9" s="19">
        <f>IFERROR(IF(VALUE('01_raw_data'!S12)&gt;0, VALUE('01_raw_data'!S12), "Check"), "Check")</f>
        <v>7800</v>
      </c>
      <c r="U9">
        <f>IFERROR(VLOOKUP(UPPER(TRIM('01_raw_data'!T12)),'07_performance_master'!$A$5:$B$14,2,FALSE),"Check")</f>
        <v>5</v>
      </c>
      <c r="V9">
        <f>IFERROR(IF(VALUE('01_raw_data'!U12)&gt;0,VALUE('01_raw_data'!U12),"Check"),"Check")</f>
        <v>48</v>
      </c>
      <c r="W9">
        <f>IFERROR(IF(VALUE('01_raw_data'!V12)&gt;=0, VALUE('01_raw_data'!V12), "Check"), "Check")</f>
        <v>10</v>
      </c>
      <c r="X9">
        <f>IFERROR(IF(VALUE('01_raw_data'!W12)&gt;=0, VALUE('01_raw_data'!W12),"Check"), "Check")</f>
        <v>1</v>
      </c>
      <c r="Y9">
        <f>IFERROR(IF(AND(VALUE('01_raw_data'!X12)&gt;=0, VALUE('01_raw_data'!X12)&lt;=100), VALUE('01_raw_data'!X12), "Check"), "Check")</f>
        <v>57</v>
      </c>
      <c r="Z9" t="str">
        <f>IFERROR(IF(OR(UPPER(TRIM('01_raw_data'!Y12))="YES", UPPER(TRIM('01_raw_data'!Y12))="PROMOTED"),"Promoted", IF(OR(UPPER(TRIM('01_raw_data'!Y12))="NO",UPPER(TRIM('01_raw_data'!Y12))="NOT PROMOTED"), "Not Promoted", "Check")),"Check")</f>
        <v>Not Promoted</v>
      </c>
      <c r="AA9" t="str">
        <f>IFERROR(PROPER(TRIM('01_raw_data'!Z12)), "")</f>
        <v>Bachelor'S</v>
      </c>
      <c r="AB9" t="str">
        <f>IFERROR(PROPER(TRIM('01_raw_data'!AA12)),"")</f>
        <v>European Job Board</v>
      </c>
      <c r="AC9" t="str">
        <f>IFERROR(IF(UPPER(TRIM('01_raw_data'!AB12))="HYBRID","Hybrid",IF(OR(UPPER(TRIM('01_raw_data'!AB12))="REMOTE",UPPER(TRIM('01_raw_data'!AB12))="WFH",UPPER(TRIM('01_raw_data'!AB12))="WORK FROM HOME"),"Remote",IF(OR(UPPER(TRIM('01_raw_data'!AB12))="ONSITE",UPPER(TRIM('01_raw_data'!AB12))="ON-SITE",UPPER(TRIM('01_raw_data'!AB12))="OFFICE"),"Office"))),"Check")</f>
        <v>Remote</v>
      </c>
      <c r="AD9" t="str">
        <f>IFERROR(VLOOKUP(UPPER(TRIM('01_raw_data'!AC12)),'09_cost_center'!$A$5:$E$19,1,FALSE), "Check")</f>
        <v>EU-CC401</v>
      </c>
      <c r="AE9" t="str">
        <f>IFERROR(IF(OR(UPPER(TRIM('01_raw_data'!AD12))="CONTRACT", UPPER(TRIM('01_raw_data'!AD12))="CONTRACTOR"), "Contract", IF(OR(PROPER(TRIM('01_raw_data'!AD12))="FTE", UPPER(TRIM('01_raw_data'!AD12))="FULL TIME", UPPER(TRIM('01_raw_data'!AD12))="FULL-TIME"), "Full Time", IF(OR(UPPER(TRIM('01_raw_data'!AD12))="INTERN", UPPER(TRIM('01_raw_data'!AD12))="INTERNSHIP"), "Intern", IF(OR(UPPER(TRIM('01_raw_data'!AD12))="PART TIME", UPPER(TRIM('01_raw_data'!AD12))="PART-TIME"), "Part Time")))), "Check")</f>
        <v>Full Time</v>
      </c>
      <c r="AF9">
        <f>IFERROR(IF(AND(VALUE('01_raw_data'!AE12)&gt;=0,VALUE('01_raw_data'!AE12)&lt;=100), VALUE('01_raw_data'!AE12), "Check"), "Check")</f>
        <v>84.5</v>
      </c>
    </row>
    <row r="10" spans="1:32" x14ac:dyDescent="0.2">
      <c r="A10" t="str">
        <f>"E"&amp;TEXT(VALUE(SUBSTITUTE(UPPER(TRIM('01_raw_data'!A13)),"E","")),"0000")</f>
        <v>E0009</v>
      </c>
      <c r="B10" t="str">
        <f>IF('01_raw_data'!B13="", "", PROPER(TRIM('01_raw_data'!B13)))</f>
        <v>Javier Ricci</v>
      </c>
      <c r="C10" t="str">
        <f>_xlfn.XLOOKUP(PROPER(TRIM('01_raw_data'!C13)),'03_lookups'!$A$4:$A$9,'03_lookups'!$B$4:$B$9,"Needs Review")</f>
        <v>Male</v>
      </c>
      <c r="D10">
        <f>VALUE('01_raw_data'!D13)</f>
        <v>37</v>
      </c>
      <c r="E10" s="17">
        <f>IF(OR('01_raw_data'!E13="", LOWER(TRIM('01_raw_data'!E13))="not available"), "Missing", '01_raw_data'!E13)</f>
        <v>32347</v>
      </c>
      <c r="F10" t="str">
        <f t="shared" si="0"/>
        <v>Valid</v>
      </c>
      <c r="G10" t="str">
        <f>_xlfn.XLOOKUP(UPPER(TRIM('01_raw_data'!F13)),'04_departments'!A13:A68,'04_departments'!C13:C68,"Needs Review")</f>
        <v>Data &amp; Analytics</v>
      </c>
      <c r="H10" t="str">
        <f>_xlfn.XLOOKUP('01_clean_data'!G10, '04_departments'!$C$5:$C$60,'04_departments'!$D$5:$D$60,"Needs Review")</f>
        <v>Data &amp; AI</v>
      </c>
      <c r="I10" t="str">
        <f>PROPER(TRIM('01_raw_data'!H13))</f>
        <v>Data Scientist</v>
      </c>
      <c r="J10" t="str">
        <f>IFERROR(UPPER('01_raw_data'!I13), "")</f>
        <v>L4</v>
      </c>
      <c r="K10" t="str">
        <f>IFERROR(UPPER('01_raw_data'!J13), "")</f>
        <v>M020</v>
      </c>
      <c r="L10" t="str">
        <f>IFERROR(VLOOKUP(K10,'05_manager_mapping'!$A$5:$B$64,2), "Missing")</f>
        <v>Alessandro Lewandowski</v>
      </c>
      <c r="M10" t="str">
        <f>IFERROR(_xlfn.XLOOKUP('01_raw_data'!L13,'06_location_master'!$B$5:$B$60,'06_location_master'!$C$5:$C$60), "Missing Location")</f>
        <v>Munich</v>
      </c>
      <c r="N10" t="str">
        <f>IFERROR(_xlfn.XLOOKUP(M10,'06_location_master'!$C$5:$C$60,'06_location_master'!$D$5:$D$60), "Missing Country")</f>
        <v>Germany</v>
      </c>
      <c r="O10" t="str">
        <f>IFERROR(_xlfn.XLOOKUP(M10,'06_location_master'!$C$5:$C$60,'06_location_master'!$E$5:$E$60), "Missing State")</f>
        <v>Bavaria</v>
      </c>
      <c r="P10" s="17">
        <f>IFERROR(--'01_raw_data'!O13,"Missing Date")</f>
        <v>42863</v>
      </c>
      <c r="Q10" s="17" t="str">
        <f>IF(TRIM('01_raw_data'!P13)="","", IFERROR('01_raw_data'!P13, "check"))</f>
        <v/>
      </c>
      <c r="R10" t="str">
        <f>IFERROR(IF(OR(UPPER(TRIM('01_raw_data'!Q13))="A",UPPER(TRIM('01_raw_data'!Q13)="ACTVE"),UPPER(TRIM('01_raw_data'!Q13))="ACTIVE"), "Active", IF(OR(UPPER(TRIM('01_raw_data'!Q13)="INACTIVE"),UPPER(TRIM('01_raw_data'!Q13))="INACTVE"),"Inactive",IF(OR(UPPER(TRIM('01_raw_data'!Q13))="EXITED"), "Exited", IF(OR(UPPER(TRIM('01_raw_data'!Q13))="TERMINATED"), "Terminated", IF(OR(UPPER(TRIM('01_raw_data'!Q13))="LEFT"),"Left",IF(OR(UPPER(TRIM('01_raw_data'!Q13))="RESIGNED"),"Resigned")))))),"Check")</f>
        <v>Active</v>
      </c>
      <c r="S10" s="19">
        <f>IFERROR(IF(VALUE('01_raw_data'!R13)&gt;0,VALUE('01_raw_data'!R13),"Check"),"Check")</f>
        <v>109000</v>
      </c>
      <c r="T10" s="19">
        <f>IFERROR(IF(VALUE('01_raw_data'!S13)&gt;0, VALUE('01_raw_data'!S13), "Check"), "Check")</f>
        <v>5400</v>
      </c>
      <c r="U10">
        <f>IFERROR(VLOOKUP(UPPER(TRIM('01_raw_data'!T13)),'07_performance_master'!$A$5:$B$14,2,FALSE),"Check")</f>
        <v>3</v>
      </c>
      <c r="V10">
        <f>IFERROR(IF(VALUE('01_raw_data'!U13)&gt;0,VALUE('01_raw_data'!U13),"Check"),"Check")</f>
        <v>29</v>
      </c>
      <c r="W10">
        <f>IFERROR(IF(VALUE('01_raw_data'!V13)&gt;=0, VALUE('01_raw_data'!V13), "Check"), "Check")</f>
        <v>18</v>
      </c>
      <c r="X10">
        <f>IFERROR(IF(VALUE('01_raw_data'!W13)&gt;=0, VALUE('01_raw_data'!W13),"Check"), "Check")</f>
        <v>7</v>
      </c>
      <c r="Y10">
        <f>IFERROR(IF(AND(VALUE('01_raw_data'!X13)&gt;=0, VALUE('01_raw_data'!X13)&lt;=100), VALUE('01_raw_data'!X13), "Check"), "Check")</f>
        <v>47</v>
      </c>
      <c r="Z10" t="str">
        <f>IFERROR(IF(OR(UPPER(TRIM('01_raw_data'!Y13))="YES", UPPER(TRIM('01_raw_data'!Y13))="PROMOTED"),"Promoted", IF(OR(UPPER(TRIM('01_raw_data'!Y13))="NO",UPPER(TRIM('01_raw_data'!Y13))="NOT PROMOTED"), "Not Promoted", "Check")),"Check")</f>
        <v>Not Promoted</v>
      </c>
      <c r="AA10" t="str">
        <f>IFERROR(PROPER(TRIM('01_raw_data'!Z13)), "")</f>
        <v>Diploma</v>
      </c>
      <c r="AB10" t="str">
        <f>IFERROR(PROPER(TRIM('01_raw_data'!AA13)),"")</f>
        <v>Company Careers Page</v>
      </c>
      <c r="AC10" t="str">
        <f>IFERROR(IF(UPPER(TRIM('01_raw_data'!AB13))="HYBRID","Hybrid",IF(OR(UPPER(TRIM('01_raw_data'!AB13))="REMOTE",UPPER(TRIM('01_raw_data'!AB13))="WFH",UPPER(TRIM('01_raw_data'!AB13))="WORK FROM HOME"),"Remote",IF(OR(UPPER(TRIM('01_raw_data'!AB13))="ONSITE",UPPER(TRIM('01_raw_data'!AB13))="ON-SITE",UPPER(TRIM('01_raw_data'!AB13))="OFFICE"),"Office"))),"Check")</f>
        <v>Hybrid</v>
      </c>
      <c r="AD10" t="str">
        <f>IFERROR(VLOOKUP(UPPER(TRIM('01_raw_data'!AC13)),'09_cost_center'!$A$5:$E$19,1,FALSE), "Check")</f>
        <v>EU-CC103</v>
      </c>
      <c r="AE10" t="str">
        <f>IFERROR(IF(OR(UPPER(TRIM('01_raw_data'!AD13))="CONTRACT", UPPER(TRIM('01_raw_data'!AD13))="CONTRACTOR"), "Contract", IF(OR(PROPER(TRIM('01_raw_data'!AD13))="FTE", UPPER(TRIM('01_raw_data'!AD13))="FULL TIME", UPPER(TRIM('01_raw_data'!AD13))="FULL-TIME"), "Full Time", IF(OR(UPPER(TRIM('01_raw_data'!AD13))="INTERN", UPPER(TRIM('01_raw_data'!AD13))="INTERNSHIP"), "Intern", IF(OR(UPPER(TRIM('01_raw_data'!AD13))="PART TIME", UPPER(TRIM('01_raw_data'!AD13))="PART-TIME"), "Part Time")))), "Check")</f>
        <v>Full Time</v>
      </c>
      <c r="AF10">
        <f>IFERROR(IF(AND(VALUE('01_raw_data'!AE13)&gt;=0,VALUE('01_raw_data'!AE13)&lt;=100), VALUE('01_raw_data'!AE13), "Check"), "Check")</f>
        <v>57.2</v>
      </c>
    </row>
    <row r="11" spans="1:32" x14ac:dyDescent="0.2">
      <c r="A11" t="str">
        <f>"E"&amp;TEXT(VALUE(SUBSTITUTE(UPPER(TRIM('01_raw_data'!A14)),"E","")),"0000")</f>
        <v>E0010</v>
      </c>
      <c r="B11" t="str">
        <f>IF('01_raw_data'!B14="", "", PROPER(TRIM('01_raw_data'!B14)))</f>
        <v>Sophia Petit</v>
      </c>
      <c r="C11" t="str">
        <f>_xlfn.XLOOKUP(PROPER(TRIM('01_raw_data'!C14)),'03_lookups'!$A$4:$A$9,'03_lookups'!$B$4:$B$9,"Needs Review")</f>
        <v>Female</v>
      </c>
      <c r="D11">
        <f>VALUE('01_raw_data'!D14)</f>
        <v>46</v>
      </c>
      <c r="E11" s="17">
        <f>IF(OR('01_raw_data'!E14="", LOWER(TRIM('01_raw_data'!E14))="not available"), "Missing", '01_raw_data'!E14)</f>
        <v>29087</v>
      </c>
      <c r="F11" t="str">
        <f t="shared" si="0"/>
        <v>Valid</v>
      </c>
      <c r="G11" t="str">
        <f>_xlfn.XLOOKUP(UPPER(TRIM('01_raw_data'!F14)),'04_departments'!A14:A69,'04_departments'!C14:C69,"Needs Review")</f>
        <v>Security</v>
      </c>
      <c r="H11" t="str">
        <f>_xlfn.XLOOKUP('01_clean_data'!G11, '04_departments'!$C$5:$C$60,'04_departments'!$D$5:$D$60,"Needs Review")</f>
        <v>Risk &amp; Compliance</v>
      </c>
      <c r="I11" t="str">
        <f>PROPER(TRIM('01_raw_data'!H14))</f>
        <v>Security Lead</v>
      </c>
      <c r="J11" t="str">
        <f>IFERROR(UPPER('01_raw_data'!I14), "")</f>
        <v>L1</v>
      </c>
      <c r="K11" t="str">
        <f>IFERROR(UPPER('01_raw_data'!J14), "")</f>
        <v>M056</v>
      </c>
      <c r="L11" t="str">
        <f>IFERROR(VLOOKUP(K11,'05_manager_mapping'!$A$5:$B$64,2), "Missing")</f>
        <v>Emily Olsson</v>
      </c>
      <c r="M11" t="str">
        <f>IFERROR(_xlfn.XLOOKUP('01_raw_data'!L14,'06_location_master'!$B$5:$B$60,'06_location_master'!$C$5:$C$60), "Missing Location")</f>
        <v>London</v>
      </c>
      <c r="N11" t="str">
        <f>IFERROR(_xlfn.XLOOKUP(M11,'06_location_master'!$C$5:$C$60,'06_location_master'!$D$5:$D$60), "Missing Country")</f>
        <v>United Kingdom</v>
      </c>
      <c r="O11" t="str">
        <f>IFERROR(_xlfn.XLOOKUP(M11,'06_location_master'!$C$5:$C$60,'06_location_master'!$E$5:$E$60), "Missing State")</f>
        <v>England</v>
      </c>
      <c r="P11" s="17" t="str">
        <f>IFERROR(--'01_raw_data'!O14,"Missing Date")</f>
        <v>Missing Date</v>
      </c>
      <c r="Q11" s="17" t="str">
        <f>IF(TRIM('01_raw_data'!P14)="","", IFERROR('01_raw_data'!P14, "check"))</f>
        <v/>
      </c>
      <c r="R11" t="str">
        <f>IFERROR(IF(OR(UPPER(TRIM('01_raw_data'!Q14))="A",UPPER(TRIM('01_raw_data'!Q14)="ACTVE"),UPPER(TRIM('01_raw_data'!Q14))="ACTIVE"), "Active", IF(OR(UPPER(TRIM('01_raw_data'!Q14)="INACTIVE"),UPPER(TRIM('01_raw_data'!Q14))="INACTVE"),"Inactive",IF(OR(UPPER(TRIM('01_raw_data'!Q14))="EXITED"), "Exited", IF(OR(UPPER(TRIM('01_raw_data'!Q14))="TERMINATED"), "Terminated", IF(OR(UPPER(TRIM('01_raw_data'!Q14))="LEFT"),"Left",IF(OR(UPPER(TRIM('01_raw_data'!Q14))="RESIGNED"),"Resigned")))))),"Check")</f>
        <v>Active</v>
      </c>
      <c r="S11" s="19">
        <f>IFERROR(IF(VALUE('01_raw_data'!R14)&gt;0,VALUE('01_raw_data'!R14),"Check"),"Check")</f>
        <v>49000</v>
      </c>
      <c r="T11" s="19">
        <f>IFERROR(IF(VALUE('01_raw_data'!S14)&gt;0, VALUE('01_raw_data'!S14), "Check"), "Check")</f>
        <v>2400</v>
      </c>
      <c r="U11">
        <f>IFERROR(VLOOKUP(UPPER(TRIM('01_raw_data'!T14)),'07_performance_master'!$A$5:$B$14,2,FALSE),"Check")</f>
        <v>3</v>
      </c>
      <c r="V11">
        <f>IFERROR(IF(VALUE('01_raw_data'!U14)&gt;0,VALUE('01_raw_data'!U14),"Check"),"Check")</f>
        <v>21</v>
      </c>
      <c r="W11">
        <f>IFERROR(IF(VALUE('01_raw_data'!V14)&gt;=0, VALUE('01_raw_data'!V14), "Check"), "Check")</f>
        <v>2</v>
      </c>
      <c r="X11">
        <f>IFERROR(IF(VALUE('01_raw_data'!W14)&gt;=0, VALUE('01_raw_data'!W14),"Check"), "Check")</f>
        <v>20</v>
      </c>
      <c r="Y11">
        <f>IFERROR(IF(AND(VALUE('01_raw_data'!X14)&gt;=0, VALUE('01_raw_data'!X14)&lt;=100), VALUE('01_raw_data'!X14), "Check"), "Check")</f>
        <v>54</v>
      </c>
      <c r="Z11" t="str">
        <f>IFERROR(IF(OR(UPPER(TRIM('01_raw_data'!Y14))="YES", UPPER(TRIM('01_raw_data'!Y14))="PROMOTED"),"Promoted", IF(OR(UPPER(TRIM('01_raw_data'!Y14))="NO",UPPER(TRIM('01_raw_data'!Y14))="NOT PROMOTED"), "Not Promoted", "Check")),"Check")</f>
        <v>Not Promoted</v>
      </c>
      <c r="AA11" t="str">
        <f>IFERROR(PROPER(TRIM('01_raw_data'!Z14)), "")</f>
        <v>Bachelor'S</v>
      </c>
      <c r="AB11" t="str">
        <f>IFERROR(PROPER(TRIM('01_raw_data'!AA14)),"")</f>
        <v>European Job Board</v>
      </c>
      <c r="AC11" t="str">
        <f>IFERROR(IF(UPPER(TRIM('01_raw_data'!AB14))="HYBRID","Hybrid",IF(OR(UPPER(TRIM('01_raw_data'!AB14))="REMOTE",UPPER(TRIM('01_raw_data'!AB14))="WFH",UPPER(TRIM('01_raw_data'!AB14))="WORK FROM HOME"),"Remote",IF(OR(UPPER(TRIM('01_raw_data'!AB14))="ONSITE",UPPER(TRIM('01_raw_data'!AB14))="ON-SITE",UPPER(TRIM('01_raw_data'!AB14))="OFFICE"),"Office"))),"Check")</f>
        <v>Office</v>
      </c>
      <c r="AD11" t="str">
        <f>IFERROR(VLOOKUP(UPPER(TRIM('01_raw_data'!AC14)),'09_cost_center'!$A$5:$E$19,1,FALSE), "Check")</f>
        <v>EU-CC503</v>
      </c>
      <c r="AE11" t="str">
        <f>IFERROR(IF(OR(UPPER(TRIM('01_raw_data'!AD14))="CONTRACT", UPPER(TRIM('01_raw_data'!AD14))="CONTRACTOR"), "Contract", IF(OR(PROPER(TRIM('01_raw_data'!AD14))="FTE", UPPER(TRIM('01_raw_data'!AD14))="FULL TIME", UPPER(TRIM('01_raw_data'!AD14))="FULL-TIME"), "Full Time", IF(OR(UPPER(TRIM('01_raw_data'!AD14))="INTERN", UPPER(TRIM('01_raw_data'!AD14))="INTERNSHIP"), "Intern", IF(OR(UPPER(TRIM('01_raw_data'!AD14))="PART TIME", UPPER(TRIM('01_raw_data'!AD14))="PART-TIME"), "Part Time")))), "Check")</f>
        <v>Full Time</v>
      </c>
      <c r="AF11">
        <f>IFERROR(IF(AND(VALUE('01_raw_data'!AE14)&gt;=0,VALUE('01_raw_data'!AE14)&lt;=100), VALUE('01_raw_data'!AE14), "Check"), "Check")</f>
        <v>51.1</v>
      </c>
    </row>
    <row r="12" spans="1:32" x14ac:dyDescent="0.2">
      <c r="A12" t="str">
        <f>"E"&amp;TEXT(VALUE(SUBSTITUTE(UPPER(TRIM('01_raw_data'!A15)),"E","")),"0000")</f>
        <v>E0011</v>
      </c>
      <c r="B12" t="str">
        <f>IF('01_raw_data'!B15="", "", PROPER(TRIM('01_raw_data'!B15)))</f>
        <v>Francesco Ferreira</v>
      </c>
      <c r="C12" t="str">
        <f>_xlfn.XLOOKUP(PROPER(TRIM('01_raw_data'!C15)),'03_lookups'!$A$4:$A$9,'03_lookups'!$B$4:$B$9,"Needs Review")</f>
        <v>Male</v>
      </c>
      <c r="D12">
        <f>VALUE('01_raw_data'!D15)</f>
        <v>51</v>
      </c>
      <c r="E12" s="17">
        <f>IF(OR('01_raw_data'!E15="", LOWER(TRIM('01_raw_data'!E15))="not available"), "Missing", '01_raw_data'!E15)</f>
        <v>27494</v>
      </c>
      <c r="F12" t="str">
        <f t="shared" si="0"/>
        <v>Valid</v>
      </c>
      <c r="G12" t="str">
        <f>_xlfn.XLOOKUP(UPPER(TRIM('01_raw_data'!F15)),'04_departments'!A15:A70,'04_departments'!C15:C70,"Needs Review")</f>
        <v>Needs Review</v>
      </c>
      <c r="H12" t="str">
        <f>_xlfn.XLOOKUP('01_clean_data'!G12, '04_departments'!$C$5:$C$60,'04_departments'!$D$5:$D$60,"Needs Review")</f>
        <v>Needs Review</v>
      </c>
      <c r="I12" t="str">
        <f>PROPER(TRIM('01_raw_data'!H15))</f>
        <v>Transformation Lead</v>
      </c>
      <c r="J12" t="str">
        <f>IFERROR(UPPER('01_raw_data'!I15), "")</f>
        <v>L3</v>
      </c>
      <c r="K12" t="str">
        <f>IFERROR(UPPER('01_raw_data'!J15), "")</f>
        <v>M015</v>
      </c>
      <c r="L12" t="str">
        <f>IFERROR(VLOOKUP(K12,'05_manager_mapping'!$A$5:$B$64,2), "Missing")</f>
        <v>Lea Ryan</v>
      </c>
      <c r="M12" t="str">
        <f>IFERROR(_xlfn.XLOOKUP('01_raw_data'!L15,'06_location_master'!$B$5:$B$60,'06_location_master'!$C$5:$C$60), "Missing Location")</f>
        <v>Manchester</v>
      </c>
      <c r="N12" t="str">
        <f>IFERROR(_xlfn.XLOOKUP(M12,'06_location_master'!$C$5:$C$60,'06_location_master'!$D$5:$D$60), "Missing Country")</f>
        <v>United Kingdom</v>
      </c>
      <c r="O12" t="str">
        <f>IFERROR(_xlfn.XLOOKUP(M12,'06_location_master'!$C$5:$C$60,'06_location_master'!$E$5:$E$60), "Missing State")</f>
        <v>England</v>
      </c>
      <c r="P12" s="17">
        <f>IFERROR(--'01_raw_data'!O15,"Missing Date")</f>
        <v>44414</v>
      </c>
      <c r="Q12" s="17">
        <f>IF(TRIM('01_raw_data'!P15)="","", IFERROR('01_raw_data'!P15, "check"))</f>
        <v>45280</v>
      </c>
      <c r="R12" t="str">
        <f>IFERROR(IF(OR(UPPER(TRIM('01_raw_data'!Q15))="A",UPPER(TRIM('01_raw_data'!Q15)="ACTVE"),UPPER(TRIM('01_raw_data'!Q15))="ACTIVE"), "Active", IF(OR(UPPER(TRIM('01_raw_data'!Q15)="INACTIVE"),UPPER(TRIM('01_raw_data'!Q15))="INACTVE"),"Inactive",IF(OR(UPPER(TRIM('01_raw_data'!Q15))="EXITED"), "Exited", IF(OR(UPPER(TRIM('01_raw_data'!Q15))="TERMINATED"), "Terminated", IF(OR(UPPER(TRIM('01_raw_data'!Q15))="LEFT"),"Left",IF(OR(UPPER(TRIM('01_raw_data'!Q15))="RESIGNED"),"Resigned")))))),"Check")</f>
        <v>Exited</v>
      </c>
      <c r="S12" s="19">
        <f>IFERROR(IF(VALUE('01_raw_data'!R15)&gt;0,VALUE('01_raw_data'!R15),"Check"),"Check")</f>
        <v>71000</v>
      </c>
      <c r="T12" s="19">
        <f>IFERROR(IF(VALUE('01_raw_data'!S15)&gt;0, VALUE('01_raw_data'!S15), "Check"), "Check")</f>
        <v>3600</v>
      </c>
      <c r="U12">
        <f>IFERROR(VLOOKUP(UPPER(TRIM('01_raw_data'!T15)),'07_performance_master'!$A$5:$B$14,2,FALSE),"Check")</f>
        <v>3</v>
      </c>
      <c r="V12">
        <f>IFERROR(IF(VALUE('01_raw_data'!U15)&gt;0,VALUE('01_raw_data'!U15),"Check"),"Check")</f>
        <v>18</v>
      </c>
      <c r="W12">
        <f>IFERROR(IF(VALUE('01_raw_data'!V15)&gt;=0, VALUE('01_raw_data'!V15), "Check"), "Check")</f>
        <v>31</v>
      </c>
      <c r="X12">
        <f>IFERROR(IF(VALUE('01_raw_data'!W15)&gt;=0, VALUE('01_raw_data'!W15),"Check"), "Check")</f>
        <v>0</v>
      </c>
      <c r="Y12">
        <f>IFERROR(IF(AND(VALUE('01_raw_data'!X15)&gt;=0, VALUE('01_raw_data'!X15)&lt;=100), VALUE('01_raw_data'!X15), "Check"), "Check")</f>
        <v>68</v>
      </c>
      <c r="Z12" t="str">
        <f>IFERROR(IF(OR(UPPER(TRIM('01_raw_data'!Y15))="YES", UPPER(TRIM('01_raw_data'!Y15))="PROMOTED"),"Promoted", IF(OR(UPPER(TRIM('01_raw_data'!Y15))="NO",UPPER(TRIM('01_raw_data'!Y15))="NOT PROMOTED"), "Not Promoted", "Check")),"Check")</f>
        <v>Not Promoted</v>
      </c>
      <c r="AA12" t="str">
        <f>IFERROR(PROPER(TRIM('01_raw_data'!Z15)), "")</f>
        <v>Bachelor'S</v>
      </c>
      <c r="AB12" t="str">
        <f>IFERROR(PROPER(TRIM('01_raw_data'!AA15)),"")</f>
        <v>Linkedin</v>
      </c>
      <c r="AC12" t="str">
        <f>IFERROR(IF(UPPER(TRIM('01_raw_data'!AB15))="HYBRID","Hybrid",IF(OR(UPPER(TRIM('01_raw_data'!AB15))="REMOTE",UPPER(TRIM('01_raw_data'!AB15))="WFH",UPPER(TRIM('01_raw_data'!AB15))="WORK FROM HOME"),"Remote",IF(OR(UPPER(TRIM('01_raw_data'!AB15))="ONSITE",UPPER(TRIM('01_raw_data'!AB15))="ON-SITE",UPPER(TRIM('01_raw_data'!AB15))="OFFICE"),"Office"))),"Check")</f>
        <v>Remote</v>
      </c>
      <c r="AD12" t="str">
        <f>IFERROR(VLOOKUP(UPPER(TRIM('01_raw_data'!AC15)),'09_cost_center'!$A$5:$E$19,1,FALSE), "Check")</f>
        <v>EU-CC303</v>
      </c>
      <c r="AE12" t="str">
        <f>IFERROR(IF(OR(UPPER(TRIM('01_raw_data'!AD15))="CONTRACT", UPPER(TRIM('01_raw_data'!AD15))="CONTRACTOR"), "Contract", IF(OR(PROPER(TRIM('01_raw_data'!AD15))="FTE", UPPER(TRIM('01_raw_data'!AD15))="FULL TIME", UPPER(TRIM('01_raw_data'!AD15))="FULL-TIME"), "Full Time", IF(OR(UPPER(TRIM('01_raw_data'!AD15))="INTERN", UPPER(TRIM('01_raw_data'!AD15))="INTERNSHIP"), "Intern", IF(OR(UPPER(TRIM('01_raw_data'!AD15))="PART TIME", UPPER(TRIM('01_raw_data'!AD15))="PART-TIME"), "Part Time")))), "Check")</f>
        <v>Full Time</v>
      </c>
      <c r="AF12">
        <f>IFERROR(IF(AND(VALUE('01_raw_data'!AE15)&gt;=0,VALUE('01_raw_data'!AE15)&lt;=100), VALUE('01_raw_data'!AE15), "Check"), "Check")</f>
        <v>65.3</v>
      </c>
    </row>
    <row r="13" spans="1:32" x14ac:dyDescent="0.2">
      <c r="A13" t="str">
        <f>"E"&amp;TEXT(VALUE(SUBSTITUTE(UPPER(TRIM('01_raw_data'!A16)),"E","")),"0000")</f>
        <v>E0012</v>
      </c>
      <c r="B13" t="str">
        <f>IF('01_raw_data'!B16="", "", PROPER(TRIM('01_raw_data'!B16)))</f>
        <v>Emily Fernandes</v>
      </c>
      <c r="C13" t="str">
        <f>_xlfn.XLOOKUP(PROPER(TRIM('01_raw_data'!C16)),'03_lookups'!$A$4:$A$9,'03_lookups'!$B$4:$B$9,"Needs Review")</f>
        <v>Female</v>
      </c>
      <c r="D13">
        <f>VALUE('01_raw_data'!D16)</f>
        <v>24</v>
      </c>
      <c r="E13" s="17">
        <f>IF(OR('01_raw_data'!E16="", LOWER(TRIM('01_raw_data'!E16))="not available"), "Missing", '01_raw_data'!E16)</f>
        <v>37406</v>
      </c>
      <c r="F13" t="str">
        <f t="shared" si="0"/>
        <v>Valid</v>
      </c>
      <c r="G13" t="str">
        <f>_xlfn.XLOOKUP(UPPER(TRIM('01_raw_data'!F16)),'04_departments'!A16:A71,'04_departments'!C16:C71,"Needs Review")</f>
        <v>Needs Review</v>
      </c>
      <c r="H13" t="str">
        <f>_xlfn.XLOOKUP('01_clean_data'!G13, '04_departments'!$C$5:$C$60,'04_departments'!$D$5:$D$60,"Needs Review")</f>
        <v>Needs Review</v>
      </c>
      <c r="I13" t="str">
        <f>PROPER(TRIM('01_raw_data'!H16))</f>
        <v>Security Analyst</v>
      </c>
      <c r="J13" t="str">
        <f>IFERROR(UPPER('01_raw_data'!I16), "")</f>
        <v xml:space="preserve"> L2 </v>
      </c>
      <c r="K13" t="str">
        <f>IFERROR(UPPER('01_raw_data'!J16), "")</f>
        <v>M014</v>
      </c>
      <c r="L13" t="str">
        <f>IFERROR(VLOOKUP(K13,'05_manager_mapping'!$A$5:$B$64,2,), "Missing")</f>
        <v>Elena Szymanski</v>
      </c>
      <c r="M13" t="str">
        <f>IFERROR(_xlfn.XLOOKUP('01_raw_data'!L16,'06_location_master'!$B$5:$B$60,'06_location_master'!$C$5:$C$60), "Missing Location")</f>
        <v>Berlin</v>
      </c>
      <c r="N13" t="str">
        <f>IFERROR(_xlfn.XLOOKUP(M13,'06_location_master'!$C$5:$C$60,'06_location_master'!$D$5:$D$60), "Missing Country")</f>
        <v>Germany</v>
      </c>
      <c r="O13" t="str">
        <f>IFERROR(_xlfn.XLOOKUP(M13,'06_location_master'!$C$5:$C$60,'06_location_master'!$E$5:$E$60), "Missing State")</f>
        <v>Berlin</v>
      </c>
      <c r="P13" s="17">
        <f>IFERROR(--'01_raw_data'!O16,"Missing Date")</f>
        <v>44246</v>
      </c>
      <c r="Q13" s="17" t="str">
        <f>IF(TRIM('01_raw_data'!P16)="","", IFERROR('01_raw_data'!P16, "check"))</f>
        <v/>
      </c>
      <c r="R13" t="str">
        <f>IFERROR(IF(OR(UPPER(TRIM('01_raw_data'!Q16))="A",UPPER(TRIM('01_raw_data'!Q16)="ACTVE"),UPPER(TRIM('01_raw_data'!Q16))="ACTIVE"), "Active", IF(OR(UPPER(TRIM('01_raw_data'!Q16)="INACTIVE"),UPPER(TRIM('01_raw_data'!Q16))="INACTVE"),"Inactive",IF(OR(UPPER(TRIM('01_raw_data'!Q16))="EXITED"), "Exited", IF(OR(UPPER(TRIM('01_raw_data'!Q16))="TERMINATED"), "Terminated", IF(OR(UPPER(TRIM('01_raw_data'!Q16))="LEFT"),"Left",IF(OR(UPPER(TRIM('01_raw_data'!Q16))="RESIGNED"),"Resigned")))))),"Check")</f>
        <v>Active</v>
      </c>
      <c r="S13" s="19">
        <f>IFERROR(IF(VALUE('01_raw_data'!R16)&gt;0,VALUE('01_raw_data'!R16),"Check"),"Check")</f>
        <v>57000</v>
      </c>
      <c r="T13" s="19">
        <f>IFERROR(IF(VALUE('01_raw_data'!S16)&gt;0, VALUE('01_raw_data'!S16), "Check"), "Check")</f>
        <v>2800</v>
      </c>
      <c r="U13">
        <f>IFERROR(VLOOKUP(UPPER(TRIM('01_raw_data'!T16)),'07_performance_master'!$A$5:$B$14,2,FALSE),"Check")</f>
        <v>3</v>
      </c>
      <c r="V13">
        <f>IFERROR(IF(VALUE('01_raw_data'!U16)&gt;0,VALUE('01_raw_data'!U16),"Check"),"Check")</f>
        <v>12</v>
      </c>
      <c r="W13">
        <f>IFERROR(IF(VALUE('01_raw_data'!V16)&gt;=0, VALUE('01_raw_data'!V16), "Check"), "Check")</f>
        <v>22</v>
      </c>
      <c r="X13">
        <f>IFERROR(IF(VALUE('01_raw_data'!W16)&gt;=0, VALUE('01_raw_data'!W16),"Check"), "Check")</f>
        <v>25</v>
      </c>
      <c r="Y13">
        <f>IFERROR(IF(AND(VALUE('01_raw_data'!X16)&gt;=0, VALUE('01_raw_data'!X16)&lt;=100), VALUE('01_raw_data'!X16), "Check"), "Check")</f>
        <v>57</v>
      </c>
      <c r="Z13" t="str">
        <f>IFERROR(IF(OR(UPPER(TRIM('01_raw_data'!Y16))="YES", UPPER(TRIM('01_raw_data'!Y16))="PROMOTED"),"Promoted", IF(OR(UPPER(TRIM('01_raw_data'!Y16))="NO",UPPER(TRIM('01_raw_data'!Y16))="NOT PROMOTED"), "Not Promoted", "Check")),"Check")</f>
        <v>Not Promoted</v>
      </c>
      <c r="AA13" t="str">
        <f>IFERROR(PROPER(TRIM('01_raw_data'!Z16)), "")</f>
        <v>Master'S</v>
      </c>
      <c r="AB13" t="str">
        <f>IFERROR(PROPER(TRIM('01_raw_data'!AA16)),"")</f>
        <v>Indeed</v>
      </c>
      <c r="AC13" t="str">
        <f>IFERROR(IF(UPPER(TRIM('01_raw_data'!AB16))="HYBRID","Hybrid",IF(OR(UPPER(TRIM('01_raw_data'!AB16))="REMOTE",UPPER(TRIM('01_raw_data'!AB16))="WFH",UPPER(TRIM('01_raw_data'!AB16))="WORK FROM HOME"),"Remote",IF(OR(UPPER(TRIM('01_raw_data'!AB16))="ONSITE",UPPER(TRIM('01_raw_data'!AB16))="ON-SITE",UPPER(TRIM('01_raw_data'!AB16))="OFFICE"),"Office"))),"Check")</f>
        <v>Remote</v>
      </c>
      <c r="AD13" t="str">
        <f>IFERROR(VLOOKUP(UPPER(TRIM('01_raw_data'!AC16)),'09_cost_center'!$A$5:$E$19,1,FALSE), "Check")</f>
        <v>EU-CC503</v>
      </c>
      <c r="AE13" t="str">
        <f>IFERROR(IF(OR(UPPER(TRIM('01_raw_data'!AD16))="CONTRACT", UPPER(TRIM('01_raw_data'!AD16))="CONTRACTOR"), "Contract", IF(OR(PROPER(TRIM('01_raw_data'!AD16))="FTE", UPPER(TRIM('01_raw_data'!AD16))="FULL TIME", UPPER(TRIM('01_raw_data'!AD16))="FULL-TIME"), "Full Time", IF(OR(UPPER(TRIM('01_raw_data'!AD16))="INTERN", UPPER(TRIM('01_raw_data'!AD16))="INTERNSHIP"), "Intern", IF(OR(UPPER(TRIM('01_raw_data'!AD16))="PART TIME", UPPER(TRIM('01_raw_data'!AD16))="PART-TIME"), "Part Time")))), "Check")</f>
        <v>Full Time</v>
      </c>
      <c r="AF13">
        <f>IFERROR(IF(AND(VALUE('01_raw_data'!AE16)&gt;=0,VALUE('01_raw_data'!AE16)&lt;=100), VALUE('01_raw_data'!AE16), "Check"), "Check")</f>
        <v>50</v>
      </c>
    </row>
    <row r="14" spans="1:32" x14ac:dyDescent="0.2">
      <c r="A14" t="str">
        <f>"E"&amp;TEXT(VALUE(SUBSTITUTE(UPPER(TRIM('01_raw_data'!A17)),"E","")),"0000")</f>
        <v>E0013</v>
      </c>
      <c r="B14" t="str">
        <f>IF('01_raw_data'!B17="", "", PROPER(TRIM('01_raw_data'!B17)))</f>
        <v>Arthur Mulder</v>
      </c>
      <c r="C14" t="str">
        <f>_xlfn.XLOOKUP(PROPER(TRIM('01_raw_data'!C17)),'03_lookups'!$A$4:$A$9,'03_lookups'!$B$4:$B$9,"Needs Review")</f>
        <v>Female</v>
      </c>
      <c r="D14">
        <f>VALUE('01_raw_data'!D17)</f>
        <v>46</v>
      </c>
      <c r="E14" s="17">
        <f>IF(OR('01_raw_data'!E17="", LOWER(TRIM('01_raw_data'!E17))="not available"), "Missing", '01_raw_data'!E17)</f>
        <v>29183</v>
      </c>
      <c r="F14" t="str">
        <f t="shared" si="0"/>
        <v>Valid</v>
      </c>
      <c r="G14" t="str">
        <f>_xlfn.XLOOKUP(UPPER(TRIM('01_raw_data'!F17)),'04_departments'!A17:A72,'04_departments'!C17:C72,"Needs Review")</f>
        <v>Procurement</v>
      </c>
      <c r="H14" t="str">
        <f>_xlfn.XLOOKUP('01_clean_data'!G14, '04_departments'!$C$5:$C$60,'04_departments'!$D$5:$D$60,"Needs Review")</f>
        <v>Operations</v>
      </c>
      <c r="I14" t="str">
        <f>PROPER(TRIM('01_raw_data'!H17))</f>
        <v>Vendor Manager</v>
      </c>
      <c r="J14" t="str">
        <f>IFERROR(UPPER('01_raw_data'!I17), "")</f>
        <v>L2</v>
      </c>
      <c r="K14" t="str">
        <f>IFERROR(UPPER('01_raw_data'!J17), "")</f>
        <v>M013</v>
      </c>
      <c r="L14" t="str">
        <f>IFERROR(VLOOKUP(K14,'05_manager_mapping'!$A$5:$B$64,2), "Missing")</f>
        <v>Ebba Kelly</v>
      </c>
      <c r="M14" t="str">
        <f>IFERROR(_xlfn.XLOOKUP('01_raw_data'!L17,'06_location_master'!$B$5:$B$60,'06_location_master'!$C$5:$C$60), "Missing Location")</f>
        <v>Stockholm</v>
      </c>
      <c r="N14" t="str">
        <f>IFERROR(_xlfn.XLOOKUP(M14,'06_location_master'!$C$5:$C$60,'06_location_master'!$D$5:$D$60), "Missing Country")</f>
        <v>Sweden</v>
      </c>
      <c r="O14" t="str">
        <f>IFERROR(_xlfn.XLOOKUP(M14,'06_location_master'!$C$5:$C$60,'06_location_master'!$E$5:$E$60), "Missing State")</f>
        <v>Stockholm County</v>
      </c>
      <c r="P14" s="17">
        <f>IFERROR(--'01_raw_data'!O17,"Missing Date")</f>
        <v>44155</v>
      </c>
      <c r="Q14" s="17" t="str">
        <f>IF(TRIM('01_raw_data'!P17)="","", IFERROR('01_raw_data'!P17, "check"))</f>
        <v/>
      </c>
      <c r="R14" t="str">
        <f>IFERROR(IF(OR(UPPER(TRIM('01_raw_data'!Q17))="A",UPPER(TRIM('01_raw_data'!Q17)="ACTVE"),UPPER(TRIM('01_raw_data'!Q17))="ACTIVE"), "Active", IF(OR(UPPER(TRIM('01_raw_data'!Q17)="INACTIVE"),UPPER(TRIM('01_raw_data'!Q17))="INACTVE"),"Inactive",IF(OR(UPPER(TRIM('01_raw_data'!Q17))="EXITED"), "Exited", IF(OR(UPPER(TRIM('01_raw_data'!Q17))="TERMINATED"), "Terminated", IF(OR(UPPER(TRIM('01_raw_data'!Q17))="LEFT"),"Left",IF(OR(UPPER(TRIM('01_raw_data'!Q17))="RESIGNED"),"Resigned")))))),"Check")</f>
        <v>Active</v>
      </c>
      <c r="S14" s="19">
        <f>IFERROR(IF(VALUE('01_raw_data'!R17)&gt;0,VALUE('01_raw_data'!R17),"Check"),"Check")</f>
        <v>66000</v>
      </c>
      <c r="T14" s="19">
        <f>IFERROR(IF(VALUE('01_raw_data'!S17)&gt;0, VALUE('01_raw_data'!S17), "Check"), "Check")</f>
        <v>3300</v>
      </c>
      <c r="U14" t="str">
        <f>IFERROR(VLOOKUP(UPPER(TRIM('01_raw_data'!T17)),'07_performance_master'!$A$5:$B$14,2,FALSE),"Check")</f>
        <v>Check</v>
      </c>
      <c r="V14">
        <f>IFERROR(IF(VALUE('01_raw_data'!U17)&gt;0,VALUE('01_raw_data'!U17),"Check"),"Check")</f>
        <v>38</v>
      </c>
      <c r="W14">
        <f>IFERROR(IF(VALUE('01_raw_data'!V17)&gt;=0, VALUE('01_raw_data'!V17), "Check"), "Check")</f>
        <v>17</v>
      </c>
      <c r="X14">
        <f>IFERROR(IF(VALUE('01_raw_data'!W17)&gt;=0, VALUE('01_raw_data'!W17),"Check"), "Check")</f>
        <v>10</v>
      </c>
      <c r="Y14">
        <f>IFERROR(IF(AND(VALUE('01_raw_data'!X17)&gt;=0, VALUE('01_raw_data'!X17)&lt;=100), VALUE('01_raw_data'!X17), "Check"), "Check")</f>
        <v>60</v>
      </c>
      <c r="Z14" t="str">
        <f>IFERROR(IF(OR(UPPER(TRIM('01_raw_data'!Y17))="YES", UPPER(TRIM('01_raw_data'!Y17))="PROMOTED"),"Promoted", IF(OR(UPPER(TRIM('01_raw_data'!Y17))="NO",UPPER(TRIM('01_raw_data'!Y17))="NOT PROMOTED"), "Not Promoted", "Check")),"Check")</f>
        <v>Not Promoted</v>
      </c>
      <c r="AA14" t="str">
        <f>IFERROR(PROPER(TRIM('01_raw_data'!Z17)), "")</f>
        <v>Master'S</v>
      </c>
      <c r="AB14" t="str">
        <f>IFERROR(PROPER(TRIM('01_raw_data'!AA17)),"")</f>
        <v>Linkedin</v>
      </c>
      <c r="AC14" t="str">
        <f>IFERROR(IF(UPPER(TRIM('01_raw_data'!AB17))="HYBRID","Hybrid",IF(OR(UPPER(TRIM('01_raw_data'!AB17))="REMOTE",UPPER(TRIM('01_raw_data'!AB17))="WFH",UPPER(TRIM('01_raw_data'!AB17))="WORK FROM HOME"),"Remote",IF(OR(UPPER(TRIM('01_raw_data'!AB17))="ONSITE",UPPER(TRIM('01_raw_data'!AB17))="ON-SITE",UPPER(TRIM('01_raw_data'!AB17))="OFFICE"),"Office"))),"Check")</f>
        <v>Remote</v>
      </c>
      <c r="AD14" t="str">
        <f>IFERROR(VLOOKUP(UPPER(TRIM('01_raw_data'!AC17)),'09_cost_center'!$A$5:$E$19,1,FALSE), "Check")</f>
        <v>EU-CC402</v>
      </c>
      <c r="AE14" t="str">
        <f>IFERROR(IF(OR(UPPER(TRIM('01_raw_data'!AD17))="CONTRACT", UPPER(TRIM('01_raw_data'!AD17))="CONTRACTOR"), "Contract", IF(OR(PROPER(TRIM('01_raw_data'!AD17))="FTE", UPPER(TRIM('01_raw_data'!AD17))="FULL TIME", UPPER(TRIM('01_raw_data'!AD17))="FULL-TIME"), "Full Time", IF(OR(UPPER(TRIM('01_raw_data'!AD17))="INTERN", UPPER(TRIM('01_raw_data'!AD17))="INTERNSHIP"), "Intern", IF(OR(UPPER(TRIM('01_raw_data'!AD17))="PART TIME", UPPER(TRIM('01_raw_data'!AD17))="PART-TIME"), "Part Time")))), "Check")</f>
        <v>Contract</v>
      </c>
      <c r="AF14">
        <f>IFERROR(IF(AND(VALUE('01_raw_data'!AE17)&gt;=0,VALUE('01_raw_data'!AE17)&lt;=100), VALUE('01_raw_data'!AE17), "Check"), "Check")</f>
        <v>62.5</v>
      </c>
    </row>
    <row r="15" spans="1:32" x14ac:dyDescent="0.2">
      <c r="A15" t="str">
        <f>"E"&amp;TEXT(VALUE(SUBSTITUTE(UPPER(TRIM('01_raw_data'!A18)),"E","")),"0000")</f>
        <v>E0014</v>
      </c>
      <c r="B15" t="str">
        <f>IF('01_raw_data'!B18="", "", PROPER(TRIM('01_raw_data'!B18)))</f>
        <v>Maximilian Romano</v>
      </c>
      <c r="C15" t="str">
        <f>_xlfn.XLOOKUP(PROPER(TRIM('01_raw_data'!C18)),'03_lookups'!$A$4:$A$9,'03_lookups'!$B$4:$B$9,"Needs Review")</f>
        <v>Female</v>
      </c>
      <c r="D15">
        <f>VALUE('01_raw_data'!D18)</f>
        <v>51</v>
      </c>
      <c r="E15" s="17">
        <f>IF(OR('01_raw_data'!E18="", LOWER(TRIM('01_raw_data'!E18))="not available"), "Missing", '01_raw_data'!E18)</f>
        <v>27197</v>
      </c>
      <c r="F15" t="str">
        <f t="shared" si="0"/>
        <v>Valid</v>
      </c>
      <c r="G15" t="str">
        <f>_xlfn.XLOOKUP(UPPER(TRIM('01_raw_data'!F18)),'04_departments'!A18:A73,'04_departments'!C18:C73,"Needs Review")</f>
        <v>Needs Review</v>
      </c>
      <c r="H15" t="str">
        <f>_xlfn.XLOOKUP('01_clean_data'!G15, '04_departments'!$C$5:$C$60,'04_departments'!$D$5:$D$60,"Needs Review")</f>
        <v>Needs Review</v>
      </c>
      <c r="I15" t="str">
        <f>PROPER(TRIM('01_raw_data'!H18))</f>
        <v>Platform Engineer</v>
      </c>
      <c r="J15" t="str">
        <f>IFERROR(UPPER('01_raw_data'!I18), "")</f>
        <v>L2</v>
      </c>
      <c r="K15" t="str">
        <f>IFERROR(UPPER('01_raw_data'!J18), "")</f>
        <v>M051</v>
      </c>
      <c r="L15" t="str">
        <f>IFERROR(VLOOKUP(K15,'05_manager_mapping'!$A$5:$B$64,2), "Missing")</f>
        <v>Eva Bianchi</v>
      </c>
      <c r="M15" t="str">
        <f>IFERROR(_xlfn.XLOOKUP('01_raw_data'!L18,'06_location_master'!$B$5:$B$60,'06_location_master'!$C$5:$C$60), "Missing Location")</f>
        <v>Munich</v>
      </c>
      <c r="N15" t="str">
        <f>IFERROR(_xlfn.XLOOKUP(M15,'06_location_master'!$C$5:$C$60,'06_location_master'!$D$5:$D$60), "Missing Country")</f>
        <v>Germany</v>
      </c>
      <c r="O15" t="str">
        <f>IFERROR(_xlfn.XLOOKUP(M15,'06_location_master'!$C$5:$C$60,'06_location_master'!$E$5:$E$60), "Missing State")</f>
        <v>Bavaria</v>
      </c>
      <c r="P15" s="17">
        <f>IFERROR(--'01_raw_data'!O18,"Missing Date")</f>
        <v>45560</v>
      </c>
      <c r="Q15" s="17" t="str">
        <f>IF(TRIM('01_raw_data'!P18)="","", IFERROR('01_raw_data'!P18, "check"))</f>
        <v/>
      </c>
      <c r="R15" t="str">
        <f>IFERROR(IF(OR(UPPER(TRIM('01_raw_data'!Q18))="A",UPPER(TRIM('01_raw_data'!Q18)="ACTVE"),UPPER(TRIM('01_raw_data'!Q18))="ACTIVE"), "Active", IF(OR(UPPER(TRIM('01_raw_data'!Q18)="INACTIVE"),UPPER(TRIM('01_raw_data'!Q18))="INACTVE"),"Inactive",IF(OR(UPPER(TRIM('01_raw_data'!Q18))="EXITED"), "Exited", IF(OR(UPPER(TRIM('01_raw_data'!Q18))="TERMINATED"), "Terminated", IF(OR(UPPER(TRIM('01_raw_data'!Q18))="LEFT"),"Left",IF(OR(UPPER(TRIM('01_raw_data'!Q18))="RESIGNED"),"Resigned")))))),"Check")</f>
        <v>Active</v>
      </c>
      <c r="S15" s="19">
        <f>IFERROR(IF(VALUE('01_raw_data'!R18)&gt;0,VALUE('01_raw_data'!R18),"Check"),"Check")</f>
        <v>60000</v>
      </c>
      <c r="T15" s="19">
        <f>IFERROR(IF(VALUE('01_raw_data'!S18)&gt;0, VALUE('01_raw_data'!S18), "Check"), "Check")</f>
        <v>5400</v>
      </c>
      <c r="U15">
        <f>IFERROR(VLOOKUP(UPPER(TRIM('01_raw_data'!T18)),'07_performance_master'!$A$5:$B$14,2,FALSE),"Check")</f>
        <v>4</v>
      </c>
      <c r="V15">
        <f>IFERROR(IF(VALUE('01_raw_data'!U18)&gt;0,VALUE('01_raw_data'!U18),"Check"),"Check")</f>
        <v>21</v>
      </c>
      <c r="W15">
        <f>IFERROR(IF(VALUE('01_raw_data'!V18)&gt;=0, VALUE('01_raw_data'!V18), "Check"), "Check")</f>
        <v>28</v>
      </c>
      <c r="X15">
        <f>IFERROR(IF(VALUE('01_raw_data'!W18)&gt;=0, VALUE('01_raw_data'!W18),"Check"), "Check")</f>
        <v>13</v>
      </c>
      <c r="Y15">
        <f>IFERROR(IF(AND(VALUE('01_raw_data'!X18)&gt;=0, VALUE('01_raw_data'!X18)&lt;=100), VALUE('01_raw_data'!X18), "Check"), "Check")</f>
        <v>65</v>
      </c>
      <c r="Z15" t="str">
        <f>IFERROR(IF(OR(UPPER(TRIM('01_raw_data'!Y18))="YES", UPPER(TRIM('01_raw_data'!Y18))="PROMOTED"),"Promoted", IF(OR(UPPER(TRIM('01_raw_data'!Y18))="NO",UPPER(TRIM('01_raw_data'!Y18))="NOT PROMOTED"), "Not Promoted", "Check")),"Check")</f>
        <v>Not Promoted</v>
      </c>
      <c r="AA15" t="str">
        <f>IFERROR(PROPER(TRIM('01_raw_data'!Z18)), "")</f>
        <v>Bachelor'S</v>
      </c>
      <c r="AB15" t="str">
        <f>IFERROR(PROPER(TRIM('01_raw_data'!AA18)),"")</f>
        <v>European Job Board</v>
      </c>
      <c r="AC15" t="str">
        <f>IFERROR(IF(UPPER(TRIM('01_raw_data'!AB18))="HYBRID","Hybrid",IF(OR(UPPER(TRIM('01_raw_data'!AB18))="REMOTE",UPPER(TRIM('01_raw_data'!AB18))="WFH",UPPER(TRIM('01_raw_data'!AB18))="WORK FROM HOME"),"Remote",IF(OR(UPPER(TRIM('01_raw_data'!AB18))="ONSITE",UPPER(TRIM('01_raw_data'!AB18))="ON-SITE",UPPER(TRIM('01_raw_data'!AB18))="OFFICE"),"Office"))),"Check")</f>
        <v>Hybrid</v>
      </c>
      <c r="AD15" t="str">
        <f>IFERROR(VLOOKUP(UPPER(TRIM('01_raw_data'!AC18)),'09_cost_center'!$A$5:$E$19,1,FALSE), "Check")</f>
        <v>EU-CC101</v>
      </c>
      <c r="AE15" t="str">
        <f>IFERROR(IF(OR(UPPER(TRIM('01_raw_data'!AD18))="CONTRACT", UPPER(TRIM('01_raw_data'!AD18))="CONTRACTOR"), "Contract", IF(OR(PROPER(TRIM('01_raw_data'!AD18))="FTE", UPPER(TRIM('01_raw_data'!AD18))="FULL TIME", UPPER(TRIM('01_raw_data'!AD18))="FULL-TIME"), "Full Time", IF(OR(UPPER(TRIM('01_raw_data'!AD18))="INTERN", UPPER(TRIM('01_raw_data'!AD18))="INTERNSHIP"), "Intern", IF(OR(UPPER(TRIM('01_raw_data'!AD18))="PART TIME", UPPER(TRIM('01_raw_data'!AD18))="PART-TIME"), "Part Time")))), "Check")</f>
        <v>Full Time</v>
      </c>
      <c r="AF15">
        <f>IFERROR(IF(AND(VALUE('01_raw_data'!AE18)&gt;=0,VALUE('01_raw_data'!AE18)&lt;=100), VALUE('01_raw_data'!AE18), "Check"), "Check")</f>
        <v>67.5</v>
      </c>
    </row>
    <row r="16" spans="1:32" x14ac:dyDescent="0.2">
      <c r="A16" t="str">
        <f>"E"&amp;TEXT(VALUE(SUBSTITUTE(UPPER(TRIM('01_raw_data'!A19)),"E","")),"0000")</f>
        <v>E0015</v>
      </c>
      <c r="B16" t="str">
        <f>IF('01_raw_data'!B19="", "", PROPER(TRIM('01_raw_data'!B19)))</f>
        <v>Aleksander Brown</v>
      </c>
      <c r="C16" t="str">
        <f>_xlfn.XLOOKUP(PROPER(TRIM('01_raw_data'!C19)),'03_lookups'!$A$4:$A$9,'03_lookups'!$B$4:$B$9,"Needs Review")</f>
        <v>Female</v>
      </c>
      <c r="D16">
        <f>VALUE('01_raw_data'!D19)</f>
        <v>42</v>
      </c>
      <c r="E16" s="17">
        <f>IF(OR('01_raw_data'!E19="", LOWER(TRIM('01_raw_data'!E19))="not available"), "Missing", '01_raw_data'!E19)</f>
        <v>30754</v>
      </c>
      <c r="F16" t="str">
        <f t="shared" si="0"/>
        <v>Valid</v>
      </c>
      <c r="G16" t="str">
        <f>_xlfn.XLOOKUP(UPPER(TRIM('01_raw_data'!F19)),'04_departments'!A19:A74,'04_departments'!C19:C74,"Needs Review")</f>
        <v>Customer Success</v>
      </c>
      <c r="H16" t="str">
        <f>_xlfn.XLOOKUP('01_clean_data'!G16, '04_departments'!$C$5:$C$60,'04_departments'!$D$5:$D$60,"Needs Review")</f>
        <v>Revenue</v>
      </c>
      <c r="I16" t="str">
        <f>PROPER(TRIM('01_raw_data'!H19))</f>
        <v>Client Success Associate</v>
      </c>
      <c r="J16" t="str">
        <f>IFERROR(UPPER('01_raw_data'!I19), "")</f>
        <v>L2</v>
      </c>
      <c r="K16" t="str">
        <f>IFERROR(UPPER('01_raw_data'!J19), "")</f>
        <v>M050</v>
      </c>
      <c r="L16" t="str">
        <f>IFERROR(VLOOKUP(K16,'05_manager_mapping'!$A$5:$B$64,2), "Missing")</f>
        <v>Louis Szymanski</v>
      </c>
      <c r="M16" t="str">
        <f>IFERROR(_xlfn.XLOOKUP('01_raw_data'!L19,'06_location_master'!$B$5:$B$60,'06_location_master'!$C$5:$C$60), "Missing Location")</f>
        <v>Munich</v>
      </c>
      <c r="N16" t="str">
        <f>IFERROR(_xlfn.XLOOKUP(M16,'06_location_master'!$C$5:$C$60,'06_location_master'!$D$5:$D$60), "Missing Country")</f>
        <v>Germany</v>
      </c>
      <c r="O16" t="str">
        <f>IFERROR(_xlfn.XLOOKUP(M16,'06_location_master'!$C$5:$C$60,'06_location_master'!$E$5:$E$60), "Missing State")</f>
        <v>Bavaria</v>
      </c>
      <c r="P16" s="17">
        <f>IFERROR(--'01_raw_data'!O19,"Missing Date")</f>
        <v>44699</v>
      </c>
      <c r="Q16" s="17">
        <f>IF(TRIM('01_raw_data'!P19)="","", IFERROR('01_raw_data'!P19, "check"))</f>
        <v>45180</v>
      </c>
      <c r="R16" t="str">
        <f>IFERROR(IF(OR(UPPER(TRIM('01_raw_data'!Q19))="A",UPPER(TRIM('01_raw_data'!Q19)="ACTVE"),UPPER(TRIM('01_raw_data'!Q19))="ACTIVE"), "Active", IF(OR(UPPER(TRIM('01_raw_data'!Q19)="INACTIVE"),UPPER(TRIM('01_raw_data'!Q19))="INACTVE"),"Inactive",IF(OR(UPPER(TRIM('01_raw_data'!Q19))="EXITED"), "Exited", IF(OR(UPPER(TRIM('01_raw_data'!Q19))="TERMINATED"), "Terminated", IF(OR(UPPER(TRIM('01_raw_data'!Q19))="LEFT"),"Left",IF(OR(UPPER(TRIM('01_raw_data'!Q19))="RESIGNED"),"Resigned")))))),"Check")</f>
        <v>Inactive</v>
      </c>
      <c r="S16" s="19">
        <f>IFERROR(IF(VALUE('01_raw_data'!R19)&gt;0,VALUE('01_raw_data'!R19),"Check"),"Check")</f>
        <v>53000</v>
      </c>
      <c r="T16" s="19">
        <f>IFERROR(IF(VALUE('01_raw_data'!S19)&gt;0, VALUE('01_raw_data'!S19), "Check"), "Check")</f>
        <v>4800</v>
      </c>
      <c r="U16">
        <f>IFERROR(VLOOKUP(UPPER(TRIM('01_raw_data'!T19)),'07_performance_master'!$A$5:$B$14,2,FALSE),"Check")</f>
        <v>4</v>
      </c>
      <c r="V16">
        <f>IFERROR(IF(VALUE('01_raw_data'!U19)&gt;0,VALUE('01_raw_data'!U19),"Check"),"Check")</f>
        <v>24</v>
      </c>
      <c r="W16">
        <f>IFERROR(IF(VALUE('01_raw_data'!V19)&gt;=0, VALUE('01_raw_data'!V19), "Check"), "Check")</f>
        <v>4</v>
      </c>
      <c r="X16">
        <f>IFERROR(IF(VALUE('01_raw_data'!W19)&gt;=0, VALUE('01_raw_data'!W19),"Check"), "Check")</f>
        <v>5</v>
      </c>
      <c r="Y16">
        <f>IFERROR(IF(AND(VALUE('01_raw_data'!X19)&gt;=0, VALUE('01_raw_data'!X19)&lt;=100), VALUE('01_raw_data'!X19), "Check"), "Check")</f>
        <v>52</v>
      </c>
      <c r="Z16" t="str">
        <f>IFERROR(IF(OR(UPPER(TRIM('01_raw_data'!Y19))="YES", UPPER(TRIM('01_raw_data'!Y19))="PROMOTED"),"Promoted", IF(OR(UPPER(TRIM('01_raw_data'!Y19))="NO",UPPER(TRIM('01_raw_data'!Y19))="NOT PROMOTED"), "Not Promoted", "Check")),"Check")</f>
        <v>Not Promoted</v>
      </c>
      <c r="AA16" t="str">
        <f>IFERROR(PROPER(TRIM('01_raw_data'!Z19)), "")</f>
        <v>Master'S</v>
      </c>
      <c r="AB16" t="str">
        <f>IFERROR(PROPER(TRIM('01_raw_data'!AA19)),"")</f>
        <v>Employee Referral</v>
      </c>
      <c r="AC16" t="str">
        <f>IFERROR(IF(UPPER(TRIM('01_raw_data'!AB19))="HYBRID","Hybrid",IF(OR(UPPER(TRIM('01_raw_data'!AB19))="REMOTE",UPPER(TRIM('01_raw_data'!AB19))="WFH",UPPER(TRIM('01_raw_data'!AB19))="WORK FROM HOME"),"Remote",IF(OR(UPPER(TRIM('01_raw_data'!AB19))="ONSITE",UPPER(TRIM('01_raw_data'!AB19))="ON-SITE",UPPER(TRIM('01_raw_data'!AB19))="OFFICE"),"Office"))),"Check")</f>
        <v>Hybrid</v>
      </c>
      <c r="AD16" t="str">
        <f>IFERROR(VLOOKUP(UPPER(TRIM('01_raw_data'!AC19)),'09_cost_center'!$A$5:$E$19,1,FALSE), "Check")</f>
        <v>EU-CC202</v>
      </c>
      <c r="AE16" t="str">
        <f>IFERROR(IF(OR(UPPER(TRIM('01_raw_data'!AD19))="CONTRACT", UPPER(TRIM('01_raw_data'!AD19))="CONTRACTOR"), "Contract", IF(OR(PROPER(TRIM('01_raw_data'!AD19))="FTE", UPPER(TRIM('01_raw_data'!AD19))="FULL TIME", UPPER(TRIM('01_raw_data'!AD19))="FULL-TIME"), "Full Time", IF(OR(UPPER(TRIM('01_raw_data'!AD19))="INTERN", UPPER(TRIM('01_raw_data'!AD19))="INTERNSHIP"), "Intern", IF(OR(UPPER(TRIM('01_raw_data'!AD19))="PART TIME", UPPER(TRIM('01_raw_data'!AD19))="PART-TIME"), "Part Time")))), "Check")</f>
        <v>Full Time</v>
      </c>
      <c r="AF16">
        <f>IFERROR(IF(AND(VALUE('01_raw_data'!AE19)&gt;=0,VALUE('01_raw_data'!AE19)&lt;=100), VALUE('01_raw_data'!AE19), "Check"), "Check")</f>
        <v>67.7</v>
      </c>
    </row>
    <row r="17" spans="1:32" x14ac:dyDescent="0.2">
      <c r="A17" t="str">
        <f>"E"&amp;TEXT(VALUE(SUBSTITUTE(UPPER(TRIM('01_raw_data'!A20)),"E","")),"0000")</f>
        <v>E0016</v>
      </c>
      <c r="B17" t="str">
        <f>IF('01_raw_data'!B20="", "", PROPER(TRIM('01_raw_data'!B20)))</f>
        <v>Milan Mulder</v>
      </c>
      <c r="C17" t="str">
        <f>_xlfn.XLOOKUP(PROPER(TRIM('01_raw_data'!C20)),'03_lookups'!$A$4:$A$9,'03_lookups'!$B$4:$B$9,"Needs Review")</f>
        <v>Female</v>
      </c>
      <c r="D17">
        <f>VALUE('01_raw_data'!D20)</f>
        <v>45</v>
      </c>
      <c r="E17" s="17">
        <f>IF(OR('01_raw_data'!E20="", LOWER(TRIM('01_raw_data'!E20))="not available"), "Missing", '01_raw_data'!E20)</f>
        <v>29509</v>
      </c>
      <c r="F17" t="str">
        <f t="shared" si="0"/>
        <v>Valid</v>
      </c>
      <c r="G17" t="str">
        <f>_xlfn.XLOOKUP(UPPER(TRIM('01_raw_data'!F20)),'04_departments'!A20:A75,'04_departments'!C20:C75,"Needs Review")</f>
        <v>Marketing</v>
      </c>
      <c r="H17" t="str">
        <f>_xlfn.XLOOKUP('01_clean_data'!G17, '04_departments'!$C$5:$C$60,'04_departments'!$D$5:$D$60,"Needs Review")</f>
        <v>Revenue</v>
      </c>
      <c r="I17" t="str">
        <f>PROPER(TRIM('01_raw_data'!H20))</f>
        <v>Seo Specialist</v>
      </c>
      <c r="J17" t="str">
        <f>IFERROR(UPPER('01_raw_data'!I20), "")</f>
        <v xml:space="preserve"> L2 </v>
      </c>
      <c r="K17" t="str">
        <f>IFERROR(UPPER('01_raw_data'!J20), "")</f>
        <v>M006</v>
      </c>
      <c r="L17" t="str">
        <f>IFERROR(VLOOKUP(K17,'05_manager_mapping'!$A$5:$B$64,2), "Missing")</f>
        <v>Aleksander Fischer</v>
      </c>
      <c r="M17" t="str">
        <f>IFERROR(_xlfn.XLOOKUP('01_raw_data'!L20,'06_location_master'!$B$5:$B$60,'06_location_master'!$C$5:$C$60), "Missing Location")</f>
        <v>Frankfurt</v>
      </c>
      <c r="N17" t="str">
        <f>IFERROR(_xlfn.XLOOKUP(M17,'06_location_master'!$C$5:$C$60,'06_location_master'!$D$5:$D$60), "Missing Country")</f>
        <v>Germany</v>
      </c>
      <c r="O17" t="str">
        <f>IFERROR(_xlfn.XLOOKUP(M17,'06_location_master'!$C$5:$C$60,'06_location_master'!$E$5:$E$60), "Missing State")</f>
        <v>Hesse</v>
      </c>
      <c r="P17" s="17">
        <f>IFERROR(--'01_raw_data'!O20,"Missing Date")</f>
        <v>44325</v>
      </c>
      <c r="Q17" s="17" t="str">
        <f>IF(TRIM('01_raw_data'!P20)="","", IFERROR('01_raw_data'!P20, "check"))</f>
        <v/>
      </c>
      <c r="R17" t="str">
        <f>IFERROR(IF(OR(UPPER(TRIM('01_raw_data'!Q20))="A",UPPER(TRIM('01_raw_data'!Q20)="ACTVE"),UPPER(TRIM('01_raw_data'!Q20))="ACTIVE"), "Active", IF(OR(UPPER(TRIM('01_raw_data'!Q20)="INACTIVE"),UPPER(TRIM('01_raw_data'!Q20))="INACTVE"),"Inactive",IF(OR(UPPER(TRIM('01_raw_data'!Q20))="EXITED"), "Exited", IF(OR(UPPER(TRIM('01_raw_data'!Q20))="TERMINATED"), "Terminated", IF(OR(UPPER(TRIM('01_raw_data'!Q20))="LEFT"),"Left",IF(OR(UPPER(TRIM('01_raw_data'!Q20))="RESIGNED"),"Resigned")))))),"Check")</f>
        <v>Active</v>
      </c>
      <c r="S17" s="19">
        <f>IFERROR(IF(VALUE('01_raw_data'!R20)&gt;0,VALUE('01_raw_data'!R20),"Check"),"Check")</f>
        <v>63000</v>
      </c>
      <c r="T17" s="19">
        <f>IFERROR(IF(VALUE('01_raw_data'!S20)&gt;0, VALUE('01_raw_data'!S20), "Check"), "Check")</f>
        <v>3200</v>
      </c>
      <c r="U17">
        <f>IFERROR(VLOOKUP(UPPER(TRIM('01_raw_data'!T20)),'07_performance_master'!$A$5:$B$14,2,FALSE),"Check")</f>
        <v>3</v>
      </c>
      <c r="V17">
        <f>IFERROR(IF(VALUE('01_raw_data'!U20)&gt;0,VALUE('01_raw_data'!U20),"Check"),"Check")</f>
        <v>22</v>
      </c>
      <c r="W17">
        <f>IFERROR(IF(VALUE('01_raw_data'!V20)&gt;=0, VALUE('01_raw_data'!V20), "Check"), "Check")</f>
        <v>0</v>
      </c>
      <c r="X17">
        <f>IFERROR(IF(VALUE('01_raw_data'!W20)&gt;=0, VALUE('01_raw_data'!W20),"Check"), "Check")</f>
        <v>9</v>
      </c>
      <c r="Y17">
        <f>IFERROR(IF(AND(VALUE('01_raw_data'!X20)&gt;=0, VALUE('01_raw_data'!X20)&lt;=100), VALUE('01_raw_data'!X20), "Check"), "Check")</f>
        <v>57</v>
      </c>
      <c r="Z17" t="str">
        <f>IFERROR(IF(OR(UPPER(TRIM('01_raw_data'!Y20))="YES", UPPER(TRIM('01_raw_data'!Y20))="PROMOTED"),"Promoted", IF(OR(UPPER(TRIM('01_raw_data'!Y20))="NO",UPPER(TRIM('01_raw_data'!Y20))="NOT PROMOTED"), "Not Promoted", "Check")),"Check")</f>
        <v>Not Promoted</v>
      </c>
      <c r="AA17" t="str">
        <f>IFERROR(PROPER(TRIM('01_raw_data'!Z20)), "")</f>
        <v>Master'S</v>
      </c>
      <c r="AB17" t="str">
        <f>IFERROR(PROPER(TRIM('01_raw_data'!AA20)),"")</f>
        <v>Internal Transfer</v>
      </c>
      <c r="AC17" t="str">
        <f>IFERROR(IF(UPPER(TRIM('01_raw_data'!AB20))="HYBRID","Hybrid",IF(OR(UPPER(TRIM('01_raw_data'!AB20))="REMOTE",UPPER(TRIM('01_raw_data'!AB20))="WFH",UPPER(TRIM('01_raw_data'!AB20))="WORK FROM HOME"),"Remote",IF(OR(UPPER(TRIM('01_raw_data'!AB20))="ONSITE",UPPER(TRIM('01_raw_data'!AB20))="ON-SITE",UPPER(TRIM('01_raw_data'!AB20))="OFFICE"),"Office"))),"Check")</f>
        <v>Hybrid</v>
      </c>
      <c r="AD17" t="str">
        <f>IFERROR(VLOOKUP(UPPER(TRIM('01_raw_data'!AC20)),'09_cost_center'!$A$5:$E$19,1,FALSE), "Check")</f>
        <v>EU-CC203</v>
      </c>
      <c r="AE17" t="str">
        <f>IFERROR(IF(OR(UPPER(TRIM('01_raw_data'!AD20))="CONTRACT", UPPER(TRIM('01_raw_data'!AD20))="CONTRACTOR"), "Contract", IF(OR(PROPER(TRIM('01_raw_data'!AD20))="FTE", UPPER(TRIM('01_raw_data'!AD20))="FULL TIME", UPPER(TRIM('01_raw_data'!AD20))="FULL-TIME"), "Full Time", IF(OR(UPPER(TRIM('01_raw_data'!AD20))="INTERN", UPPER(TRIM('01_raw_data'!AD20))="INTERNSHIP"), "Intern", IF(OR(UPPER(TRIM('01_raw_data'!AD20))="PART TIME", UPPER(TRIM('01_raw_data'!AD20))="PART-TIME"), "Part Time")))), "Check")</f>
        <v>Part Time</v>
      </c>
      <c r="AF17">
        <f>IFERROR(IF(AND(VALUE('01_raw_data'!AE20)&gt;=0,VALUE('01_raw_data'!AE20)&lt;=100), VALUE('01_raw_data'!AE20), "Check"), "Check")</f>
        <v>58</v>
      </c>
    </row>
    <row r="18" spans="1:32" x14ac:dyDescent="0.2">
      <c r="A18" t="str">
        <f>"E"&amp;TEXT(VALUE(SUBSTITUTE(UPPER(TRIM('01_raw_data'!A21)),"E","")),"0000")</f>
        <v>E0017</v>
      </c>
      <c r="B18" t="str">
        <f>IF('01_raw_data'!B21="", "", PROPER(TRIM('01_raw_data'!B21)))</f>
        <v>Valeria Olsson</v>
      </c>
      <c r="C18" t="str">
        <f>_xlfn.XLOOKUP(PROPER(TRIM('01_raw_data'!C21)),'03_lookups'!$A$4:$A$9,'03_lookups'!$B$4:$B$9,"Needs Review")</f>
        <v>Male</v>
      </c>
      <c r="D18">
        <f>VALUE('01_raw_data'!D21)</f>
        <v>28</v>
      </c>
      <c r="E18" s="17">
        <f>IF(OR('01_raw_data'!E21="", LOWER(TRIM('01_raw_data'!E21))="not available"), "Missing", '01_raw_data'!E21)</f>
        <v>35861</v>
      </c>
      <c r="F18" t="str">
        <f t="shared" si="0"/>
        <v>Valid</v>
      </c>
      <c r="G18" t="str">
        <f>_xlfn.XLOOKUP(UPPER(TRIM('01_raw_data'!F21)),'04_departments'!A21:A76,'04_departments'!C21:C76,"Needs Review")</f>
        <v>Needs Review</v>
      </c>
      <c r="H18" t="str">
        <f>_xlfn.XLOOKUP('01_clean_data'!G18, '04_departments'!$C$5:$C$60,'04_departments'!$D$5:$D$60,"Needs Review")</f>
        <v>Needs Review</v>
      </c>
      <c r="I18" t="str">
        <f>PROPER(TRIM('01_raw_data'!H21))</f>
        <v>Analytics Engineer</v>
      </c>
      <c r="J18" t="str">
        <f>IFERROR(UPPER('01_raw_data'!I21), "")</f>
        <v>L2</v>
      </c>
      <c r="K18" t="str">
        <f>IFERROR(UPPER('01_raw_data'!J21), "")</f>
        <v>M003</v>
      </c>
      <c r="L18" t="str">
        <f>IFERROR(VLOOKUP(K18,'05_manager_mapping'!$A$5:$B$64,2), "Missing")</f>
        <v>Sarah Lopez</v>
      </c>
      <c r="M18" t="str">
        <f>IFERROR(_xlfn.XLOOKUP('01_raw_data'!L21,'06_location_master'!$B$5:$B$60,'06_location_master'!$C$5:$C$60), "Missing Location")</f>
        <v>Stockholm</v>
      </c>
      <c r="N18" t="str">
        <f>IFERROR(_xlfn.XLOOKUP(M18,'06_location_master'!$C$5:$C$60,'06_location_master'!$D$5:$D$60), "Missing Country")</f>
        <v>Sweden</v>
      </c>
      <c r="O18" t="str">
        <f>IFERROR(_xlfn.XLOOKUP(M18,'06_location_master'!$C$5:$C$60,'06_location_master'!$E$5:$E$60), "Missing State")</f>
        <v>Stockholm County</v>
      </c>
      <c r="P18" s="17">
        <f>IFERROR(--'01_raw_data'!O21,"Missing Date")</f>
        <v>42737</v>
      </c>
      <c r="Q18" s="17" t="str">
        <f>IF(TRIM('01_raw_data'!P21)="","", IFERROR('01_raw_data'!P21, "check"))</f>
        <v/>
      </c>
      <c r="R18" t="str">
        <f>IFERROR(IF(OR(UPPER(TRIM('01_raw_data'!Q21))="A",UPPER(TRIM('01_raw_data'!Q21)="ACTVE"),UPPER(TRIM('01_raw_data'!Q21))="ACTIVE"), "Active", IF(OR(UPPER(TRIM('01_raw_data'!Q21)="INACTIVE"),UPPER(TRIM('01_raw_data'!Q21))="INACTVE"),"Inactive",IF(OR(UPPER(TRIM('01_raw_data'!Q21))="EXITED"), "Exited", IF(OR(UPPER(TRIM('01_raw_data'!Q21))="TERMINATED"), "Terminated", IF(OR(UPPER(TRIM('01_raw_data'!Q21))="LEFT"),"Left",IF(OR(UPPER(TRIM('01_raw_data'!Q21))="RESIGNED"),"Resigned")))))),"Check")</f>
        <v>Active</v>
      </c>
      <c r="S18" s="19">
        <f>IFERROR(IF(VALUE('01_raw_data'!R21)&gt;0,VALUE('01_raw_data'!R21),"Check"),"Check")</f>
        <v>64000</v>
      </c>
      <c r="T18" s="19">
        <f>IFERROR(IF(VALUE('01_raw_data'!S21)&gt;0, VALUE('01_raw_data'!S21), "Check"), "Check")</f>
        <v>1300</v>
      </c>
      <c r="U18">
        <f>IFERROR(VLOOKUP(UPPER(TRIM('01_raw_data'!T21)),'07_performance_master'!$A$5:$B$14,2,FALSE),"Check")</f>
        <v>2</v>
      </c>
      <c r="V18">
        <f>IFERROR(IF(VALUE('01_raw_data'!U21)&gt;0,VALUE('01_raw_data'!U21),"Check"),"Check")</f>
        <v>33</v>
      </c>
      <c r="W18">
        <f>IFERROR(IF(VALUE('01_raw_data'!V21)&gt;=0, VALUE('01_raw_data'!V21), "Check"), "Check")</f>
        <v>9</v>
      </c>
      <c r="X18">
        <f>IFERROR(IF(VALUE('01_raw_data'!W21)&gt;=0, VALUE('01_raw_data'!W21),"Check"), "Check")</f>
        <v>20</v>
      </c>
      <c r="Y18">
        <f>IFERROR(IF(AND(VALUE('01_raw_data'!X21)&gt;=0, VALUE('01_raw_data'!X21)&lt;=100), VALUE('01_raw_data'!X21), "Check"), "Check")</f>
        <v>45</v>
      </c>
      <c r="Z18" t="str">
        <f>IFERROR(IF(OR(UPPER(TRIM('01_raw_data'!Y21))="YES", UPPER(TRIM('01_raw_data'!Y21))="PROMOTED"),"Promoted", IF(OR(UPPER(TRIM('01_raw_data'!Y21))="NO",UPPER(TRIM('01_raw_data'!Y21))="NOT PROMOTED"), "Not Promoted", "Check")),"Check")</f>
        <v>Not Promoted</v>
      </c>
      <c r="AA18" t="str">
        <f>IFERROR(PROPER(TRIM('01_raw_data'!Z21)), "")</f>
        <v>Bachelor'S</v>
      </c>
      <c r="AB18" t="str">
        <f>IFERROR(PROPER(TRIM('01_raw_data'!AA21)),"")</f>
        <v>European Job Board</v>
      </c>
      <c r="AC18" t="str">
        <f>IFERROR(IF(UPPER(TRIM('01_raw_data'!AB21))="HYBRID","Hybrid",IF(OR(UPPER(TRIM('01_raw_data'!AB21))="REMOTE",UPPER(TRIM('01_raw_data'!AB21))="WFH",UPPER(TRIM('01_raw_data'!AB21))="WORK FROM HOME"),"Remote",IF(OR(UPPER(TRIM('01_raw_data'!AB21))="ONSITE",UPPER(TRIM('01_raw_data'!AB21))="ON-SITE",UPPER(TRIM('01_raw_data'!AB21))="OFFICE"),"Office"))),"Check")</f>
        <v>Hybrid</v>
      </c>
      <c r="AD18" t="str">
        <f>IFERROR(VLOOKUP(UPPER(TRIM('01_raw_data'!AC21)),'09_cost_center'!$A$5:$E$19,1,FALSE), "Check")</f>
        <v>EU-CC103</v>
      </c>
      <c r="AE18" t="str">
        <f>IFERROR(IF(OR(UPPER(TRIM('01_raw_data'!AD21))="CONTRACT", UPPER(TRIM('01_raw_data'!AD21))="CONTRACTOR"), "Contract", IF(OR(PROPER(TRIM('01_raw_data'!AD21))="FTE", UPPER(TRIM('01_raw_data'!AD21))="FULL TIME", UPPER(TRIM('01_raw_data'!AD21))="FULL-TIME"), "Full Time", IF(OR(UPPER(TRIM('01_raw_data'!AD21))="INTERN", UPPER(TRIM('01_raw_data'!AD21))="INTERNSHIP"), "Intern", IF(OR(UPPER(TRIM('01_raw_data'!AD21))="PART TIME", UPPER(TRIM('01_raw_data'!AD21))="PART-TIME"), "Part Time")))), "Check")</f>
        <v>Part Time</v>
      </c>
      <c r="AF18">
        <f>IFERROR(IF(AND(VALUE('01_raw_data'!AE21)&gt;=0,VALUE('01_raw_data'!AE21)&lt;=100), VALUE('01_raw_data'!AE21), "Check"), "Check")</f>
        <v>42</v>
      </c>
    </row>
    <row r="19" spans="1:32" x14ac:dyDescent="0.2">
      <c r="A19" t="str">
        <f>"E"&amp;TEXT(VALUE(SUBSTITUTE(UPPER(TRIM('01_raw_data'!A22)),"E","")),"0000")</f>
        <v>E0018</v>
      </c>
      <c r="B19" t="str">
        <f>IF('01_raw_data'!B22="", "", PROPER(TRIM('01_raw_data'!B22)))</f>
        <v>Luuk Rodriguez</v>
      </c>
      <c r="C19" t="str">
        <f>_xlfn.XLOOKUP(PROPER(TRIM('01_raw_data'!C22)),'03_lookups'!$A$4:$A$9,'03_lookups'!$B$4:$B$9,"Needs Review")</f>
        <v>Male</v>
      </c>
      <c r="D19">
        <f>VALUE('01_raw_data'!D22)</f>
        <v>26</v>
      </c>
      <c r="E19" s="17">
        <f>IF(OR('01_raw_data'!E22="", LOWER(TRIM('01_raw_data'!E22))="not available"), "Missing", '01_raw_data'!E22)</f>
        <v>36486</v>
      </c>
      <c r="F19" t="str">
        <f t="shared" si="0"/>
        <v>Valid</v>
      </c>
      <c r="G19" t="str">
        <f>_xlfn.XLOOKUP(UPPER(TRIM('01_raw_data'!F22)),'04_departments'!A22:A77,'04_departments'!C22:C77,"Needs Review")</f>
        <v>Customer Success</v>
      </c>
      <c r="H19" t="str">
        <f>_xlfn.XLOOKUP('01_clean_data'!G19, '04_departments'!$C$5:$C$60,'04_departments'!$D$5:$D$60,"Needs Review")</f>
        <v>Revenue</v>
      </c>
      <c r="I19" t="str">
        <f>PROPER(TRIM('01_raw_data'!H22))</f>
        <v>Customer Success Manager</v>
      </c>
      <c r="J19" t="str">
        <f>IFERROR(UPPER('01_raw_data'!I22), "")</f>
        <v>L3</v>
      </c>
      <c r="K19" t="str">
        <f>IFERROR(UPPER('01_raw_data'!J22), "")</f>
        <v>M024</v>
      </c>
      <c r="L19" t="str">
        <f>IFERROR(VLOOKUP(K19,'05_manager_mapping'!$A$5:$B$64,2), "Missing")</f>
        <v>Noah Ryan</v>
      </c>
      <c r="M19" t="str">
        <f>IFERROR(_xlfn.XLOOKUP('01_raw_data'!L22,'06_location_master'!$B$5:$B$60,'06_location_master'!$C$5:$C$60), "Missing Location")</f>
        <v>Missing Location</v>
      </c>
      <c r="N19" t="str">
        <f>IFERROR(_xlfn.XLOOKUP(M19,'06_location_master'!$C$5:$C$60,'06_location_master'!$D$5:$D$60), "Missing Country")</f>
        <v>Missing Country</v>
      </c>
      <c r="O19" t="str">
        <f>IFERROR(_xlfn.XLOOKUP(M19,'06_location_master'!$C$5:$C$60,'06_location_master'!$E$5:$E$60), "Missing State")</f>
        <v>Missing State</v>
      </c>
      <c r="P19" s="17">
        <f>IFERROR(--'01_raw_data'!O22,"Missing Date")</f>
        <v>44684</v>
      </c>
      <c r="Q19" s="17" t="str">
        <f>IF(TRIM('01_raw_data'!P22)="","", IFERROR('01_raw_data'!P22, "check"))</f>
        <v/>
      </c>
      <c r="R19" t="str">
        <f>IFERROR(IF(OR(UPPER(TRIM('01_raw_data'!Q22))="A",UPPER(TRIM('01_raw_data'!Q22)="ACTVE"),UPPER(TRIM('01_raw_data'!Q22))="ACTIVE"), "Active", IF(OR(UPPER(TRIM('01_raw_data'!Q22)="INACTIVE"),UPPER(TRIM('01_raw_data'!Q22))="INACTVE"),"Inactive",IF(OR(UPPER(TRIM('01_raw_data'!Q22))="EXITED"), "Exited", IF(OR(UPPER(TRIM('01_raw_data'!Q22))="TERMINATED"), "Terminated", IF(OR(UPPER(TRIM('01_raw_data'!Q22))="LEFT"),"Left",IF(OR(UPPER(TRIM('01_raw_data'!Q22))="RESIGNED"),"Resigned")))))),"Check")</f>
        <v>Active</v>
      </c>
      <c r="S19" s="19">
        <f>IFERROR(IF(VALUE('01_raw_data'!R22)&gt;0,VALUE('01_raw_data'!R22),"Check"),"Check")</f>
        <v>72000</v>
      </c>
      <c r="T19" s="19">
        <f>IFERROR(IF(VALUE('01_raw_data'!S22)&gt;0, VALUE('01_raw_data'!S22), "Check"), "Check")</f>
        <v>6500</v>
      </c>
      <c r="U19">
        <f>IFERROR(VLOOKUP(UPPER(TRIM('01_raw_data'!T22)),'07_performance_master'!$A$5:$B$14,2,FALSE),"Check")</f>
        <v>4</v>
      </c>
      <c r="V19">
        <f>IFERROR(IF(VALUE('01_raw_data'!U22)&gt;0,VALUE('01_raw_data'!U22),"Check"),"Check")</f>
        <v>7</v>
      </c>
      <c r="W19">
        <f>IFERROR(IF(VALUE('01_raw_data'!V22)&gt;=0, VALUE('01_raw_data'!V22), "Check"), "Check")</f>
        <v>7</v>
      </c>
      <c r="X19">
        <f>IFERROR(IF(VALUE('01_raw_data'!W22)&gt;=0, VALUE('01_raw_data'!W22),"Check"), "Check")</f>
        <v>13</v>
      </c>
      <c r="Y19" t="str">
        <f>IFERROR(IF(AND(VALUE('01_raw_data'!X22)&gt;=0, VALUE('01_raw_data'!X22)&lt;=100), VALUE('01_raw_data'!X22), "Check"), "Check")</f>
        <v>Check</v>
      </c>
      <c r="Z19" t="str">
        <f>IFERROR(IF(OR(UPPER(TRIM('01_raw_data'!Y22))="YES", UPPER(TRIM('01_raw_data'!Y22))="PROMOTED"),"Promoted", IF(OR(UPPER(TRIM('01_raw_data'!Y22))="NO",UPPER(TRIM('01_raw_data'!Y22))="NOT PROMOTED"), "Not Promoted", "Check")),"Check")</f>
        <v>Not Promoted</v>
      </c>
      <c r="AA19" t="str">
        <f>IFERROR(PROPER(TRIM('01_raw_data'!Z22)), "")</f>
        <v>Bachelor'S</v>
      </c>
      <c r="AB19" t="str">
        <f>IFERROR(PROPER(TRIM('01_raw_data'!AA22)),"")</f>
        <v>Company Careers Page</v>
      </c>
      <c r="AC19" t="str">
        <f>IFERROR(IF(UPPER(TRIM('01_raw_data'!AB22))="HYBRID","Hybrid",IF(OR(UPPER(TRIM('01_raw_data'!AB22))="REMOTE",UPPER(TRIM('01_raw_data'!AB22))="WFH",UPPER(TRIM('01_raw_data'!AB22))="WORK FROM HOME"),"Remote",IF(OR(UPPER(TRIM('01_raw_data'!AB22))="ONSITE",UPPER(TRIM('01_raw_data'!AB22))="ON-SITE",UPPER(TRIM('01_raw_data'!AB22))="OFFICE"),"Office"))),"Check")</f>
        <v>Hybrid</v>
      </c>
      <c r="AD19" t="str">
        <f>IFERROR(VLOOKUP(UPPER(TRIM('01_raw_data'!AC22)),'09_cost_center'!$A$5:$E$19,1,FALSE), "Check")</f>
        <v>EU-CC202</v>
      </c>
      <c r="AE19" t="str">
        <f>IFERROR(IF(OR(UPPER(TRIM('01_raw_data'!AD22))="CONTRACT", UPPER(TRIM('01_raw_data'!AD22))="CONTRACTOR"), "Contract", IF(OR(PROPER(TRIM('01_raw_data'!AD22))="FTE", UPPER(TRIM('01_raw_data'!AD22))="FULL TIME", UPPER(TRIM('01_raw_data'!AD22))="FULL-TIME"), "Full Time", IF(OR(UPPER(TRIM('01_raw_data'!AD22))="INTERN", UPPER(TRIM('01_raw_data'!AD22))="INTERNSHIP"), "Intern", IF(OR(UPPER(TRIM('01_raw_data'!AD22))="PART TIME", UPPER(TRIM('01_raw_data'!AD22))="PART-TIME"), "Part Time")))), "Check")</f>
        <v>Full Time</v>
      </c>
      <c r="AF19">
        <f>IFERROR(IF(AND(VALUE('01_raw_data'!AE22)&gt;=0,VALUE('01_raw_data'!AE22)&lt;=100), VALUE('01_raw_data'!AE22), "Check"), "Check")</f>
        <v>70.7</v>
      </c>
    </row>
    <row r="20" spans="1:32" x14ac:dyDescent="0.2">
      <c r="A20" t="str">
        <f>"E"&amp;TEXT(VALUE(SUBSTITUTE(UPPER(TRIM('01_raw_data'!A23)),"E","")),"0000")</f>
        <v>E0019</v>
      </c>
      <c r="B20" t="str">
        <f>IF('01_raw_data'!B23="", "", PROPER(TRIM('01_raw_data'!B23)))</f>
        <v>Linnea Costa</v>
      </c>
      <c r="C20" t="str">
        <f>_xlfn.XLOOKUP(PROPER(TRIM('01_raw_data'!C23)),'03_lookups'!$A$4:$A$9,'03_lookups'!$B$4:$B$9,"Needs Review")</f>
        <v>Male</v>
      </c>
      <c r="D20">
        <f>VALUE('01_raw_data'!D23)</f>
        <v>35</v>
      </c>
      <c r="E20" s="17" t="str">
        <f>IF(OR('01_raw_data'!E23="", LOWER(TRIM('01_raw_data'!E23))="not available"), "Missing", '01_raw_data'!E23)</f>
        <v>07-29-1990</v>
      </c>
      <c r="F20" t="str">
        <f t="shared" si="0"/>
        <v>Needs Review</v>
      </c>
      <c r="G20" t="str">
        <f>_xlfn.XLOOKUP(UPPER(TRIM('01_raw_data'!F23)),'04_departments'!A23:A78,'04_departments'!C23:C78,"Needs Review")</f>
        <v>Needs Review</v>
      </c>
      <c r="H20" t="str">
        <f>_xlfn.XLOOKUP('01_clean_data'!G20, '04_departments'!$C$5:$C$60,'04_departments'!$D$5:$D$60,"Needs Review")</f>
        <v>Needs Review</v>
      </c>
      <c r="I20" t="str">
        <f>PROPER(TRIM('01_raw_data'!H23))</f>
        <v>Product Manager</v>
      </c>
      <c r="J20" t="str">
        <f>IFERROR(UPPER('01_raw_data'!I23), "")</f>
        <v>L3</v>
      </c>
      <c r="K20" t="str">
        <f>IFERROR(UPPER('01_raw_data'!J23), "")</f>
        <v>M028</v>
      </c>
      <c r="L20" t="str">
        <f>IFERROR(VLOOKUP(K20,'05_manager_mapping'!$A$5:$B$64,2), "Missing")</f>
        <v>Sara Fernandes</v>
      </c>
      <c r="M20" t="str">
        <f>IFERROR(_xlfn.XLOOKUP('01_raw_data'!L23,'06_location_master'!$B$5:$B$60,'06_location_master'!$C$5:$C$60), "Missing Location")</f>
        <v>Dublin</v>
      </c>
      <c r="N20" t="str">
        <f>IFERROR(_xlfn.XLOOKUP(M20,'06_location_master'!$C$5:$C$60,'06_location_master'!$D$5:$D$60), "Missing Country")</f>
        <v>Ireland</v>
      </c>
      <c r="O20" t="str">
        <f>IFERROR(_xlfn.XLOOKUP(M20,'06_location_master'!$C$5:$C$60,'06_location_master'!$E$5:$E$60), "Missing State")</f>
        <v>Leinster</v>
      </c>
      <c r="P20" s="17">
        <f>IFERROR(--'01_raw_data'!O23,"Missing Date")</f>
        <v>42749</v>
      </c>
      <c r="Q20" s="17" t="str">
        <f>IF(TRIM('01_raw_data'!P23)="","", IFERROR('01_raw_data'!P23, "check"))</f>
        <v/>
      </c>
      <c r="R20" t="str">
        <f>IFERROR(IF(OR(UPPER(TRIM('01_raw_data'!Q23))="A",UPPER(TRIM('01_raw_data'!Q23)="ACTVE"),UPPER(TRIM('01_raw_data'!Q23))="ACTIVE"), "Active", IF(OR(UPPER(TRIM('01_raw_data'!Q23)="INACTIVE"),UPPER(TRIM('01_raw_data'!Q23))="INACTVE"),"Inactive",IF(OR(UPPER(TRIM('01_raw_data'!Q23))="EXITED"), "Exited", IF(OR(UPPER(TRIM('01_raw_data'!Q23))="TERMINATED"), "Terminated", IF(OR(UPPER(TRIM('01_raw_data'!Q23))="LEFT"),"Left",IF(OR(UPPER(TRIM('01_raw_data'!Q23))="RESIGNED"),"Resigned")))))),"Check")</f>
        <v>Active</v>
      </c>
      <c r="S20" s="19">
        <f>IFERROR(IF(VALUE('01_raw_data'!R23)&gt;0,VALUE('01_raw_data'!R23),"Check"),"Check")</f>
        <v>85000</v>
      </c>
      <c r="T20" s="19">
        <f>IFERROR(IF(VALUE('01_raw_data'!S23)&gt;0, VALUE('01_raw_data'!S23), "Check"), "Check")</f>
        <v>4200</v>
      </c>
      <c r="U20">
        <f>IFERROR(VLOOKUP(UPPER(TRIM('01_raw_data'!T23)),'07_performance_master'!$A$5:$B$14,2,FALSE),"Check")</f>
        <v>3</v>
      </c>
      <c r="V20">
        <f>IFERROR(IF(VALUE('01_raw_data'!U23)&gt;0,VALUE('01_raw_data'!U23),"Check"),"Check")</f>
        <v>26</v>
      </c>
      <c r="W20">
        <f>IFERROR(IF(VALUE('01_raw_data'!V23)&gt;=0, VALUE('01_raw_data'!V23), "Check"), "Check")</f>
        <v>25</v>
      </c>
      <c r="X20">
        <f>IFERROR(IF(VALUE('01_raw_data'!W23)&gt;=0, VALUE('01_raw_data'!W23),"Check"), "Check")</f>
        <v>9</v>
      </c>
      <c r="Y20">
        <f>IFERROR(IF(AND(VALUE('01_raw_data'!X23)&gt;=0, VALUE('01_raw_data'!X23)&lt;=100), VALUE('01_raw_data'!X23), "Check"), "Check")</f>
        <v>52</v>
      </c>
      <c r="Z20" t="str">
        <f>IFERROR(IF(OR(UPPER(TRIM('01_raw_data'!Y23))="YES", UPPER(TRIM('01_raw_data'!Y23))="PROMOTED"),"Promoted", IF(OR(UPPER(TRIM('01_raw_data'!Y23))="NO",UPPER(TRIM('01_raw_data'!Y23))="NOT PROMOTED"), "Not Promoted", "Check")),"Check")</f>
        <v>Not Promoted</v>
      </c>
      <c r="AA20" t="str">
        <f>IFERROR(PROPER(TRIM('01_raw_data'!Z23)), "")</f>
        <v>Master'S</v>
      </c>
      <c r="AB20" t="str">
        <f>IFERROR(PROPER(TRIM('01_raw_data'!AA23)),"")</f>
        <v>Internal Transfer</v>
      </c>
      <c r="AC20" t="str">
        <f>IFERROR(IF(UPPER(TRIM('01_raw_data'!AB23))="HYBRID","Hybrid",IF(OR(UPPER(TRIM('01_raw_data'!AB23))="REMOTE",UPPER(TRIM('01_raw_data'!AB23))="WFH",UPPER(TRIM('01_raw_data'!AB23))="WORK FROM HOME"),"Remote",IF(OR(UPPER(TRIM('01_raw_data'!AB23))="ONSITE",UPPER(TRIM('01_raw_data'!AB23))="ON-SITE",UPPER(TRIM('01_raw_data'!AB23))="OFFICE"),"Office"))),"Check")</f>
        <v>Remote</v>
      </c>
      <c r="AD20" t="str">
        <f>IFERROR(VLOOKUP(UPPER(TRIM('01_raw_data'!AC23)),'09_cost_center'!$A$5:$E$19,1,FALSE), "Check")</f>
        <v>EU-CC102</v>
      </c>
      <c r="AE20" t="str">
        <f>IFERROR(IF(OR(UPPER(TRIM('01_raw_data'!AD23))="CONTRACT", UPPER(TRIM('01_raw_data'!AD23))="CONTRACTOR"), "Contract", IF(OR(PROPER(TRIM('01_raw_data'!AD23))="FTE", UPPER(TRIM('01_raw_data'!AD23))="FULL TIME", UPPER(TRIM('01_raw_data'!AD23))="FULL-TIME"), "Full Time", IF(OR(UPPER(TRIM('01_raw_data'!AD23))="INTERN", UPPER(TRIM('01_raw_data'!AD23))="INTERNSHIP"), "Intern", IF(OR(UPPER(TRIM('01_raw_data'!AD23))="PART TIME", UPPER(TRIM('01_raw_data'!AD23))="PART-TIME"), "Part Time")))), "Check")</f>
        <v>Full Time</v>
      </c>
      <c r="AF20">
        <f>IFERROR(IF(AND(VALUE('01_raw_data'!AE23)&gt;=0,VALUE('01_raw_data'!AE23)&lt;=100), VALUE('01_raw_data'!AE23), "Check"), "Check")</f>
        <v>57.2</v>
      </c>
    </row>
    <row r="21" spans="1:32" x14ac:dyDescent="0.2">
      <c r="A21" t="str">
        <f>"E"&amp;TEXT(VALUE(SUBSTITUTE(UPPER(TRIM('01_raw_data'!A24)),"E","")),"0000")</f>
        <v>E0020</v>
      </c>
      <c r="B21" t="str">
        <f>IF('01_raw_data'!B24="", "", PROPER(TRIM('01_raw_data'!B24)))</f>
        <v>Camille Bianchi</v>
      </c>
      <c r="C21" t="str">
        <f>_xlfn.XLOOKUP(PROPER(TRIM('01_raw_data'!C24)),'03_lookups'!$A$4:$A$9,'03_lookups'!$B$4:$B$9,"Needs Review")</f>
        <v>Male</v>
      </c>
      <c r="D21">
        <f>VALUE('01_raw_data'!D24)</f>
        <v>36</v>
      </c>
      <c r="E21" s="17">
        <f>IF(OR('01_raw_data'!E24="", LOWER(TRIM('01_raw_data'!E24))="not available"), "Missing", '01_raw_data'!E24)</f>
        <v>32707</v>
      </c>
      <c r="F21" t="str">
        <f t="shared" si="0"/>
        <v>Valid</v>
      </c>
      <c r="G21" t="str">
        <f>_xlfn.XLOOKUP(UPPER(TRIM('01_raw_data'!F24)),'04_departments'!A24:A79,'04_departments'!C24:C79,"Needs Review")</f>
        <v>Needs Review</v>
      </c>
      <c r="H21" t="str">
        <f>_xlfn.XLOOKUP('01_clean_data'!G21, '04_departments'!$C$5:$C$60,'04_departments'!$D$5:$D$60,"Needs Review")</f>
        <v>Needs Review</v>
      </c>
      <c r="I21" t="str">
        <f>PROPER(TRIM('01_raw_data'!H24))</f>
        <v>Senior Software Engineer</v>
      </c>
      <c r="J21" t="str">
        <f>IFERROR(UPPER('01_raw_data'!I24), "")</f>
        <v>L2</v>
      </c>
      <c r="K21" t="str">
        <f>IFERROR(UPPER('01_raw_data'!J24), "")</f>
        <v>M001</v>
      </c>
      <c r="L21" t="str">
        <f>IFERROR(VLOOKUP(K21,'05_manager_mapping'!$A$5:$B$64,2), "Missing")</f>
        <v>Milan Leroy</v>
      </c>
      <c r="M21" t="str">
        <f>IFERROR(_xlfn.XLOOKUP('01_raw_data'!L24,'06_location_master'!$B$5:$B$60,'06_location_master'!$C$5:$C$60), "Missing Location")</f>
        <v>London</v>
      </c>
      <c r="N21" t="str">
        <f>IFERROR(_xlfn.XLOOKUP(M21,'06_location_master'!$C$5:$C$60,'06_location_master'!$D$5:$D$60), "Missing Country")</f>
        <v>United Kingdom</v>
      </c>
      <c r="O21" t="str">
        <f>IFERROR(_xlfn.XLOOKUP(M21,'06_location_master'!$C$5:$C$60,'06_location_master'!$E$5:$E$60), "Missing State")</f>
        <v>England</v>
      </c>
      <c r="P21" s="17">
        <f>IFERROR(--'01_raw_data'!O24,"Missing Date")</f>
        <v>45589</v>
      </c>
      <c r="Q21" s="17" t="str">
        <f>IF(TRIM('01_raw_data'!P24)="","", IFERROR('01_raw_data'!P24, "check"))</f>
        <v/>
      </c>
      <c r="R21" t="str">
        <f>IFERROR(IF(OR(UPPER(TRIM('01_raw_data'!Q24))="A",UPPER(TRIM('01_raw_data'!Q24)="ACTVE"),UPPER(TRIM('01_raw_data'!Q24))="ACTIVE"), "Active", IF(OR(UPPER(TRIM('01_raw_data'!Q24)="INACTIVE"),UPPER(TRIM('01_raw_data'!Q24))="INACTVE"),"Inactive",IF(OR(UPPER(TRIM('01_raw_data'!Q24))="EXITED"), "Exited", IF(OR(UPPER(TRIM('01_raw_data'!Q24))="TERMINATED"), "Terminated", IF(OR(UPPER(TRIM('01_raw_data'!Q24))="LEFT"),"Left",IF(OR(UPPER(TRIM('01_raw_data'!Q24))="RESIGNED"),"Resigned")))))),"Check")</f>
        <v>Active</v>
      </c>
      <c r="S21" s="19">
        <f>IFERROR(IF(VALUE('01_raw_data'!R24)&gt;0,VALUE('01_raw_data'!R24),"Check"),"Check")</f>
        <v>70000</v>
      </c>
      <c r="T21" s="19">
        <f>IFERROR(IF(VALUE('01_raw_data'!S24)&gt;0, VALUE('01_raw_data'!S24), "Check"), "Check")</f>
        <v>3500</v>
      </c>
      <c r="U21">
        <f>IFERROR(VLOOKUP(UPPER(TRIM('01_raw_data'!T24)),'07_performance_master'!$A$5:$B$14,2,FALSE),"Check")</f>
        <v>3</v>
      </c>
      <c r="V21">
        <f>IFERROR(IF(VALUE('01_raw_data'!U24)&gt;0,VALUE('01_raw_data'!U24),"Check"),"Check")</f>
        <v>13</v>
      </c>
      <c r="W21">
        <f>IFERROR(IF(VALUE('01_raw_data'!V24)&gt;=0, VALUE('01_raw_data'!V24), "Check"), "Check")</f>
        <v>16</v>
      </c>
      <c r="X21">
        <f>IFERROR(IF(VALUE('01_raw_data'!W24)&gt;=0, VALUE('01_raw_data'!W24),"Check"), "Check")</f>
        <v>6</v>
      </c>
      <c r="Y21">
        <f>IFERROR(IF(AND(VALUE('01_raw_data'!X24)&gt;=0, VALUE('01_raw_data'!X24)&lt;=100), VALUE('01_raw_data'!X24), "Check"), "Check")</f>
        <v>70</v>
      </c>
      <c r="Z21" t="str">
        <f>IFERROR(IF(OR(UPPER(TRIM('01_raw_data'!Y24))="YES", UPPER(TRIM('01_raw_data'!Y24))="PROMOTED"),"Promoted", IF(OR(UPPER(TRIM('01_raw_data'!Y24))="NO",UPPER(TRIM('01_raw_data'!Y24))="NOT PROMOTED"), "Not Promoted", "Check")),"Check")</f>
        <v>Not Promoted</v>
      </c>
      <c r="AA21" t="str">
        <f>IFERROR(PROPER(TRIM('01_raw_data'!Z24)), "")</f>
        <v>Bachelor'S</v>
      </c>
      <c r="AB21" t="str">
        <f>IFERROR(PROPER(TRIM('01_raw_data'!AA24)),"")</f>
        <v>European Job Board</v>
      </c>
      <c r="AC21" t="str">
        <f>IFERROR(IF(UPPER(TRIM('01_raw_data'!AB24))="HYBRID","Hybrid",IF(OR(UPPER(TRIM('01_raw_data'!AB24))="REMOTE",UPPER(TRIM('01_raw_data'!AB24))="WFH",UPPER(TRIM('01_raw_data'!AB24))="WORK FROM HOME"),"Remote",IF(OR(UPPER(TRIM('01_raw_data'!AB24))="ONSITE",UPPER(TRIM('01_raw_data'!AB24))="ON-SITE",UPPER(TRIM('01_raw_data'!AB24))="OFFICE"),"Office"))),"Check")</f>
        <v>Office</v>
      </c>
      <c r="AD21" t="str">
        <f>IFERROR(VLOOKUP(UPPER(TRIM('01_raw_data'!AC24)),'09_cost_center'!$A$5:$E$19,1,FALSE), "Check")</f>
        <v>EU-CC101</v>
      </c>
      <c r="AE21" t="str">
        <f>IFERROR(IF(OR(UPPER(TRIM('01_raw_data'!AD24))="CONTRACT", UPPER(TRIM('01_raw_data'!AD24))="CONTRACTOR"), "Contract", IF(OR(PROPER(TRIM('01_raw_data'!AD24))="FTE", UPPER(TRIM('01_raw_data'!AD24))="FULL TIME", UPPER(TRIM('01_raw_data'!AD24))="FULL-TIME"), "Full Time", IF(OR(UPPER(TRIM('01_raw_data'!AD24))="INTERN", UPPER(TRIM('01_raw_data'!AD24))="INTERNSHIP"), "Intern", IF(OR(UPPER(TRIM('01_raw_data'!AD24))="PART TIME", UPPER(TRIM('01_raw_data'!AD24))="PART-TIME"), "Part Time")))), "Check")</f>
        <v>Full Time</v>
      </c>
      <c r="AF21">
        <f>IFERROR(IF(AND(VALUE('01_raw_data'!AE24)&gt;=0,VALUE('01_raw_data'!AE24)&lt;=100), VALUE('01_raw_data'!AE24), "Check"), "Check")</f>
        <v>61.8</v>
      </c>
    </row>
    <row r="22" spans="1:32" x14ac:dyDescent="0.2">
      <c r="A22" t="str">
        <f>"E"&amp;TEXT(VALUE(SUBSTITUTE(UPPER(TRIM('01_raw_data'!A25)),"E","")),"0000")</f>
        <v>E0021</v>
      </c>
      <c r="B22" t="str">
        <f>IF('01_raw_data'!B25="", "", PROPER(TRIM('01_raw_data'!B25)))</f>
        <v>Sofia Costa</v>
      </c>
      <c r="C22" t="str">
        <f>_xlfn.XLOOKUP(PROPER(TRIM('01_raw_data'!C25)),'03_lookups'!$A$4:$A$9,'03_lookups'!$B$4:$B$9,"Needs Review")</f>
        <v>Male</v>
      </c>
      <c r="D22">
        <f>VALUE('01_raw_data'!D25)</f>
        <v>38</v>
      </c>
      <c r="E22" s="17">
        <f>IF(OR('01_raw_data'!E25="", LOWER(TRIM('01_raw_data'!E25))="not available"), "Missing", '01_raw_data'!E25)</f>
        <v>32295</v>
      </c>
      <c r="F22" t="str">
        <f t="shared" si="0"/>
        <v>Valid</v>
      </c>
      <c r="G22" t="str">
        <f>_xlfn.XLOOKUP(UPPER(TRIM('01_raw_data'!F25)),'04_departments'!A25:A80,'04_departments'!C25:C80,"Needs Review")</f>
        <v>Needs Review</v>
      </c>
      <c r="H22" t="str">
        <f>_xlfn.XLOOKUP('01_clean_data'!G22, '04_departments'!$C$5:$C$60,'04_departments'!$D$5:$D$60,"Needs Review")</f>
        <v>Needs Review</v>
      </c>
      <c r="I22" t="str">
        <f>PROPER(TRIM('01_raw_data'!H25))</f>
        <v>Platform Engineer</v>
      </c>
      <c r="J22" t="str">
        <f>IFERROR(UPPER('01_raw_data'!I25), "")</f>
        <v>L6</v>
      </c>
      <c r="K22" t="str">
        <f>IFERROR(UPPER('01_raw_data'!J25), "")</f>
        <v>M048</v>
      </c>
      <c r="L22" t="str">
        <f>IFERROR(VLOOKUP(K22,'05_manager_mapping'!$A$5:$B$64,2), "Missing")</f>
        <v>Jack Schmidt</v>
      </c>
      <c r="M22" t="str">
        <f>IFERROR(_xlfn.XLOOKUP('01_raw_data'!L25,'06_location_master'!$B$5:$B$60,'06_location_master'!$C$5:$C$60), "Missing Location")</f>
        <v>Missing Location</v>
      </c>
      <c r="N22" t="str">
        <f>IFERROR(_xlfn.XLOOKUP(M22,'06_location_master'!$C$5:$C$60,'06_location_master'!$D$5:$D$60), "Missing Country")</f>
        <v>Missing Country</v>
      </c>
      <c r="O22" t="str">
        <f>IFERROR(_xlfn.XLOOKUP(M22,'06_location_master'!$C$5:$C$60,'06_location_master'!$E$5:$E$60), "Missing State")</f>
        <v>Missing State</v>
      </c>
      <c r="P22" s="17">
        <f>IFERROR(--'01_raw_data'!O25,"Missing Date")</f>
        <v>45988</v>
      </c>
      <c r="Q22" s="17" t="str">
        <f>IF(TRIM('01_raw_data'!P25)="","", IFERROR('01_raw_data'!P25, "check"))</f>
        <v/>
      </c>
      <c r="R22" t="str">
        <f>IFERROR(IF(OR(UPPER(TRIM('01_raw_data'!Q25))="A",UPPER(TRIM('01_raw_data'!Q25)="ACTVE"),UPPER(TRIM('01_raw_data'!Q25))="ACTIVE"), "Active", IF(OR(UPPER(TRIM('01_raw_data'!Q25)="INACTIVE"),UPPER(TRIM('01_raw_data'!Q25))="INACTVE"),"Inactive",IF(OR(UPPER(TRIM('01_raw_data'!Q25))="EXITED"), "Exited", IF(OR(UPPER(TRIM('01_raw_data'!Q25))="TERMINATED"), "Terminated", IF(OR(UPPER(TRIM('01_raw_data'!Q25))="LEFT"),"Left",IF(OR(UPPER(TRIM('01_raw_data'!Q25))="RESIGNED"),"Resigned")))))),"Check")</f>
        <v>Active</v>
      </c>
      <c r="S22" s="19">
        <f>IFERROR(IF(VALUE('01_raw_data'!R25)&gt;0,VALUE('01_raw_data'!R25),"Check"),"Check")</f>
        <v>149000</v>
      </c>
      <c r="T22" s="19">
        <f>IFERROR(IF(VALUE('01_raw_data'!S25)&gt;0, VALUE('01_raw_data'!S25), "Check"), "Check")</f>
        <v>14900</v>
      </c>
      <c r="U22">
        <f>IFERROR(VLOOKUP(UPPER(TRIM('01_raw_data'!T25)),'07_performance_master'!$A$5:$B$14,2,FALSE),"Check")</f>
        <v>4</v>
      </c>
      <c r="V22">
        <f>IFERROR(IF(VALUE('01_raw_data'!U25)&gt;0,VALUE('01_raw_data'!U25),"Check"),"Check")</f>
        <v>6</v>
      </c>
      <c r="W22">
        <f>IFERROR(IF(VALUE('01_raw_data'!V25)&gt;=0, VALUE('01_raw_data'!V25), "Check"), "Check")</f>
        <v>16</v>
      </c>
      <c r="X22">
        <f>IFERROR(IF(VALUE('01_raw_data'!W25)&gt;=0, VALUE('01_raw_data'!W25),"Check"), "Check")</f>
        <v>16</v>
      </c>
      <c r="Y22">
        <f>IFERROR(IF(AND(VALUE('01_raw_data'!X25)&gt;=0, VALUE('01_raw_data'!X25)&lt;=100), VALUE('01_raw_data'!X25), "Check"), "Check")</f>
        <v>65</v>
      </c>
      <c r="Z22" t="str">
        <f>IFERROR(IF(OR(UPPER(TRIM('01_raw_data'!Y25))="YES", UPPER(TRIM('01_raw_data'!Y25))="PROMOTED"),"Promoted", IF(OR(UPPER(TRIM('01_raw_data'!Y25))="NO",UPPER(TRIM('01_raw_data'!Y25))="NOT PROMOTED"), "Not Promoted", "Check")),"Check")</f>
        <v>Not Promoted</v>
      </c>
      <c r="AA22" t="str">
        <f>IFERROR(PROPER(TRIM('01_raw_data'!Z25)), "")</f>
        <v>Master'S</v>
      </c>
      <c r="AB22" t="str">
        <f>IFERROR(PROPER(TRIM('01_raw_data'!AA25)),"")</f>
        <v>European Job Board</v>
      </c>
      <c r="AC22" t="str">
        <f>IFERROR(IF(UPPER(TRIM('01_raw_data'!AB25))="HYBRID","Hybrid",IF(OR(UPPER(TRIM('01_raw_data'!AB25))="REMOTE",UPPER(TRIM('01_raw_data'!AB25))="WFH",UPPER(TRIM('01_raw_data'!AB25))="WORK FROM HOME"),"Remote",IF(OR(UPPER(TRIM('01_raw_data'!AB25))="ONSITE",UPPER(TRIM('01_raw_data'!AB25))="ON-SITE",UPPER(TRIM('01_raw_data'!AB25))="OFFICE"),"Office"))),"Check")</f>
        <v>Remote</v>
      </c>
      <c r="AD22" t="str">
        <f>IFERROR(VLOOKUP(UPPER(TRIM('01_raw_data'!AC25)),'09_cost_center'!$A$5:$E$19,1,FALSE), "Check")</f>
        <v>EU-CC101</v>
      </c>
      <c r="AE22" t="str">
        <f>IFERROR(IF(OR(UPPER(TRIM('01_raw_data'!AD25))="CONTRACT", UPPER(TRIM('01_raw_data'!AD25))="CONTRACTOR"), "Contract", IF(OR(PROPER(TRIM('01_raw_data'!AD25))="FTE", UPPER(TRIM('01_raw_data'!AD25))="FULL TIME", UPPER(TRIM('01_raw_data'!AD25))="FULL-TIME"), "Full Time", IF(OR(UPPER(TRIM('01_raw_data'!AD25))="INTERN", UPPER(TRIM('01_raw_data'!AD25))="INTERNSHIP"), "Intern", IF(OR(UPPER(TRIM('01_raw_data'!AD25))="PART TIME", UPPER(TRIM('01_raw_data'!AD25))="PART-TIME"), "Part Time")))), "Check")</f>
        <v>Full Time</v>
      </c>
      <c r="AF22">
        <f>IFERROR(IF(AND(VALUE('01_raw_data'!AE25)&gt;=0,VALUE('01_raw_data'!AE25)&lt;=100), VALUE('01_raw_data'!AE25), "Check"), "Check")</f>
        <v>62.2</v>
      </c>
    </row>
    <row r="23" spans="1:32" x14ac:dyDescent="0.2">
      <c r="A23" t="str">
        <f>"E"&amp;TEXT(VALUE(SUBSTITUTE(UPPER(TRIM('01_raw_data'!A26)),"E","")),"0000")</f>
        <v>E0022</v>
      </c>
      <c r="B23" t="str">
        <f>IF('01_raw_data'!B26="", "", PROPER(TRIM('01_raw_data'!B26)))</f>
        <v>Marco Wisniewski</v>
      </c>
      <c r="C23" t="str">
        <f>_xlfn.XLOOKUP(PROPER(TRIM('01_raw_data'!C26)),'03_lookups'!$A$4:$A$9,'03_lookups'!$B$4:$B$9,"Needs Review")</f>
        <v>Male</v>
      </c>
      <c r="D23">
        <f>VALUE('01_raw_data'!D26)</f>
        <v>28</v>
      </c>
      <c r="E23" s="17" t="str">
        <f>IF(OR('01_raw_data'!E26="", LOWER(TRIM('01_raw_data'!E26))="not available"), "Missing", '01_raw_data'!E26)</f>
        <v>1998/03/24</v>
      </c>
      <c r="F23" t="str">
        <f t="shared" si="0"/>
        <v>Needs Review</v>
      </c>
      <c r="G23" t="str">
        <f>_xlfn.XLOOKUP(UPPER(TRIM('01_raw_data'!F26)),'04_departments'!A26:A81,'04_departments'!C26:C81,"Needs Review")</f>
        <v>Needs Review</v>
      </c>
      <c r="H23" t="str">
        <f>_xlfn.XLOOKUP('01_clean_data'!G23, '04_departments'!$C$5:$C$60,'04_departments'!$D$5:$D$60,"Needs Review")</f>
        <v>Needs Review</v>
      </c>
      <c r="I23" t="str">
        <f>PROPER(TRIM('01_raw_data'!H26))</f>
        <v>Enterprise Account Manager</v>
      </c>
      <c r="J23" t="str">
        <f>IFERROR(UPPER('01_raw_data'!I26), "")</f>
        <v>L4</v>
      </c>
      <c r="K23" t="str">
        <f>IFERROR(UPPER('01_raw_data'!J26), "")</f>
        <v>M026</v>
      </c>
      <c r="L23" t="str">
        <f>IFERROR(VLOOKUP(K23,'05_manager_mapping'!$A$5:$B$64,2), "Missing")</f>
        <v>Sergio Rodrigues</v>
      </c>
      <c r="M23" t="str">
        <f>IFERROR(_xlfn.XLOOKUP('01_raw_data'!L26,'06_location_master'!$B$5:$B$60,'06_location_master'!$C$5:$C$60), "Missing Location")</f>
        <v>Wroclaw</v>
      </c>
      <c r="N23" t="str">
        <f>IFERROR(_xlfn.XLOOKUP(M23,'06_location_master'!$C$5:$C$60,'06_location_master'!$D$5:$D$60), "Missing Country")</f>
        <v>Poland</v>
      </c>
      <c r="O23" t="str">
        <f>IFERROR(_xlfn.XLOOKUP(M23,'06_location_master'!$C$5:$C$60,'06_location_master'!$E$5:$E$60), "Missing State")</f>
        <v>Lower Silesian</v>
      </c>
      <c r="P23" s="17">
        <f>IFERROR(--'01_raw_data'!O26,"Missing Date")</f>
        <v>44776</v>
      </c>
      <c r="Q23" s="17" t="str">
        <f>IF(TRIM('01_raw_data'!P26)="","", IFERROR('01_raw_data'!P26, "check"))</f>
        <v/>
      </c>
      <c r="R23" t="str">
        <f>IFERROR(IF(OR(UPPER(TRIM('01_raw_data'!Q26))="A",UPPER(TRIM('01_raw_data'!Q26)="ACTVE"),UPPER(TRIM('01_raw_data'!Q26))="ACTIVE"), "Active", IF(OR(UPPER(TRIM('01_raw_data'!Q26)="INACTIVE"),UPPER(TRIM('01_raw_data'!Q26))="INACTVE"),"Inactive",IF(OR(UPPER(TRIM('01_raw_data'!Q26))="EXITED"), "Exited", IF(OR(UPPER(TRIM('01_raw_data'!Q26))="TERMINATED"), "Terminated", IF(OR(UPPER(TRIM('01_raw_data'!Q26))="LEFT"),"Left",IF(OR(UPPER(TRIM('01_raw_data'!Q26))="RESIGNED"),"Resigned")))))),"Check")</f>
        <v>Active</v>
      </c>
      <c r="S23" s="19">
        <f>IFERROR(IF(VALUE('01_raw_data'!R26)&gt;0,VALUE('01_raw_data'!R26),"Check"),"Check")</f>
        <v>68000</v>
      </c>
      <c r="T23" s="19">
        <f>IFERROR(IF(VALUE('01_raw_data'!S26)&gt;0, VALUE('01_raw_data'!S26), "Check"), "Check")</f>
        <v>9500</v>
      </c>
      <c r="U23">
        <f>IFERROR(VLOOKUP(UPPER(TRIM('01_raw_data'!T26)),'07_performance_master'!$A$5:$B$14,2,FALSE),"Check")</f>
        <v>5</v>
      </c>
      <c r="V23">
        <f>IFERROR(IF(VALUE('01_raw_data'!U26)&gt;0,VALUE('01_raw_data'!U26),"Check"),"Check")</f>
        <v>12</v>
      </c>
      <c r="W23">
        <f>IFERROR(IF(VALUE('01_raw_data'!V26)&gt;=0, VALUE('01_raw_data'!V26), "Check"), "Check")</f>
        <v>19</v>
      </c>
      <c r="X23">
        <f>IFERROR(IF(VALUE('01_raw_data'!W26)&gt;=0, VALUE('01_raw_data'!W26),"Check"), "Check")</f>
        <v>25</v>
      </c>
      <c r="Y23">
        <f>IFERROR(IF(AND(VALUE('01_raw_data'!X26)&gt;=0, VALUE('01_raw_data'!X26)&lt;=100), VALUE('01_raw_data'!X26), "Check"), "Check")</f>
        <v>72</v>
      </c>
      <c r="Z23" t="str">
        <f>IFERROR(IF(OR(UPPER(TRIM('01_raw_data'!Y26))="YES", UPPER(TRIM('01_raw_data'!Y26))="PROMOTED"),"Promoted", IF(OR(UPPER(TRIM('01_raw_data'!Y26))="NO",UPPER(TRIM('01_raw_data'!Y26))="NOT PROMOTED"), "Not Promoted", "Check")),"Check")</f>
        <v>Not Promoted</v>
      </c>
      <c r="AA23" t="str">
        <f>IFERROR(PROPER(TRIM('01_raw_data'!Z26)), "")</f>
        <v>Bachelor'S</v>
      </c>
      <c r="AB23" t="str">
        <f>IFERROR(PROPER(TRIM('01_raw_data'!AA26)),"")</f>
        <v>University Hiring</v>
      </c>
      <c r="AC23" t="str">
        <f>IFERROR(IF(UPPER(TRIM('01_raw_data'!AB26))="HYBRID","Hybrid",IF(OR(UPPER(TRIM('01_raw_data'!AB26))="REMOTE",UPPER(TRIM('01_raw_data'!AB26))="WFH",UPPER(TRIM('01_raw_data'!AB26))="WORK FROM HOME"),"Remote",IF(OR(UPPER(TRIM('01_raw_data'!AB26))="ONSITE",UPPER(TRIM('01_raw_data'!AB26))="ON-SITE",UPPER(TRIM('01_raw_data'!AB26))="OFFICE"),"Office"))),"Check")</f>
        <v>Hybrid</v>
      </c>
      <c r="AD23" t="str">
        <f>IFERROR(VLOOKUP(UPPER(TRIM('01_raw_data'!AC26)),'09_cost_center'!$A$5:$E$19,1,FALSE), "Check")</f>
        <v>EU-CC201</v>
      </c>
      <c r="AE23" t="str">
        <f>IFERROR(IF(OR(UPPER(TRIM('01_raw_data'!AD26))="CONTRACT", UPPER(TRIM('01_raw_data'!AD26))="CONTRACTOR"), "Contract", IF(OR(PROPER(TRIM('01_raw_data'!AD26))="FTE", UPPER(TRIM('01_raw_data'!AD26))="FULL TIME", UPPER(TRIM('01_raw_data'!AD26))="FULL-TIME"), "Full Time", IF(OR(UPPER(TRIM('01_raw_data'!AD26))="INTERN", UPPER(TRIM('01_raw_data'!AD26))="INTERNSHIP"), "Intern", IF(OR(UPPER(TRIM('01_raw_data'!AD26))="PART TIME", UPPER(TRIM('01_raw_data'!AD26))="PART-TIME"), "Part Time")))), "Check")</f>
        <v>Full Time</v>
      </c>
      <c r="AF23">
        <f>IFERROR(IF(AND(VALUE('01_raw_data'!AE26)&gt;=0,VALUE('01_raw_data'!AE26)&lt;=100), VALUE('01_raw_data'!AE26), "Check"), "Check")</f>
        <v>73.2</v>
      </c>
    </row>
    <row r="24" spans="1:32" x14ac:dyDescent="0.2">
      <c r="A24" t="str">
        <f>"E"&amp;TEXT(VALUE(SUBSTITUTE(UPPER(TRIM('01_raw_data'!A27)),"E","")),"0000")</f>
        <v>E0023</v>
      </c>
      <c r="B24" t="str">
        <f>IF('01_raw_data'!B27="", "", PROPER(TRIM('01_raw_data'!B27)))</f>
        <v>Manuel Murphy</v>
      </c>
      <c r="C24" t="str">
        <f>_xlfn.XLOOKUP(PROPER(TRIM('01_raw_data'!C27)),'03_lookups'!$A$4:$A$9,'03_lookups'!$B$4:$B$9,"Needs Review")</f>
        <v>Male</v>
      </c>
      <c r="D24">
        <f>VALUE('01_raw_data'!D27)</f>
        <v>25</v>
      </c>
      <c r="E24" s="17">
        <f>IF(OR('01_raw_data'!E27="", LOWER(TRIM('01_raw_data'!E27))="not available"), "Missing", '01_raw_data'!E27)</f>
        <v>36952</v>
      </c>
      <c r="F24" t="str">
        <f t="shared" si="0"/>
        <v>Valid</v>
      </c>
      <c r="G24" t="str">
        <f>_xlfn.XLOOKUP(UPPER(TRIM('01_raw_data'!F27)),'04_departments'!A27:A82,'04_departments'!C27:C82,"Needs Review")</f>
        <v>Needs Review</v>
      </c>
      <c r="H24" t="str">
        <f>_xlfn.XLOOKUP('01_clean_data'!G24, '04_departments'!$C$5:$C$60,'04_departments'!$D$5:$D$60,"Needs Review")</f>
        <v>Needs Review</v>
      </c>
      <c r="I24" t="str">
        <f>PROPER(TRIM('01_raw_data'!H27))</f>
        <v>Analytics Engineer</v>
      </c>
      <c r="J24" t="str">
        <f>IFERROR(UPPER('01_raw_data'!I27), "")</f>
        <v>L2</v>
      </c>
      <c r="K24" t="str">
        <f>IFERROR(UPPER('01_raw_data'!J27), "")</f>
        <v>M058</v>
      </c>
      <c r="L24" t="str">
        <f>IFERROR(VLOOKUP(K24,'05_manager_mapping'!$A$5:$B$64,2), "Missing")</f>
        <v>Lukas Esposito</v>
      </c>
      <c r="M24" t="str">
        <f>IFERROR(_xlfn.XLOOKUP('01_raw_data'!L27,'06_location_master'!$B$5:$B$60,'06_location_master'!$C$5:$C$60), "Missing Location")</f>
        <v>Missing Location</v>
      </c>
      <c r="N24" t="str">
        <f>IFERROR(_xlfn.XLOOKUP(M24,'06_location_master'!$C$5:$C$60,'06_location_master'!$D$5:$D$60), "Missing Country")</f>
        <v>Missing Country</v>
      </c>
      <c r="O24" t="str">
        <f>IFERROR(_xlfn.XLOOKUP(M24,'06_location_master'!$C$5:$C$60,'06_location_master'!$E$5:$E$60), "Missing State")</f>
        <v>Missing State</v>
      </c>
      <c r="P24" s="17">
        <f>IFERROR(--'01_raw_data'!O27,"Missing Date")</f>
        <v>44582</v>
      </c>
      <c r="Q24" s="17" t="str">
        <f>IF(TRIM('01_raw_data'!P27)="","", IFERROR('01_raw_data'!P27, "check"))</f>
        <v/>
      </c>
      <c r="R24" t="str">
        <f>IFERROR(IF(OR(UPPER(TRIM('01_raw_data'!Q27))="A",UPPER(TRIM('01_raw_data'!Q27)="ACTVE"),UPPER(TRIM('01_raw_data'!Q27))="ACTIVE"), "Active", IF(OR(UPPER(TRIM('01_raw_data'!Q27)="INACTIVE"),UPPER(TRIM('01_raw_data'!Q27))="INACTVE"),"Inactive",IF(OR(UPPER(TRIM('01_raw_data'!Q27))="EXITED"), "Exited", IF(OR(UPPER(TRIM('01_raw_data'!Q27))="TERMINATED"), "Terminated", IF(OR(UPPER(TRIM('01_raw_data'!Q27))="LEFT"),"Left",IF(OR(UPPER(TRIM('01_raw_data'!Q27))="RESIGNED"),"Resigned")))))),"Check")</f>
        <v>Active</v>
      </c>
      <c r="S24" s="19">
        <f>IFERROR(IF(VALUE('01_raw_data'!R27)&gt;0,VALUE('01_raw_data'!R27),"Check"),"Check")</f>
        <v>52000</v>
      </c>
      <c r="T24" s="19" t="str">
        <f>IFERROR(IF(VALUE('01_raw_data'!S27)&gt;0, VALUE('01_raw_data'!S27), "Check"), "Check")</f>
        <v>Check</v>
      </c>
      <c r="U24">
        <f>IFERROR(VLOOKUP(UPPER(TRIM('01_raw_data'!T27)),'07_performance_master'!$A$5:$B$14,2,FALSE),"Check")</f>
        <v>2</v>
      </c>
      <c r="V24">
        <f>IFERROR(IF(VALUE('01_raw_data'!U27)&gt;0,VALUE('01_raw_data'!U27),"Check"),"Check")</f>
        <v>9</v>
      </c>
      <c r="W24">
        <f>IFERROR(IF(VALUE('01_raw_data'!V27)&gt;=0, VALUE('01_raw_data'!V27), "Check"), "Check")</f>
        <v>12</v>
      </c>
      <c r="X24">
        <f>IFERROR(IF(VALUE('01_raw_data'!W27)&gt;=0, VALUE('01_raw_data'!W27),"Check"), "Check")</f>
        <v>35</v>
      </c>
      <c r="Y24">
        <f>IFERROR(IF(AND(VALUE('01_raw_data'!X27)&gt;=0, VALUE('01_raw_data'!X27)&lt;=100), VALUE('01_raw_data'!X27), "Check"), "Check")</f>
        <v>75</v>
      </c>
      <c r="Z24" t="str">
        <f>IFERROR(IF(OR(UPPER(TRIM('01_raw_data'!Y27))="YES", UPPER(TRIM('01_raw_data'!Y27))="PROMOTED"),"Promoted", IF(OR(UPPER(TRIM('01_raw_data'!Y27))="NO",UPPER(TRIM('01_raw_data'!Y27))="NOT PROMOTED"), "Not Promoted", "Check")),"Check")</f>
        <v>Not Promoted</v>
      </c>
      <c r="AA24" t="str">
        <f>IFERROR(PROPER(TRIM('01_raw_data'!Z27)), "")</f>
        <v>Mba</v>
      </c>
      <c r="AB24" t="str">
        <f>IFERROR(PROPER(TRIM('01_raw_data'!AA27)),"")</f>
        <v>European Job Board</v>
      </c>
      <c r="AC24" t="str">
        <f>IFERROR(IF(UPPER(TRIM('01_raw_data'!AB27))="HYBRID","Hybrid",IF(OR(UPPER(TRIM('01_raw_data'!AB27))="REMOTE",UPPER(TRIM('01_raw_data'!AB27))="WFH",UPPER(TRIM('01_raw_data'!AB27))="WORK FROM HOME"),"Remote",IF(OR(UPPER(TRIM('01_raw_data'!AB27))="ONSITE",UPPER(TRIM('01_raw_data'!AB27))="ON-SITE",UPPER(TRIM('01_raw_data'!AB27))="OFFICE"),"Office"))),"Check")</f>
        <v>Remote</v>
      </c>
      <c r="AD24" t="str">
        <f>IFERROR(VLOOKUP(UPPER(TRIM('01_raw_data'!AC27)),'09_cost_center'!$A$5:$E$19,1,FALSE), "Check")</f>
        <v>EU-CC103</v>
      </c>
      <c r="AE24" t="str">
        <f>IFERROR(IF(OR(UPPER(TRIM('01_raw_data'!AD27))="CONTRACT", UPPER(TRIM('01_raw_data'!AD27))="CONTRACTOR"), "Contract", IF(OR(PROPER(TRIM('01_raw_data'!AD27))="FTE", UPPER(TRIM('01_raw_data'!AD27))="FULL TIME", UPPER(TRIM('01_raw_data'!AD27))="FULL-TIME"), "Full Time", IF(OR(UPPER(TRIM('01_raw_data'!AD27))="INTERN", UPPER(TRIM('01_raw_data'!AD27))="INTERNSHIP"), "Intern", IF(OR(UPPER(TRIM('01_raw_data'!AD27))="PART TIME", UPPER(TRIM('01_raw_data'!AD27))="PART-TIME"), "Part Time")))), "Check")</f>
        <v>Full Time</v>
      </c>
      <c r="AF24">
        <f>IFERROR(IF(AND(VALUE('01_raw_data'!AE27)&gt;=0,VALUE('01_raw_data'!AE27)&lt;=100), VALUE('01_raw_data'!AE27), "Check"), "Check")</f>
        <v>46.5</v>
      </c>
    </row>
    <row r="25" spans="1:32" x14ac:dyDescent="0.2">
      <c r="A25" t="str">
        <f>"E"&amp;TEXT(VALUE(SUBSTITUTE(UPPER(TRIM('01_raw_data'!A28)),"E","")),"0000")</f>
        <v>E0024</v>
      </c>
      <c r="B25" t="str">
        <f>IF('01_raw_data'!B28="", "", PROPER(TRIM('01_raw_data'!B28)))</f>
        <v>Laura Fernandez</v>
      </c>
      <c r="C25" t="str">
        <f>_xlfn.XLOOKUP(PROPER(TRIM('01_raw_data'!C28)),'03_lookups'!$A$4:$A$9,'03_lookups'!$B$4:$B$9,"Needs Review")</f>
        <v>Female</v>
      </c>
      <c r="D25">
        <f>VALUE('01_raw_data'!D28)</f>
        <v>40</v>
      </c>
      <c r="E25" s="17">
        <f>IF(OR('01_raw_data'!E28="", LOWER(TRIM('01_raw_data'!E28))="not available"), "Missing", '01_raw_data'!E28)</f>
        <v>31317</v>
      </c>
      <c r="F25" t="str">
        <f t="shared" si="0"/>
        <v>Valid</v>
      </c>
      <c r="G25" t="str">
        <f>_xlfn.XLOOKUP(UPPER(TRIM('01_raw_data'!F28)),'04_departments'!A28:A83,'04_departments'!C28:C83,"Needs Review")</f>
        <v>Human Resources</v>
      </c>
      <c r="H25" t="str">
        <f>_xlfn.XLOOKUP('01_clean_data'!G25, '04_departments'!$C$5:$C$60,'04_departments'!$D$5:$D$60,"Needs Review")</f>
        <v>Corporate Services</v>
      </c>
      <c r="I25" t="str">
        <f>PROPER(TRIM('01_raw_data'!H28))</f>
        <v>People Operations Analyst</v>
      </c>
      <c r="J25" t="str">
        <f>IFERROR(UPPER('01_raw_data'!I28), "")</f>
        <v>L3</v>
      </c>
      <c r="K25" t="str">
        <f>IFERROR(UPPER('01_raw_data'!J28), "")</f>
        <v>M060</v>
      </c>
      <c r="L25" t="str">
        <f>IFERROR(VLOOKUP(K25,'05_manager_mapping'!$A$5:$B$64,2), "Missing")</f>
        <v>Matteo Wagner</v>
      </c>
      <c r="M25" t="str">
        <f>IFERROR(_xlfn.XLOOKUP('01_raw_data'!L28,'06_location_master'!$B$5:$B$60,'06_location_master'!$C$5:$C$60), "Missing Location")</f>
        <v>Missing Location</v>
      </c>
      <c r="N25" t="str">
        <f>IFERROR(_xlfn.XLOOKUP(M25,'06_location_master'!$C$5:$C$60,'06_location_master'!$D$5:$D$60), "Missing Country")</f>
        <v>Missing Country</v>
      </c>
      <c r="O25" t="str">
        <f>IFERROR(_xlfn.XLOOKUP(M25,'06_location_master'!$C$5:$C$60,'06_location_master'!$E$5:$E$60), "Missing State")</f>
        <v>Missing State</v>
      </c>
      <c r="P25" s="17">
        <f>IFERROR(--'01_raw_data'!O28,"Missing Date")</f>
        <v>44749</v>
      </c>
      <c r="Q25" s="17" t="str">
        <f>IF(TRIM('01_raw_data'!P28)="","", IFERROR('01_raw_data'!P28, "check"))</f>
        <v/>
      </c>
      <c r="R25" t="str">
        <f>IFERROR(IF(OR(UPPER(TRIM('01_raw_data'!Q28))="A",UPPER(TRIM('01_raw_data'!Q28)="ACTVE"),UPPER(TRIM('01_raw_data'!Q28))="ACTIVE"), "Active", IF(OR(UPPER(TRIM('01_raw_data'!Q28)="INACTIVE"),UPPER(TRIM('01_raw_data'!Q28))="INACTVE"),"Inactive",IF(OR(UPPER(TRIM('01_raw_data'!Q28))="EXITED"), "Exited", IF(OR(UPPER(TRIM('01_raw_data'!Q28))="TERMINATED"), "Terminated", IF(OR(UPPER(TRIM('01_raw_data'!Q28))="LEFT"),"Left",IF(OR(UPPER(TRIM('01_raw_data'!Q28))="RESIGNED"),"Resigned")))))),"Check")</f>
        <v>Active</v>
      </c>
      <c r="S25" s="19">
        <f>IFERROR(IF(VALUE('01_raw_data'!R28)&gt;0,VALUE('01_raw_data'!R28),"Check"),"Check")</f>
        <v>80000</v>
      </c>
      <c r="T25" s="19">
        <f>IFERROR(IF(VALUE('01_raw_data'!S28)&gt;0, VALUE('01_raw_data'!S28), "Check"), "Check")</f>
        <v>7200</v>
      </c>
      <c r="U25">
        <f>IFERROR(VLOOKUP(UPPER(TRIM('01_raw_data'!T28)),'07_performance_master'!$A$5:$B$14,2,FALSE),"Check")</f>
        <v>4</v>
      </c>
      <c r="V25">
        <f>IFERROR(IF(VALUE('01_raw_data'!U28)&gt;0,VALUE('01_raw_data'!U28),"Check"),"Check")</f>
        <v>30</v>
      </c>
      <c r="W25">
        <f>IFERROR(IF(VALUE('01_raw_data'!V28)&gt;=0, VALUE('01_raw_data'!V28), "Check"), "Check")</f>
        <v>10</v>
      </c>
      <c r="X25">
        <f>IFERROR(IF(VALUE('01_raw_data'!W28)&gt;=0, VALUE('01_raw_data'!W28),"Check"), "Check")</f>
        <v>14</v>
      </c>
      <c r="Y25">
        <f>IFERROR(IF(AND(VALUE('01_raw_data'!X28)&gt;=0, VALUE('01_raw_data'!X28)&lt;=100), VALUE('01_raw_data'!X28), "Check"), "Check")</f>
        <v>57</v>
      </c>
      <c r="Z25" t="str">
        <f>IFERROR(IF(OR(UPPER(TRIM('01_raw_data'!Y28))="YES", UPPER(TRIM('01_raw_data'!Y28))="PROMOTED"),"Promoted", IF(OR(UPPER(TRIM('01_raw_data'!Y28))="NO",UPPER(TRIM('01_raw_data'!Y28))="NOT PROMOTED"), "Not Promoted", "Check")),"Check")</f>
        <v>Not Promoted</v>
      </c>
      <c r="AA25" t="str">
        <f>IFERROR(PROPER(TRIM('01_raw_data'!Z28)), "")</f>
        <v>Bachelor'S</v>
      </c>
      <c r="AB25" t="str">
        <f>IFERROR(PROPER(TRIM('01_raw_data'!AA28)),"")</f>
        <v>Linkedin</v>
      </c>
      <c r="AC25" t="str">
        <f>IFERROR(IF(UPPER(TRIM('01_raw_data'!AB28))="HYBRID","Hybrid",IF(OR(UPPER(TRIM('01_raw_data'!AB28))="REMOTE",UPPER(TRIM('01_raw_data'!AB28))="WFH",UPPER(TRIM('01_raw_data'!AB28))="WORK FROM HOME"),"Remote",IF(OR(UPPER(TRIM('01_raw_data'!AB28))="ONSITE",UPPER(TRIM('01_raw_data'!AB28))="ON-SITE",UPPER(TRIM('01_raw_data'!AB28))="OFFICE"),"Office"))),"Check")</f>
        <v>Hybrid</v>
      </c>
      <c r="AD25" t="str">
        <f>IFERROR(VLOOKUP(UPPER(TRIM('01_raw_data'!AC28)),'09_cost_center'!$A$5:$E$19,1,FALSE), "Check")</f>
        <v>EU-CC302</v>
      </c>
      <c r="AE25" t="str">
        <f>IFERROR(IF(OR(UPPER(TRIM('01_raw_data'!AD28))="CONTRACT", UPPER(TRIM('01_raw_data'!AD28))="CONTRACTOR"), "Contract", IF(OR(PROPER(TRIM('01_raw_data'!AD28))="FTE", UPPER(TRIM('01_raw_data'!AD28))="FULL TIME", UPPER(TRIM('01_raw_data'!AD28))="FULL-TIME"), "Full Time", IF(OR(UPPER(TRIM('01_raw_data'!AD28))="INTERN", UPPER(TRIM('01_raw_data'!AD28))="INTERNSHIP"), "Intern", IF(OR(UPPER(TRIM('01_raw_data'!AD28))="PART TIME", UPPER(TRIM('01_raw_data'!AD28))="PART-TIME"), "Part Time")))), "Check")</f>
        <v>Full Time</v>
      </c>
      <c r="AF25">
        <f>IFERROR(IF(AND(VALUE('01_raw_data'!AE28)&gt;=0,VALUE('01_raw_data'!AE28)&lt;=100), VALUE('01_raw_data'!AE28), "Check"), "Check")</f>
        <v>66.5</v>
      </c>
    </row>
    <row r="26" spans="1:32" x14ac:dyDescent="0.2">
      <c r="A26" t="str">
        <f>"E"&amp;TEXT(VALUE(SUBSTITUTE(UPPER(TRIM('01_raw_data'!A29)),"E","")),"0000")</f>
        <v>E0025</v>
      </c>
      <c r="B26" t="str">
        <f>IF('01_raw_data'!B29="", "", PROPER(TRIM('01_raw_data'!B29)))</f>
        <v>Elsa Eriksson</v>
      </c>
      <c r="C26" t="str">
        <f>_xlfn.XLOOKUP(PROPER(TRIM('01_raw_data'!C29)),'03_lookups'!$A$4:$A$9,'03_lookups'!$B$4:$B$9,"Needs Review")</f>
        <v>Non-Binary</v>
      </c>
      <c r="D26">
        <f>VALUE('01_raw_data'!D29)</f>
        <v>53</v>
      </c>
      <c r="E26" s="17">
        <f>IF(OR('01_raw_data'!E29="", LOWER(TRIM('01_raw_data'!E29))="not available"), "Missing", '01_raw_data'!E29)</f>
        <v>26753</v>
      </c>
      <c r="F26" t="str">
        <f t="shared" si="0"/>
        <v>Valid</v>
      </c>
      <c r="G26" t="str">
        <f>_xlfn.XLOOKUP(UPPER(TRIM('01_raw_data'!F29)),'04_departments'!A29:A84,'04_departments'!C29:C84,"Needs Review")</f>
        <v>Needs Review</v>
      </c>
      <c r="H26" t="str">
        <f>_xlfn.XLOOKUP('01_clean_data'!G26, '04_departments'!$C$5:$C$60,'04_departments'!$D$5:$D$60,"Needs Review")</f>
        <v>Needs Review</v>
      </c>
      <c r="I26" t="str">
        <f>PROPER(TRIM('01_raw_data'!H29))</f>
        <v>Client Success Associate</v>
      </c>
      <c r="J26" t="str">
        <f>IFERROR(UPPER('01_raw_data'!I29), "")</f>
        <v>L3</v>
      </c>
      <c r="K26" t="str">
        <f>IFERROR(UPPER('01_raw_data'!J29), "")</f>
        <v>M054</v>
      </c>
      <c r="L26" t="str">
        <f>IFERROR(VLOOKUP(K26,'05_manager_mapping'!$A$5:$B$64,2), "Missing")</f>
        <v>Isla Eriksson</v>
      </c>
      <c r="M26" t="str">
        <f>IFERROR(_xlfn.XLOOKUP('01_raw_data'!L29,'06_location_master'!$B$5:$B$60,'06_location_master'!$C$5:$C$60), "Missing Location")</f>
        <v>Lyon</v>
      </c>
      <c r="N26" t="str">
        <f>IFERROR(_xlfn.XLOOKUP(M26,'06_location_master'!$C$5:$C$60,'06_location_master'!$D$5:$D$60), "Missing Country")</f>
        <v>France</v>
      </c>
      <c r="O26" t="str">
        <f>IFERROR(_xlfn.XLOOKUP(M26,'06_location_master'!$C$5:$C$60,'06_location_master'!$E$5:$E$60), "Missing State")</f>
        <v>Auvergne-Rhone-Alpes</v>
      </c>
      <c r="P26" s="17">
        <f>IFERROR(--'01_raw_data'!O29,"Missing Date")</f>
        <v>43944</v>
      </c>
      <c r="Q26" s="17" t="str">
        <f>IF(TRIM('01_raw_data'!P29)="","", IFERROR('01_raw_data'!P29, "check"))</f>
        <v/>
      </c>
      <c r="R26" t="str">
        <f>IFERROR(IF(OR(UPPER(TRIM('01_raw_data'!Q29))="A",UPPER(TRIM('01_raw_data'!Q29)="ACTVE"),UPPER(TRIM('01_raw_data'!Q29))="ACTIVE"), "Active", IF(OR(UPPER(TRIM('01_raw_data'!Q29)="INACTIVE"),UPPER(TRIM('01_raw_data'!Q29))="INACTVE"),"Inactive",IF(OR(UPPER(TRIM('01_raw_data'!Q29))="EXITED"), "Exited", IF(OR(UPPER(TRIM('01_raw_data'!Q29))="TERMINATED"), "Terminated", IF(OR(UPPER(TRIM('01_raw_data'!Q29))="LEFT"),"Left",IF(OR(UPPER(TRIM('01_raw_data'!Q29))="RESIGNED"),"Resigned")))))),"Check")</f>
        <v>Active</v>
      </c>
      <c r="S26" s="19">
        <f>IFERROR(IF(VALUE('01_raw_data'!R29)&gt;0,VALUE('01_raw_data'!R29),"Check"),"Check")</f>
        <v>71000</v>
      </c>
      <c r="T26" s="19">
        <f>IFERROR(IF(VALUE('01_raw_data'!S29)&gt;0, VALUE('01_raw_data'!S29), "Check"), "Check")</f>
        <v>6400</v>
      </c>
      <c r="U26">
        <f>IFERROR(VLOOKUP(UPPER(TRIM('01_raw_data'!T29)),'07_performance_master'!$A$5:$B$14,2,FALSE),"Check")</f>
        <v>4</v>
      </c>
      <c r="V26">
        <f>IFERROR(IF(VALUE('01_raw_data'!U29)&gt;0,VALUE('01_raw_data'!U29),"Check"),"Check")</f>
        <v>15</v>
      </c>
      <c r="W26">
        <f>IFERROR(IF(VALUE('01_raw_data'!V29)&gt;=0, VALUE('01_raw_data'!V29), "Check"), "Check")</f>
        <v>18</v>
      </c>
      <c r="X26">
        <f>IFERROR(IF(VALUE('01_raw_data'!W29)&gt;=0, VALUE('01_raw_data'!W29),"Check"), "Check")</f>
        <v>0</v>
      </c>
      <c r="Y26">
        <f>IFERROR(IF(AND(VALUE('01_raw_data'!X29)&gt;=0, VALUE('01_raw_data'!X29)&lt;=100), VALUE('01_raw_data'!X29), "Check"), "Check")</f>
        <v>76</v>
      </c>
      <c r="Z26" t="str">
        <f>IFERROR(IF(OR(UPPER(TRIM('01_raw_data'!Y29))="YES", UPPER(TRIM('01_raw_data'!Y29))="PROMOTED"),"Promoted", IF(OR(UPPER(TRIM('01_raw_data'!Y29))="NO",UPPER(TRIM('01_raw_data'!Y29))="NOT PROMOTED"), "Not Promoted", "Check")),"Check")</f>
        <v>Not Promoted</v>
      </c>
      <c r="AA26" t="str">
        <f>IFERROR(PROPER(TRIM('01_raw_data'!Z29)), "")</f>
        <v>Phd</v>
      </c>
      <c r="AB26" t="str">
        <f>IFERROR(PROPER(TRIM('01_raw_data'!AA29)),"")</f>
        <v>Indeed</v>
      </c>
      <c r="AC26" t="str">
        <f>IFERROR(IF(UPPER(TRIM('01_raw_data'!AB29))="HYBRID","Hybrid",IF(OR(UPPER(TRIM('01_raw_data'!AB29))="REMOTE",UPPER(TRIM('01_raw_data'!AB29))="WFH",UPPER(TRIM('01_raw_data'!AB29))="WORK FROM HOME"),"Remote",IF(OR(UPPER(TRIM('01_raw_data'!AB29))="ONSITE",UPPER(TRIM('01_raw_data'!AB29))="ON-SITE",UPPER(TRIM('01_raw_data'!AB29))="OFFICE"),"Office"))),"Check")</f>
        <v>Hybrid</v>
      </c>
      <c r="AD26" t="str">
        <f>IFERROR(VLOOKUP(UPPER(TRIM('01_raw_data'!AC29)),'09_cost_center'!$A$5:$E$19,1,FALSE), "Check")</f>
        <v>EU-CC202</v>
      </c>
      <c r="AE26" t="str">
        <f>IFERROR(IF(OR(UPPER(TRIM('01_raw_data'!AD29))="CONTRACT", UPPER(TRIM('01_raw_data'!AD29))="CONTRACTOR"), "Contract", IF(OR(PROPER(TRIM('01_raw_data'!AD29))="FTE", UPPER(TRIM('01_raw_data'!AD29))="FULL TIME", UPPER(TRIM('01_raw_data'!AD29))="FULL-TIME"), "Full Time", IF(OR(UPPER(TRIM('01_raw_data'!AD29))="INTERN", UPPER(TRIM('01_raw_data'!AD29))="INTERNSHIP"), "Intern", IF(OR(UPPER(TRIM('01_raw_data'!AD29))="PART TIME", UPPER(TRIM('01_raw_data'!AD29))="PART-TIME"), "Part Time")))), "Check")</f>
        <v>Full Time</v>
      </c>
      <c r="AF26">
        <f>IFERROR(IF(AND(VALUE('01_raw_data'!AE29)&gt;=0,VALUE('01_raw_data'!AE29)&lt;=100), VALUE('01_raw_data'!AE29), "Check"), "Check")</f>
        <v>76.3</v>
      </c>
    </row>
    <row r="27" spans="1:32" x14ac:dyDescent="0.2">
      <c r="A27" t="str">
        <f>"E"&amp;TEXT(VALUE(SUBSTITUTE(UPPER(TRIM('01_raw_data'!A30)),"E","")),"0000")</f>
        <v>E0026</v>
      </c>
      <c r="B27" t="str">
        <f>IF('01_raw_data'!B30="", "", PROPER(TRIM('01_raw_data'!B30)))</f>
        <v>Sergio Larsson</v>
      </c>
      <c r="C27" t="str">
        <f>_xlfn.XLOOKUP(PROPER(TRIM('01_raw_data'!C30)),'03_lookups'!$A$4:$A$9,'03_lookups'!$B$4:$B$9,"Needs Review")</f>
        <v>Male</v>
      </c>
      <c r="D27">
        <f>VALUE('01_raw_data'!D30)</f>
        <v>28</v>
      </c>
      <c r="E27" s="17">
        <f>IF(OR('01_raw_data'!E30="", LOWER(TRIM('01_raw_data'!E30))="not available"), "Missing", '01_raw_data'!E30)</f>
        <v>35735</v>
      </c>
      <c r="F27" t="str">
        <f t="shared" si="0"/>
        <v>Valid</v>
      </c>
      <c r="G27" t="str">
        <f>_xlfn.XLOOKUP(UPPER(TRIM('01_raw_data'!F30)),'04_departments'!A30:A85,'04_departments'!C30:C85,"Needs Review")</f>
        <v>Needs Review</v>
      </c>
      <c r="H27" t="str">
        <f>_xlfn.XLOOKUP('01_clean_data'!G27, '04_departments'!$C$5:$C$60,'04_departments'!$D$5:$D$60,"Needs Review")</f>
        <v>Needs Review</v>
      </c>
      <c r="I27" t="str">
        <f>PROPER(TRIM('01_raw_data'!H30))</f>
        <v>Software Engineer</v>
      </c>
      <c r="J27" t="str">
        <f>IFERROR(UPPER('01_raw_data'!I30), "")</f>
        <v>L5</v>
      </c>
      <c r="K27" t="str">
        <f>IFERROR(UPPER('01_raw_data'!J30), "")</f>
        <v>M051</v>
      </c>
      <c r="L27" t="str">
        <f>IFERROR(VLOOKUP(K27,'05_manager_mapping'!$A$5:$B$64,2), "Missing")</f>
        <v>Eva Bianchi</v>
      </c>
      <c r="M27" t="str">
        <f>IFERROR(_xlfn.XLOOKUP('01_raw_data'!L30,'06_location_master'!$B$5:$B$60,'06_location_master'!$C$5:$C$60), "Missing Location")</f>
        <v>Dublin</v>
      </c>
      <c r="N27" t="str">
        <f>IFERROR(_xlfn.XLOOKUP(M27,'06_location_master'!$C$5:$C$60,'06_location_master'!$D$5:$D$60), "Missing Country")</f>
        <v>Ireland</v>
      </c>
      <c r="O27" t="str">
        <f>IFERROR(_xlfn.XLOOKUP(M27,'06_location_master'!$C$5:$C$60,'06_location_master'!$E$5:$E$60), "Missing State")</f>
        <v>Leinster</v>
      </c>
      <c r="P27" s="17">
        <f>IFERROR(--'01_raw_data'!O30,"Missing Date")</f>
        <v>45354</v>
      </c>
      <c r="Q27" s="17" t="str">
        <f>IF(TRIM('01_raw_data'!P30)="","", IFERROR('01_raw_data'!P30, "check"))</f>
        <v/>
      </c>
      <c r="R27" t="str">
        <f>IFERROR(IF(OR(UPPER(TRIM('01_raw_data'!Q30))="A",UPPER(TRIM('01_raw_data'!Q30)="ACTVE"),UPPER(TRIM('01_raw_data'!Q30))="ACTIVE"), "Active", IF(OR(UPPER(TRIM('01_raw_data'!Q30)="INACTIVE"),UPPER(TRIM('01_raw_data'!Q30))="INACTVE"),"Inactive",IF(OR(UPPER(TRIM('01_raw_data'!Q30))="EXITED"), "Exited", IF(OR(UPPER(TRIM('01_raw_data'!Q30))="TERMINATED"), "Terminated", IF(OR(UPPER(TRIM('01_raw_data'!Q30))="LEFT"),"Left",IF(OR(UPPER(TRIM('01_raw_data'!Q30))="RESIGNED"),"Resigned")))))),"Check")</f>
        <v>Active</v>
      </c>
      <c r="S27" s="19">
        <f>IFERROR(IF(VALUE('01_raw_data'!R30)&gt;0,VALUE('01_raw_data'!R30),"Check"),"Check")</f>
        <v>167000</v>
      </c>
      <c r="T27" s="19">
        <f>IFERROR(IF(VALUE('01_raw_data'!S30)&gt;0, VALUE('01_raw_data'!S30), "Check"), "Check")</f>
        <v>10000</v>
      </c>
      <c r="U27">
        <f>IFERROR(VLOOKUP(UPPER(TRIM('01_raw_data'!T30)),'07_performance_master'!$A$5:$B$14,2,FALSE),"Check")</f>
        <v>3</v>
      </c>
      <c r="V27">
        <f>IFERROR(IF(VALUE('01_raw_data'!U30)&gt;0,VALUE('01_raw_data'!U30),"Check"),"Check")</f>
        <v>17</v>
      </c>
      <c r="W27">
        <f>IFERROR(IF(VALUE('01_raw_data'!V30)&gt;=0, VALUE('01_raw_data'!V30), "Check"), "Check")</f>
        <v>5</v>
      </c>
      <c r="X27">
        <f>IFERROR(IF(VALUE('01_raw_data'!W30)&gt;=0, VALUE('01_raw_data'!W30),"Check"), "Check")</f>
        <v>22</v>
      </c>
      <c r="Y27">
        <f>IFERROR(IF(AND(VALUE('01_raw_data'!X30)&gt;=0, VALUE('01_raw_data'!X30)&lt;=100), VALUE('01_raw_data'!X30), "Check"), "Check")</f>
        <v>43</v>
      </c>
      <c r="Z27" t="str">
        <f>IFERROR(IF(OR(UPPER(TRIM('01_raw_data'!Y30))="YES", UPPER(TRIM('01_raw_data'!Y30))="PROMOTED"),"Promoted", IF(OR(UPPER(TRIM('01_raw_data'!Y30))="NO",UPPER(TRIM('01_raw_data'!Y30))="NOT PROMOTED"), "Not Promoted", "Check")),"Check")</f>
        <v>Not Promoted</v>
      </c>
      <c r="AA27" t="str">
        <f>IFERROR(PROPER(TRIM('01_raw_data'!Z30)), "")</f>
        <v>Master'S</v>
      </c>
      <c r="AB27" t="str">
        <f>IFERROR(PROPER(TRIM('01_raw_data'!AA30)),"")</f>
        <v>Company Careers Page</v>
      </c>
      <c r="AC27" t="str">
        <f>IFERROR(IF(UPPER(TRIM('01_raw_data'!AB30))="HYBRID","Hybrid",IF(OR(UPPER(TRIM('01_raw_data'!AB30))="REMOTE",UPPER(TRIM('01_raw_data'!AB30))="WFH",UPPER(TRIM('01_raw_data'!AB30))="WORK FROM HOME"),"Remote",IF(OR(UPPER(TRIM('01_raw_data'!AB30))="ONSITE",UPPER(TRIM('01_raw_data'!AB30))="ON-SITE",UPPER(TRIM('01_raw_data'!AB30))="OFFICE"),"Office"))),"Check")</f>
        <v>Remote</v>
      </c>
      <c r="AD27" t="str">
        <f>IFERROR(VLOOKUP(UPPER(TRIM('01_raw_data'!AC30)),'09_cost_center'!$A$5:$E$19,1,FALSE), "Check")</f>
        <v>EU-CC101</v>
      </c>
      <c r="AE27" t="str">
        <f>IFERROR(IF(OR(UPPER(TRIM('01_raw_data'!AD30))="CONTRACT", UPPER(TRIM('01_raw_data'!AD30))="CONTRACTOR"), "Contract", IF(OR(PROPER(TRIM('01_raw_data'!AD30))="FTE", UPPER(TRIM('01_raw_data'!AD30))="FULL TIME", UPPER(TRIM('01_raw_data'!AD30))="FULL-TIME"), "Full Time", IF(OR(UPPER(TRIM('01_raw_data'!AD30))="INTERN", UPPER(TRIM('01_raw_data'!AD30))="INTERNSHIP"), "Intern", IF(OR(UPPER(TRIM('01_raw_data'!AD30))="PART TIME", UPPER(TRIM('01_raw_data'!AD30))="PART-TIME"), "Part Time")))), "Check")</f>
        <v>Full Time</v>
      </c>
      <c r="AF27">
        <f>IFERROR(IF(AND(VALUE('01_raw_data'!AE30)&gt;=0,VALUE('01_raw_data'!AE30)&lt;=100), VALUE('01_raw_data'!AE30), "Check"), "Check")</f>
        <v>46.3</v>
      </c>
    </row>
    <row r="28" spans="1:32" x14ac:dyDescent="0.2">
      <c r="A28" t="str">
        <f>"E"&amp;TEXT(VALUE(SUBSTITUTE(UPPER(TRIM('01_raw_data'!A31)),"E","")),"0000")</f>
        <v>E0027</v>
      </c>
      <c r="B28" t="str">
        <f>IF('01_raw_data'!B31="", "", PROPER(TRIM('01_raw_data'!B31)))</f>
        <v>Hugo Gomez</v>
      </c>
      <c r="C28" t="str">
        <f>_xlfn.XLOOKUP(PROPER(TRIM('01_raw_data'!C31)),'03_lookups'!$A$4:$A$9,'03_lookups'!$B$4:$B$9,"Needs Review")</f>
        <v>Male</v>
      </c>
      <c r="D28">
        <f>VALUE('01_raw_data'!D31)</f>
        <v>26</v>
      </c>
      <c r="E28" s="17">
        <f>IF(OR('01_raw_data'!E31="", LOWER(TRIM('01_raw_data'!E31))="not available"), "Missing", '01_raw_data'!E31)</f>
        <v>36571</v>
      </c>
      <c r="F28" t="str">
        <f t="shared" si="0"/>
        <v>Valid</v>
      </c>
      <c r="G28" t="str">
        <f>_xlfn.XLOOKUP(UPPER(TRIM('01_raw_data'!F31)),'04_departments'!A31:A86,'04_departments'!C31:C86,"Needs Review")</f>
        <v>Finance</v>
      </c>
      <c r="H28" t="str">
        <f>_xlfn.XLOOKUP('01_clean_data'!G28, '04_departments'!$C$5:$C$60,'04_departments'!$D$5:$D$60,"Needs Review")</f>
        <v>Corporate Services</v>
      </c>
      <c r="I28" t="str">
        <f>PROPER(TRIM('01_raw_data'!H31))</f>
        <v>Finance Manager</v>
      </c>
      <c r="J28" t="str">
        <f>IFERROR(UPPER('01_raw_data'!I31), "")</f>
        <v>L5</v>
      </c>
      <c r="K28" t="str">
        <f>IFERROR(UPPER('01_raw_data'!J31), "")</f>
        <v>M007</v>
      </c>
      <c r="L28" t="str">
        <f>IFERROR(VLOOKUP(K28,'05_manager_mapping'!$A$5:$B$64,2), "Missing")</f>
        <v>Astrid Bakker</v>
      </c>
      <c r="M28" t="str">
        <f>IFERROR(_xlfn.XLOOKUP('01_raw_data'!L31,'06_location_master'!$B$5:$B$60,'06_location_master'!$C$5:$C$60), "Missing Location")</f>
        <v>Lyon</v>
      </c>
      <c r="N28" t="str">
        <f>IFERROR(_xlfn.XLOOKUP(M28,'06_location_master'!$C$5:$C$60,'06_location_master'!$D$5:$D$60), "Missing Country")</f>
        <v>France</v>
      </c>
      <c r="O28" t="str">
        <f>IFERROR(_xlfn.XLOOKUP(M28,'06_location_master'!$C$5:$C$60,'06_location_master'!$E$5:$E$60), "Missing State")</f>
        <v>Auvergne-Rhone-Alpes</v>
      </c>
      <c r="P28" s="17">
        <f>IFERROR(--'01_raw_data'!O31,"Missing Date")</f>
        <v>43062</v>
      </c>
      <c r="Q28" s="17" t="str">
        <f>IF(TRIM('01_raw_data'!P31)="","", IFERROR('01_raw_data'!P31, "check"))</f>
        <v/>
      </c>
      <c r="R28" t="str">
        <f>IFERROR(IF(OR(UPPER(TRIM('01_raw_data'!Q31))="A",UPPER(TRIM('01_raw_data'!Q31)="ACTVE"),UPPER(TRIM('01_raw_data'!Q31))="ACTIVE"), "Active", IF(OR(UPPER(TRIM('01_raw_data'!Q31)="INACTIVE"),UPPER(TRIM('01_raw_data'!Q31))="INACTVE"),"Inactive",IF(OR(UPPER(TRIM('01_raw_data'!Q31))="EXITED"), "Exited", IF(OR(UPPER(TRIM('01_raw_data'!Q31))="TERMINATED"), "Terminated", IF(OR(UPPER(TRIM('01_raw_data'!Q31))="LEFT"),"Left",IF(OR(UPPER(TRIM('01_raw_data'!Q31))="RESIGNED"),"Resigned")))))),"Check")</f>
        <v>Active</v>
      </c>
      <c r="S28" s="19">
        <f>IFERROR(IF(VALUE('01_raw_data'!R31)&gt;0,VALUE('01_raw_data'!R31),"Check"),"Check")</f>
        <v>131000</v>
      </c>
      <c r="T28" s="19">
        <f>IFERROR(IF(VALUE('01_raw_data'!S31)&gt;0, VALUE('01_raw_data'!S31), "Check"), "Check")</f>
        <v>13100</v>
      </c>
      <c r="U28">
        <f>IFERROR(VLOOKUP(UPPER(TRIM('01_raw_data'!T31)),'07_performance_master'!$A$5:$B$14,2,FALSE),"Check")</f>
        <v>4</v>
      </c>
      <c r="V28">
        <f>IFERROR(IF(VALUE('01_raw_data'!U31)&gt;0,VALUE('01_raw_data'!U31),"Check"),"Check")</f>
        <v>27</v>
      </c>
      <c r="W28">
        <f>IFERROR(IF(VALUE('01_raw_data'!V31)&gt;=0, VALUE('01_raw_data'!V31), "Check"), "Check")</f>
        <v>13</v>
      </c>
      <c r="X28">
        <f>IFERROR(IF(VALUE('01_raw_data'!W31)&gt;=0, VALUE('01_raw_data'!W31),"Check"), "Check")</f>
        <v>14</v>
      </c>
      <c r="Y28">
        <f>IFERROR(IF(AND(VALUE('01_raw_data'!X31)&gt;=0, VALUE('01_raw_data'!X31)&lt;=100), VALUE('01_raw_data'!X31), "Check"), "Check")</f>
        <v>60</v>
      </c>
      <c r="Z28" t="str">
        <f>IFERROR(IF(OR(UPPER(TRIM('01_raw_data'!Y31))="YES", UPPER(TRIM('01_raw_data'!Y31))="PROMOTED"),"Promoted", IF(OR(UPPER(TRIM('01_raw_data'!Y31))="NO",UPPER(TRIM('01_raw_data'!Y31))="NOT PROMOTED"), "Not Promoted", "Check")),"Check")</f>
        <v>Not Promoted</v>
      </c>
      <c r="AA28" t="str">
        <f>IFERROR(PROPER(TRIM('01_raw_data'!Z31)), "")</f>
        <v>Bachelor'S</v>
      </c>
      <c r="AB28" t="str">
        <f>IFERROR(PROPER(TRIM('01_raw_data'!AA31)),"")</f>
        <v>Company Careers Page</v>
      </c>
      <c r="AC28" t="str">
        <f>IFERROR(IF(UPPER(TRIM('01_raw_data'!AB31))="HYBRID","Hybrid",IF(OR(UPPER(TRIM('01_raw_data'!AB31))="REMOTE",UPPER(TRIM('01_raw_data'!AB31))="WFH",UPPER(TRIM('01_raw_data'!AB31))="WORK FROM HOME"),"Remote",IF(OR(UPPER(TRIM('01_raw_data'!AB31))="ONSITE",UPPER(TRIM('01_raw_data'!AB31))="ON-SITE",UPPER(TRIM('01_raw_data'!AB31))="OFFICE"),"Office"))),"Check")</f>
        <v>Hybrid</v>
      </c>
      <c r="AD28" t="str">
        <f>IFERROR(VLOOKUP(UPPER(TRIM('01_raw_data'!AC31)),'09_cost_center'!$A$5:$E$19,1,FALSE), "Check")</f>
        <v>EU-CC301</v>
      </c>
      <c r="AE28" t="str">
        <f>IFERROR(IF(OR(UPPER(TRIM('01_raw_data'!AD31))="CONTRACT", UPPER(TRIM('01_raw_data'!AD31))="CONTRACTOR"), "Contract", IF(OR(PROPER(TRIM('01_raw_data'!AD31))="FTE", UPPER(TRIM('01_raw_data'!AD31))="FULL TIME", UPPER(TRIM('01_raw_data'!AD31))="FULL-TIME"), "Full Time", IF(OR(UPPER(TRIM('01_raw_data'!AD31))="INTERN", UPPER(TRIM('01_raw_data'!AD31))="INTERNSHIP"), "Intern", IF(OR(UPPER(TRIM('01_raw_data'!AD31))="PART TIME", UPPER(TRIM('01_raw_data'!AD31))="PART-TIME"), "Part Time")))), "Check")</f>
        <v>Full Time</v>
      </c>
      <c r="AF28">
        <f>IFERROR(IF(AND(VALUE('01_raw_data'!AE31)&gt;=0,VALUE('01_raw_data'!AE31)&lt;=100), VALUE('01_raw_data'!AE31), "Check"), "Check")</f>
        <v>66.8</v>
      </c>
    </row>
    <row r="29" spans="1:32" x14ac:dyDescent="0.2">
      <c r="A29" t="str">
        <f>"E"&amp;TEXT(VALUE(SUBSTITUTE(UPPER(TRIM('01_raw_data'!A32)),"E","")),"0000")</f>
        <v>E0028</v>
      </c>
      <c r="B29" t="str">
        <f>IF('01_raw_data'!B32="", "", PROPER(TRIM('01_raw_data'!B32)))</f>
        <v>Gabriel Dubois</v>
      </c>
      <c r="C29" t="str">
        <f>_xlfn.XLOOKUP(PROPER(TRIM('01_raw_data'!C32)),'03_lookups'!$A$4:$A$9,'03_lookups'!$B$4:$B$9,"Needs Review")</f>
        <v>Male</v>
      </c>
      <c r="D29">
        <f>VALUE('01_raw_data'!D32)</f>
        <v>46</v>
      </c>
      <c r="E29" s="17">
        <f>IF(OR('01_raw_data'!E32="", LOWER(TRIM('01_raw_data'!E32))="not available"), "Missing", '01_raw_data'!E32)</f>
        <v>29069</v>
      </c>
      <c r="F29" t="str">
        <f t="shared" si="0"/>
        <v>Valid</v>
      </c>
      <c r="G29" t="str">
        <f>_xlfn.XLOOKUP(UPPER(TRIM('01_raw_data'!F32)),'04_departments'!A32:A87,'04_departments'!C32:C87,"Needs Review")</f>
        <v>Human Resources</v>
      </c>
      <c r="H29" t="str">
        <f>_xlfn.XLOOKUP('01_clean_data'!G29, '04_departments'!$C$5:$C$60,'04_departments'!$D$5:$D$60,"Needs Review")</f>
        <v>Corporate Services</v>
      </c>
      <c r="I29" t="str">
        <f>PROPER(TRIM('01_raw_data'!H32))</f>
        <v>Talent Acquisition Specialist</v>
      </c>
      <c r="J29" t="str">
        <f>IFERROR(UPPER('01_raw_data'!I32), "")</f>
        <v>L3</v>
      </c>
      <c r="K29" t="str">
        <f>IFERROR(UPPER('01_raw_data'!J32), "")</f>
        <v>M033</v>
      </c>
      <c r="L29" t="str">
        <f>IFERROR(VLOOKUP(K29,'05_manager_mapping'!$A$5:$B$64,2), "Missing")</f>
        <v>Pieter Perez</v>
      </c>
      <c r="M29" t="str">
        <f>IFERROR(_xlfn.XLOOKUP('01_raw_data'!L32,'06_location_master'!$B$5:$B$60,'06_location_master'!$C$5:$C$60), "Missing Location")</f>
        <v>Lille</v>
      </c>
      <c r="N29" t="str">
        <f>IFERROR(_xlfn.XLOOKUP(M29,'06_location_master'!$C$5:$C$60,'06_location_master'!$D$5:$D$60), "Missing Country")</f>
        <v>France</v>
      </c>
      <c r="O29" t="str">
        <f>IFERROR(_xlfn.XLOOKUP(M29,'06_location_master'!$C$5:$C$60,'06_location_master'!$E$5:$E$60), "Missing State")</f>
        <v>Hauts-de-France</v>
      </c>
      <c r="P29" s="17">
        <f>IFERROR(--'01_raw_data'!O32,"Missing Date")</f>
        <v>43607</v>
      </c>
      <c r="Q29" s="17">
        <f>IF(TRIM('01_raw_data'!P32)="","", IFERROR('01_raw_data'!P32, "check"))</f>
        <v>45602</v>
      </c>
      <c r="R29" t="str">
        <f>IFERROR(IF(OR(UPPER(TRIM('01_raw_data'!Q32))="A",UPPER(TRIM('01_raw_data'!Q32)="ACTVE"),UPPER(TRIM('01_raw_data'!Q32))="ACTIVE"), "Active", IF(OR(UPPER(TRIM('01_raw_data'!Q32)="INACTIVE"),UPPER(TRIM('01_raw_data'!Q32))="INACTVE"),"Inactive",IF(OR(UPPER(TRIM('01_raw_data'!Q32))="EXITED"), "Exited", IF(OR(UPPER(TRIM('01_raw_data'!Q32))="TERMINATED"), "Terminated", IF(OR(UPPER(TRIM('01_raw_data'!Q32))="LEFT"),"Left",IF(OR(UPPER(TRIM('01_raw_data'!Q32))="RESIGNED"),"Resigned")))))),"Check")</f>
        <v>Inactive</v>
      </c>
      <c r="S29" s="19">
        <f>IFERROR(IF(VALUE('01_raw_data'!R32)&gt;0,VALUE('01_raw_data'!R32),"Check"),"Check")</f>
        <v>79000</v>
      </c>
      <c r="T29" s="19">
        <f>IFERROR(IF(VALUE('01_raw_data'!S32)&gt;0, VALUE('01_raw_data'!S32), "Check"), "Check")</f>
        <v>1600</v>
      </c>
      <c r="U29">
        <f>IFERROR(VLOOKUP(UPPER(TRIM('01_raw_data'!T32)),'07_performance_master'!$A$5:$B$14,2,FALSE),"Check")</f>
        <v>2</v>
      </c>
      <c r="V29" t="str">
        <f>IFERROR(IF(VALUE('01_raw_data'!U32)&gt;0,VALUE('01_raw_data'!U32),"Check"),"Check")</f>
        <v>Check</v>
      </c>
      <c r="W29">
        <f>IFERROR(IF(VALUE('01_raw_data'!V32)&gt;=0, VALUE('01_raw_data'!V32), "Check"), "Check")</f>
        <v>22</v>
      </c>
      <c r="X29">
        <f>IFERROR(IF(VALUE('01_raw_data'!W32)&gt;=0, VALUE('01_raw_data'!W32),"Check"), "Check")</f>
        <v>5</v>
      </c>
      <c r="Y29">
        <f>IFERROR(IF(AND(VALUE('01_raw_data'!X32)&gt;=0, VALUE('01_raw_data'!X32)&lt;=100), VALUE('01_raw_data'!X32), "Check"), "Check")</f>
        <v>41</v>
      </c>
      <c r="Z29" t="str">
        <f>IFERROR(IF(OR(UPPER(TRIM('01_raw_data'!Y32))="YES", UPPER(TRIM('01_raw_data'!Y32))="PROMOTED"),"Promoted", IF(OR(UPPER(TRIM('01_raw_data'!Y32))="NO",UPPER(TRIM('01_raw_data'!Y32))="NOT PROMOTED"), "Not Promoted", "Check")),"Check")</f>
        <v>Not Promoted</v>
      </c>
      <c r="AA29" t="str">
        <f>IFERROR(PROPER(TRIM('01_raw_data'!Z32)), "")</f>
        <v>Bachelor'S</v>
      </c>
      <c r="AB29" t="str">
        <f>IFERROR(PROPER(TRIM('01_raw_data'!AA32)),"")</f>
        <v>Internal Transfer</v>
      </c>
      <c r="AC29" t="str">
        <f>IFERROR(IF(UPPER(TRIM('01_raw_data'!AB32))="HYBRID","Hybrid",IF(OR(UPPER(TRIM('01_raw_data'!AB32))="REMOTE",UPPER(TRIM('01_raw_data'!AB32))="WFH",UPPER(TRIM('01_raw_data'!AB32))="WORK FROM HOME"),"Remote",IF(OR(UPPER(TRIM('01_raw_data'!AB32))="ONSITE",UPPER(TRIM('01_raw_data'!AB32))="ON-SITE",UPPER(TRIM('01_raw_data'!AB32))="OFFICE"),"Office"))),"Check")</f>
        <v>Office</v>
      </c>
      <c r="AD29" t="str">
        <f>IFERROR(VLOOKUP(UPPER(TRIM('01_raw_data'!AC32)),'09_cost_center'!$A$5:$E$19,1,FALSE), "Check")</f>
        <v>EU-CC302</v>
      </c>
      <c r="AE29" t="str">
        <f>IFERROR(IF(OR(UPPER(TRIM('01_raw_data'!AD32))="CONTRACT", UPPER(TRIM('01_raw_data'!AD32))="CONTRACTOR"), "Contract", IF(OR(PROPER(TRIM('01_raw_data'!AD32))="FTE", UPPER(TRIM('01_raw_data'!AD32))="FULL TIME", UPPER(TRIM('01_raw_data'!AD32))="FULL-TIME"), "Full Time", IF(OR(UPPER(TRIM('01_raw_data'!AD32))="INTERN", UPPER(TRIM('01_raw_data'!AD32))="INTERNSHIP"), "Intern", IF(OR(UPPER(TRIM('01_raw_data'!AD32))="PART TIME", UPPER(TRIM('01_raw_data'!AD32))="PART-TIME"), "Part Time")))), "Check")</f>
        <v>Full Time</v>
      </c>
      <c r="AF29">
        <f>IFERROR(IF(AND(VALUE('01_raw_data'!AE32)&gt;=0,VALUE('01_raw_data'!AE32)&lt;=100), VALUE('01_raw_data'!AE32), "Check"), "Check")</f>
        <v>43.4</v>
      </c>
    </row>
    <row r="30" spans="1:32" x14ac:dyDescent="0.2">
      <c r="A30" t="str">
        <f>"E"&amp;TEXT(VALUE(SUBSTITUTE(UPPER(TRIM('01_raw_data'!A33)),"E","")),"0000")</f>
        <v>E0029</v>
      </c>
      <c r="B30" t="str">
        <f>IF('01_raw_data'!B33="", "", PROPER(TRIM('01_raw_data'!B33)))</f>
        <v>Diego Fischer</v>
      </c>
      <c r="C30" t="str">
        <f>_xlfn.XLOOKUP(PROPER(TRIM('01_raw_data'!C33)),'03_lookups'!$A$4:$A$9,'03_lookups'!$B$4:$B$9,"Needs Review")</f>
        <v>Male</v>
      </c>
      <c r="D30">
        <f>VALUE('01_raw_data'!D33)</f>
        <v>58</v>
      </c>
      <c r="E30" s="17">
        <f>IF(OR('01_raw_data'!E33="", LOWER(TRIM('01_raw_data'!E33))="not available"), "Missing", '01_raw_data'!E33)</f>
        <v>24820</v>
      </c>
      <c r="F30" t="str">
        <f t="shared" si="0"/>
        <v>Valid</v>
      </c>
      <c r="G30" t="str">
        <f>_xlfn.XLOOKUP(UPPER(TRIM('01_raw_data'!F33)),'04_departments'!A33:A88,'04_departments'!C33:C88,"Needs Review")</f>
        <v>Needs Review</v>
      </c>
      <c r="H30" t="str">
        <f>_xlfn.XLOOKUP('01_clean_data'!G30, '04_departments'!$C$5:$C$60,'04_departments'!$D$5:$D$60,"Needs Review")</f>
        <v>Needs Review</v>
      </c>
      <c r="I30" t="str">
        <f>PROPER(TRIM('01_raw_data'!H33))</f>
        <v>Content Specialist</v>
      </c>
      <c r="J30" t="str">
        <f>IFERROR(UPPER('01_raw_data'!I33), "")</f>
        <v>L7</v>
      </c>
      <c r="K30" t="str">
        <f>IFERROR(UPPER('01_raw_data'!J33), "")</f>
        <v>M006</v>
      </c>
      <c r="L30" t="str">
        <f>IFERROR(VLOOKUP(K30,'05_manager_mapping'!$A$5:$B$64,2), "Missing")</f>
        <v>Aleksander Fischer</v>
      </c>
      <c r="M30" t="str">
        <f>IFERROR(_xlfn.XLOOKUP('01_raw_data'!L33,'06_location_master'!$B$5:$B$60,'06_location_master'!$C$5:$C$60), "Missing Location")</f>
        <v>Missing Location</v>
      </c>
      <c r="N30" t="str">
        <f>IFERROR(_xlfn.XLOOKUP(M30,'06_location_master'!$C$5:$C$60,'06_location_master'!$D$5:$D$60), "Missing Country")</f>
        <v>Missing Country</v>
      </c>
      <c r="O30" t="str">
        <f>IFERROR(_xlfn.XLOOKUP(M30,'06_location_master'!$C$5:$C$60,'06_location_master'!$E$5:$E$60), "Missing State")</f>
        <v>Missing State</v>
      </c>
      <c r="P30" s="17">
        <f>IFERROR(--'01_raw_data'!O33,"Missing Date")</f>
        <v>45047</v>
      </c>
      <c r="Q30" s="17" t="str">
        <f>IF(TRIM('01_raw_data'!P33)="","", IFERROR('01_raw_data'!P33, "check"))</f>
        <v/>
      </c>
      <c r="R30" t="str">
        <f>IFERROR(IF(OR(UPPER(TRIM('01_raw_data'!Q33))="A",UPPER(TRIM('01_raw_data'!Q33)="ACTVE"),UPPER(TRIM('01_raw_data'!Q33))="ACTIVE"), "Active", IF(OR(UPPER(TRIM('01_raw_data'!Q33)="INACTIVE"),UPPER(TRIM('01_raw_data'!Q33))="INACTVE"),"Inactive",IF(OR(UPPER(TRIM('01_raw_data'!Q33))="EXITED"), "Exited", IF(OR(UPPER(TRIM('01_raw_data'!Q33))="TERMINATED"), "Terminated", IF(OR(UPPER(TRIM('01_raw_data'!Q33))="LEFT"),"Left",IF(OR(UPPER(TRIM('01_raw_data'!Q33))="RESIGNED"),"Resigned")))))),"Check")</f>
        <v>Active</v>
      </c>
      <c r="S30" s="19">
        <f>IFERROR(IF(VALUE('01_raw_data'!R33)&gt;0,VALUE('01_raw_data'!R33),"Check"),"Check")</f>
        <v>233000</v>
      </c>
      <c r="T30" s="19">
        <f>IFERROR(IF(VALUE('01_raw_data'!S33)&gt;0, VALUE('01_raw_data'!S33), "Check"), "Check")</f>
        <v>23300</v>
      </c>
      <c r="U30">
        <f>IFERROR(VLOOKUP(UPPER(TRIM('01_raw_data'!T33)),'07_performance_master'!$A$5:$B$14,2,FALSE),"Check")</f>
        <v>4</v>
      </c>
      <c r="V30">
        <f>IFERROR(IF(VALUE('01_raw_data'!U33)&gt;0,VALUE('01_raw_data'!U33),"Check"),"Check")</f>
        <v>39</v>
      </c>
      <c r="W30">
        <f>IFERROR(IF(VALUE('01_raw_data'!V33)&gt;=0, VALUE('01_raw_data'!V33), "Check"), "Check")</f>
        <v>17</v>
      </c>
      <c r="X30">
        <f>IFERROR(IF(VALUE('01_raw_data'!W33)&gt;=0, VALUE('01_raw_data'!W33),"Check"), "Check")</f>
        <v>0</v>
      </c>
      <c r="Y30">
        <f>IFERROR(IF(AND(VALUE('01_raw_data'!X33)&gt;=0, VALUE('01_raw_data'!X33)&lt;=100), VALUE('01_raw_data'!X33), "Check"), "Check")</f>
        <v>72</v>
      </c>
      <c r="Z30" t="str">
        <f>IFERROR(IF(OR(UPPER(TRIM('01_raw_data'!Y33))="YES", UPPER(TRIM('01_raw_data'!Y33))="PROMOTED"),"Promoted", IF(OR(UPPER(TRIM('01_raw_data'!Y33))="NO",UPPER(TRIM('01_raw_data'!Y33))="NOT PROMOTED"), "Not Promoted", "Check")),"Check")</f>
        <v>Not Promoted</v>
      </c>
      <c r="AA30" t="str">
        <f>IFERROR(PROPER(TRIM('01_raw_data'!Z33)), "")</f>
        <v>Master'S</v>
      </c>
      <c r="AB30" t="str">
        <f>IFERROR(PROPER(TRIM('01_raw_data'!AA33)),"")</f>
        <v>Agency</v>
      </c>
      <c r="AC30" t="str">
        <f>IFERROR(IF(UPPER(TRIM('01_raw_data'!AB33))="HYBRID","Hybrid",IF(OR(UPPER(TRIM('01_raw_data'!AB33))="REMOTE",UPPER(TRIM('01_raw_data'!AB33))="WFH",UPPER(TRIM('01_raw_data'!AB33))="WORK FROM HOME"),"Remote",IF(OR(UPPER(TRIM('01_raw_data'!AB33))="ONSITE",UPPER(TRIM('01_raw_data'!AB33))="ON-SITE",UPPER(TRIM('01_raw_data'!AB33))="OFFICE"),"Office"))),"Check")</f>
        <v>Office</v>
      </c>
      <c r="AD30" t="str">
        <f>IFERROR(VLOOKUP(UPPER(TRIM('01_raw_data'!AC33)),'09_cost_center'!$A$5:$E$19,1,FALSE), "Check")</f>
        <v>EU-CC203</v>
      </c>
      <c r="AE30" t="str">
        <f>IFERROR(IF(OR(UPPER(TRIM('01_raw_data'!AD33))="CONTRACT", UPPER(TRIM('01_raw_data'!AD33))="CONTRACTOR"), "Contract", IF(OR(PROPER(TRIM('01_raw_data'!AD33))="FTE", UPPER(TRIM('01_raw_data'!AD33))="FULL TIME", UPPER(TRIM('01_raw_data'!AD33))="FULL-TIME"), "Full Time", IF(OR(UPPER(TRIM('01_raw_data'!AD33))="INTERN", UPPER(TRIM('01_raw_data'!AD33))="INTERNSHIP"), "Intern", IF(OR(UPPER(TRIM('01_raw_data'!AD33))="PART TIME", UPPER(TRIM('01_raw_data'!AD33))="PART-TIME"), "Part Time")))), "Check")</f>
        <v>Full Time</v>
      </c>
      <c r="AF30">
        <f>IFERROR(IF(AND(VALUE('01_raw_data'!AE33)&gt;=0,VALUE('01_raw_data'!AE33)&lt;=100), VALUE('01_raw_data'!AE33), "Check"), "Check")</f>
        <v>81</v>
      </c>
    </row>
    <row r="31" spans="1:32" x14ac:dyDescent="0.2">
      <c r="A31" t="str">
        <f>"E"&amp;TEXT(VALUE(SUBSTITUTE(UPPER(TRIM('01_raw_data'!A34)),"E","")),"0000")</f>
        <v>E0030</v>
      </c>
      <c r="B31" t="str">
        <f>IF('01_raw_data'!B34="", "", PROPER(TRIM('01_raw_data'!B34)))</f>
        <v>Luuk Byrne</v>
      </c>
      <c r="C31" t="str">
        <f>_xlfn.XLOOKUP(PROPER(TRIM('01_raw_data'!C34)),'03_lookups'!$A$4:$A$9,'03_lookups'!$B$4:$B$9,"Needs Review")</f>
        <v>Female</v>
      </c>
      <c r="D31">
        <f>VALUE('01_raw_data'!D34)</f>
        <v>30</v>
      </c>
      <c r="E31" s="17">
        <f>IF(OR('01_raw_data'!E34="", LOWER(TRIM('01_raw_data'!E34))="not available"), "Missing", '01_raw_data'!E34)</f>
        <v>34909</v>
      </c>
      <c r="F31" t="str">
        <f t="shared" si="0"/>
        <v>Valid</v>
      </c>
      <c r="G31" t="str">
        <f>_xlfn.XLOOKUP(UPPER(TRIM('01_raw_data'!F34)),'04_departments'!A34:A89,'04_departments'!C34:C89,"Needs Review")</f>
        <v>Needs Review</v>
      </c>
      <c r="H31" t="str">
        <f>_xlfn.XLOOKUP('01_clean_data'!G31, '04_departments'!$C$5:$C$60,'04_departments'!$D$5:$D$60,"Needs Review")</f>
        <v>Needs Review</v>
      </c>
      <c r="I31" t="str">
        <f>PROPER(TRIM('01_raw_data'!H34))</f>
        <v>Software Engineer</v>
      </c>
      <c r="J31" t="str">
        <f>IFERROR(UPPER('01_raw_data'!I34), "")</f>
        <v>L3</v>
      </c>
      <c r="K31" t="str">
        <f>IFERROR(UPPER('01_raw_data'!J34), "")</f>
        <v>M039</v>
      </c>
      <c r="L31" t="str">
        <f>IFERROR(VLOOKUP(K31,'05_manager_mapping'!$A$5:$B$64,2), "Missing")</f>
        <v>Freya Martinez</v>
      </c>
      <c r="M31" t="str">
        <f>IFERROR(_xlfn.XLOOKUP('01_raw_data'!L34,'06_location_master'!$B$5:$B$60,'06_location_master'!$C$5:$C$60), "Missing Location")</f>
        <v>Krakow</v>
      </c>
      <c r="N31" t="str">
        <f>IFERROR(_xlfn.XLOOKUP(M31,'06_location_master'!$C$5:$C$60,'06_location_master'!$D$5:$D$60), "Missing Country")</f>
        <v>Poland</v>
      </c>
      <c r="O31" t="str">
        <f>IFERROR(_xlfn.XLOOKUP(M31,'06_location_master'!$C$5:$C$60,'06_location_master'!$E$5:$E$60), "Missing State")</f>
        <v>Lesser Poland</v>
      </c>
      <c r="P31" s="17">
        <f>IFERROR(--'01_raw_data'!O34,"Missing Date")</f>
        <v>42545</v>
      </c>
      <c r="Q31" s="17" t="str">
        <f>IF(TRIM('01_raw_data'!P34)="","", IFERROR('01_raw_data'!P34, "check"))</f>
        <v/>
      </c>
      <c r="R31" t="str">
        <f>IFERROR(IF(OR(UPPER(TRIM('01_raw_data'!Q34))="A",UPPER(TRIM('01_raw_data'!Q34)="ACTVE"),UPPER(TRIM('01_raw_data'!Q34))="ACTIVE"), "Active", IF(OR(UPPER(TRIM('01_raw_data'!Q34)="INACTIVE"),UPPER(TRIM('01_raw_data'!Q34))="INACTVE"),"Inactive",IF(OR(UPPER(TRIM('01_raw_data'!Q34))="EXITED"), "Exited", IF(OR(UPPER(TRIM('01_raw_data'!Q34))="TERMINATED"), "Terminated", IF(OR(UPPER(TRIM('01_raw_data'!Q34))="LEFT"),"Left",IF(OR(UPPER(TRIM('01_raw_data'!Q34))="RESIGNED"),"Resigned")))))),"Check")</f>
        <v>Active</v>
      </c>
      <c r="S31" s="19">
        <f>IFERROR(IF(VALUE('01_raw_data'!R34)&gt;0,VALUE('01_raw_data'!R34),"Check"),"Check")</f>
        <v>60000</v>
      </c>
      <c r="T31" s="19">
        <f>IFERROR(IF(VALUE('01_raw_data'!S34)&gt;0, VALUE('01_raw_data'!S34), "Check"), "Check")</f>
        <v>3000</v>
      </c>
      <c r="U31">
        <f>IFERROR(VLOOKUP(UPPER(TRIM('01_raw_data'!T34)),'07_performance_master'!$A$5:$B$14,2,FALSE),"Check")</f>
        <v>3</v>
      </c>
      <c r="V31">
        <f>IFERROR(IF(VALUE('01_raw_data'!U34)&gt;0,VALUE('01_raw_data'!U34),"Check"),"Check")</f>
        <v>17</v>
      </c>
      <c r="W31">
        <f>IFERROR(IF(VALUE('01_raw_data'!V34)&gt;=0, VALUE('01_raw_data'!V34), "Check"), "Check")</f>
        <v>17</v>
      </c>
      <c r="X31">
        <f>IFERROR(IF(VALUE('01_raw_data'!W34)&gt;=0, VALUE('01_raw_data'!W34),"Check"), "Check")</f>
        <v>16</v>
      </c>
      <c r="Y31">
        <f>IFERROR(IF(AND(VALUE('01_raw_data'!X34)&gt;=0, VALUE('01_raw_data'!X34)&lt;=100), VALUE('01_raw_data'!X34), "Check"), "Check")</f>
        <v>39</v>
      </c>
      <c r="Z31" t="str">
        <f>IFERROR(IF(OR(UPPER(TRIM('01_raw_data'!Y34))="YES", UPPER(TRIM('01_raw_data'!Y34))="PROMOTED"),"Promoted", IF(OR(UPPER(TRIM('01_raw_data'!Y34))="NO",UPPER(TRIM('01_raw_data'!Y34))="NOT PROMOTED"), "Not Promoted", "Check")),"Check")</f>
        <v>Not Promoted</v>
      </c>
      <c r="AA31" t="str">
        <f>IFERROR(PROPER(TRIM('01_raw_data'!Z34)), "")</f>
        <v>Bachelor'S</v>
      </c>
      <c r="AB31" t="str">
        <f>IFERROR(PROPER(TRIM('01_raw_data'!AA34)),"")</f>
        <v>Internal Transfer</v>
      </c>
      <c r="AC31" t="str">
        <f>IFERROR(IF(UPPER(TRIM('01_raw_data'!AB34))="HYBRID","Hybrid",IF(OR(UPPER(TRIM('01_raw_data'!AB34))="REMOTE",UPPER(TRIM('01_raw_data'!AB34))="WFH",UPPER(TRIM('01_raw_data'!AB34))="WORK FROM HOME"),"Remote",IF(OR(UPPER(TRIM('01_raw_data'!AB34))="ONSITE",UPPER(TRIM('01_raw_data'!AB34))="ON-SITE",UPPER(TRIM('01_raw_data'!AB34))="OFFICE"),"Office"))),"Check")</f>
        <v>Remote</v>
      </c>
      <c r="AD31" t="str">
        <f>IFERROR(VLOOKUP(UPPER(TRIM('01_raw_data'!AC34)),'09_cost_center'!$A$5:$E$19,1,FALSE), "Check")</f>
        <v>EU-CC101</v>
      </c>
      <c r="AE31" t="str">
        <f>IFERROR(IF(OR(UPPER(TRIM('01_raw_data'!AD34))="CONTRACT", UPPER(TRIM('01_raw_data'!AD34))="CONTRACTOR"), "Contract", IF(OR(PROPER(TRIM('01_raw_data'!AD34))="FTE", UPPER(TRIM('01_raw_data'!AD34))="FULL TIME", UPPER(TRIM('01_raw_data'!AD34))="FULL-TIME"), "Full Time", IF(OR(UPPER(TRIM('01_raw_data'!AD34))="INTERN", UPPER(TRIM('01_raw_data'!AD34))="INTERNSHIP"), "Intern", IF(OR(UPPER(TRIM('01_raw_data'!AD34))="PART TIME", UPPER(TRIM('01_raw_data'!AD34))="PART-TIME"), "Part Time")))), "Check")</f>
        <v>Full Time</v>
      </c>
      <c r="AF31">
        <f>IFERROR(IF(AND(VALUE('01_raw_data'!AE34)&gt;=0,VALUE('01_raw_data'!AE34)&lt;=100), VALUE('01_raw_data'!AE34), "Check"), "Check")</f>
        <v>46.9</v>
      </c>
    </row>
    <row r="32" spans="1:32" x14ac:dyDescent="0.2">
      <c r="A32" t="str">
        <f>"E"&amp;TEXT(VALUE(SUBSTITUTE(UPPER(TRIM('01_raw_data'!A35)),"E","")),"0000")</f>
        <v>E0023</v>
      </c>
      <c r="B32" t="str">
        <f>IF('01_raw_data'!B35="", "", PROPER(TRIM('01_raw_data'!B35)))</f>
        <v>Diego De Jong</v>
      </c>
      <c r="C32" t="str">
        <f>_xlfn.XLOOKUP(PROPER(TRIM('01_raw_data'!C35)),'03_lookups'!$A$4:$A$9,'03_lookups'!$B$4:$B$9,"Needs Review")</f>
        <v>Female</v>
      </c>
      <c r="D32">
        <f>VALUE('01_raw_data'!D35)</f>
        <v>43</v>
      </c>
      <c r="E32" s="17">
        <f>IF(OR('01_raw_data'!E35="", LOWER(TRIM('01_raw_data'!E35))="not available"), "Missing", '01_raw_data'!E35)</f>
        <v>30423</v>
      </c>
      <c r="F32" t="str">
        <f t="shared" si="0"/>
        <v>Valid</v>
      </c>
      <c r="G32" t="str">
        <f>_xlfn.XLOOKUP(UPPER(TRIM('01_raw_data'!F35)),'04_departments'!A35:A90,'04_departments'!C35:C90,"Needs Review")</f>
        <v>Needs Review</v>
      </c>
      <c r="H32" t="str">
        <f>_xlfn.XLOOKUP('01_clean_data'!G32, '04_departments'!$C$5:$C$60,'04_departments'!$D$5:$D$60,"Needs Review")</f>
        <v>Needs Review</v>
      </c>
      <c r="I32" t="str">
        <f>PROPER(TRIM('01_raw_data'!H35))</f>
        <v>Support Specialist</v>
      </c>
      <c r="J32" t="str">
        <f>IFERROR(UPPER('01_raw_data'!I35), "")</f>
        <v>L1</v>
      </c>
      <c r="K32" t="str">
        <f>IFERROR(UPPER('01_raw_data'!J35), "")</f>
        <v>M054</v>
      </c>
      <c r="L32" t="str">
        <f>IFERROR(VLOOKUP(K32,'05_manager_mapping'!$A$5:$B$64,2), "Missing")</f>
        <v>Isla Eriksson</v>
      </c>
      <c r="M32" t="str">
        <f>IFERROR(_xlfn.XLOOKUP('01_raw_data'!L35,'06_location_master'!$B$5:$B$60,'06_location_master'!$C$5:$C$60), "Missing Location")</f>
        <v>Missing Location</v>
      </c>
      <c r="N32" t="str">
        <f>IFERROR(_xlfn.XLOOKUP(M32,'06_location_master'!$C$5:$C$60,'06_location_master'!$D$5:$D$60), "Missing Country")</f>
        <v>Missing Country</v>
      </c>
      <c r="O32" t="str">
        <f>IFERROR(_xlfn.XLOOKUP(M32,'06_location_master'!$C$5:$C$60,'06_location_master'!$E$5:$E$60), "Missing State")</f>
        <v>Missing State</v>
      </c>
      <c r="P32" s="17">
        <f>IFERROR(--'01_raw_data'!O35,"Missing Date")</f>
        <v>45446</v>
      </c>
      <c r="Q32" s="17" t="str">
        <f>IF(TRIM('01_raw_data'!P35)="","", IFERROR('01_raw_data'!P35, "check"))</f>
        <v/>
      </c>
      <c r="R32" t="str">
        <f>IFERROR(IF(OR(UPPER(TRIM('01_raw_data'!Q35))="A",UPPER(TRIM('01_raw_data'!Q35)="ACTVE"),UPPER(TRIM('01_raw_data'!Q35))="ACTIVE"), "Active", IF(OR(UPPER(TRIM('01_raw_data'!Q35)="INACTIVE"),UPPER(TRIM('01_raw_data'!Q35))="INACTVE"),"Inactive",IF(OR(UPPER(TRIM('01_raw_data'!Q35))="EXITED"), "Exited", IF(OR(UPPER(TRIM('01_raw_data'!Q35))="TERMINATED"), "Terminated", IF(OR(UPPER(TRIM('01_raw_data'!Q35))="LEFT"),"Left",IF(OR(UPPER(TRIM('01_raw_data'!Q35))="RESIGNED"),"Resigned")))))),"Check")</f>
        <v>Active</v>
      </c>
      <c r="S32" s="19">
        <f>IFERROR(IF(VALUE('01_raw_data'!R35)&gt;0,VALUE('01_raw_data'!R35),"Check"),"Check")</f>
        <v>32000</v>
      </c>
      <c r="T32" s="19">
        <f>IFERROR(IF(VALUE('01_raw_data'!S35)&gt;0, VALUE('01_raw_data'!S35), "Check"), "Check")</f>
        <v>1600</v>
      </c>
      <c r="U32">
        <f>IFERROR(VLOOKUP(UPPER(TRIM('01_raw_data'!T35)),'07_performance_master'!$A$5:$B$14,2,FALSE),"Check")</f>
        <v>3</v>
      </c>
      <c r="V32">
        <f>IFERROR(IF(VALUE('01_raw_data'!U35)&gt;0,VALUE('01_raw_data'!U35),"Check"),"Check")</f>
        <v>6</v>
      </c>
      <c r="W32">
        <f>IFERROR(IF(VALUE('01_raw_data'!V35)&gt;=0, VALUE('01_raw_data'!V35), "Check"), "Check")</f>
        <v>17</v>
      </c>
      <c r="X32">
        <f>IFERROR(IF(VALUE('01_raw_data'!W35)&gt;=0, VALUE('01_raw_data'!W35),"Check"), "Check")</f>
        <v>6</v>
      </c>
      <c r="Y32">
        <f>IFERROR(IF(AND(VALUE('01_raw_data'!X35)&gt;=0, VALUE('01_raw_data'!X35)&lt;=100), VALUE('01_raw_data'!X35), "Check"), "Check")</f>
        <v>51</v>
      </c>
      <c r="Z32" t="str">
        <f>IFERROR(IF(OR(UPPER(TRIM('01_raw_data'!Y35))="YES", UPPER(TRIM('01_raw_data'!Y35))="PROMOTED"),"Promoted", IF(OR(UPPER(TRIM('01_raw_data'!Y35))="NO",UPPER(TRIM('01_raw_data'!Y35))="NOT PROMOTED"), "Not Promoted", "Check")),"Check")</f>
        <v>Not Promoted</v>
      </c>
      <c r="AA32" t="str">
        <f>IFERROR(PROPER(TRIM('01_raw_data'!Z35)), "")</f>
        <v>Master'S</v>
      </c>
      <c r="AB32" t="str">
        <f>IFERROR(PROPER(TRIM('01_raw_data'!AA35)),"")</f>
        <v>Agency</v>
      </c>
      <c r="AC32" t="str">
        <f>IFERROR(IF(UPPER(TRIM('01_raw_data'!AB35))="HYBRID","Hybrid",IF(OR(UPPER(TRIM('01_raw_data'!AB35))="REMOTE",UPPER(TRIM('01_raw_data'!AB35))="WFH",UPPER(TRIM('01_raw_data'!AB35))="WORK FROM HOME"),"Remote",IF(OR(UPPER(TRIM('01_raw_data'!AB35))="ONSITE",UPPER(TRIM('01_raw_data'!AB35))="ON-SITE",UPPER(TRIM('01_raw_data'!AB35))="OFFICE"),"Office"))),"Check")</f>
        <v>Office</v>
      </c>
      <c r="AD32" t="str">
        <f>IFERROR(VLOOKUP(UPPER(TRIM('01_raw_data'!AC35)),'09_cost_center'!$A$5:$E$19,1,FALSE), "Check")</f>
        <v>EU-CC202</v>
      </c>
      <c r="AE32" t="str">
        <f>IFERROR(IF(OR(UPPER(TRIM('01_raw_data'!AD35))="CONTRACT", UPPER(TRIM('01_raw_data'!AD35))="CONTRACTOR"), "Contract", IF(OR(PROPER(TRIM('01_raw_data'!AD35))="FTE", UPPER(TRIM('01_raw_data'!AD35))="FULL TIME", UPPER(TRIM('01_raw_data'!AD35))="FULL-TIME"), "Full Time", IF(OR(UPPER(TRIM('01_raw_data'!AD35))="INTERN", UPPER(TRIM('01_raw_data'!AD35))="INTERNSHIP"), "Intern", IF(OR(UPPER(TRIM('01_raw_data'!AD35))="PART TIME", UPPER(TRIM('01_raw_data'!AD35))="PART-TIME"), "Part Time")))), "Check")</f>
        <v>Full Time</v>
      </c>
      <c r="AF32">
        <f>IFERROR(IF(AND(VALUE('01_raw_data'!AE35)&gt;=0,VALUE('01_raw_data'!AE35)&lt;=100), VALUE('01_raw_data'!AE35), "Check"), "Check")</f>
        <v>53.3</v>
      </c>
    </row>
    <row r="33" spans="1:32" x14ac:dyDescent="0.2">
      <c r="A33" t="str">
        <f>"E"&amp;TEXT(VALUE(SUBSTITUTE(UPPER(TRIM('01_raw_data'!A36)),"E","")),"0000")</f>
        <v>E0032</v>
      </c>
      <c r="B33" t="str">
        <f>IF('01_raw_data'!B36="", "", PROPER(TRIM('01_raw_data'!B36)))</f>
        <v>Arthur Gustafsson</v>
      </c>
      <c r="C33" t="str">
        <f>_xlfn.XLOOKUP(PROPER(TRIM('01_raw_data'!C36)),'03_lookups'!$A$4:$A$9,'03_lookups'!$B$4:$B$9,"Needs Review")</f>
        <v>Female</v>
      </c>
      <c r="D33">
        <f>VALUE('01_raw_data'!D36)</f>
        <v>57</v>
      </c>
      <c r="E33" s="17">
        <f>IF(OR('01_raw_data'!E36="", LOWER(TRIM('01_raw_data'!E36))="not available"), "Missing", '01_raw_data'!E36)</f>
        <v>25201</v>
      </c>
      <c r="F33" t="str">
        <f t="shared" si="0"/>
        <v>Valid</v>
      </c>
      <c r="G33" t="str">
        <f>_xlfn.XLOOKUP(UPPER(TRIM('01_raw_data'!F36)),'04_departments'!A36:A91,'04_departments'!C36:C91,"Needs Review")</f>
        <v>Procurement</v>
      </c>
      <c r="H33" t="str">
        <f>_xlfn.XLOOKUP('01_clean_data'!G33, '04_departments'!$C$5:$C$60,'04_departments'!$D$5:$D$60,"Needs Review")</f>
        <v>Operations</v>
      </c>
      <c r="I33" t="str">
        <f>PROPER(TRIM('01_raw_data'!H36))</f>
        <v>Procurement Analyst</v>
      </c>
      <c r="J33" t="str">
        <f>IFERROR(UPPER('01_raw_data'!I36), "")</f>
        <v>L2</v>
      </c>
      <c r="K33" t="str">
        <f>IFERROR(UPPER('01_raw_data'!J36), "")</f>
        <v>M049</v>
      </c>
      <c r="L33" t="str">
        <f>IFERROR(VLOOKUP(K33,'05_manager_mapping'!$A$5:$B$64,2), "Missing")</f>
        <v>Marco Gonzalez</v>
      </c>
      <c r="M33" t="str">
        <f>IFERROR(_xlfn.XLOOKUP('01_raw_data'!L36,'06_location_master'!$B$5:$B$60,'06_location_master'!$C$5:$C$60), "Missing Location")</f>
        <v>Milan</v>
      </c>
      <c r="N33" t="str">
        <f>IFERROR(_xlfn.XLOOKUP(M33,'06_location_master'!$C$5:$C$60,'06_location_master'!$D$5:$D$60), "Missing Country")</f>
        <v>Italy</v>
      </c>
      <c r="O33" t="str">
        <f>IFERROR(_xlfn.XLOOKUP(M33,'06_location_master'!$C$5:$C$60,'06_location_master'!$E$5:$E$60), "Missing State")</f>
        <v>Lombardy</v>
      </c>
      <c r="P33" s="17">
        <f>IFERROR(--'01_raw_data'!O36,"Missing Date")</f>
        <v>45798</v>
      </c>
      <c r="Q33" s="17" t="str">
        <f>IF(TRIM('01_raw_data'!P36)="","", IFERROR('01_raw_data'!P36, "check"))</f>
        <v/>
      </c>
      <c r="R33" t="str">
        <f>IFERROR(IF(OR(UPPER(TRIM('01_raw_data'!Q36))="A",UPPER(TRIM('01_raw_data'!Q36)="ACTVE"),UPPER(TRIM('01_raw_data'!Q36))="ACTIVE"), "Active", IF(OR(UPPER(TRIM('01_raw_data'!Q36)="INACTIVE"),UPPER(TRIM('01_raw_data'!Q36))="INACTVE"),"Inactive",IF(OR(UPPER(TRIM('01_raw_data'!Q36))="EXITED"), "Exited", IF(OR(UPPER(TRIM('01_raw_data'!Q36))="TERMINATED"), "Terminated", IF(OR(UPPER(TRIM('01_raw_data'!Q36))="LEFT"),"Left",IF(OR(UPPER(TRIM('01_raw_data'!Q36))="RESIGNED"),"Resigned")))))),"Check")</f>
        <v>Active</v>
      </c>
      <c r="S33" s="19">
        <f>IFERROR(IF(VALUE('01_raw_data'!R36)&gt;0,VALUE('01_raw_data'!R36),"Check"),"Check")</f>
        <v>45000</v>
      </c>
      <c r="T33" s="19">
        <f>IFERROR(IF(VALUE('01_raw_data'!S36)&gt;0, VALUE('01_raw_data'!S36), "Check"), "Check")</f>
        <v>6300</v>
      </c>
      <c r="U33">
        <f>IFERROR(VLOOKUP(UPPER(TRIM('01_raw_data'!T36)),'07_performance_master'!$A$5:$B$14,2,FALSE),"Check")</f>
        <v>5</v>
      </c>
      <c r="V33">
        <f>IFERROR(IF(VALUE('01_raw_data'!U36)&gt;0,VALUE('01_raw_data'!U36),"Check"),"Check")</f>
        <v>19</v>
      </c>
      <c r="W33">
        <f>IFERROR(IF(VALUE('01_raw_data'!V36)&gt;=0, VALUE('01_raw_data'!V36), "Check"), "Check")</f>
        <v>22</v>
      </c>
      <c r="X33">
        <f>IFERROR(IF(VALUE('01_raw_data'!W36)&gt;=0, VALUE('01_raw_data'!W36),"Check"), "Check")</f>
        <v>27</v>
      </c>
      <c r="Y33">
        <f>IFERROR(IF(AND(VALUE('01_raw_data'!X36)&gt;=0, VALUE('01_raw_data'!X36)&lt;=100), VALUE('01_raw_data'!X36), "Check"), "Check")</f>
        <v>88</v>
      </c>
      <c r="Z33" t="str">
        <f>IFERROR(IF(OR(UPPER(TRIM('01_raw_data'!Y36))="YES", UPPER(TRIM('01_raw_data'!Y36))="PROMOTED"),"Promoted", IF(OR(UPPER(TRIM('01_raw_data'!Y36))="NO",UPPER(TRIM('01_raw_data'!Y36))="NOT PROMOTED"), "Not Promoted", "Check")),"Check")</f>
        <v>Promoted</v>
      </c>
      <c r="AA33" t="str">
        <f>IFERROR(PROPER(TRIM('01_raw_data'!Z36)), "")</f>
        <v>Bachelor'S</v>
      </c>
      <c r="AB33" t="str">
        <f>IFERROR(PROPER(TRIM('01_raw_data'!AA36)),"")</f>
        <v>Company Careers Page</v>
      </c>
      <c r="AC33" t="str">
        <f>IFERROR(IF(UPPER(TRIM('01_raw_data'!AB36))="HYBRID","Hybrid",IF(OR(UPPER(TRIM('01_raw_data'!AB36))="REMOTE",UPPER(TRIM('01_raw_data'!AB36))="WFH",UPPER(TRIM('01_raw_data'!AB36))="WORK FROM HOME"),"Remote",IF(OR(UPPER(TRIM('01_raw_data'!AB36))="ONSITE",UPPER(TRIM('01_raw_data'!AB36))="ON-SITE",UPPER(TRIM('01_raw_data'!AB36))="OFFICE"),"Office"))),"Check")</f>
        <v>Hybrid</v>
      </c>
      <c r="AD33" t="str">
        <f>IFERROR(VLOOKUP(UPPER(TRIM('01_raw_data'!AC36)),'09_cost_center'!$A$5:$E$19,1,FALSE), "Check")</f>
        <v>EU-CC402</v>
      </c>
      <c r="AE33" t="str">
        <f>IFERROR(IF(OR(UPPER(TRIM('01_raw_data'!AD36))="CONTRACT", UPPER(TRIM('01_raw_data'!AD36))="CONTRACTOR"), "Contract", IF(OR(PROPER(TRIM('01_raw_data'!AD36))="FTE", UPPER(TRIM('01_raw_data'!AD36))="FULL TIME", UPPER(TRIM('01_raw_data'!AD36))="FULL-TIME"), "Full Time", IF(OR(UPPER(TRIM('01_raw_data'!AD36))="INTERN", UPPER(TRIM('01_raw_data'!AD36))="INTERNSHIP"), "Intern", IF(OR(UPPER(TRIM('01_raw_data'!AD36))="PART TIME", UPPER(TRIM('01_raw_data'!AD36))="PART-TIME"), "Part Time")))), "Check")</f>
        <v>Full Time</v>
      </c>
      <c r="AF33">
        <f>IFERROR(IF(AND(VALUE('01_raw_data'!AE36)&gt;=0,VALUE('01_raw_data'!AE36)&lt;=100), VALUE('01_raw_data'!AE36), "Check"), "Check")</f>
        <v>80.5</v>
      </c>
    </row>
    <row r="34" spans="1:32" x14ac:dyDescent="0.2">
      <c r="A34" t="str">
        <f>"E"&amp;TEXT(VALUE(SUBSTITUTE(UPPER(TRIM('01_raw_data'!A37)),"E","")),"0000")</f>
        <v>E0033</v>
      </c>
      <c r="B34" t="str">
        <f>IF('01_raw_data'!B37="", "", PROPER(TRIM('01_raw_data'!B37)))</f>
        <v>Leonardo Walsh</v>
      </c>
      <c r="C34" t="str">
        <f>_xlfn.XLOOKUP(PROPER(TRIM('01_raw_data'!C37)),'03_lookups'!$A$4:$A$9,'03_lookups'!$B$4:$B$9,"Needs Review")</f>
        <v>Male</v>
      </c>
      <c r="D34">
        <f>VALUE('01_raw_data'!D37)</f>
        <v>53</v>
      </c>
      <c r="E34" s="17">
        <f>IF(OR('01_raw_data'!E37="", LOWER(TRIM('01_raw_data'!E37))="not available"), "Missing", '01_raw_data'!E37)</f>
        <v>26514</v>
      </c>
      <c r="F34" t="str">
        <f t="shared" si="0"/>
        <v>Valid</v>
      </c>
      <c r="G34" t="str">
        <f>_xlfn.XLOOKUP(UPPER(TRIM('01_raw_data'!F37)),'04_departments'!A37:A92,'04_departments'!C37:C92,"Needs Review")</f>
        <v>Needs Review</v>
      </c>
      <c r="H34" t="str">
        <f>_xlfn.XLOOKUP('01_clean_data'!G34, '04_departments'!$C$5:$C$60,'04_departments'!$D$5:$D$60,"Needs Review")</f>
        <v>Needs Review</v>
      </c>
      <c r="I34" t="str">
        <f>PROPER(TRIM('01_raw_data'!H37))</f>
        <v>Account Executive</v>
      </c>
      <c r="J34" t="str">
        <f>IFERROR(UPPER('01_raw_data'!I37), "")</f>
        <v>L6</v>
      </c>
      <c r="K34" t="str">
        <f>IFERROR(UPPER('01_raw_data'!J37), "")</f>
        <v>M023</v>
      </c>
      <c r="L34" t="str">
        <f>IFERROR(VLOOKUP(K34,'05_manager_mapping'!$A$5:$B$64,2), "Missing")</f>
        <v>Alice Greco</v>
      </c>
      <c r="M34" t="str">
        <f>IFERROR(_xlfn.XLOOKUP('01_raw_data'!L37,'06_location_master'!$B$5:$B$60,'06_location_master'!$C$5:$C$60), "Missing Location")</f>
        <v>Berlin</v>
      </c>
      <c r="N34" t="str">
        <f>IFERROR(_xlfn.XLOOKUP(M34,'06_location_master'!$C$5:$C$60,'06_location_master'!$D$5:$D$60), "Missing Country")</f>
        <v>Germany</v>
      </c>
      <c r="O34" t="str">
        <f>IFERROR(_xlfn.XLOOKUP(M34,'06_location_master'!$C$5:$C$60,'06_location_master'!$E$5:$E$60), "Missing State")</f>
        <v>Berlin</v>
      </c>
      <c r="P34" s="17">
        <f>IFERROR(--'01_raw_data'!O37,"Missing Date")</f>
        <v>44314</v>
      </c>
      <c r="Q34" s="17" t="str">
        <f>IF(TRIM('01_raw_data'!P37)="","", IFERROR('01_raw_data'!P37, "check"))</f>
        <v/>
      </c>
      <c r="R34" t="str">
        <f>IFERROR(IF(OR(UPPER(TRIM('01_raw_data'!Q37))="A",UPPER(TRIM('01_raw_data'!Q37)="ACTVE"),UPPER(TRIM('01_raw_data'!Q37))="ACTIVE"), "Active", IF(OR(UPPER(TRIM('01_raw_data'!Q37)="INACTIVE"),UPPER(TRIM('01_raw_data'!Q37))="INACTVE"),"Inactive",IF(OR(UPPER(TRIM('01_raw_data'!Q37))="EXITED"), "Exited", IF(OR(UPPER(TRIM('01_raw_data'!Q37))="TERMINATED"), "Terminated", IF(OR(UPPER(TRIM('01_raw_data'!Q37))="LEFT"),"Left",IF(OR(UPPER(TRIM('01_raw_data'!Q37))="RESIGNED"),"Resigned")))))),"Check")</f>
        <v>Active</v>
      </c>
      <c r="S34" s="19">
        <f>IFERROR(IF(VALUE('01_raw_data'!R37)&gt;0,VALUE('01_raw_data'!R37),"Check"),"Check")</f>
        <v>204000</v>
      </c>
      <c r="T34" s="19">
        <f>IFERROR(IF(VALUE('01_raw_data'!S37)&gt;0, VALUE('01_raw_data'!S37), "Check"), "Check")</f>
        <v>12200</v>
      </c>
      <c r="U34">
        <f>IFERROR(VLOOKUP(UPPER(TRIM('01_raw_data'!T37)),'07_performance_master'!$A$5:$B$14,2,FALSE),"Check")</f>
        <v>3</v>
      </c>
      <c r="V34">
        <f>IFERROR(IF(VALUE('01_raw_data'!U37)&gt;0,VALUE('01_raw_data'!U37),"Check"),"Check")</f>
        <v>38</v>
      </c>
      <c r="W34">
        <f>IFERROR(IF(VALUE('01_raw_data'!V37)&gt;=0, VALUE('01_raw_data'!V37), "Check"), "Check")</f>
        <v>9</v>
      </c>
      <c r="X34">
        <f>IFERROR(IF(VALUE('01_raw_data'!W37)&gt;=0, VALUE('01_raw_data'!W37),"Check"), "Check")</f>
        <v>18</v>
      </c>
      <c r="Y34">
        <f>IFERROR(IF(AND(VALUE('01_raw_data'!X37)&gt;=0, VALUE('01_raw_data'!X37)&lt;=100), VALUE('01_raw_data'!X37), "Check"), "Check")</f>
        <v>66</v>
      </c>
      <c r="Z34" t="str">
        <f>IFERROR(IF(OR(UPPER(TRIM('01_raw_data'!Y37))="YES", UPPER(TRIM('01_raw_data'!Y37))="PROMOTED"),"Promoted", IF(OR(UPPER(TRIM('01_raw_data'!Y37))="NO",UPPER(TRIM('01_raw_data'!Y37))="NOT PROMOTED"), "Not Promoted", "Check")),"Check")</f>
        <v>Not Promoted</v>
      </c>
      <c r="AA34" t="str">
        <f>IFERROR(PROPER(TRIM('01_raw_data'!Z37)), "")</f>
        <v>Mba</v>
      </c>
      <c r="AB34" t="str">
        <f>IFERROR(PROPER(TRIM('01_raw_data'!AA37)),"")</f>
        <v>European Job Board</v>
      </c>
      <c r="AC34" t="str">
        <f>IFERROR(IF(UPPER(TRIM('01_raw_data'!AB37))="HYBRID","Hybrid",IF(OR(UPPER(TRIM('01_raw_data'!AB37))="REMOTE",UPPER(TRIM('01_raw_data'!AB37))="WFH",UPPER(TRIM('01_raw_data'!AB37))="WORK FROM HOME"),"Remote",IF(OR(UPPER(TRIM('01_raw_data'!AB37))="ONSITE",UPPER(TRIM('01_raw_data'!AB37))="ON-SITE",UPPER(TRIM('01_raw_data'!AB37))="OFFICE"),"Office"))),"Check")</f>
        <v>Office</v>
      </c>
      <c r="AD34" t="str">
        <f>IFERROR(VLOOKUP(UPPER(TRIM('01_raw_data'!AC37)),'09_cost_center'!$A$5:$E$19,1,FALSE), "Check")</f>
        <v>EU-CC201</v>
      </c>
      <c r="AE34" t="str">
        <f>IFERROR(IF(OR(UPPER(TRIM('01_raw_data'!AD37))="CONTRACT", UPPER(TRIM('01_raw_data'!AD37))="CONTRACTOR"), "Contract", IF(OR(PROPER(TRIM('01_raw_data'!AD37))="FTE", UPPER(TRIM('01_raw_data'!AD37))="FULL TIME", UPPER(TRIM('01_raw_data'!AD37))="FULL-TIME"), "Full Time", IF(OR(UPPER(TRIM('01_raw_data'!AD37))="INTERN", UPPER(TRIM('01_raw_data'!AD37))="INTERNSHIP"), "Intern", IF(OR(UPPER(TRIM('01_raw_data'!AD37))="PART TIME", UPPER(TRIM('01_raw_data'!AD37))="PART-TIME"), "Part Time")))), "Check")</f>
        <v>Full Time</v>
      </c>
      <c r="AF34">
        <f>IFERROR(IF(AND(VALUE('01_raw_data'!AE37)&gt;=0,VALUE('01_raw_data'!AE37)&lt;=100), VALUE('01_raw_data'!AE37), "Check"), "Check")</f>
        <v>60.6</v>
      </c>
    </row>
    <row r="35" spans="1:32" x14ac:dyDescent="0.2">
      <c r="A35" t="str">
        <f>"E"&amp;TEXT(VALUE(SUBSTITUTE(UPPER(TRIM('01_raw_data'!A38)),"E","")),"0000")</f>
        <v>E0034</v>
      </c>
      <c r="B35" t="str">
        <f>IF('01_raw_data'!B38="", "", PROPER(TRIM('01_raw_data'!B38)))</f>
        <v>Alice Taylor</v>
      </c>
      <c r="C35" t="str">
        <f>_xlfn.XLOOKUP(PROPER(TRIM('01_raw_data'!C38)),'03_lookups'!$A$4:$A$9,'03_lookups'!$B$4:$B$9,"Needs Review")</f>
        <v>Male</v>
      </c>
      <c r="D35">
        <f>VALUE('01_raw_data'!D38)</f>
        <v>43</v>
      </c>
      <c r="E35" s="17">
        <f>IF(OR('01_raw_data'!E38="", LOWER(TRIM('01_raw_data'!E38))="not available"), "Missing", '01_raw_data'!E38)</f>
        <v>30357</v>
      </c>
      <c r="F35" t="str">
        <f t="shared" si="0"/>
        <v>Valid</v>
      </c>
      <c r="G35" t="str">
        <f>_xlfn.XLOOKUP(UPPER(TRIM('01_raw_data'!F38)),'04_departments'!A38:A93,'04_departments'!C38:C93,"Needs Review")</f>
        <v>Needs Review</v>
      </c>
      <c r="H35" t="str">
        <f>_xlfn.XLOOKUP('01_clean_data'!G35, '04_departments'!$C$5:$C$60,'04_departments'!$D$5:$D$60,"Needs Review")</f>
        <v>Needs Review</v>
      </c>
      <c r="I35" t="str">
        <f>PROPER(TRIM('01_raw_data'!H38))</f>
        <v>Business Analyst</v>
      </c>
      <c r="J35" t="str">
        <f>IFERROR(UPPER('01_raw_data'!I38), "")</f>
        <v>L4</v>
      </c>
      <c r="K35" t="str">
        <f>IFERROR(UPPER('01_raw_data'!J38), "")</f>
        <v>M015</v>
      </c>
      <c r="L35" t="str">
        <f>IFERROR(VLOOKUP(K35,'05_manager_mapping'!$A$5:$B$64,2), "Missing")</f>
        <v>Lea Ryan</v>
      </c>
      <c r="M35" t="str">
        <f>IFERROR(_xlfn.XLOOKUP('01_raw_data'!L38,'06_location_master'!$B$5:$B$60,'06_location_master'!$C$5:$C$60), "Missing Location")</f>
        <v>Milan</v>
      </c>
      <c r="N35" t="str">
        <f>IFERROR(_xlfn.XLOOKUP(M35,'06_location_master'!$C$5:$C$60,'06_location_master'!$D$5:$D$60), "Missing Country")</f>
        <v>Italy</v>
      </c>
      <c r="O35" t="str">
        <f>IFERROR(_xlfn.XLOOKUP(M35,'06_location_master'!$C$5:$C$60,'06_location_master'!$E$5:$E$60), "Missing State")</f>
        <v>Lombardy</v>
      </c>
      <c r="P35" s="17">
        <f>IFERROR(--'01_raw_data'!O38,"Missing Date")</f>
        <v>44841</v>
      </c>
      <c r="Q35" s="17" t="str">
        <f>IF(TRIM('01_raw_data'!P38)="","", IFERROR('01_raw_data'!P38, "check"))</f>
        <v/>
      </c>
      <c r="R35" t="str">
        <f>IFERROR(IF(OR(UPPER(TRIM('01_raw_data'!Q38))="A",UPPER(TRIM('01_raw_data'!Q38)="ACTVE"),UPPER(TRIM('01_raw_data'!Q38))="ACTIVE"), "Active", IF(OR(UPPER(TRIM('01_raw_data'!Q38)="INACTIVE"),UPPER(TRIM('01_raw_data'!Q38))="INACTVE"),"Inactive",IF(OR(UPPER(TRIM('01_raw_data'!Q38))="EXITED"), "Exited", IF(OR(UPPER(TRIM('01_raw_data'!Q38))="TERMINATED"), "Terminated", IF(OR(UPPER(TRIM('01_raw_data'!Q38))="LEFT"),"Left",IF(OR(UPPER(TRIM('01_raw_data'!Q38))="RESIGNED"),"Resigned")))))),"Check")</f>
        <v>Active</v>
      </c>
      <c r="S35" s="19">
        <f>IFERROR(IF(VALUE('01_raw_data'!R38)&gt;0,VALUE('01_raw_data'!R38),"Check"),"Check")</f>
        <v>88000</v>
      </c>
      <c r="T35" s="19">
        <f>IFERROR(IF(VALUE('01_raw_data'!S38)&gt;0, VALUE('01_raw_data'!S38), "Check"), "Check")</f>
        <v>7900</v>
      </c>
      <c r="U35">
        <f>IFERROR(VLOOKUP(UPPER(TRIM('01_raw_data'!T38)),'07_performance_master'!$A$5:$B$14,2,FALSE),"Check")</f>
        <v>4</v>
      </c>
      <c r="V35">
        <f>IFERROR(IF(VALUE('01_raw_data'!U38)&gt;0,VALUE('01_raw_data'!U38),"Check"),"Check")</f>
        <v>27</v>
      </c>
      <c r="W35">
        <f>IFERROR(IF(VALUE('01_raw_data'!V38)&gt;=0, VALUE('01_raw_data'!V38), "Check"), "Check")</f>
        <v>5</v>
      </c>
      <c r="X35">
        <f>IFERROR(IF(VALUE('01_raw_data'!W38)&gt;=0, VALUE('01_raw_data'!W38),"Check"), "Check")</f>
        <v>7</v>
      </c>
      <c r="Y35">
        <f>IFERROR(IF(AND(VALUE('01_raw_data'!X38)&gt;=0, VALUE('01_raw_data'!X38)&lt;=100), VALUE('01_raw_data'!X38), "Check"), "Check")</f>
        <v>98</v>
      </c>
      <c r="Z35" t="str">
        <f>IFERROR(IF(OR(UPPER(TRIM('01_raw_data'!Y38))="YES", UPPER(TRIM('01_raw_data'!Y38))="PROMOTED"),"Promoted", IF(OR(UPPER(TRIM('01_raw_data'!Y38))="NO",UPPER(TRIM('01_raw_data'!Y38))="NOT PROMOTED"), "Not Promoted", "Check")),"Check")</f>
        <v>Not Promoted</v>
      </c>
      <c r="AA35" t="str">
        <f>IFERROR(PROPER(TRIM('01_raw_data'!Z38)), "")</f>
        <v>Bachelor'S</v>
      </c>
      <c r="AB35" t="str">
        <f>IFERROR(PROPER(TRIM('01_raw_data'!AA38)),"")</f>
        <v>Indeed</v>
      </c>
      <c r="AC35" t="str">
        <f>IFERROR(IF(UPPER(TRIM('01_raw_data'!AB38))="HYBRID","Hybrid",IF(OR(UPPER(TRIM('01_raw_data'!AB38))="REMOTE",UPPER(TRIM('01_raw_data'!AB38))="WFH",UPPER(TRIM('01_raw_data'!AB38))="WORK FROM HOME"),"Remote",IF(OR(UPPER(TRIM('01_raw_data'!AB38))="ONSITE",UPPER(TRIM('01_raw_data'!AB38))="ON-SITE",UPPER(TRIM('01_raw_data'!AB38))="OFFICE"),"Office"))),"Check")</f>
        <v>Office</v>
      </c>
      <c r="AD35" t="str">
        <f>IFERROR(VLOOKUP(UPPER(TRIM('01_raw_data'!AC38)),'09_cost_center'!$A$5:$E$19,1,FALSE), "Check")</f>
        <v>EU-CC303</v>
      </c>
      <c r="AE35" t="str">
        <f>IFERROR(IF(OR(UPPER(TRIM('01_raw_data'!AD38))="CONTRACT", UPPER(TRIM('01_raw_data'!AD38))="CONTRACTOR"), "Contract", IF(OR(PROPER(TRIM('01_raw_data'!AD38))="FTE", UPPER(TRIM('01_raw_data'!AD38))="FULL TIME", UPPER(TRIM('01_raw_data'!AD38))="FULL-TIME"), "Full Time", IF(OR(UPPER(TRIM('01_raw_data'!AD38))="INTERN", UPPER(TRIM('01_raw_data'!AD38))="INTERNSHIP"), "Intern", IF(OR(UPPER(TRIM('01_raw_data'!AD38))="PART TIME", UPPER(TRIM('01_raw_data'!AD38))="PART-TIME"), "Part Time")))), "Check")</f>
        <v>Contract</v>
      </c>
      <c r="AF35">
        <f>IFERROR(IF(AND(VALUE('01_raw_data'!AE38)&gt;=0,VALUE('01_raw_data'!AE38)&lt;=100), VALUE('01_raw_data'!AE38), "Check"), "Check")</f>
        <v>83.5</v>
      </c>
    </row>
    <row r="36" spans="1:32" x14ac:dyDescent="0.2">
      <c r="A36" t="str">
        <f>"E"&amp;TEXT(VALUE(SUBSTITUTE(UPPER(TRIM('01_raw_data'!A39)),"E","")),"0000")</f>
        <v>E0035</v>
      </c>
      <c r="B36" t="str">
        <f>IF('01_raw_data'!B39="", "", PROPER(TRIM('01_raw_data'!B39)))</f>
        <v>Sofia Jones</v>
      </c>
      <c r="C36" t="str">
        <f>_xlfn.XLOOKUP(PROPER(TRIM('01_raw_data'!C39)),'03_lookups'!$A$4:$A$9,'03_lookups'!$B$4:$B$9,"Needs Review")</f>
        <v>Male</v>
      </c>
      <c r="D36">
        <f>VALUE('01_raw_data'!D39)</f>
        <v>37</v>
      </c>
      <c r="E36" s="17">
        <f>IF(OR('01_raw_data'!E39="", LOWER(TRIM('01_raw_data'!E39))="not available"), "Missing", '01_raw_data'!E39)</f>
        <v>32372</v>
      </c>
      <c r="F36" t="str">
        <f t="shared" si="0"/>
        <v>Valid</v>
      </c>
      <c r="G36" t="str">
        <f>_xlfn.XLOOKUP(UPPER(TRIM('01_raw_data'!F39)),'04_departments'!A39:A94,'04_departments'!C39:C94,"Needs Review")</f>
        <v>Needs Review</v>
      </c>
      <c r="H36" t="str">
        <f>_xlfn.XLOOKUP('01_clean_data'!G36, '04_departments'!$C$5:$C$60,'04_departments'!$D$5:$D$60,"Needs Review")</f>
        <v>Needs Review</v>
      </c>
      <c r="I36" t="str">
        <f>PROPER(TRIM('01_raw_data'!H39))</f>
        <v>Account Executive</v>
      </c>
      <c r="J36" t="str">
        <f>IFERROR(UPPER('01_raw_data'!I39), "")</f>
        <v xml:space="preserve"> L2 </v>
      </c>
      <c r="K36" t="str">
        <f>IFERROR(UPPER('01_raw_data'!J39), "")</f>
        <v>M016</v>
      </c>
      <c r="L36" t="str">
        <f>IFERROR(VLOOKUP(K36,'05_manager_mapping'!$A$5:$B$64,2), "Missing")</f>
        <v>Juliette Williams</v>
      </c>
      <c r="M36" t="str">
        <f>IFERROR(_xlfn.XLOOKUP('01_raw_data'!L39,'06_location_master'!$B$5:$B$60,'06_location_master'!$C$5:$C$60), "Missing Location")</f>
        <v>Missing Location</v>
      </c>
      <c r="N36" t="str">
        <f>IFERROR(_xlfn.XLOOKUP(M36,'06_location_master'!$C$5:$C$60,'06_location_master'!$D$5:$D$60), "Missing Country")</f>
        <v>Missing Country</v>
      </c>
      <c r="O36" t="str">
        <f>IFERROR(_xlfn.XLOOKUP(M36,'06_location_master'!$C$5:$C$60,'06_location_master'!$E$5:$E$60), "Missing State")</f>
        <v>Missing State</v>
      </c>
      <c r="P36" s="17">
        <f>IFERROR(--'01_raw_data'!O39,"Missing Date")</f>
        <v>44898</v>
      </c>
      <c r="Q36" s="17" t="str">
        <f>IF(TRIM('01_raw_data'!P39)="","", IFERROR('01_raw_data'!P39, "check"))</f>
        <v/>
      </c>
      <c r="R36" t="str">
        <f>IFERROR(IF(OR(UPPER(TRIM('01_raw_data'!Q39))="A",UPPER(TRIM('01_raw_data'!Q39)="ACTVE"),UPPER(TRIM('01_raw_data'!Q39))="ACTIVE"), "Active", IF(OR(UPPER(TRIM('01_raw_data'!Q39)="INACTIVE"),UPPER(TRIM('01_raw_data'!Q39))="INACTVE"),"Inactive",IF(OR(UPPER(TRIM('01_raw_data'!Q39))="EXITED"), "Exited", IF(OR(UPPER(TRIM('01_raw_data'!Q39))="TERMINATED"), "Terminated", IF(OR(UPPER(TRIM('01_raw_data'!Q39))="LEFT"),"Left",IF(OR(UPPER(TRIM('01_raw_data'!Q39))="RESIGNED"),"Resigned")))))),"Check")</f>
        <v>Active</v>
      </c>
      <c r="S36" s="19">
        <f>IFERROR(IF(VALUE('01_raw_data'!R39)&gt;0,VALUE('01_raw_data'!R39),"Check"),"Check")</f>
        <v>45000</v>
      </c>
      <c r="T36" s="19">
        <f>IFERROR(IF(VALUE('01_raw_data'!S39)&gt;0, VALUE('01_raw_data'!S39), "Check"), "Check")</f>
        <v>2200</v>
      </c>
      <c r="U36" t="str">
        <f>IFERROR(VLOOKUP(UPPER(TRIM('01_raw_data'!T39)),'07_performance_master'!$A$5:$B$14,2,FALSE),"Check")</f>
        <v>Check</v>
      </c>
      <c r="V36">
        <f>IFERROR(IF(VALUE('01_raw_data'!U39)&gt;0,VALUE('01_raw_data'!U39),"Check"),"Check")</f>
        <v>35</v>
      </c>
      <c r="W36">
        <f>IFERROR(IF(VALUE('01_raw_data'!V39)&gt;=0, VALUE('01_raw_data'!V39), "Check"), "Check")</f>
        <v>20</v>
      </c>
      <c r="X36">
        <f>IFERROR(IF(VALUE('01_raw_data'!W39)&gt;=0, VALUE('01_raw_data'!W39),"Check"), "Check")</f>
        <v>14</v>
      </c>
      <c r="Y36">
        <f>IFERROR(IF(AND(VALUE('01_raw_data'!X39)&gt;=0, VALUE('01_raw_data'!X39)&lt;=100), VALUE('01_raw_data'!X39), "Check"), "Check")</f>
        <v>62</v>
      </c>
      <c r="Z36" t="str">
        <f>IFERROR(IF(OR(UPPER(TRIM('01_raw_data'!Y39))="YES", UPPER(TRIM('01_raw_data'!Y39))="PROMOTED"),"Promoted", IF(OR(UPPER(TRIM('01_raw_data'!Y39))="NO",UPPER(TRIM('01_raw_data'!Y39))="NOT PROMOTED"), "Not Promoted", "Check")),"Check")</f>
        <v>Not Promoted</v>
      </c>
      <c r="AA36" t="str">
        <f>IFERROR(PROPER(TRIM('01_raw_data'!Z39)), "")</f>
        <v>Master'S</v>
      </c>
      <c r="AB36" t="str">
        <f>IFERROR(PROPER(TRIM('01_raw_data'!AA39)),"")</f>
        <v>Internal Transfer</v>
      </c>
      <c r="AC36" t="str">
        <f>IFERROR(IF(UPPER(TRIM('01_raw_data'!AB39))="HYBRID","Hybrid",IF(OR(UPPER(TRIM('01_raw_data'!AB39))="REMOTE",UPPER(TRIM('01_raw_data'!AB39))="WFH",UPPER(TRIM('01_raw_data'!AB39))="WORK FROM HOME"),"Remote",IF(OR(UPPER(TRIM('01_raw_data'!AB39))="ONSITE",UPPER(TRIM('01_raw_data'!AB39))="ON-SITE",UPPER(TRIM('01_raw_data'!AB39))="OFFICE"),"Office"))),"Check")</f>
        <v>Hybrid</v>
      </c>
      <c r="AD36" t="str">
        <f>IFERROR(VLOOKUP(UPPER(TRIM('01_raw_data'!AC39)),'09_cost_center'!$A$5:$E$19,1,FALSE), "Check")</f>
        <v>EU-CC201</v>
      </c>
      <c r="AE36" t="str">
        <f>IFERROR(IF(OR(UPPER(TRIM('01_raw_data'!AD39))="CONTRACT", UPPER(TRIM('01_raw_data'!AD39))="CONTRACTOR"), "Contract", IF(OR(PROPER(TRIM('01_raw_data'!AD39))="FTE", UPPER(TRIM('01_raw_data'!AD39))="FULL TIME", UPPER(TRIM('01_raw_data'!AD39))="FULL-TIME"), "Full Time", IF(OR(UPPER(TRIM('01_raw_data'!AD39))="INTERN", UPPER(TRIM('01_raw_data'!AD39))="INTERNSHIP"), "Intern", IF(OR(UPPER(TRIM('01_raw_data'!AD39))="PART TIME", UPPER(TRIM('01_raw_data'!AD39))="PART-TIME"), "Part Time")))), "Check")</f>
        <v>Part Time</v>
      </c>
      <c r="AF36">
        <f>IFERROR(IF(AND(VALUE('01_raw_data'!AE39)&gt;=0,VALUE('01_raw_data'!AE39)&lt;=100), VALUE('01_raw_data'!AE39), "Check"), "Check")</f>
        <v>60.5</v>
      </c>
    </row>
    <row r="37" spans="1:32" x14ac:dyDescent="0.2">
      <c r="A37" t="str">
        <f>"E"&amp;TEXT(VALUE(SUBSTITUTE(UPPER(TRIM('01_raw_data'!A40)),"E","")),"0000")</f>
        <v>E0036</v>
      </c>
      <c r="B37" t="str">
        <f>IF('01_raw_data'!B40="", "", PROPER(TRIM('01_raw_data'!B40)))</f>
        <v>Sophia Rodriguez</v>
      </c>
      <c r="C37" t="str">
        <f>_xlfn.XLOOKUP(PROPER(TRIM('01_raw_data'!C40)),'03_lookups'!$A$4:$A$9,'03_lookups'!$B$4:$B$9,"Needs Review")</f>
        <v>Female</v>
      </c>
      <c r="D37">
        <f>VALUE('01_raw_data'!D40)</f>
        <v>49</v>
      </c>
      <c r="E37" s="17" t="str">
        <f>IF(OR('01_raw_data'!E40="", LOWER(TRIM('01_raw_data'!E40))="not available"), "Missing", '01_raw_data'!E40)</f>
        <v>2026-15-09</v>
      </c>
      <c r="F37" t="str">
        <f t="shared" si="0"/>
        <v>Needs Review</v>
      </c>
      <c r="G37" t="str">
        <f>_xlfn.XLOOKUP(UPPER(TRIM('01_raw_data'!F40)),'04_departments'!A40:A95,'04_departments'!C40:C95,"Needs Review")</f>
        <v>Needs Review</v>
      </c>
      <c r="H37" t="str">
        <f>_xlfn.XLOOKUP('01_clean_data'!G37, '04_departments'!$C$5:$C$60,'04_departments'!$D$5:$D$60,"Needs Review")</f>
        <v>Needs Review</v>
      </c>
      <c r="I37" t="str">
        <f>PROPER(TRIM('01_raw_data'!H40))</f>
        <v>Frontend Engineer</v>
      </c>
      <c r="J37" t="str">
        <f>IFERROR(UPPER('01_raw_data'!I40), "")</f>
        <v>L4</v>
      </c>
      <c r="K37" t="str">
        <f>IFERROR(UPPER('01_raw_data'!J40), "")</f>
        <v>M001</v>
      </c>
      <c r="L37" t="str">
        <f>IFERROR(VLOOKUP(K37,'05_manager_mapping'!$A$5:$B$64,2), "Missing")</f>
        <v>Milan Leroy</v>
      </c>
      <c r="M37" t="str">
        <f>IFERROR(_xlfn.XLOOKUP('01_raw_data'!L40,'06_location_master'!$B$5:$B$60,'06_location_master'!$C$5:$C$60), "Missing Location")</f>
        <v>Brussels</v>
      </c>
      <c r="N37" t="str">
        <f>IFERROR(_xlfn.XLOOKUP(M37,'06_location_master'!$C$5:$C$60,'06_location_master'!$D$5:$D$60), "Missing Country")</f>
        <v>Belgium</v>
      </c>
      <c r="O37" t="str">
        <f>IFERROR(_xlfn.XLOOKUP(M37,'06_location_master'!$C$5:$C$60,'06_location_master'!$E$5:$E$60), "Missing State")</f>
        <v>Brussels-Capital</v>
      </c>
      <c r="P37" s="17">
        <f>IFERROR(--'01_raw_data'!O40,"Missing Date")</f>
        <v>43893</v>
      </c>
      <c r="Q37" s="17" t="str">
        <f>IF(TRIM('01_raw_data'!P40)="","", IFERROR('01_raw_data'!P40, "check"))</f>
        <v/>
      </c>
      <c r="R37" t="str">
        <f>IFERROR(IF(OR(UPPER(TRIM('01_raw_data'!Q40))="A",UPPER(TRIM('01_raw_data'!Q40)="ACTVE"),UPPER(TRIM('01_raw_data'!Q40))="ACTIVE"), "Active", IF(OR(UPPER(TRIM('01_raw_data'!Q40)="INACTIVE"),UPPER(TRIM('01_raw_data'!Q40))="INACTVE"),"Inactive",IF(OR(UPPER(TRIM('01_raw_data'!Q40))="EXITED"), "Exited", IF(OR(UPPER(TRIM('01_raw_data'!Q40))="TERMINATED"), "Terminated", IF(OR(UPPER(TRIM('01_raw_data'!Q40))="LEFT"),"Left",IF(OR(UPPER(TRIM('01_raw_data'!Q40))="RESIGNED"),"Resigned")))))),"Check")</f>
        <v>Active</v>
      </c>
      <c r="S37" s="19">
        <f>IFERROR(IF(VALUE('01_raw_data'!R40)&gt;0,VALUE('01_raw_data'!R40),"Check"),"Check")</f>
        <v>109000</v>
      </c>
      <c r="T37" s="19">
        <f>IFERROR(IF(VALUE('01_raw_data'!S40)&gt;0, VALUE('01_raw_data'!S40), "Check"), "Check")</f>
        <v>5400</v>
      </c>
      <c r="U37">
        <f>IFERROR(VLOOKUP(UPPER(TRIM('01_raw_data'!T40)),'07_performance_master'!$A$5:$B$14,2,FALSE),"Check")</f>
        <v>3</v>
      </c>
      <c r="V37">
        <f>IFERROR(IF(VALUE('01_raw_data'!U40)&gt;0,VALUE('01_raw_data'!U40),"Check"),"Check")</f>
        <v>21</v>
      </c>
      <c r="W37">
        <f>IFERROR(IF(VALUE('01_raw_data'!V40)&gt;=0, VALUE('01_raw_data'!V40), "Check"), "Check")</f>
        <v>8</v>
      </c>
      <c r="X37">
        <f>IFERROR(IF(VALUE('01_raw_data'!W40)&gt;=0, VALUE('01_raw_data'!W40),"Check"), "Check")</f>
        <v>5</v>
      </c>
      <c r="Y37">
        <f>IFERROR(IF(AND(VALUE('01_raw_data'!X40)&gt;=0, VALUE('01_raw_data'!X40)&lt;=100), VALUE('01_raw_data'!X40), "Check"), "Check")</f>
        <v>59</v>
      </c>
      <c r="Z37" t="str">
        <f>IFERROR(IF(OR(UPPER(TRIM('01_raw_data'!Y40))="YES", UPPER(TRIM('01_raw_data'!Y40))="PROMOTED"),"Promoted", IF(OR(UPPER(TRIM('01_raw_data'!Y40))="NO",UPPER(TRIM('01_raw_data'!Y40))="NOT PROMOTED"), "Not Promoted", "Check")),"Check")</f>
        <v>Not Promoted</v>
      </c>
      <c r="AA37" t="str">
        <f>IFERROR(PROPER(TRIM('01_raw_data'!Z40)), "")</f>
        <v>Bachelor'S</v>
      </c>
      <c r="AB37" t="str">
        <f>IFERROR(PROPER(TRIM('01_raw_data'!AA40)),"")</f>
        <v>Company Careers Page</v>
      </c>
      <c r="AC37" t="str">
        <f>IFERROR(IF(UPPER(TRIM('01_raw_data'!AB40))="HYBRID","Hybrid",IF(OR(UPPER(TRIM('01_raw_data'!AB40))="REMOTE",UPPER(TRIM('01_raw_data'!AB40))="WFH",UPPER(TRIM('01_raw_data'!AB40))="WORK FROM HOME"),"Remote",IF(OR(UPPER(TRIM('01_raw_data'!AB40))="ONSITE",UPPER(TRIM('01_raw_data'!AB40))="ON-SITE",UPPER(TRIM('01_raw_data'!AB40))="OFFICE"),"Office"))),"Check")</f>
        <v>Office</v>
      </c>
      <c r="AD37" t="str">
        <f>IFERROR(VLOOKUP(UPPER(TRIM('01_raw_data'!AC40)),'09_cost_center'!$A$5:$E$19,1,FALSE), "Check")</f>
        <v>EU-CC101</v>
      </c>
      <c r="AE37" t="str">
        <f>IFERROR(IF(OR(UPPER(TRIM('01_raw_data'!AD40))="CONTRACT", UPPER(TRIM('01_raw_data'!AD40))="CONTRACTOR"), "Contract", IF(OR(PROPER(TRIM('01_raw_data'!AD40))="FTE", UPPER(TRIM('01_raw_data'!AD40))="FULL TIME", UPPER(TRIM('01_raw_data'!AD40))="FULL-TIME"), "Full Time", IF(OR(UPPER(TRIM('01_raw_data'!AD40))="INTERN", UPPER(TRIM('01_raw_data'!AD40))="INTERNSHIP"), "Intern", IF(OR(UPPER(TRIM('01_raw_data'!AD40))="PART TIME", UPPER(TRIM('01_raw_data'!AD40))="PART-TIME"), "Part Time")))), "Check")</f>
        <v>Full Time</v>
      </c>
      <c r="AF37">
        <f>IFERROR(IF(AND(VALUE('01_raw_data'!AE40)&gt;=0,VALUE('01_raw_data'!AE40)&lt;=100), VALUE('01_raw_data'!AE40), "Check"), "Check")</f>
        <v>60.4</v>
      </c>
    </row>
    <row r="38" spans="1:32" x14ac:dyDescent="0.2">
      <c r="A38" t="str">
        <f>"E"&amp;TEXT(VALUE(SUBSTITUTE(UPPER(TRIM('01_raw_data'!A41)),"E","")),"0000")</f>
        <v>E0037</v>
      </c>
      <c r="B38" t="str">
        <f>IF('01_raw_data'!B41="", "", PROPER(TRIM('01_raw_data'!B41)))</f>
        <v>Oscar Ferreira</v>
      </c>
      <c r="C38" t="str">
        <f>_xlfn.XLOOKUP(PROPER(TRIM('01_raw_data'!C41)),'03_lookups'!$A$4:$A$9,'03_lookups'!$B$4:$B$9,"Needs Review")</f>
        <v>Female</v>
      </c>
      <c r="D38">
        <f>VALUE('01_raw_data'!D41)</f>
        <v>49</v>
      </c>
      <c r="E38" s="17">
        <f>IF(OR('01_raw_data'!E41="", LOWER(TRIM('01_raw_data'!E41))="not available"), "Missing", '01_raw_data'!E41)</f>
        <v>28059</v>
      </c>
      <c r="F38" t="str">
        <f t="shared" si="0"/>
        <v>Valid</v>
      </c>
      <c r="G38" t="str">
        <f>_xlfn.XLOOKUP(UPPER(TRIM('01_raw_data'!F41)),'04_departments'!A41:A96,'04_departments'!C41:C96,"Needs Review")</f>
        <v>Compliance</v>
      </c>
      <c r="H38" t="str">
        <f>_xlfn.XLOOKUP('01_clean_data'!G38, '04_departments'!$C$5:$C$60,'04_departments'!$D$5:$D$60,"Needs Review")</f>
        <v>Risk &amp; Compliance</v>
      </c>
      <c r="I38" t="str">
        <f>PROPER(TRIM('01_raw_data'!H41))</f>
        <v>Regulatory Specialist</v>
      </c>
      <c r="J38" t="str">
        <f>IFERROR(UPPER('01_raw_data'!I41), "")</f>
        <v>L3</v>
      </c>
      <c r="K38" t="str">
        <f>IFERROR(UPPER('01_raw_data'!J41), "")</f>
        <v>M025</v>
      </c>
      <c r="L38" t="str">
        <f>IFERROR(VLOOKUP(K38,'05_manager_mapping'!$A$5:$B$64,2), "Missing")</f>
        <v>Elias De Jong</v>
      </c>
      <c r="M38" t="str">
        <f>IFERROR(_xlfn.XLOOKUP('01_raw_data'!L41,'06_location_master'!$B$5:$B$60,'06_location_master'!$C$5:$C$60), "Missing Location")</f>
        <v>Paris</v>
      </c>
      <c r="N38" t="str">
        <f>IFERROR(_xlfn.XLOOKUP(M38,'06_location_master'!$C$5:$C$60,'06_location_master'!$D$5:$D$60), "Missing Country")</f>
        <v>France</v>
      </c>
      <c r="O38" t="str">
        <f>IFERROR(_xlfn.XLOOKUP(M38,'06_location_master'!$C$5:$C$60,'06_location_master'!$E$5:$E$60), "Missing State")</f>
        <v>Ile-de-France</v>
      </c>
      <c r="P38" s="17">
        <f>IFERROR(--'01_raw_data'!O41,"Missing Date")</f>
        <v>42927</v>
      </c>
      <c r="Q38" s="17" t="str">
        <f>IF(TRIM('01_raw_data'!P41)="","", IFERROR('01_raw_data'!P41, "check"))</f>
        <v/>
      </c>
      <c r="R38" t="str">
        <f>IFERROR(IF(OR(UPPER(TRIM('01_raw_data'!Q41))="A",UPPER(TRIM('01_raw_data'!Q41)="ACTVE"),UPPER(TRIM('01_raw_data'!Q41))="ACTIVE"), "Active", IF(OR(UPPER(TRIM('01_raw_data'!Q41)="INACTIVE"),UPPER(TRIM('01_raw_data'!Q41))="INACTVE"),"Inactive",IF(OR(UPPER(TRIM('01_raw_data'!Q41))="EXITED"), "Exited", IF(OR(UPPER(TRIM('01_raw_data'!Q41))="TERMINATED"), "Terminated", IF(OR(UPPER(TRIM('01_raw_data'!Q41))="LEFT"),"Left",IF(OR(UPPER(TRIM('01_raw_data'!Q41))="RESIGNED"),"Resigned")))))),"Check")</f>
        <v>Active</v>
      </c>
      <c r="S38" s="19">
        <f>IFERROR(IF(VALUE('01_raw_data'!R41)&gt;0,VALUE('01_raw_data'!R41),"Check"),"Check")</f>
        <v>79000</v>
      </c>
      <c r="T38" s="19">
        <f>IFERROR(IF(VALUE('01_raw_data'!S41)&gt;0, VALUE('01_raw_data'!S41), "Check"), "Check")</f>
        <v>1600</v>
      </c>
      <c r="U38">
        <f>IFERROR(VLOOKUP(UPPER(TRIM('01_raw_data'!T41)),'07_performance_master'!$A$5:$B$14,2,FALSE),"Check")</f>
        <v>2</v>
      </c>
      <c r="V38">
        <f>IFERROR(IF(VALUE('01_raw_data'!U41)&gt;0,VALUE('01_raw_data'!U41),"Check"),"Check")</f>
        <v>27</v>
      </c>
      <c r="W38">
        <f>IFERROR(IF(VALUE('01_raw_data'!V41)&gt;=0, VALUE('01_raw_data'!V41), "Check"), "Check")</f>
        <v>13</v>
      </c>
      <c r="X38">
        <f>IFERROR(IF(VALUE('01_raw_data'!W41)&gt;=0, VALUE('01_raw_data'!W41),"Check"), "Check")</f>
        <v>13</v>
      </c>
      <c r="Y38">
        <f>IFERROR(IF(AND(VALUE('01_raw_data'!X41)&gt;=0, VALUE('01_raw_data'!X41)&lt;=100), VALUE('01_raw_data'!X41), "Check"), "Check")</f>
        <v>53</v>
      </c>
      <c r="Z38" t="str">
        <f>IFERROR(IF(OR(UPPER(TRIM('01_raw_data'!Y41))="YES", UPPER(TRIM('01_raw_data'!Y41))="PROMOTED"),"Promoted", IF(OR(UPPER(TRIM('01_raw_data'!Y41))="NO",UPPER(TRIM('01_raw_data'!Y41))="NOT PROMOTED"), "Not Promoted", "Check")),"Check")</f>
        <v>Not Promoted</v>
      </c>
      <c r="AA38" t="str">
        <f>IFERROR(PROPER(TRIM('01_raw_data'!Z41)), "")</f>
        <v>Diploma</v>
      </c>
      <c r="AB38" t="str">
        <f>IFERROR(PROPER(TRIM('01_raw_data'!AA41)),"")</f>
        <v>Agency</v>
      </c>
      <c r="AC38" t="str">
        <f>IFERROR(IF(UPPER(TRIM('01_raw_data'!AB41))="HYBRID","Hybrid",IF(OR(UPPER(TRIM('01_raw_data'!AB41))="REMOTE",UPPER(TRIM('01_raw_data'!AB41))="WFH",UPPER(TRIM('01_raw_data'!AB41))="WORK FROM HOME"),"Remote",IF(OR(UPPER(TRIM('01_raw_data'!AB41))="ONSITE",UPPER(TRIM('01_raw_data'!AB41))="ON-SITE",UPPER(TRIM('01_raw_data'!AB41))="OFFICE"),"Office"))),"Check")</f>
        <v>Remote</v>
      </c>
      <c r="AD38" t="str">
        <f>IFERROR(VLOOKUP(UPPER(TRIM('01_raw_data'!AC41)),'09_cost_center'!$A$5:$E$19,1,FALSE), "Check")</f>
        <v>EU-CC502</v>
      </c>
      <c r="AE38" t="str">
        <f>IFERROR(IF(OR(UPPER(TRIM('01_raw_data'!AD41))="CONTRACT", UPPER(TRIM('01_raw_data'!AD41))="CONTRACTOR"), "Contract", IF(OR(PROPER(TRIM('01_raw_data'!AD41))="FTE", UPPER(TRIM('01_raw_data'!AD41))="FULL TIME", UPPER(TRIM('01_raw_data'!AD41))="FULL-TIME"), "Full Time", IF(OR(UPPER(TRIM('01_raw_data'!AD41))="INTERN", UPPER(TRIM('01_raw_data'!AD41))="INTERNSHIP"), "Intern", IF(OR(UPPER(TRIM('01_raw_data'!AD41))="PART TIME", UPPER(TRIM('01_raw_data'!AD41))="PART-TIME"), "Part Time")))), "Check")</f>
        <v>Full Time</v>
      </c>
      <c r="AF38">
        <f>IFERROR(IF(AND(VALUE('01_raw_data'!AE41)&gt;=0,VALUE('01_raw_data'!AE41)&lt;=100), VALUE('01_raw_data'!AE41), "Check"), "Check")</f>
        <v>46.8</v>
      </c>
    </row>
    <row r="39" spans="1:32" x14ac:dyDescent="0.2">
      <c r="A39" t="str">
        <f>"E"&amp;TEXT(VALUE(SUBSTITUTE(UPPER(TRIM('01_raw_data'!A42)),"E","")),"0000")</f>
        <v>E0038</v>
      </c>
      <c r="B39" t="str">
        <f>IF('01_raw_data'!B42="", "", PROPER(TRIM('01_raw_data'!B42)))</f>
        <v>Elsa Johansson</v>
      </c>
      <c r="C39" t="str">
        <f>_xlfn.XLOOKUP(PROPER(TRIM('01_raw_data'!C42)),'03_lookups'!$A$4:$A$9,'03_lookups'!$B$4:$B$9,"Needs Review")</f>
        <v>Female</v>
      </c>
      <c r="D39">
        <f>VALUE('01_raw_data'!D42)</f>
        <v>29</v>
      </c>
      <c r="E39" s="17">
        <f>IF(OR('01_raw_data'!E42="", LOWER(TRIM('01_raw_data'!E42))="not available"), "Missing", '01_raw_data'!E42)</f>
        <v>35385</v>
      </c>
      <c r="F39" t="str">
        <f t="shared" si="0"/>
        <v>Valid</v>
      </c>
      <c r="G39" t="str">
        <f>_xlfn.XLOOKUP(UPPER(TRIM('01_raw_data'!F42)),'04_departments'!A42:A97,'04_departments'!C42:C97,"Needs Review")</f>
        <v>Needs Review</v>
      </c>
      <c r="H39" t="str">
        <f>_xlfn.XLOOKUP('01_clean_data'!G39, '04_departments'!$C$5:$C$60,'04_departments'!$D$5:$D$60,"Needs Review")</f>
        <v>Needs Review</v>
      </c>
      <c r="I39" t="str">
        <f>PROPER(TRIM('01_raw_data'!H42))</f>
        <v>Sales Development Representative</v>
      </c>
      <c r="J39" t="str">
        <f>IFERROR(UPPER('01_raw_data'!I42), "")</f>
        <v xml:space="preserve"> L3 </v>
      </c>
      <c r="K39" t="str">
        <f>IFERROR(UPPER('01_raw_data'!J42), "")</f>
        <v>M004</v>
      </c>
      <c r="L39" t="str">
        <f>IFERROR(VLOOKUP(K39,'05_manager_mapping'!$A$5:$B$64,2), "Missing")</f>
        <v>Giovanni Leroy</v>
      </c>
      <c r="M39" t="str">
        <f>IFERROR(_xlfn.XLOOKUP('01_raw_data'!L42,'06_location_master'!$B$5:$B$60,'06_location_master'!$C$5:$C$60), "Missing Location")</f>
        <v>Missing Location</v>
      </c>
      <c r="N39" t="str">
        <f>IFERROR(_xlfn.XLOOKUP(M39,'06_location_master'!$C$5:$C$60,'06_location_master'!$D$5:$D$60), "Missing Country")</f>
        <v>Missing Country</v>
      </c>
      <c r="O39" t="str">
        <f>IFERROR(_xlfn.XLOOKUP(M39,'06_location_master'!$C$5:$C$60,'06_location_master'!$E$5:$E$60), "Missing State")</f>
        <v>Missing State</v>
      </c>
      <c r="P39" s="17">
        <f>IFERROR(--'01_raw_data'!O42,"Missing Date")</f>
        <v>45081</v>
      </c>
      <c r="Q39" s="17" t="str">
        <f>IF(TRIM('01_raw_data'!P42)="","", IFERROR('01_raw_data'!P42, "check"))</f>
        <v/>
      </c>
      <c r="R39" t="str">
        <f>IFERROR(IF(OR(UPPER(TRIM('01_raw_data'!Q42))="A",UPPER(TRIM('01_raw_data'!Q42)="ACTVE"),UPPER(TRIM('01_raw_data'!Q42))="ACTIVE"), "Active", IF(OR(UPPER(TRIM('01_raw_data'!Q42)="INACTIVE"),UPPER(TRIM('01_raw_data'!Q42))="INACTVE"),"Inactive",IF(OR(UPPER(TRIM('01_raw_data'!Q42))="EXITED"), "Exited", IF(OR(UPPER(TRIM('01_raw_data'!Q42))="TERMINATED"), "Terminated", IF(OR(UPPER(TRIM('01_raw_data'!Q42))="LEFT"),"Left",IF(OR(UPPER(TRIM('01_raw_data'!Q42))="RESIGNED"),"Resigned")))))),"Check")</f>
        <v>Active</v>
      </c>
      <c r="S39" s="19">
        <f>IFERROR(IF(VALUE('01_raw_data'!R42)&gt;0,VALUE('01_raw_data'!R42),"Check"),"Check")</f>
        <v>66000</v>
      </c>
      <c r="T39" s="19">
        <f>IFERROR(IF(VALUE('01_raw_data'!S42)&gt;0, VALUE('01_raw_data'!S42), "Check"), "Check")</f>
        <v>5900</v>
      </c>
      <c r="U39">
        <f>IFERROR(VLOOKUP(UPPER(TRIM('01_raw_data'!T42)),'07_performance_master'!$A$5:$B$14,2,FALSE),"Check")</f>
        <v>4</v>
      </c>
      <c r="V39">
        <f>IFERROR(IF(VALUE('01_raw_data'!U42)&gt;0,VALUE('01_raw_data'!U42),"Check"),"Check")</f>
        <v>24</v>
      </c>
      <c r="W39">
        <f>IFERROR(IF(VALUE('01_raw_data'!V42)&gt;=0, VALUE('01_raw_data'!V42), "Check"), "Check")</f>
        <v>18</v>
      </c>
      <c r="X39">
        <f>IFERROR(IF(VALUE('01_raw_data'!W42)&gt;=0, VALUE('01_raw_data'!W42),"Check"), "Check")</f>
        <v>16</v>
      </c>
      <c r="Y39">
        <f>IFERROR(IF(AND(VALUE('01_raw_data'!X42)&gt;=0, VALUE('01_raw_data'!X42)&lt;=100), VALUE('01_raw_data'!X42), "Check"), "Check")</f>
        <v>60</v>
      </c>
      <c r="Z39" t="str">
        <f>IFERROR(IF(OR(UPPER(TRIM('01_raw_data'!Y42))="YES", UPPER(TRIM('01_raw_data'!Y42))="PROMOTED"),"Promoted", IF(OR(UPPER(TRIM('01_raw_data'!Y42))="NO",UPPER(TRIM('01_raw_data'!Y42))="NOT PROMOTED"), "Not Promoted", "Check")),"Check")</f>
        <v>Not Promoted</v>
      </c>
      <c r="AA39" t="str">
        <f>IFERROR(PROPER(TRIM('01_raw_data'!Z42)), "")</f>
        <v>Master'S</v>
      </c>
      <c r="AB39" t="str">
        <f>IFERROR(PROPER(TRIM('01_raw_data'!AA42)),"")</f>
        <v>Company Careers Page</v>
      </c>
      <c r="AC39" t="str">
        <f>IFERROR(IF(UPPER(TRIM('01_raw_data'!AB42))="HYBRID","Hybrid",IF(OR(UPPER(TRIM('01_raw_data'!AB42))="REMOTE",UPPER(TRIM('01_raw_data'!AB42))="WFH",UPPER(TRIM('01_raw_data'!AB42))="WORK FROM HOME"),"Remote",IF(OR(UPPER(TRIM('01_raw_data'!AB42))="ONSITE",UPPER(TRIM('01_raw_data'!AB42))="ON-SITE",UPPER(TRIM('01_raw_data'!AB42))="OFFICE"),"Office"))),"Check")</f>
        <v>Remote</v>
      </c>
      <c r="AD39" t="str">
        <f>IFERROR(VLOOKUP(UPPER(TRIM('01_raw_data'!AC42)),'09_cost_center'!$A$5:$E$19,1,FALSE), "Check")</f>
        <v>EU-CC201</v>
      </c>
      <c r="AE39" t="str">
        <f>IFERROR(IF(OR(UPPER(TRIM('01_raw_data'!AD42))="CONTRACT", UPPER(TRIM('01_raw_data'!AD42))="CONTRACTOR"), "Contract", IF(OR(PROPER(TRIM('01_raw_data'!AD42))="FTE", UPPER(TRIM('01_raw_data'!AD42))="FULL TIME", UPPER(TRIM('01_raw_data'!AD42))="FULL-TIME"), "Full Time", IF(OR(UPPER(TRIM('01_raw_data'!AD42))="INTERN", UPPER(TRIM('01_raw_data'!AD42))="INTERNSHIP"), "Intern", IF(OR(UPPER(TRIM('01_raw_data'!AD42))="PART TIME", UPPER(TRIM('01_raw_data'!AD42))="PART-TIME"), "Part Time")))), "Check")</f>
        <v>Part Time</v>
      </c>
      <c r="AF39">
        <f>IFERROR(IF(AND(VALUE('01_raw_data'!AE42)&gt;=0,VALUE('01_raw_data'!AE42)&lt;=100), VALUE('01_raw_data'!AE42), "Check"), "Check")</f>
        <v>65</v>
      </c>
    </row>
    <row r="40" spans="1:32" x14ac:dyDescent="0.2">
      <c r="A40" t="str">
        <f>"E"&amp;TEXT(VALUE(SUBSTITUTE(UPPER(TRIM('01_raw_data'!A43)),"E","")),"0000")</f>
        <v>E0039</v>
      </c>
      <c r="B40" t="str">
        <f>IF('01_raw_data'!B43="", "", PROPER(TRIM('01_raw_data'!B43)))</f>
        <v>Molly Svensson</v>
      </c>
      <c r="C40" t="str">
        <f>_xlfn.XLOOKUP(PROPER(TRIM('01_raw_data'!C43)),'03_lookups'!$A$4:$A$9,'03_lookups'!$B$4:$B$9,"Needs Review")</f>
        <v>Female</v>
      </c>
      <c r="D40">
        <f>VALUE('01_raw_data'!D43)</f>
        <v>57</v>
      </c>
      <c r="E40" s="17">
        <f>IF(OR('01_raw_data'!E43="", LOWER(TRIM('01_raw_data'!E43))="not available"), "Missing", '01_raw_data'!E43)</f>
        <v>25355</v>
      </c>
      <c r="F40" t="str">
        <f t="shared" si="0"/>
        <v>Valid</v>
      </c>
      <c r="G40" t="str">
        <f>_xlfn.XLOOKUP(UPPER(TRIM('01_raw_data'!F43)),'04_departments'!A43:A98,'04_departments'!C43:C98,"Needs Review")</f>
        <v>Needs Review</v>
      </c>
      <c r="H40" t="str">
        <f>_xlfn.XLOOKUP('01_clean_data'!G40, '04_departments'!$C$5:$C$60,'04_departments'!$D$5:$D$60,"Needs Review")</f>
        <v>Needs Review</v>
      </c>
      <c r="I40" t="str">
        <f>PROPER(TRIM('01_raw_data'!H43))</f>
        <v>Payroll Specialist</v>
      </c>
      <c r="J40" t="str">
        <f>IFERROR(UPPER('01_raw_data'!I43), "")</f>
        <v xml:space="preserve"> L3 </v>
      </c>
      <c r="K40" t="str">
        <f>IFERROR(UPPER('01_raw_data'!J43), "")</f>
        <v>M007</v>
      </c>
      <c r="L40" t="str">
        <f>IFERROR(VLOOKUP(K40,'05_manager_mapping'!$A$5:$B$64,2), "Missing")</f>
        <v>Astrid Bakker</v>
      </c>
      <c r="M40" t="str">
        <f>IFERROR(_xlfn.XLOOKUP('01_raw_data'!L43,'06_location_master'!$B$5:$B$60,'06_location_master'!$C$5:$C$60), "Missing Location")</f>
        <v>Dublin</v>
      </c>
      <c r="N40" t="str">
        <f>IFERROR(_xlfn.XLOOKUP(M40,'06_location_master'!$C$5:$C$60,'06_location_master'!$D$5:$D$60), "Missing Country")</f>
        <v>Ireland</v>
      </c>
      <c r="O40" t="str">
        <f>IFERROR(_xlfn.XLOOKUP(M40,'06_location_master'!$C$5:$C$60,'06_location_master'!$E$5:$E$60), "Missing State")</f>
        <v>Leinster</v>
      </c>
      <c r="P40" s="17">
        <f>IFERROR(--'01_raw_data'!O43,"Missing Date")</f>
        <v>45057</v>
      </c>
      <c r="Q40" s="17" t="str">
        <f>IF(TRIM('01_raw_data'!P43)="","", IFERROR('01_raw_data'!P43, "check"))</f>
        <v/>
      </c>
      <c r="R40" t="str">
        <f>IFERROR(IF(OR(UPPER(TRIM('01_raw_data'!Q43))="A",UPPER(TRIM('01_raw_data'!Q43)="ACTVE"),UPPER(TRIM('01_raw_data'!Q43))="ACTIVE"), "Active", IF(OR(UPPER(TRIM('01_raw_data'!Q43)="INACTIVE"),UPPER(TRIM('01_raw_data'!Q43))="INACTVE"),"Inactive",IF(OR(UPPER(TRIM('01_raw_data'!Q43))="EXITED"), "Exited", IF(OR(UPPER(TRIM('01_raw_data'!Q43))="TERMINATED"), "Terminated", IF(OR(UPPER(TRIM('01_raw_data'!Q43))="LEFT"),"Left",IF(OR(UPPER(TRIM('01_raw_data'!Q43))="RESIGNED"),"Resigned")))))),"Check")</f>
        <v>Active</v>
      </c>
      <c r="S40" s="19">
        <f>IFERROR(IF(VALUE('01_raw_data'!R43)&gt;0,VALUE('01_raw_data'!R43),"Check"),"Check")</f>
        <v>74000</v>
      </c>
      <c r="T40" s="19">
        <f>IFERROR(IF(VALUE('01_raw_data'!S43)&gt;0, VALUE('01_raw_data'!S43), "Check"), "Check")</f>
        <v>1500</v>
      </c>
      <c r="U40">
        <f>IFERROR(VLOOKUP(UPPER(TRIM('01_raw_data'!T43)),'07_performance_master'!$A$5:$B$14,2,FALSE),"Check")</f>
        <v>2</v>
      </c>
      <c r="V40">
        <f>IFERROR(IF(VALUE('01_raw_data'!U43)&gt;0,VALUE('01_raw_data'!U43),"Check"),"Check")</f>
        <v>21</v>
      </c>
      <c r="W40">
        <f>IFERROR(IF(VALUE('01_raw_data'!V43)&gt;=0, VALUE('01_raw_data'!V43), "Check"), "Check")</f>
        <v>12</v>
      </c>
      <c r="X40">
        <f>IFERROR(IF(VALUE('01_raw_data'!W43)&gt;=0, VALUE('01_raw_data'!W43),"Check"), "Check")</f>
        <v>10</v>
      </c>
      <c r="Y40">
        <f>IFERROR(IF(AND(VALUE('01_raw_data'!X43)&gt;=0, VALUE('01_raw_data'!X43)&lt;=100), VALUE('01_raw_data'!X43), "Check"), "Check")</f>
        <v>26</v>
      </c>
      <c r="Z40" t="str">
        <f>IFERROR(IF(OR(UPPER(TRIM('01_raw_data'!Y43))="YES", UPPER(TRIM('01_raw_data'!Y43))="PROMOTED"),"Promoted", IF(OR(UPPER(TRIM('01_raw_data'!Y43))="NO",UPPER(TRIM('01_raw_data'!Y43))="NOT PROMOTED"), "Not Promoted", "Check")),"Check")</f>
        <v>Not Promoted</v>
      </c>
      <c r="AA40" t="str">
        <f>IFERROR(PROPER(TRIM('01_raw_data'!Z43)), "")</f>
        <v>Diploma</v>
      </c>
      <c r="AB40" t="str">
        <f>IFERROR(PROPER(TRIM('01_raw_data'!AA43)),"")</f>
        <v>University Hiring</v>
      </c>
      <c r="AC40" t="str">
        <f>IFERROR(IF(UPPER(TRIM('01_raw_data'!AB43))="HYBRID","Hybrid",IF(OR(UPPER(TRIM('01_raw_data'!AB43))="REMOTE",UPPER(TRIM('01_raw_data'!AB43))="WFH",UPPER(TRIM('01_raw_data'!AB43))="WORK FROM HOME"),"Remote",IF(OR(UPPER(TRIM('01_raw_data'!AB43))="ONSITE",UPPER(TRIM('01_raw_data'!AB43))="ON-SITE",UPPER(TRIM('01_raw_data'!AB43))="OFFICE"),"Office"))),"Check")</f>
        <v>Hybrid</v>
      </c>
      <c r="AD40" t="str">
        <f>IFERROR(VLOOKUP(UPPER(TRIM('01_raw_data'!AC43)),'09_cost_center'!$A$5:$E$19,1,FALSE), "Check")</f>
        <v>EU-CC301</v>
      </c>
      <c r="AE40" t="str">
        <f>IFERROR(IF(OR(UPPER(TRIM('01_raw_data'!AD43))="CONTRACT", UPPER(TRIM('01_raw_data'!AD43))="CONTRACTOR"), "Contract", IF(OR(PROPER(TRIM('01_raw_data'!AD43))="FTE", UPPER(TRIM('01_raw_data'!AD43))="FULL TIME", UPPER(TRIM('01_raw_data'!AD43))="FULL-TIME"), "Full Time", IF(OR(UPPER(TRIM('01_raw_data'!AD43))="INTERN", UPPER(TRIM('01_raw_data'!AD43))="INTERNSHIP"), "Intern", IF(OR(UPPER(TRIM('01_raw_data'!AD43))="PART TIME", UPPER(TRIM('01_raw_data'!AD43))="PART-TIME"), "Part Time")))), "Check")</f>
        <v>Full Time</v>
      </c>
      <c r="AF40">
        <f>IFERROR(IF(AND(VALUE('01_raw_data'!AE43)&gt;=0,VALUE('01_raw_data'!AE43)&lt;=100), VALUE('01_raw_data'!AE43), "Check"), "Check")</f>
        <v>37.4</v>
      </c>
    </row>
    <row r="41" spans="1:32" x14ac:dyDescent="0.2">
      <c r="A41" t="str">
        <f>"E"&amp;TEXT(VALUE(SUBSTITUTE(UPPER(TRIM('01_raw_data'!A44)),"E","")),"0000")</f>
        <v>E0040</v>
      </c>
      <c r="B41" t="str">
        <f>IF('01_raw_data'!B44="", "", PROPER(TRIM('01_raw_data'!B44)))</f>
        <v>Lucas Zielinski</v>
      </c>
      <c r="C41" t="str">
        <f>_xlfn.XLOOKUP(PROPER(TRIM('01_raw_data'!C44)),'03_lookups'!$A$4:$A$9,'03_lookups'!$B$4:$B$9,"Needs Review")</f>
        <v>Male</v>
      </c>
      <c r="D41">
        <f>VALUE('01_raw_data'!D44)</f>
        <v>42</v>
      </c>
      <c r="E41" s="17">
        <f>IF(OR('01_raw_data'!E44="", LOWER(TRIM('01_raw_data'!E44))="not available"), "Missing", '01_raw_data'!E44)</f>
        <v>30557</v>
      </c>
      <c r="F41" t="str">
        <f t="shared" si="0"/>
        <v>Valid</v>
      </c>
      <c r="G41" t="str">
        <f>_xlfn.XLOOKUP(UPPER(TRIM('01_raw_data'!F44)),'04_departments'!A44:A99,'04_departments'!C44:C99,"Needs Review")</f>
        <v>Needs Review</v>
      </c>
      <c r="H41" t="str">
        <f>_xlfn.XLOOKUP('01_clean_data'!G41, '04_departments'!$C$5:$C$60,'04_departments'!$D$5:$D$60,"Needs Review")</f>
        <v>Needs Review</v>
      </c>
      <c r="I41" t="str">
        <f>PROPER(TRIM('01_raw_data'!H44))</f>
        <v>Growth Marketer</v>
      </c>
      <c r="J41" t="str">
        <f>IFERROR(UPPER('01_raw_data'!I44), "")</f>
        <v xml:space="preserve"> L5 </v>
      </c>
      <c r="K41" t="str">
        <f>IFERROR(UPPER('01_raw_data'!J44), "")</f>
        <v>M006</v>
      </c>
      <c r="L41" t="str">
        <f>IFERROR(VLOOKUP(K41,'05_manager_mapping'!$A$5:$B$64,2), "Missing")</f>
        <v>Aleksander Fischer</v>
      </c>
      <c r="M41" t="str">
        <f>IFERROR(_xlfn.XLOOKUP('01_raw_data'!L44,'06_location_master'!$B$5:$B$60,'06_location_master'!$C$5:$C$60), "Missing Location")</f>
        <v>Warsaw</v>
      </c>
      <c r="N41" t="str">
        <f>IFERROR(_xlfn.XLOOKUP(M41,'06_location_master'!$C$5:$C$60,'06_location_master'!$D$5:$D$60), "Missing Country")</f>
        <v>Poland</v>
      </c>
      <c r="O41" t="str">
        <f>IFERROR(_xlfn.XLOOKUP(M41,'06_location_master'!$C$5:$C$60,'06_location_master'!$E$5:$E$60), "Missing State")</f>
        <v>Masovian</v>
      </c>
      <c r="P41" s="17">
        <f>IFERROR(--'01_raw_data'!O44,"Missing Date")</f>
        <v>42409</v>
      </c>
      <c r="Q41" s="17" t="str">
        <f>IF(TRIM('01_raw_data'!P44)="","", IFERROR('01_raw_data'!P44, "check"))</f>
        <v/>
      </c>
      <c r="R41" t="str">
        <f>IFERROR(IF(OR(UPPER(TRIM('01_raw_data'!Q44))="A",UPPER(TRIM('01_raw_data'!Q44)="ACTVE"),UPPER(TRIM('01_raw_data'!Q44))="ACTIVE"), "Active", IF(OR(UPPER(TRIM('01_raw_data'!Q44)="INACTIVE"),UPPER(TRIM('01_raw_data'!Q44))="INACTVE"),"Inactive",IF(OR(UPPER(TRIM('01_raw_data'!Q44))="EXITED"), "Exited", IF(OR(UPPER(TRIM('01_raw_data'!Q44))="TERMINATED"), "Terminated", IF(OR(UPPER(TRIM('01_raw_data'!Q44))="LEFT"),"Left",IF(OR(UPPER(TRIM('01_raw_data'!Q44))="RESIGNED"),"Resigned")))))),"Check")</f>
        <v>Active</v>
      </c>
      <c r="S41" s="19">
        <f>IFERROR(IF(VALUE('01_raw_data'!R44)&gt;0,VALUE('01_raw_data'!R44),"Check"),"Check")</f>
        <v>101000</v>
      </c>
      <c r="T41" s="19">
        <f>IFERROR(IF(VALUE('01_raw_data'!S44)&gt;0, VALUE('01_raw_data'!S44), "Check"), "Check")</f>
        <v>6100</v>
      </c>
      <c r="U41">
        <f>IFERROR(VLOOKUP(UPPER(TRIM('01_raw_data'!T44)),'07_performance_master'!$A$5:$B$14,2,FALSE),"Check")</f>
        <v>3</v>
      </c>
      <c r="V41">
        <f>IFERROR(IF(VALUE('01_raw_data'!U44)&gt;0,VALUE('01_raw_data'!U44),"Check"),"Check")</f>
        <v>16</v>
      </c>
      <c r="W41">
        <f>IFERROR(IF(VALUE('01_raw_data'!V44)&gt;=0, VALUE('01_raw_data'!V44), "Check"), "Check")</f>
        <v>17</v>
      </c>
      <c r="X41">
        <f>IFERROR(IF(VALUE('01_raw_data'!W44)&gt;=0, VALUE('01_raw_data'!W44),"Check"), "Check")</f>
        <v>3</v>
      </c>
      <c r="Y41">
        <f>IFERROR(IF(AND(VALUE('01_raw_data'!X44)&gt;=0, VALUE('01_raw_data'!X44)&lt;=100), VALUE('01_raw_data'!X44), "Check"), "Check")</f>
        <v>64</v>
      </c>
      <c r="Z41" t="str">
        <f>IFERROR(IF(OR(UPPER(TRIM('01_raw_data'!Y44))="YES", UPPER(TRIM('01_raw_data'!Y44))="PROMOTED"),"Promoted", IF(OR(UPPER(TRIM('01_raw_data'!Y44))="NO",UPPER(TRIM('01_raw_data'!Y44))="NOT PROMOTED"), "Not Promoted", "Check")),"Check")</f>
        <v>Not Promoted</v>
      </c>
      <c r="AA41" t="str">
        <f>IFERROR(PROPER(TRIM('01_raw_data'!Z44)), "")</f>
        <v>Diploma</v>
      </c>
      <c r="AB41" t="str">
        <f>IFERROR(PROPER(TRIM('01_raw_data'!AA44)),"")</f>
        <v>European Job Board</v>
      </c>
      <c r="AC41" t="str">
        <f>IFERROR(IF(UPPER(TRIM('01_raw_data'!AB44))="HYBRID","Hybrid",IF(OR(UPPER(TRIM('01_raw_data'!AB44))="REMOTE",UPPER(TRIM('01_raw_data'!AB44))="WFH",UPPER(TRIM('01_raw_data'!AB44))="WORK FROM HOME"),"Remote",IF(OR(UPPER(TRIM('01_raw_data'!AB44))="ONSITE",UPPER(TRIM('01_raw_data'!AB44))="ON-SITE",UPPER(TRIM('01_raw_data'!AB44))="OFFICE"),"Office"))),"Check")</f>
        <v>Hybrid</v>
      </c>
      <c r="AD41" t="str">
        <f>IFERROR(VLOOKUP(UPPER(TRIM('01_raw_data'!AC44)),'09_cost_center'!$A$5:$E$19,1,FALSE), "Check")</f>
        <v>EU-CC203</v>
      </c>
      <c r="AE41" t="str">
        <f>IFERROR(IF(OR(UPPER(TRIM('01_raw_data'!AD44))="CONTRACT", UPPER(TRIM('01_raw_data'!AD44))="CONTRACTOR"), "Contract", IF(OR(PROPER(TRIM('01_raw_data'!AD44))="FTE", UPPER(TRIM('01_raw_data'!AD44))="FULL TIME", UPPER(TRIM('01_raw_data'!AD44))="FULL-TIME"), "Full Time", IF(OR(UPPER(TRIM('01_raw_data'!AD44))="INTERN", UPPER(TRIM('01_raw_data'!AD44))="INTERNSHIP"), "Intern", IF(OR(UPPER(TRIM('01_raw_data'!AD44))="PART TIME", UPPER(TRIM('01_raw_data'!AD44))="PART-TIME"), "Part Time")))), "Check")</f>
        <v>Full Time</v>
      </c>
      <c r="AF41">
        <f>IFERROR(IF(AND(VALUE('01_raw_data'!AE44)&gt;=0,VALUE('01_raw_data'!AE44)&lt;=100), VALUE('01_raw_data'!AE44), "Check"), "Check")</f>
        <v>61.9</v>
      </c>
    </row>
    <row r="42" spans="1:32" x14ac:dyDescent="0.2">
      <c r="A42" t="str">
        <f>"E"&amp;TEXT(VALUE(SUBSTITUTE(UPPER(TRIM('01_raw_data'!A45)),"E","")),"0000")</f>
        <v>E0041</v>
      </c>
      <c r="B42" t="str">
        <f>IF('01_raw_data'!B45="", "", PROPER(TRIM('01_raw_data'!B45)))</f>
        <v>Lea Rossi</v>
      </c>
      <c r="C42" t="str">
        <f>_xlfn.XLOOKUP(PROPER(TRIM('01_raw_data'!C45)),'03_lookups'!$A$4:$A$9,'03_lookups'!$B$4:$B$9,"Needs Review")</f>
        <v>Non-Binary</v>
      </c>
      <c r="D42">
        <f>VALUE('01_raw_data'!D45)</f>
        <v>25</v>
      </c>
      <c r="E42" s="17">
        <f>IF(OR('01_raw_data'!E45="", LOWER(TRIM('01_raw_data'!E45))="not available"), "Missing", '01_raw_data'!E45)</f>
        <v>37053</v>
      </c>
      <c r="F42" t="str">
        <f t="shared" si="0"/>
        <v>Valid</v>
      </c>
      <c r="G42" t="str">
        <f>_xlfn.XLOOKUP(UPPER(TRIM('01_raw_data'!F45)),'04_departments'!A45:A100,'04_departments'!C45:C100,"Needs Review")</f>
        <v>Needs Review</v>
      </c>
      <c r="H42" t="str">
        <f>_xlfn.XLOOKUP('01_clean_data'!G42, '04_departments'!$C$5:$C$60,'04_departments'!$D$5:$D$60,"Needs Review")</f>
        <v>Needs Review</v>
      </c>
      <c r="I42" t="str">
        <f>PROPER(TRIM('01_raw_data'!H45))</f>
        <v>Product Manager</v>
      </c>
      <c r="J42" t="str">
        <f>IFERROR(UPPER('01_raw_data'!I45), "")</f>
        <v xml:space="preserve"> L6 </v>
      </c>
      <c r="K42" t="str">
        <f>IFERROR(UPPER('01_raw_data'!J45), "")</f>
        <v>M031</v>
      </c>
      <c r="L42" t="str">
        <f>IFERROR(VLOOKUP(K42,'05_manager_mapping'!$A$5:$B$64,2), "Missing")</f>
        <v>Felix Pereira</v>
      </c>
      <c r="M42" t="str">
        <f>IFERROR(_xlfn.XLOOKUP('01_raw_data'!L45,'06_location_master'!$B$5:$B$60,'06_location_master'!$C$5:$C$60), "Missing Location")</f>
        <v>Munich</v>
      </c>
      <c r="N42" t="str">
        <f>IFERROR(_xlfn.XLOOKUP(M42,'06_location_master'!$C$5:$C$60,'06_location_master'!$D$5:$D$60), "Missing Country")</f>
        <v>Germany</v>
      </c>
      <c r="O42" t="str">
        <f>IFERROR(_xlfn.XLOOKUP(M42,'06_location_master'!$C$5:$C$60,'06_location_master'!$E$5:$E$60), "Missing State")</f>
        <v>Bavaria</v>
      </c>
      <c r="P42" s="17">
        <f>IFERROR(--'01_raw_data'!O45,"Missing Date")</f>
        <v>42971</v>
      </c>
      <c r="Q42" s="17" t="str">
        <f>IF(TRIM('01_raw_data'!P45)="","", IFERROR('01_raw_data'!P45, "check"))</f>
        <v/>
      </c>
      <c r="R42" t="str">
        <f>IFERROR(IF(OR(UPPER(TRIM('01_raw_data'!Q45))="A",UPPER(TRIM('01_raw_data'!Q45)="ACTVE"),UPPER(TRIM('01_raw_data'!Q45))="ACTIVE"), "Active", IF(OR(UPPER(TRIM('01_raw_data'!Q45)="INACTIVE"),UPPER(TRIM('01_raw_data'!Q45))="INACTVE"),"Inactive",IF(OR(UPPER(TRIM('01_raw_data'!Q45))="EXITED"), "Exited", IF(OR(UPPER(TRIM('01_raw_data'!Q45))="TERMINATED"), "Terminated", IF(OR(UPPER(TRIM('01_raw_data'!Q45))="LEFT"),"Left",IF(OR(UPPER(TRIM('01_raw_data'!Q45))="RESIGNED"),"Resigned")))))),"Check")</f>
        <v>Active</v>
      </c>
      <c r="S42" s="19">
        <f>IFERROR(IF(VALUE('01_raw_data'!R45)&gt;0,VALUE('01_raw_data'!R45),"Check"),"Check")</f>
        <v>178000</v>
      </c>
      <c r="T42" s="19">
        <f>IFERROR(IF(VALUE('01_raw_data'!S45)&gt;0, VALUE('01_raw_data'!S45), "Check"), "Check")</f>
        <v>10700</v>
      </c>
      <c r="U42">
        <f>IFERROR(VLOOKUP(UPPER(TRIM('01_raw_data'!T45)),'07_performance_master'!$A$5:$B$14,2,FALSE),"Check")</f>
        <v>3</v>
      </c>
      <c r="V42">
        <f>IFERROR(IF(VALUE('01_raw_data'!U45)&gt;0,VALUE('01_raw_data'!U45),"Check"),"Check")</f>
        <v>25</v>
      </c>
      <c r="W42">
        <f>IFERROR(IF(VALUE('01_raw_data'!V45)&gt;=0, VALUE('01_raw_data'!V45), "Check"), "Check")</f>
        <v>23</v>
      </c>
      <c r="X42">
        <f>IFERROR(IF(VALUE('01_raw_data'!W45)&gt;=0, VALUE('01_raw_data'!W45),"Check"), "Check")</f>
        <v>7</v>
      </c>
      <c r="Y42">
        <f>IFERROR(IF(AND(VALUE('01_raw_data'!X45)&gt;=0, VALUE('01_raw_data'!X45)&lt;=100), VALUE('01_raw_data'!X45), "Check"), "Check")</f>
        <v>55</v>
      </c>
      <c r="Z42" t="str">
        <f>IFERROR(IF(OR(UPPER(TRIM('01_raw_data'!Y45))="YES", UPPER(TRIM('01_raw_data'!Y45))="PROMOTED"),"Promoted", IF(OR(UPPER(TRIM('01_raw_data'!Y45))="NO",UPPER(TRIM('01_raw_data'!Y45))="NOT PROMOTED"), "Not Promoted", "Check")),"Check")</f>
        <v>Not Promoted</v>
      </c>
      <c r="AA42" t="str">
        <f>IFERROR(PROPER(TRIM('01_raw_data'!Z45)), "")</f>
        <v>Bachelor'S</v>
      </c>
      <c r="AB42" t="str">
        <f>IFERROR(PROPER(TRIM('01_raw_data'!AA45)),"")</f>
        <v>Linkedin</v>
      </c>
      <c r="AC42" t="str">
        <f>IFERROR(IF(UPPER(TRIM('01_raw_data'!AB45))="HYBRID","Hybrid",IF(OR(UPPER(TRIM('01_raw_data'!AB45))="REMOTE",UPPER(TRIM('01_raw_data'!AB45))="WFH",UPPER(TRIM('01_raw_data'!AB45))="WORK FROM HOME"),"Remote",IF(OR(UPPER(TRIM('01_raw_data'!AB45))="ONSITE",UPPER(TRIM('01_raw_data'!AB45))="ON-SITE",UPPER(TRIM('01_raw_data'!AB45))="OFFICE"),"Office"))),"Check")</f>
        <v>Hybrid</v>
      </c>
      <c r="AD42" t="str">
        <f>IFERROR(VLOOKUP(UPPER(TRIM('01_raw_data'!AC45)),'09_cost_center'!$A$5:$E$19,1,FALSE), "Check")</f>
        <v>EU-CC102</v>
      </c>
      <c r="AE42" t="str">
        <f>IFERROR(IF(OR(UPPER(TRIM('01_raw_data'!AD45))="CONTRACT", UPPER(TRIM('01_raw_data'!AD45))="CONTRACTOR"), "Contract", IF(OR(PROPER(TRIM('01_raw_data'!AD45))="FTE", UPPER(TRIM('01_raw_data'!AD45))="FULL TIME", UPPER(TRIM('01_raw_data'!AD45))="FULL-TIME"), "Full Time", IF(OR(UPPER(TRIM('01_raw_data'!AD45))="INTERN", UPPER(TRIM('01_raw_data'!AD45))="INTERNSHIP"), "Intern", IF(OR(UPPER(TRIM('01_raw_data'!AD45))="PART TIME", UPPER(TRIM('01_raw_data'!AD45))="PART-TIME"), "Part Time")))), "Check")</f>
        <v>Full Time</v>
      </c>
      <c r="AF42">
        <f>IFERROR(IF(AND(VALUE('01_raw_data'!AE45)&gt;=0,VALUE('01_raw_data'!AE45)&lt;=100), VALUE('01_raw_data'!AE45), "Check"), "Check")</f>
        <v>59</v>
      </c>
    </row>
    <row r="43" spans="1:32" x14ac:dyDescent="0.2">
      <c r="A43" t="str">
        <f>"E"&amp;TEXT(VALUE(SUBSTITUTE(UPPER(TRIM('01_raw_data'!A46)),"E","")),"0000")</f>
        <v>E0042</v>
      </c>
      <c r="B43" t="str">
        <f>IF('01_raw_data'!B46="", "", PROPER(TRIM('01_raw_data'!B46)))</f>
        <v>Charlotte Kowalski</v>
      </c>
      <c r="C43" t="str">
        <f>_xlfn.XLOOKUP(PROPER(TRIM('01_raw_data'!C46)),'03_lookups'!$A$4:$A$9,'03_lookups'!$B$4:$B$9,"Needs Review")</f>
        <v>Female</v>
      </c>
      <c r="D43">
        <f>VALUE('01_raw_data'!D46)</f>
        <v>58</v>
      </c>
      <c r="E43" s="17">
        <f>IF(OR('01_raw_data'!E46="", LOWER(TRIM('01_raw_data'!E46))="not available"), "Missing", '01_raw_data'!E46)</f>
        <v>24796</v>
      </c>
      <c r="F43" t="str">
        <f t="shared" si="0"/>
        <v>Valid</v>
      </c>
      <c r="G43" t="str">
        <f>_xlfn.XLOOKUP(UPPER(TRIM('01_raw_data'!F46)),'04_departments'!A46:A101,'04_departments'!C46:C101,"Needs Review")</f>
        <v>Needs Review</v>
      </c>
      <c r="H43" t="str">
        <f>_xlfn.XLOOKUP('01_clean_data'!G43, '04_departments'!$C$5:$C$60,'04_departments'!$D$5:$D$60,"Needs Review")</f>
        <v>Needs Review</v>
      </c>
      <c r="I43" t="str">
        <f>PROPER(TRIM('01_raw_data'!H46))</f>
        <v>It Support Analyst</v>
      </c>
      <c r="J43" t="str">
        <f>IFERROR(UPPER('01_raw_data'!I46), "")</f>
        <v>L3</v>
      </c>
      <c r="K43" t="str">
        <f>IFERROR(UPPER('01_raw_data'!J46), "")</f>
        <v>M041</v>
      </c>
      <c r="L43" t="str">
        <f>IFERROR(VLOOKUP(K43,'05_manager_mapping'!$A$5:$B$64,2), "Missing")</f>
        <v>Javier Jansen</v>
      </c>
      <c r="M43" t="str">
        <f>IFERROR(_xlfn.XLOOKUP('01_raw_data'!L46,'06_location_master'!$B$5:$B$60,'06_location_master'!$C$5:$C$60), "Missing Location")</f>
        <v>London</v>
      </c>
      <c r="N43" t="str">
        <f>IFERROR(_xlfn.XLOOKUP(M43,'06_location_master'!$C$5:$C$60,'06_location_master'!$D$5:$D$60), "Missing Country")</f>
        <v>United Kingdom</v>
      </c>
      <c r="O43" t="str">
        <f>IFERROR(_xlfn.XLOOKUP(M43,'06_location_master'!$C$5:$C$60,'06_location_master'!$E$5:$E$60), "Missing State")</f>
        <v>England</v>
      </c>
      <c r="P43" s="17">
        <f>IFERROR(--'01_raw_data'!O46,"Missing Date")</f>
        <v>44119</v>
      </c>
      <c r="Q43" s="17" t="str">
        <f>IF(TRIM('01_raw_data'!P46)="","", IFERROR('01_raw_data'!P46, "check"))</f>
        <v/>
      </c>
      <c r="R43" t="str">
        <f>IFERROR(IF(OR(UPPER(TRIM('01_raw_data'!Q46))="A",UPPER(TRIM('01_raw_data'!Q46)="ACTVE"),UPPER(TRIM('01_raw_data'!Q46))="ACTIVE"), "Active", IF(OR(UPPER(TRIM('01_raw_data'!Q46)="INACTIVE"),UPPER(TRIM('01_raw_data'!Q46))="INACTVE"),"Inactive",IF(OR(UPPER(TRIM('01_raw_data'!Q46))="EXITED"), "Exited", IF(OR(UPPER(TRIM('01_raw_data'!Q46))="TERMINATED"), "Terminated", IF(OR(UPPER(TRIM('01_raw_data'!Q46))="LEFT"),"Left",IF(OR(UPPER(TRIM('01_raw_data'!Q46))="RESIGNED"),"Resigned")))))),"Check")</f>
        <v>Active</v>
      </c>
      <c r="S43" s="19">
        <f>IFERROR(IF(VALUE('01_raw_data'!R46)&gt;0,VALUE('01_raw_data'!R46),"Check"),"Check")</f>
        <v>96000</v>
      </c>
      <c r="T43" s="19">
        <f>IFERROR(IF(VALUE('01_raw_data'!S46)&gt;0, VALUE('01_raw_data'!S46), "Check"), "Check")</f>
        <v>1900</v>
      </c>
      <c r="U43">
        <f>IFERROR(VLOOKUP(UPPER(TRIM('01_raw_data'!T46)),'07_performance_master'!$A$5:$B$14,2,FALSE),"Check")</f>
        <v>2</v>
      </c>
      <c r="V43">
        <f>IFERROR(IF(VALUE('01_raw_data'!U46)&gt;0,VALUE('01_raw_data'!U46),"Check"),"Check")</f>
        <v>29</v>
      </c>
      <c r="W43">
        <f>IFERROR(IF(VALUE('01_raw_data'!V46)&gt;=0, VALUE('01_raw_data'!V46), "Check"), "Check")</f>
        <v>10</v>
      </c>
      <c r="X43">
        <f>IFERROR(IF(VALUE('01_raw_data'!W46)&gt;=0, VALUE('01_raw_data'!W46),"Check"), "Check")</f>
        <v>2</v>
      </c>
      <c r="Y43">
        <f>IFERROR(IF(AND(VALUE('01_raw_data'!X46)&gt;=0, VALUE('01_raw_data'!X46)&lt;=100), VALUE('01_raw_data'!X46), "Check"), "Check")</f>
        <v>51</v>
      </c>
      <c r="Z43" t="str">
        <f>IFERROR(IF(OR(UPPER(TRIM('01_raw_data'!Y46))="YES", UPPER(TRIM('01_raw_data'!Y46))="PROMOTED"),"Promoted", IF(OR(UPPER(TRIM('01_raw_data'!Y46))="NO",UPPER(TRIM('01_raw_data'!Y46))="NOT PROMOTED"), "Not Promoted", "Check")),"Check")</f>
        <v>Not Promoted</v>
      </c>
      <c r="AA43" t="str">
        <f>IFERROR(PROPER(TRIM('01_raw_data'!Z46)), "")</f>
        <v>Bachelor'S</v>
      </c>
      <c r="AB43" t="str">
        <f>IFERROR(PROPER(TRIM('01_raw_data'!AA46)),"")</f>
        <v>Internal Transfer</v>
      </c>
      <c r="AC43" t="str">
        <f>IFERROR(IF(UPPER(TRIM('01_raw_data'!AB46))="HYBRID","Hybrid",IF(OR(UPPER(TRIM('01_raw_data'!AB46))="REMOTE",UPPER(TRIM('01_raw_data'!AB46))="WFH",UPPER(TRIM('01_raw_data'!AB46))="WORK FROM HOME"),"Remote",IF(OR(UPPER(TRIM('01_raw_data'!AB46))="ONSITE",UPPER(TRIM('01_raw_data'!AB46))="ON-SITE",UPPER(TRIM('01_raw_data'!AB46))="OFFICE"),"Office"))),"Check")</f>
        <v>Hybrid</v>
      </c>
      <c r="AD43" t="str">
        <f>IFERROR(VLOOKUP(UPPER(TRIM('01_raw_data'!AC46)),'09_cost_center'!$A$5:$E$19,1,FALSE), "Check")</f>
        <v>EU-CC104</v>
      </c>
      <c r="AE43" t="str">
        <f>IFERROR(IF(OR(UPPER(TRIM('01_raw_data'!AD46))="CONTRACT", UPPER(TRIM('01_raw_data'!AD46))="CONTRACTOR"), "Contract", IF(OR(PROPER(TRIM('01_raw_data'!AD46))="FTE", UPPER(TRIM('01_raw_data'!AD46))="FULL TIME", UPPER(TRIM('01_raw_data'!AD46))="FULL-TIME"), "Full Time", IF(OR(UPPER(TRIM('01_raw_data'!AD46))="INTERN", UPPER(TRIM('01_raw_data'!AD46))="INTERNSHIP"), "Intern", IF(OR(UPPER(TRIM('01_raw_data'!AD46))="PART TIME", UPPER(TRIM('01_raw_data'!AD46))="PART-TIME"), "Part Time")))), "Check")</f>
        <v>Full Time</v>
      </c>
      <c r="AF43">
        <f>IFERROR(IF(AND(VALUE('01_raw_data'!AE46)&gt;=0,VALUE('01_raw_data'!AE46)&lt;=100), VALUE('01_raw_data'!AE46), "Check"), "Check")</f>
        <v>52.1</v>
      </c>
    </row>
    <row r="44" spans="1:32" x14ac:dyDescent="0.2">
      <c r="A44" t="str">
        <f>"E"&amp;TEXT(VALUE(SUBSTITUTE(UPPER(TRIM('01_raw_data'!A47)),"E","")),"0000")</f>
        <v>E0043</v>
      </c>
      <c r="B44" t="str">
        <f>IF('01_raw_data'!B47="", "", PROPER(TRIM('01_raw_data'!B47)))</f>
        <v>Gabriel Walker</v>
      </c>
      <c r="C44" t="str">
        <f>_xlfn.XLOOKUP(PROPER(TRIM('01_raw_data'!C47)),'03_lookups'!$A$4:$A$9,'03_lookups'!$B$4:$B$9,"Needs Review")</f>
        <v>Female</v>
      </c>
      <c r="D44">
        <f>VALUE('01_raw_data'!D47)</f>
        <v>29</v>
      </c>
      <c r="E44" s="17">
        <f>IF(OR('01_raw_data'!E47="", LOWER(TRIM('01_raw_data'!E47))="not available"), "Missing", '01_raw_data'!E47)</f>
        <v>35324</v>
      </c>
      <c r="F44" t="str">
        <f t="shared" si="0"/>
        <v>Valid</v>
      </c>
      <c r="G44" t="str">
        <f>_xlfn.XLOOKUP(UPPER(TRIM('01_raw_data'!F47)),'04_departments'!A47:A102,'04_departments'!C47:C102,"Needs Review")</f>
        <v>Needs Review</v>
      </c>
      <c r="H44" t="str">
        <f>_xlfn.XLOOKUP('01_clean_data'!G44, '04_departments'!$C$5:$C$60,'04_departments'!$D$5:$D$60,"Needs Review")</f>
        <v>Needs Review</v>
      </c>
      <c r="I44" t="str">
        <f>PROPER(TRIM('01_raw_data'!H47))</f>
        <v>Client Success Associate</v>
      </c>
      <c r="J44" t="str">
        <f>IFERROR(UPPER('01_raw_data'!I47), "")</f>
        <v xml:space="preserve"> L5 </v>
      </c>
      <c r="K44" t="str">
        <f>IFERROR(UPPER('01_raw_data'!J47), "")</f>
        <v>M050</v>
      </c>
      <c r="L44" t="str">
        <f>IFERROR(VLOOKUP(K44,'05_manager_mapping'!$A$5:$B$64,2), "Missing")</f>
        <v>Louis Szymanski</v>
      </c>
      <c r="M44" t="str">
        <f>IFERROR(_xlfn.XLOOKUP('01_raw_data'!L47,'06_location_master'!$B$5:$B$60,'06_location_master'!$C$5:$C$60), "Missing Location")</f>
        <v>Gothenburg</v>
      </c>
      <c r="N44" t="str">
        <f>IFERROR(_xlfn.XLOOKUP(M44,'06_location_master'!$C$5:$C$60,'06_location_master'!$D$5:$D$60), "Missing Country")</f>
        <v>Sweden</v>
      </c>
      <c r="O44" t="str">
        <f>IFERROR(_xlfn.XLOOKUP(M44,'06_location_master'!$C$5:$C$60,'06_location_master'!$E$5:$E$60), "Missing State")</f>
        <v>Vastra Gotaland</v>
      </c>
      <c r="P44" s="17">
        <f>IFERROR(--'01_raw_data'!O47,"Missing Date")</f>
        <v>45359</v>
      </c>
      <c r="Q44" s="17">
        <f>IF(TRIM('01_raw_data'!P47)="","", IFERROR('01_raw_data'!P47, "check"))</f>
        <v>45711</v>
      </c>
      <c r="R44" t="str">
        <f>IFERROR(IF(OR(UPPER(TRIM('01_raw_data'!Q47))="A",UPPER(TRIM('01_raw_data'!Q47)="ACTVE"),UPPER(TRIM('01_raw_data'!Q47))="ACTIVE"), "Active", IF(OR(UPPER(TRIM('01_raw_data'!Q47)="INACTIVE"),UPPER(TRIM('01_raw_data'!Q47))="INACTVE"),"Inactive",IF(OR(UPPER(TRIM('01_raw_data'!Q47))="EXITED"), "Exited", IF(OR(UPPER(TRIM('01_raw_data'!Q47))="TERMINATED"), "Terminated", IF(OR(UPPER(TRIM('01_raw_data'!Q47))="LEFT"),"Left",IF(OR(UPPER(TRIM('01_raw_data'!Q47))="RESIGNED"),"Resigned")))))),"Check")</f>
        <v>Exited</v>
      </c>
      <c r="S44" s="19">
        <f>IFERROR(IF(VALUE('01_raw_data'!R47)&gt;0,VALUE('01_raw_data'!R47),"Check"),"Check")</f>
        <v>122000</v>
      </c>
      <c r="T44" s="19">
        <f>IFERROR(IF(VALUE('01_raw_data'!S47)&gt;0, VALUE('01_raw_data'!S47), "Check"), "Check")</f>
        <v>7300</v>
      </c>
      <c r="U44">
        <f>IFERROR(VLOOKUP(UPPER(TRIM('01_raw_data'!T47)),'07_performance_master'!$A$5:$B$14,2,FALSE),"Check")</f>
        <v>3</v>
      </c>
      <c r="V44">
        <f>IFERROR(IF(VALUE('01_raw_data'!U47)&gt;0,VALUE('01_raw_data'!U47),"Check"),"Check")</f>
        <v>19</v>
      </c>
      <c r="W44">
        <f>IFERROR(IF(VALUE('01_raw_data'!V47)&gt;=0, VALUE('01_raw_data'!V47), "Check"), "Check")</f>
        <v>11</v>
      </c>
      <c r="X44">
        <f>IFERROR(IF(VALUE('01_raw_data'!W47)&gt;=0, VALUE('01_raw_data'!W47),"Check"), "Check")</f>
        <v>13</v>
      </c>
      <c r="Y44">
        <f>IFERROR(IF(AND(VALUE('01_raw_data'!X47)&gt;=0, VALUE('01_raw_data'!X47)&lt;=100), VALUE('01_raw_data'!X47), "Check"), "Check")</f>
        <v>42</v>
      </c>
      <c r="Z44" t="str">
        <f>IFERROR(IF(OR(UPPER(TRIM('01_raw_data'!Y47))="YES", UPPER(TRIM('01_raw_data'!Y47))="PROMOTED"),"Promoted", IF(OR(UPPER(TRIM('01_raw_data'!Y47))="NO",UPPER(TRIM('01_raw_data'!Y47))="NOT PROMOTED"), "Not Promoted", "Check")),"Check")</f>
        <v>Not Promoted</v>
      </c>
      <c r="AA44" t="str">
        <f>IFERROR(PROPER(TRIM('01_raw_data'!Z47)), "")</f>
        <v>Master'S</v>
      </c>
      <c r="AB44" t="str">
        <f>IFERROR(PROPER(TRIM('01_raw_data'!AA47)),"")</f>
        <v>European Job Board</v>
      </c>
      <c r="AC44" t="str">
        <f>IFERROR(IF(UPPER(TRIM('01_raw_data'!AB47))="HYBRID","Hybrid",IF(OR(UPPER(TRIM('01_raw_data'!AB47))="REMOTE",UPPER(TRIM('01_raw_data'!AB47))="WFH",UPPER(TRIM('01_raw_data'!AB47))="WORK FROM HOME"),"Remote",IF(OR(UPPER(TRIM('01_raw_data'!AB47))="ONSITE",UPPER(TRIM('01_raw_data'!AB47))="ON-SITE",UPPER(TRIM('01_raw_data'!AB47))="OFFICE"),"Office"))),"Check")</f>
        <v>Hybrid</v>
      </c>
      <c r="AD44" t="str">
        <f>IFERROR(VLOOKUP(UPPER(TRIM('01_raw_data'!AC47)),'09_cost_center'!$A$5:$E$19,1,FALSE), "Check")</f>
        <v>EU-CC202</v>
      </c>
      <c r="AE44" t="str">
        <f>IFERROR(IF(OR(UPPER(TRIM('01_raw_data'!AD47))="CONTRACT", UPPER(TRIM('01_raw_data'!AD47))="CONTRACTOR"), "Contract", IF(OR(PROPER(TRIM('01_raw_data'!AD47))="FTE", UPPER(TRIM('01_raw_data'!AD47))="FULL TIME", UPPER(TRIM('01_raw_data'!AD47))="FULL-TIME"), "Full Time", IF(OR(UPPER(TRIM('01_raw_data'!AD47))="INTERN", UPPER(TRIM('01_raw_data'!AD47))="INTERNSHIP"), "Intern", IF(OR(UPPER(TRIM('01_raw_data'!AD47))="PART TIME", UPPER(TRIM('01_raw_data'!AD47))="PART-TIME"), "Part Time")))), "Check")</f>
        <v>Contract</v>
      </c>
      <c r="AF44">
        <f>IFERROR(IF(AND(VALUE('01_raw_data'!AE47)&gt;=0,VALUE('01_raw_data'!AE47)&lt;=100), VALUE('01_raw_data'!AE47), "Check"), "Check")</f>
        <v>50</v>
      </c>
    </row>
    <row r="45" spans="1:32" x14ac:dyDescent="0.2">
      <c r="A45" t="str">
        <f>"E"&amp;TEXT(VALUE(SUBSTITUTE(UPPER(TRIM('01_raw_data'!A48)),"E","")),"0000")</f>
        <v>E0044</v>
      </c>
      <c r="B45" t="str">
        <f>IF('01_raw_data'!B48="", "", PROPER(TRIM('01_raw_data'!B48)))</f>
        <v>Molly Nowak</v>
      </c>
      <c r="C45" t="str">
        <f>_xlfn.XLOOKUP(PROPER(TRIM('01_raw_data'!C48)),'03_lookups'!$A$4:$A$9,'03_lookups'!$B$4:$B$9,"Needs Review")</f>
        <v>Female</v>
      </c>
      <c r="D45">
        <f>VALUE('01_raw_data'!D48)</f>
        <v>42</v>
      </c>
      <c r="E45" s="17" t="str">
        <f>IF(OR('01_raw_data'!E48="", LOWER(TRIM('01_raw_data'!E48))="not available"), "Missing", '01_raw_data'!E48)</f>
        <v>1984/03/29</v>
      </c>
      <c r="F45" t="str">
        <f t="shared" si="0"/>
        <v>Needs Review</v>
      </c>
      <c r="G45" t="str">
        <f>_xlfn.XLOOKUP(UPPER(TRIM('01_raw_data'!F48)),'04_departments'!A48:A103,'04_departments'!C48:C103,"Needs Review")</f>
        <v>Needs Review</v>
      </c>
      <c r="H45" t="str">
        <f>_xlfn.XLOOKUP('01_clean_data'!G45, '04_departments'!$C$5:$C$60,'04_departments'!$D$5:$D$60,"Needs Review")</f>
        <v>Needs Review</v>
      </c>
      <c r="I45" t="str">
        <f>PROPER(TRIM('01_raw_data'!H48))</f>
        <v>Client Success Associate</v>
      </c>
      <c r="J45" t="str">
        <f>IFERROR(UPPER('01_raw_data'!I48), "")</f>
        <v>L3</v>
      </c>
      <c r="K45" t="str">
        <f>IFERROR(UPPER('01_raw_data'!J48), "")</f>
        <v>M047</v>
      </c>
      <c r="L45" t="str">
        <f>IFERROR(VLOOKUP(K45,'05_manager_mapping'!$A$5:$B$64,2), "Missing")</f>
        <v>Alice Andersson</v>
      </c>
      <c r="M45" t="str">
        <f>IFERROR(_xlfn.XLOOKUP('01_raw_data'!L48,'06_location_master'!$B$5:$B$60,'06_location_master'!$C$5:$C$60), "Missing Location")</f>
        <v>Missing Location</v>
      </c>
      <c r="N45" t="str">
        <f>IFERROR(_xlfn.XLOOKUP(M45,'06_location_master'!$C$5:$C$60,'06_location_master'!$D$5:$D$60), "Missing Country")</f>
        <v>Missing Country</v>
      </c>
      <c r="O45" t="str">
        <f>IFERROR(_xlfn.XLOOKUP(M45,'06_location_master'!$C$5:$C$60,'06_location_master'!$E$5:$E$60), "Missing State")</f>
        <v>Missing State</v>
      </c>
      <c r="P45" s="17">
        <f>IFERROR(--'01_raw_data'!O48,"Missing Date")</f>
        <v>43871</v>
      </c>
      <c r="Q45" s="17" t="str">
        <f>IF(TRIM('01_raw_data'!P48)="","", IFERROR('01_raw_data'!P48, "check"))</f>
        <v/>
      </c>
      <c r="R45" t="str">
        <f>IFERROR(IF(OR(UPPER(TRIM('01_raw_data'!Q48))="A",UPPER(TRIM('01_raw_data'!Q48)="ACTVE"),UPPER(TRIM('01_raw_data'!Q48))="ACTIVE"), "Active", IF(OR(UPPER(TRIM('01_raw_data'!Q48)="INACTIVE"),UPPER(TRIM('01_raw_data'!Q48))="INACTVE"),"Inactive",IF(OR(UPPER(TRIM('01_raw_data'!Q48))="EXITED"), "Exited", IF(OR(UPPER(TRIM('01_raw_data'!Q48))="TERMINATED"), "Terminated", IF(OR(UPPER(TRIM('01_raw_data'!Q48))="LEFT"),"Left",IF(OR(UPPER(TRIM('01_raw_data'!Q48))="RESIGNED"),"Resigned")))))),"Check")</f>
        <v>Active</v>
      </c>
      <c r="S45" s="19">
        <f>IFERROR(IF(VALUE('01_raw_data'!R48)&gt;0,VALUE('01_raw_data'!R48),"Check"),"Check")</f>
        <v>58000</v>
      </c>
      <c r="T45" s="19">
        <f>IFERROR(IF(VALUE('01_raw_data'!S48)&gt;0, VALUE('01_raw_data'!S48), "Check"), "Check")</f>
        <v>2900</v>
      </c>
      <c r="U45">
        <f>IFERROR(VLOOKUP(UPPER(TRIM('01_raw_data'!T48)),'07_performance_master'!$A$5:$B$14,2,FALSE),"Check")</f>
        <v>3</v>
      </c>
      <c r="V45">
        <f>IFERROR(IF(VALUE('01_raw_data'!U48)&gt;0,VALUE('01_raw_data'!U48),"Check"),"Check")</f>
        <v>20</v>
      </c>
      <c r="W45">
        <f>IFERROR(IF(VALUE('01_raw_data'!V48)&gt;=0, VALUE('01_raw_data'!V48), "Check"), "Check")</f>
        <v>24</v>
      </c>
      <c r="X45">
        <f>IFERROR(IF(VALUE('01_raw_data'!W48)&gt;=0, VALUE('01_raw_data'!W48),"Check"), "Check")</f>
        <v>15</v>
      </c>
      <c r="Y45">
        <f>IFERROR(IF(AND(VALUE('01_raw_data'!X48)&gt;=0, VALUE('01_raw_data'!X48)&lt;=100), VALUE('01_raw_data'!X48), "Check"), "Check")</f>
        <v>63</v>
      </c>
      <c r="Z45" t="str">
        <f>IFERROR(IF(OR(UPPER(TRIM('01_raw_data'!Y48))="YES", UPPER(TRIM('01_raw_data'!Y48))="PROMOTED"),"Promoted", IF(OR(UPPER(TRIM('01_raw_data'!Y48))="NO",UPPER(TRIM('01_raw_data'!Y48))="NOT PROMOTED"), "Not Promoted", "Check")),"Check")</f>
        <v>Not Promoted</v>
      </c>
      <c r="AA45" t="str">
        <f>IFERROR(PROPER(TRIM('01_raw_data'!Z48)), "")</f>
        <v>Master'S</v>
      </c>
      <c r="AB45" t="str">
        <f>IFERROR(PROPER(TRIM('01_raw_data'!AA48)),"")</f>
        <v>Company Careers Page</v>
      </c>
      <c r="AC45" t="str">
        <f>IFERROR(IF(UPPER(TRIM('01_raw_data'!AB48))="HYBRID","Hybrid",IF(OR(UPPER(TRIM('01_raw_data'!AB48))="REMOTE",UPPER(TRIM('01_raw_data'!AB48))="WFH",UPPER(TRIM('01_raw_data'!AB48))="WORK FROM HOME"),"Remote",IF(OR(UPPER(TRIM('01_raw_data'!AB48))="ONSITE",UPPER(TRIM('01_raw_data'!AB48))="ON-SITE",UPPER(TRIM('01_raw_data'!AB48))="OFFICE"),"Office"))),"Check")</f>
        <v>Hybrid</v>
      </c>
      <c r="AD45" t="str">
        <f>IFERROR(VLOOKUP(UPPER(TRIM('01_raw_data'!AC48)),'09_cost_center'!$A$5:$E$19,1,FALSE), "Check")</f>
        <v>EU-CC202</v>
      </c>
      <c r="AE45" t="str">
        <f>IFERROR(IF(OR(UPPER(TRIM('01_raw_data'!AD48))="CONTRACT", UPPER(TRIM('01_raw_data'!AD48))="CONTRACTOR"), "Contract", IF(OR(PROPER(TRIM('01_raw_data'!AD48))="FTE", UPPER(TRIM('01_raw_data'!AD48))="FULL TIME", UPPER(TRIM('01_raw_data'!AD48))="FULL-TIME"), "Full Time", IF(OR(UPPER(TRIM('01_raw_data'!AD48))="INTERN", UPPER(TRIM('01_raw_data'!AD48))="INTERNSHIP"), "Intern", IF(OR(UPPER(TRIM('01_raw_data'!AD48))="PART TIME", UPPER(TRIM('01_raw_data'!AD48))="PART-TIME"), "Part Time")))), "Check")</f>
        <v>Full Time</v>
      </c>
      <c r="AF45">
        <f>IFERROR(IF(AND(VALUE('01_raw_data'!AE48)&gt;=0,VALUE('01_raw_data'!AE48)&lt;=100), VALUE('01_raw_data'!AE48), "Check"), "Check")</f>
        <v>56.5</v>
      </c>
    </row>
    <row r="46" spans="1:32" x14ac:dyDescent="0.2">
      <c r="A46" t="str">
        <f>"E"&amp;TEXT(VALUE(SUBSTITUTE(UPPER(TRIM('01_raw_data'!A49)),"E","")),"0000")</f>
        <v>E0045</v>
      </c>
      <c r="B46" t="str">
        <f>IF('01_raw_data'!B49="", "", PROPER(TRIM('01_raw_data'!B49)))</f>
        <v>Amelia Ricci</v>
      </c>
      <c r="C46" t="str">
        <f>_xlfn.XLOOKUP(PROPER(TRIM('01_raw_data'!C49)),'03_lookups'!$A$4:$A$9,'03_lookups'!$B$4:$B$9,"Needs Review")</f>
        <v>Female</v>
      </c>
      <c r="D46">
        <f>VALUE('01_raw_data'!D49)</f>
        <v>58</v>
      </c>
      <c r="E46" s="17">
        <f>IF(OR('01_raw_data'!E49="", LOWER(TRIM('01_raw_data'!E49))="not available"), "Missing", '01_raw_data'!E49)</f>
        <v>24670</v>
      </c>
      <c r="F46" t="str">
        <f t="shared" si="0"/>
        <v>Valid</v>
      </c>
      <c r="G46" t="str">
        <f>_xlfn.XLOOKUP(UPPER(TRIM('01_raw_data'!F49)),'04_departments'!A49:A104,'04_departments'!C49:C104,"Needs Review")</f>
        <v>Needs Review</v>
      </c>
      <c r="H46" t="str">
        <f>_xlfn.XLOOKUP('01_clean_data'!G46, '04_departments'!$C$5:$C$60,'04_departments'!$D$5:$D$60,"Needs Review")</f>
        <v>Needs Review</v>
      </c>
      <c r="I46" t="str">
        <f>PROPER(TRIM('01_raw_data'!H49))</f>
        <v>Lead Product Manager</v>
      </c>
      <c r="J46" t="str">
        <f>IFERROR(UPPER('01_raw_data'!I49), "")</f>
        <v>L3</v>
      </c>
      <c r="K46" t="str">
        <f>IFERROR(UPPER('01_raw_data'!J49), "")</f>
        <v>M027</v>
      </c>
      <c r="L46" t="str">
        <f>IFERROR(VLOOKUP(K46,'05_manager_mapping'!$A$5:$B$64,2), "Missing")</f>
        <v>Miguel Persson</v>
      </c>
      <c r="M46" t="str">
        <f>IFERROR(_xlfn.XLOOKUP('01_raw_data'!L49,'06_location_master'!$B$5:$B$60,'06_location_master'!$C$5:$C$60), "Missing Location")</f>
        <v>Missing Location</v>
      </c>
      <c r="N46" t="str">
        <f>IFERROR(_xlfn.XLOOKUP(M46,'06_location_master'!$C$5:$C$60,'06_location_master'!$D$5:$D$60), "Missing Country")</f>
        <v>Missing Country</v>
      </c>
      <c r="O46" t="str">
        <f>IFERROR(_xlfn.XLOOKUP(M46,'06_location_master'!$C$5:$C$60,'06_location_master'!$E$5:$E$60), "Missing State")</f>
        <v>Missing State</v>
      </c>
      <c r="P46" s="17">
        <f>IFERROR(--'01_raw_data'!O49,"Missing Date")</f>
        <v>44370</v>
      </c>
      <c r="Q46" s="17">
        <f>IF(TRIM('01_raw_data'!P49)="","", IFERROR('01_raw_data'!P49, "check"))</f>
        <v>45783</v>
      </c>
      <c r="R46" t="str">
        <f>IFERROR(IF(OR(UPPER(TRIM('01_raw_data'!Q49))="A",UPPER(TRIM('01_raw_data'!Q49)="ACTVE"),UPPER(TRIM('01_raw_data'!Q49))="ACTIVE"), "Active", IF(OR(UPPER(TRIM('01_raw_data'!Q49)="INACTIVE"),UPPER(TRIM('01_raw_data'!Q49))="INACTVE"),"Inactive",IF(OR(UPPER(TRIM('01_raw_data'!Q49))="EXITED"), "Exited", IF(OR(UPPER(TRIM('01_raw_data'!Q49))="TERMINATED"), "Terminated", IF(OR(UPPER(TRIM('01_raw_data'!Q49))="LEFT"),"Left",IF(OR(UPPER(TRIM('01_raw_data'!Q49))="RESIGNED"),"Resigned")))))),"Check")</f>
        <v>Exited</v>
      </c>
      <c r="S46" s="19">
        <f>IFERROR(IF(VALUE('01_raw_data'!R49)&gt;0,VALUE('01_raw_data'!R49),"Check"),"Check")</f>
        <v>65000</v>
      </c>
      <c r="T46" s="19">
        <f>IFERROR(IF(VALUE('01_raw_data'!S49)&gt;0, VALUE('01_raw_data'!S49), "Check"), "Check")</f>
        <v>3200</v>
      </c>
      <c r="U46">
        <f>IFERROR(VLOOKUP(UPPER(TRIM('01_raw_data'!T49)),'07_performance_master'!$A$5:$B$14,2,FALSE),"Check")</f>
        <v>3</v>
      </c>
      <c r="V46">
        <f>IFERROR(IF(VALUE('01_raw_data'!U49)&gt;0,VALUE('01_raw_data'!U49),"Check"),"Check")</f>
        <v>10</v>
      </c>
      <c r="W46">
        <f>IFERROR(IF(VALUE('01_raw_data'!V49)&gt;=0, VALUE('01_raw_data'!V49), "Check"), "Check")</f>
        <v>18</v>
      </c>
      <c r="X46">
        <f>IFERROR(IF(VALUE('01_raw_data'!W49)&gt;=0, VALUE('01_raw_data'!W49),"Check"), "Check")</f>
        <v>16</v>
      </c>
      <c r="Y46">
        <f>IFERROR(IF(AND(VALUE('01_raw_data'!X49)&gt;=0, VALUE('01_raw_data'!X49)&lt;=100), VALUE('01_raw_data'!X49), "Check"), "Check")</f>
        <v>65</v>
      </c>
      <c r="Z46" t="str">
        <f>IFERROR(IF(OR(UPPER(TRIM('01_raw_data'!Y49))="YES", UPPER(TRIM('01_raw_data'!Y49))="PROMOTED"),"Promoted", IF(OR(UPPER(TRIM('01_raw_data'!Y49))="NO",UPPER(TRIM('01_raw_data'!Y49))="NOT PROMOTED"), "Not Promoted", "Check")),"Check")</f>
        <v>Not Promoted</v>
      </c>
      <c r="AA46" t="str">
        <f>IFERROR(PROPER(TRIM('01_raw_data'!Z49)), "")</f>
        <v>Bachelor'S</v>
      </c>
      <c r="AB46" t="str">
        <f>IFERROR(PROPER(TRIM('01_raw_data'!AA49)),"")</f>
        <v>Company Careers Page</v>
      </c>
      <c r="AC46" t="str">
        <f>IFERROR(IF(UPPER(TRIM('01_raw_data'!AB49))="HYBRID","Hybrid",IF(OR(UPPER(TRIM('01_raw_data'!AB49))="REMOTE",UPPER(TRIM('01_raw_data'!AB49))="WFH",UPPER(TRIM('01_raw_data'!AB49))="WORK FROM HOME"),"Remote",IF(OR(UPPER(TRIM('01_raw_data'!AB49))="ONSITE",UPPER(TRIM('01_raw_data'!AB49))="ON-SITE",UPPER(TRIM('01_raw_data'!AB49))="OFFICE"),"Office"))),"Check")</f>
        <v>Remote</v>
      </c>
      <c r="AD46" t="str">
        <f>IFERROR(VLOOKUP(UPPER(TRIM('01_raw_data'!AC49)),'09_cost_center'!$A$5:$E$19,1,FALSE), "Check")</f>
        <v>EU-CC102</v>
      </c>
      <c r="AE46" t="str">
        <f>IFERROR(IF(OR(UPPER(TRIM('01_raw_data'!AD49))="CONTRACT", UPPER(TRIM('01_raw_data'!AD49))="CONTRACTOR"), "Contract", IF(OR(PROPER(TRIM('01_raw_data'!AD49))="FTE", UPPER(TRIM('01_raw_data'!AD49))="FULL TIME", UPPER(TRIM('01_raw_data'!AD49))="FULL-TIME"), "Full Time", IF(OR(UPPER(TRIM('01_raw_data'!AD49))="INTERN", UPPER(TRIM('01_raw_data'!AD49))="INTERNSHIP"), "Intern", IF(OR(UPPER(TRIM('01_raw_data'!AD49))="PART TIME", UPPER(TRIM('01_raw_data'!AD49))="PART-TIME"), "Part Time")))), "Check")</f>
        <v>Full Time</v>
      </c>
      <c r="AF46">
        <f>IFERROR(IF(AND(VALUE('01_raw_data'!AE49)&gt;=0,VALUE('01_raw_data'!AE49)&lt;=100), VALUE('01_raw_data'!AE49), "Check"), "Check")</f>
        <v>54.2</v>
      </c>
    </row>
    <row r="47" spans="1:32" x14ac:dyDescent="0.2">
      <c r="A47" t="str">
        <f>"E"&amp;TEXT(VALUE(SUBSTITUTE(UPPER(TRIM('01_raw_data'!A50)),"E","")),"0000")</f>
        <v>E0046</v>
      </c>
      <c r="B47" t="str">
        <f>IF('01_raw_data'!B50="", "", PROPER(TRIM('01_raw_data'!B50)))</f>
        <v>Ava Murphy</v>
      </c>
      <c r="C47" t="str">
        <f>_xlfn.XLOOKUP(PROPER(TRIM('01_raw_data'!C50)),'03_lookups'!$A$4:$A$9,'03_lookups'!$B$4:$B$9,"Needs Review")</f>
        <v>Female</v>
      </c>
      <c r="D47">
        <f>VALUE('01_raw_data'!D50)</f>
        <v>26</v>
      </c>
      <c r="E47" s="17">
        <f>IF(OR('01_raw_data'!E50="", LOWER(TRIM('01_raw_data'!E50))="not available"), "Missing", '01_raw_data'!E50)</f>
        <v>36523</v>
      </c>
      <c r="F47" t="str">
        <f t="shared" si="0"/>
        <v>Valid</v>
      </c>
      <c r="G47" t="str">
        <f>_xlfn.XLOOKUP(UPPER(TRIM('01_raw_data'!F50)),'04_departments'!A50:A105,'04_departments'!C50:C105,"Needs Review")</f>
        <v>Needs Review</v>
      </c>
      <c r="H47" t="str">
        <f>_xlfn.XLOOKUP('01_clean_data'!G47, '04_departments'!$C$5:$C$60,'04_departments'!$D$5:$D$60,"Needs Review")</f>
        <v>Needs Review</v>
      </c>
      <c r="I47" t="str">
        <f>PROPER(TRIM('01_raw_data'!H50))</f>
        <v>Backend Engineer</v>
      </c>
      <c r="J47" t="str">
        <f>IFERROR(UPPER('01_raw_data'!I50), "")</f>
        <v>L4</v>
      </c>
      <c r="K47" t="str">
        <f>IFERROR(UPPER('01_raw_data'!J50), "")</f>
        <v>M039</v>
      </c>
      <c r="L47" t="str">
        <f>IFERROR(VLOOKUP(K47,'05_manager_mapping'!$A$5:$B$64,2), "Missing")</f>
        <v>Freya Martinez</v>
      </c>
      <c r="M47" t="str">
        <f>IFERROR(_xlfn.XLOOKUP('01_raw_data'!L50,'06_location_master'!$B$5:$B$60,'06_location_master'!$C$5:$C$60), "Missing Location")</f>
        <v>Gothenburg</v>
      </c>
      <c r="N47" t="str">
        <f>IFERROR(_xlfn.XLOOKUP(M47,'06_location_master'!$C$5:$C$60,'06_location_master'!$D$5:$D$60), "Missing Country")</f>
        <v>Sweden</v>
      </c>
      <c r="O47" t="str">
        <f>IFERROR(_xlfn.XLOOKUP(M47,'06_location_master'!$C$5:$C$60,'06_location_master'!$E$5:$E$60), "Missing State")</f>
        <v>Vastra Gotaland</v>
      </c>
      <c r="P47" s="17">
        <f>IFERROR(--'01_raw_data'!O50,"Missing Date")</f>
        <v>45227</v>
      </c>
      <c r="Q47" s="17" t="str">
        <f>IF(TRIM('01_raw_data'!P50)="","", IFERROR('01_raw_data'!P50, "check"))</f>
        <v/>
      </c>
      <c r="R47" t="str">
        <f>IFERROR(IF(OR(UPPER(TRIM('01_raw_data'!Q50))="A",UPPER(TRIM('01_raw_data'!Q50)="ACTVE"),UPPER(TRIM('01_raw_data'!Q50))="ACTIVE"), "Active", IF(OR(UPPER(TRIM('01_raw_data'!Q50)="INACTIVE"),UPPER(TRIM('01_raw_data'!Q50))="INACTVE"),"Inactive",IF(OR(UPPER(TRIM('01_raw_data'!Q50))="EXITED"), "Exited", IF(OR(UPPER(TRIM('01_raw_data'!Q50))="TERMINATED"), "Terminated", IF(OR(UPPER(TRIM('01_raw_data'!Q50))="LEFT"),"Left",IF(OR(UPPER(TRIM('01_raw_data'!Q50))="RESIGNED"),"Resigned")))))),"Check")</f>
        <v>Active</v>
      </c>
      <c r="S47" s="19">
        <f>IFERROR(IF(VALUE('01_raw_data'!R50)&gt;0,VALUE('01_raw_data'!R50),"Check"),"Check")</f>
        <v>87000</v>
      </c>
      <c r="T47" s="19">
        <f>IFERROR(IF(VALUE('01_raw_data'!S50)&gt;0, VALUE('01_raw_data'!S50), "Check"), "Check")</f>
        <v>7800</v>
      </c>
      <c r="U47">
        <f>IFERROR(VLOOKUP(UPPER(TRIM('01_raw_data'!T50)),'07_performance_master'!$A$5:$B$14,2,FALSE),"Check")</f>
        <v>4</v>
      </c>
      <c r="V47">
        <f>IFERROR(IF(VALUE('01_raw_data'!U50)&gt;0,VALUE('01_raw_data'!U50),"Check"),"Check")</f>
        <v>32</v>
      </c>
      <c r="W47">
        <f>IFERROR(IF(VALUE('01_raw_data'!V50)&gt;=0, VALUE('01_raw_data'!V50), "Check"), "Check")</f>
        <v>11</v>
      </c>
      <c r="X47">
        <f>IFERROR(IF(VALUE('01_raw_data'!W50)&gt;=0, VALUE('01_raw_data'!W50),"Check"), "Check")</f>
        <v>4</v>
      </c>
      <c r="Y47">
        <f>IFERROR(IF(AND(VALUE('01_raw_data'!X50)&gt;=0, VALUE('01_raw_data'!X50)&lt;=100), VALUE('01_raw_data'!X50), "Check"), "Check")</f>
        <v>56</v>
      </c>
      <c r="Z47" t="str">
        <f>IFERROR(IF(OR(UPPER(TRIM('01_raw_data'!Y50))="YES", UPPER(TRIM('01_raw_data'!Y50))="PROMOTED"),"Promoted", IF(OR(UPPER(TRIM('01_raw_data'!Y50))="NO",UPPER(TRIM('01_raw_data'!Y50))="NOT PROMOTED"), "Not Promoted", "Check")),"Check")</f>
        <v>Promoted</v>
      </c>
      <c r="AA47" t="str">
        <f>IFERROR(PROPER(TRIM('01_raw_data'!Z50)), "")</f>
        <v>Master'S</v>
      </c>
      <c r="AB47" t="str">
        <f>IFERROR(PROPER(TRIM('01_raw_data'!AA50)),"")</f>
        <v>Employee Referral</v>
      </c>
      <c r="AC47" t="str">
        <f>IFERROR(IF(UPPER(TRIM('01_raw_data'!AB50))="HYBRID","Hybrid",IF(OR(UPPER(TRIM('01_raw_data'!AB50))="REMOTE",UPPER(TRIM('01_raw_data'!AB50))="WFH",UPPER(TRIM('01_raw_data'!AB50))="WORK FROM HOME"),"Remote",IF(OR(UPPER(TRIM('01_raw_data'!AB50))="ONSITE",UPPER(TRIM('01_raw_data'!AB50))="ON-SITE",UPPER(TRIM('01_raw_data'!AB50))="OFFICE"),"Office"))),"Check")</f>
        <v>Hybrid</v>
      </c>
      <c r="AD47" t="str">
        <f>IFERROR(VLOOKUP(UPPER(TRIM('01_raw_data'!AC50)),'09_cost_center'!$A$5:$E$19,1,FALSE), "Check")</f>
        <v>EU-CC101</v>
      </c>
      <c r="AE47" t="str">
        <f>IFERROR(IF(OR(UPPER(TRIM('01_raw_data'!AD50))="CONTRACT", UPPER(TRIM('01_raw_data'!AD50))="CONTRACTOR"), "Contract", IF(OR(PROPER(TRIM('01_raw_data'!AD50))="FTE", UPPER(TRIM('01_raw_data'!AD50))="FULL TIME", UPPER(TRIM('01_raw_data'!AD50))="FULL-TIME"), "Full Time", IF(OR(UPPER(TRIM('01_raw_data'!AD50))="INTERN", UPPER(TRIM('01_raw_data'!AD50))="INTERNSHIP"), "Intern", IF(OR(UPPER(TRIM('01_raw_data'!AD50))="PART TIME", UPPER(TRIM('01_raw_data'!AD50))="PART-TIME"), "Part Time")))), "Check")</f>
        <v>Full Time</v>
      </c>
      <c r="AF47">
        <f>IFERROR(IF(AND(VALUE('01_raw_data'!AE50)&gt;=0,VALUE('01_raw_data'!AE50)&lt;=100), VALUE('01_raw_data'!AE50), "Check"), "Check")</f>
        <v>71.599999999999994</v>
      </c>
    </row>
    <row r="48" spans="1:32" x14ac:dyDescent="0.2">
      <c r="A48" t="str">
        <f>"E"&amp;TEXT(VALUE(SUBSTITUTE(UPPER(TRIM('01_raw_data'!A51)),"E","")),"0000")</f>
        <v>E0047</v>
      </c>
      <c r="B48" t="str">
        <f>IF('01_raw_data'!B51="", "", PROPER(TRIM('01_raw_data'!B51)))</f>
        <v>Kacper Wagner</v>
      </c>
      <c r="C48" t="str">
        <f>_xlfn.XLOOKUP(PROPER(TRIM('01_raw_data'!C51)),'03_lookups'!$A$4:$A$9,'03_lookups'!$B$4:$B$9,"Needs Review")</f>
        <v>Female</v>
      </c>
      <c r="D48">
        <f>VALUE('01_raw_data'!D51)</f>
        <v>55</v>
      </c>
      <c r="E48" s="17">
        <f>IF(OR('01_raw_data'!E51="", LOWER(TRIM('01_raw_data'!E51))="not available"), "Missing", '01_raw_data'!E51)</f>
        <v>26051</v>
      </c>
      <c r="F48" t="str">
        <f t="shared" si="0"/>
        <v>Valid</v>
      </c>
      <c r="G48" t="str">
        <f>_xlfn.XLOOKUP(UPPER(TRIM('01_raw_data'!F51)),'04_departments'!A51:A106,'04_departments'!C51:C106,"Needs Review")</f>
        <v>Needs Review</v>
      </c>
      <c r="H48" t="str">
        <f>_xlfn.XLOOKUP('01_clean_data'!G48, '04_departments'!$C$5:$C$60,'04_departments'!$D$5:$D$60,"Needs Review")</f>
        <v>Needs Review</v>
      </c>
      <c r="I48" t="str">
        <f>PROPER(TRIM('01_raw_data'!H51))</f>
        <v>Payroll Specialist</v>
      </c>
      <c r="J48" t="str">
        <f>IFERROR(UPPER('01_raw_data'!I51), "")</f>
        <v>L3</v>
      </c>
      <c r="K48" t="str">
        <f>IFERROR(UPPER('01_raw_data'!J51), "")</f>
        <v>M007</v>
      </c>
      <c r="L48" t="str">
        <f>IFERROR(VLOOKUP(K48,'05_manager_mapping'!$A$5:$B$64,2), "Missing")</f>
        <v>Astrid Bakker</v>
      </c>
      <c r="M48" t="str">
        <f>IFERROR(_xlfn.XLOOKUP('01_raw_data'!L51,'06_location_master'!$B$5:$B$60,'06_location_master'!$C$5:$C$60), "Missing Location")</f>
        <v>Frankfurt</v>
      </c>
      <c r="N48" t="str">
        <f>IFERROR(_xlfn.XLOOKUP(M48,'06_location_master'!$C$5:$C$60,'06_location_master'!$D$5:$D$60), "Missing Country")</f>
        <v>Germany</v>
      </c>
      <c r="O48" t="str">
        <f>IFERROR(_xlfn.XLOOKUP(M48,'06_location_master'!$C$5:$C$60,'06_location_master'!$E$5:$E$60), "Missing State")</f>
        <v>Hesse</v>
      </c>
      <c r="P48" s="17">
        <f>IFERROR(--'01_raw_data'!O51,"Missing Date")</f>
        <v>43201</v>
      </c>
      <c r="Q48" s="17" t="str">
        <f>IF(TRIM('01_raw_data'!P51)="","", IFERROR('01_raw_data'!P51, "check"))</f>
        <v/>
      </c>
      <c r="R48" t="str">
        <f>IFERROR(IF(OR(UPPER(TRIM('01_raw_data'!Q51))="A",UPPER(TRIM('01_raw_data'!Q51)="ACTVE"),UPPER(TRIM('01_raw_data'!Q51))="ACTIVE"), "Active", IF(OR(UPPER(TRIM('01_raw_data'!Q51)="INACTIVE"),UPPER(TRIM('01_raw_data'!Q51))="INACTVE"),"Inactive",IF(OR(UPPER(TRIM('01_raw_data'!Q51))="EXITED"), "Exited", IF(OR(UPPER(TRIM('01_raw_data'!Q51))="TERMINATED"), "Terminated", IF(OR(UPPER(TRIM('01_raw_data'!Q51))="LEFT"),"Left",IF(OR(UPPER(TRIM('01_raw_data'!Q51))="RESIGNED"),"Resigned")))))),"Check")</f>
        <v>Active</v>
      </c>
      <c r="S48" s="19">
        <f>IFERROR(IF(VALUE('01_raw_data'!R51)&gt;0,VALUE('01_raw_data'!R51),"Check"),"Check")</f>
        <v>81000</v>
      </c>
      <c r="T48" s="19">
        <f>IFERROR(IF(VALUE('01_raw_data'!S51)&gt;0, VALUE('01_raw_data'!S51), "Check"), "Check")</f>
        <v>4000</v>
      </c>
      <c r="U48">
        <f>IFERROR(VLOOKUP(UPPER(TRIM('01_raw_data'!T51)),'07_performance_master'!$A$5:$B$14,2,FALSE),"Check")</f>
        <v>3</v>
      </c>
      <c r="V48">
        <f>IFERROR(IF(VALUE('01_raw_data'!U51)&gt;0,VALUE('01_raw_data'!U51),"Check"),"Check")</f>
        <v>27</v>
      </c>
      <c r="W48">
        <f>IFERROR(IF(VALUE('01_raw_data'!V51)&gt;=0, VALUE('01_raw_data'!V51), "Check"), "Check")</f>
        <v>17</v>
      </c>
      <c r="X48">
        <f>IFERROR(IF(VALUE('01_raw_data'!W51)&gt;=0, VALUE('01_raw_data'!W51),"Check"), "Check")</f>
        <v>14</v>
      </c>
      <c r="Y48">
        <f>IFERROR(IF(AND(VALUE('01_raw_data'!X51)&gt;=0, VALUE('01_raw_data'!X51)&lt;=100), VALUE('01_raw_data'!X51), "Check"), "Check")</f>
        <v>59</v>
      </c>
      <c r="Z48" t="str">
        <f>IFERROR(IF(OR(UPPER(TRIM('01_raw_data'!Y51))="YES", UPPER(TRIM('01_raw_data'!Y51))="PROMOTED"),"Promoted", IF(OR(UPPER(TRIM('01_raw_data'!Y51))="NO",UPPER(TRIM('01_raw_data'!Y51))="NOT PROMOTED"), "Not Promoted", "Check")),"Check")</f>
        <v>Not Promoted</v>
      </c>
      <c r="AA48" t="str">
        <f>IFERROR(PROPER(TRIM('01_raw_data'!Z51)), "")</f>
        <v>Master'S</v>
      </c>
      <c r="AB48" t="str">
        <f>IFERROR(PROPER(TRIM('01_raw_data'!AA51)),"")</f>
        <v>Linkedin</v>
      </c>
      <c r="AC48" t="str">
        <f>IFERROR(IF(UPPER(TRIM('01_raw_data'!AB51))="HYBRID","Hybrid",IF(OR(UPPER(TRIM('01_raw_data'!AB51))="REMOTE",UPPER(TRIM('01_raw_data'!AB51))="WFH",UPPER(TRIM('01_raw_data'!AB51))="WORK FROM HOME"),"Remote",IF(OR(UPPER(TRIM('01_raw_data'!AB51))="ONSITE",UPPER(TRIM('01_raw_data'!AB51))="ON-SITE",UPPER(TRIM('01_raw_data'!AB51))="OFFICE"),"Office"))),"Check")</f>
        <v>Hybrid</v>
      </c>
      <c r="AD48" t="str">
        <f>IFERROR(VLOOKUP(UPPER(TRIM('01_raw_data'!AC51)),'09_cost_center'!$A$5:$E$19,1,FALSE), "Check")</f>
        <v>EU-CC301</v>
      </c>
      <c r="AE48" t="str">
        <f>IFERROR(IF(OR(UPPER(TRIM('01_raw_data'!AD51))="CONTRACT", UPPER(TRIM('01_raw_data'!AD51))="CONTRACTOR"), "Contract", IF(OR(PROPER(TRIM('01_raw_data'!AD51))="FTE", UPPER(TRIM('01_raw_data'!AD51))="FULL TIME", UPPER(TRIM('01_raw_data'!AD51))="FULL-TIME"), "Full Time", IF(OR(UPPER(TRIM('01_raw_data'!AD51))="INTERN", UPPER(TRIM('01_raw_data'!AD51))="INTERNSHIP"), "Intern", IF(OR(UPPER(TRIM('01_raw_data'!AD51))="PART TIME", UPPER(TRIM('01_raw_data'!AD51))="PART-TIME"), "Part Time")))), "Check")</f>
        <v>Contract</v>
      </c>
      <c r="AF48">
        <f>IFERROR(IF(AND(VALUE('01_raw_data'!AE51)&gt;=0,VALUE('01_raw_data'!AE51)&lt;=100), VALUE('01_raw_data'!AE51), "Check"), "Check")</f>
        <v>57.4</v>
      </c>
    </row>
    <row r="49" spans="1:32" x14ac:dyDescent="0.2">
      <c r="A49" t="str">
        <f>"E"&amp;TEXT(VALUE(SUBSTITUTE(UPPER(TRIM('01_raw_data'!A52)),"E","")),"0000")</f>
        <v>E0048</v>
      </c>
      <c r="B49" t="str">
        <f>IF('01_raw_data'!B52="", "", PROPER(TRIM('01_raw_data'!B52)))</f>
        <v>Agnes Wagner</v>
      </c>
      <c r="C49" t="str">
        <f>_xlfn.XLOOKUP(PROPER(TRIM('01_raw_data'!C52)),'03_lookups'!$A$4:$A$9,'03_lookups'!$B$4:$B$9,"Needs Review")</f>
        <v>Female</v>
      </c>
      <c r="D49">
        <f>VALUE('01_raw_data'!D52)</f>
        <v>31</v>
      </c>
      <c r="E49" s="17">
        <f>IF(OR('01_raw_data'!E52="", LOWER(TRIM('01_raw_data'!E52))="not available"), "Missing", '01_raw_data'!E52)</f>
        <v>34781</v>
      </c>
      <c r="F49" t="str">
        <f t="shared" si="0"/>
        <v>Valid</v>
      </c>
      <c r="G49" t="str">
        <f>_xlfn.XLOOKUP(UPPER(TRIM('01_raw_data'!F52)),'04_departments'!A52:A107,'04_departments'!C52:C107,"Needs Review")</f>
        <v>Needs Review</v>
      </c>
      <c r="H49" t="str">
        <f>_xlfn.XLOOKUP('01_clean_data'!G49, '04_departments'!$C$5:$C$60,'04_departments'!$D$5:$D$60,"Needs Review")</f>
        <v>Needs Review</v>
      </c>
      <c r="I49" t="str">
        <f>PROPER(TRIM('01_raw_data'!H52))</f>
        <v>Lead Product Manager</v>
      </c>
      <c r="J49" t="str">
        <f>IFERROR(UPPER('01_raw_data'!I52), "")</f>
        <v xml:space="preserve"> L4 </v>
      </c>
      <c r="K49" t="str">
        <f>IFERROR(UPPER('01_raw_data'!J52), "")</f>
        <v>M027</v>
      </c>
      <c r="L49" t="str">
        <f>IFERROR(VLOOKUP(K49,'05_manager_mapping'!$A$5:$B$64,2), "Missing")</f>
        <v>Miguel Persson</v>
      </c>
      <c r="M49" t="str">
        <f>IFERROR(_xlfn.XLOOKUP('01_raw_data'!L52,'06_location_master'!$B$5:$B$60,'06_location_master'!$C$5:$C$60), "Missing Location")</f>
        <v>Gothenburg</v>
      </c>
      <c r="N49" t="str">
        <f>IFERROR(_xlfn.XLOOKUP(M49,'06_location_master'!$C$5:$C$60,'06_location_master'!$D$5:$D$60), "Missing Country")</f>
        <v>Sweden</v>
      </c>
      <c r="O49" t="str">
        <f>IFERROR(_xlfn.XLOOKUP(M49,'06_location_master'!$C$5:$C$60,'06_location_master'!$E$5:$E$60), "Missing State")</f>
        <v>Vastra Gotaland</v>
      </c>
      <c r="P49" s="17">
        <f>IFERROR(--'01_raw_data'!O52,"Missing Date")</f>
        <v>42543</v>
      </c>
      <c r="Q49" s="17" t="str">
        <f>IF(TRIM('01_raw_data'!P52)="","", IFERROR('01_raw_data'!P52, "check"))</f>
        <v/>
      </c>
      <c r="R49" t="str">
        <f>IFERROR(IF(OR(UPPER(TRIM('01_raw_data'!Q52))="A",UPPER(TRIM('01_raw_data'!Q52)="ACTVE"),UPPER(TRIM('01_raw_data'!Q52))="ACTIVE"), "Active", IF(OR(UPPER(TRIM('01_raw_data'!Q52)="INACTIVE"),UPPER(TRIM('01_raw_data'!Q52))="INACTVE"),"Inactive",IF(OR(UPPER(TRIM('01_raw_data'!Q52))="EXITED"), "Exited", IF(OR(UPPER(TRIM('01_raw_data'!Q52))="TERMINATED"), "Terminated", IF(OR(UPPER(TRIM('01_raw_data'!Q52))="LEFT"),"Left",IF(OR(UPPER(TRIM('01_raw_data'!Q52))="RESIGNED"),"Resigned")))))),"Check")</f>
        <v>Active</v>
      </c>
      <c r="S49" s="19" t="str">
        <f>IFERROR(IF(VALUE('01_raw_data'!R52)&gt;0,VALUE('01_raw_data'!R52),"Check"),"Check")</f>
        <v>Check</v>
      </c>
      <c r="T49" s="19">
        <f>IFERROR(IF(VALUE('01_raw_data'!S52)&gt;0, VALUE('01_raw_data'!S52), "Check"), "Check")</f>
        <v>5700</v>
      </c>
      <c r="U49">
        <f>IFERROR(VLOOKUP(UPPER(TRIM('01_raw_data'!T52)),'07_performance_master'!$A$5:$B$14,2,FALSE),"Check")</f>
        <v>3</v>
      </c>
      <c r="V49">
        <f>IFERROR(IF(VALUE('01_raw_data'!U52)&gt;0,VALUE('01_raw_data'!U52),"Check"),"Check")</f>
        <v>24</v>
      </c>
      <c r="W49">
        <f>IFERROR(IF(VALUE('01_raw_data'!V52)&gt;=0, VALUE('01_raw_data'!V52), "Check"), "Check")</f>
        <v>2</v>
      </c>
      <c r="X49">
        <f>IFERROR(IF(VALUE('01_raw_data'!W52)&gt;=0, VALUE('01_raw_data'!W52),"Check"), "Check")</f>
        <v>12</v>
      </c>
      <c r="Y49">
        <f>IFERROR(IF(AND(VALUE('01_raw_data'!X52)&gt;=0, VALUE('01_raw_data'!X52)&lt;=100), VALUE('01_raw_data'!X52), "Check"), "Check")</f>
        <v>73</v>
      </c>
      <c r="Z49" t="str">
        <f>IFERROR(IF(OR(UPPER(TRIM('01_raw_data'!Y52))="YES", UPPER(TRIM('01_raw_data'!Y52))="PROMOTED"),"Promoted", IF(OR(UPPER(TRIM('01_raw_data'!Y52))="NO",UPPER(TRIM('01_raw_data'!Y52))="NOT PROMOTED"), "Not Promoted", "Check")),"Check")</f>
        <v>Not Promoted</v>
      </c>
      <c r="AA49" t="str">
        <f>IFERROR(PROPER(TRIM('01_raw_data'!Z52)), "")</f>
        <v>Mba</v>
      </c>
      <c r="AB49" t="str">
        <f>IFERROR(PROPER(TRIM('01_raw_data'!AA52)),"")</f>
        <v>European Job Board</v>
      </c>
      <c r="AC49" t="str">
        <f>IFERROR(IF(UPPER(TRIM('01_raw_data'!AB52))="HYBRID","Hybrid",IF(OR(UPPER(TRIM('01_raw_data'!AB52))="REMOTE",UPPER(TRIM('01_raw_data'!AB52))="WFH",UPPER(TRIM('01_raw_data'!AB52))="WORK FROM HOME"),"Remote",IF(OR(UPPER(TRIM('01_raw_data'!AB52))="ONSITE",UPPER(TRIM('01_raw_data'!AB52))="ON-SITE",UPPER(TRIM('01_raw_data'!AB52))="OFFICE"),"Office"))),"Check")</f>
        <v>Remote</v>
      </c>
      <c r="AD49" t="str">
        <f>IFERROR(VLOOKUP(UPPER(TRIM('01_raw_data'!AC52)),'09_cost_center'!$A$5:$E$19,1,FALSE), "Check")</f>
        <v>EU-CC102</v>
      </c>
      <c r="AE49" t="str">
        <f>IFERROR(IF(OR(UPPER(TRIM('01_raw_data'!AD52))="CONTRACT", UPPER(TRIM('01_raw_data'!AD52))="CONTRACTOR"), "Contract", IF(OR(PROPER(TRIM('01_raw_data'!AD52))="FTE", UPPER(TRIM('01_raw_data'!AD52))="FULL TIME", UPPER(TRIM('01_raw_data'!AD52))="FULL-TIME"), "Full Time", IF(OR(UPPER(TRIM('01_raw_data'!AD52))="INTERN", UPPER(TRIM('01_raw_data'!AD52))="INTERNSHIP"), "Intern", IF(OR(UPPER(TRIM('01_raw_data'!AD52))="PART TIME", UPPER(TRIM('01_raw_data'!AD52))="PART-TIME"), "Part Time")))), "Check")</f>
        <v>Full Time</v>
      </c>
      <c r="AF49">
        <f>IFERROR(IF(AND(VALUE('01_raw_data'!AE52)&gt;=0,VALUE('01_raw_data'!AE52)&lt;=100), VALUE('01_raw_data'!AE52), "Check"), "Check")</f>
        <v>62.5</v>
      </c>
    </row>
    <row r="50" spans="1:32" x14ac:dyDescent="0.2">
      <c r="A50" t="str">
        <f>"E"&amp;TEXT(VALUE(SUBSTITUTE(UPPER(TRIM('01_raw_data'!A53)),"E","")),"0000")</f>
        <v>E0049</v>
      </c>
      <c r="B50" t="str">
        <f>IF('01_raw_data'!B53="", "", PROPER(TRIM('01_raw_data'!B53)))</f>
        <v>Liam Colombo</v>
      </c>
      <c r="C50" t="str">
        <f>_xlfn.XLOOKUP(PROPER(TRIM('01_raw_data'!C53)),'03_lookups'!$A$4:$A$9,'03_lookups'!$B$4:$B$9,"Needs Review")</f>
        <v>Male</v>
      </c>
      <c r="D50">
        <f>VALUE('01_raw_data'!D53)</f>
        <v>40</v>
      </c>
      <c r="E50" s="17">
        <f>IF(OR('01_raw_data'!E53="", LOWER(TRIM('01_raw_data'!E53))="not available"), "Missing", '01_raw_data'!E53)</f>
        <v>31382</v>
      </c>
      <c r="F50" t="str">
        <f t="shared" si="0"/>
        <v>Valid</v>
      </c>
      <c r="G50" t="str">
        <f>_xlfn.XLOOKUP(UPPER(TRIM('01_raw_data'!F53)),'04_departments'!A53:A108,'04_departments'!C53:C108,"Needs Review")</f>
        <v>Needs Review</v>
      </c>
      <c r="H50" t="str">
        <f>_xlfn.XLOOKUP('01_clean_data'!G50, '04_departments'!$C$5:$C$60,'04_departments'!$D$5:$D$60,"Needs Review")</f>
        <v>Needs Review</v>
      </c>
      <c r="I50" t="str">
        <f>PROPER(TRIM('01_raw_data'!H53))</f>
        <v>Support Specialist</v>
      </c>
      <c r="J50" t="str">
        <f>IFERROR(UPPER('01_raw_data'!I53), "")</f>
        <v>L3</v>
      </c>
      <c r="K50" t="str">
        <f>IFERROR(UPPER('01_raw_data'!J53), "")</f>
        <v>M032</v>
      </c>
      <c r="L50" t="str">
        <f>IFERROR(VLOOKUP(K50,'05_manager_mapping'!$A$5:$B$64,2), "Missing")</f>
        <v>Hannah Wagner</v>
      </c>
      <c r="M50" t="str">
        <f>IFERROR(_xlfn.XLOOKUP('01_raw_data'!L53,'06_location_master'!$B$5:$B$60,'06_location_master'!$C$5:$C$60), "Missing Location")</f>
        <v>Wroclaw</v>
      </c>
      <c r="N50" t="str">
        <f>IFERROR(_xlfn.XLOOKUP(M50,'06_location_master'!$C$5:$C$60,'06_location_master'!$D$5:$D$60), "Missing Country")</f>
        <v>Poland</v>
      </c>
      <c r="O50" t="str">
        <f>IFERROR(_xlfn.XLOOKUP(M50,'06_location_master'!$C$5:$C$60,'06_location_master'!$E$5:$E$60), "Missing State")</f>
        <v>Lower Silesian</v>
      </c>
      <c r="P50" s="17">
        <f>IFERROR(--'01_raw_data'!O53,"Missing Date")</f>
        <v>43222</v>
      </c>
      <c r="Q50" s="17" t="str">
        <f>IF(TRIM('01_raw_data'!P53)="","", IFERROR('01_raw_data'!P53, "check"))</f>
        <v/>
      </c>
      <c r="R50" t="str">
        <f>IFERROR(IF(OR(UPPER(TRIM('01_raw_data'!Q53))="A",UPPER(TRIM('01_raw_data'!Q53)="ACTVE"),UPPER(TRIM('01_raw_data'!Q53))="ACTIVE"), "Active", IF(OR(UPPER(TRIM('01_raw_data'!Q53)="INACTIVE"),UPPER(TRIM('01_raw_data'!Q53))="INACTVE"),"Inactive",IF(OR(UPPER(TRIM('01_raw_data'!Q53))="EXITED"), "Exited", IF(OR(UPPER(TRIM('01_raw_data'!Q53))="TERMINATED"), "Terminated", IF(OR(UPPER(TRIM('01_raw_data'!Q53))="LEFT"),"Left",IF(OR(UPPER(TRIM('01_raw_data'!Q53))="RESIGNED"),"Resigned")))))),"Check")</f>
        <v>Active</v>
      </c>
      <c r="S50" s="19">
        <f>IFERROR(IF(VALUE('01_raw_data'!R53)&gt;0,VALUE('01_raw_data'!R53),"Check"),"Check")</f>
        <v>59000</v>
      </c>
      <c r="T50" s="19">
        <f>IFERROR(IF(VALUE('01_raw_data'!S53)&gt;0, VALUE('01_raw_data'!S53), "Check"), "Check")</f>
        <v>3000</v>
      </c>
      <c r="U50">
        <f>IFERROR(VLOOKUP(UPPER(TRIM('01_raw_data'!T53)),'07_performance_master'!$A$5:$B$14,2,FALSE),"Check")</f>
        <v>3</v>
      </c>
      <c r="V50">
        <f>IFERROR(IF(VALUE('01_raw_data'!U53)&gt;0,VALUE('01_raw_data'!U53),"Check"),"Check")</f>
        <v>42</v>
      </c>
      <c r="W50">
        <f>IFERROR(IF(VALUE('01_raw_data'!V53)&gt;=0, VALUE('01_raw_data'!V53), "Check"), "Check")</f>
        <v>23</v>
      </c>
      <c r="X50">
        <f>IFERROR(IF(VALUE('01_raw_data'!W53)&gt;=0, VALUE('01_raw_data'!W53),"Check"), "Check")</f>
        <v>16</v>
      </c>
      <c r="Y50">
        <f>IFERROR(IF(AND(VALUE('01_raw_data'!X53)&gt;=0, VALUE('01_raw_data'!X53)&lt;=100), VALUE('01_raw_data'!X53), "Check"), "Check")</f>
        <v>55</v>
      </c>
      <c r="Z50" t="str">
        <f>IFERROR(IF(OR(UPPER(TRIM('01_raw_data'!Y53))="YES", UPPER(TRIM('01_raw_data'!Y53))="PROMOTED"),"Promoted", IF(OR(UPPER(TRIM('01_raw_data'!Y53))="NO",UPPER(TRIM('01_raw_data'!Y53))="NOT PROMOTED"), "Not Promoted", "Check")),"Check")</f>
        <v>Not Promoted</v>
      </c>
      <c r="AA50" t="str">
        <f>IFERROR(PROPER(TRIM('01_raw_data'!Z53)), "")</f>
        <v>Master'S</v>
      </c>
      <c r="AB50" t="str">
        <f>IFERROR(PROPER(TRIM('01_raw_data'!AA53)),"")</f>
        <v>Internal Transfer</v>
      </c>
      <c r="AC50" t="str">
        <f>IFERROR(IF(UPPER(TRIM('01_raw_data'!AB53))="HYBRID","Hybrid",IF(OR(UPPER(TRIM('01_raw_data'!AB53))="REMOTE",UPPER(TRIM('01_raw_data'!AB53))="WFH",UPPER(TRIM('01_raw_data'!AB53))="WORK FROM HOME"),"Remote",IF(OR(UPPER(TRIM('01_raw_data'!AB53))="ONSITE",UPPER(TRIM('01_raw_data'!AB53))="ON-SITE",UPPER(TRIM('01_raw_data'!AB53))="OFFICE"),"Office"))),"Check")</f>
        <v>Hybrid</v>
      </c>
      <c r="AD50" t="str">
        <f>IFERROR(VLOOKUP(UPPER(TRIM('01_raw_data'!AC53)),'09_cost_center'!$A$5:$E$19,1,FALSE), "Check")</f>
        <v>EU-CC202</v>
      </c>
      <c r="AE50" t="str">
        <f>IFERROR(IF(OR(UPPER(TRIM('01_raw_data'!AD53))="CONTRACT", UPPER(TRIM('01_raw_data'!AD53))="CONTRACTOR"), "Contract", IF(OR(PROPER(TRIM('01_raw_data'!AD53))="FTE", UPPER(TRIM('01_raw_data'!AD53))="FULL TIME", UPPER(TRIM('01_raw_data'!AD53))="FULL-TIME"), "Full Time", IF(OR(UPPER(TRIM('01_raw_data'!AD53))="INTERN", UPPER(TRIM('01_raw_data'!AD53))="INTERNSHIP"), "Intern", IF(OR(UPPER(TRIM('01_raw_data'!AD53))="PART TIME", UPPER(TRIM('01_raw_data'!AD53))="PART-TIME"), "Part Time")))), "Check")</f>
        <v>Full Time</v>
      </c>
      <c r="AF50">
        <f>IFERROR(IF(AND(VALUE('01_raw_data'!AE53)&gt;=0,VALUE('01_raw_data'!AE53)&lt;=100), VALUE('01_raw_data'!AE53), "Check"), "Check")</f>
        <v>58.2</v>
      </c>
    </row>
    <row r="51" spans="1:32" x14ac:dyDescent="0.2">
      <c r="A51" t="str">
        <f>"E"&amp;TEXT(VALUE(SUBSTITUTE(UPPER(TRIM('01_raw_data'!A54)),"E","")),"0000")</f>
        <v>E0050</v>
      </c>
      <c r="B51" t="str">
        <f>IF('01_raw_data'!B54="", "", PROPER(TRIM('01_raw_data'!B54)))</f>
        <v>Giulia Schmidt</v>
      </c>
      <c r="C51" t="str">
        <f>_xlfn.XLOOKUP(PROPER(TRIM('01_raw_data'!C54)),'03_lookups'!$A$4:$A$9,'03_lookups'!$B$4:$B$9,"Needs Review")</f>
        <v>Female</v>
      </c>
      <c r="D51">
        <f>VALUE('01_raw_data'!D54)</f>
        <v>36</v>
      </c>
      <c r="E51" s="17">
        <f>IF(OR('01_raw_data'!E54="", LOWER(TRIM('01_raw_data'!E54))="not available"), "Missing", '01_raw_data'!E54)</f>
        <v>32808</v>
      </c>
      <c r="F51" t="str">
        <f t="shared" si="0"/>
        <v>Valid</v>
      </c>
      <c r="G51" t="str">
        <f>_xlfn.XLOOKUP(UPPER(TRIM('01_raw_data'!F54)),'04_departments'!A54:A109,'04_departments'!C54:C109,"Needs Review")</f>
        <v>Compliance</v>
      </c>
      <c r="H51" t="str">
        <f>_xlfn.XLOOKUP('01_clean_data'!G51, '04_departments'!$C$5:$C$60,'04_departments'!$D$5:$D$60,"Needs Review")</f>
        <v>Risk &amp; Compliance</v>
      </c>
      <c r="I51" t="str">
        <f>PROPER(TRIM('01_raw_data'!H54))</f>
        <v>Regulatory Specialist</v>
      </c>
      <c r="J51" t="str">
        <f>IFERROR(UPPER('01_raw_data'!I54), "")</f>
        <v>L5</v>
      </c>
      <c r="K51" t="str">
        <f>IFERROR(UPPER('01_raw_data'!J54), "")</f>
        <v>M012</v>
      </c>
      <c r="L51" t="str">
        <f>IFERROR(VLOOKUP(K51,'05_manager_mapping'!$A$5:$B$64,2), "Missing")</f>
        <v>Zofia Petit</v>
      </c>
      <c r="M51" t="str">
        <f>IFERROR(_xlfn.XLOOKUP('01_raw_data'!L54,'06_location_master'!$B$5:$B$60,'06_location_master'!$C$5:$C$60), "Missing Location")</f>
        <v>Paris</v>
      </c>
      <c r="N51" t="str">
        <f>IFERROR(_xlfn.XLOOKUP(M51,'06_location_master'!$C$5:$C$60,'06_location_master'!$D$5:$D$60), "Missing Country")</f>
        <v>France</v>
      </c>
      <c r="O51" t="str">
        <f>IFERROR(_xlfn.XLOOKUP(M51,'06_location_master'!$C$5:$C$60,'06_location_master'!$E$5:$E$60), "Missing State")</f>
        <v>Ile-de-France</v>
      </c>
      <c r="P51" s="17">
        <f>IFERROR(--'01_raw_data'!O54,"Missing Date")</f>
        <v>44015</v>
      </c>
      <c r="Q51" s="17" t="str">
        <f>IF(TRIM('01_raw_data'!P54)="","", IFERROR('01_raw_data'!P54, "check"))</f>
        <v/>
      </c>
      <c r="R51" t="str">
        <f>IFERROR(IF(OR(UPPER(TRIM('01_raw_data'!Q54))="A",UPPER(TRIM('01_raw_data'!Q54)="ACTVE"),UPPER(TRIM('01_raw_data'!Q54))="ACTIVE"), "Active", IF(OR(UPPER(TRIM('01_raw_data'!Q54)="INACTIVE"),UPPER(TRIM('01_raw_data'!Q54))="INACTVE"),"Inactive",IF(OR(UPPER(TRIM('01_raw_data'!Q54))="EXITED"), "Exited", IF(OR(UPPER(TRIM('01_raw_data'!Q54))="TERMINATED"), "Terminated", IF(OR(UPPER(TRIM('01_raw_data'!Q54))="LEFT"),"Left",IF(OR(UPPER(TRIM('01_raw_data'!Q54))="RESIGNED"),"Resigned")))))),"Check")</f>
        <v>Active</v>
      </c>
      <c r="S51" s="19">
        <f>IFERROR(IF(VALUE('01_raw_data'!R54)&gt;0,VALUE('01_raw_data'!R54),"Check"),"Check")</f>
        <v>130000</v>
      </c>
      <c r="T51" s="19">
        <f>IFERROR(IF(VALUE('01_raw_data'!S54)&gt;0, VALUE('01_raw_data'!S54), "Check"), "Check")</f>
        <v>19500</v>
      </c>
      <c r="U51">
        <f>IFERROR(VLOOKUP(UPPER(TRIM('01_raw_data'!T54)),'07_performance_master'!$A$5:$B$14,2,FALSE),"Check")</f>
        <v>5</v>
      </c>
      <c r="V51">
        <f>IFERROR(IF(VALUE('01_raw_data'!U54)&gt;0,VALUE('01_raw_data'!U54),"Check"),"Check")</f>
        <v>33</v>
      </c>
      <c r="W51">
        <f>IFERROR(IF(VALUE('01_raw_data'!V54)&gt;=0, VALUE('01_raw_data'!V54), "Check"), "Check")</f>
        <v>6</v>
      </c>
      <c r="X51">
        <f>IFERROR(IF(VALUE('01_raw_data'!W54)&gt;=0, VALUE('01_raw_data'!W54),"Check"), "Check")</f>
        <v>13</v>
      </c>
      <c r="Y51">
        <f>IFERROR(IF(AND(VALUE('01_raw_data'!X54)&gt;=0, VALUE('01_raw_data'!X54)&lt;=100), VALUE('01_raw_data'!X54), "Check"), "Check")</f>
        <v>69</v>
      </c>
      <c r="Z51" t="str">
        <f>IFERROR(IF(OR(UPPER(TRIM('01_raw_data'!Y54))="YES", UPPER(TRIM('01_raw_data'!Y54))="PROMOTED"),"Promoted", IF(OR(UPPER(TRIM('01_raw_data'!Y54))="NO",UPPER(TRIM('01_raw_data'!Y54))="NOT PROMOTED"), "Not Promoted", "Check")),"Check")</f>
        <v>Not Promoted</v>
      </c>
      <c r="AA51" t="str">
        <f>IFERROR(PROPER(TRIM('01_raw_data'!Z54)), "")</f>
        <v>Master'S</v>
      </c>
      <c r="AB51" t="str">
        <f>IFERROR(PROPER(TRIM('01_raw_data'!AA54)),"")</f>
        <v>Indeed</v>
      </c>
      <c r="AC51" t="str">
        <f>IFERROR(IF(UPPER(TRIM('01_raw_data'!AB54))="HYBRID","Hybrid",IF(OR(UPPER(TRIM('01_raw_data'!AB54))="REMOTE",UPPER(TRIM('01_raw_data'!AB54))="WFH",UPPER(TRIM('01_raw_data'!AB54))="WORK FROM HOME"),"Remote",IF(OR(UPPER(TRIM('01_raw_data'!AB54))="ONSITE",UPPER(TRIM('01_raw_data'!AB54))="ON-SITE",UPPER(TRIM('01_raw_data'!AB54))="OFFICE"),"Office"))),"Check")</f>
        <v>Hybrid</v>
      </c>
      <c r="AD51" t="str">
        <f>IFERROR(VLOOKUP(UPPER(TRIM('01_raw_data'!AC54)),'09_cost_center'!$A$5:$E$19,1,FALSE), "Check")</f>
        <v>EU-CC502</v>
      </c>
      <c r="AE51" t="str">
        <f>IFERROR(IF(OR(UPPER(TRIM('01_raw_data'!AD54))="CONTRACT", UPPER(TRIM('01_raw_data'!AD54))="CONTRACTOR"), "Contract", IF(OR(PROPER(TRIM('01_raw_data'!AD54))="FTE", UPPER(TRIM('01_raw_data'!AD54))="FULL TIME", UPPER(TRIM('01_raw_data'!AD54))="FULL-TIME"), "Full Time", IF(OR(UPPER(TRIM('01_raw_data'!AD54))="INTERN", UPPER(TRIM('01_raw_data'!AD54))="INTERNSHIP"), "Intern", IF(OR(UPPER(TRIM('01_raw_data'!AD54))="PART TIME", UPPER(TRIM('01_raw_data'!AD54))="PART-TIME"), "Part Time")))), "Check")</f>
        <v>Full Time</v>
      </c>
      <c r="AF51">
        <f>IFERROR(IF(AND(VALUE('01_raw_data'!AE54)&gt;=0,VALUE('01_raw_data'!AE54)&lt;=100), VALUE('01_raw_data'!AE54), "Check"), "Check")</f>
        <v>80.900000000000006</v>
      </c>
    </row>
    <row r="52" spans="1:32" x14ac:dyDescent="0.2">
      <c r="A52" t="str">
        <f>"E"&amp;TEXT(VALUE(SUBSTITUTE(UPPER(TRIM('01_raw_data'!A55)),"E","")),"0000")</f>
        <v>E0051</v>
      </c>
      <c r="B52" t="str">
        <f>IF('01_raw_data'!B55="", "", PROPER(TRIM('01_raw_data'!B55)))</f>
        <v>Freja Smith</v>
      </c>
      <c r="C52" t="str">
        <f>_xlfn.XLOOKUP(PROPER(TRIM('01_raw_data'!C55)),'03_lookups'!$A$4:$A$9,'03_lookups'!$B$4:$B$9,"Needs Review")</f>
        <v>Female</v>
      </c>
      <c r="D52">
        <f>VALUE('01_raw_data'!D55)</f>
        <v>23</v>
      </c>
      <c r="E52" s="17">
        <f>IF(OR('01_raw_data'!E55="", LOWER(TRIM('01_raw_data'!E55))="not available"), "Missing", '01_raw_data'!E55)</f>
        <v>37655</v>
      </c>
      <c r="F52" t="str">
        <f t="shared" si="0"/>
        <v>Valid</v>
      </c>
      <c r="G52" t="str">
        <f>_xlfn.XLOOKUP(UPPER(TRIM('01_raw_data'!F55)),'04_departments'!A55:A110,'04_departments'!C55:C110,"Needs Review")</f>
        <v>Needs Review</v>
      </c>
      <c r="H52" t="str">
        <f>_xlfn.XLOOKUP('01_clean_data'!G52, '04_departments'!$C$5:$C$60,'04_departments'!$D$5:$D$60,"Needs Review")</f>
        <v>Needs Review</v>
      </c>
      <c r="I52" t="str">
        <f>PROPER(TRIM('01_raw_data'!H55))</f>
        <v>Lead Product Manager</v>
      </c>
      <c r="J52" t="str">
        <f>IFERROR(UPPER('01_raw_data'!I55), "")</f>
        <v>L2</v>
      </c>
      <c r="K52" t="str">
        <f>IFERROR(UPPER('01_raw_data'!J55), "")</f>
        <v>M053</v>
      </c>
      <c r="L52" t="str">
        <f>IFERROR(VLOOKUP(K52,'05_manager_mapping'!$A$5:$B$64,2), "Missing")</f>
        <v>Hugo Costa</v>
      </c>
      <c r="M52" t="str">
        <f>IFERROR(_xlfn.XLOOKUP('01_raw_data'!L55,'06_location_master'!$B$5:$B$60,'06_location_master'!$C$5:$C$60), "Missing Location")</f>
        <v>Missing Location</v>
      </c>
      <c r="N52" t="str">
        <f>IFERROR(_xlfn.XLOOKUP(M52,'06_location_master'!$C$5:$C$60,'06_location_master'!$D$5:$D$60), "Missing Country")</f>
        <v>Missing Country</v>
      </c>
      <c r="O52" t="str">
        <f>IFERROR(_xlfn.XLOOKUP(M52,'06_location_master'!$C$5:$C$60,'06_location_master'!$E$5:$E$60), "Missing State")</f>
        <v>Missing State</v>
      </c>
      <c r="P52" s="17">
        <f>IFERROR(--'01_raw_data'!O55,"Missing Date")</f>
        <v>45392</v>
      </c>
      <c r="Q52" s="17">
        <f>IF(TRIM('01_raw_data'!P55)="","", IFERROR('01_raw_data'!P55, "check"))</f>
        <v>45726</v>
      </c>
      <c r="R52" t="str">
        <f>IFERROR(IF(OR(UPPER(TRIM('01_raw_data'!Q55))="A",UPPER(TRIM('01_raw_data'!Q55)="ACTVE"),UPPER(TRIM('01_raw_data'!Q55))="ACTIVE"), "Active", IF(OR(UPPER(TRIM('01_raw_data'!Q55)="INACTIVE"),UPPER(TRIM('01_raw_data'!Q55))="INACTVE"),"Inactive",IF(OR(UPPER(TRIM('01_raw_data'!Q55))="EXITED"), "Exited", IF(OR(UPPER(TRIM('01_raw_data'!Q55))="TERMINATED"), "Terminated", IF(OR(UPPER(TRIM('01_raw_data'!Q55))="LEFT"),"Left",IF(OR(UPPER(TRIM('01_raw_data'!Q55))="RESIGNED"),"Resigned")))))),"Check")</f>
        <v>Exited</v>
      </c>
      <c r="S52" s="19">
        <f>IFERROR(IF(VALUE('01_raw_data'!R55)&gt;0,VALUE('01_raw_data'!R55),"Check"),"Check")</f>
        <v>58000</v>
      </c>
      <c r="T52" s="19">
        <f>IFERROR(IF(VALUE('01_raw_data'!S55)&gt;0, VALUE('01_raw_data'!S55), "Check"), "Check")</f>
        <v>5200</v>
      </c>
      <c r="U52">
        <f>IFERROR(VLOOKUP(UPPER(TRIM('01_raw_data'!T55)),'07_performance_master'!$A$5:$B$14,2,FALSE),"Check")</f>
        <v>4</v>
      </c>
      <c r="V52">
        <f>IFERROR(IF(VALUE('01_raw_data'!U55)&gt;0,VALUE('01_raw_data'!U55),"Check"),"Check")</f>
        <v>43</v>
      </c>
      <c r="W52">
        <f>IFERROR(IF(VALUE('01_raw_data'!V55)&gt;=0, VALUE('01_raw_data'!V55), "Check"), "Check")</f>
        <v>24</v>
      </c>
      <c r="X52">
        <f>IFERROR(IF(VALUE('01_raw_data'!W55)&gt;=0, VALUE('01_raw_data'!W55),"Check"), "Check")</f>
        <v>10</v>
      </c>
      <c r="Y52">
        <f>IFERROR(IF(AND(VALUE('01_raw_data'!X55)&gt;=0, VALUE('01_raw_data'!X55)&lt;=100), VALUE('01_raw_data'!X55), "Check"), "Check")</f>
        <v>61</v>
      </c>
      <c r="Z52" t="str">
        <f>IFERROR(IF(OR(UPPER(TRIM('01_raw_data'!Y55))="YES", UPPER(TRIM('01_raw_data'!Y55))="PROMOTED"),"Promoted", IF(OR(UPPER(TRIM('01_raw_data'!Y55))="NO",UPPER(TRIM('01_raw_data'!Y55))="NOT PROMOTED"), "Not Promoted", "Check")),"Check")</f>
        <v>Not Promoted</v>
      </c>
      <c r="AA52" t="str">
        <f>IFERROR(PROPER(TRIM('01_raw_data'!Z55)), "")</f>
        <v>Bachelor'S</v>
      </c>
      <c r="AB52" t="str">
        <f>IFERROR(PROPER(TRIM('01_raw_data'!AA55)),"")</f>
        <v>University Hiring</v>
      </c>
      <c r="AC52" t="str">
        <f>IFERROR(IF(UPPER(TRIM('01_raw_data'!AB55))="HYBRID","Hybrid",IF(OR(UPPER(TRIM('01_raw_data'!AB55))="REMOTE",UPPER(TRIM('01_raw_data'!AB55))="WFH",UPPER(TRIM('01_raw_data'!AB55))="WORK FROM HOME"),"Remote",IF(OR(UPPER(TRIM('01_raw_data'!AB55))="ONSITE",UPPER(TRIM('01_raw_data'!AB55))="ON-SITE",UPPER(TRIM('01_raw_data'!AB55))="OFFICE"),"Office"))),"Check")</f>
        <v>Hybrid</v>
      </c>
      <c r="AD52" t="str">
        <f>IFERROR(VLOOKUP(UPPER(TRIM('01_raw_data'!AC55)),'09_cost_center'!$A$5:$E$19,1,FALSE), "Check")</f>
        <v>EU-CC102</v>
      </c>
      <c r="AE52" t="str">
        <f>IFERROR(IF(OR(UPPER(TRIM('01_raw_data'!AD55))="CONTRACT", UPPER(TRIM('01_raw_data'!AD55))="CONTRACTOR"), "Contract", IF(OR(PROPER(TRIM('01_raw_data'!AD55))="FTE", UPPER(TRIM('01_raw_data'!AD55))="FULL TIME", UPPER(TRIM('01_raw_data'!AD55))="FULL-TIME"), "Full Time", IF(OR(UPPER(TRIM('01_raw_data'!AD55))="INTERN", UPPER(TRIM('01_raw_data'!AD55))="INTERNSHIP"), "Intern", IF(OR(UPPER(TRIM('01_raw_data'!AD55))="PART TIME", UPPER(TRIM('01_raw_data'!AD55))="PART-TIME"), "Part Time")))), "Check")</f>
        <v>Full Time</v>
      </c>
      <c r="AF52">
        <f>IFERROR(IF(AND(VALUE('01_raw_data'!AE55)&gt;=0,VALUE('01_raw_data'!AE55)&lt;=100), VALUE('01_raw_data'!AE55), "Check"), "Check")</f>
        <v>72.3</v>
      </c>
    </row>
    <row r="53" spans="1:32" x14ac:dyDescent="0.2">
      <c r="A53" t="str">
        <f>"E"&amp;TEXT(VALUE(SUBSTITUTE(UPPER(TRIM('01_raw_data'!A56)),"E","")),"0000")</f>
        <v>E0052</v>
      </c>
      <c r="B53" t="str">
        <f>IF('01_raw_data'!B56="", "", PROPER(TRIM('01_raw_data'!B56)))</f>
        <v>Oliver Svensson</v>
      </c>
      <c r="C53" t="str">
        <f>_xlfn.XLOOKUP(PROPER(TRIM('01_raw_data'!C56)),'03_lookups'!$A$4:$A$9,'03_lookups'!$B$4:$B$9,"Needs Review")</f>
        <v>Male</v>
      </c>
      <c r="D53">
        <f>VALUE('01_raw_data'!D56)</f>
        <v>58</v>
      </c>
      <c r="E53" s="17">
        <f>IF(OR('01_raw_data'!E56="", LOWER(TRIM('01_raw_data'!E56))="not available"), "Missing", '01_raw_data'!E56)</f>
        <v>24790</v>
      </c>
      <c r="F53" t="str">
        <f t="shared" si="0"/>
        <v>Valid</v>
      </c>
      <c r="G53" t="str">
        <f>_xlfn.XLOOKUP(UPPER(TRIM('01_raw_data'!F56)),'04_departments'!A56:A111,'04_departments'!C56:C111,"Needs Review")</f>
        <v>Needs Review</v>
      </c>
      <c r="H53" t="str">
        <f>_xlfn.XLOOKUP('01_clean_data'!G53, '04_departments'!$C$5:$C$60,'04_departments'!$D$5:$D$60,"Needs Review")</f>
        <v>Needs Review</v>
      </c>
      <c r="I53" t="str">
        <f>PROPER(TRIM('01_raw_data'!H56))</f>
        <v>Lead Product Manager</v>
      </c>
      <c r="J53" t="str">
        <f>IFERROR(UPPER('01_raw_data'!I56), "")</f>
        <v>L3</v>
      </c>
      <c r="K53" t="str">
        <f>IFERROR(UPPER('01_raw_data'!J56), "")</f>
        <v>M038</v>
      </c>
      <c r="L53" t="str">
        <f>IFERROR(VLOOKUP(K53,'05_manager_mapping'!$A$5:$B$64,2), "Missing")</f>
        <v>Sophia Moreau</v>
      </c>
      <c r="M53" t="str">
        <f>IFERROR(_xlfn.XLOOKUP('01_raw_data'!L56,'06_location_master'!$B$5:$B$60,'06_location_master'!$C$5:$C$60), "Missing Location")</f>
        <v>Missing Location</v>
      </c>
      <c r="N53" t="str">
        <f>IFERROR(_xlfn.XLOOKUP(M53,'06_location_master'!$C$5:$C$60,'06_location_master'!$D$5:$D$60), "Missing Country")</f>
        <v>Missing Country</v>
      </c>
      <c r="O53" t="str">
        <f>IFERROR(_xlfn.XLOOKUP(M53,'06_location_master'!$C$5:$C$60,'06_location_master'!$E$5:$E$60), "Missing State")</f>
        <v>Missing State</v>
      </c>
      <c r="P53" s="17">
        <f>IFERROR(--'01_raw_data'!O56,"Missing Date")</f>
        <v>44830</v>
      </c>
      <c r="Q53" s="17" t="str">
        <f>IF(TRIM('01_raw_data'!P56)="","", IFERROR('01_raw_data'!P56, "check"))</f>
        <v/>
      </c>
      <c r="R53" t="str">
        <f>IFERROR(IF(OR(UPPER(TRIM('01_raw_data'!Q56))="A",UPPER(TRIM('01_raw_data'!Q56)="ACTVE"),UPPER(TRIM('01_raw_data'!Q56))="ACTIVE"), "Active", IF(OR(UPPER(TRIM('01_raw_data'!Q56)="INACTIVE"),UPPER(TRIM('01_raw_data'!Q56))="INACTVE"),"Inactive",IF(OR(UPPER(TRIM('01_raw_data'!Q56))="EXITED"), "Exited", IF(OR(UPPER(TRIM('01_raw_data'!Q56))="TERMINATED"), "Terminated", IF(OR(UPPER(TRIM('01_raw_data'!Q56))="LEFT"),"Left",IF(OR(UPPER(TRIM('01_raw_data'!Q56))="RESIGNED"),"Resigned")))))),"Check")</f>
        <v>Active</v>
      </c>
      <c r="S53" s="19">
        <f>IFERROR(IF(VALUE('01_raw_data'!R56)&gt;0,VALUE('01_raw_data'!R56),"Check"),"Check")</f>
        <v>86000</v>
      </c>
      <c r="T53" s="19">
        <f>IFERROR(IF(VALUE('01_raw_data'!S56)&gt;0, VALUE('01_raw_data'!S56), "Check"), "Check")</f>
        <v>4300</v>
      </c>
      <c r="U53">
        <f>IFERROR(VLOOKUP(UPPER(TRIM('01_raw_data'!T56)),'07_performance_master'!$A$5:$B$14,2,FALSE),"Check")</f>
        <v>3</v>
      </c>
      <c r="V53">
        <f>IFERROR(IF(VALUE('01_raw_data'!U56)&gt;0,VALUE('01_raw_data'!U56),"Check"),"Check")</f>
        <v>7</v>
      </c>
      <c r="W53">
        <f>IFERROR(IF(VALUE('01_raw_data'!V56)&gt;=0, VALUE('01_raw_data'!V56), "Check"), "Check")</f>
        <v>16</v>
      </c>
      <c r="X53">
        <f>IFERROR(IF(VALUE('01_raw_data'!W56)&gt;=0, VALUE('01_raw_data'!W56),"Check"), "Check")</f>
        <v>18</v>
      </c>
      <c r="Y53">
        <f>IFERROR(IF(AND(VALUE('01_raw_data'!X56)&gt;=0, VALUE('01_raw_data'!X56)&lt;=100), VALUE('01_raw_data'!X56), "Check"), "Check")</f>
        <v>62</v>
      </c>
      <c r="Z53" t="str">
        <f>IFERROR(IF(OR(UPPER(TRIM('01_raw_data'!Y56))="YES", UPPER(TRIM('01_raw_data'!Y56))="PROMOTED"),"Promoted", IF(OR(UPPER(TRIM('01_raw_data'!Y56))="NO",UPPER(TRIM('01_raw_data'!Y56))="NOT PROMOTED"), "Not Promoted", "Check")),"Check")</f>
        <v>Not Promoted</v>
      </c>
      <c r="AA53" t="str">
        <f>IFERROR(PROPER(TRIM('01_raw_data'!Z56)), "")</f>
        <v>High School</v>
      </c>
      <c r="AB53" t="str">
        <f>IFERROR(PROPER(TRIM('01_raw_data'!AA56)),"")</f>
        <v>Employee Referral</v>
      </c>
      <c r="AC53" t="str">
        <f>IFERROR(IF(UPPER(TRIM('01_raw_data'!AB56))="HYBRID","Hybrid",IF(OR(UPPER(TRIM('01_raw_data'!AB56))="REMOTE",UPPER(TRIM('01_raw_data'!AB56))="WFH",UPPER(TRIM('01_raw_data'!AB56))="WORK FROM HOME"),"Remote",IF(OR(UPPER(TRIM('01_raw_data'!AB56))="ONSITE",UPPER(TRIM('01_raw_data'!AB56))="ON-SITE",UPPER(TRIM('01_raw_data'!AB56))="OFFICE"),"Office"))),"Check")</f>
        <v>Hybrid</v>
      </c>
      <c r="AD53" t="str">
        <f>IFERROR(VLOOKUP(UPPER(TRIM('01_raw_data'!AC56)),'09_cost_center'!$A$5:$E$19,1,FALSE), "Check")</f>
        <v>EU-CC102</v>
      </c>
      <c r="AE53" t="str">
        <f>IFERROR(IF(OR(UPPER(TRIM('01_raw_data'!AD56))="CONTRACT", UPPER(TRIM('01_raw_data'!AD56))="CONTRACTOR"), "Contract", IF(OR(PROPER(TRIM('01_raw_data'!AD56))="FTE", UPPER(TRIM('01_raw_data'!AD56))="FULL TIME", UPPER(TRIM('01_raw_data'!AD56))="FULL-TIME"), "Full Time", IF(OR(UPPER(TRIM('01_raw_data'!AD56))="INTERN", UPPER(TRIM('01_raw_data'!AD56))="INTERNSHIP"), "Intern", IF(OR(UPPER(TRIM('01_raw_data'!AD56))="PART TIME", UPPER(TRIM('01_raw_data'!AD56))="PART-TIME"), "Part Time")))), "Check")</f>
        <v>Full Time</v>
      </c>
      <c r="AF53">
        <f>IFERROR(IF(AND(VALUE('01_raw_data'!AE56)&gt;=0,VALUE('01_raw_data'!AE56)&lt;=100), VALUE('01_raw_data'!AE56), "Check"), "Check")</f>
        <v>51.5</v>
      </c>
    </row>
    <row r="54" spans="1:32" x14ac:dyDescent="0.2">
      <c r="A54" t="str">
        <f>"E"&amp;TEXT(VALUE(SUBSTITUTE(UPPER(TRIM('01_raw_data'!A57)),"E","")),"0000")</f>
        <v>E0053</v>
      </c>
      <c r="B54" t="str">
        <f>IF('01_raw_data'!B57="", "", PROPER(TRIM('01_raw_data'!B57)))</f>
        <v>Leon Sousa</v>
      </c>
      <c r="C54" t="str">
        <f>_xlfn.XLOOKUP(PROPER(TRIM('01_raw_data'!C57)),'03_lookups'!$A$4:$A$9,'03_lookups'!$B$4:$B$9,"Needs Review")</f>
        <v>Female</v>
      </c>
      <c r="D54">
        <f>VALUE('01_raw_data'!D57)</f>
        <v>43</v>
      </c>
      <c r="E54" s="17">
        <f>IF(OR('01_raw_data'!E57="", LOWER(TRIM('01_raw_data'!E57))="not available"), "Missing", '01_raw_data'!E57)</f>
        <v>30413</v>
      </c>
      <c r="F54" t="str">
        <f t="shared" si="0"/>
        <v>Valid</v>
      </c>
      <c r="G54" t="str">
        <f>_xlfn.XLOOKUP(UPPER(TRIM('01_raw_data'!F57)),'04_departments'!A57:A112,'04_departments'!C57:C112,"Needs Review")</f>
        <v>Needs Review</v>
      </c>
      <c r="H54" t="str">
        <f>_xlfn.XLOOKUP('01_clean_data'!G54, '04_departments'!$C$5:$C$60,'04_departments'!$D$5:$D$60,"Needs Review")</f>
        <v>Needs Review</v>
      </c>
      <c r="I54" t="str">
        <f>PROPER(TRIM('01_raw_data'!H57))</f>
        <v>Engineering Lead</v>
      </c>
      <c r="J54" t="str">
        <f>IFERROR(UPPER('01_raw_data'!I57), "")</f>
        <v>L3</v>
      </c>
      <c r="K54" t="str">
        <f>IFERROR(UPPER('01_raw_data'!J57), "")</f>
        <v>M030</v>
      </c>
      <c r="L54" t="str">
        <f>IFERROR(VLOOKUP(K54,'05_manager_mapping'!$A$5:$B$64,2), "Missing")</f>
        <v>Sem Thomas</v>
      </c>
      <c r="M54" t="str">
        <f>IFERROR(_xlfn.XLOOKUP('01_raw_data'!L57,'06_location_master'!$B$5:$B$60,'06_location_master'!$C$5:$C$60), "Missing Location")</f>
        <v>Milan</v>
      </c>
      <c r="N54" t="str">
        <f>IFERROR(_xlfn.XLOOKUP(M54,'06_location_master'!$C$5:$C$60,'06_location_master'!$D$5:$D$60), "Missing Country")</f>
        <v>Italy</v>
      </c>
      <c r="O54" t="str">
        <f>IFERROR(_xlfn.XLOOKUP(M54,'06_location_master'!$C$5:$C$60,'06_location_master'!$E$5:$E$60), "Missing State")</f>
        <v>Lombardy</v>
      </c>
      <c r="P54" s="17" t="str">
        <f>IFERROR(--'01_raw_data'!O57,"Missing Date")</f>
        <v>Missing Date</v>
      </c>
      <c r="Q54" s="17" t="str">
        <f>IF(TRIM('01_raw_data'!P57)="","", IFERROR('01_raw_data'!P57, "check"))</f>
        <v/>
      </c>
      <c r="R54" t="str">
        <f>IFERROR(IF(OR(UPPER(TRIM('01_raw_data'!Q57))="A",UPPER(TRIM('01_raw_data'!Q57)="ACTVE"),UPPER(TRIM('01_raw_data'!Q57))="ACTIVE"), "Active", IF(OR(UPPER(TRIM('01_raw_data'!Q57)="INACTIVE"),UPPER(TRIM('01_raw_data'!Q57))="INACTVE"),"Inactive",IF(OR(UPPER(TRIM('01_raw_data'!Q57))="EXITED"), "Exited", IF(OR(UPPER(TRIM('01_raw_data'!Q57))="TERMINATED"), "Terminated", IF(OR(UPPER(TRIM('01_raw_data'!Q57))="LEFT"),"Left",IF(OR(UPPER(TRIM('01_raw_data'!Q57))="RESIGNED"),"Resigned")))))),"Check")</f>
        <v>Active</v>
      </c>
      <c r="S54" s="19">
        <f>IFERROR(IF(VALUE('01_raw_data'!R57)&gt;0,VALUE('01_raw_data'!R57),"Check"),"Check")</f>
        <v>77000</v>
      </c>
      <c r="T54" s="19">
        <f>IFERROR(IF(VALUE('01_raw_data'!S57)&gt;0, VALUE('01_raw_data'!S57), "Check"), "Check")</f>
        <v>1500</v>
      </c>
      <c r="U54">
        <f>IFERROR(VLOOKUP(UPPER(TRIM('01_raw_data'!T57)),'07_performance_master'!$A$5:$B$14,2,FALSE),"Check")</f>
        <v>2</v>
      </c>
      <c r="V54">
        <f>IFERROR(IF(VALUE('01_raw_data'!U57)&gt;0,VALUE('01_raw_data'!U57),"Check"),"Check")</f>
        <v>26</v>
      </c>
      <c r="W54">
        <f>IFERROR(IF(VALUE('01_raw_data'!V57)&gt;=0, VALUE('01_raw_data'!V57), "Check"), "Check")</f>
        <v>7</v>
      </c>
      <c r="X54">
        <f>IFERROR(IF(VALUE('01_raw_data'!W57)&gt;=0, VALUE('01_raw_data'!W57),"Check"), "Check")</f>
        <v>11</v>
      </c>
      <c r="Y54">
        <f>IFERROR(IF(AND(VALUE('01_raw_data'!X57)&gt;=0, VALUE('01_raw_data'!X57)&lt;=100), VALUE('01_raw_data'!X57), "Check"), "Check")</f>
        <v>61</v>
      </c>
      <c r="Z54" t="str">
        <f>IFERROR(IF(OR(UPPER(TRIM('01_raw_data'!Y57))="YES", UPPER(TRIM('01_raw_data'!Y57))="PROMOTED"),"Promoted", IF(OR(UPPER(TRIM('01_raw_data'!Y57))="NO",UPPER(TRIM('01_raw_data'!Y57))="NOT PROMOTED"), "Not Promoted", "Check")),"Check")</f>
        <v>Not Promoted</v>
      </c>
      <c r="AA54" t="str">
        <f>IFERROR(PROPER(TRIM('01_raw_data'!Z57)), "")</f>
        <v>Bachelor'S</v>
      </c>
      <c r="AB54" t="str">
        <f>IFERROR(PROPER(TRIM('01_raw_data'!AA57)),"")</f>
        <v>Linkedin</v>
      </c>
      <c r="AC54" t="str">
        <f>IFERROR(IF(UPPER(TRIM('01_raw_data'!AB57))="HYBRID","Hybrid",IF(OR(UPPER(TRIM('01_raw_data'!AB57))="REMOTE",UPPER(TRIM('01_raw_data'!AB57))="WFH",UPPER(TRIM('01_raw_data'!AB57))="WORK FROM HOME"),"Remote",IF(OR(UPPER(TRIM('01_raw_data'!AB57))="ONSITE",UPPER(TRIM('01_raw_data'!AB57))="ON-SITE",UPPER(TRIM('01_raw_data'!AB57))="OFFICE"),"Office"))),"Check")</f>
        <v>Hybrid</v>
      </c>
      <c r="AD54" t="str">
        <f>IFERROR(VLOOKUP(UPPER(TRIM('01_raw_data'!AC57)),'09_cost_center'!$A$5:$E$19,1,FALSE), "Check")</f>
        <v>EU-CC101</v>
      </c>
      <c r="AE54" t="str">
        <f>IFERROR(IF(OR(UPPER(TRIM('01_raw_data'!AD57))="CONTRACT", UPPER(TRIM('01_raw_data'!AD57))="CONTRACTOR"), "Contract", IF(OR(PROPER(TRIM('01_raw_data'!AD57))="FTE", UPPER(TRIM('01_raw_data'!AD57))="FULL TIME", UPPER(TRIM('01_raw_data'!AD57))="FULL-TIME"), "Full Time", IF(OR(UPPER(TRIM('01_raw_data'!AD57))="INTERN", UPPER(TRIM('01_raw_data'!AD57))="INTERNSHIP"), "Intern", IF(OR(UPPER(TRIM('01_raw_data'!AD57))="PART TIME", UPPER(TRIM('01_raw_data'!AD57))="PART-TIME"), "Part Time")))), "Check")</f>
        <v>Full Time</v>
      </c>
      <c r="AF54">
        <f>IFERROR(IF(AND(VALUE('01_raw_data'!AE57)&gt;=0,VALUE('01_raw_data'!AE57)&lt;=100), VALUE('01_raw_data'!AE57), "Check"), "Check")</f>
        <v>50.3</v>
      </c>
    </row>
    <row r="55" spans="1:32" x14ac:dyDescent="0.2">
      <c r="A55" t="str">
        <f>"E"&amp;TEXT(VALUE(SUBSTITUTE(UPPER(TRIM('01_raw_data'!A58)),"E","")),"0000")</f>
        <v>E0054</v>
      </c>
      <c r="B55" t="str">
        <f>IF('01_raw_data'!B58="", "", PROPER(TRIM('01_raw_data'!B58)))</f>
        <v>Matteo Gomez</v>
      </c>
      <c r="C55" t="str">
        <f>_xlfn.XLOOKUP(PROPER(TRIM('01_raw_data'!C58)),'03_lookups'!$A$4:$A$9,'03_lookups'!$B$4:$B$9,"Needs Review")</f>
        <v>Male</v>
      </c>
      <c r="D55">
        <f>VALUE('01_raw_data'!D58)</f>
        <v>24</v>
      </c>
      <c r="E55" s="17">
        <f>IF(OR('01_raw_data'!E58="", LOWER(TRIM('01_raw_data'!E58))="not available"), "Missing", '01_raw_data'!E58)</f>
        <v>37090</v>
      </c>
      <c r="F55" t="str">
        <f t="shared" si="0"/>
        <v>Valid</v>
      </c>
      <c r="G55" t="str">
        <f>_xlfn.XLOOKUP(UPPER(TRIM('01_raw_data'!F58)),'04_departments'!A58:A113,'04_departments'!C58:C113,"Needs Review")</f>
        <v>Needs Review</v>
      </c>
      <c r="H55" t="str">
        <f>_xlfn.XLOOKUP('01_clean_data'!G55, '04_departments'!$C$5:$C$60,'04_departments'!$D$5:$D$60,"Needs Review")</f>
        <v>Needs Review</v>
      </c>
      <c r="I55" t="str">
        <f>PROPER(TRIM('01_raw_data'!H58))</f>
        <v>Product Analyst</v>
      </c>
      <c r="J55" t="str">
        <f>IFERROR(UPPER('01_raw_data'!I58), "")</f>
        <v>L2</v>
      </c>
      <c r="K55" t="str">
        <f>IFERROR(UPPER('01_raw_data'!J58), "")</f>
        <v>M038</v>
      </c>
      <c r="L55" t="str">
        <f>IFERROR(VLOOKUP(K55,'05_manager_mapping'!$A$5:$B$64,2), "Missing")</f>
        <v>Sophia Moreau</v>
      </c>
      <c r="M55" t="str">
        <f>IFERROR(_xlfn.XLOOKUP('01_raw_data'!L58,'06_location_master'!$B$5:$B$60,'06_location_master'!$C$5:$C$60), "Missing Location")</f>
        <v>Munich</v>
      </c>
      <c r="N55" t="str">
        <f>IFERROR(_xlfn.XLOOKUP(M55,'06_location_master'!$C$5:$C$60,'06_location_master'!$D$5:$D$60), "Missing Country")</f>
        <v>Germany</v>
      </c>
      <c r="O55" t="str">
        <f>IFERROR(_xlfn.XLOOKUP(M55,'06_location_master'!$C$5:$C$60,'06_location_master'!$E$5:$E$60), "Missing State")</f>
        <v>Bavaria</v>
      </c>
      <c r="P55" s="17">
        <f>IFERROR(--'01_raw_data'!O58,"Missing Date")</f>
        <v>45486</v>
      </c>
      <c r="Q55" s="17" t="str">
        <f>IF(TRIM('01_raw_data'!P58)="","", IFERROR('01_raw_data'!P58, "check"))</f>
        <v/>
      </c>
      <c r="R55" t="str">
        <f>IFERROR(IF(OR(UPPER(TRIM('01_raw_data'!Q58))="A",UPPER(TRIM('01_raw_data'!Q58)="ACTVE"),UPPER(TRIM('01_raw_data'!Q58))="ACTIVE"), "Active", IF(OR(UPPER(TRIM('01_raw_data'!Q58)="INACTIVE"),UPPER(TRIM('01_raw_data'!Q58))="INACTVE"),"Inactive",IF(OR(UPPER(TRIM('01_raw_data'!Q58))="EXITED"), "Exited", IF(OR(UPPER(TRIM('01_raw_data'!Q58))="TERMINATED"), "Terminated", IF(OR(UPPER(TRIM('01_raw_data'!Q58))="LEFT"),"Left",IF(OR(UPPER(TRIM('01_raw_data'!Q58))="RESIGNED"),"Resigned")))))),"Check")</f>
        <v>Active</v>
      </c>
      <c r="S55" s="19">
        <f>IFERROR(IF(VALUE('01_raw_data'!R58)&gt;0,VALUE('01_raw_data'!R58),"Check"),"Check")</f>
        <v>69000</v>
      </c>
      <c r="T55" s="19">
        <f>IFERROR(IF(VALUE('01_raw_data'!S58)&gt;0, VALUE('01_raw_data'!S58), "Check"), "Check")</f>
        <v>3400</v>
      </c>
      <c r="U55">
        <f>IFERROR(VLOOKUP(UPPER(TRIM('01_raw_data'!T58)),'07_performance_master'!$A$5:$B$14,2,FALSE),"Check")</f>
        <v>3</v>
      </c>
      <c r="V55">
        <f>IFERROR(IF(VALUE('01_raw_data'!U58)&gt;0,VALUE('01_raw_data'!U58),"Check"),"Check")</f>
        <v>37</v>
      </c>
      <c r="W55">
        <f>IFERROR(IF(VALUE('01_raw_data'!V58)&gt;=0, VALUE('01_raw_data'!V58), "Check"), "Check")</f>
        <v>13</v>
      </c>
      <c r="X55">
        <f>IFERROR(IF(VALUE('01_raw_data'!W58)&gt;=0, VALUE('01_raw_data'!W58),"Check"), "Check")</f>
        <v>0</v>
      </c>
      <c r="Y55">
        <f>IFERROR(IF(AND(VALUE('01_raw_data'!X58)&gt;=0, VALUE('01_raw_data'!X58)&lt;=100), VALUE('01_raw_data'!X58), "Check"), "Check")</f>
        <v>66</v>
      </c>
      <c r="Z55" t="str">
        <f>IFERROR(IF(OR(UPPER(TRIM('01_raw_data'!Y58))="YES", UPPER(TRIM('01_raw_data'!Y58))="PROMOTED"),"Promoted", IF(OR(UPPER(TRIM('01_raw_data'!Y58))="NO",UPPER(TRIM('01_raw_data'!Y58))="NOT PROMOTED"), "Not Promoted", "Check")),"Check")</f>
        <v>Not Promoted</v>
      </c>
      <c r="AA55" t="str">
        <f>IFERROR(PROPER(TRIM('01_raw_data'!Z58)), "")</f>
        <v>Bachelor'S</v>
      </c>
      <c r="AB55" t="str">
        <f>IFERROR(PROPER(TRIM('01_raw_data'!AA58)),"")</f>
        <v>Employee Referral</v>
      </c>
      <c r="AC55" t="str">
        <f>IFERROR(IF(UPPER(TRIM('01_raw_data'!AB58))="HYBRID","Hybrid",IF(OR(UPPER(TRIM('01_raw_data'!AB58))="REMOTE",UPPER(TRIM('01_raw_data'!AB58))="WFH",UPPER(TRIM('01_raw_data'!AB58))="WORK FROM HOME"),"Remote",IF(OR(UPPER(TRIM('01_raw_data'!AB58))="ONSITE",UPPER(TRIM('01_raw_data'!AB58))="ON-SITE",UPPER(TRIM('01_raw_data'!AB58))="OFFICE"),"Office"))),"Check")</f>
        <v>Hybrid</v>
      </c>
      <c r="AD55" t="str">
        <f>IFERROR(VLOOKUP(UPPER(TRIM('01_raw_data'!AC58)),'09_cost_center'!$A$5:$E$19,1,FALSE), "Check")</f>
        <v>EU-CC102</v>
      </c>
      <c r="AE55" t="str">
        <f>IFERROR(IF(OR(UPPER(TRIM('01_raw_data'!AD58))="CONTRACT", UPPER(TRIM('01_raw_data'!AD58))="CONTRACTOR"), "Contract", IF(OR(PROPER(TRIM('01_raw_data'!AD58))="FTE", UPPER(TRIM('01_raw_data'!AD58))="FULL TIME", UPPER(TRIM('01_raw_data'!AD58))="FULL-TIME"), "Full Time", IF(OR(UPPER(TRIM('01_raw_data'!AD58))="INTERN", UPPER(TRIM('01_raw_data'!AD58))="INTERNSHIP"), "Intern", IF(OR(UPPER(TRIM('01_raw_data'!AD58))="PART TIME", UPPER(TRIM('01_raw_data'!AD58))="PART-TIME"), "Part Time")))), "Check")</f>
        <v>Full Time</v>
      </c>
      <c r="AF55">
        <f>IFERROR(IF(AND(VALUE('01_raw_data'!AE58)&gt;=0,VALUE('01_raw_data'!AE58)&lt;=100), VALUE('01_raw_data'!AE58), "Check"), "Check")</f>
        <v>69.3</v>
      </c>
    </row>
    <row r="56" spans="1:32" x14ac:dyDescent="0.2">
      <c r="A56" t="str">
        <f>"E"&amp;TEXT(VALUE(SUBSTITUTE(UPPER(TRIM('01_raw_data'!A59)),"E","")),"0000")</f>
        <v>E0055</v>
      </c>
      <c r="B56" t="str">
        <f>IF('01_raw_data'!B59="", "", PROPER(TRIM('01_raw_data'!B59)))</f>
        <v>Astrid Thomas</v>
      </c>
      <c r="C56" t="str">
        <f>_xlfn.XLOOKUP(PROPER(TRIM('01_raw_data'!C59)),'03_lookups'!$A$4:$A$9,'03_lookups'!$B$4:$B$9,"Needs Review")</f>
        <v>Female</v>
      </c>
      <c r="D56">
        <f>VALUE('01_raw_data'!D59)</f>
        <v>42</v>
      </c>
      <c r="E56" s="17">
        <f>IF(OR('01_raw_data'!E59="", LOWER(TRIM('01_raw_data'!E59))="not available"), "Missing", '01_raw_data'!E59)</f>
        <v>30795</v>
      </c>
      <c r="F56" t="str">
        <f t="shared" si="0"/>
        <v>Valid</v>
      </c>
      <c r="G56" t="str">
        <f>_xlfn.XLOOKUP(UPPER(TRIM('01_raw_data'!F59)),'04_departments'!A59:A114,'04_departments'!C59:C114,"Needs Review")</f>
        <v>Needs Review</v>
      </c>
      <c r="H56" t="str">
        <f>_xlfn.XLOOKUP('01_clean_data'!G56, '04_departments'!$C$5:$C$60,'04_departments'!$D$5:$D$60,"Needs Review")</f>
        <v>Needs Review</v>
      </c>
      <c r="I56" t="str">
        <f>PROPER(TRIM('01_raw_data'!H59))</f>
        <v>Backend Engineer</v>
      </c>
      <c r="J56" t="str">
        <f>IFERROR(UPPER('01_raw_data'!I59), "")</f>
        <v>L3</v>
      </c>
      <c r="K56" t="str">
        <f>IFERROR(UPPER('01_raw_data'!J59), "")</f>
        <v>M044</v>
      </c>
      <c r="L56" t="str">
        <f>IFERROR(VLOOKUP(K56,'05_manager_mapping'!$A$5:$B$64,2), "Missing")</f>
        <v>Sophia Russo</v>
      </c>
      <c r="M56" t="str">
        <f>IFERROR(_xlfn.XLOOKUP('01_raw_data'!L59,'06_location_master'!$B$5:$B$60,'06_location_master'!$C$5:$C$60), "Missing Location")</f>
        <v>Madrid</v>
      </c>
      <c r="N56" t="str">
        <f>IFERROR(_xlfn.XLOOKUP(M56,'06_location_master'!$C$5:$C$60,'06_location_master'!$D$5:$D$60), "Missing Country")</f>
        <v>Spain</v>
      </c>
      <c r="O56" t="str">
        <f>IFERROR(_xlfn.XLOOKUP(M56,'06_location_master'!$C$5:$C$60,'06_location_master'!$E$5:$E$60), "Missing State")</f>
        <v>Community of Madrid</v>
      </c>
      <c r="P56" s="17">
        <f>IFERROR(--'01_raw_data'!O59,"Missing Date")</f>
        <v>44545</v>
      </c>
      <c r="Q56" s="17" t="str">
        <f>IF(TRIM('01_raw_data'!P59)="","", IFERROR('01_raw_data'!P59, "check"))</f>
        <v/>
      </c>
      <c r="R56" t="str">
        <f>IFERROR(IF(OR(UPPER(TRIM('01_raw_data'!Q59))="A",UPPER(TRIM('01_raw_data'!Q59)="ACTVE"),UPPER(TRIM('01_raw_data'!Q59))="ACTIVE"), "Active", IF(OR(UPPER(TRIM('01_raw_data'!Q59)="INACTIVE"),UPPER(TRIM('01_raw_data'!Q59))="INACTVE"),"Inactive",IF(OR(UPPER(TRIM('01_raw_data'!Q59))="EXITED"), "Exited", IF(OR(UPPER(TRIM('01_raw_data'!Q59))="TERMINATED"), "Terminated", IF(OR(UPPER(TRIM('01_raw_data'!Q59))="LEFT"),"Left",IF(OR(UPPER(TRIM('01_raw_data'!Q59))="RESIGNED"),"Resigned")))))),"Check")</f>
        <v>Active</v>
      </c>
      <c r="S56" s="19">
        <f>IFERROR(IF(VALUE('01_raw_data'!R59)&gt;0,VALUE('01_raw_data'!R59),"Check"),"Check")</f>
        <v>58000</v>
      </c>
      <c r="T56" s="19">
        <f>IFERROR(IF(VALUE('01_raw_data'!S59)&gt;0, VALUE('01_raw_data'!S59), "Check"), "Check")</f>
        <v>5200</v>
      </c>
      <c r="U56">
        <f>IFERROR(VLOOKUP(UPPER(TRIM('01_raw_data'!T59)),'07_performance_master'!$A$5:$B$14,2,FALSE),"Check")</f>
        <v>4</v>
      </c>
      <c r="V56" t="str">
        <f>IFERROR(IF(VALUE('01_raw_data'!U59)&gt;0,VALUE('01_raw_data'!U59),"Check"),"Check")</f>
        <v>Check</v>
      </c>
      <c r="W56">
        <f>IFERROR(IF(VALUE('01_raw_data'!V59)&gt;=0, VALUE('01_raw_data'!V59), "Check"), "Check")</f>
        <v>34</v>
      </c>
      <c r="X56">
        <f>IFERROR(IF(VALUE('01_raw_data'!W59)&gt;=0, VALUE('01_raw_data'!W59),"Check"), "Check")</f>
        <v>8</v>
      </c>
      <c r="Y56">
        <f>IFERROR(IF(AND(VALUE('01_raw_data'!X59)&gt;=0, VALUE('01_raw_data'!X59)&lt;=100), VALUE('01_raw_data'!X59), "Check"), "Check")</f>
        <v>98</v>
      </c>
      <c r="Z56" t="str">
        <f>IFERROR(IF(OR(UPPER(TRIM('01_raw_data'!Y59))="YES", UPPER(TRIM('01_raw_data'!Y59))="PROMOTED"),"Promoted", IF(OR(UPPER(TRIM('01_raw_data'!Y59))="NO",UPPER(TRIM('01_raw_data'!Y59))="NOT PROMOTED"), "Not Promoted", "Check")),"Check")</f>
        <v>Not Promoted</v>
      </c>
      <c r="AA56" t="str">
        <f>IFERROR(PROPER(TRIM('01_raw_data'!Z59)), "")</f>
        <v>Diploma</v>
      </c>
      <c r="AB56" t="str">
        <f>IFERROR(PROPER(TRIM('01_raw_data'!AA59)),"")</f>
        <v>Company Careers Page</v>
      </c>
      <c r="AC56" t="str">
        <f>IFERROR(IF(UPPER(TRIM('01_raw_data'!AB59))="HYBRID","Hybrid",IF(OR(UPPER(TRIM('01_raw_data'!AB59))="REMOTE",UPPER(TRIM('01_raw_data'!AB59))="WFH",UPPER(TRIM('01_raw_data'!AB59))="WORK FROM HOME"),"Remote",IF(OR(UPPER(TRIM('01_raw_data'!AB59))="ONSITE",UPPER(TRIM('01_raw_data'!AB59))="ON-SITE",UPPER(TRIM('01_raw_data'!AB59))="OFFICE"),"Office"))),"Check")</f>
        <v>Hybrid</v>
      </c>
      <c r="AD56" t="str">
        <f>IFERROR(VLOOKUP(UPPER(TRIM('01_raw_data'!AC59)),'09_cost_center'!$A$5:$E$19,1,FALSE), "Check")</f>
        <v>EU-CC101</v>
      </c>
      <c r="AE56" t="str">
        <f>IFERROR(IF(OR(UPPER(TRIM('01_raw_data'!AD59))="CONTRACT", UPPER(TRIM('01_raw_data'!AD59))="CONTRACTOR"), "Contract", IF(OR(PROPER(TRIM('01_raw_data'!AD59))="FTE", UPPER(TRIM('01_raw_data'!AD59))="FULL TIME", UPPER(TRIM('01_raw_data'!AD59))="FULL-TIME"), "Full Time", IF(OR(UPPER(TRIM('01_raw_data'!AD59))="INTERN", UPPER(TRIM('01_raw_data'!AD59))="INTERNSHIP"), "Intern", IF(OR(UPPER(TRIM('01_raw_data'!AD59))="PART TIME", UPPER(TRIM('01_raw_data'!AD59))="PART-TIME"), "Part Time")))), "Check")</f>
        <v>Full Time</v>
      </c>
      <c r="AF56">
        <f>IFERROR(IF(AND(VALUE('01_raw_data'!AE59)&gt;=0,VALUE('01_raw_data'!AE59)&lt;=100), VALUE('01_raw_data'!AE59), "Check"), "Check")</f>
        <v>76.3</v>
      </c>
    </row>
    <row r="57" spans="1:32" x14ac:dyDescent="0.2">
      <c r="A57" t="str">
        <f>"E"&amp;TEXT(VALUE(SUBSTITUTE(UPPER(TRIM('01_raw_data'!A60)),"E","")),"0000")</f>
        <v>E0056</v>
      </c>
      <c r="B57" t="str">
        <f>IF('01_raw_data'!B60="", "", PROPER(TRIM('01_raw_data'!B60)))</f>
        <v>Lucas Brown</v>
      </c>
      <c r="C57" t="str">
        <f>_xlfn.XLOOKUP(PROPER(TRIM('01_raw_data'!C60)),'03_lookups'!$A$4:$A$9,'03_lookups'!$B$4:$B$9,"Needs Review")</f>
        <v>Male</v>
      </c>
      <c r="D57">
        <f>VALUE('01_raw_data'!D60)</f>
        <v>60</v>
      </c>
      <c r="E57" s="17">
        <f>IF(OR('01_raw_data'!E60="", LOWER(TRIM('01_raw_data'!E60))="not available"), "Missing", '01_raw_data'!E60)</f>
        <v>23925</v>
      </c>
      <c r="F57" t="str">
        <f t="shared" si="0"/>
        <v>Valid</v>
      </c>
      <c r="G57" t="str">
        <f>_xlfn.XLOOKUP(UPPER(TRIM('01_raw_data'!F60)),'04_departments'!A60:A115,'04_departments'!C60:C115,"Needs Review")</f>
        <v>Needs Review</v>
      </c>
      <c r="H57" t="str">
        <f>_xlfn.XLOOKUP('01_clean_data'!G57, '04_departments'!$C$5:$C$60,'04_departments'!$D$5:$D$60,"Needs Review")</f>
        <v>Needs Review</v>
      </c>
      <c r="I57" t="str">
        <f>PROPER(TRIM('01_raw_data'!H60))</f>
        <v>Operations Analyst</v>
      </c>
      <c r="J57" t="str">
        <f>IFERROR(UPPER('01_raw_data'!I60), "")</f>
        <v>L1</v>
      </c>
      <c r="K57" t="str">
        <f>IFERROR(UPPER('01_raw_data'!J60), "")</f>
        <v>M010</v>
      </c>
      <c r="L57" t="str">
        <f>IFERROR(VLOOKUP(K57,'05_manager_mapping'!$A$5:$B$64,2), "Missing")</f>
        <v>Lotte Muller</v>
      </c>
      <c r="M57" t="str">
        <f>IFERROR(_xlfn.XLOOKUP('01_raw_data'!L60,'06_location_master'!$B$5:$B$60,'06_location_master'!$C$5:$C$60), "Missing Location")</f>
        <v>Krakow</v>
      </c>
      <c r="N57" t="str">
        <f>IFERROR(_xlfn.XLOOKUP(M57,'06_location_master'!$C$5:$C$60,'06_location_master'!$D$5:$D$60), "Missing Country")</f>
        <v>Poland</v>
      </c>
      <c r="O57" t="str">
        <f>IFERROR(_xlfn.XLOOKUP(M57,'06_location_master'!$C$5:$C$60,'06_location_master'!$E$5:$E$60), "Missing State")</f>
        <v>Lesser Poland</v>
      </c>
      <c r="P57" s="17">
        <f>IFERROR(--'01_raw_data'!O60,"Missing Date")</f>
        <v>44031</v>
      </c>
      <c r="Q57" s="17" t="str">
        <f>IF(TRIM('01_raw_data'!P60)="","", IFERROR('01_raw_data'!P60, "check"))</f>
        <v>27/08/2021</v>
      </c>
      <c r="R57" t="str">
        <f>IFERROR(IF(OR(UPPER(TRIM('01_raw_data'!Q60))="A",UPPER(TRIM('01_raw_data'!Q60)="ACTVE"),UPPER(TRIM('01_raw_data'!Q60))="ACTIVE"), "Active", IF(OR(UPPER(TRIM('01_raw_data'!Q60)="INACTIVE"),UPPER(TRIM('01_raw_data'!Q60))="INACTVE"),"Inactive",IF(OR(UPPER(TRIM('01_raw_data'!Q60))="EXITED"), "Exited", IF(OR(UPPER(TRIM('01_raw_data'!Q60))="TERMINATED"), "Terminated", IF(OR(UPPER(TRIM('01_raw_data'!Q60))="LEFT"),"Left",IF(OR(UPPER(TRIM('01_raw_data'!Q60))="RESIGNED"),"Resigned")))))),"Check")</f>
        <v>Exited</v>
      </c>
      <c r="S57" s="19">
        <f>IFERROR(IF(VALUE('01_raw_data'!R60)&gt;0,VALUE('01_raw_data'!R60),"Check"),"Check")</f>
        <v>29000</v>
      </c>
      <c r="T57" s="19">
        <f>IFERROR(IF(VALUE('01_raw_data'!S60)&gt;0, VALUE('01_raw_data'!S60), "Check"), "Check")</f>
        <v>4100</v>
      </c>
      <c r="U57">
        <f>IFERROR(VLOOKUP(UPPER(TRIM('01_raw_data'!T60)),'07_performance_master'!$A$5:$B$14,2,FALSE),"Check")</f>
        <v>5</v>
      </c>
      <c r="V57">
        <f>IFERROR(IF(VALUE('01_raw_data'!U60)&gt;0,VALUE('01_raw_data'!U60),"Check"),"Check")</f>
        <v>25</v>
      </c>
      <c r="W57">
        <f>IFERROR(IF(VALUE('01_raw_data'!V60)&gt;=0, VALUE('01_raw_data'!V60), "Check"), "Check")</f>
        <v>5</v>
      </c>
      <c r="X57">
        <f>IFERROR(IF(VALUE('01_raw_data'!W60)&gt;=0, VALUE('01_raw_data'!W60),"Check"), "Check")</f>
        <v>3</v>
      </c>
      <c r="Y57">
        <f>IFERROR(IF(AND(VALUE('01_raw_data'!X60)&gt;=0, VALUE('01_raw_data'!X60)&lt;=100), VALUE('01_raw_data'!X60), "Check"), "Check")</f>
        <v>67</v>
      </c>
      <c r="Z57" t="str">
        <f>IFERROR(IF(OR(UPPER(TRIM('01_raw_data'!Y60))="YES", UPPER(TRIM('01_raw_data'!Y60))="PROMOTED"),"Promoted", IF(OR(UPPER(TRIM('01_raw_data'!Y60))="NO",UPPER(TRIM('01_raw_data'!Y60))="NOT PROMOTED"), "Not Promoted", "Check")),"Check")</f>
        <v>Not Promoted</v>
      </c>
      <c r="AA57" t="str">
        <f>IFERROR(PROPER(TRIM('01_raw_data'!Z60)), "")</f>
        <v>Master'S</v>
      </c>
      <c r="AB57" t="str">
        <f>IFERROR(PROPER(TRIM('01_raw_data'!AA60)),"")</f>
        <v>University Hiring</v>
      </c>
      <c r="AC57" t="str">
        <f>IFERROR(IF(UPPER(TRIM('01_raw_data'!AB60))="HYBRID","Hybrid",IF(OR(UPPER(TRIM('01_raw_data'!AB60))="REMOTE",UPPER(TRIM('01_raw_data'!AB60))="WFH",UPPER(TRIM('01_raw_data'!AB60))="WORK FROM HOME"),"Remote",IF(OR(UPPER(TRIM('01_raw_data'!AB60))="ONSITE",UPPER(TRIM('01_raw_data'!AB60))="ON-SITE",UPPER(TRIM('01_raw_data'!AB60))="OFFICE"),"Office"))),"Check")</f>
        <v>Remote</v>
      </c>
      <c r="AD57" t="str">
        <f>IFERROR(VLOOKUP(UPPER(TRIM('01_raw_data'!AC60)),'09_cost_center'!$A$5:$E$19,1,FALSE), "Check")</f>
        <v>EU-CC401</v>
      </c>
      <c r="AE57" t="str">
        <f>IFERROR(IF(OR(UPPER(TRIM('01_raw_data'!AD60))="CONTRACT", UPPER(TRIM('01_raw_data'!AD60))="CONTRACTOR"), "Contract", IF(OR(PROPER(TRIM('01_raw_data'!AD60))="FTE", UPPER(TRIM('01_raw_data'!AD60))="FULL TIME", UPPER(TRIM('01_raw_data'!AD60))="FULL-TIME"), "Full Time", IF(OR(UPPER(TRIM('01_raw_data'!AD60))="INTERN", UPPER(TRIM('01_raw_data'!AD60))="INTERNSHIP"), "Intern", IF(OR(UPPER(TRIM('01_raw_data'!AD60))="PART TIME", UPPER(TRIM('01_raw_data'!AD60))="PART-TIME"), "Part Time")))), "Check")</f>
        <v>Full Time</v>
      </c>
      <c r="AF57">
        <f>IFERROR(IF(AND(VALUE('01_raw_data'!AE60)&gt;=0,VALUE('01_raw_data'!AE60)&lt;=100), VALUE('01_raw_data'!AE60), "Check"), "Check")</f>
        <v>83.2</v>
      </c>
    </row>
    <row r="58" spans="1:32" x14ac:dyDescent="0.2">
      <c r="A58" t="str">
        <f>"E"&amp;TEXT(VALUE(SUBSTITUTE(UPPER(TRIM('01_raw_data'!A61)),"E","")),"0000")</f>
        <v>E0057</v>
      </c>
      <c r="B58" t="str">
        <f>IF('01_raw_data'!B61="", "", PROPER(TRIM('01_raw_data'!B61)))</f>
        <v>Nathan Fernandez</v>
      </c>
      <c r="C58" t="str">
        <f>_xlfn.XLOOKUP(PROPER(TRIM('01_raw_data'!C61)),'03_lookups'!$A$4:$A$9,'03_lookups'!$B$4:$B$9,"Needs Review")</f>
        <v>Female</v>
      </c>
      <c r="D58">
        <f>VALUE('01_raw_data'!D61)</f>
        <v>57</v>
      </c>
      <c r="E58" s="17">
        <f>IF(OR('01_raw_data'!E61="", LOWER(TRIM('01_raw_data'!E61))="not available"), "Missing", '01_raw_data'!E61)</f>
        <v>25308</v>
      </c>
      <c r="F58" t="str">
        <f t="shared" si="0"/>
        <v>Valid</v>
      </c>
      <c r="G58" t="str">
        <f>_xlfn.XLOOKUP(UPPER(TRIM('01_raw_data'!F61)),'04_departments'!A61:A116,'04_departments'!C61:C116,"Needs Review")</f>
        <v>Needs Review</v>
      </c>
      <c r="H58" t="str">
        <f>_xlfn.XLOOKUP('01_clean_data'!G58, '04_departments'!$C$5:$C$60,'04_departments'!$D$5:$D$60,"Needs Review")</f>
        <v>Needs Review</v>
      </c>
      <c r="I58" t="str">
        <f>PROPER(TRIM('01_raw_data'!H61))</f>
        <v>Data Scientist</v>
      </c>
      <c r="J58" t="str">
        <f>IFERROR(UPPER('01_raw_data'!I61), "")</f>
        <v>L2</v>
      </c>
      <c r="K58" t="str">
        <f>IFERROR(UPPER('01_raw_data'!J61), "")</f>
        <v>M020</v>
      </c>
      <c r="L58" t="str">
        <f>IFERROR(VLOOKUP(K58,'05_manager_mapping'!$A$5:$B$64,2), "Missing")</f>
        <v>Alessandro Lewandowski</v>
      </c>
      <c r="M58" t="str">
        <f>IFERROR(_xlfn.XLOOKUP('01_raw_data'!L61,'06_location_master'!$B$5:$B$60,'06_location_master'!$C$5:$C$60), "Missing Location")</f>
        <v>Missing Location</v>
      </c>
      <c r="N58" t="str">
        <f>IFERROR(_xlfn.XLOOKUP(M58,'06_location_master'!$C$5:$C$60,'06_location_master'!$D$5:$D$60), "Missing Country")</f>
        <v>Missing Country</v>
      </c>
      <c r="O58" t="str">
        <f>IFERROR(_xlfn.XLOOKUP(M58,'06_location_master'!$C$5:$C$60,'06_location_master'!$E$5:$E$60), "Missing State")</f>
        <v>Missing State</v>
      </c>
      <c r="P58" s="17">
        <f>IFERROR(--'01_raw_data'!O61,"Missing Date")</f>
        <v>44050</v>
      </c>
      <c r="Q58" s="17">
        <f>IF(TRIM('01_raw_data'!P61)="","", IFERROR('01_raw_data'!P61, "check"))</f>
        <v>45886</v>
      </c>
      <c r="R58" t="str">
        <f>IFERROR(IF(OR(UPPER(TRIM('01_raw_data'!Q61))="A",UPPER(TRIM('01_raw_data'!Q61)="ACTVE"),UPPER(TRIM('01_raw_data'!Q61))="ACTIVE"), "Active", IF(OR(UPPER(TRIM('01_raw_data'!Q61)="INACTIVE"),UPPER(TRIM('01_raw_data'!Q61))="INACTVE"),"Inactive",IF(OR(UPPER(TRIM('01_raw_data'!Q61))="EXITED"), "Exited", IF(OR(UPPER(TRIM('01_raw_data'!Q61))="TERMINATED"), "Terminated", IF(OR(UPPER(TRIM('01_raw_data'!Q61))="LEFT"),"Left",IF(OR(UPPER(TRIM('01_raw_data'!Q61))="RESIGNED"),"Resigned")))))),"Check")</f>
        <v>Exited</v>
      </c>
      <c r="S58" s="19">
        <f>IFERROR(IF(VALUE('01_raw_data'!R61)&gt;0,VALUE('01_raw_data'!R61),"Check"),"Check")</f>
        <v>45000</v>
      </c>
      <c r="T58" s="19">
        <f>IFERROR(IF(VALUE('01_raw_data'!S61)&gt;0, VALUE('01_raw_data'!S61), "Check"), "Check")</f>
        <v>900</v>
      </c>
      <c r="U58">
        <f>IFERROR(VLOOKUP(UPPER(TRIM('01_raw_data'!T61)),'07_performance_master'!$A$5:$B$14,2,FALSE),"Check")</f>
        <v>2</v>
      </c>
      <c r="V58">
        <f>IFERROR(IF(VALUE('01_raw_data'!U61)&gt;0,VALUE('01_raw_data'!U61),"Check"),"Check")</f>
        <v>45</v>
      </c>
      <c r="W58">
        <f>IFERROR(IF(VALUE('01_raw_data'!V61)&gt;=0, VALUE('01_raw_data'!V61), "Check"), "Check")</f>
        <v>14</v>
      </c>
      <c r="X58">
        <f>IFERROR(IF(VALUE('01_raw_data'!W61)&gt;=0, VALUE('01_raw_data'!W61),"Check"), "Check")</f>
        <v>37</v>
      </c>
      <c r="Y58">
        <f>IFERROR(IF(AND(VALUE('01_raw_data'!X61)&gt;=0, VALUE('01_raw_data'!X61)&lt;=100), VALUE('01_raw_data'!X61), "Check"), "Check")</f>
        <v>39</v>
      </c>
      <c r="Z58" t="str">
        <f>IFERROR(IF(OR(UPPER(TRIM('01_raw_data'!Y61))="YES", UPPER(TRIM('01_raw_data'!Y61))="PROMOTED"),"Promoted", IF(OR(UPPER(TRIM('01_raw_data'!Y61))="NO",UPPER(TRIM('01_raw_data'!Y61))="NOT PROMOTED"), "Not Promoted", "Check")),"Check")</f>
        <v>Not Promoted</v>
      </c>
      <c r="AA58" t="str">
        <f>IFERROR(PROPER(TRIM('01_raw_data'!Z61)), "")</f>
        <v>Master'S</v>
      </c>
      <c r="AB58" t="str">
        <f>IFERROR(PROPER(TRIM('01_raw_data'!AA61)),"")</f>
        <v>Employee Referral</v>
      </c>
      <c r="AC58" t="str">
        <f>IFERROR(IF(UPPER(TRIM('01_raw_data'!AB61))="HYBRID","Hybrid",IF(OR(UPPER(TRIM('01_raw_data'!AB61))="REMOTE",UPPER(TRIM('01_raw_data'!AB61))="WFH",UPPER(TRIM('01_raw_data'!AB61))="WORK FROM HOME"),"Remote",IF(OR(UPPER(TRIM('01_raw_data'!AB61))="ONSITE",UPPER(TRIM('01_raw_data'!AB61))="ON-SITE",UPPER(TRIM('01_raw_data'!AB61))="OFFICE"),"Office"))),"Check")</f>
        <v>Hybrid</v>
      </c>
      <c r="AD58" t="str">
        <f>IFERROR(VLOOKUP(UPPER(TRIM('01_raw_data'!AC61)),'09_cost_center'!$A$5:$E$19,1,FALSE), "Check")</f>
        <v>EU-CC103</v>
      </c>
      <c r="AE58" t="str">
        <f>IFERROR(IF(OR(UPPER(TRIM('01_raw_data'!AD61))="CONTRACT", UPPER(TRIM('01_raw_data'!AD61))="CONTRACTOR"), "Contract", IF(OR(PROPER(TRIM('01_raw_data'!AD61))="FTE", UPPER(TRIM('01_raw_data'!AD61))="FULL TIME", UPPER(TRIM('01_raw_data'!AD61))="FULL-TIME"), "Full Time", IF(OR(UPPER(TRIM('01_raw_data'!AD61))="INTERN", UPPER(TRIM('01_raw_data'!AD61))="INTERNSHIP"), "Intern", IF(OR(UPPER(TRIM('01_raw_data'!AD61))="PART TIME", UPPER(TRIM('01_raw_data'!AD61))="PART-TIME"), "Part Time")))), "Check")</f>
        <v>Full Time</v>
      </c>
      <c r="AF58">
        <f>IFERROR(IF(AND(VALUE('01_raw_data'!AE61)&gt;=0,VALUE('01_raw_data'!AE61)&lt;=100), VALUE('01_raw_data'!AE61), "Check"), "Check")</f>
        <v>41.6</v>
      </c>
    </row>
    <row r="59" spans="1:32" x14ac:dyDescent="0.2">
      <c r="A59" t="str">
        <f>"E"&amp;TEXT(VALUE(SUBSTITUTE(UPPER(TRIM('01_raw_data'!A62)),"E","")),"0000")</f>
        <v>E0058</v>
      </c>
      <c r="B59" t="str">
        <f>IF('01_raw_data'!B62="", "", PROPER(TRIM('01_raw_data'!B62)))</f>
        <v>Fleur Martin</v>
      </c>
      <c r="C59" t="str">
        <f>_xlfn.XLOOKUP(PROPER(TRIM('01_raw_data'!C62)),'03_lookups'!$A$4:$A$9,'03_lookups'!$B$4:$B$9,"Needs Review")</f>
        <v>Female</v>
      </c>
      <c r="D59">
        <f>VALUE('01_raw_data'!D62)</f>
        <v>33</v>
      </c>
      <c r="E59" s="17">
        <f>IF(OR('01_raw_data'!E62="", LOWER(TRIM('01_raw_data'!E62))="not available"), "Missing", '01_raw_data'!E62)</f>
        <v>33949</v>
      </c>
      <c r="F59" t="str">
        <f t="shared" si="0"/>
        <v>Valid</v>
      </c>
      <c r="G59" t="str">
        <f>_xlfn.XLOOKUP(UPPER(TRIM('01_raw_data'!F62)),'04_departments'!A62:A117,'04_departments'!C62:C117,"Needs Review")</f>
        <v>Needs Review</v>
      </c>
      <c r="H59" t="str">
        <f>_xlfn.XLOOKUP('01_clean_data'!G59, '04_departments'!$C$5:$C$60,'04_departments'!$D$5:$D$60,"Needs Review")</f>
        <v>Needs Review</v>
      </c>
      <c r="I59" t="str">
        <f>PROPER(TRIM('01_raw_data'!H62))</f>
        <v>Support Specialist</v>
      </c>
      <c r="J59" t="str">
        <f>IFERROR(UPPER('01_raw_data'!I62), "")</f>
        <v xml:space="preserve"> L2 </v>
      </c>
      <c r="K59" t="str">
        <f>IFERROR(UPPER('01_raw_data'!J62), "")</f>
        <v>M024</v>
      </c>
      <c r="L59" t="str">
        <f>IFERROR(VLOOKUP(K59,'05_manager_mapping'!$A$5:$B$64,2), "Missing")</f>
        <v>Noah Ryan</v>
      </c>
      <c r="M59" t="str">
        <f>IFERROR(_xlfn.XLOOKUP('01_raw_data'!L62,'06_location_master'!$B$5:$B$60,'06_location_master'!$C$5:$C$60), "Missing Location")</f>
        <v>Berlin</v>
      </c>
      <c r="N59" t="str">
        <f>IFERROR(_xlfn.XLOOKUP(M59,'06_location_master'!$C$5:$C$60,'06_location_master'!$D$5:$D$60), "Missing Country")</f>
        <v>Germany</v>
      </c>
      <c r="O59" t="str">
        <f>IFERROR(_xlfn.XLOOKUP(M59,'06_location_master'!$C$5:$C$60,'06_location_master'!$E$5:$E$60), "Missing State")</f>
        <v>Berlin</v>
      </c>
      <c r="P59" s="17">
        <f>IFERROR(--'01_raw_data'!O62,"Missing Date")</f>
        <v>44730</v>
      </c>
      <c r="Q59" s="17" t="str">
        <f>IF(TRIM('01_raw_data'!P62)="","", IFERROR('01_raw_data'!P62, "check"))</f>
        <v/>
      </c>
      <c r="R59" t="str">
        <f>IFERROR(IF(OR(UPPER(TRIM('01_raw_data'!Q62))="A",UPPER(TRIM('01_raw_data'!Q62)="ACTVE"),UPPER(TRIM('01_raw_data'!Q62))="ACTIVE"), "Active", IF(OR(UPPER(TRIM('01_raw_data'!Q62)="INACTIVE"),UPPER(TRIM('01_raw_data'!Q62))="INACTVE"),"Inactive",IF(OR(UPPER(TRIM('01_raw_data'!Q62))="EXITED"), "Exited", IF(OR(UPPER(TRIM('01_raw_data'!Q62))="TERMINATED"), "Terminated", IF(OR(UPPER(TRIM('01_raw_data'!Q62))="LEFT"),"Left",IF(OR(UPPER(TRIM('01_raw_data'!Q62))="RESIGNED"),"Resigned")))))),"Check")</f>
        <v>Active</v>
      </c>
      <c r="S59" s="19">
        <f>IFERROR(IF(VALUE('01_raw_data'!R62)&gt;0,VALUE('01_raw_data'!R62),"Check"),"Check")</f>
        <v>57000</v>
      </c>
      <c r="T59" s="19">
        <f>IFERROR(IF(VALUE('01_raw_data'!S62)&gt;0, VALUE('01_raw_data'!S62), "Check"), "Check")</f>
        <v>8000</v>
      </c>
      <c r="U59">
        <f>IFERROR(VLOOKUP(UPPER(TRIM('01_raw_data'!T62)),'07_performance_master'!$A$5:$B$14,2,FALSE),"Check")</f>
        <v>5</v>
      </c>
      <c r="V59">
        <f>IFERROR(IF(VALUE('01_raw_data'!U62)&gt;0,VALUE('01_raw_data'!U62),"Check"),"Check")</f>
        <v>41</v>
      </c>
      <c r="W59">
        <f>IFERROR(IF(VALUE('01_raw_data'!V62)&gt;=0, VALUE('01_raw_data'!V62), "Check"), "Check")</f>
        <v>25</v>
      </c>
      <c r="X59">
        <f>IFERROR(IF(VALUE('01_raw_data'!W62)&gt;=0, VALUE('01_raw_data'!W62),"Check"), "Check")</f>
        <v>20</v>
      </c>
      <c r="Y59">
        <f>IFERROR(IF(AND(VALUE('01_raw_data'!X62)&gt;=0, VALUE('01_raw_data'!X62)&lt;=100), VALUE('01_raw_data'!X62), "Check"), "Check")</f>
        <v>79</v>
      </c>
      <c r="Z59" t="str">
        <f>IFERROR(IF(OR(UPPER(TRIM('01_raw_data'!Y62))="YES", UPPER(TRIM('01_raw_data'!Y62))="PROMOTED"),"Promoted", IF(OR(UPPER(TRIM('01_raw_data'!Y62))="NO",UPPER(TRIM('01_raw_data'!Y62))="NOT PROMOTED"), "Not Promoted", "Check")),"Check")</f>
        <v>Not Promoted</v>
      </c>
      <c r="AA59" t="str">
        <f>IFERROR(PROPER(TRIM('01_raw_data'!Z62)), "")</f>
        <v>Bachelor'S</v>
      </c>
      <c r="AB59" t="str">
        <f>IFERROR(PROPER(TRIM('01_raw_data'!AA62)),"")</f>
        <v>Company Careers Page</v>
      </c>
      <c r="AC59" t="str">
        <f>IFERROR(IF(UPPER(TRIM('01_raw_data'!AB62))="HYBRID","Hybrid",IF(OR(UPPER(TRIM('01_raw_data'!AB62))="REMOTE",UPPER(TRIM('01_raw_data'!AB62))="WFH",UPPER(TRIM('01_raw_data'!AB62))="WORK FROM HOME"),"Remote",IF(OR(UPPER(TRIM('01_raw_data'!AB62))="ONSITE",UPPER(TRIM('01_raw_data'!AB62))="ON-SITE",UPPER(TRIM('01_raw_data'!AB62))="OFFICE"),"Office"))),"Check")</f>
        <v>Hybrid</v>
      </c>
      <c r="AD59" t="str">
        <f>IFERROR(VLOOKUP(UPPER(TRIM('01_raw_data'!AC62)),'09_cost_center'!$A$5:$E$19,1,FALSE), "Check")</f>
        <v>EU-CC202</v>
      </c>
      <c r="AE59" t="str">
        <f>IFERROR(IF(OR(UPPER(TRIM('01_raw_data'!AD62))="CONTRACT", UPPER(TRIM('01_raw_data'!AD62))="CONTRACTOR"), "Contract", IF(OR(PROPER(TRIM('01_raw_data'!AD62))="FTE", UPPER(TRIM('01_raw_data'!AD62))="FULL TIME", UPPER(TRIM('01_raw_data'!AD62))="FULL-TIME"), "Full Time", IF(OR(UPPER(TRIM('01_raw_data'!AD62))="INTERN", UPPER(TRIM('01_raw_data'!AD62))="INTERNSHIP"), "Intern", IF(OR(UPPER(TRIM('01_raw_data'!AD62))="PART TIME", UPPER(TRIM('01_raw_data'!AD62))="PART-TIME"), "Part Time")))), "Check")</f>
        <v>Contract</v>
      </c>
      <c r="AF59">
        <f>IFERROR(IF(AND(VALUE('01_raw_data'!AE62)&gt;=0,VALUE('01_raw_data'!AE62)&lt;=100), VALUE('01_raw_data'!AE62), "Check"), "Check")</f>
        <v>82.7</v>
      </c>
    </row>
    <row r="60" spans="1:32" x14ac:dyDescent="0.2">
      <c r="A60" t="str">
        <f>"E"&amp;TEXT(VALUE(SUBSTITUTE(UPPER(TRIM('01_raw_data'!A63)),"E","")),"0000")</f>
        <v>E0059</v>
      </c>
      <c r="B60" t="str">
        <f>IF('01_raw_data'!B63="", "", PROPER(TRIM('01_raw_data'!B63)))</f>
        <v>Freya Wagner</v>
      </c>
      <c r="C60" t="str">
        <f>_xlfn.XLOOKUP(PROPER(TRIM('01_raw_data'!C63)),'03_lookups'!$A$4:$A$9,'03_lookups'!$B$4:$B$9,"Needs Review")</f>
        <v>Non-Binary</v>
      </c>
      <c r="D60">
        <f>VALUE('01_raw_data'!D63)</f>
        <v>26</v>
      </c>
      <c r="E60" s="17" t="str">
        <f>IF(OR('01_raw_data'!E63="", LOWER(TRIM('01_raw_data'!E63))="not available"), "Missing", '01_raw_data'!E63)</f>
        <v>1999/10/28</v>
      </c>
      <c r="F60" t="str">
        <f t="shared" si="0"/>
        <v>Needs Review</v>
      </c>
      <c r="G60" t="str">
        <f>_xlfn.XLOOKUP(UPPER(TRIM('01_raw_data'!F63)),'04_departments'!A63:A118,'04_departments'!C63:C118,"Needs Review")</f>
        <v>Needs Review</v>
      </c>
      <c r="H60" t="str">
        <f>_xlfn.XLOOKUP('01_clean_data'!G60, '04_departments'!$C$5:$C$60,'04_departments'!$D$5:$D$60,"Needs Review")</f>
        <v>Needs Review</v>
      </c>
      <c r="I60" t="str">
        <f>PROPER(TRIM('01_raw_data'!H63))</f>
        <v>Support Specialist</v>
      </c>
      <c r="J60" t="str">
        <f>IFERROR(UPPER('01_raw_data'!I63), "")</f>
        <v xml:space="preserve"> L3 </v>
      </c>
      <c r="K60" t="str">
        <f>IFERROR(UPPER('01_raw_data'!J63), "")</f>
        <v>M024</v>
      </c>
      <c r="L60" t="str">
        <f>IFERROR(VLOOKUP(K60,'05_manager_mapping'!$A$5:$B$64,2), "Missing")</f>
        <v>Noah Ryan</v>
      </c>
      <c r="M60" t="str">
        <f>IFERROR(_xlfn.XLOOKUP('01_raw_data'!L63,'06_location_master'!$B$5:$B$60,'06_location_master'!$C$5:$C$60), "Missing Location")</f>
        <v>Warsaw</v>
      </c>
      <c r="N60" t="str">
        <f>IFERROR(_xlfn.XLOOKUP(M60,'06_location_master'!$C$5:$C$60,'06_location_master'!$D$5:$D$60), "Missing Country")</f>
        <v>Poland</v>
      </c>
      <c r="O60" t="str">
        <f>IFERROR(_xlfn.XLOOKUP(M60,'06_location_master'!$C$5:$C$60,'06_location_master'!$E$5:$E$60), "Missing State")</f>
        <v>Masovian</v>
      </c>
      <c r="P60" s="17">
        <f>IFERROR(--'01_raw_data'!O63,"Missing Date")</f>
        <v>43006</v>
      </c>
      <c r="Q60" s="17">
        <f>IF(TRIM('01_raw_data'!P63)="","", IFERROR('01_raw_data'!P63, "check"))</f>
        <v>43604</v>
      </c>
      <c r="R60" t="str">
        <f>IFERROR(IF(OR(UPPER(TRIM('01_raw_data'!Q63))="A",UPPER(TRIM('01_raw_data'!Q63)="ACTVE"),UPPER(TRIM('01_raw_data'!Q63))="ACTIVE"), "Active", IF(OR(UPPER(TRIM('01_raw_data'!Q63)="INACTIVE"),UPPER(TRIM('01_raw_data'!Q63))="INACTVE"),"Inactive",IF(OR(UPPER(TRIM('01_raw_data'!Q63))="EXITED"), "Exited", IF(OR(UPPER(TRIM('01_raw_data'!Q63))="TERMINATED"), "Terminated", IF(OR(UPPER(TRIM('01_raw_data'!Q63))="LEFT"),"Left",IF(OR(UPPER(TRIM('01_raw_data'!Q63))="RESIGNED"),"Resigned")))))),"Check")</f>
        <v>Exited</v>
      </c>
      <c r="S60" s="19">
        <f>IFERROR(IF(VALUE('01_raw_data'!R63)&gt;0,VALUE('01_raw_data'!R63),"Check"),"Check")</f>
        <v>58000</v>
      </c>
      <c r="T60" s="19">
        <f>IFERROR(IF(VALUE('01_raw_data'!S63)&gt;0, VALUE('01_raw_data'!S63), "Check"), "Check")</f>
        <v>2900</v>
      </c>
      <c r="U60">
        <f>IFERROR(VLOOKUP(UPPER(TRIM('01_raw_data'!T63)),'07_performance_master'!$A$5:$B$14,2,FALSE),"Check")</f>
        <v>3</v>
      </c>
      <c r="V60">
        <f>IFERROR(IF(VALUE('01_raw_data'!U63)&gt;0,VALUE('01_raw_data'!U63),"Check"),"Check")</f>
        <v>28</v>
      </c>
      <c r="W60">
        <f>IFERROR(IF(VALUE('01_raw_data'!V63)&gt;=0, VALUE('01_raw_data'!V63), "Check"), "Check")</f>
        <v>31</v>
      </c>
      <c r="X60">
        <f>IFERROR(IF(VALUE('01_raw_data'!W63)&gt;=0, VALUE('01_raw_data'!W63),"Check"), "Check")</f>
        <v>4</v>
      </c>
      <c r="Y60">
        <f>IFERROR(IF(AND(VALUE('01_raw_data'!X63)&gt;=0, VALUE('01_raw_data'!X63)&lt;=100), VALUE('01_raw_data'!X63), "Check"), "Check")</f>
        <v>56</v>
      </c>
      <c r="Z60" t="str">
        <f>IFERROR(IF(OR(UPPER(TRIM('01_raw_data'!Y63))="YES", UPPER(TRIM('01_raw_data'!Y63))="PROMOTED"),"Promoted", IF(OR(UPPER(TRIM('01_raw_data'!Y63))="NO",UPPER(TRIM('01_raw_data'!Y63))="NOT PROMOTED"), "Not Promoted", "Check")),"Check")</f>
        <v>Not Promoted</v>
      </c>
      <c r="AA60" t="str">
        <f>IFERROR(PROPER(TRIM('01_raw_data'!Z63)), "")</f>
        <v>Diploma</v>
      </c>
      <c r="AB60" t="str">
        <f>IFERROR(PROPER(TRIM('01_raw_data'!AA63)),"")</f>
        <v>University Hiring</v>
      </c>
      <c r="AC60" t="str">
        <f>IFERROR(IF(UPPER(TRIM('01_raw_data'!AB63))="HYBRID","Hybrid",IF(OR(UPPER(TRIM('01_raw_data'!AB63))="REMOTE",UPPER(TRIM('01_raw_data'!AB63))="WFH",UPPER(TRIM('01_raw_data'!AB63))="WORK FROM HOME"),"Remote",IF(OR(UPPER(TRIM('01_raw_data'!AB63))="ONSITE",UPPER(TRIM('01_raw_data'!AB63))="ON-SITE",UPPER(TRIM('01_raw_data'!AB63))="OFFICE"),"Office"))),"Check")</f>
        <v>Hybrid</v>
      </c>
      <c r="AD60" t="str">
        <f>IFERROR(VLOOKUP(UPPER(TRIM('01_raw_data'!AC63)),'09_cost_center'!$A$5:$E$19,1,FALSE), "Check")</f>
        <v>EU-CC202</v>
      </c>
      <c r="AE60" t="str">
        <f>IFERROR(IF(OR(UPPER(TRIM('01_raw_data'!AD63))="CONTRACT", UPPER(TRIM('01_raw_data'!AD63))="CONTRACTOR"), "Contract", IF(OR(PROPER(TRIM('01_raw_data'!AD63))="FTE", UPPER(TRIM('01_raw_data'!AD63))="FULL TIME", UPPER(TRIM('01_raw_data'!AD63))="FULL-TIME"), "Full Time", IF(OR(UPPER(TRIM('01_raw_data'!AD63))="INTERN", UPPER(TRIM('01_raw_data'!AD63))="INTERNSHIP"), "Intern", IF(OR(UPPER(TRIM('01_raw_data'!AD63))="PART TIME", UPPER(TRIM('01_raw_data'!AD63))="PART-TIME"), "Part Time")))), "Check")</f>
        <v>Full Time</v>
      </c>
      <c r="AF60">
        <f>IFERROR(IF(AND(VALUE('01_raw_data'!AE63)&gt;=0,VALUE('01_raw_data'!AE63)&lt;=100), VALUE('01_raw_data'!AE63), "Check"), "Check")</f>
        <v>0</v>
      </c>
    </row>
    <row r="61" spans="1:32" x14ac:dyDescent="0.2">
      <c r="A61" t="str">
        <f>"E"&amp;TEXT(VALUE(SUBSTITUTE(UPPER(TRIM('01_raw_data'!A64)),"E","")),"0000")</f>
        <v>E0060</v>
      </c>
      <c r="B61" t="str">
        <f>IF('01_raw_data'!B64="", "", PROPER(TRIM('01_raw_data'!B64)))</f>
        <v>Hannah Murphy</v>
      </c>
      <c r="C61" t="str">
        <f>_xlfn.XLOOKUP(PROPER(TRIM('01_raw_data'!C64)),'03_lookups'!$A$4:$A$9,'03_lookups'!$B$4:$B$9,"Needs Review")</f>
        <v>Male</v>
      </c>
      <c r="D61">
        <f>VALUE('01_raw_data'!D64)</f>
        <v>56</v>
      </c>
      <c r="E61" s="17">
        <f>IF(OR('01_raw_data'!E64="", LOWER(TRIM('01_raw_data'!E64))="not available"), "Missing", '01_raw_data'!E64)</f>
        <v>25686</v>
      </c>
      <c r="F61" t="str">
        <f t="shared" si="0"/>
        <v>Valid</v>
      </c>
      <c r="G61" t="str">
        <f>_xlfn.XLOOKUP(UPPER(TRIM('01_raw_data'!F64)),'04_departments'!A64:A119,'04_departments'!C64:C119,"Needs Review")</f>
        <v>Needs Review</v>
      </c>
      <c r="H61" t="str">
        <f>_xlfn.XLOOKUP('01_clean_data'!G61, '04_departments'!$C$5:$C$60,'04_departments'!$D$5:$D$60,"Needs Review")</f>
        <v>Needs Review</v>
      </c>
      <c r="I61" t="str">
        <f>PROPER(TRIM('01_raw_data'!H64))</f>
        <v>Support Specialist</v>
      </c>
      <c r="J61" t="str">
        <f>IFERROR(UPPER('01_raw_data'!I64), "")</f>
        <v xml:space="preserve"> L2 </v>
      </c>
      <c r="K61" t="str">
        <f>IFERROR(UPPER('01_raw_data'!J64), "")</f>
        <v>M024</v>
      </c>
      <c r="L61" t="str">
        <f>IFERROR(VLOOKUP(K61,'05_manager_mapping'!$A$5:$B$64,2), "Missing")</f>
        <v>Noah Ryan</v>
      </c>
      <c r="M61" t="str">
        <f>IFERROR(_xlfn.XLOOKUP('01_raw_data'!L64,'06_location_master'!$B$5:$B$60,'06_location_master'!$C$5:$C$60), "Missing Location")</f>
        <v>Barcelona</v>
      </c>
      <c r="N61" t="str">
        <f>IFERROR(_xlfn.XLOOKUP(M61,'06_location_master'!$C$5:$C$60,'06_location_master'!$D$5:$D$60), "Missing Country")</f>
        <v>Spain</v>
      </c>
      <c r="O61" t="str">
        <f>IFERROR(_xlfn.XLOOKUP(M61,'06_location_master'!$C$5:$C$60,'06_location_master'!$E$5:$E$60), "Missing State")</f>
        <v>Catalonia</v>
      </c>
      <c r="P61" s="17">
        <f>IFERROR(--'01_raw_data'!O64,"Missing Date")</f>
        <v>45210</v>
      </c>
      <c r="Q61" s="17" t="str">
        <f>IF(TRIM('01_raw_data'!P64)="","", IFERROR('01_raw_data'!P64, "check"))</f>
        <v/>
      </c>
      <c r="R61" t="str">
        <f>IFERROR(IF(OR(UPPER(TRIM('01_raw_data'!Q64))="A",UPPER(TRIM('01_raw_data'!Q64)="ACTVE"),UPPER(TRIM('01_raw_data'!Q64))="ACTIVE"), "Active", IF(OR(UPPER(TRIM('01_raw_data'!Q64)="INACTIVE"),UPPER(TRIM('01_raw_data'!Q64))="INACTVE"),"Inactive",IF(OR(UPPER(TRIM('01_raw_data'!Q64))="EXITED"), "Exited", IF(OR(UPPER(TRIM('01_raw_data'!Q64))="TERMINATED"), "Terminated", IF(OR(UPPER(TRIM('01_raw_data'!Q64))="LEFT"),"Left",IF(OR(UPPER(TRIM('01_raw_data'!Q64))="RESIGNED"),"Resigned")))))),"Check")</f>
        <v>Active</v>
      </c>
      <c r="S61" s="19">
        <f>IFERROR(IF(VALUE('01_raw_data'!R64)&gt;0,VALUE('01_raw_data'!R64),"Check"),"Check")</f>
        <v>51000</v>
      </c>
      <c r="T61" s="19">
        <f>IFERROR(IF(VALUE('01_raw_data'!S64)&gt;0, VALUE('01_raw_data'!S64), "Check"), "Check")</f>
        <v>4600</v>
      </c>
      <c r="U61">
        <f>IFERROR(VLOOKUP(UPPER(TRIM('01_raw_data'!T64)),'07_performance_master'!$A$5:$B$14,2,FALSE),"Check")</f>
        <v>4</v>
      </c>
      <c r="V61">
        <f>IFERROR(IF(VALUE('01_raw_data'!U64)&gt;0,VALUE('01_raw_data'!U64),"Check"),"Check")</f>
        <v>27</v>
      </c>
      <c r="W61">
        <f>IFERROR(IF(VALUE('01_raw_data'!V64)&gt;=0, VALUE('01_raw_data'!V64), "Check"), "Check")</f>
        <v>15</v>
      </c>
      <c r="X61">
        <f>IFERROR(IF(VALUE('01_raw_data'!W64)&gt;=0, VALUE('01_raw_data'!W64),"Check"), "Check")</f>
        <v>4</v>
      </c>
      <c r="Y61">
        <f>IFERROR(IF(AND(VALUE('01_raw_data'!X64)&gt;=0, VALUE('01_raw_data'!X64)&lt;=100), VALUE('01_raw_data'!X64), "Check"), "Check")</f>
        <v>59</v>
      </c>
      <c r="Z61" t="str">
        <f>IFERROR(IF(OR(UPPER(TRIM('01_raw_data'!Y64))="YES", UPPER(TRIM('01_raw_data'!Y64))="PROMOTED"),"Promoted", IF(OR(UPPER(TRIM('01_raw_data'!Y64))="NO",UPPER(TRIM('01_raw_data'!Y64))="NOT PROMOTED"), "Not Promoted", "Check")),"Check")</f>
        <v>Not Promoted</v>
      </c>
      <c r="AA61" t="str">
        <f>IFERROR(PROPER(TRIM('01_raw_data'!Z64)), "")</f>
        <v>Master'S</v>
      </c>
      <c r="AB61" t="str">
        <f>IFERROR(PROPER(TRIM('01_raw_data'!AA64)),"")</f>
        <v>Company Careers Page</v>
      </c>
      <c r="AC61" t="str">
        <f>IFERROR(IF(UPPER(TRIM('01_raw_data'!AB64))="HYBRID","Hybrid",IF(OR(UPPER(TRIM('01_raw_data'!AB64))="REMOTE",UPPER(TRIM('01_raw_data'!AB64))="WFH",UPPER(TRIM('01_raw_data'!AB64))="WORK FROM HOME"),"Remote",IF(OR(UPPER(TRIM('01_raw_data'!AB64))="ONSITE",UPPER(TRIM('01_raw_data'!AB64))="ON-SITE",UPPER(TRIM('01_raw_data'!AB64))="OFFICE"),"Office"))),"Check")</f>
        <v>Hybrid</v>
      </c>
      <c r="AD61" t="str">
        <f>IFERROR(VLOOKUP(UPPER(TRIM('01_raw_data'!AC64)),'09_cost_center'!$A$5:$E$19,1,FALSE), "Check")</f>
        <v>EU-CC202</v>
      </c>
      <c r="AE61" t="str">
        <f>IFERROR(IF(OR(UPPER(TRIM('01_raw_data'!AD64))="CONTRACT", UPPER(TRIM('01_raw_data'!AD64))="CONTRACTOR"), "Contract", IF(OR(PROPER(TRIM('01_raw_data'!AD64))="FTE", UPPER(TRIM('01_raw_data'!AD64))="FULL TIME", UPPER(TRIM('01_raw_data'!AD64))="FULL-TIME"), "Full Time", IF(OR(UPPER(TRIM('01_raw_data'!AD64))="INTERN", UPPER(TRIM('01_raw_data'!AD64))="INTERNSHIP"), "Intern", IF(OR(UPPER(TRIM('01_raw_data'!AD64))="PART TIME", UPPER(TRIM('01_raw_data'!AD64))="PART-TIME"), "Part Time")))), "Check")</f>
        <v>Full Time</v>
      </c>
      <c r="AF61">
        <f>IFERROR(IF(AND(VALUE('01_raw_data'!AE64)&gt;=0,VALUE('01_raw_data'!AE64)&lt;=100), VALUE('01_raw_data'!AE64), "Check"), "Check")</f>
        <v>71.400000000000006</v>
      </c>
    </row>
    <row r="62" spans="1:32" x14ac:dyDescent="0.2">
      <c r="A62" t="str">
        <f>"E"&amp;TEXT(VALUE(SUBSTITUTE(UPPER(TRIM('01_raw_data'!A65)),"E","")),"0000")</f>
        <v>E0061</v>
      </c>
      <c r="B62" t="str">
        <f>IF('01_raw_data'!B65="", "", PROPER(TRIM('01_raw_data'!B65)))</f>
        <v>Claudia De Jong</v>
      </c>
      <c r="C62" t="str">
        <f>_xlfn.XLOOKUP(PROPER(TRIM('01_raw_data'!C65)),'03_lookups'!$A$4:$A$9,'03_lookups'!$B$4:$B$9,"Needs Review")</f>
        <v>Female</v>
      </c>
      <c r="D62">
        <f>VALUE('01_raw_data'!D65)</f>
        <v>41</v>
      </c>
      <c r="E62" s="17">
        <f>IF(OR('01_raw_data'!E65="", LOWER(TRIM('01_raw_data'!E65))="not available"), "Missing", '01_raw_data'!E65)</f>
        <v>30965</v>
      </c>
      <c r="F62" t="str">
        <f t="shared" si="0"/>
        <v>Valid</v>
      </c>
      <c r="G62" t="str">
        <f>_xlfn.XLOOKUP(UPPER(TRIM('01_raw_data'!F65)),'04_departments'!A65:A120,'04_departments'!C65:C120,"Needs Review")</f>
        <v>Needs Review</v>
      </c>
      <c r="H62" t="str">
        <f>_xlfn.XLOOKUP('01_clean_data'!G62, '04_departments'!$C$5:$C$60,'04_departments'!$D$5:$D$60,"Needs Review")</f>
        <v>Needs Review</v>
      </c>
      <c r="I62" t="str">
        <f>PROPER(TRIM('01_raw_data'!H65))</f>
        <v>Data Scientist</v>
      </c>
      <c r="J62" t="str">
        <f>IFERROR(UPPER('01_raw_data'!I65), "")</f>
        <v>L4</v>
      </c>
      <c r="K62" t="str">
        <f>IFERROR(UPPER('01_raw_data'!J65), "")</f>
        <v>M037</v>
      </c>
      <c r="L62" t="str">
        <f>IFERROR(VLOOKUP(K62,'05_manager_mapping'!$A$5:$B$64,2), "Missing")</f>
        <v>Elsa Andersson</v>
      </c>
      <c r="M62" t="str">
        <f>IFERROR(_xlfn.XLOOKUP('01_raw_data'!L65,'06_location_master'!$B$5:$B$60,'06_location_master'!$C$5:$C$60), "Missing Location")</f>
        <v>Lyon</v>
      </c>
      <c r="N62" t="str">
        <f>IFERROR(_xlfn.XLOOKUP(M62,'06_location_master'!$C$5:$C$60,'06_location_master'!$D$5:$D$60), "Missing Country")</f>
        <v>France</v>
      </c>
      <c r="O62" t="str">
        <f>IFERROR(_xlfn.XLOOKUP(M62,'06_location_master'!$C$5:$C$60,'06_location_master'!$E$5:$E$60), "Missing State")</f>
        <v>Auvergne-Rhone-Alpes</v>
      </c>
      <c r="P62" s="17">
        <f>IFERROR(--'01_raw_data'!O65,"Missing Date")</f>
        <v>45000</v>
      </c>
      <c r="Q62" s="17" t="str">
        <f>IF(TRIM('01_raw_data'!P65)="","", IFERROR('01_raw_data'!P65, "check"))</f>
        <v/>
      </c>
      <c r="R62" t="str">
        <f>IFERROR(IF(OR(UPPER(TRIM('01_raw_data'!Q65))="A",UPPER(TRIM('01_raw_data'!Q65)="ACTVE"),UPPER(TRIM('01_raw_data'!Q65))="ACTIVE"), "Active", IF(OR(UPPER(TRIM('01_raw_data'!Q65)="INACTIVE"),UPPER(TRIM('01_raw_data'!Q65))="INACTVE"),"Inactive",IF(OR(UPPER(TRIM('01_raw_data'!Q65))="EXITED"), "Exited", IF(OR(UPPER(TRIM('01_raw_data'!Q65))="TERMINATED"), "Terminated", IF(OR(UPPER(TRIM('01_raw_data'!Q65))="LEFT"),"Left",IF(OR(UPPER(TRIM('01_raw_data'!Q65))="RESIGNED"),"Resigned")))))),"Check")</f>
        <v>Active</v>
      </c>
      <c r="S62" s="19">
        <f>IFERROR(IF(VALUE('01_raw_data'!R65)&gt;0,VALUE('01_raw_data'!R65),"Check"),"Check")</f>
        <v>99000</v>
      </c>
      <c r="T62" s="19">
        <f>IFERROR(IF(VALUE('01_raw_data'!S65)&gt;0, VALUE('01_raw_data'!S65), "Check"), "Check")</f>
        <v>5000</v>
      </c>
      <c r="U62">
        <f>IFERROR(VLOOKUP(UPPER(TRIM('01_raw_data'!T65)),'07_performance_master'!$A$5:$B$14,2,FALSE),"Check")</f>
        <v>3</v>
      </c>
      <c r="V62">
        <f>IFERROR(IF(VALUE('01_raw_data'!U65)&gt;0,VALUE('01_raw_data'!U65),"Check"),"Check")</f>
        <v>38</v>
      </c>
      <c r="W62">
        <f>IFERROR(IF(VALUE('01_raw_data'!V65)&gt;=0, VALUE('01_raw_data'!V65), "Check"), "Check")</f>
        <v>25</v>
      </c>
      <c r="X62">
        <f>IFERROR(IF(VALUE('01_raw_data'!W65)&gt;=0, VALUE('01_raw_data'!W65),"Check"), "Check")</f>
        <v>0</v>
      </c>
      <c r="Y62">
        <f>IFERROR(IF(AND(VALUE('01_raw_data'!X65)&gt;=0, VALUE('01_raw_data'!X65)&lt;=100), VALUE('01_raw_data'!X65), "Check"), "Check")</f>
        <v>98</v>
      </c>
      <c r="Z62" t="str">
        <f>IFERROR(IF(OR(UPPER(TRIM('01_raw_data'!Y65))="YES", UPPER(TRIM('01_raw_data'!Y65))="PROMOTED"),"Promoted", IF(OR(UPPER(TRIM('01_raw_data'!Y65))="NO",UPPER(TRIM('01_raw_data'!Y65))="NOT PROMOTED"), "Not Promoted", "Check")),"Check")</f>
        <v>Not Promoted</v>
      </c>
      <c r="AA62" t="str">
        <f>IFERROR(PROPER(TRIM('01_raw_data'!Z65)), "")</f>
        <v>Bachelor'S</v>
      </c>
      <c r="AB62" t="str">
        <f>IFERROR(PROPER(TRIM('01_raw_data'!AA65)),"")</f>
        <v>Company Careers Page</v>
      </c>
      <c r="AC62" t="str">
        <f>IFERROR(IF(UPPER(TRIM('01_raw_data'!AB65))="HYBRID","Hybrid",IF(OR(UPPER(TRIM('01_raw_data'!AB65))="REMOTE",UPPER(TRIM('01_raw_data'!AB65))="WFH",UPPER(TRIM('01_raw_data'!AB65))="WORK FROM HOME"),"Remote",IF(OR(UPPER(TRIM('01_raw_data'!AB65))="ONSITE",UPPER(TRIM('01_raw_data'!AB65))="ON-SITE",UPPER(TRIM('01_raw_data'!AB65))="OFFICE"),"Office"))),"Check")</f>
        <v>Office</v>
      </c>
      <c r="AD62" t="str">
        <f>IFERROR(VLOOKUP(UPPER(TRIM('01_raw_data'!AC65)),'09_cost_center'!$A$5:$E$19,1,FALSE), "Check")</f>
        <v>EU-CC103</v>
      </c>
      <c r="AE62" t="str">
        <f>IFERROR(IF(OR(UPPER(TRIM('01_raw_data'!AD65))="CONTRACT", UPPER(TRIM('01_raw_data'!AD65))="CONTRACTOR"), "Contract", IF(OR(PROPER(TRIM('01_raw_data'!AD65))="FTE", UPPER(TRIM('01_raw_data'!AD65))="FULL TIME", UPPER(TRIM('01_raw_data'!AD65))="FULL-TIME"), "Full Time", IF(OR(UPPER(TRIM('01_raw_data'!AD65))="INTERN", UPPER(TRIM('01_raw_data'!AD65))="INTERNSHIP"), "Intern", IF(OR(UPPER(TRIM('01_raw_data'!AD65))="PART TIME", UPPER(TRIM('01_raw_data'!AD65))="PART-TIME"), "Part Time")))), "Check")</f>
        <v>Full Time</v>
      </c>
      <c r="AF62">
        <f>IFERROR(IF(AND(VALUE('01_raw_data'!AE65)&gt;=0,VALUE('01_raw_data'!AE65)&lt;=100), VALUE('01_raw_data'!AE65), "Check"), "Check")</f>
        <v>80.8</v>
      </c>
    </row>
    <row r="63" spans="1:32" x14ac:dyDescent="0.2">
      <c r="A63" t="str">
        <f>"E"&amp;TEXT(VALUE(SUBSTITUTE(UPPER(TRIM('01_raw_data'!A66)),"E","")),"0000")</f>
        <v>E0062</v>
      </c>
      <c r="B63" t="str">
        <f>IF('01_raw_data'!B66="", "", PROPER(TRIM('01_raw_data'!B66)))</f>
        <v>Axel Fischer</v>
      </c>
      <c r="C63" t="str">
        <f>_xlfn.XLOOKUP(PROPER(TRIM('01_raw_data'!C66)),'03_lookups'!$A$4:$A$9,'03_lookups'!$B$4:$B$9,"Needs Review")</f>
        <v>Male</v>
      </c>
      <c r="D63">
        <f>VALUE('01_raw_data'!D66)</f>
        <v>51</v>
      </c>
      <c r="E63" s="17" t="str">
        <f>IF(OR('01_raw_data'!E66="", LOWER(TRIM('01_raw_data'!E66))="not available"), "Missing", '01_raw_data'!E66)</f>
        <v>13/04/1975</v>
      </c>
      <c r="F63" t="str">
        <f t="shared" si="0"/>
        <v>Needs Review</v>
      </c>
      <c r="G63" t="str">
        <f>_xlfn.XLOOKUP(UPPER(TRIM('01_raw_data'!F66)),'04_departments'!A66:A121,'04_departments'!C66:C121,"Needs Review")</f>
        <v>Needs Review</v>
      </c>
      <c r="H63" t="str">
        <f>_xlfn.XLOOKUP('01_clean_data'!G63, '04_departments'!$C$5:$C$60,'04_departments'!$D$5:$D$60,"Needs Review")</f>
        <v>Needs Review</v>
      </c>
      <c r="I63" t="str">
        <f>PROPER(TRIM('01_raw_data'!H66))</f>
        <v>Data Analyst</v>
      </c>
      <c r="J63" t="str">
        <f>IFERROR(UPPER('01_raw_data'!I66), "")</f>
        <v>L2</v>
      </c>
      <c r="K63" t="str">
        <f>IFERROR(UPPER('01_raw_data'!J66), "")</f>
        <v>M003</v>
      </c>
      <c r="L63" t="str">
        <f>IFERROR(VLOOKUP(K63,'05_manager_mapping'!$A$5:$B$64,2), "Missing")</f>
        <v>Sarah Lopez</v>
      </c>
      <c r="M63" t="str">
        <f>IFERROR(_xlfn.XLOOKUP('01_raw_data'!L66,'06_location_master'!$B$5:$B$60,'06_location_master'!$C$5:$C$60), "Missing Location")</f>
        <v>Munich</v>
      </c>
      <c r="N63" t="str">
        <f>IFERROR(_xlfn.XLOOKUP(M63,'06_location_master'!$C$5:$C$60,'06_location_master'!$D$5:$D$60), "Missing Country")</f>
        <v>Germany</v>
      </c>
      <c r="O63" t="str">
        <f>IFERROR(_xlfn.XLOOKUP(M63,'06_location_master'!$C$5:$C$60,'06_location_master'!$E$5:$E$60), "Missing State")</f>
        <v>Bavaria</v>
      </c>
      <c r="P63" s="17">
        <f>IFERROR(--'01_raw_data'!O66,"Missing Date")</f>
        <v>44483</v>
      </c>
      <c r="Q63" s="17" t="str">
        <f>IF(TRIM('01_raw_data'!P66)="","", IFERROR('01_raw_data'!P66, "check"))</f>
        <v/>
      </c>
      <c r="R63" t="str">
        <f>IFERROR(IF(OR(UPPER(TRIM('01_raw_data'!Q66))="A",UPPER(TRIM('01_raw_data'!Q66)="ACTVE"),UPPER(TRIM('01_raw_data'!Q66))="ACTIVE"), "Active", IF(OR(UPPER(TRIM('01_raw_data'!Q66)="INACTIVE"),UPPER(TRIM('01_raw_data'!Q66))="INACTVE"),"Inactive",IF(OR(UPPER(TRIM('01_raw_data'!Q66))="EXITED"), "Exited", IF(OR(UPPER(TRIM('01_raw_data'!Q66))="TERMINATED"), "Terminated", IF(OR(UPPER(TRIM('01_raw_data'!Q66))="LEFT"),"Left",IF(OR(UPPER(TRIM('01_raw_data'!Q66))="RESIGNED"),"Resigned")))))),"Check")</f>
        <v>Active</v>
      </c>
      <c r="S63" s="19">
        <f>IFERROR(IF(VALUE('01_raw_data'!R66)&gt;0,VALUE('01_raw_data'!R66),"Check"),"Check")</f>
        <v>69000</v>
      </c>
      <c r="T63" s="19">
        <f>IFERROR(IF(VALUE('01_raw_data'!S66)&gt;0, VALUE('01_raw_data'!S66), "Check"), "Check")</f>
        <v>1400</v>
      </c>
      <c r="U63">
        <f>IFERROR(VLOOKUP(UPPER(TRIM('01_raw_data'!T66)),'07_performance_master'!$A$5:$B$14,2,FALSE),"Check")</f>
        <v>2</v>
      </c>
      <c r="V63">
        <f>IFERROR(IF(VALUE('01_raw_data'!U66)&gt;0,VALUE('01_raw_data'!U66),"Check"),"Check")</f>
        <v>16</v>
      </c>
      <c r="W63">
        <f>IFERROR(IF(VALUE('01_raw_data'!V66)&gt;=0, VALUE('01_raw_data'!V66), "Check"), "Check")</f>
        <v>23</v>
      </c>
      <c r="X63">
        <f>IFERROR(IF(VALUE('01_raw_data'!W66)&gt;=0, VALUE('01_raw_data'!W66),"Check"), "Check")</f>
        <v>6</v>
      </c>
      <c r="Y63">
        <f>IFERROR(IF(AND(VALUE('01_raw_data'!X66)&gt;=0, VALUE('01_raw_data'!X66)&lt;=100), VALUE('01_raw_data'!X66), "Check"), "Check")</f>
        <v>77</v>
      </c>
      <c r="Z63" t="str">
        <f>IFERROR(IF(OR(UPPER(TRIM('01_raw_data'!Y66))="YES", UPPER(TRIM('01_raw_data'!Y66))="PROMOTED"),"Promoted", IF(OR(UPPER(TRIM('01_raw_data'!Y66))="NO",UPPER(TRIM('01_raw_data'!Y66))="NOT PROMOTED"), "Not Promoted", "Check")),"Check")</f>
        <v>Not Promoted</v>
      </c>
      <c r="AA63" t="str">
        <f>IFERROR(PROPER(TRIM('01_raw_data'!Z66)), "")</f>
        <v>Bachelor'S</v>
      </c>
      <c r="AB63" t="str">
        <f>IFERROR(PROPER(TRIM('01_raw_data'!AA66)),"")</f>
        <v>European Job Board</v>
      </c>
      <c r="AC63" t="str">
        <f>IFERROR(IF(UPPER(TRIM('01_raw_data'!AB66))="HYBRID","Hybrid",IF(OR(UPPER(TRIM('01_raw_data'!AB66))="REMOTE",UPPER(TRIM('01_raw_data'!AB66))="WFH",UPPER(TRIM('01_raw_data'!AB66))="WORK FROM HOME"),"Remote",IF(OR(UPPER(TRIM('01_raw_data'!AB66))="ONSITE",UPPER(TRIM('01_raw_data'!AB66))="ON-SITE",UPPER(TRIM('01_raw_data'!AB66))="OFFICE"),"Office"))),"Check")</f>
        <v>Hybrid</v>
      </c>
      <c r="AD63" t="str">
        <f>IFERROR(VLOOKUP(UPPER(TRIM('01_raw_data'!AC66)),'09_cost_center'!$A$5:$E$19,1,FALSE), "Check")</f>
        <v>EU-CC103</v>
      </c>
      <c r="AE63" t="str">
        <f>IFERROR(IF(OR(UPPER(TRIM('01_raw_data'!AD66))="CONTRACT", UPPER(TRIM('01_raw_data'!AD66))="CONTRACTOR"), "Contract", IF(OR(PROPER(TRIM('01_raw_data'!AD66))="FTE", UPPER(TRIM('01_raw_data'!AD66))="FULL TIME", UPPER(TRIM('01_raw_data'!AD66))="FULL-TIME"), "Full Time", IF(OR(UPPER(TRIM('01_raw_data'!AD66))="INTERN", UPPER(TRIM('01_raw_data'!AD66))="INTERNSHIP"), "Intern", IF(OR(UPPER(TRIM('01_raw_data'!AD66))="PART TIME", UPPER(TRIM('01_raw_data'!AD66))="PART-TIME"), "Part Time")))), "Check")</f>
        <v>Full Time</v>
      </c>
      <c r="AF63">
        <f>IFERROR(IF(AND(VALUE('01_raw_data'!AE66)&gt;=0,VALUE('01_raw_data'!AE66)&lt;=100), VALUE('01_raw_data'!AE66), "Check"), "Check")</f>
        <v>56</v>
      </c>
    </row>
    <row r="64" spans="1:32" x14ac:dyDescent="0.2">
      <c r="A64" t="str">
        <f>"E"&amp;TEXT(VALUE(SUBSTITUTE(UPPER(TRIM('01_raw_data'!A67)),"E","")),"0000")</f>
        <v>E0063</v>
      </c>
      <c r="B64" t="str">
        <f>IF('01_raw_data'!B67="", "", PROPER(TRIM('01_raw_data'!B67)))</f>
        <v>Thomas Schmidt</v>
      </c>
      <c r="C64" t="str">
        <f>_xlfn.XLOOKUP(PROPER(TRIM('01_raw_data'!C67)),'03_lookups'!$A$4:$A$9,'03_lookups'!$B$4:$B$9,"Needs Review")</f>
        <v>Female</v>
      </c>
      <c r="D64">
        <f>VALUE('01_raw_data'!D67)</f>
        <v>54</v>
      </c>
      <c r="E64" s="17">
        <f>IF(OR('01_raw_data'!E67="", LOWER(TRIM('01_raw_data'!E67))="not available"), "Missing", '01_raw_data'!E67)</f>
        <v>26230</v>
      </c>
      <c r="F64" t="str">
        <f t="shared" si="0"/>
        <v>Valid</v>
      </c>
      <c r="G64" t="str">
        <f>_xlfn.XLOOKUP(UPPER(TRIM('01_raw_data'!F67)),'04_departments'!A67:A122,'04_departments'!C67:C122,"Needs Review")</f>
        <v>Needs Review</v>
      </c>
      <c r="H64" t="str">
        <f>_xlfn.XLOOKUP('01_clean_data'!G64, '04_departments'!$C$5:$C$60,'04_departments'!$D$5:$D$60,"Needs Review")</f>
        <v>Needs Review</v>
      </c>
      <c r="I64" t="str">
        <f>PROPER(TRIM('01_raw_data'!H67))</f>
        <v>Soc Analyst</v>
      </c>
      <c r="J64" t="str">
        <f>IFERROR(UPPER('01_raw_data'!I67), "")</f>
        <v>L2</v>
      </c>
      <c r="K64" t="str">
        <f>IFERROR(UPPER('01_raw_data'!J67), "")</f>
        <v>M014</v>
      </c>
      <c r="L64" t="str">
        <f>IFERROR(VLOOKUP(K64,'05_manager_mapping'!$A$5:$B$64,2), "Missing")</f>
        <v>Elena Szymanski</v>
      </c>
      <c r="M64" t="str">
        <f>IFERROR(_xlfn.XLOOKUP('01_raw_data'!L67,'06_location_master'!$B$5:$B$60,'06_location_master'!$C$5:$C$60), "Missing Location")</f>
        <v>London</v>
      </c>
      <c r="N64" t="str">
        <f>IFERROR(_xlfn.XLOOKUP(M64,'06_location_master'!$C$5:$C$60,'06_location_master'!$D$5:$D$60), "Missing Country")</f>
        <v>United Kingdom</v>
      </c>
      <c r="O64" t="str">
        <f>IFERROR(_xlfn.XLOOKUP(M64,'06_location_master'!$C$5:$C$60,'06_location_master'!$E$5:$E$60), "Missing State")</f>
        <v>England</v>
      </c>
      <c r="P64" s="17">
        <f>IFERROR(--'01_raw_data'!O67,"Missing Date")</f>
        <v>44887</v>
      </c>
      <c r="Q64" s="17" t="str">
        <f>IF(TRIM('01_raw_data'!P67)="","", IFERROR('01_raw_data'!P67, "check"))</f>
        <v/>
      </c>
      <c r="R64" t="str">
        <f>IFERROR(IF(OR(UPPER(TRIM('01_raw_data'!Q67))="A",UPPER(TRIM('01_raw_data'!Q67)="ACTVE"),UPPER(TRIM('01_raw_data'!Q67))="ACTIVE"), "Active", IF(OR(UPPER(TRIM('01_raw_data'!Q67)="INACTIVE"),UPPER(TRIM('01_raw_data'!Q67))="INACTVE"),"Inactive",IF(OR(UPPER(TRIM('01_raw_data'!Q67))="EXITED"), "Exited", IF(OR(UPPER(TRIM('01_raw_data'!Q67))="TERMINATED"), "Terminated", IF(OR(UPPER(TRIM('01_raw_data'!Q67))="LEFT"),"Left",IF(OR(UPPER(TRIM('01_raw_data'!Q67))="RESIGNED"),"Resigned")))))),"Check")</f>
        <v>Active</v>
      </c>
      <c r="S64" s="19">
        <f>IFERROR(IF(VALUE('01_raw_data'!R67)&gt;0,VALUE('01_raw_data'!R67),"Check"),"Check")</f>
        <v>62000</v>
      </c>
      <c r="T64" s="19">
        <f>IFERROR(IF(VALUE('01_raw_data'!S67)&gt;0, VALUE('01_raw_data'!S67), "Check"), "Check")</f>
        <v>5600</v>
      </c>
      <c r="U64">
        <f>IFERROR(VLOOKUP(UPPER(TRIM('01_raw_data'!T67)),'07_performance_master'!$A$5:$B$14,2,FALSE),"Check")</f>
        <v>4</v>
      </c>
      <c r="V64">
        <f>IFERROR(IF(VALUE('01_raw_data'!U67)&gt;0,VALUE('01_raw_data'!U67),"Check"),"Check")</f>
        <v>1</v>
      </c>
      <c r="W64">
        <f>IFERROR(IF(VALUE('01_raw_data'!V67)&gt;=0, VALUE('01_raw_data'!V67), "Check"), "Check")</f>
        <v>21</v>
      </c>
      <c r="X64">
        <f>IFERROR(IF(VALUE('01_raw_data'!W67)&gt;=0, VALUE('01_raw_data'!W67),"Check"), "Check")</f>
        <v>9</v>
      </c>
      <c r="Y64">
        <f>IFERROR(IF(AND(VALUE('01_raw_data'!X67)&gt;=0, VALUE('01_raw_data'!X67)&lt;=100), VALUE('01_raw_data'!X67), "Check"), "Check")</f>
        <v>50</v>
      </c>
      <c r="Z64" t="str">
        <f>IFERROR(IF(OR(UPPER(TRIM('01_raw_data'!Y67))="YES", UPPER(TRIM('01_raw_data'!Y67))="PROMOTED"),"Promoted", IF(OR(UPPER(TRIM('01_raw_data'!Y67))="NO",UPPER(TRIM('01_raw_data'!Y67))="NOT PROMOTED"), "Not Promoted", "Check")),"Check")</f>
        <v>Not Promoted</v>
      </c>
      <c r="AA64" t="str">
        <f>IFERROR(PROPER(TRIM('01_raw_data'!Z67)), "")</f>
        <v>Bachelor'S</v>
      </c>
      <c r="AB64" t="str">
        <f>IFERROR(PROPER(TRIM('01_raw_data'!AA67)),"")</f>
        <v>University Hiring</v>
      </c>
      <c r="AC64" t="str">
        <f>IFERROR(IF(UPPER(TRIM('01_raw_data'!AB67))="HYBRID","Hybrid",IF(OR(UPPER(TRIM('01_raw_data'!AB67))="REMOTE",UPPER(TRIM('01_raw_data'!AB67))="WFH",UPPER(TRIM('01_raw_data'!AB67))="WORK FROM HOME"),"Remote",IF(OR(UPPER(TRIM('01_raw_data'!AB67))="ONSITE",UPPER(TRIM('01_raw_data'!AB67))="ON-SITE",UPPER(TRIM('01_raw_data'!AB67))="OFFICE"),"Office"))),"Check")</f>
        <v>Hybrid</v>
      </c>
      <c r="AD64" t="str">
        <f>IFERROR(VLOOKUP(UPPER(TRIM('01_raw_data'!AC67)),'09_cost_center'!$A$5:$E$19,1,FALSE), "Check")</f>
        <v>EU-CC503</v>
      </c>
      <c r="AE64" t="str">
        <f>IFERROR(IF(OR(UPPER(TRIM('01_raw_data'!AD67))="CONTRACT", UPPER(TRIM('01_raw_data'!AD67))="CONTRACTOR"), "Contract", IF(OR(PROPER(TRIM('01_raw_data'!AD67))="FTE", UPPER(TRIM('01_raw_data'!AD67))="FULL TIME", UPPER(TRIM('01_raw_data'!AD67))="FULL-TIME"), "Full Time", IF(OR(UPPER(TRIM('01_raw_data'!AD67))="INTERN", UPPER(TRIM('01_raw_data'!AD67))="INTERNSHIP"), "Intern", IF(OR(UPPER(TRIM('01_raw_data'!AD67))="PART TIME", UPPER(TRIM('01_raw_data'!AD67))="PART-TIME"), "Part Time")))), "Check")</f>
        <v>Full Time</v>
      </c>
      <c r="AF64">
        <f>IFERROR(IF(AND(VALUE('01_raw_data'!AE67)&gt;=0,VALUE('01_raw_data'!AE67)&lt;=100), VALUE('01_raw_data'!AE67), "Check"), "Check")</f>
        <v>59.2</v>
      </c>
    </row>
    <row r="65" spans="1:32" x14ac:dyDescent="0.2">
      <c r="A65" t="str">
        <f>"E"&amp;TEXT(VALUE(SUBSTITUTE(UPPER(TRIM('01_raw_data'!A68)),"E","")),"0000")</f>
        <v>E0064</v>
      </c>
      <c r="B65" t="str">
        <f>IF('01_raw_data'!B68="", "", PROPER(TRIM('01_raw_data'!B68)))</f>
        <v>Klara Lopez</v>
      </c>
      <c r="C65" t="str">
        <f>_xlfn.XLOOKUP(PROPER(TRIM('01_raw_data'!C68)),'03_lookups'!$A$4:$A$9,'03_lookups'!$B$4:$B$9,"Needs Review")</f>
        <v>Male</v>
      </c>
      <c r="D65">
        <f>VALUE('01_raw_data'!D68)</f>
        <v>57</v>
      </c>
      <c r="E65" s="17">
        <f>IF(OR('01_raw_data'!E68="", LOWER(TRIM('01_raw_data'!E68))="not available"), "Missing", '01_raw_data'!E68)</f>
        <v>25225</v>
      </c>
      <c r="F65" t="str">
        <f t="shared" si="0"/>
        <v>Valid</v>
      </c>
      <c r="G65" t="str">
        <f>_xlfn.XLOOKUP(UPPER(TRIM('01_raw_data'!F68)),'04_departments'!A68:A123,'04_departments'!C68:C123,"Needs Review")</f>
        <v>Needs Review</v>
      </c>
      <c r="H65" t="str">
        <f>_xlfn.XLOOKUP('01_clean_data'!G65, '04_departments'!$C$5:$C$60,'04_departments'!$D$5:$D$60,"Needs Review")</f>
        <v>Needs Review</v>
      </c>
      <c r="I65" t="str">
        <f>PROPER(TRIM('01_raw_data'!H68))</f>
        <v>Operations Analyst</v>
      </c>
      <c r="J65" t="str">
        <f>IFERROR(UPPER('01_raw_data'!I68), "")</f>
        <v>L3</v>
      </c>
      <c r="K65" t="str">
        <f>IFERROR(UPPER('01_raw_data'!J68), "")</f>
        <v>M010</v>
      </c>
      <c r="L65" t="str">
        <f>IFERROR(VLOOKUP(K65,'05_manager_mapping'!$A$5:$B$64,2), "Missing")</f>
        <v>Lotte Muller</v>
      </c>
      <c r="M65" t="str">
        <f>IFERROR(_xlfn.XLOOKUP('01_raw_data'!L68,'06_location_master'!$B$5:$B$60,'06_location_master'!$C$5:$C$60), "Missing Location")</f>
        <v>Missing Location</v>
      </c>
      <c r="N65" t="str">
        <f>IFERROR(_xlfn.XLOOKUP(M65,'06_location_master'!$C$5:$C$60,'06_location_master'!$D$5:$D$60), "Missing Country")</f>
        <v>Missing Country</v>
      </c>
      <c r="O65" t="str">
        <f>IFERROR(_xlfn.XLOOKUP(M65,'06_location_master'!$C$5:$C$60,'06_location_master'!$E$5:$E$60), "Missing State")</f>
        <v>Missing State</v>
      </c>
      <c r="P65" s="17">
        <f>IFERROR(--'01_raw_data'!O68,"Missing Date")</f>
        <v>44365</v>
      </c>
      <c r="Q65" s="17" t="str">
        <f>IF(TRIM('01_raw_data'!P68)="","", IFERROR('01_raw_data'!P68, "check"))</f>
        <v/>
      </c>
      <c r="R65" t="str">
        <f>IFERROR(IF(OR(UPPER(TRIM('01_raw_data'!Q68))="A",UPPER(TRIM('01_raw_data'!Q68)="ACTVE"),UPPER(TRIM('01_raw_data'!Q68))="ACTIVE"), "Active", IF(OR(UPPER(TRIM('01_raw_data'!Q68)="INACTIVE"),UPPER(TRIM('01_raw_data'!Q68))="INACTVE"),"Inactive",IF(OR(UPPER(TRIM('01_raw_data'!Q68))="EXITED"), "Exited", IF(OR(UPPER(TRIM('01_raw_data'!Q68))="TERMINATED"), "Terminated", IF(OR(UPPER(TRIM('01_raw_data'!Q68))="LEFT"),"Left",IF(OR(UPPER(TRIM('01_raw_data'!Q68))="RESIGNED"),"Resigned")))))),"Check")</f>
        <v>Active</v>
      </c>
      <c r="S65" s="19">
        <f>IFERROR(IF(VALUE('01_raw_data'!R68)&gt;0,VALUE('01_raw_data'!R68),"Check"),"Check")</f>
        <v>78000</v>
      </c>
      <c r="T65" s="19">
        <f>IFERROR(IF(VALUE('01_raw_data'!S68)&gt;0, VALUE('01_raw_data'!S68), "Check"), "Check")</f>
        <v>3900</v>
      </c>
      <c r="U65">
        <f>IFERROR(VLOOKUP(UPPER(TRIM('01_raw_data'!T68)),'07_performance_master'!$A$5:$B$14,2,FALSE),"Check")</f>
        <v>3</v>
      </c>
      <c r="V65">
        <f>IFERROR(IF(VALUE('01_raw_data'!U68)&gt;0,VALUE('01_raw_data'!U68),"Check"),"Check")</f>
        <v>9</v>
      </c>
      <c r="W65">
        <f>IFERROR(IF(VALUE('01_raw_data'!V68)&gt;=0, VALUE('01_raw_data'!V68), "Check"), "Check")</f>
        <v>14</v>
      </c>
      <c r="X65">
        <f>IFERROR(IF(VALUE('01_raw_data'!W68)&gt;=0, VALUE('01_raw_data'!W68),"Check"), "Check")</f>
        <v>16</v>
      </c>
      <c r="Y65">
        <f>IFERROR(IF(AND(VALUE('01_raw_data'!X68)&gt;=0, VALUE('01_raw_data'!X68)&lt;=100), VALUE('01_raw_data'!X68), "Check"), "Check")</f>
        <v>65</v>
      </c>
      <c r="Z65" t="str">
        <f>IFERROR(IF(OR(UPPER(TRIM('01_raw_data'!Y68))="YES", UPPER(TRIM('01_raw_data'!Y68))="PROMOTED"),"Promoted", IF(OR(UPPER(TRIM('01_raw_data'!Y68))="NO",UPPER(TRIM('01_raw_data'!Y68))="NOT PROMOTED"), "Not Promoted", "Check")),"Check")</f>
        <v>Not Promoted</v>
      </c>
      <c r="AA65" t="str">
        <f>IFERROR(PROPER(TRIM('01_raw_data'!Z68)), "")</f>
        <v>Bachelor'S</v>
      </c>
      <c r="AB65" t="str">
        <f>IFERROR(PROPER(TRIM('01_raw_data'!AA68)),"")</f>
        <v>European Job Board</v>
      </c>
      <c r="AC65" t="str">
        <f>IFERROR(IF(UPPER(TRIM('01_raw_data'!AB68))="HYBRID","Hybrid",IF(OR(UPPER(TRIM('01_raw_data'!AB68))="REMOTE",UPPER(TRIM('01_raw_data'!AB68))="WFH",UPPER(TRIM('01_raw_data'!AB68))="WORK FROM HOME"),"Remote",IF(OR(UPPER(TRIM('01_raw_data'!AB68))="ONSITE",UPPER(TRIM('01_raw_data'!AB68))="ON-SITE",UPPER(TRIM('01_raw_data'!AB68))="OFFICE"),"Office"))),"Check")</f>
        <v>Hybrid</v>
      </c>
      <c r="AD65" t="str">
        <f>IFERROR(VLOOKUP(UPPER(TRIM('01_raw_data'!AC68)),'09_cost_center'!$A$5:$E$19,1,FALSE), "Check")</f>
        <v>EU-CC401</v>
      </c>
      <c r="AE65" t="str">
        <f>IFERROR(IF(OR(UPPER(TRIM('01_raw_data'!AD68))="CONTRACT", UPPER(TRIM('01_raw_data'!AD68))="CONTRACTOR"), "Contract", IF(OR(PROPER(TRIM('01_raw_data'!AD68))="FTE", UPPER(TRIM('01_raw_data'!AD68))="FULL TIME", UPPER(TRIM('01_raw_data'!AD68))="FULL-TIME"), "Full Time", IF(OR(UPPER(TRIM('01_raw_data'!AD68))="INTERN", UPPER(TRIM('01_raw_data'!AD68))="INTERNSHIP"), "Intern", IF(OR(UPPER(TRIM('01_raw_data'!AD68))="PART TIME", UPPER(TRIM('01_raw_data'!AD68))="PART-TIME"), "Part Time")))), "Check")</f>
        <v>Full Time</v>
      </c>
      <c r="AF65">
        <f>IFERROR(IF(AND(VALUE('01_raw_data'!AE68)&gt;=0,VALUE('01_raw_data'!AE68)&lt;=100), VALUE('01_raw_data'!AE68), "Check"), "Check")</f>
        <v>54</v>
      </c>
    </row>
    <row r="66" spans="1:32" x14ac:dyDescent="0.2">
      <c r="A66" t="str">
        <f>"E"&amp;TEXT(VALUE(SUBSTITUTE(UPPER(TRIM('01_raw_data'!A69)),"E","")),"0000")</f>
        <v>E0065</v>
      </c>
      <c r="B66" t="str">
        <f>IF('01_raw_data'!B69="", "", PROPER(TRIM('01_raw_data'!B69)))</f>
        <v>Sofia Becker</v>
      </c>
      <c r="C66" t="str">
        <f>_xlfn.XLOOKUP(PROPER(TRIM('01_raw_data'!C69)),'03_lookups'!$A$4:$A$9,'03_lookups'!$B$4:$B$9,"Needs Review")</f>
        <v>Male</v>
      </c>
      <c r="D66">
        <f>VALUE('01_raw_data'!D69)</f>
        <v>61</v>
      </c>
      <c r="E66" s="17">
        <f>IF(OR('01_raw_data'!E69="", LOWER(TRIM('01_raw_data'!E69))="not available"), "Missing", '01_raw_data'!E69)</f>
        <v>23744</v>
      </c>
      <c r="F66" t="str">
        <f t="shared" si="0"/>
        <v>Valid</v>
      </c>
      <c r="G66" t="str">
        <f>_xlfn.XLOOKUP(UPPER(TRIM('01_raw_data'!F69)),'04_departments'!A69:A124,'04_departments'!C69:C124,"Needs Review")</f>
        <v>Needs Review</v>
      </c>
      <c r="H66" t="str">
        <f>_xlfn.XLOOKUP('01_clean_data'!G66, '04_departments'!$C$5:$C$60,'04_departments'!$D$5:$D$60,"Needs Review")</f>
        <v>Needs Review</v>
      </c>
      <c r="I66" t="str">
        <f>PROPER(TRIM('01_raw_data'!H69))</f>
        <v>Engineering Lead</v>
      </c>
      <c r="J66" t="str">
        <f>IFERROR(UPPER('01_raw_data'!I69), "")</f>
        <v xml:space="preserve"> L7 </v>
      </c>
      <c r="K66" t="str">
        <f>IFERROR(UPPER('01_raw_data'!J69), "")</f>
        <v>M057</v>
      </c>
      <c r="L66" t="str">
        <f>IFERROR(VLOOKUP(K66,'05_manager_mapping'!$A$5:$B$64,2), "Missing")</f>
        <v>Emma Karlsson</v>
      </c>
      <c r="M66" t="str">
        <f>IFERROR(_xlfn.XLOOKUP('01_raw_data'!L69,'06_location_master'!$B$5:$B$60,'06_location_master'!$C$5:$C$60), "Missing Location")</f>
        <v>Munich</v>
      </c>
      <c r="N66" t="str">
        <f>IFERROR(_xlfn.XLOOKUP(M66,'06_location_master'!$C$5:$C$60,'06_location_master'!$D$5:$D$60), "Missing Country")</f>
        <v>Germany</v>
      </c>
      <c r="O66" t="str">
        <f>IFERROR(_xlfn.XLOOKUP(M66,'06_location_master'!$C$5:$C$60,'06_location_master'!$E$5:$E$60), "Missing State")</f>
        <v>Bavaria</v>
      </c>
      <c r="P66" s="17">
        <f>IFERROR(--'01_raw_data'!O69,"Missing Date")</f>
        <v>44092</v>
      </c>
      <c r="Q66" s="17" t="str">
        <f>IF(TRIM('01_raw_data'!P69)="","", IFERROR('01_raw_data'!P69, "check"))</f>
        <v/>
      </c>
      <c r="R66" t="str">
        <f>IFERROR(IF(OR(UPPER(TRIM('01_raw_data'!Q69))="A",UPPER(TRIM('01_raw_data'!Q69)="ACTVE"),UPPER(TRIM('01_raw_data'!Q69))="ACTIVE"), "Active", IF(OR(UPPER(TRIM('01_raw_data'!Q69)="INACTIVE"),UPPER(TRIM('01_raw_data'!Q69))="INACTVE"),"Inactive",IF(OR(UPPER(TRIM('01_raw_data'!Q69))="EXITED"), "Exited", IF(OR(UPPER(TRIM('01_raw_data'!Q69))="TERMINATED"), "Terminated", IF(OR(UPPER(TRIM('01_raw_data'!Q69))="LEFT"),"Left",IF(OR(UPPER(TRIM('01_raw_data'!Q69))="RESIGNED"),"Resigned")))))),"Check")</f>
        <v>Active</v>
      </c>
      <c r="S66" s="19">
        <f>IFERROR(IF(VALUE('01_raw_data'!R69)&gt;0,VALUE('01_raw_data'!R69),"Check"),"Check")</f>
        <v>264000</v>
      </c>
      <c r="T66" s="19">
        <f>IFERROR(IF(VALUE('01_raw_data'!S69)&gt;0, VALUE('01_raw_data'!S69), "Check"), "Check")</f>
        <v>15800</v>
      </c>
      <c r="U66">
        <f>IFERROR(VLOOKUP(UPPER(TRIM('01_raw_data'!T69)),'07_performance_master'!$A$5:$B$14,2,FALSE),"Check")</f>
        <v>3</v>
      </c>
      <c r="V66">
        <f>IFERROR(IF(VALUE('01_raw_data'!U69)&gt;0,VALUE('01_raw_data'!U69),"Check"),"Check")</f>
        <v>34</v>
      </c>
      <c r="W66">
        <f>IFERROR(IF(VALUE('01_raw_data'!V69)&gt;=0, VALUE('01_raw_data'!V69), "Check"), "Check")</f>
        <v>15</v>
      </c>
      <c r="X66">
        <f>IFERROR(IF(VALUE('01_raw_data'!W69)&gt;=0, VALUE('01_raw_data'!W69),"Check"), "Check")</f>
        <v>19</v>
      </c>
      <c r="Y66">
        <f>IFERROR(IF(AND(VALUE('01_raw_data'!X69)&gt;=0, VALUE('01_raw_data'!X69)&lt;=100), VALUE('01_raw_data'!X69), "Check"), "Check")</f>
        <v>71</v>
      </c>
      <c r="Z66" t="str">
        <f>IFERROR(IF(OR(UPPER(TRIM('01_raw_data'!Y69))="YES", UPPER(TRIM('01_raw_data'!Y69))="PROMOTED"),"Promoted", IF(OR(UPPER(TRIM('01_raw_data'!Y69))="NO",UPPER(TRIM('01_raw_data'!Y69))="NOT PROMOTED"), "Not Promoted", "Check")),"Check")</f>
        <v>Not Promoted</v>
      </c>
      <c r="AA66" t="str">
        <f>IFERROR(PROPER(TRIM('01_raw_data'!Z69)), "")</f>
        <v>Bachelor'S</v>
      </c>
      <c r="AB66" t="str">
        <f>IFERROR(PROPER(TRIM('01_raw_data'!AA69)),"")</f>
        <v>Linkedin</v>
      </c>
      <c r="AC66" t="str">
        <f>IFERROR(IF(UPPER(TRIM('01_raw_data'!AB69))="HYBRID","Hybrid",IF(OR(UPPER(TRIM('01_raw_data'!AB69))="REMOTE",UPPER(TRIM('01_raw_data'!AB69))="WFH",UPPER(TRIM('01_raw_data'!AB69))="WORK FROM HOME"),"Remote",IF(OR(UPPER(TRIM('01_raw_data'!AB69))="ONSITE",UPPER(TRIM('01_raw_data'!AB69))="ON-SITE",UPPER(TRIM('01_raw_data'!AB69))="OFFICE"),"Office"))),"Check")</f>
        <v>Hybrid</v>
      </c>
      <c r="AD66" t="str">
        <f>IFERROR(VLOOKUP(UPPER(TRIM('01_raw_data'!AC69)),'09_cost_center'!$A$5:$E$19,1,FALSE), "Check")</f>
        <v>EU-CC101</v>
      </c>
      <c r="AE66" t="str">
        <f>IFERROR(IF(OR(UPPER(TRIM('01_raw_data'!AD69))="CONTRACT", UPPER(TRIM('01_raw_data'!AD69))="CONTRACTOR"), "Contract", IF(OR(PROPER(TRIM('01_raw_data'!AD69))="FTE", UPPER(TRIM('01_raw_data'!AD69))="FULL TIME", UPPER(TRIM('01_raw_data'!AD69))="FULL-TIME"), "Full Time", IF(OR(UPPER(TRIM('01_raw_data'!AD69))="INTERN", UPPER(TRIM('01_raw_data'!AD69))="INTERNSHIP"), "Intern", IF(OR(UPPER(TRIM('01_raw_data'!AD69))="PART TIME", UPPER(TRIM('01_raw_data'!AD69))="PART-TIME"), "Part Time")))), "Check")</f>
        <v>Full Time</v>
      </c>
      <c r="AF66">
        <f>IFERROR(IF(AND(VALUE('01_raw_data'!AE69)&gt;=0,VALUE('01_raw_data'!AE69)&lt;=100), VALUE('01_raw_data'!AE69), "Check"), "Check")</f>
        <v>60.8</v>
      </c>
    </row>
    <row r="67" spans="1:32" x14ac:dyDescent="0.2">
      <c r="A67" t="str">
        <f>"E"&amp;TEXT(VALUE(SUBSTITUTE(UPPER(TRIM('01_raw_data'!A70)),"E","")),"0000")</f>
        <v>E0066</v>
      </c>
      <c r="B67" t="str">
        <f>IF('01_raw_data'!B70="", "", PROPER(TRIM('01_raw_data'!B70)))</f>
        <v>Hugo Nilsson</v>
      </c>
      <c r="C67" t="str">
        <f>_xlfn.XLOOKUP(PROPER(TRIM('01_raw_data'!C70)),'03_lookups'!$A$4:$A$9,'03_lookups'!$B$4:$B$9,"Needs Review")</f>
        <v>Male</v>
      </c>
      <c r="D67">
        <f>VALUE('01_raw_data'!D70)</f>
        <v>25</v>
      </c>
      <c r="E67" s="17">
        <f>IF(OR('01_raw_data'!E70="", LOWER(TRIM('01_raw_data'!E70))="not available"), "Missing", '01_raw_data'!E70)</f>
        <v>36758</v>
      </c>
      <c r="F67" t="str">
        <f t="shared" ref="F67:F130" si="1">IF(OR(E67="",LOWER(TRIM(E67))="not available"),"Missing",IF(ISNUMBER(E67),"Valid","Needs Review"))</f>
        <v>Valid</v>
      </c>
      <c r="G67" t="str">
        <f>_xlfn.XLOOKUP(UPPER(TRIM('01_raw_data'!F70)),'04_departments'!A70:A125,'04_departments'!C70:C125,"Needs Review")</f>
        <v>Needs Review</v>
      </c>
      <c r="H67" t="str">
        <f>_xlfn.XLOOKUP('01_clean_data'!G67, '04_departments'!$C$5:$C$60,'04_departments'!$D$5:$D$60,"Needs Review")</f>
        <v>Needs Review</v>
      </c>
      <c r="I67" t="str">
        <f>PROPER(TRIM('01_raw_data'!H70))</f>
        <v>Implementation Consultant</v>
      </c>
      <c r="J67" t="str">
        <f>IFERROR(UPPER('01_raw_data'!I70), "")</f>
        <v>L3</v>
      </c>
      <c r="K67" t="str">
        <f>IFERROR(UPPER('01_raw_data'!J70), "")</f>
        <v>M024</v>
      </c>
      <c r="L67" t="str">
        <f>IFERROR(VLOOKUP(K67,'05_manager_mapping'!$A$5:$B$64,2), "Missing")</f>
        <v>Noah Ryan</v>
      </c>
      <c r="M67" t="str">
        <f>IFERROR(_xlfn.XLOOKUP('01_raw_data'!L70,'06_location_master'!$B$5:$B$60,'06_location_master'!$C$5:$C$60), "Missing Location")</f>
        <v>Milan</v>
      </c>
      <c r="N67" t="str">
        <f>IFERROR(_xlfn.XLOOKUP(M67,'06_location_master'!$C$5:$C$60,'06_location_master'!$D$5:$D$60), "Missing Country")</f>
        <v>Italy</v>
      </c>
      <c r="O67" t="str">
        <f>IFERROR(_xlfn.XLOOKUP(M67,'06_location_master'!$C$5:$C$60,'06_location_master'!$E$5:$E$60), "Missing State")</f>
        <v>Lombardy</v>
      </c>
      <c r="P67" s="17">
        <f>IFERROR(--'01_raw_data'!O70,"Missing Date")</f>
        <v>43761</v>
      </c>
      <c r="Q67" s="17">
        <f>IF(TRIM('01_raw_data'!P70)="","", IFERROR('01_raw_data'!P70, "check"))</f>
        <v>43928</v>
      </c>
      <c r="R67" t="str">
        <f>IFERROR(IF(OR(UPPER(TRIM('01_raw_data'!Q70))="A",UPPER(TRIM('01_raw_data'!Q70)="ACTVE"),UPPER(TRIM('01_raw_data'!Q70))="ACTIVE"), "Active", IF(OR(UPPER(TRIM('01_raw_data'!Q70)="INACTIVE"),UPPER(TRIM('01_raw_data'!Q70))="INACTVE"),"Inactive",IF(OR(UPPER(TRIM('01_raw_data'!Q70))="EXITED"), "Exited", IF(OR(UPPER(TRIM('01_raw_data'!Q70))="TERMINATED"), "Terminated", IF(OR(UPPER(TRIM('01_raw_data'!Q70))="LEFT"),"Left",IF(OR(UPPER(TRIM('01_raw_data'!Q70))="RESIGNED"),"Resigned")))))),"Check")</f>
        <v>Exited</v>
      </c>
      <c r="S67" s="19">
        <f>IFERROR(IF(VALUE('01_raw_data'!R70)&gt;0,VALUE('01_raw_data'!R70),"Check"),"Check")</f>
        <v>69000</v>
      </c>
      <c r="T67" s="19">
        <f>IFERROR(IF(VALUE('01_raw_data'!S70)&gt;0, VALUE('01_raw_data'!S70), "Check"), "Check")</f>
        <v>3400</v>
      </c>
      <c r="U67">
        <f>IFERROR(VLOOKUP(UPPER(TRIM('01_raw_data'!T70)),'07_performance_master'!$A$5:$B$14,2,FALSE),"Check")</f>
        <v>3</v>
      </c>
      <c r="V67">
        <f>IFERROR(IF(VALUE('01_raw_data'!U70)&gt;0,VALUE('01_raw_data'!U70),"Check"),"Check")</f>
        <v>28</v>
      </c>
      <c r="W67">
        <f>IFERROR(IF(VALUE('01_raw_data'!V70)&gt;=0, VALUE('01_raw_data'!V70), "Check"), "Check")</f>
        <v>22</v>
      </c>
      <c r="X67">
        <f>IFERROR(IF(VALUE('01_raw_data'!W70)&gt;=0, VALUE('01_raw_data'!W70),"Check"), "Check")</f>
        <v>4</v>
      </c>
      <c r="Y67">
        <f>IFERROR(IF(AND(VALUE('01_raw_data'!X70)&gt;=0, VALUE('01_raw_data'!X70)&lt;=100), VALUE('01_raw_data'!X70), "Check"), "Check")</f>
        <v>48</v>
      </c>
      <c r="Z67" t="str">
        <f>IFERROR(IF(OR(UPPER(TRIM('01_raw_data'!Y70))="YES", UPPER(TRIM('01_raw_data'!Y70))="PROMOTED"),"Promoted", IF(OR(UPPER(TRIM('01_raw_data'!Y70))="NO",UPPER(TRIM('01_raw_data'!Y70))="NOT PROMOTED"), "Not Promoted", "Check")),"Check")</f>
        <v>Not Promoted</v>
      </c>
      <c r="AA67" t="str">
        <f>IFERROR(PROPER(TRIM('01_raw_data'!Z70)), "")</f>
        <v>Master'S</v>
      </c>
      <c r="AB67" t="str">
        <f>IFERROR(PROPER(TRIM('01_raw_data'!AA70)),"")</f>
        <v>Linkedin</v>
      </c>
      <c r="AC67" t="str">
        <f>IFERROR(IF(UPPER(TRIM('01_raw_data'!AB70))="HYBRID","Hybrid",IF(OR(UPPER(TRIM('01_raw_data'!AB70))="REMOTE",UPPER(TRIM('01_raw_data'!AB70))="WFH",UPPER(TRIM('01_raw_data'!AB70))="WORK FROM HOME"),"Remote",IF(OR(UPPER(TRIM('01_raw_data'!AB70))="ONSITE",UPPER(TRIM('01_raw_data'!AB70))="ON-SITE",UPPER(TRIM('01_raw_data'!AB70))="OFFICE"),"Office"))),"Check")</f>
        <v>Hybrid</v>
      </c>
      <c r="AD67" t="str">
        <f>IFERROR(VLOOKUP(UPPER(TRIM('01_raw_data'!AC70)),'09_cost_center'!$A$5:$E$19,1,FALSE), "Check")</f>
        <v>EU-CC202</v>
      </c>
      <c r="AE67" t="str">
        <f>IFERROR(IF(OR(UPPER(TRIM('01_raw_data'!AD70))="CONTRACT", UPPER(TRIM('01_raw_data'!AD70))="CONTRACTOR"), "Contract", IF(OR(PROPER(TRIM('01_raw_data'!AD70))="FTE", UPPER(TRIM('01_raw_data'!AD70))="FULL TIME", UPPER(TRIM('01_raw_data'!AD70))="FULL-TIME"), "Full Time", IF(OR(UPPER(TRIM('01_raw_data'!AD70))="INTERN", UPPER(TRIM('01_raw_data'!AD70))="INTERNSHIP"), "Intern", IF(OR(UPPER(TRIM('01_raw_data'!AD70))="PART TIME", UPPER(TRIM('01_raw_data'!AD70))="PART-TIME"), "Part Time")))), "Check")</f>
        <v>Full Time</v>
      </c>
      <c r="AF67">
        <f>IFERROR(IF(AND(VALUE('01_raw_data'!AE70)&gt;=0,VALUE('01_raw_data'!AE70)&lt;=100), VALUE('01_raw_data'!AE70), "Check"), "Check")</f>
        <v>58.8</v>
      </c>
    </row>
    <row r="68" spans="1:32" x14ac:dyDescent="0.2">
      <c r="A68" t="str">
        <f>"E"&amp;TEXT(VALUE(SUBSTITUTE(UPPER(TRIM('01_raw_data'!A71)),"E","")),"0000")</f>
        <v>E0067</v>
      </c>
      <c r="B68" t="str">
        <f>IF('01_raw_data'!B71="", "", PROPER(TRIM('01_raw_data'!B71)))</f>
        <v>Axel Nowak</v>
      </c>
      <c r="C68" t="str">
        <f>_xlfn.XLOOKUP(PROPER(TRIM('01_raw_data'!C71)),'03_lookups'!$A$4:$A$9,'03_lookups'!$B$4:$B$9,"Needs Review")</f>
        <v>Non-Binary</v>
      </c>
      <c r="D68">
        <f>VALUE('01_raw_data'!D71)</f>
        <v>52</v>
      </c>
      <c r="E68" s="17">
        <f>IF(OR('01_raw_data'!E71="", LOWER(TRIM('01_raw_data'!E71))="not available"), "Missing", '01_raw_data'!E71)</f>
        <v>26925</v>
      </c>
      <c r="F68" t="str">
        <f t="shared" si="1"/>
        <v>Valid</v>
      </c>
      <c r="G68" t="str">
        <f>_xlfn.XLOOKUP(UPPER(TRIM('01_raw_data'!F71)),'04_departments'!A71:A126,'04_departments'!C71:C126,"Needs Review")</f>
        <v>Needs Review</v>
      </c>
      <c r="H68" t="str">
        <f>_xlfn.XLOOKUP('01_clean_data'!G68, '04_departments'!$C$5:$C$60,'04_departments'!$D$5:$D$60,"Needs Review")</f>
        <v>Needs Review</v>
      </c>
      <c r="I68" t="str">
        <f>PROPER(TRIM('01_raw_data'!H71))</f>
        <v>Sales Development Representative</v>
      </c>
      <c r="J68" t="str">
        <f>IFERROR(UPPER('01_raw_data'!I71), "")</f>
        <v>L6</v>
      </c>
      <c r="K68" t="str">
        <f>IFERROR(UPPER('01_raw_data'!J71), "")</f>
        <v>M023</v>
      </c>
      <c r="L68" t="str">
        <f>IFERROR(VLOOKUP(K68,'05_manager_mapping'!$A$5:$B$64,2), "Missing")</f>
        <v>Alice Greco</v>
      </c>
      <c r="M68" t="str">
        <f>IFERROR(_xlfn.XLOOKUP('01_raw_data'!L71,'06_location_master'!$B$5:$B$60,'06_location_master'!$C$5:$C$60), "Missing Location")</f>
        <v>Rotterdam</v>
      </c>
      <c r="N68" t="str">
        <f>IFERROR(_xlfn.XLOOKUP(M68,'06_location_master'!$C$5:$C$60,'06_location_master'!$D$5:$D$60), "Missing Country")</f>
        <v>Netherlands</v>
      </c>
      <c r="O68" t="str">
        <f>IFERROR(_xlfn.XLOOKUP(M68,'06_location_master'!$C$5:$C$60,'06_location_master'!$E$5:$E$60), "Missing State")</f>
        <v>South Holland</v>
      </c>
      <c r="P68" s="17">
        <f>IFERROR(--'01_raw_data'!O71,"Missing Date")</f>
        <v>45282</v>
      </c>
      <c r="Q68" s="17" t="str">
        <f>IF(TRIM('01_raw_data'!P71)="","", IFERROR('01_raw_data'!P71, "check"))</f>
        <v/>
      </c>
      <c r="R68" t="str">
        <f>IFERROR(IF(OR(UPPER(TRIM('01_raw_data'!Q71))="A",UPPER(TRIM('01_raw_data'!Q71)="ACTVE"),UPPER(TRIM('01_raw_data'!Q71))="ACTIVE"), "Active", IF(OR(UPPER(TRIM('01_raw_data'!Q71)="INACTIVE"),UPPER(TRIM('01_raw_data'!Q71))="INACTVE"),"Inactive",IF(OR(UPPER(TRIM('01_raw_data'!Q71))="EXITED"), "Exited", IF(OR(UPPER(TRIM('01_raw_data'!Q71))="TERMINATED"), "Terminated", IF(OR(UPPER(TRIM('01_raw_data'!Q71))="LEFT"),"Left",IF(OR(UPPER(TRIM('01_raw_data'!Q71))="RESIGNED"),"Resigned")))))),"Check")</f>
        <v>Active</v>
      </c>
      <c r="S68" s="19">
        <f>IFERROR(IF(VALUE('01_raw_data'!R71)&gt;0,VALUE('01_raw_data'!R71),"Check"),"Check")</f>
        <v>181000</v>
      </c>
      <c r="T68" s="19">
        <f>IFERROR(IF(VALUE('01_raw_data'!S71)&gt;0, VALUE('01_raw_data'!S71), "Check"), "Check")</f>
        <v>10900</v>
      </c>
      <c r="U68">
        <f>IFERROR(VLOOKUP(UPPER(TRIM('01_raw_data'!T71)),'07_performance_master'!$A$5:$B$14,2,FALSE),"Check")</f>
        <v>3</v>
      </c>
      <c r="V68">
        <f>IFERROR(IF(VALUE('01_raw_data'!U71)&gt;0,VALUE('01_raw_data'!U71),"Check"),"Check")</f>
        <v>27</v>
      </c>
      <c r="W68">
        <f>IFERROR(IF(VALUE('01_raw_data'!V71)&gt;=0, VALUE('01_raw_data'!V71), "Check"), "Check")</f>
        <v>19</v>
      </c>
      <c r="X68">
        <f>IFERROR(IF(VALUE('01_raw_data'!W71)&gt;=0, VALUE('01_raw_data'!W71),"Check"), "Check")</f>
        <v>5</v>
      </c>
      <c r="Y68">
        <f>IFERROR(IF(AND(VALUE('01_raw_data'!X71)&gt;=0, VALUE('01_raw_data'!X71)&lt;=100), VALUE('01_raw_data'!X71), "Check"), "Check")</f>
        <v>62</v>
      </c>
      <c r="Z68" t="str">
        <f>IFERROR(IF(OR(UPPER(TRIM('01_raw_data'!Y71))="YES", UPPER(TRIM('01_raw_data'!Y71))="PROMOTED"),"Promoted", IF(OR(UPPER(TRIM('01_raw_data'!Y71))="NO",UPPER(TRIM('01_raw_data'!Y71))="NOT PROMOTED"), "Not Promoted", "Check")),"Check")</f>
        <v>Not Promoted</v>
      </c>
      <c r="AA68" t="str">
        <f>IFERROR(PROPER(TRIM('01_raw_data'!Z71)), "")</f>
        <v>Phd</v>
      </c>
      <c r="AB68" t="str">
        <f>IFERROR(PROPER(TRIM('01_raw_data'!AA71)),"")</f>
        <v>Internal Transfer</v>
      </c>
      <c r="AC68" t="str">
        <f>IFERROR(IF(UPPER(TRIM('01_raw_data'!AB71))="HYBRID","Hybrid",IF(OR(UPPER(TRIM('01_raw_data'!AB71))="REMOTE",UPPER(TRIM('01_raw_data'!AB71))="WFH",UPPER(TRIM('01_raw_data'!AB71))="WORK FROM HOME"),"Remote",IF(OR(UPPER(TRIM('01_raw_data'!AB71))="ONSITE",UPPER(TRIM('01_raw_data'!AB71))="ON-SITE",UPPER(TRIM('01_raw_data'!AB71))="OFFICE"),"Office"))),"Check")</f>
        <v>Remote</v>
      </c>
      <c r="AD68" t="str">
        <f>IFERROR(VLOOKUP(UPPER(TRIM('01_raw_data'!AC71)),'09_cost_center'!$A$5:$E$19,1,FALSE), "Check")</f>
        <v>Check</v>
      </c>
      <c r="AE68" t="str">
        <f>IFERROR(IF(OR(UPPER(TRIM('01_raw_data'!AD71))="CONTRACT", UPPER(TRIM('01_raw_data'!AD71))="CONTRACTOR"), "Contract", IF(OR(PROPER(TRIM('01_raw_data'!AD71))="FTE", UPPER(TRIM('01_raw_data'!AD71))="FULL TIME", UPPER(TRIM('01_raw_data'!AD71))="FULL-TIME"), "Full Time", IF(OR(UPPER(TRIM('01_raw_data'!AD71))="INTERN", UPPER(TRIM('01_raw_data'!AD71))="INTERNSHIP"), "Intern", IF(OR(UPPER(TRIM('01_raw_data'!AD71))="PART TIME", UPPER(TRIM('01_raw_data'!AD71))="PART-TIME"), "Part Time")))), "Check")</f>
        <v>Full Time</v>
      </c>
      <c r="AF68">
        <f>IFERROR(IF(AND(VALUE('01_raw_data'!AE71)&gt;=0,VALUE('01_raw_data'!AE71)&lt;=100), VALUE('01_raw_data'!AE71), "Check"), "Check")</f>
        <v>63</v>
      </c>
    </row>
    <row r="69" spans="1:32" x14ac:dyDescent="0.2">
      <c r="A69" t="str">
        <f>"E"&amp;TEXT(VALUE(SUBSTITUTE(UPPER(TRIM('01_raw_data'!A72)),"E","")),"0000")</f>
        <v>E0068</v>
      </c>
      <c r="B69" t="str">
        <f>IF('01_raw_data'!B72="", "", PROPER(TRIM('01_raw_data'!B72)))</f>
        <v>Daniel Kowalski</v>
      </c>
      <c r="C69" t="str">
        <f>_xlfn.XLOOKUP(PROPER(TRIM('01_raw_data'!C72)),'03_lookups'!$A$4:$A$9,'03_lookups'!$B$4:$B$9,"Needs Review")</f>
        <v>Male</v>
      </c>
      <c r="D69">
        <f>VALUE('01_raw_data'!D72)</f>
        <v>57</v>
      </c>
      <c r="E69" s="17">
        <f>IF(OR('01_raw_data'!E72="", LOWER(TRIM('01_raw_data'!E72))="not available"), "Missing", '01_raw_data'!E72)</f>
        <v>25228</v>
      </c>
      <c r="F69" t="str">
        <f t="shared" si="1"/>
        <v>Valid</v>
      </c>
      <c r="G69" t="str">
        <f>_xlfn.XLOOKUP(UPPER(TRIM('01_raw_data'!F72)),'04_departments'!A72:A127,'04_departments'!C72:C127,"Needs Review")</f>
        <v>Needs Review</v>
      </c>
      <c r="H69" t="str">
        <f>_xlfn.XLOOKUP('01_clean_data'!G69, '04_departments'!$C$5:$C$60,'04_departments'!$D$5:$D$60,"Needs Review")</f>
        <v>Needs Review</v>
      </c>
      <c r="I69" t="str">
        <f>PROPER(TRIM('01_raw_data'!H72))</f>
        <v>Senior Data Analyst</v>
      </c>
      <c r="J69" t="str">
        <f>IFERROR(UPPER('01_raw_data'!I72), "")</f>
        <v>L3</v>
      </c>
      <c r="K69" t="str">
        <f>IFERROR(UPPER('01_raw_data'!J72), "")</f>
        <v>M058</v>
      </c>
      <c r="L69" t="str">
        <f>IFERROR(VLOOKUP(K69,'05_manager_mapping'!$A$5:$B$64,2), "Missing")</f>
        <v>Lukas Esposito</v>
      </c>
      <c r="M69" t="str">
        <f>IFERROR(_xlfn.XLOOKUP('01_raw_data'!L72,'06_location_master'!$B$5:$B$60,'06_location_master'!$C$5:$C$60), "Missing Location")</f>
        <v>Brussels</v>
      </c>
      <c r="N69" t="str">
        <f>IFERROR(_xlfn.XLOOKUP(M69,'06_location_master'!$C$5:$C$60,'06_location_master'!$D$5:$D$60), "Missing Country")</f>
        <v>Belgium</v>
      </c>
      <c r="O69" t="str">
        <f>IFERROR(_xlfn.XLOOKUP(M69,'06_location_master'!$C$5:$C$60,'06_location_master'!$E$5:$E$60), "Missing State")</f>
        <v>Brussels-Capital</v>
      </c>
      <c r="P69" s="17" t="str">
        <f>IFERROR(--'01_raw_data'!O72,"Missing Date")</f>
        <v>Missing Date</v>
      </c>
      <c r="Q69" s="17" t="str">
        <f>IF(TRIM('01_raw_data'!P72)="","", IFERROR('01_raw_data'!P72, "check"))</f>
        <v/>
      </c>
      <c r="R69" t="str">
        <f>IFERROR(IF(OR(UPPER(TRIM('01_raw_data'!Q72))="A",UPPER(TRIM('01_raw_data'!Q72)="ACTVE"),UPPER(TRIM('01_raw_data'!Q72))="ACTIVE"), "Active", IF(OR(UPPER(TRIM('01_raw_data'!Q72)="INACTIVE"),UPPER(TRIM('01_raw_data'!Q72))="INACTVE"),"Inactive",IF(OR(UPPER(TRIM('01_raw_data'!Q72))="EXITED"), "Exited", IF(OR(UPPER(TRIM('01_raw_data'!Q72))="TERMINATED"), "Terminated", IF(OR(UPPER(TRIM('01_raw_data'!Q72))="LEFT"),"Left",IF(OR(UPPER(TRIM('01_raw_data'!Q72))="RESIGNED"),"Resigned")))))),"Check")</f>
        <v>Active</v>
      </c>
      <c r="S69" s="19">
        <f>IFERROR(IF(VALUE('01_raw_data'!R72)&gt;0,VALUE('01_raw_data'!R72),"Check"),"Check")</f>
        <v>72000</v>
      </c>
      <c r="T69" s="19">
        <f>IFERROR(IF(VALUE('01_raw_data'!S72)&gt;0, VALUE('01_raw_data'!S72), "Check"), "Check")</f>
        <v>3600</v>
      </c>
      <c r="U69">
        <f>IFERROR(VLOOKUP(UPPER(TRIM('01_raw_data'!T72)),'07_performance_master'!$A$5:$B$14,2,FALSE),"Check")</f>
        <v>3</v>
      </c>
      <c r="V69">
        <f>IFERROR(IF(VALUE('01_raw_data'!U72)&gt;0,VALUE('01_raw_data'!U72),"Check"),"Check")</f>
        <v>21</v>
      </c>
      <c r="W69">
        <f>IFERROR(IF(VALUE('01_raw_data'!V72)&gt;=0, VALUE('01_raw_data'!V72), "Check"), "Check")</f>
        <v>8</v>
      </c>
      <c r="X69">
        <f>IFERROR(IF(VALUE('01_raw_data'!W72)&gt;=0, VALUE('01_raw_data'!W72),"Check"), "Check")</f>
        <v>5</v>
      </c>
      <c r="Y69">
        <f>IFERROR(IF(AND(VALUE('01_raw_data'!X72)&gt;=0, VALUE('01_raw_data'!X72)&lt;=100), VALUE('01_raw_data'!X72), "Check"), "Check")</f>
        <v>68</v>
      </c>
      <c r="Z69" t="str">
        <f>IFERROR(IF(OR(UPPER(TRIM('01_raw_data'!Y72))="YES", UPPER(TRIM('01_raw_data'!Y72))="PROMOTED"),"Promoted", IF(OR(UPPER(TRIM('01_raw_data'!Y72))="NO",UPPER(TRIM('01_raw_data'!Y72))="NOT PROMOTED"), "Not Promoted", "Check")),"Check")</f>
        <v>Not Promoted</v>
      </c>
      <c r="AA69" t="str">
        <f>IFERROR(PROPER(TRIM('01_raw_data'!Z72)), "")</f>
        <v>Bachelor'S</v>
      </c>
      <c r="AB69" t="str">
        <f>IFERROR(PROPER(TRIM('01_raw_data'!AA72)),"")</f>
        <v>University Hiring</v>
      </c>
      <c r="AC69" t="str">
        <f>IFERROR(IF(UPPER(TRIM('01_raw_data'!AB72))="HYBRID","Hybrid",IF(OR(UPPER(TRIM('01_raw_data'!AB72))="REMOTE",UPPER(TRIM('01_raw_data'!AB72))="WFH",UPPER(TRIM('01_raw_data'!AB72))="WORK FROM HOME"),"Remote",IF(OR(UPPER(TRIM('01_raw_data'!AB72))="ONSITE",UPPER(TRIM('01_raw_data'!AB72))="ON-SITE",UPPER(TRIM('01_raw_data'!AB72))="OFFICE"),"Office"))),"Check")</f>
        <v>Remote</v>
      </c>
      <c r="AD69" t="str">
        <f>IFERROR(VLOOKUP(UPPER(TRIM('01_raw_data'!AC72)),'09_cost_center'!$A$5:$E$19,1,FALSE), "Check")</f>
        <v>EU-CC103</v>
      </c>
      <c r="AE69" t="str">
        <f>IFERROR(IF(OR(UPPER(TRIM('01_raw_data'!AD72))="CONTRACT", UPPER(TRIM('01_raw_data'!AD72))="CONTRACTOR"), "Contract", IF(OR(PROPER(TRIM('01_raw_data'!AD72))="FTE", UPPER(TRIM('01_raw_data'!AD72))="FULL TIME", UPPER(TRIM('01_raw_data'!AD72))="FULL-TIME"), "Full Time", IF(OR(UPPER(TRIM('01_raw_data'!AD72))="INTERN", UPPER(TRIM('01_raw_data'!AD72))="INTERNSHIP"), "Intern", IF(OR(UPPER(TRIM('01_raw_data'!AD72))="PART TIME", UPPER(TRIM('01_raw_data'!AD72))="PART-TIME"), "Part Time")))), "Check")</f>
        <v>Full Time</v>
      </c>
      <c r="AF69">
        <f>IFERROR(IF(AND(VALUE('01_raw_data'!AE72)&gt;=0,VALUE('01_raw_data'!AE72)&lt;=100), VALUE('01_raw_data'!AE72), "Check"), "Check")</f>
        <v>63.5</v>
      </c>
    </row>
    <row r="70" spans="1:32" x14ac:dyDescent="0.2">
      <c r="A70" t="str">
        <f>"E"&amp;TEXT(VALUE(SUBSTITUTE(UPPER(TRIM('01_raw_data'!A73)),"E","")),"0000")</f>
        <v>E0069</v>
      </c>
      <c r="B70" t="str">
        <f>IF('01_raw_data'!B73="", "", PROPER(TRIM('01_raw_data'!B73)))</f>
        <v>Axel Doyle</v>
      </c>
      <c r="C70" t="str">
        <f>_xlfn.XLOOKUP(PROPER(TRIM('01_raw_data'!C73)),'03_lookups'!$A$4:$A$9,'03_lookups'!$B$4:$B$9,"Needs Review")</f>
        <v>Male</v>
      </c>
      <c r="D70">
        <f>VALUE('01_raw_data'!D73)</f>
        <v>28</v>
      </c>
      <c r="E70" s="17">
        <f>IF(OR('01_raw_data'!E73="", LOWER(TRIM('01_raw_data'!E73))="not available"), "Missing", '01_raw_data'!E73)</f>
        <v>35645</v>
      </c>
      <c r="F70" t="str">
        <f t="shared" si="1"/>
        <v>Valid</v>
      </c>
      <c r="G70" t="str">
        <f>_xlfn.XLOOKUP(UPPER(TRIM('01_raw_data'!F73)),'04_departments'!A73:A128,'04_departments'!C73:C128,"Needs Review")</f>
        <v>Needs Review</v>
      </c>
      <c r="H70" t="str">
        <f>_xlfn.XLOOKUP('01_clean_data'!G70, '04_departments'!$C$5:$C$60,'04_departments'!$D$5:$D$60,"Needs Review")</f>
        <v>Needs Review</v>
      </c>
      <c r="I70" t="str">
        <f>PROPER(TRIM('01_raw_data'!H73))</f>
        <v>It Support Analyst</v>
      </c>
      <c r="J70" t="str">
        <f>IFERROR(UPPER('01_raw_data'!I73), "")</f>
        <v>L2</v>
      </c>
      <c r="K70" t="str">
        <f>IFERROR(UPPER('01_raw_data'!J73), "")</f>
        <v>M045</v>
      </c>
      <c r="L70" t="str">
        <f>IFERROR(VLOOKUP(K70,'05_manager_mapping'!$A$5:$B$64,2), "Missing")</f>
        <v>Bram Robert</v>
      </c>
      <c r="M70" t="str">
        <f>IFERROR(_xlfn.XLOOKUP('01_raw_data'!L73,'06_location_master'!$B$5:$B$60,'06_location_master'!$C$5:$C$60), "Missing Location")</f>
        <v>Berlin</v>
      </c>
      <c r="N70" t="str">
        <f>IFERROR(_xlfn.XLOOKUP(M70,'06_location_master'!$C$5:$C$60,'06_location_master'!$D$5:$D$60), "Missing Country")</f>
        <v>Germany</v>
      </c>
      <c r="O70" t="str">
        <f>IFERROR(_xlfn.XLOOKUP(M70,'06_location_master'!$C$5:$C$60,'06_location_master'!$E$5:$E$60), "Missing State")</f>
        <v>Berlin</v>
      </c>
      <c r="P70" s="17">
        <f>IFERROR(--'01_raw_data'!O73,"Missing Date")</f>
        <v>43510</v>
      </c>
      <c r="Q70" s="17" t="str">
        <f>IF(TRIM('01_raw_data'!P73)="","", IFERROR('01_raw_data'!P73, "check"))</f>
        <v/>
      </c>
      <c r="R70" t="str">
        <f>IFERROR(IF(OR(UPPER(TRIM('01_raw_data'!Q73))="A",UPPER(TRIM('01_raw_data'!Q73)="ACTVE"),UPPER(TRIM('01_raw_data'!Q73))="ACTIVE"), "Active", IF(OR(UPPER(TRIM('01_raw_data'!Q73)="INACTIVE"),UPPER(TRIM('01_raw_data'!Q73))="INACTVE"),"Inactive",IF(OR(UPPER(TRIM('01_raw_data'!Q73))="EXITED"), "Exited", IF(OR(UPPER(TRIM('01_raw_data'!Q73))="TERMINATED"), "Terminated", IF(OR(UPPER(TRIM('01_raw_data'!Q73))="LEFT"),"Left",IF(OR(UPPER(TRIM('01_raw_data'!Q73))="RESIGNED"),"Resigned")))))),"Check")</f>
        <v>Active</v>
      </c>
      <c r="S70" s="19">
        <f>IFERROR(IF(VALUE('01_raw_data'!R73)&gt;0,VALUE('01_raw_data'!R73),"Check"),"Check")</f>
        <v>57000</v>
      </c>
      <c r="T70" s="19">
        <f>IFERROR(IF(VALUE('01_raw_data'!S73)&gt;0, VALUE('01_raw_data'!S73), "Check"), "Check")</f>
        <v>5100</v>
      </c>
      <c r="U70">
        <f>IFERROR(VLOOKUP(UPPER(TRIM('01_raw_data'!T73)),'07_performance_master'!$A$5:$B$14,2,FALSE),"Check")</f>
        <v>4</v>
      </c>
      <c r="V70">
        <f>IFERROR(IF(VALUE('01_raw_data'!U73)&gt;0,VALUE('01_raw_data'!U73),"Check"),"Check")</f>
        <v>44</v>
      </c>
      <c r="W70">
        <f>IFERROR(IF(VALUE('01_raw_data'!V73)&gt;=0, VALUE('01_raw_data'!V73), "Check"), "Check")</f>
        <v>28</v>
      </c>
      <c r="X70">
        <f>IFERROR(IF(VALUE('01_raw_data'!W73)&gt;=0, VALUE('01_raw_data'!W73),"Check"), "Check")</f>
        <v>17</v>
      </c>
      <c r="Y70">
        <f>IFERROR(IF(AND(VALUE('01_raw_data'!X73)&gt;=0, VALUE('01_raw_data'!X73)&lt;=100), VALUE('01_raw_data'!X73), "Check"), "Check")</f>
        <v>68</v>
      </c>
      <c r="Z70" t="str">
        <f>IFERROR(IF(OR(UPPER(TRIM('01_raw_data'!Y73))="YES", UPPER(TRIM('01_raw_data'!Y73))="PROMOTED"),"Promoted", IF(OR(UPPER(TRIM('01_raw_data'!Y73))="NO",UPPER(TRIM('01_raw_data'!Y73))="NOT PROMOTED"), "Not Promoted", "Check")),"Check")</f>
        <v>Not Promoted</v>
      </c>
      <c r="AA70" t="str">
        <f>IFERROR(PROPER(TRIM('01_raw_data'!Z73)), "")</f>
        <v>Master'S</v>
      </c>
      <c r="AB70" t="str">
        <f>IFERROR(PROPER(TRIM('01_raw_data'!AA73)),"")</f>
        <v>European Job Board</v>
      </c>
      <c r="AC70" t="str">
        <f>IFERROR(IF(UPPER(TRIM('01_raw_data'!AB73))="HYBRID","Hybrid",IF(OR(UPPER(TRIM('01_raw_data'!AB73))="REMOTE",UPPER(TRIM('01_raw_data'!AB73))="WFH",UPPER(TRIM('01_raw_data'!AB73))="WORK FROM HOME"),"Remote",IF(OR(UPPER(TRIM('01_raw_data'!AB73))="ONSITE",UPPER(TRIM('01_raw_data'!AB73))="ON-SITE",UPPER(TRIM('01_raw_data'!AB73))="OFFICE"),"Office"))),"Check")</f>
        <v>Hybrid</v>
      </c>
      <c r="AD70" t="str">
        <f>IFERROR(VLOOKUP(UPPER(TRIM('01_raw_data'!AC73)),'09_cost_center'!$A$5:$E$19,1,FALSE), "Check")</f>
        <v>EU-CC104</v>
      </c>
      <c r="AE70" t="str">
        <f>IFERROR(IF(OR(UPPER(TRIM('01_raw_data'!AD73))="CONTRACT", UPPER(TRIM('01_raw_data'!AD73))="CONTRACTOR"), "Contract", IF(OR(PROPER(TRIM('01_raw_data'!AD73))="FTE", UPPER(TRIM('01_raw_data'!AD73))="FULL TIME", UPPER(TRIM('01_raw_data'!AD73))="FULL-TIME"), "Full Time", IF(OR(UPPER(TRIM('01_raw_data'!AD73))="INTERN", UPPER(TRIM('01_raw_data'!AD73))="INTERNSHIP"), "Intern", IF(OR(UPPER(TRIM('01_raw_data'!AD73))="PART TIME", UPPER(TRIM('01_raw_data'!AD73))="PART-TIME"), "Part Time")))), "Check")</f>
        <v>Full Time</v>
      </c>
      <c r="AF70">
        <f>IFERROR(IF(AND(VALUE('01_raw_data'!AE73)&gt;=0,VALUE('01_raw_data'!AE73)&lt;=100), VALUE('01_raw_data'!AE73), "Check"), "Check")</f>
        <v>71.3</v>
      </c>
    </row>
    <row r="71" spans="1:32" x14ac:dyDescent="0.2">
      <c r="A71" t="str">
        <f>"E"&amp;TEXT(VALUE(SUBSTITUTE(UPPER(TRIM('01_raw_data'!A74)),"E","")),"0000")</f>
        <v>E0070</v>
      </c>
      <c r="B71" t="str">
        <f>IF('01_raw_data'!B74="", "", PROPER(TRIM('01_raw_data'!B74)))</f>
        <v>Eva Nowak</v>
      </c>
      <c r="C71" t="str">
        <f>_xlfn.XLOOKUP(PROPER(TRIM('01_raw_data'!C74)),'03_lookups'!$A$4:$A$9,'03_lookups'!$B$4:$B$9,"Needs Review")</f>
        <v>Male</v>
      </c>
      <c r="D71">
        <f>VALUE('01_raw_data'!D74)</f>
        <v>25</v>
      </c>
      <c r="E71" s="17">
        <f>IF(OR('01_raw_data'!E74="", LOWER(TRIM('01_raw_data'!E74))="not available"), "Missing", '01_raw_data'!E74)</f>
        <v>37011</v>
      </c>
      <c r="F71" t="str">
        <f t="shared" si="1"/>
        <v>Valid</v>
      </c>
      <c r="G71" t="str">
        <f>_xlfn.XLOOKUP(UPPER(TRIM('01_raw_data'!F74)),'04_departments'!A74:A129,'04_departments'!C74:C129,"Needs Review")</f>
        <v>Needs Review</v>
      </c>
      <c r="H71" t="str">
        <f>_xlfn.XLOOKUP('01_clean_data'!G71, '04_departments'!$C$5:$C$60,'04_departments'!$D$5:$D$60,"Needs Review")</f>
        <v>Needs Review</v>
      </c>
      <c r="I71" t="str">
        <f>PROPER(TRIM('01_raw_data'!H74))</f>
        <v>Financial Analyst</v>
      </c>
      <c r="J71" t="str">
        <f>IFERROR(UPPER('01_raw_data'!I74), "")</f>
        <v>L2</v>
      </c>
      <c r="K71" t="str">
        <f>IFERROR(UPPER('01_raw_data'!J74), "")</f>
        <v>M036</v>
      </c>
      <c r="L71" t="str">
        <f>IFERROR(VLOOKUP(K71,'05_manager_mapping'!$A$5:$B$64,2), "Missing")</f>
        <v>Beatrice Meyer</v>
      </c>
      <c r="M71" t="str">
        <f>IFERROR(_xlfn.XLOOKUP('01_raw_data'!L74,'06_location_master'!$B$5:$B$60,'06_location_master'!$C$5:$C$60), "Missing Location")</f>
        <v>Paris</v>
      </c>
      <c r="N71" t="str">
        <f>IFERROR(_xlfn.XLOOKUP(M71,'06_location_master'!$C$5:$C$60,'06_location_master'!$D$5:$D$60), "Missing Country")</f>
        <v>France</v>
      </c>
      <c r="O71" t="str">
        <f>IFERROR(_xlfn.XLOOKUP(M71,'06_location_master'!$C$5:$C$60,'06_location_master'!$E$5:$E$60), "Missing State")</f>
        <v>Ile-de-France</v>
      </c>
      <c r="P71" s="17">
        <f>IFERROR(--'01_raw_data'!O74,"Missing Date")</f>
        <v>45318</v>
      </c>
      <c r="Q71" s="17" t="str">
        <f>IF(TRIM('01_raw_data'!P74)="","", IFERROR('01_raw_data'!P74, "check"))</f>
        <v/>
      </c>
      <c r="R71" t="str">
        <f>IFERROR(IF(OR(UPPER(TRIM('01_raw_data'!Q74))="A",UPPER(TRIM('01_raw_data'!Q74)="ACTVE"),UPPER(TRIM('01_raw_data'!Q74))="ACTIVE"), "Active", IF(OR(UPPER(TRIM('01_raw_data'!Q74)="INACTIVE"),UPPER(TRIM('01_raw_data'!Q74))="INACTVE"),"Inactive",IF(OR(UPPER(TRIM('01_raw_data'!Q74))="EXITED"), "Exited", IF(OR(UPPER(TRIM('01_raw_data'!Q74))="TERMINATED"), "Terminated", IF(OR(UPPER(TRIM('01_raw_data'!Q74))="LEFT"),"Left",IF(OR(UPPER(TRIM('01_raw_data'!Q74))="RESIGNED"),"Resigned")))))),"Check")</f>
        <v>Active</v>
      </c>
      <c r="S71" s="19">
        <f>IFERROR(IF(VALUE('01_raw_data'!R74)&gt;0,VALUE('01_raw_data'!R74),"Check"),"Check")</f>
        <v>60000</v>
      </c>
      <c r="T71" s="19">
        <f>IFERROR(IF(VALUE('01_raw_data'!S74)&gt;0, VALUE('01_raw_data'!S74), "Check"), "Check")</f>
        <v>8400</v>
      </c>
      <c r="U71">
        <f>IFERROR(VLOOKUP(UPPER(TRIM('01_raw_data'!T74)),'07_performance_master'!$A$5:$B$14,2,FALSE),"Check")</f>
        <v>5</v>
      </c>
      <c r="V71">
        <f>IFERROR(IF(VALUE('01_raw_data'!U74)&gt;0,VALUE('01_raw_data'!U74),"Check"),"Check")</f>
        <v>50</v>
      </c>
      <c r="W71">
        <f>IFERROR(IF(VALUE('01_raw_data'!V74)&gt;=0, VALUE('01_raw_data'!V74), "Check"), "Check")</f>
        <v>11</v>
      </c>
      <c r="X71">
        <f>IFERROR(IF(VALUE('01_raw_data'!W74)&gt;=0, VALUE('01_raw_data'!W74),"Check"), "Check")</f>
        <v>12</v>
      </c>
      <c r="Y71">
        <f>IFERROR(IF(AND(VALUE('01_raw_data'!X74)&gt;=0, VALUE('01_raw_data'!X74)&lt;=100), VALUE('01_raw_data'!X74), "Check"), "Check")</f>
        <v>75</v>
      </c>
      <c r="Z71" t="str">
        <f>IFERROR(IF(OR(UPPER(TRIM('01_raw_data'!Y74))="YES", UPPER(TRIM('01_raw_data'!Y74))="PROMOTED"),"Promoted", IF(OR(UPPER(TRIM('01_raw_data'!Y74))="NO",UPPER(TRIM('01_raw_data'!Y74))="NOT PROMOTED"), "Not Promoted", "Check")),"Check")</f>
        <v>Not Promoted</v>
      </c>
      <c r="AA71" t="str">
        <f>IFERROR(PROPER(TRIM('01_raw_data'!Z74)), "")</f>
        <v>Diploma</v>
      </c>
      <c r="AB71" t="str">
        <f>IFERROR(PROPER(TRIM('01_raw_data'!AA74)),"")</f>
        <v>Agency</v>
      </c>
      <c r="AC71" t="str">
        <f>IFERROR(IF(UPPER(TRIM('01_raw_data'!AB74))="HYBRID","Hybrid",IF(OR(UPPER(TRIM('01_raw_data'!AB74))="REMOTE",UPPER(TRIM('01_raw_data'!AB74))="WFH",UPPER(TRIM('01_raw_data'!AB74))="WORK FROM HOME"),"Remote",IF(OR(UPPER(TRIM('01_raw_data'!AB74))="ONSITE",UPPER(TRIM('01_raw_data'!AB74))="ON-SITE",UPPER(TRIM('01_raw_data'!AB74))="OFFICE"),"Office"))),"Check")</f>
        <v>Hybrid</v>
      </c>
      <c r="AD71" t="str">
        <f>IFERROR(VLOOKUP(UPPER(TRIM('01_raw_data'!AC74)),'09_cost_center'!$A$5:$E$19,1,FALSE), "Check")</f>
        <v>EU-CC301</v>
      </c>
      <c r="AE71" t="str">
        <f>IFERROR(IF(OR(UPPER(TRIM('01_raw_data'!AD74))="CONTRACT", UPPER(TRIM('01_raw_data'!AD74))="CONTRACTOR"), "Contract", IF(OR(PROPER(TRIM('01_raw_data'!AD74))="FTE", UPPER(TRIM('01_raw_data'!AD74))="FULL TIME", UPPER(TRIM('01_raw_data'!AD74))="FULL-TIME"), "Full Time", IF(OR(UPPER(TRIM('01_raw_data'!AD74))="INTERN", UPPER(TRIM('01_raw_data'!AD74))="INTERNSHIP"), "Intern", IF(OR(UPPER(TRIM('01_raw_data'!AD74))="PART TIME", UPPER(TRIM('01_raw_data'!AD74))="PART-TIME"), "Part Time")))), "Check")</f>
        <v>Intern</v>
      </c>
      <c r="AF71">
        <f>IFERROR(IF(AND(VALUE('01_raw_data'!AE74)&gt;=0,VALUE('01_raw_data'!AE74)&lt;=100), VALUE('01_raw_data'!AE74), "Check"), "Check")</f>
        <v>85.2</v>
      </c>
    </row>
    <row r="72" spans="1:32" x14ac:dyDescent="0.2">
      <c r="A72" t="str">
        <f>"E"&amp;TEXT(VALUE(SUBSTITUTE(UPPER(TRIM('01_raw_data'!A75)),"E","")),"0000")</f>
        <v>E0071</v>
      </c>
      <c r="B72" t="str">
        <f>IF('01_raw_data'!B75="", "", PROPER(TRIM('01_raw_data'!B75)))</f>
        <v>Claudia Perez</v>
      </c>
      <c r="C72" t="str">
        <f>_xlfn.XLOOKUP(PROPER(TRIM('01_raw_data'!C75)),'03_lookups'!$A$4:$A$9,'03_lookups'!$B$4:$B$9,"Needs Review")</f>
        <v>Female</v>
      </c>
      <c r="D72">
        <f>VALUE('01_raw_data'!D75)</f>
        <v>30</v>
      </c>
      <c r="E72" s="17">
        <f>IF(OR('01_raw_data'!E75="", LOWER(TRIM('01_raw_data'!E75))="not available"), "Missing", '01_raw_data'!E75)</f>
        <v>34972</v>
      </c>
      <c r="F72" t="str">
        <f t="shared" si="1"/>
        <v>Valid</v>
      </c>
      <c r="G72" t="str">
        <f>_xlfn.XLOOKUP(UPPER(TRIM('01_raw_data'!F75)),'04_departments'!A75:A130,'04_departments'!C75:C130,"Needs Review")</f>
        <v>Needs Review</v>
      </c>
      <c r="H72" t="str">
        <f>_xlfn.XLOOKUP('01_clean_data'!G72, '04_departments'!$C$5:$C$60,'04_departments'!$D$5:$D$60,"Needs Review")</f>
        <v>Needs Review</v>
      </c>
      <c r="I72" t="str">
        <f>PROPER(TRIM('01_raw_data'!H75))</f>
        <v>Customer Success Manager</v>
      </c>
      <c r="J72" t="str">
        <f>IFERROR(UPPER('01_raw_data'!I75), "")</f>
        <v>L2</v>
      </c>
      <c r="K72" t="str">
        <f>IFERROR(UPPER('01_raw_data'!J75), "")</f>
        <v>M050</v>
      </c>
      <c r="L72" t="str">
        <f>IFERROR(VLOOKUP(K72,'05_manager_mapping'!$A$5:$B$64,2), "Missing")</f>
        <v>Louis Szymanski</v>
      </c>
      <c r="M72" t="str">
        <f>IFERROR(_xlfn.XLOOKUP('01_raw_data'!L75,'06_location_master'!$B$5:$B$60,'06_location_master'!$C$5:$C$60), "Missing Location")</f>
        <v>Dublin</v>
      </c>
      <c r="N72" t="str">
        <f>IFERROR(_xlfn.XLOOKUP(M72,'06_location_master'!$C$5:$C$60,'06_location_master'!$D$5:$D$60), "Missing Country")</f>
        <v>Ireland</v>
      </c>
      <c r="O72" t="str">
        <f>IFERROR(_xlfn.XLOOKUP(M72,'06_location_master'!$C$5:$C$60,'06_location_master'!$E$5:$E$60), "Missing State")</f>
        <v>Leinster</v>
      </c>
      <c r="P72" s="17">
        <f>IFERROR(--'01_raw_data'!O75,"Missing Date")</f>
        <v>44339</v>
      </c>
      <c r="Q72" s="17">
        <f>IF(TRIM('01_raw_data'!P75)="","", IFERROR('01_raw_data'!P75, "check"))</f>
        <v>45937</v>
      </c>
      <c r="R72" t="str">
        <f>IFERROR(IF(OR(UPPER(TRIM('01_raw_data'!Q75))="A",UPPER(TRIM('01_raw_data'!Q75)="ACTVE"),UPPER(TRIM('01_raw_data'!Q75))="ACTIVE"), "Active", IF(OR(UPPER(TRIM('01_raw_data'!Q75)="INACTIVE"),UPPER(TRIM('01_raw_data'!Q75))="INACTVE"),"Inactive",IF(OR(UPPER(TRIM('01_raw_data'!Q75))="EXITED"), "Exited", IF(OR(UPPER(TRIM('01_raw_data'!Q75))="TERMINATED"), "Terminated", IF(OR(UPPER(TRIM('01_raw_data'!Q75))="LEFT"),"Left",IF(OR(UPPER(TRIM('01_raw_data'!Q75))="RESIGNED"),"Resigned")))))),"Check")</f>
        <v>Exited</v>
      </c>
      <c r="S72" s="19">
        <f>IFERROR(IF(VALUE('01_raw_data'!R75)&gt;0,VALUE('01_raw_data'!R75),"Check"),"Check")</f>
        <v>57000</v>
      </c>
      <c r="T72" s="19">
        <f>IFERROR(IF(VALUE('01_raw_data'!S75)&gt;0, VALUE('01_raw_data'!S75), "Check"), "Check")</f>
        <v>2800</v>
      </c>
      <c r="U72">
        <f>IFERROR(VLOOKUP(UPPER(TRIM('01_raw_data'!T75)),'07_performance_master'!$A$5:$B$14,2,FALSE),"Check")</f>
        <v>3</v>
      </c>
      <c r="V72">
        <f>IFERROR(IF(VALUE('01_raw_data'!U75)&gt;0,VALUE('01_raw_data'!U75),"Check"),"Check")</f>
        <v>29</v>
      </c>
      <c r="W72">
        <f>IFERROR(IF(VALUE('01_raw_data'!V75)&gt;=0, VALUE('01_raw_data'!V75), "Check"), "Check")</f>
        <v>24</v>
      </c>
      <c r="X72">
        <f>IFERROR(IF(VALUE('01_raw_data'!W75)&gt;=0, VALUE('01_raw_data'!W75),"Check"), "Check")</f>
        <v>6</v>
      </c>
      <c r="Y72">
        <f>IFERROR(IF(AND(VALUE('01_raw_data'!X75)&gt;=0, VALUE('01_raw_data'!X75)&lt;=100), VALUE('01_raw_data'!X75), "Check"), "Check")</f>
        <v>47</v>
      </c>
      <c r="Z72" t="str">
        <f>IFERROR(IF(OR(UPPER(TRIM('01_raw_data'!Y75))="YES", UPPER(TRIM('01_raw_data'!Y75))="PROMOTED"),"Promoted", IF(OR(UPPER(TRIM('01_raw_data'!Y75))="NO",UPPER(TRIM('01_raw_data'!Y75))="NOT PROMOTED"), "Not Promoted", "Check")),"Check")</f>
        <v>Not Promoted</v>
      </c>
      <c r="AA72" t="str">
        <f>IFERROR(PROPER(TRIM('01_raw_data'!Z75)), "")</f>
        <v>Bachelor'S</v>
      </c>
      <c r="AB72" t="str">
        <f>IFERROR(PROPER(TRIM('01_raw_data'!AA75)),"")</f>
        <v>Agency</v>
      </c>
      <c r="AC72" t="str">
        <f>IFERROR(IF(UPPER(TRIM('01_raw_data'!AB75))="HYBRID","Hybrid",IF(OR(UPPER(TRIM('01_raw_data'!AB75))="REMOTE",UPPER(TRIM('01_raw_data'!AB75))="WFH",UPPER(TRIM('01_raw_data'!AB75))="WORK FROM HOME"),"Remote",IF(OR(UPPER(TRIM('01_raw_data'!AB75))="ONSITE",UPPER(TRIM('01_raw_data'!AB75))="ON-SITE",UPPER(TRIM('01_raw_data'!AB75))="OFFICE"),"Office"))),"Check")</f>
        <v>Office</v>
      </c>
      <c r="AD72" t="str">
        <f>IFERROR(VLOOKUP(UPPER(TRIM('01_raw_data'!AC75)),'09_cost_center'!$A$5:$E$19,1,FALSE), "Check")</f>
        <v>EU-CC202</v>
      </c>
      <c r="AE72" t="str">
        <f>IFERROR(IF(OR(UPPER(TRIM('01_raw_data'!AD75))="CONTRACT", UPPER(TRIM('01_raw_data'!AD75))="CONTRACTOR"), "Contract", IF(OR(PROPER(TRIM('01_raw_data'!AD75))="FTE", UPPER(TRIM('01_raw_data'!AD75))="FULL TIME", UPPER(TRIM('01_raw_data'!AD75))="FULL-TIME"), "Full Time", IF(OR(UPPER(TRIM('01_raw_data'!AD75))="INTERN", UPPER(TRIM('01_raw_data'!AD75))="INTERNSHIP"), "Intern", IF(OR(UPPER(TRIM('01_raw_data'!AD75))="PART TIME", UPPER(TRIM('01_raw_data'!AD75))="PART-TIME"), "Part Time")))), "Check")</f>
        <v>Full Time</v>
      </c>
      <c r="AF72">
        <f>IFERROR(IF(AND(VALUE('01_raw_data'!AE75)&gt;=0,VALUE('01_raw_data'!AE75)&lt;=100), VALUE('01_raw_data'!AE75), "Check"), "Check")</f>
        <v>57.7</v>
      </c>
    </row>
    <row r="73" spans="1:32" x14ac:dyDescent="0.2">
      <c r="A73" t="str">
        <f>"E"&amp;TEXT(VALUE(SUBSTITUTE(UPPER(TRIM('01_raw_data'!A76)),"E","")),"0000")</f>
        <v>E0072</v>
      </c>
      <c r="B73" t="str">
        <f>IF('01_raw_data'!B76="", "", PROPER(TRIM('01_raw_data'!B76)))</f>
        <v>Nathan Becker</v>
      </c>
      <c r="C73" t="str">
        <f>_xlfn.XLOOKUP(PROPER(TRIM('01_raw_data'!C76)),'03_lookups'!$A$4:$A$9,'03_lookups'!$B$4:$B$9,"Needs Review")</f>
        <v>Male</v>
      </c>
      <c r="D73">
        <f>VALUE('01_raw_data'!D76)</f>
        <v>37</v>
      </c>
      <c r="E73" s="17">
        <f>IF(OR('01_raw_data'!E76="", LOWER(TRIM('01_raw_data'!E76))="not available"), "Missing", '01_raw_data'!E76)</f>
        <v>32670</v>
      </c>
      <c r="F73" t="str">
        <f t="shared" si="1"/>
        <v>Valid</v>
      </c>
      <c r="G73" t="str">
        <f>_xlfn.XLOOKUP(UPPER(TRIM('01_raw_data'!F76)),'04_departments'!A76:A131,'04_departments'!C76:C131,"Needs Review")</f>
        <v>Needs Review</v>
      </c>
      <c r="H73" t="str">
        <f>_xlfn.XLOOKUP('01_clean_data'!G73, '04_departments'!$C$5:$C$60,'04_departments'!$D$5:$D$60,"Needs Review")</f>
        <v>Needs Review</v>
      </c>
      <c r="I73" t="str">
        <f>PROPER(TRIM('01_raw_data'!H76))</f>
        <v>Analytics Engineer</v>
      </c>
      <c r="J73" t="str">
        <f>IFERROR(UPPER('01_raw_data'!I76), "")</f>
        <v>L2</v>
      </c>
      <c r="K73" t="str">
        <f>IFERROR(UPPER('01_raw_data'!J76), "")</f>
        <v>M037</v>
      </c>
      <c r="L73" t="str">
        <f>IFERROR(VLOOKUP(K73,'05_manager_mapping'!$A$5:$B$64,2), "Missing")</f>
        <v>Elsa Andersson</v>
      </c>
      <c r="M73" t="str">
        <f>IFERROR(_xlfn.XLOOKUP('01_raw_data'!L76,'06_location_master'!$B$5:$B$60,'06_location_master'!$C$5:$C$60), "Missing Location")</f>
        <v>Munich</v>
      </c>
      <c r="N73" t="str">
        <f>IFERROR(_xlfn.XLOOKUP(M73,'06_location_master'!$C$5:$C$60,'06_location_master'!$D$5:$D$60), "Missing Country")</f>
        <v>Germany</v>
      </c>
      <c r="O73" t="str">
        <f>IFERROR(_xlfn.XLOOKUP(M73,'06_location_master'!$C$5:$C$60,'06_location_master'!$E$5:$E$60), "Missing State")</f>
        <v>Bavaria</v>
      </c>
      <c r="P73" s="17">
        <f>IFERROR(--'01_raw_data'!O76,"Missing Date")</f>
        <v>44935</v>
      </c>
      <c r="Q73" s="17" t="str">
        <f>IF(TRIM('01_raw_data'!P76)="","", IFERROR('01_raw_data'!P76, "check"))</f>
        <v/>
      </c>
      <c r="R73" t="str">
        <f>IFERROR(IF(OR(UPPER(TRIM('01_raw_data'!Q76))="A",UPPER(TRIM('01_raw_data'!Q76)="ACTVE"),UPPER(TRIM('01_raw_data'!Q76))="ACTIVE"), "Active", IF(OR(UPPER(TRIM('01_raw_data'!Q76)="INACTIVE"),UPPER(TRIM('01_raw_data'!Q76))="INACTVE"),"Inactive",IF(OR(UPPER(TRIM('01_raw_data'!Q76))="EXITED"), "Exited", IF(OR(UPPER(TRIM('01_raw_data'!Q76))="TERMINATED"), "Terminated", IF(OR(UPPER(TRIM('01_raw_data'!Q76))="LEFT"),"Left",IF(OR(UPPER(TRIM('01_raw_data'!Q76))="RESIGNED"),"Resigned")))))),"Check")</f>
        <v>Active</v>
      </c>
      <c r="S73" s="19">
        <f>IFERROR(IF(VALUE('01_raw_data'!R76)&gt;0,VALUE('01_raw_data'!R76),"Check"),"Check")</f>
        <v>65000</v>
      </c>
      <c r="T73" s="19">
        <f>IFERROR(IF(VALUE('01_raw_data'!S76)&gt;0, VALUE('01_raw_data'!S76), "Check"), "Check")</f>
        <v>1300</v>
      </c>
      <c r="U73">
        <f>IFERROR(VLOOKUP(UPPER(TRIM('01_raw_data'!T76)),'07_performance_master'!$A$5:$B$14,2,FALSE),"Check")</f>
        <v>2</v>
      </c>
      <c r="V73">
        <f>IFERROR(IF(VALUE('01_raw_data'!U76)&gt;0,VALUE('01_raw_data'!U76),"Check"),"Check")</f>
        <v>31</v>
      </c>
      <c r="W73">
        <f>IFERROR(IF(VALUE('01_raw_data'!V76)&gt;=0, VALUE('01_raw_data'!V76), "Check"), "Check")</f>
        <v>19</v>
      </c>
      <c r="X73">
        <f>IFERROR(IF(VALUE('01_raw_data'!W76)&gt;=0, VALUE('01_raw_data'!W76),"Check"), "Check")</f>
        <v>3</v>
      </c>
      <c r="Y73">
        <f>IFERROR(IF(AND(VALUE('01_raw_data'!X76)&gt;=0, VALUE('01_raw_data'!X76)&lt;=100), VALUE('01_raw_data'!X76), "Check"), "Check")</f>
        <v>67</v>
      </c>
      <c r="Z73" t="str">
        <f>IFERROR(IF(OR(UPPER(TRIM('01_raw_data'!Y76))="YES", UPPER(TRIM('01_raw_data'!Y76))="PROMOTED"),"Promoted", IF(OR(UPPER(TRIM('01_raw_data'!Y76))="NO",UPPER(TRIM('01_raw_data'!Y76))="NOT PROMOTED"), "Not Promoted", "Check")),"Check")</f>
        <v>Not Promoted</v>
      </c>
      <c r="AA73" t="str">
        <f>IFERROR(PROPER(TRIM('01_raw_data'!Z76)), "")</f>
        <v>Master'S</v>
      </c>
      <c r="AB73" t="str">
        <f>IFERROR(PROPER(TRIM('01_raw_data'!AA76)),"")</f>
        <v>Internal Transfer</v>
      </c>
      <c r="AC73" t="str">
        <f>IFERROR(IF(UPPER(TRIM('01_raw_data'!AB76))="HYBRID","Hybrid",IF(OR(UPPER(TRIM('01_raw_data'!AB76))="REMOTE",UPPER(TRIM('01_raw_data'!AB76))="WFH",UPPER(TRIM('01_raw_data'!AB76))="WORK FROM HOME"),"Remote",IF(OR(UPPER(TRIM('01_raw_data'!AB76))="ONSITE",UPPER(TRIM('01_raw_data'!AB76))="ON-SITE",UPPER(TRIM('01_raw_data'!AB76))="OFFICE"),"Office"))),"Check")</f>
        <v>Hybrid</v>
      </c>
      <c r="AD73" t="str">
        <f>IFERROR(VLOOKUP(UPPER(TRIM('01_raw_data'!AC76)),'09_cost_center'!$A$5:$E$19,1,FALSE), "Check")</f>
        <v>EU-CC103</v>
      </c>
      <c r="AE73" t="str">
        <f>IFERROR(IF(OR(UPPER(TRIM('01_raw_data'!AD76))="CONTRACT", UPPER(TRIM('01_raw_data'!AD76))="CONTRACTOR"), "Contract", IF(OR(PROPER(TRIM('01_raw_data'!AD76))="FTE", UPPER(TRIM('01_raw_data'!AD76))="FULL TIME", UPPER(TRIM('01_raw_data'!AD76))="FULL-TIME"), "Full Time", IF(OR(UPPER(TRIM('01_raw_data'!AD76))="INTERN", UPPER(TRIM('01_raw_data'!AD76))="INTERNSHIP"), "Intern", IF(OR(UPPER(TRIM('01_raw_data'!AD76))="PART TIME", UPPER(TRIM('01_raw_data'!AD76))="PART-TIME"), "Part Time")))), "Check")</f>
        <v>Full Time</v>
      </c>
      <c r="AF73">
        <f>IFERROR(IF(AND(VALUE('01_raw_data'!AE76)&gt;=0,VALUE('01_raw_data'!AE76)&lt;=100), VALUE('01_raw_data'!AE76), "Check"), "Check")</f>
        <v>57.7</v>
      </c>
    </row>
    <row r="74" spans="1:32" x14ac:dyDescent="0.2">
      <c r="A74" t="str">
        <f>"E"&amp;TEXT(VALUE(SUBSTITUTE(UPPER(TRIM('01_raw_data'!A77)),"E","")),"0000")</f>
        <v>E0073</v>
      </c>
      <c r="B74" t="str">
        <f>IF('01_raw_data'!B77="", "", PROPER(TRIM('01_raw_data'!B77)))</f>
        <v>Noor Zielinski</v>
      </c>
      <c r="C74" t="str">
        <f>_xlfn.XLOOKUP(PROPER(TRIM('01_raw_data'!C77)),'03_lookups'!$A$4:$A$9,'03_lookups'!$B$4:$B$9,"Needs Review")</f>
        <v>Female</v>
      </c>
      <c r="D74">
        <f>VALUE('01_raw_data'!D77)</f>
        <v>36</v>
      </c>
      <c r="E74" s="17">
        <f>IF(OR('01_raw_data'!E77="", LOWER(TRIM('01_raw_data'!E77))="not available"), "Missing", '01_raw_data'!E77)</f>
        <v>32970</v>
      </c>
      <c r="F74" t="str">
        <f t="shared" si="1"/>
        <v>Valid</v>
      </c>
      <c r="G74" t="str">
        <f>_xlfn.XLOOKUP(UPPER(TRIM('01_raw_data'!F77)),'04_departments'!A77:A132,'04_departments'!C77:C132,"Needs Review")</f>
        <v>Needs Review</v>
      </c>
      <c r="H74" t="str">
        <f>_xlfn.XLOOKUP('01_clean_data'!G74, '04_departments'!$C$5:$C$60,'04_departments'!$D$5:$D$60,"Needs Review")</f>
        <v>Needs Review</v>
      </c>
      <c r="I74" t="str">
        <f>PROPER(TRIM('01_raw_data'!H77))</f>
        <v>Client Success Associate</v>
      </c>
      <c r="J74" t="str">
        <f>IFERROR(UPPER('01_raw_data'!I77), "")</f>
        <v>L3</v>
      </c>
      <c r="K74" t="str">
        <f>IFERROR(UPPER('01_raw_data'!J77), "")</f>
        <v>M054</v>
      </c>
      <c r="L74" t="str">
        <f>IFERROR(VLOOKUP(K74,'05_manager_mapping'!$A$5:$B$64,2), "Missing")</f>
        <v>Isla Eriksson</v>
      </c>
      <c r="M74" t="str">
        <f>IFERROR(_xlfn.XLOOKUP('01_raw_data'!L77,'06_location_master'!$B$5:$B$60,'06_location_master'!$C$5:$C$60), "Missing Location")</f>
        <v>Stockholm</v>
      </c>
      <c r="N74" t="str">
        <f>IFERROR(_xlfn.XLOOKUP(M74,'06_location_master'!$C$5:$C$60,'06_location_master'!$D$5:$D$60), "Missing Country")</f>
        <v>Sweden</v>
      </c>
      <c r="O74" t="str">
        <f>IFERROR(_xlfn.XLOOKUP(M74,'06_location_master'!$C$5:$C$60,'06_location_master'!$E$5:$E$60), "Missing State")</f>
        <v>Stockholm County</v>
      </c>
      <c r="P74" s="17">
        <f>IFERROR(--'01_raw_data'!O77,"Missing Date")</f>
        <v>45926</v>
      </c>
      <c r="Q74" s="17" t="str">
        <f>IF(TRIM('01_raw_data'!P77)="","", IFERROR('01_raw_data'!P77, "check"))</f>
        <v/>
      </c>
      <c r="R74" t="str">
        <f>IFERROR(IF(OR(UPPER(TRIM('01_raw_data'!Q77))="A",UPPER(TRIM('01_raw_data'!Q77)="ACTVE"),UPPER(TRIM('01_raw_data'!Q77))="ACTIVE"), "Active", IF(OR(UPPER(TRIM('01_raw_data'!Q77)="INACTIVE"),UPPER(TRIM('01_raw_data'!Q77))="INACTVE"),"Inactive",IF(OR(UPPER(TRIM('01_raw_data'!Q77))="EXITED"), "Exited", IF(OR(UPPER(TRIM('01_raw_data'!Q77))="TERMINATED"), "Terminated", IF(OR(UPPER(TRIM('01_raw_data'!Q77))="LEFT"),"Left",IF(OR(UPPER(TRIM('01_raw_data'!Q77))="RESIGNED"),"Resigned")))))),"Check")</f>
        <v>Active</v>
      </c>
      <c r="S74" s="19">
        <f>IFERROR(IF(VALUE('01_raw_data'!R77)&gt;0,VALUE('01_raw_data'!R77),"Check"),"Check")</f>
        <v>75000</v>
      </c>
      <c r="T74" s="19">
        <f>IFERROR(IF(VALUE('01_raw_data'!S77)&gt;0, VALUE('01_raw_data'!S77), "Check"), "Check")</f>
        <v>3800</v>
      </c>
      <c r="U74">
        <f>IFERROR(VLOOKUP(UPPER(TRIM('01_raw_data'!T77)),'07_performance_master'!$A$5:$B$14,2,FALSE),"Check")</f>
        <v>3</v>
      </c>
      <c r="V74">
        <f>IFERROR(IF(VALUE('01_raw_data'!U77)&gt;0,VALUE('01_raw_data'!U77),"Check"),"Check")</f>
        <v>24</v>
      </c>
      <c r="W74">
        <f>IFERROR(IF(VALUE('01_raw_data'!V77)&gt;=0, VALUE('01_raw_data'!V77), "Check"), "Check")</f>
        <v>0</v>
      </c>
      <c r="X74">
        <f>IFERROR(IF(VALUE('01_raw_data'!W77)&gt;=0, VALUE('01_raw_data'!W77),"Check"), "Check")</f>
        <v>20</v>
      </c>
      <c r="Y74">
        <f>IFERROR(IF(AND(VALUE('01_raw_data'!X77)&gt;=0, VALUE('01_raw_data'!X77)&lt;=100), VALUE('01_raw_data'!X77), "Check"), "Check")</f>
        <v>69</v>
      </c>
      <c r="Z74" t="str">
        <f>IFERROR(IF(OR(UPPER(TRIM('01_raw_data'!Y77))="YES", UPPER(TRIM('01_raw_data'!Y77))="PROMOTED"),"Promoted", IF(OR(UPPER(TRIM('01_raw_data'!Y77))="NO",UPPER(TRIM('01_raw_data'!Y77))="NOT PROMOTED"), "Not Promoted", "Check")),"Check")</f>
        <v>Not Promoted</v>
      </c>
      <c r="AA74" t="str">
        <f>IFERROR(PROPER(TRIM('01_raw_data'!Z77)), "")</f>
        <v>Master'S</v>
      </c>
      <c r="AB74" t="str">
        <f>IFERROR(PROPER(TRIM('01_raw_data'!AA77)),"")</f>
        <v>Employee Referral</v>
      </c>
      <c r="AC74" t="str">
        <f>IFERROR(IF(UPPER(TRIM('01_raw_data'!AB77))="HYBRID","Hybrid",IF(OR(UPPER(TRIM('01_raw_data'!AB77))="REMOTE",UPPER(TRIM('01_raw_data'!AB77))="WFH",UPPER(TRIM('01_raw_data'!AB77))="WORK FROM HOME"),"Remote",IF(OR(UPPER(TRIM('01_raw_data'!AB77))="ONSITE",UPPER(TRIM('01_raw_data'!AB77))="ON-SITE",UPPER(TRIM('01_raw_data'!AB77))="OFFICE"),"Office"))),"Check")</f>
        <v>Remote</v>
      </c>
      <c r="AD74" t="str">
        <f>IFERROR(VLOOKUP(UPPER(TRIM('01_raw_data'!AC77)),'09_cost_center'!$A$5:$E$19,1,FALSE), "Check")</f>
        <v>EU-CC202</v>
      </c>
      <c r="AE74" t="str">
        <f>IFERROR(IF(OR(UPPER(TRIM('01_raw_data'!AD77))="CONTRACT", UPPER(TRIM('01_raw_data'!AD77))="CONTRACTOR"), "Contract", IF(OR(PROPER(TRIM('01_raw_data'!AD77))="FTE", UPPER(TRIM('01_raw_data'!AD77))="FULL TIME", UPPER(TRIM('01_raw_data'!AD77))="FULL-TIME"), "Full Time", IF(OR(UPPER(TRIM('01_raw_data'!AD77))="INTERN", UPPER(TRIM('01_raw_data'!AD77))="INTERNSHIP"), "Intern", IF(OR(UPPER(TRIM('01_raw_data'!AD77))="PART TIME", UPPER(TRIM('01_raw_data'!AD77))="PART-TIME"), "Part Time")))), "Check")</f>
        <v>Full Time</v>
      </c>
      <c r="AF74">
        <f>IFERROR(IF(AND(VALUE('01_raw_data'!AE77)&gt;=0,VALUE('01_raw_data'!AE77)&lt;=100), VALUE('01_raw_data'!AE77), "Check"), "Check")</f>
        <v>57.1</v>
      </c>
    </row>
    <row r="75" spans="1:32" x14ac:dyDescent="0.2">
      <c r="A75" t="str">
        <f>"E"&amp;TEXT(VALUE(SUBSTITUTE(UPPER(TRIM('01_raw_data'!A78)),"E","")),"0000")</f>
        <v>E0074</v>
      </c>
      <c r="B75" t="str">
        <f>IF('01_raw_data'!B78="", "", PROPER(TRIM('01_raw_data'!B78)))</f>
        <v>Erik Lopez</v>
      </c>
      <c r="C75" t="str">
        <f>_xlfn.XLOOKUP(PROPER(TRIM('01_raw_data'!C78)),'03_lookups'!$A$4:$A$9,'03_lookups'!$B$4:$B$9,"Needs Review")</f>
        <v>Male</v>
      </c>
      <c r="D75">
        <f>VALUE('01_raw_data'!D78)</f>
        <v>56</v>
      </c>
      <c r="E75" s="17">
        <f>IF(OR('01_raw_data'!E78="", LOWER(TRIM('01_raw_data'!E78))="not available"), "Missing", '01_raw_data'!E78)</f>
        <v>25657</v>
      </c>
      <c r="F75" t="str">
        <f t="shared" si="1"/>
        <v>Valid</v>
      </c>
      <c r="G75" t="str">
        <f>_xlfn.XLOOKUP(UPPER(TRIM('01_raw_data'!F78)),'04_departments'!A78:A133,'04_departments'!C78:C133,"Needs Review")</f>
        <v>Needs Review</v>
      </c>
      <c r="H75" t="str">
        <f>_xlfn.XLOOKUP('01_clean_data'!G75, '04_departments'!$C$5:$C$60,'04_departments'!$D$5:$D$60,"Needs Review")</f>
        <v>Needs Review</v>
      </c>
      <c r="I75" t="str">
        <f>PROPER(TRIM('01_raw_data'!H78))</f>
        <v>Frontend Engineer</v>
      </c>
      <c r="J75" t="str">
        <f>IFERROR(UPPER('01_raw_data'!I78), "")</f>
        <v xml:space="preserve"> L5 </v>
      </c>
      <c r="K75" t="str">
        <f>IFERROR(UPPER('01_raw_data'!J78), "")</f>
        <v>M001</v>
      </c>
      <c r="L75" t="str">
        <f>IFERROR(VLOOKUP(K75,'05_manager_mapping'!$A$5:$B$64,2), "Missing")</f>
        <v>Milan Leroy</v>
      </c>
      <c r="M75" t="str">
        <f>IFERROR(_xlfn.XLOOKUP('01_raw_data'!L78,'06_location_master'!$B$5:$B$60,'06_location_master'!$C$5:$C$60), "Missing Location")</f>
        <v>Stockholm</v>
      </c>
      <c r="N75" t="str">
        <f>IFERROR(_xlfn.XLOOKUP(M75,'06_location_master'!$C$5:$C$60,'06_location_master'!$D$5:$D$60), "Missing Country")</f>
        <v>Sweden</v>
      </c>
      <c r="O75" t="str">
        <f>IFERROR(_xlfn.XLOOKUP(M75,'06_location_master'!$C$5:$C$60,'06_location_master'!$E$5:$E$60), "Missing State")</f>
        <v>Stockholm County</v>
      </c>
      <c r="P75" s="17">
        <f>IFERROR(--'01_raw_data'!O78,"Missing Date")</f>
        <v>45141</v>
      </c>
      <c r="Q75" s="17" t="str">
        <f>IF(TRIM('01_raw_data'!P78)="","", IFERROR('01_raw_data'!P78, "check"))</f>
        <v/>
      </c>
      <c r="R75" t="str">
        <f>IFERROR(IF(OR(UPPER(TRIM('01_raw_data'!Q78))="A",UPPER(TRIM('01_raw_data'!Q78)="ACTVE"),UPPER(TRIM('01_raw_data'!Q78))="ACTIVE"), "Active", IF(OR(UPPER(TRIM('01_raw_data'!Q78)="INACTIVE"),UPPER(TRIM('01_raw_data'!Q78))="INACTVE"),"Inactive",IF(OR(UPPER(TRIM('01_raw_data'!Q78))="EXITED"), "Exited", IF(OR(UPPER(TRIM('01_raw_data'!Q78))="TERMINATED"), "Terminated", IF(OR(UPPER(TRIM('01_raw_data'!Q78))="LEFT"),"Left",IF(OR(UPPER(TRIM('01_raw_data'!Q78))="RESIGNED"),"Resigned")))))),"Check")</f>
        <v>Active</v>
      </c>
      <c r="S75" s="19">
        <f>IFERROR(IF(VALUE('01_raw_data'!R78)&gt;0,VALUE('01_raw_data'!R78),"Check"),"Check")</f>
        <v>146000</v>
      </c>
      <c r="T75" s="19">
        <f>IFERROR(IF(VALUE('01_raw_data'!S78)&gt;0, VALUE('01_raw_data'!S78), "Check"), "Check")</f>
        <v>4400</v>
      </c>
      <c r="U75">
        <f>IFERROR(VLOOKUP(UPPER(TRIM('01_raw_data'!T78)),'07_performance_master'!$A$5:$B$14,2,FALSE),"Check")</f>
        <v>2</v>
      </c>
      <c r="V75">
        <f>IFERROR(IF(VALUE('01_raw_data'!U78)&gt;0,VALUE('01_raw_data'!U78),"Check"),"Check")</f>
        <v>32</v>
      </c>
      <c r="W75">
        <f>IFERROR(IF(VALUE('01_raw_data'!V78)&gt;=0, VALUE('01_raw_data'!V78), "Check"), "Check")</f>
        <v>20</v>
      </c>
      <c r="X75">
        <f>IFERROR(IF(VALUE('01_raw_data'!W78)&gt;=0, VALUE('01_raw_data'!W78),"Check"), "Check")</f>
        <v>1</v>
      </c>
      <c r="Y75">
        <f>IFERROR(IF(AND(VALUE('01_raw_data'!X78)&gt;=0, VALUE('01_raw_data'!X78)&lt;=100), VALUE('01_raw_data'!X78), "Check"), "Check")</f>
        <v>53</v>
      </c>
      <c r="Z75" t="str">
        <f>IFERROR(IF(OR(UPPER(TRIM('01_raw_data'!Y78))="YES", UPPER(TRIM('01_raw_data'!Y78))="PROMOTED"),"Promoted", IF(OR(UPPER(TRIM('01_raw_data'!Y78))="NO",UPPER(TRIM('01_raw_data'!Y78))="NOT PROMOTED"), "Not Promoted", "Check")),"Check")</f>
        <v>Not Promoted</v>
      </c>
      <c r="AA75" t="str">
        <f>IFERROR(PROPER(TRIM('01_raw_data'!Z78)), "")</f>
        <v>Master'S</v>
      </c>
      <c r="AB75" t="str">
        <f>IFERROR(PROPER(TRIM('01_raw_data'!AA78)),"")</f>
        <v>Internal Transfer</v>
      </c>
      <c r="AC75" t="str">
        <f>IFERROR(IF(UPPER(TRIM('01_raw_data'!AB78))="HYBRID","Hybrid",IF(OR(UPPER(TRIM('01_raw_data'!AB78))="REMOTE",UPPER(TRIM('01_raw_data'!AB78))="WFH",UPPER(TRIM('01_raw_data'!AB78))="WORK FROM HOME"),"Remote",IF(OR(UPPER(TRIM('01_raw_data'!AB78))="ONSITE",UPPER(TRIM('01_raw_data'!AB78))="ON-SITE",UPPER(TRIM('01_raw_data'!AB78))="OFFICE"),"Office"))),"Check")</f>
        <v>Hybrid</v>
      </c>
      <c r="AD75" t="str">
        <f>IFERROR(VLOOKUP(UPPER(TRIM('01_raw_data'!AC78)),'09_cost_center'!$A$5:$E$19,1,FALSE), "Check")</f>
        <v>EU-CC101</v>
      </c>
      <c r="AE75" t="str">
        <f>IFERROR(IF(OR(UPPER(TRIM('01_raw_data'!AD78))="CONTRACT", UPPER(TRIM('01_raw_data'!AD78))="CONTRACTOR"), "Contract", IF(OR(PROPER(TRIM('01_raw_data'!AD78))="FTE", UPPER(TRIM('01_raw_data'!AD78))="FULL TIME", UPPER(TRIM('01_raw_data'!AD78))="FULL-TIME"), "Full Time", IF(OR(UPPER(TRIM('01_raw_data'!AD78))="INTERN", UPPER(TRIM('01_raw_data'!AD78))="INTERNSHIP"), "Intern", IF(OR(UPPER(TRIM('01_raw_data'!AD78))="PART TIME", UPPER(TRIM('01_raw_data'!AD78))="PART-TIME"), "Part Time")))), "Check")</f>
        <v>Full Time</v>
      </c>
      <c r="AF75">
        <f>IFERROR(IF(AND(VALUE('01_raw_data'!AE78)&gt;=0,VALUE('01_raw_data'!AE78)&lt;=100), VALUE('01_raw_data'!AE78), "Check"), "Check")</f>
        <v>54</v>
      </c>
    </row>
    <row r="76" spans="1:32" x14ac:dyDescent="0.2">
      <c r="A76" t="str">
        <f>"E"&amp;TEXT(VALUE(SUBSTITUTE(UPPER(TRIM('01_raw_data'!A79)),"E","")),"0000")</f>
        <v>E0075</v>
      </c>
      <c r="B76" t="str">
        <f>IF('01_raw_data'!B79="", "", PROPER(TRIM('01_raw_data'!B79)))</f>
        <v>Oliver Oliveira</v>
      </c>
      <c r="C76" t="str">
        <f>_xlfn.XLOOKUP(PROPER(TRIM('01_raw_data'!C79)),'03_lookups'!$A$4:$A$9,'03_lookups'!$B$4:$B$9,"Needs Review")</f>
        <v>Male</v>
      </c>
      <c r="D76">
        <f>VALUE('01_raw_data'!D79)</f>
        <v>26</v>
      </c>
      <c r="E76" s="17">
        <f>IF(OR('01_raw_data'!E79="", LOWER(TRIM('01_raw_data'!E79))="not available"), "Missing", '01_raw_data'!E79)</f>
        <v>36668</v>
      </c>
      <c r="F76" t="str">
        <f t="shared" si="1"/>
        <v>Valid</v>
      </c>
      <c r="G76" t="str">
        <f>_xlfn.XLOOKUP(UPPER(TRIM('01_raw_data'!F79)),'04_departments'!A79:A134,'04_departments'!C79:C134,"Needs Review")</f>
        <v>Needs Review</v>
      </c>
      <c r="H76" t="str">
        <f>_xlfn.XLOOKUP('01_clean_data'!G76, '04_departments'!$C$5:$C$60,'04_departments'!$D$5:$D$60,"Needs Review")</f>
        <v>Needs Review</v>
      </c>
      <c r="I76" t="str">
        <f>PROPER(TRIM('01_raw_data'!H79))</f>
        <v>Regional Sales Manager</v>
      </c>
      <c r="J76" t="str">
        <f>IFERROR(UPPER('01_raw_data'!I79), "")</f>
        <v>L4</v>
      </c>
      <c r="K76" t="str">
        <f>IFERROR(UPPER('01_raw_data'!J79), "")</f>
        <v>M004</v>
      </c>
      <c r="L76" t="str">
        <f>IFERROR(VLOOKUP(K76,'05_manager_mapping'!$A$5:$B$64,2), "Missing")</f>
        <v>Giovanni Leroy</v>
      </c>
      <c r="M76" t="str">
        <f>IFERROR(_xlfn.XLOOKUP('01_raw_data'!L79,'06_location_master'!$B$5:$B$60,'06_location_master'!$C$5:$C$60), "Missing Location")</f>
        <v>Lisbon</v>
      </c>
      <c r="N76" t="str">
        <f>IFERROR(_xlfn.XLOOKUP(M76,'06_location_master'!$C$5:$C$60,'06_location_master'!$D$5:$D$60), "Missing Country")</f>
        <v>Portugal</v>
      </c>
      <c r="O76" t="str">
        <f>IFERROR(_xlfn.XLOOKUP(M76,'06_location_master'!$C$5:$C$60,'06_location_master'!$E$5:$E$60), "Missing State")</f>
        <v>Lisbon District</v>
      </c>
      <c r="P76" s="17">
        <f>IFERROR(--'01_raw_data'!O79,"Missing Date")</f>
        <v>42584</v>
      </c>
      <c r="Q76" s="17" t="str">
        <f>IF(TRIM('01_raw_data'!P79)="","", IFERROR('01_raw_data'!P79, "check"))</f>
        <v/>
      </c>
      <c r="R76" t="str">
        <f>IFERROR(IF(OR(UPPER(TRIM('01_raw_data'!Q79))="A",UPPER(TRIM('01_raw_data'!Q79)="ACTVE"),UPPER(TRIM('01_raw_data'!Q79))="ACTIVE"), "Active", IF(OR(UPPER(TRIM('01_raw_data'!Q79)="INACTIVE"),UPPER(TRIM('01_raw_data'!Q79))="INACTVE"),"Inactive",IF(OR(UPPER(TRIM('01_raw_data'!Q79))="EXITED"), "Exited", IF(OR(UPPER(TRIM('01_raw_data'!Q79))="TERMINATED"), "Terminated", IF(OR(UPPER(TRIM('01_raw_data'!Q79))="LEFT"),"Left",IF(OR(UPPER(TRIM('01_raw_data'!Q79))="RESIGNED"),"Resigned")))))),"Check")</f>
        <v>Active</v>
      </c>
      <c r="S76" s="19">
        <f>IFERROR(IF(VALUE('01_raw_data'!R79)&gt;0,VALUE('01_raw_data'!R79),"Check"),"Check")</f>
        <v>74000</v>
      </c>
      <c r="T76" s="19">
        <f>IFERROR(IF(VALUE('01_raw_data'!S79)&gt;0, VALUE('01_raw_data'!S79), "Check"), "Check")</f>
        <v>1500</v>
      </c>
      <c r="U76">
        <f>IFERROR(VLOOKUP(UPPER(TRIM('01_raw_data'!T79)),'07_performance_master'!$A$5:$B$14,2,FALSE),"Check")</f>
        <v>2</v>
      </c>
      <c r="V76">
        <f>IFERROR(IF(VALUE('01_raw_data'!U79)&gt;0,VALUE('01_raw_data'!U79),"Check"),"Check")</f>
        <v>11</v>
      </c>
      <c r="W76">
        <f>IFERROR(IF(VALUE('01_raw_data'!V79)&gt;=0, VALUE('01_raw_data'!V79), "Check"), "Check")</f>
        <v>6</v>
      </c>
      <c r="X76">
        <f>IFERROR(IF(VALUE('01_raw_data'!W79)&gt;=0, VALUE('01_raw_data'!W79),"Check"), "Check")</f>
        <v>20</v>
      </c>
      <c r="Y76">
        <f>IFERROR(IF(AND(VALUE('01_raw_data'!X79)&gt;=0, VALUE('01_raw_data'!X79)&lt;=100), VALUE('01_raw_data'!X79), "Check"), "Check")</f>
        <v>54</v>
      </c>
      <c r="Z76" t="str">
        <f>IFERROR(IF(OR(UPPER(TRIM('01_raw_data'!Y79))="YES", UPPER(TRIM('01_raw_data'!Y79))="PROMOTED"),"Promoted", IF(OR(UPPER(TRIM('01_raw_data'!Y79))="NO",UPPER(TRIM('01_raw_data'!Y79))="NOT PROMOTED"), "Not Promoted", "Check")),"Check")</f>
        <v>Not Promoted</v>
      </c>
      <c r="AA76" t="str">
        <f>IFERROR(PROPER(TRIM('01_raw_data'!Z79)), "")</f>
        <v>Master'S</v>
      </c>
      <c r="AB76" t="str">
        <f>IFERROR(PROPER(TRIM('01_raw_data'!AA79)),"")</f>
        <v>European Job Board</v>
      </c>
      <c r="AC76" t="str">
        <f>IFERROR(IF(UPPER(TRIM('01_raw_data'!AB79))="HYBRID","Hybrid",IF(OR(UPPER(TRIM('01_raw_data'!AB79))="REMOTE",UPPER(TRIM('01_raw_data'!AB79))="WFH",UPPER(TRIM('01_raw_data'!AB79))="WORK FROM HOME"),"Remote",IF(OR(UPPER(TRIM('01_raw_data'!AB79))="ONSITE",UPPER(TRIM('01_raw_data'!AB79))="ON-SITE",UPPER(TRIM('01_raw_data'!AB79))="OFFICE"),"Office"))),"Check")</f>
        <v>Remote</v>
      </c>
      <c r="AD76" t="str">
        <f>IFERROR(VLOOKUP(UPPER(TRIM('01_raw_data'!AC79)),'09_cost_center'!$A$5:$E$19,1,FALSE), "Check")</f>
        <v>EU-CC201</v>
      </c>
      <c r="AE76" t="str">
        <f>IFERROR(IF(OR(UPPER(TRIM('01_raw_data'!AD79))="CONTRACT", UPPER(TRIM('01_raw_data'!AD79))="CONTRACTOR"), "Contract", IF(OR(PROPER(TRIM('01_raw_data'!AD79))="FTE", UPPER(TRIM('01_raw_data'!AD79))="FULL TIME", UPPER(TRIM('01_raw_data'!AD79))="FULL-TIME"), "Full Time", IF(OR(UPPER(TRIM('01_raw_data'!AD79))="INTERN", UPPER(TRIM('01_raw_data'!AD79))="INTERNSHIP"), "Intern", IF(OR(UPPER(TRIM('01_raw_data'!AD79))="PART TIME", UPPER(TRIM('01_raw_data'!AD79))="PART-TIME"), "Part Time")))), "Check")</f>
        <v>Contract</v>
      </c>
      <c r="AF76">
        <f>IFERROR(IF(AND(VALUE('01_raw_data'!AE79)&gt;=0,VALUE('01_raw_data'!AE79)&lt;=100), VALUE('01_raw_data'!AE79), "Check"), "Check")</f>
        <v>39.6</v>
      </c>
    </row>
    <row r="77" spans="1:32" x14ac:dyDescent="0.2">
      <c r="A77" t="str">
        <f>"E"&amp;TEXT(VALUE(SUBSTITUTE(UPPER(TRIM('01_raw_data'!A80)),"E","")),"0000")</f>
        <v>E0076</v>
      </c>
      <c r="B77" t="str">
        <f>IF('01_raw_data'!B80="", "", PROPER(TRIM('01_raw_data'!B80)))</f>
        <v>Natalia Muller</v>
      </c>
      <c r="C77" t="str">
        <f>_xlfn.XLOOKUP(PROPER(TRIM('01_raw_data'!C80)),'03_lookups'!$A$4:$A$9,'03_lookups'!$B$4:$B$9,"Needs Review")</f>
        <v>Female</v>
      </c>
      <c r="D77">
        <f>VALUE('01_raw_data'!D80)</f>
        <v>56</v>
      </c>
      <c r="E77" s="17">
        <f>IF(OR('01_raw_data'!E80="", LOWER(TRIM('01_raw_data'!E80))="not available"), "Missing", '01_raw_data'!E80)</f>
        <v>25665</v>
      </c>
      <c r="F77" t="str">
        <f t="shared" si="1"/>
        <v>Valid</v>
      </c>
      <c r="G77" t="str">
        <f>_xlfn.XLOOKUP(UPPER(TRIM('01_raw_data'!F80)),'04_departments'!A80:A135,'04_departments'!C80:C135,"Needs Review")</f>
        <v>Needs Review</v>
      </c>
      <c r="H77" t="str">
        <f>_xlfn.XLOOKUP('01_clean_data'!G77, '04_departments'!$C$5:$C$60,'04_departments'!$D$5:$D$60,"Needs Review")</f>
        <v>Needs Review</v>
      </c>
      <c r="I77" t="str">
        <f>PROPER(TRIM('01_raw_data'!H80))</f>
        <v>Finance Manager</v>
      </c>
      <c r="J77" t="str">
        <f>IFERROR(UPPER('01_raw_data'!I80), "")</f>
        <v>L2</v>
      </c>
      <c r="K77" t="str">
        <f>IFERROR(UPPER('01_raw_data'!J80), "")</f>
        <v>M059</v>
      </c>
      <c r="L77" t="str">
        <f>IFERROR(VLOOKUP(K77,'05_manager_mapping'!$A$5:$B$64,2), "Missing")</f>
        <v>Lars Petit</v>
      </c>
      <c r="M77" t="str">
        <f>IFERROR(_xlfn.XLOOKUP('01_raw_data'!L80,'06_location_master'!$B$5:$B$60,'06_location_master'!$C$5:$C$60), "Missing Location")</f>
        <v>Rotterdam</v>
      </c>
      <c r="N77" t="str">
        <f>IFERROR(_xlfn.XLOOKUP(M77,'06_location_master'!$C$5:$C$60,'06_location_master'!$D$5:$D$60), "Missing Country")</f>
        <v>Netherlands</v>
      </c>
      <c r="O77" t="str">
        <f>IFERROR(_xlfn.XLOOKUP(M77,'06_location_master'!$C$5:$C$60,'06_location_master'!$E$5:$E$60), "Missing State")</f>
        <v>South Holland</v>
      </c>
      <c r="P77" s="17">
        <f>IFERROR(--'01_raw_data'!O80,"Missing Date")</f>
        <v>45043</v>
      </c>
      <c r="Q77" s="17">
        <f>IF(TRIM('01_raw_data'!P80)="","", IFERROR('01_raw_data'!P80, "check"))</f>
        <v>45179</v>
      </c>
      <c r="R77" t="str">
        <f>IFERROR(IF(OR(UPPER(TRIM('01_raw_data'!Q80))="A",UPPER(TRIM('01_raw_data'!Q80)="ACTVE"),UPPER(TRIM('01_raw_data'!Q80))="ACTIVE"), "Active", IF(OR(UPPER(TRIM('01_raw_data'!Q80)="INACTIVE"),UPPER(TRIM('01_raw_data'!Q80))="INACTVE"),"Inactive",IF(OR(UPPER(TRIM('01_raw_data'!Q80))="EXITED"), "Exited", IF(OR(UPPER(TRIM('01_raw_data'!Q80))="TERMINATED"), "Terminated", IF(OR(UPPER(TRIM('01_raw_data'!Q80))="LEFT"),"Left",IF(OR(UPPER(TRIM('01_raw_data'!Q80))="RESIGNED"),"Resigned")))))),"Check")</f>
        <v>Exited</v>
      </c>
      <c r="S77" s="19">
        <f>IFERROR(IF(VALUE('01_raw_data'!R80)&gt;0,VALUE('01_raw_data'!R80),"Check"),"Check")</f>
        <v>63000</v>
      </c>
      <c r="T77" s="19">
        <f>IFERROR(IF(VALUE('01_raw_data'!S80)&gt;0, VALUE('01_raw_data'!S80), "Check"), "Check")</f>
        <v>3200</v>
      </c>
      <c r="U77">
        <f>IFERROR(VLOOKUP(UPPER(TRIM('01_raw_data'!T80)),'07_performance_master'!$A$5:$B$14,2,FALSE),"Check")</f>
        <v>3</v>
      </c>
      <c r="V77">
        <f>IFERROR(IF(VALUE('01_raw_data'!U80)&gt;0,VALUE('01_raw_data'!U80),"Check"),"Check")</f>
        <v>13</v>
      </c>
      <c r="W77">
        <f>IFERROR(IF(VALUE('01_raw_data'!V80)&gt;=0, VALUE('01_raw_data'!V80), "Check"), "Check")</f>
        <v>18</v>
      </c>
      <c r="X77">
        <f>IFERROR(IF(VALUE('01_raw_data'!W80)&gt;=0, VALUE('01_raw_data'!W80),"Check"), "Check")</f>
        <v>13</v>
      </c>
      <c r="Y77">
        <f>IFERROR(IF(AND(VALUE('01_raw_data'!X80)&gt;=0, VALUE('01_raw_data'!X80)&lt;=100), VALUE('01_raw_data'!X80), "Check"), "Check")</f>
        <v>69</v>
      </c>
      <c r="Z77" t="str">
        <f>IFERROR(IF(OR(UPPER(TRIM('01_raw_data'!Y80))="YES", UPPER(TRIM('01_raw_data'!Y80))="PROMOTED"),"Promoted", IF(OR(UPPER(TRIM('01_raw_data'!Y80))="NO",UPPER(TRIM('01_raw_data'!Y80))="NOT PROMOTED"), "Not Promoted", "Check")),"Check")</f>
        <v>Not Promoted</v>
      </c>
      <c r="AA77" t="str">
        <f>IFERROR(PROPER(TRIM('01_raw_data'!Z80)), "")</f>
        <v>Bachelor'S</v>
      </c>
      <c r="AB77" t="str">
        <f>IFERROR(PROPER(TRIM('01_raw_data'!AA80)),"")</f>
        <v>University Hiring</v>
      </c>
      <c r="AC77" t="str">
        <f>IFERROR(IF(UPPER(TRIM('01_raw_data'!AB80))="HYBRID","Hybrid",IF(OR(UPPER(TRIM('01_raw_data'!AB80))="REMOTE",UPPER(TRIM('01_raw_data'!AB80))="WFH",UPPER(TRIM('01_raw_data'!AB80))="WORK FROM HOME"),"Remote",IF(OR(UPPER(TRIM('01_raw_data'!AB80))="ONSITE",UPPER(TRIM('01_raw_data'!AB80))="ON-SITE",UPPER(TRIM('01_raw_data'!AB80))="OFFICE"),"Office"))),"Check")</f>
        <v>Remote</v>
      </c>
      <c r="AD77" t="str">
        <f>IFERROR(VLOOKUP(UPPER(TRIM('01_raw_data'!AC80)),'09_cost_center'!$A$5:$E$19,1,FALSE), "Check")</f>
        <v>EU-CC301</v>
      </c>
      <c r="AE77" t="str">
        <f>IFERROR(IF(OR(UPPER(TRIM('01_raw_data'!AD80))="CONTRACT", UPPER(TRIM('01_raw_data'!AD80))="CONTRACTOR"), "Contract", IF(OR(PROPER(TRIM('01_raw_data'!AD80))="FTE", UPPER(TRIM('01_raw_data'!AD80))="FULL TIME", UPPER(TRIM('01_raw_data'!AD80))="FULL-TIME"), "Full Time", IF(OR(UPPER(TRIM('01_raw_data'!AD80))="INTERN", UPPER(TRIM('01_raw_data'!AD80))="INTERNSHIP"), "Intern", IF(OR(UPPER(TRIM('01_raw_data'!AD80))="PART TIME", UPPER(TRIM('01_raw_data'!AD80))="PART-TIME"), "Part Time")))), "Check")</f>
        <v>Full Time</v>
      </c>
      <c r="AF77">
        <f>IFERROR(IF(AND(VALUE('01_raw_data'!AE80)&gt;=0,VALUE('01_raw_data'!AE80)&lt;=100), VALUE('01_raw_data'!AE80), "Check"), "Check")</f>
        <v>57.9</v>
      </c>
    </row>
    <row r="78" spans="1:32" x14ac:dyDescent="0.2">
      <c r="A78" t="str">
        <f>"E"&amp;TEXT(VALUE(SUBSTITUTE(UPPER(TRIM('01_raw_data'!A81)),"E","")),"0000")</f>
        <v>E0077</v>
      </c>
      <c r="B78" t="str">
        <f>IF('01_raw_data'!B81="", "", PROPER(TRIM('01_raw_data'!B81)))</f>
        <v>Elias Williams</v>
      </c>
      <c r="C78" t="str">
        <f>_xlfn.XLOOKUP(PROPER(TRIM('01_raw_data'!C81)),'03_lookups'!$A$4:$A$9,'03_lookups'!$B$4:$B$9,"Needs Review")</f>
        <v>Female</v>
      </c>
      <c r="D78">
        <f>VALUE('01_raw_data'!D81)</f>
        <v>48</v>
      </c>
      <c r="E78" s="17" t="str">
        <f>IF(OR('01_raw_data'!E81="", LOWER(TRIM('01_raw_data'!E81))="not available"), "Missing", '01_raw_data'!E81)</f>
        <v>1977/08/04</v>
      </c>
      <c r="F78" t="str">
        <f t="shared" si="1"/>
        <v>Needs Review</v>
      </c>
      <c r="G78" t="str">
        <f>_xlfn.XLOOKUP(UPPER(TRIM('01_raw_data'!F81)),'04_departments'!A81:A136,'04_departments'!C81:C136,"Needs Review")</f>
        <v>Needs Review</v>
      </c>
      <c r="H78" t="str">
        <f>_xlfn.XLOOKUP('01_clean_data'!G78, '04_departments'!$C$5:$C$60,'04_departments'!$D$5:$D$60,"Needs Review")</f>
        <v>Needs Review</v>
      </c>
      <c r="I78" t="str">
        <f>PROPER(TRIM('01_raw_data'!H81))</f>
        <v>It Support Analyst</v>
      </c>
      <c r="J78" t="str">
        <f>IFERROR(UPPER('01_raw_data'!I81), "")</f>
        <v xml:space="preserve"> L5 </v>
      </c>
      <c r="K78" t="str">
        <f>IFERROR(UPPER('01_raw_data'!J81), "")</f>
        <v>M022</v>
      </c>
      <c r="L78" t="str">
        <f>IFERROR(VLOOKUP(K78,'05_manager_mapping'!$A$5:$B$64,2), "Missing")</f>
        <v>Lucas Ryan</v>
      </c>
      <c r="M78" t="str">
        <f>IFERROR(_xlfn.XLOOKUP('01_raw_data'!L81,'06_location_master'!$B$5:$B$60,'06_location_master'!$C$5:$C$60), "Missing Location")</f>
        <v>Berlin</v>
      </c>
      <c r="N78" t="str">
        <f>IFERROR(_xlfn.XLOOKUP(M78,'06_location_master'!$C$5:$C$60,'06_location_master'!$D$5:$D$60), "Missing Country")</f>
        <v>Germany</v>
      </c>
      <c r="O78" t="str">
        <f>IFERROR(_xlfn.XLOOKUP(M78,'06_location_master'!$C$5:$C$60,'06_location_master'!$E$5:$E$60), "Missing State")</f>
        <v>Berlin</v>
      </c>
      <c r="P78" s="17" t="str">
        <f>IFERROR(--'01_raw_data'!O81,"Missing Date")</f>
        <v>Missing Date</v>
      </c>
      <c r="Q78" s="17" t="str">
        <f>IF(TRIM('01_raw_data'!P81)="","", IFERROR('01_raw_data'!P81, "check"))</f>
        <v/>
      </c>
      <c r="R78" t="str">
        <f>IFERROR(IF(OR(UPPER(TRIM('01_raw_data'!Q81))="A",UPPER(TRIM('01_raw_data'!Q81)="ACTVE"),UPPER(TRIM('01_raw_data'!Q81))="ACTIVE"), "Active", IF(OR(UPPER(TRIM('01_raw_data'!Q81)="INACTIVE"),UPPER(TRIM('01_raw_data'!Q81))="INACTVE"),"Inactive",IF(OR(UPPER(TRIM('01_raw_data'!Q81))="EXITED"), "Exited", IF(OR(UPPER(TRIM('01_raw_data'!Q81))="TERMINATED"), "Terminated", IF(OR(UPPER(TRIM('01_raw_data'!Q81))="LEFT"),"Left",IF(OR(UPPER(TRIM('01_raw_data'!Q81))="RESIGNED"),"Resigned")))))),"Check")</f>
        <v>Active</v>
      </c>
      <c r="S78" s="19" t="str">
        <f>IFERROR(IF(VALUE('01_raw_data'!R81)&gt;0,VALUE('01_raw_data'!R81),"Check"),"Check")</f>
        <v>Check</v>
      </c>
      <c r="T78" s="19">
        <f>IFERROR(IF(VALUE('01_raw_data'!S81)&gt;0, VALUE('01_raw_data'!S81), "Check"), "Check")</f>
        <v>1500</v>
      </c>
      <c r="U78">
        <f>IFERROR(VLOOKUP(UPPER(TRIM('01_raw_data'!T81)),'07_performance_master'!$A$5:$B$14,2,FALSE),"Check")</f>
        <v>1</v>
      </c>
      <c r="V78">
        <f>IFERROR(IF(VALUE('01_raw_data'!U81)&gt;0,VALUE('01_raw_data'!U81),"Check"),"Check")</f>
        <v>23</v>
      </c>
      <c r="W78">
        <f>IFERROR(IF(VALUE('01_raw_data'!V81)&gt;=0, VALUE('01_raw_data'!V81), "Check"), "Check")</f>
        <v>7</v>
      </c>
      <c r="X78">
        <f>IFERROR(IF(VALUE('01_raw_data'!W81)&gt;=0, VALUE('01_raw_data'!W81),"Check"), "Check")</f>
        <v>12</v>
      </c>
      <c r="Y78">
        <f>IFERROR(IF(AND(VALUE('01_raw_data'!X81)&gt;=0, VALUE('01_raw_data'!X81)&lt;=100), VALUE('01_raw_data'!X81), "Check"), "Check")</f>
        <v>60</v>
      </c>
      <c r="Z78" t="str">
        <f>IFERROR(IF(OR(UPPER(TRIM('01_raw_data'!Y81))="YES", UPPER(TRIM('01_raw_data'!Y81))="PROMOTED"),"Promoted", IF(OR(UPPER(TRIM('01_raw_data'!Y81))="NO",UPPER(TRIM('01_raw_data'!Y81))="NOT PROMOTED"), "Not Promoted", "Check")),"Check")</f>
        <v>Not Promoted</v>
      </c>
      <c r="AA78" t="str">
        <f>IFERROR(PROPER(TRIM('01_raw_data'!Z81)), "")</f>
        <v>Master'S</v>
      </c>
      <c r="AB78" t="str">
        <f>IFERROR(PROPER(TRIM('01_raw_data'!AA81)),"")</f>
        <v>Linkedin</v>
      </c>
      <c r="AC78" t="str">
        <f>IFERROR(IF(UPPER(TRIM('01_raw_data'!AB81))="HYBRID","Hybrid",IF(OR(UPPER(TRIM('01_raw_data'!AB81))="REMOTE",UPPER(TRIM('01_raw_data'!AB81))="WFH",UPPER(TRIM('01_raw_data'!AB81))="WORK FROM HOME"),"Remote",IF(OR(UPPER(TRIM('01_raw_data'!AB81))="ONSITE",UPPER(TRIM('01_raw_data'!AB81))="ON-SITE",UPPER(TRIM('01_raw_data'!AB81))="OFFICE"),"Office"))),"Check")</f>
        <v>Office</v>
      </c>
      <c r="AD78" t="str">
        <f>IFERROR(VLOOKUP(UPPER(TRIM('01_raw_data'!AC81)),'09_cost_center'!$A$5:$E$19,1,FALSE), "Check")</f>
        <v>EU-CC104</v>
      </c>
      <c r="AE78" t="str">
        <f>IFERROR(IF(OR(UPPER(TRIM('01_raw_data'!AD81))="CONTRACT", UPPER(TRIM('01_raw_data'!AD81))="CONTRACTOR"), "Contract", IF(OR(PROPER(TRIM('01_raw_data'!AD81))="FTE", UPPER(TRIM('01_raw_data'!AD81))="FULL TIME", UPPER(TRIM('01_raw_data'!AD81))="FULL-TIME"), "Full Time", IF(OR(UPPER(TRIM('01_raw_data'!AD81))="INTERN", UPPER(TRIM('01_raw_data'!AD81))="INTERNSHIP"), "Intern", IF(OR(UPPER(TRIM('01_raw_data'!AD81))="PART TIME", UPPER(TRIM('01_raw_data'!AD81))="PART-TIME"), "Part Time")))), "Check")</f>
        <v>Intern</v>
      </c>
      <c r="AF78">
        <f>IFERROR(IF(AND(VALUE('01_raw_data'!AE81)&gt;=0,VALUE('01_raw_data'!AE81)&lt;=100), VALUE('01_raw_data'!AE81), "Check"), "Check")</f>
        <v>39.799999999999997</v>
      </c>
    </row>
    <row r="79" spans="1:32" x14ac:dyDescent="0.2">
      <c r="A79" t="str">
        <f>"E"&amp;TEXT(VALUE(SUBSTITUTE(UPPER(TRIM('01_raw_data'!A82)),"E","")),"0000")</f>
        <v>E0078</v>
      </c>
      <c r="B79" t="str">
        <f>IF('01_raw_data'!B82="", "", PROPER(TRIM('01_raw_data'!B82)))</f>
        <v>Sarah Pereira</v>
      </c>
      <c r="C79" t="str">
        <f>_xlfn.XLOOKUP(PROPER(TRIM('01_raw_data'!C82)),'03_lookups'!$A$4:$A$9,'03_lookups'!$B$4:$B$9,"Needs Review")</f>
        <v>Female</v>
      </c>
      <c r="D79">
        <f>VALUE('01_raw_data'!D82)</f>
        <v>58</v>
      </c>
      <c r="E79" s="17">
        <f>IF(OR('01_raw_data'!E82="", LOWER(TRIM('01_raw_data'!E82))="not available"), "Missing", '01_raw_data'!E82)</f>
        <v>24697</v>
      </c>
      <c r="F79" t="str">
        <f t="shared" si="1"/>
        <v>Valid</v>
      </c>
      <c r="G79" t="str">
        <f>_xlfn.XLOOKUP(UPPER(TRIM('01_raw_data'!F82)),'04_departments'!A82:A137,'04_departments'!C82:C137,"Needs Review")</f>
        <v>Needs Review</v>
      </c>
      <c r="H79" t="str">
        <f>_xlfn.XLOOKUP('01_clean_data'!G79, '04_departments'!$C$5:$C$60,'04_departments'!$D$5:$D$60,"Needs Review")</f>
        <v>Needs Review</v>
      </c>
      <c r="I79" t="str">
        <f>PROPER(TRIM('01_raw_data'!H82))</f>
        <v>Operations Manager</v>
      </c>
      <c r="J79" t="str">
        <f>IFERROR(UPPER('01_raw_data'!I82), "")</f>
        <v>L4</v>
      </c>
      <c r="K79" t="str">
        <f>IFERROR(UPPER('01_raw_data'!J82), "")</f>
        <v>M017</v>
      </c>
      <c r="L79" t="str">
        <f>IFERROR(VLOOKUP(K79,'05_manager_mapping'!$A$5:$B$64,2), "Missing")</f>
        <v>Ines Karlsson</v>
      </c>
      <c r="M79" t="str">
        <f>IFERROR(_xlfn.XLOOKUP('01_raw_data'!L82,'06_location_master'!$B$5:$B$60,'06_location_master'!$C$5:$C$60), "Missing Location")</f>
        <v>Missing Location</v>
      </c>
      <c r="N79" t="str">
        <f>IFERROR(_xlfn.XLOOKUP(M79,'06_location_master'!$C$5:$C$60,'06_location_master'!$D$5:$D$60), "Missing Country")</f>
        <v>Missing Country</v>
      </c>
      <c r="O79" t="str">
        <f>IFERROR(_xlfn.XLOOKUP(M79,'06_location_master'!$C$5:$C$60,'06_location_master'!$E$5:$E$60), "Missing State")</f>
        <v>Missing State</v>
      </c>
      <c r="P79" s="17">
        <f>IFERROR(--'01_raw_data'!O82,"Missing Date")</f>
        <v>45908</v>
      </c>
      <c r="Q79" s="17" t="str">
        <f>IF(TRIM('01_raw_data'!P82)="","", IFERROR('01_raw_data'!P82, "check"))</f>
        <v/>
      </c>
      <c r="R79" t="str">
        <f>IFERROR(IF(OR(UPPER(TRIM('01_raw_data'!Q82))="A",UPPER(TRIM('01_raw_data'!Q82)="ACTVE"),UPPER(TRIM('01_raw_data'!Q82))="ACTIVE"), "Active", IF(OR(UPPER(TRIM('01_raw_data'!Q82)="INACTIVE"),UPPER(TRIM('01_raw_data'!Q82))="INACTVE"),"Inactive",IF(OR(UPPER(TRIM('01_raw_data'!Q82))="EXITED"), "Exited", IF(OR(UPPER(TRIM('01_raw_data'!Q82))="TERMINATED"), "Terminated", IF(OR(UPPER(TRIM('01_raw_data'!Q82))="LEFT"),"Left",IF(OR(UPPER(TRIM('01_raw_data'!Q82))="RESIGNED"),"Resigned")))))),"Check")</f>
        <v>Active</v>
      </c>
      <c r="S79" s="19">
        <f>IFERROR(IF(VALUE('01_raw_data'!R82)&gt;0,VALUE('01_raw_data'!R82),"Check"),"Check")</f>
        <v>98000</v>
      </c>
      <c r="T79" s="19">
        <f>IFERROR(IF(VALUE('01_raw_data'!S82)&gt;0, VALUE('01_raw_data'!S82), "Check"), "Check")</f>
        <v>4900</v>
      </c>
      <c r="U79">
        <f>IFERROR(VLOOKUP(UPPER(TRIM('01_raw_data'!T82)),'07_performance_master'!$A$5:$B$14,2,FALSE),"Check")</f>
        <v>3</v>
      </c>
      <c r="V79">
        <f>IFERROR(IF(VALUE('01_raw_data'!U82)&gt;0,VALUE('01_raw_data'!U82),"Check"),"Check")</f>
        <v>7</v>
      </c>
      <c r="W79">
        <f>IFERROR(IF(VALUE('01_raw_data'!V82)&gt;=0, VALUE('01_raw_data'!V82), "Check"), "Check")</f>
        <v>8</v>
      </c>
      <c r="X79">
        <f>IFERROR(IF(VALUE('01_raw_data'!W82)&gt;=0, VALUE('01_raw_data'!W82),"Check"), "Check")</f>
        <v>18</v>
      </c>
      <c r="Y79">
        <f>IFERROR(IF(AND(VALUE('01_raw_data'!X82)&gt;=0, VALUE('01_raw_data'!X82)&lt;=100), VALUE('01_raw_data'!X82), "Check"), "Check")</f>
        <v>79</v>
      </c>
      <c r="Z79" t="str">
        <f>IFERROR(IF(OR(UPPER(TRIM('01_raw_data'!Y82))="YES", UPPER(TRIM('01_raw_data'!Y82))="PROMOTED"),"Promoted", IF(OR(UPPER(TRIM('01_raw_data'!Y82))="NO",UPPER(TRIM('01_raw_data'!Y82))="NOT PROMOTED"), "Not Promoted", "Check")),"Check")</f>
        <v>Not Promoted</v>
      </c>
      <c r="AA79" t="str">
        <f>IFERROR(PROPER(TRIM('01_raw_data'!Z82)), "")</f>
        <v>Bachelor'S</v>
      </c>
      <c r="AB79" t="str">
        <f>IFERROR(PROPER(TRIM('01_raw_data'!AA82)),"")</f>
        <v>Linkedin</v>
      </c>
      <c r="AC79" t="str">
        <f>IFERROR(IF(UPPER(TRIM('01_raw_data'!AB82))="HYBRID","Hybrid",IF(OR(UPPER(TRIM('01_raw_data'!AB82))="REMOTE",UPPER(TRIM('01_raw_data'!AB82))="WFH",UPPER(TRIM('01_raw_data'!AB82))="WORK FROM HOME"),"Remote",IF(OR(UPPER(TRIM('01_raw_data'!AB82))="ONSITE",UPPER(TRIM('01_raw_data'!AB82))="ON-SITE",UPPER(TRIM('01_raw_data'!AB82))="OFFICE"),"Office"))),"Check")</f>
        <v>Remote</v>
      </c>
      <c r="AD79" t="str">
        <f>IFERROR(VLOOKUP(UPPER(TRIM('01_raw_data'!AC82)),'09_cost_center'!$A$5:$E$19,1,FALSE), "Check")</f>
        <v>EU-CC401</v>
      </c>
      <c r="AE79" t="str">
        <f>IFERROR(IF(OR(UPPER(TRIM('01_raw_data'!AD82))="CONTRACT", UPPER(TRIM('01_raw_data'!AD82))="CONTRACTOR"), "Contract", IF(OR(PROPER(TRIM('01_raw_data'!AD82))="FTE", UPPER(TRIM('01_raw_data'!AD82))="FULL TIME", UPPER(TRIM('01_raw_data'!AD82))="FULL-TIME"), "Full Time", IF(OR(UPPER(TRIM('01_raw_data'!AD82))="INTERN", UPPER(TRIM('01_raw_data'!AD82))="INTERNSHIP"), "Intern", IF(OR(UPPER(TRIM('01_raw_data'!AD82))="PART TIME", UPPER(TRIM('01_raw_data'!AD82))="PART-TIME"), "Part Time")))), "Check")</f>
        <v>Part Time</v>
      </c>
      <c r="AF79">
        <f>IFERROR(IF(AND(VALUE('01_raw_data'!AE82)&gt;=0,VALUE('01_raw_data'!AE82)&lt;=100), VALUE('01_raw_data'!AE82), "Check"), "Check")</f>
        <v>57.4</v>
      </c>
    </row>
    <row r="80" spans="1:32" x14ac:dyDescent="0.2">
      <c r="A80" t="str">
        <f>"E"&amp;TEXT(VALUE(SUBSTITUTE(UPPER(TRIM('01_raw_data'!A83)),"E","")),"0000")</f>
        <v>E0079</v>
      </c>
      <c r="B80" t="str">
        <f>IF('01_raw_data'!B83="", "", PROPER(TRIM('01_raw_data'!B83)))</f>
        <v>Emilia Perez</v>
      </c>
      <c r="C80" t="str">
        <f>_xlfn.XLOOKUP(PROPER(TRIM('01_raw_data'!C83)),'03_lookups'!$A$4:$A$9,'03_lookups'!$B$4:$B$9,"Needs Review")</f>
        <v>Male</v>
      </c>
      <c r="D80">
        <f>VALUE('01_raw_data'!D83)</f>
        <v>48</v>
      </c>
      <c r="E80" s="17">
        <f>IF(OR('01_raw_data'!E83="", LOWER(TRIM('01_raw_data'!E83))="not available"), "Missing", '01_raw_data'!E83)</f>
        <v>28446</v>
      </c>
      <c r="F80" t="str">
        <f t="shared" si="1"/>
        <v>Valid</v>
      </c>
      <c r="G80" t="str">
        <f>_xlfn.XLOOKUP(UPPER(TRIM('01_raw_data'!F83)),'04_departments'!A83:A138,'04_departments'!C83:C138,"Needs Review")</f>
        <v>Needs Review</v>
      </c>
      <c r="H80" t="str">
        <f>_xlfn.XLOOKUP('01_clean_data'!G80, '04_departments'!$C$5:$C$60,'04_departments'!$D$5:$D$60,"Needs Review")</f>
        <v>Needs Review</v>
      </c>
      <c r="I80" t="str">
        <f>PROPER(TRIM('01_raw_data'!H83))</f>
        <v>Platform Engineer</v>
      </c>
      <c r="J80" t="str">
        <f>IFERROR(UPPER('01_raw_data'!I83), "")</f>
        <v>L3</v>
      </c>
      <c r="K80" t="str">
        <f>IFERROR(UPPER('01_raw_data'!J83), "")</f>
        <v>M044</v>
      </c>
      <c r="L80" t="str">
        <f>IFERROR(VLOOKUP(K80,'05_manager_mapping'!$A$5:$B$64,2), "Missing")</f>
        <v>Sophia Russo</v>
      </c>
      <c r="M80" t="str">
        <f>IFERROR(_xlfn.XLOOKUP('01_raw_data'!L83,'06_location_master'!$B$5:$B$60,'06_location_master'!$C$5:$C$60), "Missing Location")</f>
        <v>Berlin</v>
      </c>
      <c r="N80" t="str">
        <f>IFERROR(_xlfn.XLOOKUP(M80,'06_location_master'!$C$5:$C$60,'06_location_master'!$D$5:$D$60), "Missing Country")</f>
        <v>Germany</v>
      </c>
      <c r="O80" t="str">
        <f>IFERROR(_xlfn.XLOOKUP(M80,'06_location_master'!$C$5:$C$60,'06_location_master'!$E$5:$E$60), "Missing State")</f>
        <v>Berlin</v>
      </c>
      <c r="P80" s="17">
        <f>IFERROR(--'01_raw_data'!O83,"Missing Date")</f>
        <v>43804</v>
      </c>
      <c r="Q80" s="17" t="str">
        <f>IF(TRIM('01_raw_data'!P83)="","", IFERROR('01_raw_data'!P83, "check"))</f>
        <v/>
      </c>
      <c r="R80" t="str">
        <f>IFERROR(IF(OR(UPPER(TRIM('01_raw_data'!Q83))="A",UPPER(TRIM('01_raw_data'!Q83)="ACTVE"),UPPER(TRIM('01_raw_data'!Q83))="ACTIVE"), "Active", IF(OR(UPPER(TRIM('01_raw_data'!Q83)="INACTIVE"),UPPER(TRIM('01_raw_data'!Q83))="INACTVE"),"Inactive",IF(OR(UPPER(TRIM('01_raw_data'!Q83))="EXITED"), "Exited", IF(OR(UPPER(TRIM('01_raw_data'!Q83))="TERMINATED"), "Terminated", IF(OR(UPPER(TRIM('01_raw_data'!Q83))="LEFT"),"Left",IF(OR(UPPER(TRIM('01_raw_data'!Q83))="RESIGNED"),"Resigned")))))),"Check")</f>
        <v>Active</v>
      </c>
      <c r="S80" s="19">
        <f>IFERROR(IF(VALUE('01_raw_data'!R83)&gt;0,VALUE('01_raw_data'!R83),"Check"),"Check")</f>
        <v>90000</v>
      </c>
      <c r="T80" s="19">
        <f>IFERROR(IF(VALUE('01_raw_data'!S83)&gt;0, VALUE('01_raw_data'!S83), "Check"), "Check")</f>
        <v>4500</v>
      </c>
      <c r="U80">
        <f>IFERROR(VLOOKUP(UPPER(TRIM('01_raw_data'!T83)),'07_performance_master'!$A$5:$B$14,2,FALSE),"Check")</f>
        <v>3</v>
      </c>
      <c r="V80">
        <f>IFERROR(IF(VALUE('01_raw_data'!U83)&gt;0,VALUE('01_raw_data'!U83),"Check"),"Check")</f>
        <v>39</v>
      </c>
      <c r="W80">
        <f>IFERROR(IF(VALUE('01_raw_data'!V83)&gt;=0, VALUE('01_raw_data'!V83), "Check"), "Check")</f>
        <v>13</v>
      </c>
      <c r="X80">
        <f>IFERROR(IF(VALUE('01_raw_data'!W83)&gt;=0, VALUE('01_raw_data'!W83),"Check"), "Check")</f>
        <v>16</v>
      </c>
      <c r="Y80">
        <f>IFERROR(IF(AND(VALUE('01_raw_data'!X83)&gt;=0, VALUE('01_raw_data'!X83)&lt;=100), VALUE('01_raw_data'!X83), "Check"), "Check")</f>
        <v>70</v>
      </c>
      <c r="Z80" t="str">
        <f>IFERROR(IF(OR(UPPER(TRIM('01_raw_data'!Y83))="YES", UPPER(TRIM('01_raw_data'!Y83))="PROMOTED"),"Promoted", IF(OR(UPPER(TRIM('01_raw_data'!Y83))="NO",UPPER(TRIM('01_raw_data'!Y83))="NOT PROMOTED"), "Not Promoted", "Check")),"Check")</f>
        <v>Not Promoted</v>
      </c>
      <c r="AA80" t="str">
        <f>IFERROR(PROPER(TRIM('01_raw_data'!Z83)), "")</f>
        <v>Bachelor'S</v>
      </c>
      <c r="AB80" t="str">
        <f>IFERROR(PROPER(TRIM('01_raw_data'!AA83)),"")</f>
        <v>Employee Referral</v>
      </c>
      <c r="AC80" t="str">
        <f>IFERROR(IF(UPPER(TRIM('01_raw_data'!AB83))="HYBRID","Hybrid",IF(OR(UPPER(TRIM('01_raw_data'!AB83))="REMOTE",UPPER(TRIM('01_raw_data'!AB83))="WFH",UPPER(TRIM('01_raw_data'!AB83))="WORK FROM HOME"),"Remote",IF(OR(UPPER(TRIM('01_raw_data'!AB83))="ONSITE",UPPER(TRIM('01_raw_data'!AB83))="ON-SITE",UPPER(TRIM('01_raw_data'!AB83))="OFFICE"),"Office"))),"Check")</f>
        <v>Remote</v>
      </c>
      <c r="AD80" t="str">
        <f>IFERROR(VLOOKUP(UPPER(TRIM('01_raw_data'!AC83)),'09_cost_center'!$A$5:$E$19,1,FALSE), "Check")</f>
        <v>EU-CC101</v>
      </c>
      <c r="AE80" t="str">
        <f>IFERROR(IF(OR(UPPER(TRIM('01_raw_data'!AD83))="CONTRACT", UPPER(TRIM('01_raw_data'!AD83))="CONTRACTOR"), "Contract", IF(OR(PROPER(TRIM('01_raw_data'!AD83))="FTE", UPPER(TRIM('01_raw_data'!AD83))="FULL TIME", UPPER(TRIM('01_raw_data'!AD83))="FULL-TIME"), "Full Time", IF(OR(UPPER(TRIM('01_raw_data'!AD83))="INTERN", UPPER(TRIM('01_raw_data'!AD83))="INTERNSHIP"), "Intern", IF(OR(UPPER(TRIM('01_raw_data'!AD83))="PART TIME", UPPER(TRIM('01_raw_data'!AD83))="PART-TIME"), "Part Time")))), "Check")</f>
        <v>Contract</v>
      </c>
      <c r="AF80">
        <f>IFERROR(IF(AND(VALUE('01_raw_data'!AE83)&gt;=0,VALUE('01_raw_data'!AE83)&lt;=100), VALUE('01_raw_data'!AE83), "Check"), "Check")</f>
        <v>63.2</v>
      </c>
    </row>
    <row r="81" spans="1:32" x14ac:dyDescent="0.2">
      <c r="A81" t="str">
        <f>"E"&amp;TEXT(VALUE(SUBSTITUTE(UPPER(TRIM('01_raw_data'!A84)),"E","")),"0000")</f>
        <v>E0080</v>
      </c>
      <c r="B81" t="str">
        <f>IF('01_raw_data'!B84="", "", PROPER(TRIM('01_raw_data'!B84)))</f>
        <v>Ben Martin</v>
      </c>
      <c r="C81" t="str">
        <f>_xlfn.XLOOKUP(PROPER(TRIM('01_raw_data'!C84)),'03_lookups'!$A$4:$A$9,'03_lookups'!$B$4:$B$9,"Needs Review")</f>
        <v>Female</v>
      </c>
      <c r="D81">
        <f>VALUE('01_raw_data'!D84)</f>
        <v>34</v>
      </c>
      <c r="E81" s="17">
        <f>IF(OR('01_raw_data'!E84="", LOWER(TRIM('01_raw_data'!E84))="not available"), "Missing", '01_raw_data'!E84)</f>
        <v>33743</v>
      </c>
      <c r="F81" t="str">
        <f t="shared" si="1"/>
        <v>Valid</v>
      </c>
      <c r="G81" t="str">
        <f>_xlfn.XLOOKUP(UPPER(TRIM('01_raw_data'!F84)),'04_departments'!A84:A139,'04_departments'!C84:C139,"Needs Review")</f>
        <v>Needs Review</v>
      </c>
      <c r="H81" t="str">
        <f>_xlfn.XLOOKUP('01_clean_data'!G81, '04_departments'!$C$5:$C$60,'04_departments'!$D$5:$D$60,"Needs Review")</f>
        <v>Needs Review</v>
      </c>
      <c r="I81" t="str">
        <f>PROPER(TRIM('01_raw_data'!H84))</f>
        <v>Senior Data Analyst</v>
      </c>
      <c r="J81" t="str">
        <f>IFERROR(UPPER('01_raw_data'!I84), "")</f>
        <v>L4</v>
      </c>
      <c r="K81" t="str">
        <f>IFERROR(UPPER('01_raw_data'!J84), "")</f>
        <v>M003</v>
      </c>
      <c r="L81" t="str">
        <f>IFERROR(VLOOKUP(K81,'05_manager_mapping'!$A$5:$B$64,2), "Missing")</f>
        <v>Sarah Lopez</v>
      </c>
      <c r="M81" t="str">
        <f>IFERROR(_xlfn.XLOOKUP('01_raw_data'!L84,'06_location_master'!$B$5:$B$60,'06_location_master'!$C$5:$C$60), "Missing Location")</f>
        <v>Brussels</v>
      </c>
      <c r="N81" t="str">
        <f>IFERROR(_xlfn.XLOOKUP(M81,'06_location_master'!$C$5:$C$60,'06_location_master'!$D$5:$D$60), "Missing Country")</f>
        <v>Belgium</v>
      </c>
      <c r="O81" t="str">
        <f>IFERROR(_xlfn.XLOOKUP(M81,'06_location_master'!$C$5:$C$60,'06_location_master'!$E$5:$E$60), "Missing State")</f>
        <v>Brussels-Capital</v>
      </c>
      <c r="P81" s="17" t="str">
        <f>IFERROR(--'01_raw_data'!O84,"Missing Date")</f>
        <v>Missing Date</v>
      </c>
      <c r="Q81" s="17" t="str">
        <f>IF(TRIM('01_raw_data'!P84)="","", IFERROR('01_raw_data'!P84, "check"))</f>
        <v/>
      </c>
      <c r="R81" t="str">
        <f>IFERROR(IF(OR(UPPER(TRIM('01_raw_data'!Q84))="A",UPPER(TRIM('01_raw_data'!Q84)="ACTVE"),UPPER(TRIM('01_raw_data'!Q84))="ACTIVE"), "Active", IF(OR(UPPER(TRIM('01_raw_data'!Q84)="INACTIVE"),UPPER(TRIM('01_raw_data'!Q84))="INACTVE"),"Inactive",IF(OR(UPPER(TRIM('01_raw_data'!Q84))="EXITED"), "Exited", IF(OR(UPPER(TRIM('01_raw_data'!Q84))="TERMINATED"), "Terminated", IF(OR(UPPER(TRIM('01_raw_data'!Q84))="LEFT"),"Left",IF(OR(UPPER(TRIM('01_raw_data'!Q84))="RESIGNED"),"Resigned")))))),"Check")</f>
        <v>Active</v>
      </c>
      <c r="S81" s="19">
        <f>IFERROR(IF(VALUE('01_raw_data'!R84)&gt;0,VALUE('01_raw_data'!R84),"Check"),"Check")</f>
        <v>96000</v>
      </c>
      <c r="T81" s="19">
        <f>IFERROR(IF(VALUE('01_raw_data'!S84)&gt;0, VALUE('01_raw_data'!S84), "Check"), "Check")</f>
        <v>4800</v>
      </c>
      <c r="U81">
        <f>IFERROR(VLOOKUP(UPPER(TRIM('01_raw_data'!T84)),'07_performance_master'!$A$5:$B$14,2,FALSE),"Check")</f>
        <v>3</v>
      </c>
      <c r="V81">
        <f>IFERROR(IF(VALUE('01_raw_data'!U84)&gt;0,VALUE('01_raw_data'!U84),"Check"),"Check")</f>
        <v>32</v>
      </c>
      <c r="W81">
        <f>IFERROR(IF(VALUE('01_raw_data'!V84)&gt;=0, VALUE('01_raw_data'!V84), "Check"), "Check")</f>
        <v>11</v>
      </c>
      <c r="X81">
        <f>IFERROR(IF(VALUE('01_raw_data'!W84)&gt;=0, VALUE('01_raw_data'!W84),"Check"), "Check")</f>
        <v>17</v>
      </c>
      <c r="Y81">
        <f>IFERROR(IF(AND(VALUE('01_raw_data'!X84)&gt;=0, VALUE('01_raw_data'!X84)&lt;=100), VALUE('01_raw_data'!X84), "Check"), "Check")</f>
        <v>58</v>
      </c>
      <c r="Z81" t="str">
        <f>IFERROR(IF(OR(UPPER(TRIM('01_raw_data'!Y84))="YES", UPPER(TRIM('01_raw_data'!Y84))="PROMOTED"),"Promoted", IF(OR(UPPER(TRIM('01_raw_data'!Y84))="NO",UPPER(TRIM('01_raw_data'!Y84))="NOT PROMOTED"), "Not Promoted", "Check")),"Check")</f>
        <v>Not Promoted</v>
      </c>
      <c r="AA81" t="str">
        <f>IFERROR(PROPER(TRIM('01_raw_data'!Z84)), "")</f>
        <v>Bachelor'S</v>
      </c>
      <c r="AB81" t="str">
        <f>IFERROR(PROPER(TRIM('01_raw_data'!AA84)),"")</f>
        <v>Employee Referral</v>
      </c>
      <c r="AC81" t="str">
        <f>IFERROR(IF(UPPER(TRIM('01_raw_data'!AB84))="HYBRID","Hybrid",IF(OR(UPPER(TRIM('01_raw_data'!AB84))="REMOTE",UPPER(TRIM('01_raw_data'!AB84))="WFH",UPPER(TRIM('01_raw_data'!AB84))="WORK FROM HOME"),"Remote",IF(OR(UPPER(TRIM('01_raw_data'!AB84))="ONSITE",UPPER(TRIM('01_raw_data'!AB84))="ON-SITE",UPPER(TRIM('01_raw_data'!AB84))="OFFICE"),"Office"))),"Check")</f>
        <v>Hybrid</v>
      </c>
      <c r="AD81" t="str">
        <f>IFERROR(VLOOKUP(UPPER(TRIM('01_raw_data'!AC84)),'09_cost_center'!$A$5:$E$19,1,FALSE), "Check")</f>
        <v>EU-CC103</v>
      </c>
      <c r="AE81" t="str">
        <f>IFERROR(IF(OR(UPPER(TRIM('01_raw_data'!AD84))="CONTRACT", UPPER(TRIM('01_raw_data'!AD84))="CONTRACTOR"), "Contract", IF(OR(PROPER(TRIM('01_raw_data'!AD84))="FTE", UPPER(TRIM('01_raw_data'!AD84))="FULL TIME", UPPER(TRIM('01_raw_data'!AD84))="FULL-TIME"), "Full Time", IF(OR(UPPER(TRIM('01_raw_data'!AD84))="INTERN", UPPER(TRIM('01_raw_data'!AD84))="INTERNSHIP"), "Intern", IF(OR(UPPER(TRIM('01_raw_data'!AD84))="PART TIME", UPPER(TRIM('01_raw_data'!AD84))="PART-TIME"), "Part Time")))), "Check")</f>
        <v>Full Time</v>
      </c>
      <c r="AF81">
        <f>IFERROR(IF(AND(VALUE('01_raw_data'!AE84)&gt;=0,VALUE('01_raw_data'!AE84)&lt;=100), VALUE('01_raw_data'!AE84), "Check"), "Check")</f>
        <v>56.8</v>
      </c>
    </row>
    <row r="82" spans="1:32" x14ac:dyDescent="0.2">
      <c r="A82" t="str">
        <f>"E"&amp;TEXT(VALUE(SUBSTITUTE(UPPER(TRIM('01_raw_data'!A85)),"E","")),"0000")</f>
        <v>E0081</v>
      </c>
      <c r="B82" t="str">
        <f>IF('01_raw_data'!B85="", "", PROPER(TRIM('01_raw_data'!B85)))</f>
        <v>Milan Doyle</v>
      </c>
      <c r="C82" t="str">
        <f>_xlfn.XLOOKUP(PROPER(TRIM('01_raw_data'!C85)),'03_lookups'!$A$4:$A$9,'03_lookups'!$B$4:$B$9,"Needs Review")</f>
        <v>Female</v>
      </c>
      <c r="D82">
        <f>VALUE('01_raw_data'!D85)</f>
        <v>35</v>
      </c>
      <c r="E82" s="17" t="str">
        <f>IF(OR('01_raw_data'!E85="", LOWER(TRIM('01_raw_data'!E85))="not available"), "Missing", '01_raw_data'!E85)</f>
        <v>11-23-1990</v>
      </c>
      <c r="F82" t="str">
        <f t="shared" si="1"/>
        <v>Needs Review</v>
      </c>
      <c r="G82" t="str">
        <f>_xlfn.XLOOKUP(UPPER(TRIM('01_raw_data'!F85)),'04_departments'!A85:A140,'04_departments'!C85:C140,"Needs Review")</f>
        <v>Needs Review</v>
      </c>
      <c r="H82" t="str">
        <f>_xlfn.XLOOKUP('01_clean_data'!G82, '04_departments'!$C$5:$C$60,'04_departments'!$D$5:$D$60,"Needs Review")</f>
        <v>Needs Review</v>
      </c>
      <c r="I82" t="str">
        <f>PROPER(TRIM('01_raw_data'!H85))</f>
        <v>Sourcing Specialist</v>
      </c>
      <c r="J82" t="str">
        <f>IFERROR(UPPER('01_raw_data'!I85), "")</f>
        <v>L3</v>
      </c>
      <c r="K82" t="str">
        <f>IFERROR(UPPER('01_raw_data'!J85), "")</f>
        <v>M029</v>
      </c>
      <c r="L82" t="str">
        <f>IFERROR(VLOOKUP(K82,'05_manager_mapping'!$A$5:$B$64,2), "Missing")</f>
        <v>Jan Gonzalez</v>
      </c>
      <c r="M82" t="str">
        <f>IFERROR(_xlfn.XLOOKUP('01_raw_data'!L85,'06_location_master'!$B$5:$B$60,'06_location_master'!$C$5:$C$60), "Missing Location")</f>
        <v>Lille</v>
      </c>
      <c r="N82" t="str">
        <f>IFERROR(_xlfn.XLOOKUP(M82,'06_location_master'!$C$5:$C$60,'06_location_master'!$D$5:$D$60), "Missing Country")</f>
        <v>France</v>
      </c>
      <c r="O82" t="str">
        <f>IFERROR(_xlfn.XLOOKUP(M82,'06_location_master'!$C$5:$C$60,'06_location_master'!$E$5:$E$60), "Missing State")</f>
        <v>Hauts-de-France</v>
      </c>
      <c r="P82" s="17">
        <f>IFERROR(--'01_raw_data'!O85,"Missing Date")</f>
        <v>45055</v>
      </c>
      <c r="Q82" s="17" t="str">
        <f>IF(TRIM('01_raw_data'!P85)="","", IFERROR('01_raw_data'!P85, "check"))</f>
        <v/>
      </c>
      <c r="R82" t="str">
        <f>IFERROR(IF(OR(UPPER(TRIM('01_raw_data'!Q85))="A",UPPER(TRIM('01_raw_data'!Q85)="ACTVE"),UPPER(TRIM('01_raw_data'!Q85))="ACTIVE"), "Active", IF(OR(UPPER(TRIM('01_raw_data'!Q85)="INACTIVE"),UPPER(TRIM('01_raw_data'!Q85))="INACTVE"),"Inactive",IF(OR(UPPER(TRIM('01_raw_data'!Q85))="EXITED"), "Exited", IF(OR(UPPER(TRIM('01_raw_data'!Q85))="TERMINATED"), "Terminated", IF(OR(UPPER(TRIM('01_raw_data'!Q85))="LEFT"),"Left",IF(OR(UPPER(TRIM('01_raw_data'!Q85))="RESIGNED"),"Resigned")))))),"Check")</f>
        <v>Active</v>
      </c>
      <c r="S82" s="19">
        <f>IFERROR(IF(VALUE('01_raw_data'!R85)&gt;0,VALUE('01_raw_data'!R85),"Check"),"Check")</f>
        <v>79000</v>
      </c>
      <c r="T82" s="19">
        <f>IFERROR(IF(VALUE('01_raw_data'!S85)&gt;0, VALUE('01_raw_data'!S85), "Check"), "Check")</f>
        <v>4000</v>
      </c>
      <c r="U82">
        <f>IFERROR(VLOOKUP(UPPER(TRIM('01_raw_data'!T85)),'07_performance_master'!$A$5:$B$14,2,FALSE),"Check")</f>
        <v>3</v>
      </c>
      <c r="V82">
        <f>IFERROR(IF(VALUE('01_raw_data'!U85)&gt;0,VALUE('01_raw_data'!U85),"Check"),"Check")</f>
        <v>30</v>
      </c>
      <c r="W82">
        <f>IFERROR(IF(VALUE('01_raw_data'!V85)&gt;=0, VALUE('01_raw_data'!V85), "Check"), "Check")</f>
        <v>4</v>
      </c>
      <c r="X82">
        <f>IFERROR(IF(VALUE('01_raw_data'!W85)&gt;=0, VALUE('01_raw_data'!W85),"Check"), "Check")</f>
        <v>12</v>
      </c>
      <c r="Y82">
        <f>IFERROR(IF(AND(VALUE('01_raw_data'!X85)&gt;=0, VALUE('01_raw_data'!X85)&lt;=100), VALUE('01_raw_data'!X85), "Check"), "Check")</f>
        <v>53</v>
      </c>
      <c r="Z82" t="str">
        <f>IFERROR(IF(OR(UPPER(TRIM('01_raw_data'!Y85))="YES", UPPER(TRIM('01_raw_data'!Y85))="PROMOTED"),"Promoted", IF(OR(UPPER(TRIM('01_raw_data'!Y85))="NO",UPPER(TRIM('01_raw_data'!Y85))="NOT PROMOTED"), "Not Promoted", "Check")),"Check")</f>
        <v>Not Promoted</v>
      </c>
      <c r="AA82" t="str">
        <f>IFERROR(PROPER(TRIM('01_raw_data'!Z85)), "")</f>
        <v>Bachelor'S</v>
      </c>
      <c r="AB82" t="str">
        <f>IFERROR(PROPER(TRIM('01_raw_data'!AA85)),"")</f>
        <v>Agency</v>
      </c>
      <c r="AC82" t="str">
        <f>IFERROR(IF(UPPER(TRIM('01_raw_data'!AB85))="HYBRID","Hybrid",IF(OR(UPPER(TRIM('01_raw_data'!AB85))="REMOTE",UPPER(TRIM('01_raw_data'!AB85))="WFH",UPPER(TRIM('01_raw_data'!AB85))="WORK FROM HOME"),"Remote",IF(OR(UPPER(TRIM('01_raw_data'!AB85))="ONSITE",UPPER(TRIM('01_raw_data'!AB85))="ON-SITE",UPPER(TRIM('01_raw_data'!AB85))="OFFICE"),"Office"))),"Check")</f>
        <v>Hybrid</v>
      </c>
      <c r="AD82" t="str">
        <f>IFERROR(VLOOKUP(UPPER(TRIM('01_raw_data'!AC85)),'09_cost_center'!$A$5:$E$19,1,FALSE), "Check")</f>
        <v>EU-CC402</v>
      </c>
      <c r="AE82" t="str">
        <f>IFERROR(IF(OR(UPPER(TRIM('01_raw_data'!AD85))="CONTRACT", UPPER(TRIM('01_raw_data'!AD85))="CONTRACTOR"), "Contract", IF(OR(PROPER(TRIM('01_raw_data'!AD85))="FTE", UPPER(TRIM('01_raw_data'!AD85))="FULL TIME", UPPER(TRIM('01_raw_data'!AD85))="FULL-TIME"), "Full Time", IF(OR(UPPER(TRIM('01_raw_data'!AD85))="INTERN", UPPER(TRIM('01_raw_data'!AD85))="INTERNSHIP"), "Intern", IF(OR(UPPER(TRIM('01_raw_data'!AD85))="PART TIME", UPPER(TRIM('01_raw_data'!AD85))="PART-TIME"), "Part Time")))), "Check")</f>
        <v>Full Time</v>
      </c>
      <c r="AF82">
        <f>IFERROR(IF(AND(VALUE('01_raw_data'!AE85)&gt;=0,VALUE('01_raw_data'!AE85)&lt;=100), VALUE('01_raw_data'!AE85), "Check"), "Check")</f>
        <v>57</v>
      </c>
    </row>
    <row r="83" spans="1:32" x14ac:dyDescent="0.2">
      <c r="A83" t="str">
        <f>"E"&amp;TEXT(VALUE(SUBSTITUTE(UPPER(TRIM('01_raw_data'!A86)),"E","")),"0000")</f>
        <v>E0082</v>
      </c>
      <c r="B83" t="str">
        <f>IF('01_raw_data'!B86="", "", PROPER(TRIM('01_raw_data'!B86)))</f>
        <v>Lea Costa</v>
      </c>
      <c r="C83" t="str">
        <f>_xlfn.XLOOKUP(PROPER(TRIM('01_raw_data'!C86)),'03_lookups'!$A$4:$A$9,'03_lookups'!$B$4:$B$9,"Needs Review")</f>
        <v>Male</v>
      </c>
      <c r="D83">
        <f>VALUE('01_raw_data'!D86)</f>
        <v>38</v>
      </c>
      <c r="E83" s="17">
        <f>IF(OR('01_raw_data'!E86="", LOWER(TRIM('01_raw_data'!E86))="not available"), "Missing", '01_raw_data'!E86)</f>
        <v>32025</v>
      </c>
      <c r="F83" t="str">
        <f t="shared" si="1"/>
        <v>Valid</v>
      </c>
      <c r="G83" t="str">
        <f>_xlfn.XLOOKUP(UPPER(TRIM('01_raw_data'!F86)),'04_departments'!A86:A141,'04_departments'!C86:C141,"Needs Review")</f>
        <v>Needs Review</v>
      </c>
      <c r="H83" t="str">
        <f>_xlfn.XLOOKUP('01_clean_data'!G83, '04_departments'!$C$5:$C$60,'04_departments'!$D$5:$D$60,"Needs Review")</f>
        <v>Needs Review</v>
      </c>
      <c r="I83" t="str">
        <f>PROPER(TRIM('01_raw_data'!H86))</f>
        <v>Procurement Lead</v>
      </c>
      <c r="J83" t="str">
        <f>IFERROR(UPPER('01_raw_data'!I86), "")</f>
        <v>L3</v>
      </c>
      <c r="K83" t="str">
        <f>IFERROR(UPPER('01_raw_data'!J86), "")</f>
        <v>M029</v>
      </c>
      <c r="L83" t="str">
        <f>IFERROR(VLOOKUP(K83,'05_manager_mapping'!$A$5:$B$64,2), "Missing")</f>
        <v>Jan Gonzalez</v>
      </c>
      <c r="M83" t="str">
        <f>IFERROR(_xlfn.XLOOKUP('01_raw_data'!L86,'06_location_master'!$B$5:$B$60,'06_location_master'!$C$5:$C$60), "Missing Location")</f>
        <v>Dublin</v>
      </c>
      <c r="N83" t="str">
        <f>IFERROR(_xlfn.XLOOKUP(M83,'06_location_master'!$C$5:$C$60,'06_location_master'!$D$5:$D$60), "Missing Country")</f>
        <v>Ireland</v>
      </c>
      <c r="O83" t="str">
        <f>IFERROR(_xlfn.XLOOKUP(M83,'06_location_master'!$C$5:$C$60,'06_location_master'!$E$5:$E$60), "Missing State")</f>
        <v>Leinster</v>
      </c>
      <c r="P83" s="17">
        <f>IFERROR(--'01_raw_data'!O86,"Missing Date")</f>
        <v>44031</v>
      </c>
      <c r="Q83" s="17" t="str">
        <f>IF(TRIM('01_raw_data'!P86)="","", IFERROR('01_raw_data'!P86, "check"))</f>
        <v/>
      </c>
      <c r="R83" t="str">
        <f>IFERROR(IF(OR(UPPER(TRIM('01_raw_data'!Q86))="A",UPPER(TRIM('01_raw_data'!Q86)="ACTVE"),UPPER(TRIM('01_raw_data'!Q86))="ACTIVE"), "Active", IF(OR(UPPER(TRIM('01_raw_data'!Q86)="INACTIVE"),UPPER(TRIM('01_raw_data'!Q86))="INACTVE"),"Inactive",IF(OR(UPPER(TRIM('01_raw_data'!Q86))="EXITED"), "Exited", IF(OR(UPPER(TRIM('01_raw_data'!Q86))="TERMINATED"), "Terminated", IF(OR(UPPER(TRIM('01_raw_data'!Q86))="LEFT"),"Left",IF(OR(UPPER(TRIM('01_raw_data'!Q86))="RESIGNED"),"Resigned")))))),"Check")</f>
        <v>Active</v>
      </c>
      <c r="S83" s="19">
        <f>IFERROR(IF(VALUE('01_raw_data'!R86)&gt;0,VALUE('01_raw_data'!R86),"Check"),"Check")</f>
        <v>82000</v>
      </c>
      <c r="T83" s="19">
        <f>IFERROR(IF(VALUE('01_raw_data'!S86)&gt;0, VALUE('01_raw_data'!S86), "Check"), "Check")</f>
        <v>7400</v>
      </c>
      <c r="U83">
        <f>IFERROR(VLOOKUP(UPPER(TRIM('01_raw_data'!T86)),'07_performance_master'!$A$5:$B$14,2,FALSE),"Check")</f>
        <v>4</v>
      </c>
      <c r="V83">
        <f>IFERROR(IF(VALUE('01_raw_data'!U86)&gt;0,VALUE('01_raw_data'!U86),"Check"),"Check")</f>
        <v>20</v>
      </c>
      <c r="W83">
        <f>IFERROR(IF(VALUE('01_raw_data'!V86)&gt;=0, VALUE('01_raw_data'!V86), "Check"), "Check")</f>
        <v>10</v>
      </c>
      <c r="X83">
        <f>IFERROR(IF(VALUE('01_raw_data'!W86)&gt;=0, VALUE('01_raw_data'!W86),"Check"), "Check")</f>
        <v>22</v>
      </c>
      <c r="Y83">
        <f>IFERROR(IF(AND(VALUE('01_raw_data'!X86)&gt;=0, VALUE('01_raw_data'!X86)&lt;=100), VALUE('01_raw_data'!X86), "Check"), "Check")</f>
        <v>40</v>
      </c>
      <c r="Z83" t="str">
        <f>IFERROR(IF(OR(UPPER(TRIM('01_raw_data'!Y86))="YES", UPPER(TRIM('01_raw_data'!Y86))="PROMOTED"),"Promoted", IF(OR(UPPER(TRIM('01_raw_data'!Y86))="NO",UPPER(TRIM('01_raw_data'!Y86))="NOT PROMOTED"), "Not Promoted", "Check")),"Check")</f>
        <v>Not Promoted</v>
      </c>
      <c r="AA83" t="str">
        <f>IFERROR(PROPER(TRIM('01_raw_data'!Z86)), "")</f>
        <v>Bachelor'S</v>
      </c>
      <c r="AB83" t="str">
        <f>IFERROR(PROPER(TRIM('01_raw_data'!AA86)),"")</f>
        <v>Indeed</v>
      </c>
      <c r="AC83" t="str">
        <f>IFERROR(IF(UPPER(TRIM('01_raw_data'!AB86))="HYBRID","Hybrid",IF(OR(UPPER(TRIM('01_raw_data'!AB86))="REMOTE",UPPER(TRIM('01_raw_data'!AB86))="WFH",UPPER(TRIM('01_raw_data'!AB86))="WORK FROM HOME"),"Remote",IF(OR(UPPER(TRIM('01_raw_data'!AB86))="ONSITE",UPPER(TRIM('01_raw_data'!AB86))="ON-SITE",UPPER(TRIM('01_raw_data'!AB86))="OFFICE"),"Office"))),"Check")</f>
        <v>Hybrid</v>
      </c>
      <c r="AD83" t="str">
        <f>IFERROR(VLOOKUP(UPPER(TRIM('01_raw_data'!AC86)),'09_cost_center'!$A$5:$E$19,1,FALSE), "Check")</f>
        <v>EU-CC402</v>
      </c>
      <c r="AE83" t="str">
        <f>IFERROR(IF(OR(UPPER(TRIM('01_raw_data'!AD86))="CONTRACT", UPPER(TRIM('01_raw_data'!AD86))="CONTRACTOR"), "Contract", IF(OR(PROPER(TRIM('01_raw_data'!AD86))="FTE", UPPER(TRIM('01_raw_data'!AD86))="FULL TIME", UPPER(TRIM('01_raw_data'!AD86))="FULL-TIME"), "Full Time", IF(OR(UPPER(TRIM('01_raw_data'!AD86))="INTERN", UPPER(TRIM('01_raw_data'!AD86))="INTERNSHIP"), "Intern", IF(OR(UPPER(TRIM('01_raw_data'!AD86))="PART TIME", UPPER(TRIM('01_raw_data'!AD86))="PART-TIME"), "Part Time")))), "Check")</f>
        <v>Full Time</v>
      </c>
      <c r="AF83">
        <f>IFERROR(IF(AND(VALUE('01_raw_data'!AE86)&gt;=0,VALUE('01_raw_data'!AE86)&lt;=100), VALUE('01_raw_data'!AE86), "Check"), "Check")</f>
        <v>55</v>
      </c>
    </row>
    <row r="84" spans="1:32" x14ac:dyDescent="0.2">
      <c r="A84" t="str">
        <f>"E"&amp;TEXT(VALUE(SUBSTITUTE(UPPER(TRIM('01_raw_data'!A87)),"E","")),"0000")</f>
        <v>E0083</v>
      </c>
      <c r="B84" t="str">
        <f>IF('01_raw_data'!B87="", "", PROPER(TRIM('01_raw_data'!B87)))</f>
        <v>Lea Ferreira</v>
      </c>
      <c r="C84" t="str">
        <f>_xlfn.XLOOKUP(PROPER(TRIM('01_raw_data'!C87)),'03_lookups'!$A$4:$A$9,'03_lookups'!$B$4:$B$9,"Needs Review")</f>
        <v>Female</v>
      </c>
      <c r="D84">
        <f>VALUE('01_raw_data'!D87)</f>
        <v>33</v>
      </c>
      <c r="E84" s="17">
        <f>IF(OR('01_raw_data'!E87="", LOWER(TRIM('01_raw_data'!E87))="not available"), "Missing", '01_raw_data'!E87)</f>
        <v>33857</v>
      </c>
      <c r="F84" t="str">
        <f t="shared" si="1"/>
        <v>Valid</v>
      </c>
      <c r="G84" t="str">
        <f>_xlfn.XLOOKUP(UPPER(TRIM('01_raw_data'!F87)),'04_departments'!A87:A142,'04_departments'!C87:C142,"Needs Review")</f>
        <v>Needs Review</v>
      </c>
      <c r="H84" t="str">
        <f>_xlfn.XLOOKUP('01_clean_data'!G84, '04_departments'!$C$5:$C$60,'04_departments'!$D$5:$D$60,"Needs Review")</f>
        <v>Needs Review</v>
      </c>
      <c r="I84" t="str">
        <f>PROPER(TRIM('01_raw_data'!H87))</f>
        <v>Strategy Analyst</v>
      </c>
      <c r="J84" t="str">
        <f>IFERROR(UPPER('01_raw_data'!I87), "")</f>
        <v>L6</v>
      </c>
      <c r="K84" t="str">
        <f>IFERROR(UPPER('01_raw_data'!J87), "")</f>
        <v>M015</v>
      </c>
      <c r="L84" t="str">
        <f>IFERROR(VLOOKUP(K84,'05_manager_mapping'!$A$5:$B$64,2), "Missing")</f>
        <v>Lea Ryan</v>
      </c>
      <c r="M84" t="str">
        <f>IFERROR(_xlfn.XLOOKUP('01_raw_data'!L87,'06_location_master'!$B$5:$B$60,'06_location_master'!$C$5:$C$60), "Missing Location")</f>
        <v>Missing Location</v>
      </c>
      <c r="N84" t="str">
        <f>IFERROR(_xlfn.XLOOKUP(M84,'06_location_master'!$C$5:$C$60,'06_location_master'!$D$5:$D$60), "Missing Country")</f>
        <v>Missing Country</v>
      </c>
      <c r="O84" t="str">
        <f>IFERROR(_xlfn.XLOOKUP(M84,'06_location_master'!$C$5:$C$60,'06_location_master'!$E$5:$E$60), "Missing State")</f>
        <v>Missing State</v>
      </c>
      <c r="P84" s="17">
        <f>IFERROR(--'01_raw_data'!O87,"Missing Date")</f>
        <v>44940</v>
      </c>
      <c r="Q84" s="17" t="str">
        <f>IF(TRIM('01_raw_data'!P87)="","", IFERROR('01_raw_data'!P87, "check"))</f>
        <v/>
      </c>
      <c r="R84" t="str">
        <f>IFERROR(IF(OR(UPPER(TRIM('01_raw_data'!Q87))="A",UPPER(TRIM('01_raw_data'!Q87)="ACTVE"),UPPER(TRIM('01_raw_data'!Q87))="ACTIVE"), "Active", IF(OR(UPPER(TRIM('01_raw_data'!Q87)="INACTIVE"),UPPER(TRIM('01_raw_data'!Q87))="INACTVE"),"Inactive",IF(OR(UPPER(TRIM('01_raw_data'!Q87))="EXITED"), "Exited", IF(OR(UPPER(TRIM('01_raw_data'!Q87))="TERMINATED"), "Terminated", IF(OR(UPPER(TRIM('01_raw_data'!Q87))="LEFT"),"Left",IF(OR(UPPER(TRIM('01_raw_data'!Q87))="RESIGNED"),"Resigned")))))),"Check")</f>
        <v>Active</v>
      </c>
      <c r="S84" s="19">
        <f>IFERROR(IF(VALUE('01_raw_data'!R87)&gt;0,VALUE('01_raw_data'!R87),"Check"),"Check")</f>
        <v>133000</v>
      </c>
      <c r="T84" s="19">
        <f>IFERROR(IF(VALUE('01_raw_data'!S87)&gt;0, VALUE('01_raw_data'!S87), "Check"), "Check")</f>
        <v>4000</v>
      </c>
      <c r="U84">
        <f>IFERROR(VLOOKUP(UPPER(TRIM('01_raw_data'!T87)),'07_performance_master'!$A$5:$B$14,2,FALSE),"Check")</f>
        <v>2</v>
      </c>
      <c r="V84">
        <f>IFERROR(IF(VALUE('01_raw_data'!U87)&gt;0,VALUE('01_raw_data'!U87),"Check"),"Check")</f>
        <v>28</v>
      </c>
      <c r="W84">
        <f>IFERROR(IF(VALUE('01_raw_data'!V87)&gt;=0, VALUE('01_raw_data'!V87), "Check"), "Check")</f>
        <v>18</v>
      </c>
      <c r="X84">
        <f>IFERROR(IF(VALUE('01_raw_data'!W87)&gt;=0, VALUE('01_raw_data'!W87),"Check"), "Check")</f>
        <v>8</v>
      </c>
      <c r="Y84">
        <f>IFERROR(IF(AND(VALUE('01_raw_data'!X87)&gt;=0, VALUE('01_raw_data'!X87)&lt;=100), VALUE('01_raw_data'!X87), "Check"), "Check")</f>
        <v>59</v>
      </c>
      <c r="Z84" t="str">
        <f>IFERROR(IF(OR(UPPER(TRIM('01_raw_data'!Y87))="YES", UPPER(TRIM('01_raw_data'!Y87))="PROMOTED"),"Promoted", IF(OR(UPPER(TRIM('01_raw_data'!Y87))="NO",UPPER(TRIM('01_raw_data'!Y87))="NOT PROMOTED"), "Not Promoted", "Check")),"Check")</f>
        <v>Not Promoted</v>
      </c>
      <c r="AA84" t="str">
        <f>IFERROR(PROPER(TRIM('01_raw_data'!Z87)), "")</f>
        <v>Master'S</v>
      </c>
      <c r="AB84" t="str">
        <f>IFERROR(PROPER(TRIM('01_raw_data'!AA87)),"")</f>
        <v>European Job Board</v>
      </c>
      <c r="AC84" t="str">
        <f>IFERROR(IF(UPPER(TRIM('01_raw_data'!AB87))="HYBRID","Hybrid",IF(OR(UPPER(TRIM('01_raw_data'!AB87))="REMOTE",UPPER(TRIM('01_raw_data'!AB87))="WFH",UPPER(TRIM('01_raw_data'!AB87))="WORK FROM HOME"),"Remote",IF(OR(UPPER(TRIM('01_raw_data'!AB87))="ONSITE",UPPER(TRIM('01_raw_data'!AB87))="ON-SITE",UPPER(TRIM('01_raw_data'!AB87))="OFFICE"),"Office"))),"Check")</f>
        <v>Hybrid</v>
      </c>
      <c r="AD84" t="str">
        <f>IFERROR(VLOOKUP(UPPER(TRIM('01_raw_data'!AC87)),'09_cost_center'!$A$5:$E$19,1,FALSE), "Check")</f>
        <v>EU-CC303</v>
      </c>
      <c r="AE84" t="str">
        <f>IFERROR(IF(OR(UPPER(TRIM('01_raw_data'!AD87))="CONTRACT", UPPER(TRIM('01_raw_data'!AD87))="CONTRACTOR"), "Contract", IF(OR(PROPER(TRIM('01_raw_data'!AD87))="FTE", UPPER(TRIM('01_raw_data'!AD87))="FULL TIME", UPPER(TRIM('01_raw_data'!AD87))="FULL-TIME"), "Full Time", IF(OR(UPPER(TRIM('01_raw_data'!AD87))="INTERN", UPPER(TRIM('01_raw_data'!AD87))="INTERNSHIP"), "Intern", IF(OR(UPPER(TRIM('01_raw_data'!AD87))="PART TIME", UPPER(TRIM('01_raw_data'!AD87))="PART-TIME"), "Part Time")))), "Check")</f>
        <v>Full Time</v>
      </c>
      <c r="AF84">
        <f>IFERROR(IF(AND(VALUE('01_raw_data'!AE87)&gt;=0,VALUE('01_raw_data'!AE87)&lt;=100), VALUE('01_raw_data'!AE87), "Check"), "Check")</f>
        <v>51.6</v>
      </c>
    </row>
    <row r="85" spans="1:32" x14ac:dyDescent="0.2">
      <c r="A85" t="str">
        <f>"E"&amp;TEXT(VALUE(SUBSTITUTE(UPPER(TRIM('01_raw_data'!A88)),"E","")),"0000")</f>
        <v>E0084</v>
      </c>
      <c r="B85" t="str">
        <f>IF('01_raw_data'!B88="", "", PROPER(TRIM('01_raw_data'!B88)))</f>
        <v>Daniela Andersson</v>
      </c>
      <c r="C85" t="str">
        <f>_xlfn.XLOOKUP(PROPER(TRIM('01_raw_data'!C88)),'03_lookups'!$A$4:$A$9,'03_lookups'!$B$4:$B$9,"Needs Review")</f>
        <v>Male</v>
      </c>
      <c r="D85">
        <f>VALUE('01_raw_data'!D88)</f>
        <v>23</v>
      </c>
      <c r="E85" s="17">
        <f>IF(OR('01_raw_data'!E88="", LOWER(TRIM('01_raw_data'!E88))="not available"), "Missing", '01_raw_data'!E88)</f>
        <v>37515</v>
      </c>
      <c r="F85" t="str">
        <f t="shared" si="1"/>
        <v>Valid</v>
      </c>
      <c r="G85" t="str">
        <f>_xlfn.XLOOKUP(UPPER(TRIM('01_raw_data'!F88)),'04_departments'!A88:A143,'04_departments'!C88:C143,"Needs Review")</f>
        <v>Needs Review</v>
      </c>
      <c r="H85" t="str">
        <f>_xlfn.XLOOKUP('01_clean_data'!G85, '04_departments'!$C$5:$C$60,'04_departments'!$D$5:$D$60,"Needs Review")</f>
        <v>Needs Review</v>
      </c>
      <c r="I85" t="str">
        <f>PROPER(TRIM('01_raw_data'!H88))</f>
        <v>It Manager</v>
      </c>
      <c r="J85" t="str">
        <f>IFERROR(UPPER('01_raw_data'!I88), "")</f>
        <v>L3</v>
      </c>
      <c r="K85" t="str">
        <f>IFERROR(UPPER('01_raw_data'!J88), "")</f>
        <v>M009</v>
      </c>
      <c r="L85" t="str">
        <f>IFERROR(VLOOKUP(K85,'05_manager_mapping'!$A$5:$B$64,2), "Missing")</f>
        <v>Maja Nilsson</v>
      </c>
      <c r="M85" t="str">
        <f>IFERROR(_xlfn.XLOOKUP('01_raw_data'!L88,'06_location_master'!$B$5:$B$60,'06_location_master'!$C$5:$C$60), "Missing Location")</f>
        <v>Amsterdam</v>
      </c>
      <c r="N85" t="str">
        <f>IFERROR(_xlfn.XLOOKUP(M85,'06_location_master'!$C$5:$C$60,'06_location_master'!$D$5:$D$60), "Missing Country")</f>
        <v>Netherlands</v>
      </c>
      <c r="O85" t="str">
        <f>IFERROR(_xlfn.XLOOKUP(M85,'06_location_master'!$C$5:$C$60,'06_location_master'!$E$5:$E$60), "Missing State")</f>
        <v>North Holland</v>
      </c>
      <c r="P85" s="17">
        <f>IFERROR(--'01_raw_data'!O88,"Missing Date")</f>
        <v>45133</v>
      </c>
      <c r="Q85" s="17" t="str">
        <f>IF(TRIM('01_raw_data'!P88)="","", IFERROR('01_raw_data'!P88, "check"))</f>
        <v/>
      </c>
      <c r="R85" t="str">
        <f>IFERROR(IF(OR(UPPER(TRIM('01_raw_data'!Q88))="A",UPPER(TRIM('01_raw_data'!Q88)="ACTVE"),UPPER(TRIM('01_raw_data'!Q88))="ACTIVE"), "Active", IF(OR(UPPER(TRIM('01_raw_data'!Q88)="INACTIVE"),UPPER(TRIM('01_raw_data'!Q88))="INACTVE"),"Inactive",IF(OR(UPPER(TRIM('01_raw_data'!Q88))="EXITED"), "Exited", IF(OR(UPPER(TRIM('01_raw_data'!Q88))="TERMINATED"), "Terminated", IF(OR(UPPER(TRIM('01_raw_data'!Q88))="LEFT"),"Left",IF(OR(UPPER(TRIM('01_raw_data'!Q88))="RESIGNED"),"Resigned")))))),"Check")</f>
        <v>Active</v>
      </c>
      <c r="S85" s="19">
        <f>IFERROR(IF(VALUE('01_raw_data'!R88)&gt;0,VALUE('01_raw_data'!R88),"Check"),"Check")</f>
        <v>73000</v>
      </c>
      <c r="T85" s="19">
        <f>IFERROR(IF(VALUE('01_raw_data'!S88)&gt;0, VALUE('01_raw_data'!S88), "Check"), "Check")</f>
        <v>10200</v>
      </c>
      <c r="U85">
        <f>IFERROR(VLOOKUP(UPPER(TRIM('01_raw_data'!T88)),'07_performance_master'!$A$5:$B$14,2,FALSE),"Check")</f>
        <v>5</v>
      </c>
      <c r="V85">
        <f>IFERROR(IF(VALUE('01_raw_data'!U88)&gt;0,VALUE('01_raw_data'!U88),"Check"),"Check")</f>
        <v>15</v>
      </c>
      <c r="W85">
        <f>IFERROR(IF(VALUE('01_raw_data'!V88)&gt;=0, VALUE('01_raw_data'!V88), "Check"), "Check")</f>
        <v>14</v>
      </c>
      <c r="X85">
        <f>IFERROR(IF(VALUE('01_raw_data'!W88)&gt;=0, VALUE('01_raw_data'!W88),"Check"), "Check")</f>
        <v>6</v>
      </c>
      <c r="Y85">
        <f>IFERROR(IF(AND(VALUE('01_raw_data'!X88)&gt;=0, VALUE('01_raw_data'!X88)&lt;=100), VALUE('01_raw_data'!X88), "Check"), "Check")</f>
        <v>70</v>
      </c>
      <c r="Z85" t="str">
        <f>IFERROR(IF(OR(UPPER(TRIM('01_raw_data'!Y88))="YES", UPPER(TRIM('01_raw_data'!Y88))="PROMOTED"),"Promoted", IF(OR(UPPER(TRIM('01_raw_data'!Y88))="NO",UPPER(TRIM('01_raw_data'!Y88))="NOT PROMOTED"), "Not Promoted", "Check")),"Check")</f>
        <v>Not Promoted</v>
      </c>
      <c r="AA85" t="str">
        <f>IFERROR(PROPER(TRIM('01_raw_data'!Z88)), "")</f>
        <v>Master'S</v>
      </c>
      <c r="AB85" t="str">
        <f>IFERROR(PROPER(TRIM('01_raw_data'!AA88)),"")</f>
        <v>Employee Referral</v>
      </c>
      <c r="AC85" t="str">
        <f>IFERROR(IF(UPPER(TRIM('01_raw_data'!AB88))="HYBRID","Hybrid",IF(OR(UPPER(TRIM('01_raw_data'!AB88))="REMOTE",UPPER(TRIM('01_raw_data'!AB88))="WFH",UPPER(TRIM('01_raw_data'!AB88))="WORK FROM HOME"),"Remote",IF(OR(UPPER(TRIM('01_raw_data'!AB88))="ONSITE",UPPER(TRIM('01_raw_data'!AB88))="ON-SITE",UPPER(TRIM('01_raw_data'!AB88))="OFFICE"),"Office"))),"Check")</f>
        <v>Hybrid</v>
      </c>
      <c r="AD85" t="str">
        <f>IFERROR(VLOOKUP(UPPER(TRIM('01_raw_data'!AC88)),'09_cost_center'!$A$5:$E$19,1,FALSE), "Check")</f>
        <v>EU-CC104</v>
      </c>
      <c r="AE85" t="str">
        <f>IFERROR(IF(OR(UPPER(TRIM('01_raw_data'!AD88))="CONTRACT", UPPER(TRIM('01_raw_data'!AD88))="CONTRACTOR"), "Contract", IF(OR(PROPER(TRIM('01_raw_data'!AD88))="FTE", UPPER(TRIM('01_raw_data'!AD88))="FULL TIME", UPPER(TRIM('01_raw_data'!AD88))="FULL-TIME"), "Full Time", IF(OR(UPPER(TRIM('01_raw_data'!AD88))="INTERN", UPPER(TRIM('01_raw_data'!AD88))="INTERNSHIP"), "Intern", IF(OR(UPPER(TRIM('01_raw_data'!AD88))="PART TIME", UPPER(TRIM('01_raw_data'!AD88))="PART-TIME"), "Part Time")))), "Check")</f>
        <v>Full Time</v>
      </c>
      <c r="AF85">
        <f>IFERROR(IF(AND(VALUE('01_raw_data'!AE88)&gt;=0,VALUE('01_raw_data'!AE88)&lt;=100), VALUE('01_raw_data'!AE88), "Check"), "Check")</f>
        <v>80.2</v>
      </c>
    </row>
    <row r="86" spans="1:32" x14ac:dyDescent="0.2">
      <c r="A86" t="str">
        <f>"E"&amp;TEXT(VALUE(SUBSTITUTE(UPPER(TRIM('01_raw_data'!A89)),"E","")),"0000")</f>
        <v>E0085</v>
      </c>
      <c r="B86" t="str">
        <f>IF('01_raw_data'!B89="", "", PROPER(TRIM('01_raw_data'!B89)))</f>
        <v>Nils Jansen</v>
      </c>
      <c r="C86" t="str">
        <f>_xlfn.XLOOKUP(PROPER(TRIM('01_raw_data'!C89)),'03_lookups'!$A$4:$A$9,'03_lookups'!$B$4:$B$9,"Needs Review")</f>
        <v>Non-Binary</v>
      </c>
      <c r="D86">
        <f>VALUE('01_raw_data'!D89)</f>
        <v>36</v>
      </c>
      <c r="E86" s="17" t="str">
        <f>IF(OR('01_raw_data'!E89="", LOWER(TRIM('01_raw_data'!E89))="not available"), "Missing", '01_raw_data'!E89)</f>
        <v>12/01/1990</v>
      </c>
      <c r="F86" t="str">
        <f t="shared" si="1"/>
        <v>Needs Review</v>
      </c>
      <c r="G86" t="str">
        <f>_xlfn.XLOOKUP(UPPER(TRIM('01_raw_data'!F89)),'04_departments'!A89:A144,'04_departments'!C89:C144,"Needs Review")</f>
        <v>Needs Review</v>
      </c>
      <c r="H86" t="str">
        <f>_xlfn.XLOOKUP('01_clean_data'!G86, '04_departments'!$C$5:$C$60,'04_departments'!$D$5:$D$60,"Needs Review")</f>
        <v>Needs Review</v>
      </c>
      <c r="I86" t="str">
        <f>PROPER(TRIM('01_raw_data'!H89))</f>
        <v>Hr Associate</v>
      </c>
      <c r="J86" t="str">
        <f>IFERROR(UPPER('01_raw_data'!I89), "")</f>
        <v>L4</v>
      </c>
      <c r="K86" t="str">
        <f>IFERROR(UPPER('01_raw_data'!J89), "")</f>
        <v>M008</v>
      </c>
      <c r="L86" t="str">
        <f>IFERROR(VLOOKUP(K86,'05_manager_mapping'!$A$5:$B$64,2), "Missing")</f>
        <v>Mia Szymanski</v>
      </c>
      <c r="M86" t="str">
        <f>IFERROR(_xlfn.XLOOKUP('01_raw_data'!L89,'06_location_master'!$B$5:$B$60,'06_location_master'!$C$5:$C$60), "Missing Location")</f>
        <v>Missing Location</v>
      </c>
      <c r="N86" t="str">
        <f>IFERROR(_xlfn.XLOOKUP(M86,'06_location_master'!$C$5:$C$60,'06_location_master'!$D$5:$D$60), "Missing Country")</f>
        <v>Missing Country</v>
      </c>
      <c r="O86" t="str">
        <f>IFERROR(_xlfn.XLOOKUP(M86,'06_location_master'!$C$5:$C$60,'06_location_master'!$E$5:$E$60), "Missing State")</f>
        <v>Missing State</v>
      </c>
      <c r="P86" s="17">
        <f>IFERROR(--'01_raw_data'!O89,"Missing Date")</f>
        <v>44045</v>
      </c>
      <c r="Q86" s="17" t="str">
        <f>IF(TRIM('01_raw_data'!P89)="","", IFERROR('01_raw_data'!P89, "check"))</f>
        <v/>
      </c>
      <c r="R86" t="str">
        <f>IFERROR(IF(OR(UPPER(TRIM('01_raw_data'!Q89))="A",UPPER(TRIM('01_raw_data'!Q89)="ACTVE"),UPPER(TRIM('01_raw_data'!Q89))="ACTIVE"), "Active", IF(OR(UPPER(TRIM('01_raw_data'!Q89)="INACTIVE"),UPPER(TRIM('01_raw_data'!Q89))="INACTVE"),"Inactive",IF(OR(UPPER(TRIM('01_raw_data'!Q89))="EXITED"), "Exited", IF(OR(UPPER(TRIM('01_raw_data'!Q89))="TERMINATED"), "Terminated", IF(OR(UPPER(TRIM('01_raw_data'!Q89))="LEFT"),"Left",IF(OR(UPPER(TRIM('01_raw_data'!Q89))="RESIGNED"),"Resigned")))))),"Check")</f>
        <v>Active</v>
      </c>
      <c r="S86" s="19">
        <f>IFERROR(IF(VALUE('01_raw_data'!R89)&gt;0,VALUE('01_raw_data'!R89),"Check"),"Check")</f>
        <v>119000</v>
      </c>
      <c r="T86" s="19">
        <f>IFERROR(IF(VALUE('01_raw_data'!S89)&gt;0, VALUE('01_raw_data'!S89), "Check"), "Check")</f>
        <v>2400</v>
      </c>
      <c r="U86">
        <f>IFERROR(VLOOKUP(UPPER(TRIM('01_raw_data'!T89)),'07_performance_master'!$A$5:$B$14,2,FALSE),"Check")</f>
        <v>2</v>
      </c>
      <c r="V86">
        <f>IFERROR(IF(VALUE('01_raw_data'!U89)&gt;0,VALUE('01_raw_data'!U89),"Check"),"Check")</f>
        <v>33</v>
      </c>
      <c r="W86" t="str">
        <f>IFERROR(IF(VALUE('01_raw_data'!V89)&gt;=0, VALUE('01_raw_data'!V89), "Check"), "Check")</f>
        <v>Check</v>
      </c>
      <c r="X86">
        <f>IFERROR(IF(VALUE('01_raw_data'!W89)&gt;=0, VALUE('01_raw_data'!W89),"Check"), "Check")</f>
        <v>0</v>
      </c>
      <c r="Y86">
        <f>IFERROR(IF(AND(VALUE('01_raw_data'!X89)&gt;=0, VALUE('01_raw_data'!X89)&lt;=100), VALUE('01_raw_data'!X89), "Check"), "Check")</f>
        <v>88</v>
      </c>
      <c r="Z86" t="str">
        <f>IFERROR(IF(OR(UPPER(TRIM('01_raw_data'!Y89))="YES", UPPER(TRIM('01_raw_data'!Y89))="PROMOTED"),"Promoted", IF(OR(UPPER(TRIM('01_raw_data'!Y89))="NO",UPPER(TRIM('01_raw_data'!Y89))="NOT PROMOTED"), "Not Promoted", "Check")),"Check")</f>
        <v>Not Promoted</v>
      </c>
      <c r="AA86" t="str">
        <f>IFERROR(PROPER(TRIM('01_raw_data'!Z89)), "")</f>
        <v>Phd</v>
      </c>
      <c r="AB86" t="str">
        <f>IFERROR(PROPER(TRIM('01_raw_data'!AA89)),"")</f>
        <v>Linkedin</v>
      </c>
      <c r="AC86" t="str">
        <f>IFERROR(IF(UPPER(TRIM('01_raw_data'!AB89))="HYBRID","Hybrid",IF(OR(UPPER(TRIM('01_raw_data'!AB89))="REMOTE",UPPER(TRIM('01_raw_data'!AB89))="WFH",UPPER(TRIM('01_raw_data'!AB89))="WORK FROM HOME"),"Remote",IF(OR(UPPER(TRIM('01_raw_data'!AB89))="ONSITE",UPPER(TRIM('01_raw_data'!AB89))="ON-SITE",UPPER(TRIM('01_raw_data'!AB89))="OFFICE"),"Office"))),"Check")</f>
        <v>Hybrid</v>
      </c>
      <c r="AD86" t="str">
        <f>IFERROR(VLOOKUP(UPPER(TRIM('01_raw_data'!AC89)),'09_cost_center'!$A$5:$E$19,1,FALSE), "Check")</f>
        <v>EU-CC302</v>
      </c>
      <c r="AE86" t="str">
        <f>IFERROR(IF(OR(UPPER(TRIM('01_raw_data'!AD89))="CONTRACT", UPPER(TRIM('01_raw_data'!AD89))="CONTRACTOR"), "Contract", IF(OR(PROPER(TRIM('01_raw_data'!AD89))="FTE", UPPER(TRIM('01_raw_data'!AD89))="FULL TIME", UPPER(TRIM('01_raw_data'!AD89))="FULL-TIME"), "Full Time", IF(OR(UPPER(TRIM('01_raw_data'!AD89))="INTERN", UPPER(TRIM('01_raw_data'!AD89))="INTERNSHIP"), "Intern", IF(OR(UPPER(TRIM('01_raw_data'!AD89))="PART TIME", UPPER(TRIM('01_raw_data'!AD89))="PART-TIME"), "Part Time")))), "Check")</f>
        <v>Contract</v>
      </c>
      <c r="AF86">
        <f>IFERROR(IF(AND(VALUE('01_raw_data'!AE89)&gt;=0,VALUE('01_raw_data'!AE89)&lt;=100), VALUE('01_raw_data'!AE89), "Check"), "Check")</f>
        <v>67</v>
      </c>
    </row>
    <row r="87" spans="1:32" x14ac:dyDescent="0.2">
      <c r="A87" t="str">
        <f>"E"&amp;TEXT(VALUE(SUBSTITUTE(UPPER(TRIM('01_raw_data'!A90)),"E","")),"0000")</f>
        <v>E0086</v>
      </c>
      <c r="B87" t="str">
        <f>IF('01_raw_data'!B90="", "", PROPER(TRIM('01_raw_data'!B90)))</f>
        <v>Emil Garcia</v>
      </c>
      <c r="C87" t="str">
        <f>_xlfn.XLOOKUP(PROPER(TRIM('01_raw_data'!C90)),'03_lookups'!$A$4:$A$9,'03_lookups'!$B$4:$B$9,"Needs Review")</f>
        <v>Male</v>
      </c>
      <c r="D87">
        <f>VALUE('01_raw_data'!D90)</f>
        <v>26</v>
      </c>
      <c r="E87" s="17">
        <f>IF(OR('01_raw_data'!E90="", LOWER(TRIM('01_raw_data'!E90))="not available"), "Missing", '01_raw_data'!E90)</f>
        <v>36341</v>
      </c>
      <c r="F87" t="str">
        <f t="shared" si="1"/>
        <v>Valid</v>
      </c>
      <c r="G87" t="str">
        <f>_xlfn.XLOOKUP(UPPER(TRIM('01_raw_data'!F90)),'04_departments'!A90:A145,'04_departments'!C90:C145,"Needs Review")</f>
        <v>Needs Review</v>
      </c>
      <c r="H87" t="str">
        <f>_xlfn.XLOOKUP('01_clean_data'!G87, '04_departments'!$C$5:$C$60,'04_departments'!$D$5:$D$60,"Needs Review")</f>
        <v>Needs Review</v>
      </c>
      <c r="I87" t="str">
        <f>PROPER(TRIM('01_raw_data'!H90))</f>
        <v>Procurement Analyst</v>
      </c>
      <c r="J87" t="str">
        <f>IFERROR(UPPER('01_raw_data'!I90), "")</f>
        <v>L5</v>
      </c>
      <c r="K87" t="str">
        <f>IFERROR(UPPER('01_raw_data'!J90), "")</f>
        <v>M013</v>
      </c>
      <c r="L87" t="str">
        <f>IFERROR(VLOOKUP(K87,'05_manager_mapping'!$A$5:$B$64,2), "Missing")</f>
        <v>Ebba Kelly</v>
      </c>
      <c r="M87" t="str">
        <f>IFERROR(_xlfn.XLOOKUP('01_raw_data'!L90,'06_location_master'!$B$5:$B$60,'06_location_master'!$C$5:$C$60), "Missing Location")</f>
        <v>Lisbon</v>
      </c>
      <c r="N87" t="str">
        <f>IFERROR(_xlfn.XLOOKUP(M87,'06_location_master'!$C$5:$C$60,'06_location_master'!$D$5:$D$60), "Missing Country")</f>
        <v>Portugal</v>
      </c>
      <c r="O87" t="str">
        <f>IFERROR(_xlfn.XLOOKUP(M87,'06_location_master'!$C$5:$C$60,'06_location_master'!$E$5:$E$60), "Missing State")</f>
        <v>Lisbon District</v>
      </c>
      <c r="P87" s="17">
        <f>IFERROR(--'01_raw_data'!O90,"Missing Date")</f>
        <v>43940</v>
      </c>
      <c r="Q87" s="17" t="str">
        <f>IF(TRIM('01_raw_data'!P90)="","", IFERROR('01_raw_data'!P90, "check"))</f>
        <v/>
      </c>
      <c r="R87" t="str">
        <f>IFERROR(IF(OR(UPPER(TRIM('01_raw_data'!Q90))="A",UPPER(TRIM('01_raw_data'!Q90)="ACTVE"),UPPER(TRIM('01_raw_data'!Q90))="ACTIVE"), "Active", IF(OR(UPPER(TRIM('01_raw_data'!Q90)="INACTIVE"),UPPER(TRIM('01_raw_data'!Q90))="INACTVE"),"Inactive",IF(OR(UPPER(TRIM('01_raw_data'!Q90))="EXITED"), "Exited", IF(OR(UPPER(TRIM('01_raw_data'!Q90))="TERMINATED"), "Terminated", IF(OR(UPPER(TRIM('01_raw_data'!Q90))="LEFT"),"Left",IF(OR(UPPER(TRIM('01_raw_data'!Q90))="RESIGNED"),"Resigned")))))),"Check")</f>
        <v>Active</v>
      </c>
      <c r="S87" s="19">
        <f>IFERROR(IF(VALUE('01_raw_data'!R90)&gt;0,VALUE('01_raw_data'!R90),"Check"),"Check")</f>
        <v>118000</v>
      </c>
      <c r="T87" s="19">
        <f>IFERROR(IF(VALUE('01_raw_data'!S90)&gt;0, VALUE('01_raw_data'!S90), "Check"), "Check")</f>
        <v>11800</v>
      </c>
      <c r="U87">
        <f>IFERROR(VLOOKUP(UPPER(TRIM('01_raw_data'!T90)),'07_performance_master'!$A$5:$B$14,2,FALSE),"Check")</f>
        <v>4</v>
      </c>
      <c r="V87">
        <f>IFERROR(IF(VALUE('01_raw_data'!U90)&gt;0,VALUE('01_raw_data'!U90),"Check"),"Check")</f>
        <v>33</v>
      </c>
      <c r="W87">
        <f>IFERROR(IF(VALUE('01_raw_data'!V90)&gt;=0, VALUE('01_raw_data'!V90), "Check"), "Check")</f>
        <v>12</v>
      </c>
      <c r="X87">
        <f>IFERROR(IF(VALUE('01_raw_data'!W90)&gt;=0, VALUE('01_raw_data'!W90),"Check"), "Check")</f>
        <v>1</v>
      </c>
      <c r="Y87">
        <f>IFERROR(IF(AND(VALUE('01_raw_data'!X90)&gt;=0, VALUE('01_raw_data'!X90)&lt;=100), VALUE('01_raw_data'!X90), "Check"), "Check")</f>
        <v>65</v>
      </c>
      <c r="Z87" t="str">
        <f>IFERROR(IF(OR(UPPER(TRIM('01_raw_data'!Y90))="YES", UPPER(TRIM('01_raw_data'!Y90))="PROMOTED"),"Promoted", IF(OR(UPPER(TRIM('01_raw_data'!Y90))="NO",UPPER(TRIM('01_raw_data'!Y90))="NOT PROMOTED"), "Not Promoted", "Check")),"Check")</f>
        <v>Not Promoted</v>
      </c>
      <c r="AA87" t="str">
        <f>IFERROR(PROPER(TRIM('01_raw_data'!Z90)), "")</f>
        <v>Master'S</v>
      </c>
      <c r="AB87" t="str">
        <f>IFERROR(PROPER(TRIM('01_raw_data'!AA90)),"")</f>
        <v>Agency</v>
      </c>
      <c r="AC87" t="str">
        <f>IFERROR(IF(UPPER(TRIM('01_raw_data'!AB90))="HYBRID","Hybrid",IF(OR(UPPER(TRIM('01_raw_data'!AB90))="REMOTE",UPPER(TRIM('01_raw_data'!AB90))="WFH",UPPER(TRIM('01_raw_data'!AB90))="WORK FROM HOME"),"Remote",IF(OR(UPPER(TRIM('01_raw_data'!AB90))="ONSITE",UPPER(TRIM('01_raw_data'!AB90))="ON-SITE",UPPER(TRIM('01_raw_data'!AB90))="OFFICE"),"Office"))),"Check")</f>
        <v>Hybrid</v>
      </c>
      <c r="AD87" t="str">
        <f>IFERROR(VLOOKUP(UPPER(TRIM('01_raw_data'!AC90)),'09_cost_center'!$A$5:$E$19,1,FALSE), "Check")</f>
        <v>EU-CC402</v>
      </c>
      <c r="AE87" t="str">
        <f>IFERROR(IF(OR(UPPER(TRIM('01_raw_data'!AD90))="CONTRACT", UPPER(TRIM('01_raw_data'!AD90))="CONTRACTOR"), "Contract", IF(OR(PROPER(TRIM('01_raw_data'!AD90))="FTE", UPPER(TRIM('01_raw_data'!AD90))="FULL TIME", UPPER(TRIM('01_raw_data'!AD90))="FULL-TIME"), "Full Time", IF(OR(UPPER(TRIM('01_raw_data'!AD90))="INTERN", UPPER(TRIM('01_raw_data'!AD90))="INTERNSHIP"), "Intern", IF(OR(UPPER(TRIM('01_raw_data'!AD90))="PART TIME", UPPER(TRIM('01_raw_data'!AD90))="PART-TIME"), "Part Time")))), "Check")</f>
        <v>Full Time</v>
      </c>
      <c r="AF87">
        <f>IFERROR(IF(AND(VALUE('01_raw_data'!AE90)&gt;=0,VALUE('01_raw_data'!AE90)&lt;=100), VALUE('01_raw_data'!AE90), "Check"), "Check")</f>
        <v>76.5</v>
      </c>
    </row>
    <row r="88" spans="1:32" x14ac:dyDescent="0.2">
      <c r="A88" t="str">
        <f>"E"&amp;TEXT(VALUE(SUBSTITUTE(UPPER(TRIM('01_raw_data'!A91)),"E","")),"0000")</f>
        <v>E0087</v>
      </c>
      <c r="B88" t="str">
        <f>IF('01_raw_data'!B91="", "", PROPER(TRIM('01_raw_data'!B91)))</f>
        <v>Lukas Lopez</v>
      </c>
      <c r="C88" t="str">
        <f>_xlfn.XLOOKUP(PROPER(TRIM('01_raw_data'!C91)),'03_lookups'!$A$4:$A$9,'03_lookups'!$B$4:$B$9,"Needs Review")</f>
        <v>Female</v>
      </c>
      <c r="D88">
        <f>VALUE('01_raw_data'!D91)</f>
        <v>44</v>
      </c>
      <c r="E88" s="17">
        <f>IF(OR('01_raw_data'!E91="", LOWER(TRIM('01_raw_data'!E91))="not available"), "Missing", '01_raw_data'!E91)</f>
        <v>30089</v>
      </c>
      <c r="F88" t="str">
        <f t="shared" si="1"/>
        <v>Valid</v>
      </c>
      <c r="G88" t="str">
        <f>_xlfn.XLOOKUP(UPPER(TRIM('01_raw_data'!F91)),'04_departments'!A91:A146,'04_departments'!C91:C146,"Needs Review")</f>
        <v>Needs Review</v>
      </c>
      <c r="H88" t="str">
        <f>_xlfn.XLOOKUP('01_clean_data'!G88, '04_departments'!$C$5:$C$60,'04_departments'!$D$5:$D$60,"Needs Review")</f>
        <v>Needs Review</v>
      </c>
      <c r="I88" t="str">
        <f>PROPER(TRIM('01_raw_data'!H91))</f>
        <v>Software Engineer</v>
      </c>
      <c r="J88" t="str">
        <f>IFERROR(UPPER('01_raw_data'!I91), "")</f>
        <v>L2</v>
      </c>
      <c r="K88" t="str">
        <f>IFERROR(UPPER('01_raw_data'!J91), "")</f>
        <v>M039</v>
      </c>
      <c r="L88" t="str">
        <f>IFERROR(VLOOKUP(K88,'05_manager_mapping'!$A$5:$B$64,2), "Missing")</f>
        <v>Freya Martinez</v>
      </c>
      <c r="M88" t="str">
        <f>IFERROR(_xlfn.XLOOKUP('01_raw_data'!L91,'06_location_master'!$B$5:$B$60,'06_location_master'!$C$5:$C$60), "Missing Location")</f>
        <v>Madrid</v>
      </c>
      <c r="N88" t="str">
        <f>IFERROR(_xlfn.XLOOKUP(M88,'06_location_master'!$C$5:$C$60,'06_location_master'!$D$5:$D$60), "Missing Country")</f>
        <v>Spain</v>
      </c>
      <c r="O88" t="str">
        <f>IFERROR(_xlfn.XLOOKUP(M88,'06_location_master'!$C$5:$C$60,'06_location_master'!$E$5:$E$60), "Missing State")</f>
        <v>Community of Madrid</v>
      </c>
      <c r="P88" s="17">
        <f>IFERROR(--'01_raw_data'!O91,"Missing Date")</f>
        <v>45212</v>
      </c>
      <c r="Q88" s="17" t="str">
        <f>IF(TRIM('01_raw_data'!P91)="","", IFERROR('01_raw_data'!P91, "check"))</f>
        <v/>
      </c>
      <c r="R88" t="str">
        <f>IFERROR(IF(OR(UPPER(TRIM('01_raw_data'!Q91))="A",UPPER(TRIM('01_raw_data'!Q91)="ACTVE"),UPPER(TRIM('01_raw_data'!Q91))="ACTIVE"), "Active", IF(OR(UPPER(TRIM('01_raw_data'!Q91)="INACTIVE"),UPPER(TRIM('01_raw_data'!Q91))="INACTVE"),"Inactive",IF(OR(UPPER(TRIM('01_raw_data'!Q91))="EXITED"), "Exited", IF(OR(UPPER(TRIM('01_raw_data'!Q91))="TERMINATED"), "Terminated", IF(OR(UPPER(TRIM('01_raw_data'!Q91))="LEFT"),"Left",IF(OR(UPPER(TRIM('01_raw_data'!Q91))="RESIGNED"),"Resigned")))))),"Check")</f>
        <v>Active</v>
      </c>
      <c r="S88" s="19">
        <f>IFERROR(IF(VALUE('01_raw_data'!R91)&gt;0,VALUE('01_raw_data'!R91),"Check"),"Check")</f>
        <v>47000</v>
      </c>
      <c r="T88" s="19">
        <f>IFERROR(IF(VALUE('01_raw_data'!S91)&gt;0, VALUE('01_raw_data'!S91), "Check"), "Check")</f>
        <v>2400</v>
      </c>
      <c r="U88">
        <f>IFERROR(VLOOKUP(UPPER(TRIM('01_raw_data'!T91)),'07_performance_master'!$A$5:$B$14,2,FALSE),"Check")</f>
        <v>3</v>
      </c>
      <c r="V88">
        <f>IFERROR(IF(VALUE('01_raw_data'!U91)&gt;0,VALUE('01_raw_data'!U91),"Check"),"Check")</f>
        <v>26</v>
      </c>
      <c r="W88">
        <f>IFERROR(IF(VALUE('01_raw_data'!V91)&gt;=0, VALUE('01_raw_data'!V91), "Check"), "Check")</f>
        <v>7</v>
      </c>
      <c r="X88">
        <f>IFERROR(IF(VALUE('01_raw_data'!W91)&gt;=0, VALUE('01_raw_data'!W91),"Check"), "Check")</f>
        <v>13</v>
      </c>
      <c r="Y88">
        <f>IFERROR(IF(AND(VALUE('01_raw_data'!X91)&gt;=0, VALUE('01_raw_data'!X91)&lt;=100), VALUE('01_raw_data'!X91), "Check"), "Check")</f>
        <v>79</v>
      </c>
      <c r="Z88" t="str">
        <f>IFERROR(IF(OR(UPPER(TRIM('01_raw_data'!Y91))="YES", UPPER(TRIM('01_raw_data'!Y91))="PROMOTED"),"Promoted", IF(OR(UPPER(TRIM('01_raw_data'!Y91))="NO",UPPER(TRIM('01_raw_data'!Y91))="NOT PROMOTED"), "Not Promoted", "Check")),"Check")</f>
        <v>Not Promoted</v>
      </c>
      <c r="AA88" t="str">
        <f>IFERROR(PROPER(TRIM('01_raw_data'!Z91)), "")</f>
        <v>Bachelor'S</v>
      </c>
      <c r="AB88" t="str">
        <f>IFERROR(PROPER(TRIM('01_raw_data'!AA91)),"")</f>
        <v>Indeed</v>
      </c>
      <c r="AC88" t="str">
        <f>IFERROR(IF(UPPER(TRIM('01_raw_data'!AB91))="HYBRID","Hybrid",IF(OR(UPPER(TRIM('01_raw_data'!AB91))="REMOTE",UPPER(TRIM('01_raw_data'!AB91))="WFH",UPPER(TRIM('01_raw_data'!AB91))="WORK FROM HOME"),"Remote",IF(OR(UPPER(TRIM('01_raw_data'!AB91))="ONSITE",UPPER(TRIM('01_raw_data'!AB91))="ON-SITE",UPPER(TRIM('01_raw_data'!AB91))="OFFICE"),"Office"))),"Check")</f>
        <v>Hybrid</v>
      </c>
      <c r="AD88" t="str">
        <f>IFERROR(VLOOKUP(UPPER(TRIM('01_raw_data'!AC91)),'09_cost_center'!$A$5:$E$19,1,FALSE), "Check")</f>
        <v>EU-CC101</v>
      </c>
      <c r="AE88" t="str">
        <f>IFERROR(IF(OR(UPPER(TRIM('01_raw_data'!AD91))="CONTRACT", UPPER(TRIM('01_raw_data'!AD91))="CONTRACTOR"), "Contract", IF(OR(PROPER(TRIM('01_raw_data'!AD91))="FTE", UPPER(TRIM('01_raw_data'!AD91))="FULL TIME", UPPER(TRIM('01_raw_data'!AD91))="FULL-TIME"), "Full Time", IF(OR(UPPER(TRIM('01_raw_data'!AD91))="INTERN", UPPER(TRIM('01_raw_data'!AD91))="INTERNSHIP"), "Intern", IF(OR(UPPER(TRIM('01_raw_data'!AD91))="PART TIME", UPPER(TRIM('01_raw_data'!AD91))="PART-TIME"), "Part Time")))), "Check")</f>
        <v>Full Time</v>
      </c>
      <c r="AF88">
        <f>IFERROR(IF(AND(VALUE('01_raw_data'!AE91)&gt;=0,VALUE('01_raw_data'!AE91)&lt;=100), VALUE('01_raw_data'!AE91), "Check"), "Check")</f>
        <v>64.7</v>
      </c>
    </row>
    <row r="89" spans="1:32" x14ac:dyDescent="0.2">
      <c r="A89" t="str">
        <f>"E"&amp;TEXT(VALUE(SUBSTITUTE(UPPER(TRIM('01_raw_data'!A92)),"E","")),"0000")</f>
        <v>E0088</v>
      </c>
      <c r="B89" t="str">
        <f>IF('01_raw_data'!B92="", "", PROPER(TRIM('01_raw_data'!B92)))</f>
        <v>Felix Sousa</v>
      </c>
      <c r="C89" t="str">
        <f>_xlfn.XLOOKUP(PROPER(TRIM('01_raw_data'!C92)),'03_lookups'!$A$4:$A$9,'03_lookups'!$B$4:$B$9,"Needs Review")</f>
        <v>Female</v>
      </c>
      <c r="D89">
        <f>VALUE('01_raw_data'!D92)</f>
        <v>37</v>
      </c>
      <c r="E89" s="17">
        <f>IF(OR('01_raw_data'!E92="", LOWER(TRIM('01_raw_data'!E92))="not available"), "Missing", '01_raw_data'!E92)</f>
        <v>32636</v>
      </c>
      <c r="F89" t="str">
        <f t="shared" si="1"/>
        <v>Valid</v>
      </c>
      <c r="G89" t="str">
        <f>_xlfn.XLOOKUP(UPPER(TRIM('01_raw_data'!F92)),'04_departments'!A92:A147,'04_departments'!C92:C147,"Needs Review")</f>
        <v>Needs Review</v>
      </c>
      <c r="H89" t="str">
        <f>_xlfn.XLOOKUP('01_clean_data'!G89, '04_departments'!$C$5:$C$60,'04_departments'!$D$5:$D$60,"Needs Review")</f>
        <v>Needs Review</v>
      </c>
      <c r="I89" t="str">
        <f>PROPER(TRIM('01_raw_data'!H92))</f>
        <v>Engineering Lead</v>
      </c>
      <c r="J89" t="str">
        <f>IFERROR(UPPER('01_raw_data'!I92), "")</f>
        <v>L2</v>
      </c>
      <c r="K89" t="str">
        <f>IFERROR(UPPER('01_raw_data'!J92), "")</f>
        <v>M057</v>
      </c>
      <c r="L89" t="str">
        <f>IFERROR(VLOOKUP(K89,'05_manager_mapping'!$A$5:$B$64,2), "Missing")</f>
        <v>Emma Karlsson</v>
      </c>
      <c r="M89" t="str">
        <f>IFERROR(_xlfn.XLOOKUP('01_raw_data'!L92,'06_location_master'!$B$5:$B$60,'06_location_master'!$C$5:$C$60), "Missing Location")</f>
        <v>Barcelona</v>
      </c>
      <c r="N89" t="str">
        <f>IFERROR(_xlfn.XLOOKUP(M89,'06_location_master'!$C$5:$C$60,'06_location_master'!$D$5:$D$60), "Missing Country")</f>
        <v>Spain</v>
      </c>
      <c r="O89" t="str">
        <f>IFERROR(_xlfn.XLOOKUP(M89,'06_location_master'!$C$5:$C$60,'06_location_master'!$E$5:$E$60), "Missing State")</f>
        <v>Catalonia</v>
      </c>
      <c r="P89" s="17">
        <f>IFERROR(--'01_raw_data'!O92,"Missing Date")</f>
        <v>45455</v>
      </c>
      <c r="Q89" s="17">
        <f>IF(TRIM('01_raw_data'!P92)="","", IFERROR('01_raw_data'!P92, "check"))</f>
        <v>45550</v>
      </c>
      <c r="R89" t="str">
        <f>IFERROR(IF(OR(UPPER(TRIM('01_raw_data'!Q92))="A",UPPER(TRIM('01_raw_data'!Q92)="ACTVE"),UPPER(TRIM('01_raw_data'!Q92))="ACTIVE"), "Active", IF(OR(UPPER(TRIM('01_raw_data'!Q92)="INACTIVE"),UPPER(TRIM('01_raw_data'!Q92))="INACTVE"),"Inactive",IF(OR(UPPER(TRIM('01_raw_data'!Q92))="EXITED"), "Exited", IF(OR(UPPER(TRIM('01_raw_data'!Q92))="TERMINATED"), "Terminated", IF(OR(UPPER(TRIM('01_raw_data'!Q92))="LEFT"),"Left",IF(OR(UPPER(TRIM('01_raw_data'!Q92))="RESIGNED"),"Resigned")))))),"Check")</f>
        <v>Exited</v>
      </c>
      <c r="S89" s="19">
        <f>IFERROR(IF(VALUE('01_raw_data'!R92)&gt;0,VALUE('01_raw_data'!R92),"Check"),"Check")</f>
        <v>57000</v>
      </c>
      <c r="T89" s="19">
        <f>IFERROR(IF(VALUE('01_raw_data'!S92)&gt;0, VALUE('01_raw_data'!S92), "Check"), "Check")</f>
        <v>2800</v>
      </c>
      <c r="U89">
        <f>IFERROR(VLOOKUP(UPPER(TRIM('01_raw_data'!T92)),'07_performance_master'!$A$5:$B$14,2,FALSE),"Check")</f>
        <v>3</v>
      </c>
      <c r="V89">
        <f>IFERROR(IF(VALUE('01_raw_data'!U92)&gt;0,VALUE('01_raw_data'!U92),"Check"),"Check")</f>
        <v>28</v>
      </c>
      <c r="W89">
        <f>IFERROR(IF(VALUE('01_raw_data'!V92)&gt;=0, VALUE('01_raw_data'!V92), "Check"), "Check")</f>
        <v>16</v>
      </c>
      <c r="X89">
        <f>IFERROR(IF(VALUE('01_raw_data'!W92)&gt;=0, VALUE('01_raw_data'!W92),"Check"), "Check")</f>
        <v>1</v>
      </c>
      <c r="Y89">
        <f>IFERROR(IF(AND(VALUE('01_raw_data'!X92)&gt;=0, VALUE('01_raw_data'!X92)&lt;=100), VALUE('01_raw_data'!X92), "Check"), "Check")</f>
        <v>64</v>
      </c>
      <c r="Z89" t="str">
        <f>IFERROR(IF(OR(UPPER(TRIM('01_raw_data'!Y92))="YES", UPPER(TRIM('01_raw_data'!Y92))="PROMOTED"),"Promoted", IF(OR(UPPER(TRIM('01_raw_data'!Y92))="NO",UPPER(TRIM('01_raw_data'!Y92))="NOT PROMOTED"), "Not Promoted", "Check")),"Check")</f>
        <v>Not Promoted</v>
      </c>
      <c r="AA89" t="str">
        <f>IFERROR(PROPER(TRIM('01_raw_data'!Z92)), "")</f>
        <v>Bachelor'S</v>
      </c>
      <c r="AB89" t="str">
        <f>IFERROR(PROPER(TRIM('01_raw_data'!AA92)),"")</f>
        <v>Employee Referral</v>
      </c>
      <c r="AC89" t="str">
        <f>IFERROR(IF(UPPER(TRIM('01_raw_data'!AB92))="HYBRID","Hybrid",IF(OR(UPPER(TRIM('01_raw_data'!AB92))="REMOTE",UPPER(TRIM('01_raw_data'!AB92))="WFH",UPPER(TRIM('01_raw_data'!AB92))="WORK FROM HOME"),"Remote",IF(OR(UPPER(TRIM('01_raw_data'!AB92))="ONSITE",UPPER(TRIM('01_raw_data'!AB92))="ON-SITE",UPPER(TRIM('01_raw_data'!AB92))="OFFICE"),"Office"))),"Check")</f>
        <v>Office</v>
      </c>
      <c r="AD89" t="str">
        <f>IFERROR(VLOOKUP(UPPER(TRIM('01_raw_data'!AC92)),'09_cost_center'!$A$5:$E$19,1,FALSE), "Check")</f>
        <v>EU-CC101</v>
      </c>
      <c r="AE89" t="str">
        <f>IFERROR(IF(OR(UPPER(TRIM('01_raw_data'!AD92))="CONTRACT", UPPER(TRIM('01_raw_data'!AD92))="CONTRACTOR"), "Contract", IF(OR(PROPER(TRIM('01_raw_data'!AD92))="FTE", UPPER(TRIM('01_raw_data'!AD92))="FULL TIME", UPPER(TRIM('01_raw_data'!AD92))="FULL-TIME"), "Full Time", IF(OR(UPPER(TRIM('01_raw_data'!AD92))="INTERN", UPPER(TRIM('01_raw_data'!AD92))="INTERNSHIP"), "Intern", IF(OR(UPPER(TRIM('01_raw_data'!AD92))="PART TIME", UPPER(TRIM('01_raw_data'!AD92))="PART-TIME"), "Part Time")))), "Check")</f>
        <v>Full Time</v>
      </c>
      <c r="AF89">
        <f>IFERROR(IF(AND(VALUE('01_raw_data'!AE92)&gt;=0,VALUE('01_raw_data'!AE92)&lt;=100), VALUE('01_raw_data'!AE92), "Check"), "Check")</f>
        <v>65.900000000000006</v>
      </c>
    </row>
    <row r="90" spans="1:32" x14ac:dyDescent="0.2">
      <c r="A90" t="str">
        <f>"E"&amp;TEXT(VALUE(SUBSTITUTE(UPPER(TRIM('01_raw_data'!A93)),"E","")),"0000")</f>
        <v>E0089</v>
      </c>
      <c r="B90" t="str">
        <f>IF('01_raw_data'!B93="", "", PROPER(TRIM('01_raw_data'!B93)))</f>
        <v>Ben Olsson</v>
      </c>
      <c r="C90" t="str">
        <f>_xlfn.XLOOKUP(PROPER(TRIM('01_raw_data'!C93)),'03_lookups'!$A$4:$A$9,'03_lookups'!$B$4:$B$9,"Needs Review")</f>
        <v>Female</v>
      </c>
      <c r="D90">
        <f>VALUE('01_raw_data'!D93)</f>
        <v>42</v>
      </c>
      <c r="E90" s="17">
        <f>IF(OR('01_raw_data'!E93="", LOWER(TRIM('01_raw_data'!E93))="not available"), "Missing", '01_raw_data'!E93)</f>
        <v>30650</v>
      </c>
      <c r="F90" t="str">
        <f t="shared" si="1"/>
        <v>Valid</v>
      </c>
      <c r="G90" t="str">
        <f>_xlfn.XLOOKUP(UPPER(TRIM('01_raw_data'!F93)),'04_departments'!A93:A148,'04_departments'!C93:C148,"Needs Review")</f>
        <v>Needs Review</v>
      </c>
      <c r="H90" t="str">
        <f>_xlfn.XLOOKUP('01_clean_data'!G90, '04_departments'!$C$5:$C$60,'04_departments'!$D$5:$D$60,"Needs Review")</f>
        <v>Needs Review</v>
      </c>
      <c r="I90" t="str">
        <f>PROPER(TRIM('01_raw_data'!H93))</f>
        <v>Software Engineer</v>
      </c>
      <c r="J90" t="str">
        <f>IFERROR(UPPER('01_raw_data'!I93), "")</f>
        <v xml:space="preserve"> L3 </v>
      </c>
      <c r="K90" t="str">
        <f>IFERROR(UPPER('01_raw_data'!J93), "")</f>
        <v>M051</v>
      </c>
      <c r="L90" t="str">
        <f>IFERROR(VLOOKUP(K90,'05_manager_mapping'!$A$5:$B$64,2), "Missing")</f>
        <v>Eva Bianchi</v>
      </c>
      <c r="M90" t="str">
        <f>IFERROR(_xlfn.XLOOKUP('01_raw_data'!L93,'06_location_master'!$B$5:$B$60,'06_location_master'!$C$5:$C$60), "Missing Location")</f>
        <v>Missing Location</v>
      </c>
      <c r="N90" t="str">
        <f>IFERROR(_xlfn.XLOOKUP(M90,'06_location_master'!$C$5:$C$60,'06_location_master'!$D$5:$D$60), "Missing Country")</f>
        <v>Missing Country</v>
      </c>
      <c r="O90" t="str">
        <f>IFERROR(_xlfn.XLOOKUP(M90,'06_location_master'!$C$5:$C$60,'06_location_master'!$E$5:$E$60), "Missing State")</f>
        <v>Missing State</v>
      </c>
      <c r="P90" s="17">
        <f>IFERROR(--'01_raw_data'!O93,"Missing Date")</f>
        <v>45766</v>
      </c>
      <c r="Q90" s="17" t="str">
        <f>IF(TRIM('01_raw_data'!P93)="","", IFERROR('01_raw_data'!P93, "check"))</f>
        <v/>
      </c>
      <c r="R90" t="str">
        <f>IFERROR(IF(OR(UPPER(TRIM('01_raw_data'!Q93))="A",UPPER(TRIM('01_raw_data'!Q93)="ACTVE"),UPPER(TRIM('01_raw_data'!Q93))="ACTIVE"), "Active", IF(OR(UPPER(TRIM('01_raw_data'!Q93)="INACTIVE"),UPPER(TRIM('01_raw_data'!Q93))="INACTVE"),"Inactive",IF(OR(UPPER(TRIM('01_raw_data'!Q93))="EXITED"), "Exited", IF(OR(UPPER(TRIM('01_raw_data'!Q93))="TERMINATED"), "Terminated", IF(OR(UPPER(TRIM('01_raw_data'!Q93))="LEFT"),"Left",IF(OR(UPPER(TRIM('01_raw_data'!Q93))="RESIGNED"),"Resigned")))))),"Check")</f>
        <v>Active</v>
      </c>
      <c r="S90" s="19">
        <f>IFERROR(IF(VALUE('01_raw_data'!R93)&gt;0,VALUE('01_raw_data'!R93),"Check"),"Check")</f>
        <v>82000</v>
      </c>
      <c r="T90" s="19">
        <f>IFERROR(IF(VALUE('01_raw_data'!S93)&gt;0, VALUE('01_raw_data'!S93), "Check"), "Check")</f>
        <v>1600</v>
      </c>
      <c r="U90">
        <f>IFERROR(VLOOKUP(UPPER(TRIM('01_raw_data'!T93)),'07_performance_master'!$A$5:$B$14,2,FALSE),"Check")</f>
        <v>2</v>
      </c>
      <c r="V90">
        <f>IFERROR(IF(VALUE('01_raw_data'!U93)&gt;0,VALUE('01_raw_data'!U93),"Check"),"Check")</f>
        <v>22</v>
      </c>
      <c r="W90">
        <f>IFERROR(IF(VALUE('01_raw_data'!V93)&gt;=0, VALUE('01_raw_data'!V93), "Check"), "Check")</f>
        <v>20</v>
      </c>
      <c r="X90">
        <f>IFERROR(IF(VALUE('01_raw_data'!W93)&gt;=0, VALUE('01_raw_data'!W93),"Check"), "Check")</f>
        <v>15</v>
      </c>
      <c r="Y90">
        <f>IFERROR(IF(AND(VALUE('01_raw_data'!X93)&gt;=0, VALUE('01_raw_data'!X93)&lt;=100), VALUE('01_raw_data'!X93), "Check"), "Check")</f>
        <v>63</v>
      </c>
      <c r="Z90" t="str">
        <f>IFERROR(IF(OR(UPPER(TRIM('01_raw_data'!Y93))="YES", UPPER(TRIM('01_raw_data'!Y93))="PROMOTED"),"Promoted", IF(OR(UPPER(TRIM('01_raw_data'!Y93))="NO",UPPER(TRIM('01_raw_data'!Y93))="NOT PROMOTED"), "Not Promoted", "Check")),"Check")</f>
        <v>Not Promoted</v>
      </c>
      <c r="AA90" t="str">
        <f>IFERROR(PROPER(TRIM('01_raw_data'!Z93)), "")</f>
        <v>Bachelor'S</v>
      </c>
      <c r="AB90" t="str">
        <f>IFERROR(PROPER(TRIM('01_raw_data'!AA93)),"")</f>
        <v>Internal Transfer</v>
      </c>
      <c r="AC90" t="str">
        <f>IFERROR(IF(UPPER(TRIM('01_raw_data'!AB93))="HYBRID","Hybrid",IF(OR(UPPER(TRIM('01_raw_data'!AB93))="REMOTE",UPPER(TRIM('01_raw_data'!AB93))="WFH",UPPER(TRIM('01_raw_data'!AB93))="WORK FROM HOME"),"Remote",IF(OR(UPPER(TRIM('01_raw_data'!AB93))="ONSITE",UPPER(TRIM('01_raw_data'!AB93))="ON-SITE",UPPER(TRIM('01_raw_data'!AB93))="OFFICE"),"Office"))),"Check")</f>
        <v>Hybrid</v>
      </c>
      <c r="AD90" t="str">
        <f>IFERROR(VLOOKUP(UPPER(TRIM('01_raw_data'!AC93)),'09_cost_center'!$A$5:$E$19,1,FALSE), "Check")</f>
        <v>EU-CC101</v>
      </c>
      <c r="AE90" t="str">
        <f>IFERROR(IF(OR(UPPER(TRIM('01_raw_data'!AD93))="CONTRACT", UPPER(TRIM('01_raw_data'!AD93))="CONTRACTOR"), "Contract", IF(OR(PROPER(TRIM('01_raw_data'!AD93))="FTE", UPPER(TRIM('01_raw_data'!AD93))="FULL TIME", UPPER(TRIM('01_raw_data'!AD93))="FULL-TIME"), "Full Time", IF(OR(UPPER(TRIM('01_raw_data'!AD93))="INTERN", UPPER(TRIM('01_raw_data'!AD93))="INTERNSHIP"), "Intern", IF(OR(UPPER(TRIM('01_raw_data'!AD93))="PART TIME", UPPER(TRIM('01_raw_data'!AD93))="PART-TIME"), "Part Time")))), "Check")</f>
        <v>Full Time</v>
      </c>
      <c r="AF90">
        <f>IFERROR(IF(AND(VALUE('01_raw_data'!AE93)&gt;=0,VALUE('01_raw_data'!AE93)&lt;=100), VALUE('01_raw_data'!AE93), "Check"), "Check")</f>
        <v>48</v>
      </c>
    </row>
    <row r="91" spans="1:32" x14ac:dyDescent="0.2">
      <c r="A91" t="str">
        <f>"E"&amp;TEXT(VALUE(SUBSTITUTE(UPPER(TRIM('01_raw_data'!A94)),"E","")),"0000")</f>
        <v>E0090</v>
      </c>
      <c r="B91" t="str">
        <f>IF('01_raw_data'!B94="", "", PROPER(TRIM('01_raw_data'!B94)))</f>
        <v>Luuk Jansen</v>
      </c>
      <c r="C91" t="str">
        <f>_xlfn.XLOOKUP(PROPER(TRIM('01_raw_data'!C94)),'03_lookups'!$A$4:$A$9,'03_lookups'!$B$4:$B$9,"Needs Review")</f>
        <v>Female</v>
      </c>
      <c r="D91">
        <f>VALUE('01_raw_data'!D94)</f>
        <v>53</v>
      </c>
      <c r="E91" s="17">
        <f>IF(OR('01_raw_data'!E94="", LOWER(TRIM('01_raw_data'!E94))="not available"), "Missing", '01_raw_data'!E94)</f>
        <v>26525</v>
      </c>
      <c r="F91" t="str">
        <f t="shared" si="1"/>
        <v>Valid</v>
      </c>
      <c r="G91" t="str">
        <f>_xlfn.XLOOKUP(UPPER(TRIM('01_raw_data'!F94)),'04_departments'!A94:A149,'04_departments'!C94:C149,"Needs Review")</f>
        <v>Needs Review</v>
      </c>
      <c r="H91" t="str">
        <f>_xlfn.XLOOKUP('01_clean_data'!G91, '04_departments'!$C$5:$C$60,'04_departments'!$D$5:$D$60,"Needs Review")</f>
        <v>Needs Review</v>
      </c>
      <c r="I91" t="str">
        <f>PROPER(TRIM('01_raw_data'!H94))</f>
        <v>Finance Manager</v>
      </c>
      <c r="J91" t="str">
        <f>IFERROR(UPPER('01_raw_data'!I94), "")</f>
        <v>L3</v>
      </c>
      <c r="K91" t="str">
        <f>IFERROR(UPPER('01_raw_data'!J94), "")</f>
        <v>M043</v>
      </c>
      <c r="L91" t="str">
        <f>IFERROR(VLOOKUP(K91,'05_manager_mapping'!$A$5:$B$64,2), "Missing")</f>
        <v>Martina Pereira</v>
      </c>
      <c r="M91" t="str">
        <f>IFERROR(_xlfn.XLOOKUP('01_raw_data'!L94,'06_location_master'!$B$5:$B$60,'06_location_master'!$C$5:$C$60), "Missing Location")</f>
        <v>Missing Location</v>
      </c>
      <c r="N91" t="str">
        <f>IFERROR(_xlfn.XLOOKUP(M91,'06_location_master'!$C$5:$C$60,'06_location_master'!$D$5:$D$60), "Missing Country")</f>
        <v>Missing Country</v>
      </c>
      <c r="O91" t="str">
        <f>IFERROR(_xlfn.XLOOKUP(M91,'06_location_master'!$C$5:$C$60,'06_location_master'!$E$5:$E$60), "Missing State")</f>
        <v>Missing State</v>
      </c>
      <c r="P91" s="17">
        <f>IFERROR(--'01_raw_data'!O94,"Missing Date")</f>
        <v>44482</v>
      </c>
      <c r="Q91" s="17" t="str">
        <f>IF(TRIM('01_raw_data'!P94)="","", IFERROR('01_raw_data'!P94, "check"))</f>
        <v/>
      </c>
      <c r="R91" t="str">
        <f>IFERROR(IF(OR(UPPER(TRIM('01_raw_data'!Q94))="A",UPPER(TRIM('01_raw_data'!Q94)="ACTVE"),UPPER(TRIM('01_raw_data'!Q94))="ACTIVE"), "Active", IF(OR(UPPER(TRIM('01_raw_data'!Q94)="INACTIVE"),UPPER(TRIM('01_raw_data'!Q94))="INACTVE"),"Inactive",IF(OR(UPPER(TRIM('01_raw_data'!Q94))="EXITED"), "Exited", IF(OR(UPPER(TRIM('01_raw_data'!Q94))="TERMINATED"), "Terminated", IF(OR(UPPER(TRIM('01_raw_data'!Q94))="LEFT"),"Left",IF(OR(UPPER(TRIM('01_raw_data'!Q94))="RESIGNED"),"Resigned")))))),"Check")</f>
        <v>Active</v>
      </c>
      <c r="S91" s="19">
        <f>IFERROR(IF(VALUE('01_raw_data'!R94)&gt;0,VALUE('01_raw_data'!R94),"Check"),"Check")</f>
        <v>80000</v>
      </c>
      <c r="T91" s="19">
        <f>IFERROR(IF(VALUE('01_raw_data'!S94)&gt;0, VALUE('01_raw_data'!S94), "Check"), "Check")</f>
        <v>4000</v>
      </c>
      <c r="U91">
        <f>IFERROR(VLOOKUP(UPPER(TRIM('01_raw_data'!T94)),'07_performance_master'!$A$5:$B$14,2,FALSE),"Check")</f>
        <v>3</v>
      </c>
      <c r="V91">
        <f>IFERROR(IF(VALUE('01_raw_data'!U94)&gt;0,VALUE('01_raw_data'!U94),"Check"),"Check")</f>
        <v>33</v>
      </c>
      <c r="W91">
        <f>IFERROR(IF(VALUE('01_raw_data'!V94)&gt;=0, VALUE('01_raw_data'!V94), "Check"), "Check")</f>
        <v>2</v>
      </c>
      <c r="X91">
        <f>IFERROR(IF(VALUE('01_raw_data'!W94)&gt;=0, VALUE('01_raw_data'!W94),"Check"), "Check")</f>
        <v>16</v>
      </c>
      <c r="Y91">
        <f>IFERROR(IF(AND(VALUE('01_raw_data'!X94)&gt;=0, VALUE('01_raw_data'!X94)&lt;=100), VALUE('01_raw_data'!X94), "Check"), "Check")</f>
        <v>62</v>
      </c>
      <c r="Z91" t="str">
        <f>IFERROR(IF(OR(UPPER(TRIM('01_raw_data'!Y94))="YES", UPPER(TRIM('01_raw_data'!Y94))="PROMOTED"),"Promoted", IF(OR(UPPER(TRIM('01_raw_data'!Y94))="NO",UPPER(TRIM('01_raw_data'!Y94))="NOT PROMOTED"), "Not Promoted", "Check")),"Check")</f>
        <v>Not Promoted</v>
      </c>
      <c r="AA91" t="str">
        <f>IFERROR(PROPER(TRIM('01_raw_data'!Z94)), "")</f>
        <v>Bachelor'S</v>
      </c>
      <c r="AB91" t="str">
        <f>IFERROR(PROPER(TRIM('01_raw_data'!AA94)),"")</f>
        <v>University Hiring</v>
      </c>
      <c r="AC91" t="str">
        <f>IFERROR(IF(UPPER(TRIM('01_raw_data'!AB94))="HYBRID","Hybrid",IF(OR(UPPER(TRIM('01_raw_data'!AB94))="REMOTE",UPPER(TRIM('01_raw_data'!AB94))="WFH",UPPER(TRIM('01_raw_data'!AB94))="WORK FROM HOME"),"Remote",IF(OR(UPPER(TRIM('01_raw_data'!AB94))="ONSITE",UPPER(TRIM('01_raw_data'!AB94))="ON-SITE",UPPER(TRIM('01_raw_data'!AB94))="OFFICE"),"Office"))),"Check")</f>
        <v>Hybrid</v>
      </c>
      <c r="AD91" t="str">
        <f>IFERROR(VLOOKUP(UPPER(TRIM('01_raw_data'!AC94)),'09_cost_center'!$A$5:$E$19,1,FALSE), "Check")</f>
        <v>EU-CC301</v>
      </c>
      <c r="AE91" t="str">
        <f>IFERROR(IF(OR(UPPER(TRIM('01_raw_data'!AD94))="CONTRACT", UPPER(TRIM('01_raw_data'!AD94))="CONTRACTOR"), "Contract", IF(OR(PROPER(TRIM('01_raw_data'!AD94))="FTE", UPPER(TRIM('01_raw_data'!AD94))="FULL TIME", UPPER(TRIM('01_raw_data'!AD94))="FULL-TIME"), "Full Time", IF(OR(UPPER(TRIM('01_raw_data'!AD94))="INTERN", UPPER(TRIM('01_raw_data'!AD94))="INTERNSHIP"), "Intern", IF(OR(UPPER(TRIM('01_raw_data'!AD94))="PART TIME", UPPER(TRIM('01_raw_data'!AD94))="PART-TIME"), "Part Time")))), "Check")</f>
        <v>Full Time</v>
      </c>
      <c r="AF91">
        <f>IFERROR(IF(AND(VALUE('01_raw_data'!AE94)&gt;=0,VALUE('01_raw_data'!AE94)&lt;=100), VALUE('01_raw_data'!AE94), "Check"), "Check")</f>
        <v>59</v>
      </c>
    </row>
    <row r="92" spans="1:32" x14ac:dyDescent="0.2">
      <c r="A92" t="str">
        <f>"E"&amp;TEXT(VALUE(SUBSTITUTE(UPPER(TRIM('01_raw_data'!A95)),"E","")),"0000")</f>
        <v>E0091</v>
      </c>
      <c r="B92" t="str">
        <f>IF('01_raw_data'!B95="", "", PROPER(TRIM('01_raw_data'!B95)))</f>
        <v>Matteo Kowalski</v>
      </c>
      <c r="C92" t="str">
        <f>_xlfn.XLOOKUP(PROPER(TRIM('01_raw_data'!C95)),'03_lookups'!$A$4:$A$9,'03_lookups'!$B$4:$B$9,"Needs Review")</f>
        <v>Male</v>
      </c>
      <c r="D92">
        <f>VALUE('01_raw_data'!D95)</f>
        <v>53</v>
      </c>
      <c r="E92" s="17">
        <f>IF(OR('01_raw_data'!E95="", LOWER(TRIM('01_raw_data'!E95))="not available"), "Missing", '01_raw_data'!E95)</f>
        <v>26535</v>
      </c>
      <c r="F92" t="str">
        <f t="shared" si="1"/>
        <v>Valid</v>
      </c>
      <c r="G92" t="str">
        <f>_xlfn.XLOOKUP(UPPER(TRIM('01_raw_data'!F95)),'04_departments'!A95:A150,'04_departments'!C95:C150,"Needs Review")</f>
        <v>Needs Review</v>
      </c>
      <c r="H92" t="str">
        <f>_xlfn.XLOOKUP('01_clean_data'!G92, '04_departments'!$C$5:$C$60,'04_departments'!$D$5:$D$60,"Needs Review")</f>
        <v>Needs Review</v>
      </c>
      <c r="I92" t="str">
        <f>PROPER(TRIM('01_raw_data'!H95))</f>
        <v>Process Lead</v>
      </c>
      <c r="J92" t="str">
        <f>IFERROR(UPPER('01_raw_data'!I95), "")</f>
        <v xml:space="preserve"> L2 </v>
      </c>
      <c r="K92" t="str">
        <f>IFERROR(UPPER('01_raw_data'!J95), "")</f>
        <v>M017</v>
      </c>
      <c r="L92" t="str">
        <f>IFERROR(VLOOKUP(K92,'05_manager_mapping'!$A$5:$B$64,2), "Missing")</f>
        <v>Ines Karlsson</v>
      </c>
      <c r="M92" t="str">
        <f>IFERROR(_xlfn.XLOOKUP('01_raw_data'!L95,'06_location_master'!$B$5:$B$60,'06_location_master'!$C$5:$C$60), "Missing Location")</f>
        <v>Frankfurt</v>
      </c>
      <c r="N92" t="str">
        <f>IFERROR(_xlfn.XLOOKUP(M92,'06_location_master'!$C$5:$C$60,'06_location_master'!$D$5:$D$60), "Missing Country")</f>
        <v>Germany</v>
      </c>
      <c r="O92" t="str">
        <f>IFERROR(_xlfn.XLOOKUP(M92,'06_location_master'!$C$5:$C$60,'06_location_master'!$E$5:$E$60), "Missing State")</f>
        <v>Hesse</v>
      </c>
      <c r="P92" s="17">
        <f>IFERROR(--'01_raw_data'!O95,"Missing Date")</f>
        <v>45766</v>
      </c>
      <c r="Q92" s="17" t="str">
        <f>IF(TRIM('01_raw_data'!P95)="","", IFERROR('01_raw_data'!P95, "check"))</f>
        <v/>
      </c>
      <c r="R92" t="str">
        <f>IFERROR(IF(OR(UPPER(TRIM('01_raw_data'!Q95))="A",UPPER(TRIM('01_raw_data'!Q95)="ACTVE"),UPPER(TRIM('01_raw_data'!Q95))="ACTIVE"), "Active", IF(OR(UPPER(TRIM('01_raw_data'!Q95)="INACTIVE"),UPPER(TRIM('01_raw_data'!Q95))="INACTVE"),"Inactive",IF(OR(UPPER(TRIM('01_raw_data'!Q95))="EXITED"), "Exited", IF(OR(UPPER(TRIM('01_raw_data'!Q95))="TERMINATED"), "Terminated", IF(OR(UPPER(TRIM('01_raw_data'!Q95))="LEFT"),"Left",IF(OR(UPPER(TRIM('01_raw_data'!Q95))="RESIGNED"),"Resigned")))))),"Check")</f>
        <v>Active</v>
      </c>
      <c r="S92" s="19">
        <f>IFERROR(IF(VALUE('01_raw_data'!R95)&gt;0,VALUE('01_raw_data'!R95),"Check"),"Check")</f>
        <v>53000</v>
      </c>
      <c r="T92" s="19">
        <f>IFERROR(IF(VALUE('01_raw_data'!S95)&gt;0, VALUE('01_raw_data'!S95), "Check"), "Check")</f>
        <v>4800</v>
      </c>
      <c r="U92">
        <f>IFERROR(VLOOKUP(UPPER(TRIM('01_raw_data'!T95)),'07_performance_master'!$A$5:$B$14,2,FALSE),"Check")</f>
        <v>4</v>
      </c>
      <c r="V92">
        <f>IFERROR(IF(VALUE('01_raw_data'!U95)&gt;0,VALUE('01_raw_data'!U95),"Check"),"Check")</f>
        <v>43</v>
      </c>
      <c r="W92">
        <f>IFERROR(IF(VALUE('01_raw_data'!V95)&gt;=0, VALUE('01_raw_data'!V95), "Check"), "Check")</f>
        <v>16</v>
      </c>
      <c r="X92">
        <f>IFERROR(IF(VALUE('01_raw_data'!W95)&gt;=0, VALUE('01_raw_data'!W95),"Check"), "Check")</f>
        <v>17</v>
      </c>
      <c r="Y92">
        <f>IFERROR(IF(AND(VALUE('01_raw_data'!X95)&gt;=0, VALUE('01_raw_data'!X95)&lt;=100), VALUE('01_raw_data'!X95), "Check"), "Check")</f>
        <v>66</v>
      </c>
      <c r="Z92" t="str">
        <f>IFERROR(IF(OR(UPPER(TRIM('01_raw_data'!Y95))="YES", UPPER(TRIM('01_raw_data'!Y95))="PROMOTED"),"Promoted", IF(OR(UPPER(TRIM('01_raw_data'!Y95))="NO",UPPER(TRIM('01_raw_data'!Y95))="NOT PROMOTED"), "Not Promoted", "Check")),"Check")</f>
        <v>Not Promoted</v>
      </c>
      <c r="AA92" t="str">
        <f>IFERROR(PROPER(TRIM('01_raw_data'!Z95)), "")</f>
        <v>Master'S</v>
      </c>
      <c r="AB92" t="str">
        <f>IFERROR(PROPER(TRIM('01_raw_data'!AA95)),"")</f>
        <v>Employee Referral</v>
      </c>
      <c r="AC92" t="str">
        <f>IFERROR(IF(UPPER(TRIM('01_raw_data'!AB95))="HYBRID","Hybrid",IF(OR(UPPER(TRIM('01_raw_data'!AB95))="REMOTE",UPPER(TRIM('01_raw_data'!AB95))="WFH",UPPER(TRIM('01_raw_data'!AB95))="WORK FROM HOME"),"Remote",IF(OR(UPPER(TRIM('01_raw_data'!AB95))="ONSITE",UPPER(TRIM('01_raw_data'!AB95))="ON-SITE",UPPER(TRIM('01_raw_data'!AB95))="OFFICE"),"Office"))),"Check")</f>
        <v>Remote</v>
      </c>
      <c r="AD92" t="str">
        <f>IFERROR(VLOOKUP(UPPER(TRIM('01_raw_data'!AC95)),'09_cost_center'!$A$5:$E$19,1,FALSE), "Check")</f>
        <v>EU-CC401</v>
      </c>
      <c r="AE92" t="str">
        <f>IFERROR(IF(OR(UPPER(TRIM('01_raw_data'!AD95))="CONTRACT", UPPER(TRIM('01_raw_data'!AD95))="CONTRACTOR"), "Contract", IF(OR(PROPER(TRIM('01_raw_data'!AD95))="FTE", UPPER(TRIM('01_raw_data'!AD95))="FULL TIME", UPPER(TRIM('01_raw_data'!AD95))="FULL-TIME"), "Full Time", IF(OR(UPPER(TRIM('01_raw_data'!AD95))="INTERN", UPPER(TRIM('01_raw_data'!AD95))="INTERNSHIP"), "Intern", IF(OR(UPPER(TRIM('01_raw_data'!AD95))="PART TIME", UPPER(TRIM('01_raw_data'!AD95))="PART-TIME"), "Part Time")))), "Check")</f>
        <v>Full Time</v>
      </c>
      <c r="AF92">
        <f>IFERROR(IF(AND(VALUE('01_raw_data'!AE95)&gt;=0,VALUE('01_raw_data'!AE95)&lt;=100), VALUE('01_raw_data'!AE95), "Check"), "Check")</f>
        <v>70.599999999999994</v>
      </c>
    </row>
    <row r="93" spans="1:32" x14ac:dyDescent="0.2">
      <c r="A93" t="str">
        <f>"E"&amp;TEXT(VALUE(SUBSTITUTE(UPPER(TRIM('01_raw_data'!A96)),"E","")),"0000")</f>
        <v>E0092</v>
      </c>
      <c r="B93" t="str">
        <f>IF('01_raw_data'!B96="", "", PROPER(TRIM('01_raw_data'!B96)))</f>
        <v>Marco Byrne</v>
      </c>
      <c r="C93" t="str">
        <f>_xlfn.XLOOKUP(PROPER(TRIM('01_raw_data'!C96)),'03_lookups'!$A$4:$A$9,'03_lookups'!$B$4:$B$9,"Needs Review")</f>
        <v>Female</v>
      </c>
      <c r="D93">
        <f>VALUE('01_raw_data'!D96)</f>
        <v>41</v>
      </c>
      <c r="E93" s="17">
        <f>IF(OR('01_raw_data'!E96="", LOWER(TRIM('01_raw_data'!E96))="not available"), "Missing", '01_raw_data'!E96)</f>
        <v>31089</v>
      </c>
      <c r="F93" t="str">
        <f t="shared" si="1"/>
        <v>Valid</v>
      </c>
      <c r="G93" t="str">
        <f>_xlfn.XLOOKUP(UPPER(TRIM('01_raw_data'!F96)),'04_departments'!A96:A151,'04_departments'!C96:C151,"Needs Review")</f>
        <v>Needs Review</v>
      </c>
      <c r="H93" t="str">
        <f>_xlfn.XLOOKUP('01_clean_data'!G93, '04_departments'!$C$5:$C$60,'04_departments'!$D$5:$D$60,"Needs Review")</f>
        <v>Needs Review</v>
      </c>
      <c r="I93" t="str">
        <f>PROPER(TRIM('01_raw_data'!H96))</f>
        <v>Data Scientist</v>
      </c>
      <c r="J93" t="str">
        <f>IFERROR(UPPER('01_raw_data'!I96), "")</f>
        <v>L2</v>
      </c>
      <c r="K93" t="str">
        <f>IFERROR(UPPER('01_raw_data'!J96), "")</f>
        <v>M058</v>
      </c>
      <c r="L93" t="str">
        <f>IFERROR(VLOOKUP(K93,'05_manager_mapping'!$A$5:$B$64,2), "Missing")</f>
        <v>Lukas Esposito</v>
      </c>
      <c r="M93" t="str">
        <f>IFERROR(_xlfn.XLOOKUP('01_raw_data'!L96,'06_location_master'!$B$5:$B$60,'06_location_master'!$C$5:$C$60), "Missing Location")</f>
        <v>Missing Location</v>
      </c>
      <c r="N93" t="str">
        <f>IFERROR(_xlfn.XLOOKUP(M93,'06_location_master'!$C$5:$C$60,'06_location_master'!$D$5:$D$60), "Missing Country")</f>
        <v>Missing Country</v>
      </c>
      <c r="O93" t="str">
        <f>IFERROR(_xlfn.XLOOKUP(M93,'06_location_master'!$C$5:$C$60,'06_location_master'!$E$5:$E$60), "Missing State")</f>
        <v>Missing State</v>
      </c>
      <c r="P93" s="17">
        <f>IFERROR(--'01_raw_data'!O96,"Missing Date")</f>
        <v>45888</v>
      </c>
      <c r="Q93" s="17" t="str">
        <f>IF(TRIM('01_raw_data'!P96)="","", IFERROR('01_raw_data'!P96, "check"))</f>
        <v/>
      </c>
      <c r="R93" t="str">
        <f>IFERROR(IF(OR(UPPER(TRIM('01_raw_data'!Q96))="A",UPPER(TRIM('01_raw_data'!Q96)="ACTVE"),UPPER(TRIM('01_raw_data'!Q96))="ACTIVE"), "Active", IF(OR(UPPER(TRIM('01_raw_data'!Q96)="INACTIVE"),UPPER(TRIM('01_raw_data'!Q96))="INACTVE"),"Inactive",IF(OR(UPPER(TRIM('01_raw_data'!Q96))="EXITED"), "Exited", IF(OR(UPPER(TRIM('01_raw_data'!Q96))="TERMINATED"), "Terminated", IF(OR(UPPER(TRIM('01_raw_data'!Q96))="LEFT"),"Left",IF(OR(UPPER(TRIM('01_raw_data'!Q96))="RESIGNED"),"Resigned")))))),"Check")</f>
        <v>Active</v>
      </c>
      <c r="S93" s="19">
        <f>IFERROR(IF(VALUE('01_raw_data'!R96)&gt;0,VALUE('01_raw_data'!R96),"Check"),"Check")</f>
        <v>62000</v>
      </c>
      <c r="T93" s="19">
        <f>IFERROR(IF(VALUE('01_raw_data'!S96)&gt;0, VALUE('01_raw_data'!S96), "Check"), "Check")</f>
        <v>8700</v>
      </c>
      <c r="U93">
        <f>IFERROR(VLOOKUP(UPPER(TRIM('01_raw_data'!T96)),'07_performance_master'!$A$5:$B$14,2,FALSE),"Check")</f>
        <v>5</v>
      </c>
      <c r="V93">
        <f>IFERROR(IF(VALUE('01_raw_data'!U96)&gt;0,VALUE('01_raw_data'!U96),"Check"),"Check")</f>
        <v>18</v>
      </c>
      <c r="W93">
        <f>IFERROR(IF(VALUE('01_raw_data'!V96)&gt;=0, VALUE('01_raw_data'!V96), "Check"), "Check")</f>
        <v>6</v>
      </c>
      <c r="X93">
        <f>IFERROR(IF(VALUE('01_raw_data'!W96)&gt;=0, VALUE('01_raw_data'!W96),"Check"), "Check")</f>
        <v>14</v>
      </c>
      <c r="Y93">
        <f>IFERROR(IF(AND(VALUE('01_raw_data'!X96)&gt;=0, VALUE('01_raw_data'!X96)&lt;=100), VALUE('01_raw_data'!X96), "Check"), "Check")</f>
        <v>64</v>
      </c>
      <c r="Z93" t="str">
        <f>IFERROR(IF(OR(UPPER(TRIM('01_raw_data'!Y96))="YES", UPPER(TRIM('01_raw_data'!Y96))="PROMOTED"),"Promoted", IF(OR(UPPER(TRIM('01_raw_data'!Y96))="NO",UPPER(TRIM('01_raw_data'!Y96))="NOT PROMOTED"), "Not Promoted", "Check")),"Check")</f>
        <v>Not Promoted</v>
      </c>
      <c r="AA93" t="str">
        <f>IFERROR(PROPER(TRIM('01_raw_data'!Z96)), "")</f>
        <v>Bachelor'S</v>
      </c>
      <c r="AB93" t="str">
        <f>IFERROR(PROPER(TRIM('01_raw_data'!AA96)),"")</f>
        <v>Employee Referral</v>
      </c>
      <c r="AC93" t="str">
        <f>IFERROR(IF(UPPER(TRIM('01_raw_data'!AB96))="HYBRID","Hybrid",IF(OR(UPPER(TRIM('01_raw_data'!AB96))="REMOTE",UPPER(TRIM('01_raw_data'!AB96))="WFH",UPPER(TRIM('01_raw_data'!AB96))="WORK FROM HOME"),"Remote",IF(OR(UPPER(TRIM('01_raw_data'!AB96))="ONSITE",UPPER(TRIM('01_raw_data'!AB96))="ON-SITE",UPPER(TRIM('01_raw_data'!AB96))="OFFICE"),"Office"))),"Check")</f>
        <v>Office</v>
      </c>
      <c r="AD93" t="str">
        <f>IFERROR(VLOOKUP(UPPER(TRIM('01_raw_data'!AC96)),'09_cost_center'!$A$5:$E$19,1,FALSE), "Check")</f>
        <v>EU-CC103</v>
      </c>
      <c r="AE93" t="str">
        <f>IFERROR(IF(OR(UPPER(TRIM('01_raw_data'!AD96))="CONTRACT", UPPER(TRIM('01_raw_data'!AD96))="CONTRACTOR"), "Contract", IF(OR(PROPER(TRIM('01_raw_data'!AD96))="FTE", UPPER(TRIM('01_raw_data'!AD96))="FULL TIME", UPPER(TRIM('01_raw_data'!AD96))="FULL-TIME"), "Full Time", IF(OR(UPPER(TRIM('01_raw_data'!AD96))="INTERN", UPPER(TRIM('01_raw_data'!AD96))="INTERNSHIP"), "Intern", IF(OR(UPPER(TRIM('01_raw_data'!AD96))="PART TIME", UPPER(TRIM('01_raw_data'!AD96))="PART-TIME"), "Part Time")))), "Check")</f>
        <v>Full Time</v>
      </c>
      <c r="AF93">
        <f>IFERROR(IF(AND(VALUE('01_raw_data'!AE96)&gt;=0,VALUE('01_raw_data'!AE96)&lt;=100), VALUE('01_raw_data'!AE96), "Check"), "Check")</f>
        <v>74.900000000000006</v>
      </c>
    </row>
    <row r="94" spans="1:32" x14ac:dyDescent="0.2">
      <c r="A94" t="str">
        <f>"E"&amp;TEXT(VALUE(SUBSTITUTE(UPPER(TRIM('01_raw_data'!A97)),"E","")),"0000")</f>
        <v>E0093</v>
      </c>
      <c r="B94" t="str">
        <f>IF('01_raw_data'!B97="", "", PROPER(TRIM('01_raw_data'!B97)))</f>
        <v>Zofia Bernard</v>
      </c>
      <c r="C94" t="str">
        <f>_xlfn.XLOOKUP(PROPER(TRIM('01_raw_data'!C97)),'03_lookups'!$A$4:$A$9,'03_lookups'!$B$4:$B$9,"Needs Review")</f>
        <v>Female</v>
      </c>
      <c r="D94">
        <f>VALUE('01_raw_data'!D97)</f>
        <v>24</v>
      </c>
      <c r="E94" s="17" t="str">
        <f>IF(OR('01_raw_data'!E97="", LOWER(TRIM('01_raw_data'!E97))="not available"), "Missing", '01_raw_data'!E97)</f>
        <v>30/08/2001</v>
      </c>
      <c r="F94" t="str">
        <f t="shared" si="1"/>
        <v>Needs Review</v>
      </c>
      <c r="G94" t="str">
        <f>_xlfn.XLOOKUP(UPPER(TRIM('01_raw_data'!F97)),'04_departments'!A97:A152,'04_departments'!C97:C152,"Needs Review")</f>
        <v>Needs Review</v>
      </c>
      <c r="H94" t="str">
        <f>_xlfn.XLOOKUP('01_clean_data'!G94, '04_departments'!$C$5:$C$60,'04_departments'!$D$5:$D$60,"Needs Review")</f>
        <v>Needs Review</v>
      </c>
      <c r="I94" t="str">
        <f>PROPER(TRIM('01_raw_data'!H97))</f>
        <v>Transformation Lead</v>
      </c>
      <c r="J94" t="str">
        <f>IFERROR(UPPER('01_raw_data'!I97), "")</f>
        <v>L4</v>
      </c>
      <c r="K94" t="str">
        <f>IFERROR(UPPER('01_raw_data'!J97), "")</f>
        <v>M015</v>
      </c>
      <c r="L94" t="str">
        <f>IFERROR(VLOOKUP(K94,'05_manager_mapping'!$A$5:$B$64,2), "Missing")</f>
        <v>Lea Ryan</v>
      </c>
      <c r="M94" t="str">
        <f>IFERROR(_xlfn.XLOOKUP('01_raw_data'!L97,'06_location_master'!$B$5:$B$60,'06_location_master'!$C$5:$C$60), "Missing Location")</f>
        <v>Missing Location</v>
      </c>
      <c r="N94" t="str">
        <f>IFERROR(_xlfn.XLOOKUP(M94,'06_location_master'!$C$5:$C$60,'06_location_master'!$D$5:$D$60), "Missing Country")</f>
        <v>Missing Country</v>
      </c>
      <c r="O94" t="str">
        <f>IFERROR(_xlfn.XLOOKUP(M94,'06_location_master'!$C$5:$C$60,'06_location_master'!$E$5:$E$60), "Missing State")</f>
        <v>Missing State</v>
      </c>
      <c r="P94" s="17">
        <f>IFERROR(--'01_raw_data'!O97,"Missing Date")</f>
        <v>44200</v>
      </c>
      <c r="Q94" s="17" t="str">
        <f>IF(TRIM('01_raw_data'!P97)="","", IFERROR('01_raw_data'!P97, "check"))</f>
        <v/>
      </c>
      <c r="R94" t="str">
        <f>IFERROR(IF(OR(UPPER(TRIM('01_raw_data'!Q97))="A",UPPER(TRIM('01_raw_data'!Q97)="ACTVE"),UPPER(TRIM('01_raw_data'!Q97))="ACTIVE"), "Active", IF(OR(UPPER(TRIM('01_raw_data'!Q97)="INACTIVE"),UPPER(TRIM('01_raw_data'!Q97))="INACTVE"),"Inactive",IF(OR(UPPER(TRIM('01_raw_data'!Q97))="EXITED"), "Exited", IF(OR(UPPER(TRIM('01_raw_data'!Q97))="TERMINATED"), "Terminated", IF(OR(UPPER(TRIM('01_raw_data'!Q97))="LEFT"),"Left",IF(OR(UPPER(TRIM('01_raw_data'!Q97))="RESIGNED"),"Resigned")))))),"Check")</f>
        <v>Active</v>
      </c>
      <c r="S94" s="19">
        <f>IFERROR(IF(VALUE('01_raw_data'!R97)&gt;0,VALUE('01_raw_data'!R97),"Check"),"Check")</f>
        <v>98000</v>
      </c>
      <c r="T94" s="19">
        <f>IFERROR(IF(VALUE('01_raw_data'!S97)&gt;0, VALUE('01_raw_data'!S97), "Check"), "Check")</f>
        <v>4900</v>
      </c>
      <c r="U94">
        <f>IFERROR(VLOOKUP(UPPER(TRIM('01_raw_data'!T97)),'07_performance_master'!$A$5:$B$14,2,FALSE),"Check")</f>
        <v>3</v>
      </c>
      <c r="V94">
        <f>IFERROR(IF(VALUE('01_raw_data'!U97)&gt;0,VALUE('01_raw_data'!U97),"Check"),"Check")</f>
        <v>10</v>
      </c>
      <c r="W94">
        <f>IFERROR(IF(VALUE('01_raw_data'!V97)&gt;=0, VALUE('01_raw_data'!V97), "Check"), "Check")</f>
        <v>10</v>
      </c>
      <c r="X94">
        <f>IFERROR(IF(VALUE('01_raw_data'!W97)&gt;=0, VALUE('01_raw_data'!W97),"Check"), "Check")</f>
        <v>3</v>
      </c>
      <c r="Y94">
        <f>IFERROR(IF(AND(VALUE('01_raw_data'!X97)&gt;=0, VALUE('01_raw_data'!X97)&lt;=100), VALUE('01_raw_data'!X97), "Check"), "Check")</f>
        <v>69</v>
      </c>
      <c r="Z94" t="str">
        <f>IFERROR(IF(OR(UPPER(TRIM('01_raw_data'!Y97))="YES", UPPER(TRIM('01_raw_data'!Y97))="PROMOTED"),"Promoted", IF(OR(UPPER(TRIM('01_raw_data'!Y97))="NO",UPPER(TRIM('01_raw_data'!Y97))="NOT PROMOTED"), "Not Promoted", "Check")),"Check")</f>
        <v>Not Promoted</v>
      </c>
      <c r="AA94" t="str">
        <f>IFERROR(PROPER(TRIM('01_raw_data'!Z97)), "")</f>
        <v>Master'S</v>
      </c>
      <c r="AB94" t="str">
        <f>IFERROR(PROPER(TRIM('01_raw_data'!AA97)),"")</f>
        <v>Indeed</v>
      </c>
      <c r="AC94" t="str">
        <f>IFERROR(IF(UPPER(TRIM('01_raw_data'!AB97))="HYBRID","Hybrid",IF(OR(UPPER(TRIM('01_raw_data'!AB97))="REMOTE",UPPER(TRIM('01_raw_data'!AB97))="WFH",UPPER(TRIM('01_raw_data'!AB97))="WORK FROM HOME"),"Remote",IF(OR(UPPER(TRIM('01_raw_data'!AB97))="ONSITE",UPPER(TRIM('01_raw_data'!AB97))="ON-SITE",UPPER(TRIM('01_raw_data'!AB97))="OFFICE"),"Office"))),"Check")</f>
        <v>Hybrid</v>
      </c>
      <c r="AD94" t="str">
        <f>IFERROR(VLOOKUP(UPPER(TRIM('01_raw_data'!AC97)),'09_cost_center'!$A$5:$E$19,1,FALSE), "Check")</f>
        <v>EU-CC303</v>
      </c>
      <c r="AE94" t="str">
        <f>IFERROR(IF(OR(UPPER(TRIM('01_raw_data'!AD97))="CONTRACT", UPPER(TRIM('01_raw_data'!AD97))="CONTRACTOR"), "Contract", IF(OR(PROPER(TRIM('01_raw_data'!AD97))="FTE", UPPER(TRIM('01_raw_data'!AD97))="FULL TIME", UPPER(TRIM('01_raw_data'!AD97))="FULL-TIME"), "Full Time", IF(OR(UPPER(TRIM('01_raw_data'!AD97))="INTERN", UPPER(TRIM('01_raw_data'!AD97))="INTERNSHIP"), "Intern", IF(OR(UPPER(TRIM('01_raw_data'!AD97))="PART TIME", UPPER(TRIM('01_raw_data'!AD97))="PART-TIME"), "Part Time")))), "Check")</f>
        <v>Full Time</v>
      </c>
      <c r="AF94">
        <f>IFERROR(IF(AND(VALUE('01_raw_data'!AE97)&gt;=0,VALUE('01_raw_data'!AE97)&lt;=100), VALUE('01_raw_data'!AE97), "Check"), "Check")</f>
        <v>62.1</v>
      </c>
    </row>
    <row r="95" spans="1:32" x14ac:dyDescent="0.2">
      <c r="A95" t="str">
        <f>"E"&amp;TEXT(VALUE(SUBSTITUTE(UPPER(TRIM('01_raw_data'!A98)),"E","")),"0000")</f>
        <v>E0094</v>
      </c>
      <c r="B95" t="str">
        <f>IF('01_raw_data'!B98="", "", PROPER(TRIM('01_raw_data'!B98)))</f>
        <v>Leon De Jong</v>
      </c>
      <c r="C95" t="str">
        <f>_xlfn.XLOOKUP(PROPER(TRIM('01_raw_data'!C98)),'03_lookups'!$A$4:$A$9,'03_lookups'!$B$4:$B$9,"Needs Review")</f>
        <v>Male</v>
      </c>
      <c r="D95">
        <f>VALUE('01_raw_data'!D98)</f>
        <v>27</v>
      </c>
      <c r="E95" s="17">
        <f>IF(OR('01_raw_data'!E98="", LOWER(TRIM('01_raw_data'!E98))="not available"), "Missing", '01_raw_data'!E98)</f>
        <v>36266</v>
      </c>
      <c r="F95" t="str">
        <f t="shared" si="1"/>
        <v>Valid</v>
      </c>
      <c r="G95" t="str">
        <f>_xlfn.XLOOKUP(UPPER(TRIM('01_raw_data'!F98)),'04_departments'!A98:A153,'04_departments'!C98:C153,"Needs Review")</f>
        <v>Needs Review</v>
      </c>
      <c r="H95" t="str">
        <f>_xlfn.XLOOKUP('01_clean_data'!G95, '04_departments'!$C$5:$C$60,'04_departments'!$D$5:$D$60,"Needs Review")</f>
        <v>Needs Review</v>
      </c>
      <c r="I95" t="str">
        <f>PROPER(TRIM('01_raw_data'!H98))</f>
        <v>Process Lead</v>
      </c>
      <c r="J95" t="str">
        <f>IFERROR(UPPER('01_raw_data'!I98), "")</f>
        <v>L4</v>
      </c>
      <c r="K95" t="str">
        <f>IFERROR(UPPER('01_raw_data'!J98), "")</f>
        <v>M017</v>
      </c>
      <c r="L95" t="str">
        <f>IFERROR(VLOOKUP(K95,'05_manager_mapping'!$A$5:$B$64,2), "Missing")</f>
        <v>Ines Karlsson</v>
      </c>
      <c r="M95" t="str">
        <f>IFERROR(_xlfn.XLOOKUP('01_raw_data'!L98,'06_location_master'!$B$5:$B$60,'06_location_master'!$C$5:$C$60), "Missing Location")</f>
        <v>Frankfurt</v>
      </c>
      <c r="N95" t="str">
        <f>IFERROR(_xlfn.XLOOKUP(M95,'06_location_master'!$C$5:$C$60,'06_location_master'!$D$5:$D$60), "Missing Country")</f>
        <v>Germany</v>
      </c>
      <c r="O95" t="str">
        <f>IFERROR(_xlfn.XLOOKUP(M95,'06_location_master'!$C$5:$C$60,'06_location_master'!$E$5:$E$60), "Missing State")</f>
        <v>Hesse</v>
      </c>
      <c r="P95" s="17">
        <f>IFERROR(--'01_raw_data'!O98,"Missing Date")</f>
        <v>45551</v>
      </c>
      <c r="Q95" s="17" t="str">
        <f>IF(TRIM('01_raw_data'!P98)="","", IFERROR('01_raw_data'!P98, "check"))</f>
        <v/>
      </c>
      <c r="R95" t="str">
        <f>IFERROR(IF(OR(UPPER(TRIM('01_raw_data'!Q98))="A",UPPER(TRIM('01_raw_data'!Q98)="ACTVE"),UPPER(TRIM('01_raw_data'!Q98))="ACTIVE"), "Active", IF(OR(UPPER(TRIM('01_raw_data'!Q98)="INACTIVE"),UPPER(TRIM('01_raw_data'!Q98))="INACTVE"),"Inactive",IF(OR(UPPER(TRIM('01_raw_data'!Q98))="EXITED"), "Exited", IF(OR(UPPER(TRIM('01_raw_data'!Q98))="TERMINATED"), "Terminated", IF(OR(UPPER(TRIM('01_raw_data'!Q98))="LEFT"),"Left",IF(OR(UPPER(TRIM('01_raw_data'!Q98))="RESIGNED"),"Resigned")))))),"Check")</f>
        <v>Active</v>
      </c>
      <c r="S95" s="19">
        <f>IFERROR(IF(VALUE('01_raw_data'!R98)&gt;0,VALUE('01_raw_data'!R98),"Check"),"Check")</f>
        <v>97000</v>
      </c>
      <c r="T95" s="19">
        <f>IFERROR(IF(VALUE('01_raw_data'!S98)&gt;0, VALUE('01_raw_data'!S98), "Check"), "Check")</f>
        <v>8700</v>
      </c>
      <c r="U95">
        <f>IFERROR(VLOOKUP(UPPER(TRIM('01_raw_data'!T98)),'07_performance_master'!$A$5:$B$14,2,FALSE),"Check")</f>
        <v>4</v>
      </c>
      <c r="V95">
        <f>IFERROR(IF(VALUE('01_raw_data'!U98)&gt;0,VALUE('01_raw_data'!U98),"Check"),"Check")</f>
        <v>19</v>
      </c>
      <c r="W95">
        <f>IFERROR(IF(VALUE('01_raw_data'!V98)&gt;=0, VALUE('01_raw_data'!V98), "Check"), "Check")</f>
        <v>15</v>
      </c>
      <c r="X95">
        <f>IFERROR(IF(VALUE('01_raw_data'!W98)&gt;=0, VALUE('01_raw_data'!W98),"Check"), "Check")</f>
        <v>25</v>
      </c>
      <c r="Y95">
        <f>IFERROR(IF(AND(VALUE('01_raw_data'!X98)&gt;=0, VALUE('01_raw_data'!X98)&lt;=100), VALUE('01_raw_data'!X98), "Check"), "Check")</f>
        <v>73</v>
      </c>
      <c r="Z95" t="str">
        <f>IFERROR(IF(OR(UPPER(TRIM('01_raw_data'!Y98))="YES", UPPER(TRIM('01_raw_data'!Y98))="PROMOTED"),"Promoted", IF(OR(UPPER(TRIM('01_raw_data'!Y98))="NO",UPPER(TRIM('01_raw_data'!Y98))="NOT PROMOTED"), "Not Promoted", "Check")),"Check")</f>
        <v>Promoted</v>
      </c>
      <c r="AA95" t="str">
        <f>IFERROR(PROPER(TRIM('01_raw_data'!Z98)), "")</f>
        <v>Bachelor'S</v>
      </c>
      <c r="AB95" t="str">
        <f>IFERROR(PROPER(TRIM('01_raw_data'!AA98)),"")</f>
        <v>Employee Referral</v>
      </c>
      <c r="AC95" t="str">
        <f>IFERROR(IF(UPPER(TRIM('01_raw_data'!AB98))="HYBRID","Hybrid",IF(OR(UPPER(TRIM('01_raw_data'!AB98))="REMOTE",UPPER(TRIM('01_raw_data'!AB98))="WFH",UPPER(TRIM('01_raw_data'!AB98))="WORK FROM HOME"),"Remote",IF(OR(UPPER(TRIM('01_raw_data'!AB98))="ONSITE",UPPER(TRIM('01_raw_data'!AB98))="ON-SITE",UPPER(TRIM('01_raw_data'!AB98))="OFFICE"),"Office"))),"Check")</f>
        <v>Hybrid</v>
      </c>
      <c r="AD95" t="str">
        <f>IFERROR(VLOOKUP(UPPER(TRIM('01_raw_data'!AC98)),'09_cost_center'!$A$5:$E$19,1,FALSE), "Check")</f>
        <v>EU-CC401</v>
      </c>
      <c r="AE95" t="str">
        <f>IFERROR(IF(OR(UPPER(TRIM('01_raw_data'!AD98))="CONTRACT", UPPER(TRIM('01_raw_data'!AD98))="CONTRACTOR"), "Contract", IF(OR(PROPER(TRIM('01_raw_data'!AD98))="FTE", UPPER(TRIM('01_raw_data'!AD98))="FULL TIME", UPPER(TRIM('01_raw_data'!AD98))="FULL-TIME"), "Full Time", IF(OR(UPPER(TRIM('01_raw_data'!AD98))="INTERN", UPPER(TRIM('01_raw_data'!AD98))="INTERNSHIP"), "Intern", IF(OR(UPPER(TRIM('01_raw_data'!AD98))="PART TIME", UPPER(TRIM('01_raw_data'!AD98))="PART-TIME"), "Part Time")))), "Check")</f>
        <v>Full Time</v>
      </c>
      <c r="AF95">
        <f>IFERROR(IF(AND(VALUE('01_raw_data'!AE98)&gt;=0,VALUE('01_raw_data'!AE98)&lt;=100), VALUE('01_raw_data'!AE98), "Check"), "Check")</f>
        <v>66.3</v>
      </c>
    </row>
    <row r="96" spans="1:32" x14ac:dyDescent="0.2">
      <c r="A96" t="str">
        <f>"E"&amp;TEXT(VALUE(SUBSTITUTE(UPPER(TRIM('01_raw_data'!A99)),"E","")),"0000")</f>
        <v>E0095</v>
      </c>
      <c r="B96" t="str">
        <f>IF('01_raw_data'!B99="", "", PROPER(TRIM('01_raw_data'!B99)))</f>
        <v>Milan Sanchez</v>
      </c>
      <c r="C96" t="str">
        <f>_xlfn.XLOOKUP(PROPER(TRIM('01_raw_data'!C99)),'03_lookups'!$A$4:$A$9,'03_lookups'!$B$4:$B$9,"Needs Review")</f>
        <v>Male</v>
      </c>
      <c r="D96">
        <f>VALUE('01_raw_data'!D99)</f>
        <v>32</v>
      </c>
      <c r="E96" s="17">
        <f>IF(OR('01_raw_data'!E99="", LOWER(TRIM('01_raw_data'!E99))="not available"), "Missing", '01_raw_data'!E99)</f>
        <v>34330</v>
      </c>
      <c r="F96" t="str">
        <f t="shared" si="1"/>
        <v>Valid</v>
      </c>
      <c r="G96" t="str">
        <f>_xlfn.XLOOKUP(UPPER(TRIM('01_raw_data'!F99)),'04_departments'!A99:A154,'04_departments'!C99:C154,"Needs Review")</f>
        <v>Needs Review</v>
      </c>
      <c r="H96" t="str">
        <f>_xlfn.XLOOKUP('01_clean_data'!G96, '04_departments'!$C$5:$C$60,'04_departments'!$D$5:$D$60,"Needs Review")</f>
        <v>Needs Review</v>
      </c>
      <c r="I96" t="str">
        <f>PROPER(TRIM('01_raw_data'!H99))</f>
        <v>Growth Marketer</v>
      </c>
      <c r="J96" t="str">
        <f>IFERROR(UPPER('01_raw_data'!I99), "")</f>
        <v>L6</v>
      </c>
      <c r="K96" t="str">
        <f>IFERROR(UPPER('01_raw_data'!J99), "")</f>
        <v/>
      </c>
      <c r="L96" t="str">
        <f>IFERROR(VLOOKUP(K96,'05_manager_mapping'!$A$5:$B$64,2), "Missing")</f>
        <v>Missing</v>
      </c>
      <c r="M96" t="str">
        <f>IFERROR(_xlfn.XLOOKUP('01_raw_data'!L99,'06_location_master'!$B$5:$B$60,'06_location_master'!$C$5:$C$60), "Missing Location")</f>
        <v>Barcelona</v>
      </c>
      <c r="N96" t="str">
        <f>IFERROR(_xlfn.XLOOKUP(M96,'06_location_master'!$C$5:$C$60,'06_location_master'!$D$5:$D$60), "Missing Country")</f>
        <v>Spain</v>
      </c>
      <c r="O96" t="str">
        <f>IFERROR(_xlfn.XLOOKUP(M96,'06_location_master'!$C$5:$C$60,'06_location_master'!$E$5:$E$60), "Missing State")</f>
        <v>Catalonia</v>
      </c>
      <c r="P96" s="17">
        <f>IFERROR(--'01_raw_data'!O99,"Missing Date")</f>
        <v>43418</v>
      </c>
      <c r="Q96" s="17" t="str">
        <f>IF(TRIM('01_raw_data'!P99)="","", IFERROR('01_raw_data'!P99, "check"))</f>
        <v/>
      </c>
      <c r="R96" t="str">
        <f>IFERROR(IF(OR(UPPER(TRIM('01_raw_data'!Q99))="A",UPPER(TRIM('01_raw_data'!Q99)="ACTVE"),UPPER(TRIM('01_raw_data'!Q99))="ACTIVE"), "Active", IF(OR(UPPER(TRIM('01_raw_data'!Q99)="INACTIVE"),UPPER(TRIM('01_raw_data'!Q99))="INACTVE"),"Inactive",IF(OR(UPPER(TRIM('01_raw_data'!Q99))="EXITED"), "Exited", IF(OR(UPPER(TRIM('01_raw_data'!Q99))="TERMINATED"), "Terminated", IF(OR(UPPER(TRIM('01_raw_data'!Q99))="LEFT"),"Left",IF(OR(UPPER(TRIM('01_raw_data'!Q99))="RESIGNED"),"Resigned")))))),"Check")</f>
        <v>Active</v>
      </c>
      <c r="S96" s="19">
        <f>IFERROR(IF(VALUE('01_raw_data'!R99)&gt;0,VALUE('01_raw_data'!R99),"Check"),"Check")</f>
        <v>169000</v>
      </c>
      <c r="T96" s="19">
        <f>IFERROR(IF(VALUE('01_raw_data'!S99)&gt;0, VALUE('01_raw_data'!S99), "Check"), "Check")</f>
        <v>16900</v>
      </c>
      <c r="U96">
        <f>IFERROR(VLOOKUP(UPPER(TRIM('01_raw_data'!T99)),'07_performance_master'!$A$5:$B$14,2,FALSE),"Check")</f>
        <v>4</v>
      </c>
      <c r="V96">
        <f>IFERROR(IF(VALUE('01_raw_data'!U99)&gt;0,VALUE('01_raw_data'!U99),"Check"),"Check")</f>
        <v>11</v>
      </c>
      <c r="W96">
        <f>IFERROR(IF(VALUE('01_raw_data'!V99)&gt;=0, VALUE('01_raw_data'!V99), "Check"), "Check")</f>
        <v>17</v>
      </c>
      <c r="X96">
        <f>IFERROR(IF(VALUE('01_raw_data'!W99)&gt;=0, VALUE('01_raw_data'!W99),"Check"), "Check")</f>
        <v>18</v>
      </c>
      <c r="Y96">
        <f>IFERROR(IF(AND(VALUE('01_raw_data'!X99)&gt;=0, VALUE('01_raw_data'!X99)&lt;=100), VALUE('01_raw_data'!X99), "Check"), "Check")</f>
        <v>69</v>
      </c>
      <c r="Z96" t="str">
        <f>IFERROR(IF(OR(UPPER(TRIM('01_raw_data'!Y99))="YES", UPPER(TRIM('01_raw_data'!Y99))="PROMOTED"),"Promoted", IF(OR(UPPER(TRIM('01_raw_data'!Y99))="NO",UPPER(TRIM('01_raw_data'!Y99))="NOT PROMOTED"), "Not Promoted", "Check")),"Check")</f>
        <v>Not Promoted</v>
      </c>
      <c r="AA96" t="str">
        <f>IFERROR(PROPER(TRIM('01_raw_data'!Z99)), "")</f>
        <v>Master'S</v>
      </c>
      <c r="AB96" t="str">
        <f>IFERROR(PROPER(TRIM('01_raw_data'!AA99)),"")</f>
        <v>Employee Referral</v>
      </c>
      <c r="AC96" t="str">
        <f>IFERROR(IF(UPPER(TRIM('01_raw_data'!AB99))="HYBRID","Hybrid",IF(OR(UPPER(TRIM('01_raw_data'!AB99))="REMOTE",UPPER(TRIM('01_raw_data'!AB99))="WFH",UPPER(TRIM('01_raw_data'!AB99))="WORK FROM HOME"),"Remote",IF(OR(UPPER(TRIM('01_raw_data'!AB99))="ONSITE",UPPER(TRIM('01_raw_data'!AB99))="ON-SITE",UPPER(TRIM('01_raw_data'!AB99))="OFFICE"),"Office"))),"Check")</f>
        <v>Hybrid</v>
      </c>
      <c r="AD96" t="str">
        <f>IFERROR(VLOOKUP(UPPER(TRIM('01_raw_data'!AC99)),'09_cost_center'!$A$5:$E$19,1,FALSE), "Check")</f>
        <v>EU-CC203</v>
      </c>
      <c r="AE96" t="str">
        <f>IFERROR(IF(OR(UPPER(TRIM('01_raw_data'!AD99))="CONTRACT", UPPER(TRIM('01_raw_data'!AD99))="CONTRACTOR"), "Contract", IF(OR(PROPER(TRIM('01_raw_data'!AD99))="FTE", UPPER(TRIM('01_raw_data'!AD99))="FULL TIME", UPPER(TRIM('01_raw_data'!AD99))="FULL-TIME"), "Full Time", IF(OR(UPPER(TRIM('01_raw_data'!AD99))="INTERN", UPPER(TRIM('01_raw_data'!AD99))="INTERNSHIP"), "Intern", IF(OR(UPPER(TRIM('01_raw_data'!AD99))="PART TIME", UPPER(TRIM('01_raw_data'!AD99))="PART-TIME"), "Part Time")))), "Check")</f>
        <v>Full Time</v>
      </c>
      <c r="AF96">
        <f>IFERROR(IF(AND(VALUE('01_raw_data'!AE99)&gt;=0,VALUE('01_raw_data'!AE99)&lt;=100), VALUE('01_raw_data'!AE99), "Check"), "Check")</f>
        <v>63.9</v>
      </c>
    </row>
    <row r="97" spans="1:32" x14ac:dyDescent="0.2">
      <c r="A97" t="str">
        <f>"E"&amp;TEXT(VALUE(SUBSTITUTE(UPPER(TRIM('01_raw_data'!A100)),"E","")),"0000")</f>
        <v>E0096</v>
      </c>
      <c r="B97" t="str">
        <f>IF('01_raw_data'!B100="", "", PROPER(TRIM('01_raw_data'!B100)))</f>
        <v>Martina Thomas</v>
      </c>
      <c r="C97" t="str">
        <f>_xlfn.XLOOKUP(PROPER(TRIM('01_raw_data'!C100)),'03_lookups'!$A$4:$A$9,'03_lookups'!$B$4:$B$9,"Needs Review")</f>
        <v>Male</v>
      </c>
      <c r="D97">
        <f>VALUE('01_raw_data'!D100)</f>
        <v>34</v>
      </c>
      <c r="E97" s="17">
        <f>IF(OR('01_raw_data'!E100="", LOWER(TRIM('01_raw_data'!E100))="not available"), "Missing", '01_raw_data'!E100)</f>
        <v>33535</v>
      </c>
      <c r="F97" t="str">
        <f t="shared" si="1"/>
        <v>Valid</v>
      </c>
      <c r="G97" t="str">
        <f>_xlfn.XLOOKUP(UPPER(TRIM('01_raw_data'!F100)),'04_departments'!A100:A155,'04_departments'!C100:C155,"Needs Review")</f>
        <v>Needs Review</v>
      </c>
      <c r="H97" t="str">
        <f>_xlfn.XLOOKUP('01_clean_data'!G97, '04_departments'!$C$5:$C$60,'04_departments'!$D$5:$D$60,"Needs Review")</f>
        <v>Needs Review</v>
      </c>
      <c r="I97" t="str">
        <f>PROPER(TRIM('01_raw_data'!H100))</f>
        <v>Frontend Engineer</v>
      </c>
      <c r="J97" t="str">
        <f>IFERROR(UPPER('01_raw_data'!I100), "")</f>
        <v>L4</v>
      </c>
      <c r="K97" t="str">
        <f>IFERROR(UPPER('01_raw_data'!J100), "")</f>
        <v/>
      </c>
      <c r="L97" t="str">
        <f>IFERROR(VLOOKUP(K97,'05_manager_mapping'!$A$5:$B$64,2), "Missing")</f>
        <v>Missing</v>
      </c>
      <c r="M97" t="str">
        <f>IFERROR(_xlfn.XLOOKUP('01_raw_data'!L100,'06_location_master'!$B$5:$B$60,'06_location_master'!$C$5:$C$60), "Missing Location")</f>
        <v>Missing Location</v>
      </c>
      <c r="N97" t="str">
        <f>IFERROR(_xlfn.XLOOKUP(M97,'06_location_master'!$C$5:$C$60,'06_location_master'!$D$5:$D$60), "Missing Country")</f>
        <v>Missing Country</v>
      </c>
      <c r="O97" t="str">
        <f>IFERROR(_xlfn.XLOOKUP(M97,'06_location_master'!$C$5:$C$60,'06_location_master'!$E$5:$E$60), "Missing State")</f>
        <v>Missing State</v>
      </c>
      <c r="P97" s="17">
        <f>IFERROR(--'01_raw_data'!O100,"Missing Date")</f>
        <v>44032</v>
      </c>
      <c r="Q97" s="17" t="str">
        <f>IF(TRIM('01_raw_data'!P100)="","", IFERROR('01_raw_data'!P100, "check"))</f>
        <v/>
      </c>
      <c r="R97" t="str">
        <f>IFERROR(IF(OR(UPPER(TRIM('01_raw_data'!Q100))="A",UPPER(TRIM('01_raw_data'!Q100)="ACTVE"),UPPER(TRIM('01_raw_data'!Q100))="ACTIVE"), "Active", IF(OR(UPPER(TRIM('01_raw_data'!Q100)="INACTIVE"),UPPER(TRIM('01_raw_data'!Q100))="INACTVE"),"Inactive",IF(OR(UPPER(TRIM('01_raw_data'!Q100))="EXITED"), "Exited", IF(OR(UPPER(TRIM('01_raw_data'!Q100))="TERMINATED"), "Terminated", IF(OR(UPPER(TRIM('01_raw_data'!Q100))="LEFT"),"Left",IF(OR(UPPER(TRIM('01_raw_data'!Q100))="RESIGNED"),"Resigned")))))),"Check")</f>
        <v>Active</v>
      </c>
      <c r="S97" s="19">
        <f>IFERROR(IF(VALUE('01_raw_data'!R100)&gt;0,VALUE('01_raw_data'!R100),"Check"),"Check")</f>
        <v>87000</v>
      </c>
      <c r="T97" s="19">
        <f>IFERROR(IF(VALUE('01_raw_data'!S100)&gt;0, VALUE('01_raw_data'!S100), "Check"), "Check")</f>
        <v>4400</v>
      </c>
      <c r="U97">
        <f>IFERROR(VLOOKUP(UPPER(TRIM('01_raw_data'!T100)),'07_performance_master'!$A$5:$B$14,2,FALSE),"Check")</f>
        <v>3</v>
      </c>
      <c r="V97">
        <f>IFERROR(IF(VALUE('01_raw_data'!U100)&gt;0,VALUE('01_raw_data'!U100),"Check"),"Check")</f>
        <v>16</v>
      </c>
      <c r="W97">
        <f>IFERROR(IF(VALUE('01_raw_data'!V100)&gt;=0, VALUE('01_raw_data'!V100), "Check"), "Check")</f>
        <v>16</v>
      </c>
      <c r="X97">
        <f>IFERROR(IF(VALUE('01_raw_data'!W100)&gt;=0, VALUE('01_raw_data'!W100),"Check"), "Check")</f>
        <v>4</v>
      </c>
      <c r="Y97">
        <f>IFERROR(IF(AND(VALUE('01_raw_data'!X100)&gt;=0, VALUE('01_raw_data'!X100)&lt;=100), VALUE('01_raw_data'!X100), "Check"), "Check")</f>
        <v>46</v>
      </c>
      <c r="Z97" t="str">
        <f>IFERROR(IF(OR(UPPER(TRIM('01_raw_data'!Y100))="YES", UPPER(TRIM('01_raw_data'!Y100))="PROMOTED"),"Promoted", IF(OR(UPPER(TRIM('01_raw_data'!Y100))="NO",UPPER(TRIM('01_raw_data'!Y100))="NOT PROMOTED"), "Not Promoted", "Check")),"Check")</f>
        <v>Not Promoted</v>
      </c>
      <c r="AA97" t="str">
        <f>IFERROR(PROPER(TRIM('01_raw_data'!Z100)), "")</f>
        <v>Mba</v>
      </c>
      <c r="AB97" t="str">
        <f>IFERROR(PROPER(TRIM('01_raw_data'!AA100)),"")</f>
        <v>Employee Referral</v>
      </c>
      <c r="AC97" t="str">
        <f>IFERROR(IF(UPPER(TRIM('01_raw_data'!AB100))="HYBRID","Hybrid",IF(OR(UPPER(TRIM('01_raw_data'!AB100))="REMOTE",UPPER(TRIM('01_raw_data'!AB100))="WFH",UPPER(TRIM('01_raw_data'!AB100))="WORK FROM HOME"),"Remote",IF(OR(UPPER(TRIM('01_raw_data'!AB100))="ONSITE",UPPER(TRIM('01_raw_data'!AB100))="ON-SITE",UPPER(TRIM('01_raw_data'!AB100))="OFFICE"),"Office"))),"Check")</f>
        <v>Hybrid</v>
      </c>
      <c r="AD97" t="str">
        <f>IFERROR(VLOOKUP(UPPER(TRIM('01_raw_data'!AC100)),'09_cost_center'!$A$5:$E$19,1,FALSE), "Check")</f>
        <v>EU-CC101</v>
      </c>
      <c r="AE97" t="str">
        <f>IFERROR(IF(OR(UPPER(TRIM('01_raw_data'!AD100))="CONTRACT", UPPER(TRIM('01_raw_data'!AD100))="CONTRACTOR"), "Contract", IF(OR(PROPER(TRIM('01_raw_data'!AD100))="FTE", UPPER(TRIM('01_raw_data'!AD100))="FULL TIME", UPPER(TRIM('01_raw_data'!AD100))="FULL-TIME"), "Full Time", IF(OR(UPPER(TRIM('01_raw_data'!AD100))="INTERN", UPPER(TRIM('01_raw_data'!AD100))="INTERNSHIP"), "Intern", IF(OR(UPPER(TRIM('01_raw_data'!AD100))="PART TIME", UPPER(TRIM('01_raw_data'!AD100))="PART-TIME"), "Part Time")))), "Check")</f>
        <v>Full Time</v>
      </c>
      <c r="AF97">
        <f>IFERROR(IF(AND(VALUE('01_raw_data'!AE100)&gt;=0,VALUE('01_raw_data'!AE100)&lt;=100), VALUE('01_raw_data'!AE100), "Check"), "Check")</f>
        <v>55.1</v>
      </c>
    </row>
    <row r="98" spans="1:32" x14ac:dyDescent="0.2">
      <c r="A98" t="str">
        <f>"E"&amp;TEXT(VALUE(SUBSTITUTE(UPPER(TRIM('01_raw_data'!A101)),"E","")),"0000")</f>
        <v>E0097</v>
      </c>
      <c r="B98" t="str">
        <f>IF('01_raw_data'!B101="", "", PROPER(TRIM('01_raw_data'!B101)))</f>
        <v>Sem Mulder</v>
      </c>
      <c r="C98" t="str">
        <f>_xlfn.XLOOKUP(PROPER(TRIM('01_raw_data'!C101)),'03_lookups'!$A$4:$A$9,'03_lookups'!$B$4:$B$9,"Needs Review")</f>
        <v>Male</v>
      </c>
      <c r="D98">
        <f>VALUE('01_raw_data'!D101)</f>
        <v>45</v>
      </c>
      <c r="E98" s="17">
        <f>IF(OR('01_raw_data'!E101="", LOWER(TRIM('01_raw_data'!E101))="not available"), "Missing", '01_raw_data'!E101)</f>
        <v>29396</v>
      </c>
      <c r="F98" t="str">
        <f t="shared" si="1"/>
        <v>Valid</v>
      </c>
      <c r="G98" t="str">
        <f>_xlfn.XLOOKUP(UPPER(TRIM('01_raw_data'!F101)),'04_departments'!A101:A156,'04_departments'!C101:C156,"Needs Review")</f>
        <v>Needs Review</v>
      </c>
      <c r="H98" t="str">
        <f>_xlfn.XLOOKUP('01_clean_data'!G98, '04_departments'!$C$5:$C$60,'04_departments'!$D$5:$D$60,"Needs Review")</f>
        <v>Needs Review</v>
      </c>
      <c r="I98" t="str">
        <f>PROPER(TRIM('01_raw_data'!H101))</f>
        <v>Platform Engineer</v>
      </c>
      <c r="J98" t="str">
        <f>IFERROR(UPPER('01_raw_data'!I101), "")</f>
        <v>L3</v>
      </c>
      <c r="K98" t="str">
        <f>IFERROR(UPPER('01_raw_data'!J101), "")</f>
        <v>M030</v>
      </c>
      <c r="L98" t="str">
        <f>IFERROR(VLOOKUP(K98,'05_manager_mapping'!$A$5:$B$64,2), "Missing")</f>
        <v>Sem Thomas</v>
      </c>
      <c r="M98" t="str">
        <f>IFERROR(_xlfn.XLOOKUP('01_raw_data'!L101,'06_location_master'!$B$5:$B$60,'06_location_master'!$C$5:$C$60), "Missing Location")</f>
        <v>Madrid</v>
      </c>
      <c r="N98" t="str">
        <f>IFERROR(_xlfn.XLOOKUP(M98,'06_location_master'!$C$5:$C$60,'06_location_master'!$D$5:$D$60), "Missing Country")</f>
        <v>Spain</v>
      </c>
      <c r="O98" t="str">
        <f>IFERROR(_xlfn.XLOOKUP(M98,'06_location_master'!$C$5:$C$60,'06_location_master'!$E$5:$E$60), "Missing State")</f>
        <v>Community of Madrid</v>
      </c>
      <c r="P98" s="17">
        <f>IFERROR(--'01_raw_data'!O101,"Missing Date")</f>
        <v>44429</v>
      </c>
      <c r="Q98" s="17" t="str">
        <f>IF(TRIM('01_raw_data'!P101)="","", IFERROR('01_raw_data'!P101, "check"))</f>
        <v/>
      </c>
      <c r="R98" t="str">
        <f>IFERROR(IF(OR(UPPER(TRIM('01_raw_data'!Q101))="A",UPPER(TRIM('01_raw_data'!Q101)="ACTVE"),UPPER(TRIM('01_raw_data'!Q101))="ACTIVE"), "Active", IF(OR(UPPER(TRIM('01_raw_data'!Q101)="INACTIVE"),UPPER(TRIM('01_raw_data'!Q101))="INACTVE"),"Inactive",IF(OR(UPPER(TRIM('01_raw_data'!Q101))="EXITED"), "Exited", IF(OR(UPPER(TRIM('01_raw_data'!Q101))="TERMINATED"), "Terminated", IF(OR(UPPER(TRIM('01_raw_data'!Q101))="LEFT"),"Left",IF(OR(UPPER(TRIM('01_raw_data'!Q101))="RESIGNED"),"Resigned")))))),"Check")</f>
        <v>Active</v>
      </c>
      <c r="S98" s="19">
        <f>IFERROR(IF(VALUE('01_raw_data'!R101)&gt;0,VALUE('01_raw_data'!R101),"Check"),"Check")</f>
        <v>76000</v>
      </c>
      <c r="T98" s="19">
        <f>IFERROR(IF(VALUE('01_raw_data'!S101)&gt;0, VALUE('01_raw_data'!S101), "Check"), "Check")</f>
        <v>10600</v>
      </c>
      <c r="U98">
        <f>IFERROR(VLOOKUP(UPPER(TRIM('01_raw_data'!T101)),'07_performance_master'!$A$5:$B$14,2,FALSE),"Check")</f>
        <v>5</v>
      </c>
      <c r="V98">
        <f>IFERROR(IF(VALUE('01_raw_data'!U101)&gt;0,VALUE('01_raw_data'!U101),"Check"),"Check")</f>
        <v>27</v>
      </c>
      <c r="W98">
        <f>IFERROR(IF(VALUE('01_raw_data'!V101)&gt;=0, VALUE('01_raw_data'!V101), "Check"), "Check")</f>
        <v>18</v>
      </c>
      <c r="X98">
        <f>IFERROR(IF(VALUE('01_raw_data'!W101)&gt;=0, VALUE('01_raw_data'!W101),"Check"), "Check")</f>
        <v>10</v>
      </c>
      <c r="Y98">
        <f>IFERROR(IF(AND(VALUE('01_raw_data'!X101)&gt;=0, VALUE('01_raw_data'!X101)&lt;=100), VALUE('01_raw_data'!X101), "Check"), "Check")</f>
        <v>83</v>
      </c>
      <c r="Z98" t="str">
        <f>IFERROR(IF(OR(UPPER(TRIM('01_raw_data'!Y101))="YES", UPPER(TRIM('01_raw_data'!Y101))="PROMOTED"),"Promoted", IF(OR(UPPER(TRIM('01_raw_data'!Y101))="NO",UPPER(TRIM('01_raw_data'!Y101))="NOT PROMOTED"), "Not Promoted", "Check")),"Check")</f>
        <v>Not Promoted</v>
      </c>
      <c r="AA98" t="str">
        <f>IFERROR(PROPER(TRIM('01_raw_data'!Z101)), "")</f>
        <v>Master'S</v>
      </c>
      <c r="AB98" t="str">
        <f>IFERROR(PROPER(TRIM('01_raw_data'!AA101)),"")</f>
        <v>Agency</v>
      </c>
      <c r="AC98" t="str">
        <f>IFERROR(IF(UPPER(TRIM('01_raw_data'!AB101))="HYBRID","Hybrid",IF(OR(UPPER(TRIM('01_raw_data'!AB101))="REMOTE",UPPER(TRIM('01_raw_data'!AB101))="WFH",UPPER(TRIM('01_raw_data'!AB101))="WORK FROM HOME"),"Remote",IF(OR(UPPER(TRIM('01_raw_data'!AB101))="ONSITE",UPPER(TRIM('01_raw_data'!AB101))="ON-SITE",UPPER(TRIM('01_raw_data'!AB101))="OFFICE"),"Office"))),"Check")</f>
        <v>Remote</v>
      </c>
      <c r="AD98" t="str">
        <f>IFERROR(VLOOKUP(UPPER(TRIM('01_raw_data'!AC101)),'09_cost_center'!$A$5:$E$19,1,FALSE), "Check")</f>
        <v>EU-CC101</v>
      </c>
      <c r="AE98" t="str">
        <f>IFERROR(IF(OR(UPPER(TRIM('01_raw_data'!AD101))="CONTRACT", UPPER(TRIM('01_raw_data'!AD101))="CONTRACTOR"), "Contract", IF(OR(PROPER(TRIM('01_raw_data'!AD101))="FTE", UPPER(TRIM('01_raw_data'!AD101))="FULL TIME", UPPER(TRIM('01_raw_data'!AD101))="FULL-TIME"), "Full Time", IF(OR(UPPER(TRIM('01_raw_data'!AD101))="INTERN", UPPER(TRIM('01_raw_data'!AD101))="INTERNSHIP"), "Intern", IF(OR(UPPER(TRIM('01_raw_data'!AD101))="PART TIME", UPPER(TRIM('01_raw_data'!AD101))="PART-TIME"), "Part Time")))), "Check")</f>
        <v>Full Time</v>
      </c>
      <c r="AF98">
        <f>IFERROR(IF(AND(VALUE('01_raw_data'!AE101)&gt;=0,VALUE('01_raw_data'!AE101)&lt;=100), VALUE('01_raw_data'!AE101), "Check"), "Check")</f>
        <v>85.8</v>
      </c>
    </row>
    <row r="99" spans="1:32" x14ac:dyDescent="0.2">
      <c r="A99" t="str">
        <f>"E"&amp;TEXT(VALUE(SUBSTITUTE(UPPER(TRIM('01_raw_data'!A102)),"E","")),"0000")</f>
        <v>E0098</v>
      </c>
      <c r="B99" t="str">
        <f>IF('01_raw_data'!B102="", "", PROPER(TRIM('01_raw_data'!B102)))</f>
        <v>Arthur Wozniak</v>
      </c>
      <c r="C99" t="str">
        <f>_xlfn.XLOOKUP(PROPER(TRIM('01_raw_data'!C102)),'03_lookups'!$A$4:$A$9,'03_lookups'!$B$4:$B$9,"Needs Review")</f>
        <v>Female</v>
      </c>
      <c r="D99">
        <f>VALUE('01_raw_data'!D102)</f>
        <v>54</v>
      </c>
      <c r="E99" s="17">
        <f>IF(OR('01_raw_data'!E102="", LOWER(TRIM('01_raw_data'!E102))="not available"), "Missing", '01_raw_data'!E102)</f>
        <v>26130</v>
      </c>
      <c r="F99" t="str">
        <f t="shared" si="1"/>
        <v>Valid</v>
      </c>
      <c r="G99" t="str">
        <f>_xlfn.XLOOKUP(UPPER(TRIM('01_raw_data'!F102)),'04_departments'!A102:A157,'04_departments'!C102:C157,"Needs Review")</f>
        <v>Needs Review</v>
      </c>
      <c r="H99" t="str">
        <f>_xlfn.XLOOKUP('01_clean_data'!G99, '04_departments'!$C$5:$C$60,'04_departments'!$D$5:$D$60,"Needs Review")</f>
        <v>Needs Review</v>
      </c>
      <c r="I99" t="str">
        <f>PROPER(TRIM('01_raw_data'!H102))</f>
        <v>Implementation Consultant</v>
      </c>
      <c r="J99" t="str">
        <f>IFERROR(UPPER('01_raw_data'!I102), "")</f>
        <v xml:space="preserve"> L4 </v>
      </c>
      <c r="K99" t="str">
        <f>IFERROR(UPPER('01_raw_data'!J102), "")</f>
        <v>M055</v>
      </c>
      <c r="L99" t="str">
        <f>IFERROR(VLOOKUP(K99,'05_manager_mapping'!$A$5:$B$64,2), "Missing")</f>
        <v>Lucas Thomas</v>
      </c>
      <c r="M99" t="str">
        <f>IFERROR(_xlfn.XLOOKUP('01_raw_data'!L102,'06_location_master'!$B$5:$B$60,'06_location_master'!$C$5:$C$60), "Missing Location")</f>
        <v>Amsterdam</v>
      </c>
      <c r="N99" t="str">
        <f>IFERROR(_xlfn.XLOOKUP(M99,'06_location_master'!$C$5:$C$60,'06_location_master'!$D$5:$D$60), "Missing Country")</f>
        <v>Netherlands</v>
      </c>
      <c r="O99" t="str">
        <f>IFERROR(_xlfn.XLOOKUP(M99,'06_location_master'!$C$5:$C$60,'06_location_master'!$E$5:$E$60), "Missing State")</f>
        <v>North Holland</v>
      </c>
      <c r="P99" s="17">
        <f>IFERROR(--'01_raw_data'!O102,"Missing Date")</f>
        <v>42761</v>
      </c>
      <c r="Q99" s="17" t="str">
        <f>IF(TRIM('01_raw_data'!P102)="","", IFERROR('01_raw_data'!P102, "check"))</f>
        <v/>
      </c>
      <c r="R99" t="str">
        <f>IFERROR(IF(OR(UPPER(TRIM('01_raw_data'!Q102))="A",UPPER(TRIM('01_raw_data'!Q102)="ACTVE"),UPPER(TRIM('01_raw_data'!Q102))="ACTIVE"), "Active", IF(OR(UPPER(TRIM('01_raw_data'!Q102)="INACTIVE"),UPPER(TRIM('01_raw_data'!Q102))="INACTVE"),"Inactive",IF(OR(UPPER(TRIM('01_raw_data'!Q102))="EXITED"), "Exited", IF(OR(UPPER(TRIM('01_raw_data'!Q102))="TERMINATED"), "Terminated", IF(OR(UPPER(TRIM('01_raw_data'!Q102))="LEFT"),"Left",IF(OR(UPPER(TRIM('01_raw_data'!Q102))="RESIGNED"),"Resigned")))))),"Check")</f>
        <v>Active</v>
      </c>
      <c r="S99" s="19">
        <f>IFERROR(IF(VALUE('01_raw_data'!R102)&gt;0,VALUE('01_raw_data'!R102),"Check"),"Check")</f>
        <v>103000</v>
      </c>
      <c r="T99" s="19">
        <f>IFERROR(IF(VALUE('01_raw_data'!S102)&gt;0, VALUE('01_raw_data'!S102), "Check"), "Check")</f>
        <v>5200</v>
      </c>
      <c r="U99">
        <f>IFERROR(VLOOKUP(UPPER(TRIM('01_raw_data'!T102)),'07_performance_master'!$A$5:$B$14,2,FALSE),"Check")</f>
        <v>3</v>
      </c>
      <c r="V99">
        <f>IFERROR(IF(VALUE('01_raw_data'!U102)&gt;0,VALUE('01_raw_data'!U102),"Check"),"Check")</f>
        <v>16</v>
      </c>
      <c r="W99">
        <f>IFERROR(IF(VALUE('01_raw_data'!V102)&gt;=0, VALUE('01_raw_data'!V102), "Check"), "Check")</f>
        <v>14</v>
      </c>
      <c r="X99">
        <f>IFERROR(IF(VALUE('01_raw_data'!W102)&gt;=0, VALUE('01_raw_data'!W102),"Check"), "Check")</f>
        <v>0</v>
      </c>
      <c r="Y99">
        <f>IFERROR(IF(AND(VALUE('01_raw_data'!X102)&gt;=0, VALUE('01_raw_data'!X102)&lt;=100), VALUE('01_raw_data'!X102), "Check"), "Check")</f>
        <v>71</v>
      </c>
      <c r="Z99" t="str">
        <f>IFERROR(IF(OR(UPPER(TRIM('01_raw_data'!Y102))="YES", UPPER(TRIM('01_raw_data'!Y102))="PROMOTED"),"Promoted", IF(OR(UPPER(TRIM('01_raw_data'!Y102))="NO",UPPER(TRIM('01_raw_data'!Y102))="NOT PROMOTED"), "Not Promoted", "Check")),"Check")</f>
        <v>Not Promoted</v>
      </c>
      <c r="AA99" t="str">
        <f>IFERROR(PROPER(TRIM('01_raw_data'!Z102)), "")</f>
        <v>Master'S</v>
      </c>
      <c r="AB99" t="str">
        <f>IFERROR(PROPER(TRIM('01_raw_data'!AA102)),"")</f>
        <v>Employee Referral</v>
      </c>
      <c r="AC99" t="str">
        <f>IFERROR(IF(UPPER(TRIM('01_raw_data'!AB102))="HYBRID","Hybrid",IF(OR(UPPER(TRIM('01_raw_data'!AB102))="REMOTE",UPPER(TRIM('01_raw_data'!AB102))="WFH",UPPER(TRIM('01_raw_data'!AB102))="WORK FROM HOME"),"Remote",IF(OR(UPPER(TRIM('01_raw_data'!AB102))="ONSITE",UPPER(TRIM('01_raw_data'!AB102))="ON-SITE",UPPER(TRIM('01_raw_data'!AB102))="OFFICE"),"Office"))),"Check")</f>
        <v>Hybrid</v>
      </c>
      <c r="AD99" t="str">
        <f>IFERROR(VLOOKUP(UPPER(TRIM('01_raw_data'!AC102)),'09_cost_center'!$A$5:$E$19,1,FALSE), "Check")</f>
        <v>EU-CC202</v>
      </c>
      <c r="AE99" t="str">
        <f>IFERROR(IF(OR(UPPER(TRIM('01_raw_data'!AD102))="CONTRACT", UPPER(TRIM('01_raw_data'!AD102))="CONTRACTOR"), "Contract", IF(OR(PROPER(TRIM('01_raw_data'!AD102))="FTE", UPPER(TRIM('01_raw_data'!AD102))="FULL TIME", UPPER(TRIM('01_raw_data'!AD102))="FULL-TIME"), "Full Time", IF(OR(UPPER(TRIM('01_raw_data'!AD102))="INTERN", UPPER(TRIM('01_raw_data'!AD102))="INTERNSHIP"), "Intern", IF(OR(UPPER(TRIM('01_raw_data'!AD102))="PART TIME", UPPER(TRIM('01_raw_data'!AD102))="PART-TIME"), "Part Time")))), "Check")</f>
        <v>Full Time</v>
      </c>
      <c r="AF99">
        <f>IFERROR(IF(AND(VALUE('01_raw_data'!AE102)&gt;=0,VALUE('01_raw_data'!AE102)&lt;=100), VALUE('01_raw_data'!AE102), "Check"), "Check")</f>
        <v>65.8</v>
      </c>
    </row>
    <row r="100" spans="1:32" x14ac:dyDescent="0.2">
      <c r="A100" t="str">
        <f>"E"&amp;TEXT(VALUE(SUBSTITUTE(UPPER(TRIM('01_raw_data'!A103)),"E","")),"0000")</f>
        <v>E0099</v>
      </c>
      <c r="B100" t="str">
        <f>IF('01_raw_data'!B103="", "", PROPER(TRIM('01_raw_data'!B103)))</f>
        <v>Claudia Lewandowski</v>
      </c>
      <c r="C100" t="str">
        <f>_xlfn.XLOOKUP(PROPER(TRIM('01_raw_data'!C103)),'03_lookups'!$A$4:$A$9,'03_lookups'!$B$4:$B$9,"Needs Review")</f>
        <v>Female</v>
      </c>
      <c r="D100">
        <f>VALUE('01_raw_data'!D103)</f>
        <v>24</v>
      </c>
      <c r="E100" s="17">
        <f>IF(OR('01_raw_data'!E103="", LOWER(TRIM('01_raw_data'!E103))="not available"), "Missing", '01_raw_data'!E103)</f>
        <v>37196</v>
      </c>
      <c r="F100" t="str">
        <f t="shared" si="1"/>
        <v>Valid</v>
      </c>
      <c r="G100" t="str">
        <f>_xlfn.XLOOKUP(UPPER(TRIM('01_raw_data'!F103)),'04_departments'!A103:A158,'04_departments'!C103:C158,"Needs Review")</f>
        <v>Needs Review</v>
      </c>
      <c r="H100" t="str">
        <f>_xlfn.XLOOKUP('01_clean_data'!G100, '04_departments'!$C$5:$C$60,'04_departments'!$D$5:$D$60,"Needs Review")</f>
        <v>Needs Review</v>
      </c>
      <c r="I100" t="str">
        <f>PROPER(TRIM('01_raw_data'!H103))</f>
        <v>Marketing Executive</v>
      </c>
      <c r="J100" t="str">
        <f>IFERROR(UPPER('01_raw_data'!I103), "")</f>
        <v>L7</v>
      </c>
      <c r="K100" t="str">
        <f>IFERROR(UPPER('01_raw_data'!J103), "")</f>
        <v>M006</v>
      </c>
      <c r="L100" t="str">
        <f>IFERROR(VLOOKUP(K100,'05_manager_mapping'!$A$5:$B$64,2), "Missing")</f>
        <v>Aleksander Fischer</v>
      </c>
      <c r="M100" t="str">
        <f>IFERROR(_xlfn.XLOOKUP('01_raw_data'!L103,'06_location_master'!$B$5:$B$60,'06_location_master'!$C$5:$C$60), "Missing Location")</f>
        <v>Munich</v>
      </c>
      <c r="N100" t="str">
        <f>IFERROR(_xlfn.XLOOKUP(M100,'06_location_master'!$C$5:$C$60,'06_location_master'!$D$5:$D$60), "Missing Country")</f>
        <v>Germany</v>
      </c>
      <c r="O100" t="str">
        <f>IFERROR(_xlfn.XLOOKUP(M100,'06_location_master'!$C$5:$C$60,'06_location_master'!$E$5:$E$60), "Missing State")</f>
        <v>Bavaria</v>
      </c>
      <c r="P100" s="17">
        <f>IFERROR(--'01_raw_data'!O103,"Missing Date")</f>
        <v>45878</v>
      </c>
      <c r="Q100" s="17" t="str">
        <f>IF(TRIM('01_raw_data'!P103)="","", IFERROR('01_raw_data'!P103, "check"))</f>
        <v/>
      </c>
      <c r="R100" t="str">
        <f>IFERROR(IF(OR(UPPER(TRIM('01_raw_data'!Q103))="A",UPPER(TRIM('01_raw_data'!Q103)="ACTVE"),UPPER(TRIM('01_raw_data'!Q103))="ACTIVE"), "Active", IF(OR(UPPER(TRIM('01_raw_data'!Q103)="INACTIVE"),UPPER(TRIM('01_raw_data'!Q103))="INACTVE"),"Inactive",IF(OR(UPPER(TRIM('01_raw_data'!Q103))="EXITED"), "Exited", IF(OR(UPPER(TRIM('01_raw_data'!Q103))="TERMINATED"), "Terminated", IF(OR(UPPER(TRIM('01_raw_data'!Q103))="LEFT"),"Left",IF(OR(UPPER(TRIM('01_raw_data'!Q103))="RESIGNED"),"Resigned")))))),"Check")</f>
        <v>Active</v>
      </c>
      <c r="S100" s="19">
        <f>IFERROR(IF(VALUE('01_raw_data'!R103)&gt;0,VALUE('01_raw_data'!R103),"Check"),"Check")</f>
        <v>284000</v>
      </c>
      <c r="T100" s="19">
        <f>IFERROR(IF(VALUE('01_raw_data'!S103)&gt;0, VALUE('01_raw_data'!S103), "Check"), "Check")</f>
        <v>17000</v>
      </c>
      <c r="U100">
        <f>IFERROR(VLOOKUP(UPPER(TRIM('01_raw_data'!T103)),'07_performance_master'!$A$5:$B$14,2,FALSE),"Check")</f>
        <v>3</v>
      </c>
      <c r="V100">
        <f>IFERROR(IF(VALUE('01_raw_data'!U103)&gt;0,VALUE('01_raw_data'!U103),"Check"),"Check")</f>
        <v>44</v>
      </c>
      <c r="W100">
        <f>IFERROR(IF(VALUE('01_raw_data'!V103)&gt;=0, VALUE('01_raw_data'!V103), "Check"), "Check")</f>
        <v>14</v>
      </c>
      <c r="X100">
        <f>IFERROR(IF(VALUE('01_raw_data'!W103)&gt;=0, VALUE('01_raw_data'!W103),"Check"), "Check")</f>
        <v>13</v>
      </c>
      <c r="Y100">
        <f>IFERROR(IF(AND(VALUE('01_raw_data'!X103)&gt;=0, VALUE('01_raw_data'!X103)&lt;=100), VALUE('01_raw_data'!X103), "Check"), "Check")</f>
        <v>85</v>
      </c>
      <c r="Z100" t="str">
        <f>IFERROR(IF(OR(UPPER(TRIM('01_raw_data'!Y103))="YES", UPPER(TRIM('01_raw_data'!Y103))="PROMOTED"),"Promoted", IF(OR(UPPER(TRIM('01_raw_data'!Y103))="NO",UPPER(TRIM('01_raw_data'!Y103))="NOT PROMOTED"), "Not Promoted", "Check")),"Check")</f>
        <v>Not Promoted</v>
      </c>
      <c r="AA100" t="str">
        <f>IFERROR(PROPER(TRIM('01_raw_data'!Z103)), "")</f>
        <v>Master'S</v>
      </c>
      <c r="AB100" t="str">
        <f>IFERROR(PROPER(TRIM('01_raw_data'!AA103)),"")</f>
        <v>Agency</v>
      </c>
      <c r="AC100" t="str">
        <f>IFERROR(IF(UPPER(TRIM('01_raw_data'!AB103))="HYBRID","Hybrid",IF(OR(UPPER(TRIM('01_raw_data'!AB103))="REMOTE",UPPER(TRIM('01_raw_data'!AB103))="WFH",UPPER(TRIM('01_raw_data'!AB103))="WORK FROM HOME"),"Remote",IF(OR(UPPER(TRIM('01_raw_data'!AB103))="ONSITE",UPPER(TRIM('01_raw_data'!AB103))="ON-SITE",UPPER(TRIM('01_raw_data'!AB103))="OFFICE"),"Office"))),"Check")</f>
        <v>Remote</v>
      </c>
      <c r="AD100" t="str">
        <f>IFERROR(VLOOKUP(UPPER(TRIM('01_raw_data'!AC103)),'09_cost_center'!$A$5:$E$19,1,FALSE), "Check")</f>
        <v>EU-CC203</v>
      </c>
      <c r="AE100" t="str">
        <f>IFERROR(IF(OR(UPPER(TRIM('01_raw_data'!AD103))="CONTRACT", UPPER(TRIM('01_raw_data'!AD103))="CONTRACTOR"), "Contract", IF(OR(PROPER(TRIM('01_raw_data'!AD103))="FTE", UPPER(TRIM('01_raw_data'!AD103))="FULL TIME", UPPER(TRIM('01_raw_data'!AD103))="FULL-TIME"), "Full Time", IF(OR(UPPER(TRIM('01_raw_data'!AD103))="INTERN", UPPER(TRIM('01_raw_data'!AD103))="INTERNSHIP"), "Intern", IF(OR(UPPER(TRIM('01_raw_data'!AD103))="PART TIME", UPPER(TRIM('01_raw_data'!AD103))="PART-TIME"), "Part Time")))), "Check")</f>
        <v>Full Time</v>
      </c>
      <c r="AF100">
        <f>IFERROR(IF(AND(VALUE('01_raw_data'!AE103)&gt;=0,VALUE('01_raw_data'!AE103)&lt;=100), VALUE('01_raw_data'!AE103), "Check"), "Check")</f>
        <v>70.2</v>
      </c>
    </row>
    <row r="101" spans="1:32" x14ac:dyDescent="0.2">
      <c r="A101" t="str">
        <f>"E"&amp;TEXT(VALUE(SUBSTITUTE(UPPER(TRIM('01_raw_data'!A104)),"E","")),"0000")</f>
        <v>E0100</v>
      </c>
      <c r="B101" t="str">
        <f>IF('01_raw_data'!B104="", "", PROPER(TRIM('01_raw_data'!B104)))</f>
        <v>Davide Bernard</v>
      </c>
      <c r="C101" t="str">
        <f>_xlfn.XLOOKUP(PROPER(TRIM('01_raw_data'!C104)),'03_lookups'!$A$4:$A$9,'03_lookups'!$B$4:$B$9,"Needs Review")</f>
        <v>Female</v>
      </c>
      <c r="D101">
        <f>VALUE('01_raw_data'!D104)</f>
        <v>35</v>
      </c>
      <c r="E101" s="17">
        <f>IF(OR('01_raw_data'!E104="", LOWER(TRIM('01_raw_data'!E104))="not available"), "Missing", '01_raw_data'!E104)</f>
        <v>33298</v>
      </c>
      <c r="F101" t="str">
        <f t="shared" si="1"/>
        <v>Valid</v>
      </c>
      <c r="G101" t="str">
        <f>_xlfn.XLOOKUP(UPPER(TRIM('01_raw_data'!F104)),'04_departments'!A104:A159,'04_departments'!C104:C159,"Needs Review")</f>
        <v>Needs Review</v>
      </c>
      <c r="H101" t="str">
        <f>_xlfn.XLOOKUP('01_clean_data'!G101, '04_departments'!$C$5:$C$60,'04_departments'!$D$5:$D$60,"Needs Review")</f>
        <v>Needs Review</v>
      </c>
      <c r="I101" t="str">
        <f>PROPER(TRIM('01_raw_data'!H104))</f>
        <v>Process Lead</v>
      </c>
      <c r="J101" t="str">
        <f>IFERROR(UPPER('01_raw_data'!I104), "")</f>
        <v>L3</v>
      </c>
      <c r="K101" t="str">
        <f>IFERROR(UPPER('01_raw_data'!J104), "")</f>
        <v>M042</v>
      </c>
      <c r="L101" t="str">
        <f>IFERROR(VLOOKUP(K101,'05_manager_mapping'!$A$5:$B$64,2), "Missing")</f>
        <v>Paul Schneider</v>
      </c>
      <c r="M101" t="str">
        <f>IFERROR(_xlfn.XLOOKUP('01_raw_data'!L104,'06_location_master'!$B$5:$B$60,'06_location_master'!$C$5:$C$60), "Missing Location")</f>
        <v>Rotterdam</v>
      </c>
      <c r="N101" t="str">
        <f>IFERROR(_xlfn.XLOOKUP(M101,'06_location_master'!$C$5:$C$60,'06_location_master'!$D$5:$D$60), "Missing Country")</f>
        <v>Netherlands</v>
      </c>
      <c r="O101" t="str">
        <f>IFERROR(_xlfn.XLOOKUP(M101,'06_location_master'!$C$5:$C$60,'06_location_master'!$E$5:$E$60), "Missing State")</f>
        <v>South Holland</v>
      </c>
      <c r="P101" s="17">
        <f>IFERROR(--'01_raw_data'!O104,"Missing Date")</f>
        <v>44175</v>
      </c>
      <c r="Q101" s="17" t="str">
        <f>IF(TRIM('01_raw_data'!P104)="","", IFERROR('01_raw_data'!P104, "check"))</f>
        <v/>
      </c>
      <c r="R101" t="str">
        <f>IFERROR(IF(OR(UPPER(TRIM('01_raw_data'!Q104))="A",UPPER(TRIM('01_raw_data'!Q104)="ACTVE"),UPPER(TRIM('01_raw_data'!Q104))="ACTIVE"), "Active", IF(OR(UPPER(TRIM('01_raw_data'!Q104)="INACTIVE"),UPPER(TRIM('01_raw_data'!Q104))="INACTVE"),"Inactive",IF(OR(UPPER(TRIM('01_raw_data'!Q104))="EXITED"), "Exited", IF(OR(UPPER(TRIM('01_raw_data'!Q104))="TERMINATED"), "Terminated", IF(OR(UPPER(TRIM('01_raw_data'!Q104))="LEFT"),"Left",IF(OR(UPPER(TRIM('01_raw_data'!Q104))="RESIGNED"),"Resigned")))))),"Check")</f>
        <v>Active</v>
      </c>
      <c r="S101" s="19">
        <f>IFERROR(IF(VALUE('01_raw_data'!R104)&gt;0,VALUE('01_raw_data'!R104),"Check"),"Check")</f>
        <v>70000</v>
      </c>
      <c r="T101" s="19">
        <f>IFERROR(IF(VALUE('01_raw_data'!S104)&gt;0, VALUE('01_raw_data'!S104), "Check"), "Check")</f>
        <v>6300</v>
      </c>
      <c r="U101">
        <f>IFERROR(VLOOKUP(UPPER(TRIM('01_raw_data'!T104)),'07_performance_master'!$A$5:$B$14,2,FALSE),"Check")</f>
        <v>4</v>
      </c>
      <c r="V101">
        <f>IFERROR(IF(VALUE('01_raw_data'!U104)&gt;0,VALUE('01_raw_data'!U104),"Check"),"Check")</f>
        <v>42</v>
      </c>
      <c r="W101">
        <f>IFERROR(IF(VALUE('01_raw_data'!V104)&gt;=0, VALUE('01_raw_data'!V104), "Check"), "Check")</f>
        <v>14</v>
      </c>
      <c r="X101">
        <f>IFERROR(IF(VALUE('01_raw_data'!W104)&gt;=0, VALUE('01_raw_data'!W104),"Check"), "Check")</f>
        <v>31</v>
      </c>
      <c r="Y101">
        <f>IFERROR(IF(AND(VALUE('01_raw_data'!X104)&gt;=0, VALUE('01_raw_data'!X104)&lt;=100), VALUE('01_raw_data'!X104), "Check"), "Check")</f>
        <v>84</v>
      </c>
      <c r="Z101" t="str">
        <f>IFERROR(IF(OR(UPPER(TRIM('01_raw_data'!Y104))="YES", UPPER(TRIM('01_raw_data'!Y104))="PROMOTED"),"Promoted", IF(OR(UPPER(TRIM('01_raw_data'!Y104))="NO",UPPER(TRIM('01_raw_data'!Y104))="NOT PROMOTED"), "Not Promoted", "Check")),"Check")</f>
        <v>Not Promoted</v>
      </c>
      <c r="AA101" t="str">
        <f>IFERROR(PROPER(TRIM('01_raw_data'!Z104)), "")</f>
        <v>Mba</v>
      </c>
      <c r="AB101" t="str">
        <f>IFERROR(PROPER(TRIM('01_raw_data'!AA104)),"")</f>
        <v>Internal Transfer</v>
      </c>
      <c r="AC101" t="str">
        <f>IFERROR(IF(UPPER(TRIM('01_raw_data'!AB104))="HYBRID","Hybrid",IF(OR(UPPER(TRIM('01_raw_data'!AB104))="REMOTE",UPPER(TRIM('01_raw_data'!AB104))="WFH",UPPER(TRIM('01_raw_data'!AB104))="WORK FROM HOME"),"Remote",IF(OR(UPPER(TRIM('01_raw_data'!AB104))="ONSITE",UPPER(TRIM('01_raw_data'!AB104))="ON-SITE",UPPER(TRIM('01_raw_data'!AB104))="OFFICE"),"Office"))),"Check")</f>
        <v>Remote</v>
      </c>
      <c r="AD101" t="str">
        <f>IFERROR(VLOOKUP(UPPER(TRIM('01_raw_data'!AC104)),'09_cost_center'!$A$5:$E$19,1,FALSE), "Check")</f>
        <v>EU-CC401</v>
      </c>
      <c r="AE101" t="str">
        <f>IFERROR(IF(OR(UPPER(TRIM('01_raw_data'!AD104))="CONTRACT", UPPER(TRIM('01_raw_data'!AD104))="CONTRACTOR"), "Contract", IF(OR(PROPER(TRIM('01_raw_data'!AD104))="FTE", UPPER(TRIM('01_raw_data'!AD104))="FULL TIME", UPPER(TRIM('01_raw_data'!AD104))="FULL-TIME"), "Full Time", IF(OR(UPPER(TRIM('01_raw_data'!AD104))="INTERN", UPPER(TRIM('01_raw_data'!AD104))="INTERNSHIP"), "Intern", IF(OR(UPPER(TRIM('01_raw_data'!AD104))="PART TIME", UPPER(TRIM('01_raw_data'!AD104))="PART-TIME"), "Part Time")))), "Check")</f>
        <v>Full Time</v>
      </c>
      <c r="AF101">
        <f>IFERROR(IF(AND(VALUE('01_raw_data'!AE104)&gt;=0,VALUE('01_raw_data'!AE104)&lt;=100), VALUE('01_raw_data'!AE104), "Check"), "Check")</f>
        <v>75.400000000000006</v>
      </c>
    </row>
    <row r="102" spans="1:32" x14ac:dyDescent="0.2">
      <c r="A102" t="str">
        <f>"E"&amp;TEXT(VALUE(SUBSTITUTE(UPPER(TRIM('01_raw_data'!A105)),"E","")),"0000")</f>
        <v>E0101</v>
      </c>
      <c r="B102" t="str">
        <f>IF('01_raw_data'!B105="", "", PROPER(TRIM('01_raw_data'!B105)))</f>
        <v>Sofia Jansen</v>
      </c>
      <c r="C102" t="str">
        <f>_xlfn.XLOOKUP(PROPER(TRIM('01_raw_data'!C105)),'03_lookups'!$A$4:$A$9,'03_lookups'!$B$4:$B$9,"Needs Review")</f>
        <v>Male</v>
      </c>
      <c r="D102">
        <f>VALUE('01_raw_data'!D105)</f>
        <v>42</v>
      </c>
      <c r="E102" s="17">
        <f>IF(OR('01_raw_data'!E105="", LOWER(TRIM('01_raw_data'!E105))="not available"), "Missing", '01_raw_data'!E105)</f>
        <v>30721</v>
      </c>
      <c r="F102" t="str">
        <f t="shared" si="1"/>
        <v>Valid</v>
      </c>
      <c r="G102" t="str">
        <f>_xlfn.XLOOKUP(UPPER(TRIM('01_raw_data'!F105)),'04_departments'!A105:A160,'04_departments'!C105:C160,"Needs Review")</f>
        <v>Needs Review</v>
      </c>
      <c r="H102" t="str">
        <f>_xlfn.XLOOKUP('01_clean_data'!G102, '04_departments'!$C$5:$C$60,'04_departments'!$D$5:$D$60,"Needs Review")</f>
        <v>Needs Review</v>
      </c>
      <c r="I102" t="str">
        <f>PROPER(TRIM('01_raw_data'!H105))</f>
        <v>Workplace Technology Specialist</v>
      </c>
      <c r="J102" t="str">
        <f>IFERROR(UPPER('01_raw_data'!I105), "")</f>
        <v xml:space="preserve"> L4 </v>
      </c>
      <c r="K102" t="str">
        <f>IFERROR(UPPER('01_raw_data'!J105), "")</f>
        <v>M022</v>
      </c>
      <c r="L102" t="str">
        <f>IFERROR(VLOOKUP(K102,'05_manager_mapping'!$A$5:$B$64,2), "Missing")</f>
        <v>Lucas Ryan</v>
      </c>
      <c r="M102" t="str">
        <f>IFERROR(_xlfn.XLOOKUP('01_raw_data'!L105,'06_location_master'!$B$5:$B$60,'06_location_master'!$C$5:$C$60), "Missing Location")</f>
        <v>Madrid</v>
      </c>
      <c r="N102" t="str">
        <f>IFERROR(_xlfn.XLOOKUP(M102,'06_location_master'!$C$5:$C$60,'06_location_master'!$D$5:$D$60), "Missing Country")</f>
        <v>Spain</v>
      </c>
      <c r="O102" t="str">
        <f>IFERROR(_xlfn.XLOOKUP(M102,'06_location_master'!$C$5:$C$60,'06_location_master'!$E$5:$E$60), "Missing State")</f>
        <v>Community of Madrid</v>
      </c>
      <c r="P102" s="17">
        <f>IFERROR(--'01_raw_data'!O105,"Missing Date")</f>
        <v>43659</v>
      </c>
      <c r="Q102" s="17" t="str">
        <f>IF(TRIM('01_raw_data'!P105)="","", IFERROR('01_raw_data'!P105, "check"))</f>
        <v/>
      </c>
      <c r="R102" t="str">
        <f>IFERROR(IF(OR(UPPER(TRIM('01_raw_data'!Q105))="A",UPPER(TRIM('01_raw_data'!Q105)="ACTVE"),UPPER(TRIM('01_raw_data'!Q105))="ACTIVE"), "Active", IF(OR(UPPER(TRIM('01_raw_data'!Q105)="INACTIVE"),UPPER(TRIM('01_raw_data'!Q105))="INACTVE"),"Inactive",IF(OR(UPPER(TRIM('01_raw_data'!Q105))="EXITED"), "Exited", IF(OR(UPPER(TRIM('01_raw_data'!Q105))="TERMINATED"), "Terminated", IF(OR(UPPER(TRIM('01_raw_data'!Q105))="LEFT"),"Left",IF(OR(UPPER(TRIM('01_raw_data'!Q105))="RESIGNED"),"Resigned")))))),"Check")</f>
        <v>Active</v>
      </c>
      <c r="S102" s="19">
        <f>IFERROR(IF(VALUE('01_raw_data'!R105)&gt;0,VALUE('01_raw_data'!R105),"Check"),"Check")</f>
        <v>96000</v>
      </c>
      <c r="T102" s="19">
        <f>IFERROR(IF(VALUE('01_raw_data'!S105)&gt;0, VALUE('01_raw_data'!S105), "Check"), "Check")</f>
        <v>8600</v>
      </c>
      <c r="U102">
        <f>IFERROR(VLOOKUP(UPPER(TRIM('01_raw_data'!T105)),'07_performance_master'!$A$5:$B$14,2,FALSE),"Check")</f>
        <v>4</v>
      </c>
      <c r="V102">
        <f>IFERROR(IF(VALUE('01_raw_data'!U105)&gt;0,VALUE('01_raw_data'!U105),"Check"),"Check")</f>
        <v>36</v>
      </c>
      <c r="W102">
        <f>IFERROR(IF(VALUE('01_raw_data'!V105)&gt;=0, VALUE('01_raw_data'!V105), "Check"), "Check")</f>
        <v>19</v>
      </c>
      <c r="X102">
        <f>IFERROR(IF(VALUE('01_raw_data'!W105)&gt;=0, VALUE('01_raw_data'!W105),"Check"), "Check")</f>
        <v>8</v>
      </c>
      <c r="Y102">
        <f>IFERROR(IF(AND(VALUE('01_raw_data'!X105)&gt;=0, VALUE('01_raw_data'!X105)&lt;=100), VALUE('01_raw_data'!X105), "Check"), "Check")</f>
        <v>98</v>
      </c>
      <c r="Z102" t="str">
        <f>IFERROR(IF(OR(UPPER(TRIM('01_raw_data'!Y105))="YES", UPPER(TRIM('01_raw_data'!Y105))="PROMOTED"),"Promoted", IF(OR(UPPER(TRIM('01_raw_data'!Y105))="NO",UPPER(TRIM('01_raw_data'!Y105))="NOT PROMOTED"), "Not Promoted", "Check")),"Check")</f>
        <v>Not Promoted</v>
      </c>
      <c r="AA102" t="str">
        <f>IFERROR(PROPER(TRIM('01_raw_data'!Z105)), "")</f>
        <v>Mba</v>
      </c>
      <c r="AB102" t="str">
        <f>IFERROR(PROPER(TRIM('01_raw_data'!AA105)),"")</f>
        <v>Agency</v>
      </c>
      <c r="AC102" t="str">
        <f>IFERROR(IF(UPPER(TRIM('01_raw_data'!AB105))="HYBRID","Hybrid",IF(OR(UPPER(TRIM('01_raw_data'!AB105))="REMOTE",UPPER(TRIM('01_raw_data'!AB105))="WFH",UPPER(TRIM('01_raw_data'!AB105))="WORK FROM HOME"),"Remote",IF(OR(UPPER(TRIM('01_raw_data'!AB105))="ONSITE",UPPER(TRIM('01_raw_data'!AB105))="ON-SITE",UPPER(TRIM('01_raw_data'!AB105))="OFFICE"),"Office"))),"Check")</f>
        <v>Hybrid</v>
      </c>
      <c r="AD102" t="str">
        <f>IFERROR(VLOOKUP(UPPER(TRIM('01_raw_data'!AC105)),'09_cost_center'!$A$5:$E$19,1,FALSE), "Check")</f>
        <v>EU-CC104</v>
      </c>
      <c r="AE102" t="str">
        <f>IFERROR(IF(OR(UPPER(TRIM('01_raw_data'!AD105))="CONTRACT", UPPER(TRIM('01_raw_data'!AD105))="CONTRACTOR"), "Contract", IF(OR(PROPER(TRIM('01_raw_data'!AD105))="FTE", UPPER(TRIM('01_raw_data'!AD105))="FULL TIME", UPPER(TRIM('01_raw_data'!AD105))="FULL-TIME"), "Full Time", IF(OR(UPPER(TRIM('01_raw_data'!AD105))="INTERN", UPPER(TRIM('01_raw_data'!AD105))="INTERNSHIP"), "Intern", IF(OR(UPPER(TRIM('01_raw_data'!AD105))="PART TIME", UPPER(TRIM('01_raw_data'!AD105))="PART-TIME"), "Part Time")))), "Check")</f>
        <v>Contract</v>
      </c>
      <c r="AF102">
        <f>IFERROR(IF(AND(VALUE('01_raw_data'!AE105)&gt;=0,VALUE('01_raw_data'!AE105)&lt;=100), VALUE('01_raw_data'!AE105), "Check"), "Check")</f>
        <v>85.3</v>
      </c>
    </row>
    <row r="103" spans="1:32" x14ac:dyDescent="0.2">
      <c r="A103" t="str">
        <f>"E"&amp;TEXT(VALUE(SUBSTITUTE(UPPER(TRIM('01_raw_data'!A106)),"E","")),"0000")</f>
        <v>E0102</v>
      </c>
      <c r="B103" t="str">
        <f>IF('01_raw_data'!B106="", "", PROPER(TRIM('01_raw_data'!B106)))</f>
        <v>Ben Pereira</v>
      </c>
      <c r="C103" t="str">
        <f>_xlfn.XLOOKUP(PROPER(TRIM('01_raw_data'!C106)),'03_lookups'!$A$4:$A$9,'03_lookups'!$B$4:$B$9,"Needs Review")</f>
        <v>Non-Binary</v>
      </c>
      <c r="D103">
        <f>VALUE('01_raw_data'!D106)</f>
        <v>44</v>
      </c>
      <c r="E103" s="17">
        <f>IF(OR('01_raw_data'!E106="", LOWER(TRIM('01_raw_data'!E106))="not available"), "Missing", '01_raw_data'!E106)</f>
        <v>30084</v>
      </c>
      <c r="F103" t="str">
        <f t="shared" si="1"/>
        <v>Valid</v>
      </c>
      <c r="G103" t="str">
        <f>_xlfn.XLOOKUP(UPPER(TRIM('01_raw_data'!F106)),'04_departments'!A106:A161,'04_departments'!C106:C161,"Needs Review")</f>
        <v>Needs Review</v>
      </c>
      <c r="H103" t="str">
        <f>_xlfn.XLOOKUP('01_clean_data'!G103, '04_departments'!$C$5:$C$60,'04_departments'!$D$5:$D$60,"Needs Review")</f>
        <v>Needs Review</v>
      </c>
      <c r="I103" t="str">
        <f>PROPER(TRIM('01_raw_data'!H106))</f>
        <v>Workforce Planner</v>
      </c>
      <c r="J103" t="str">
        <f>IFERROR(UPPER('01_raw_data'!I106), "")</f>
        <v>L3</v>
      </c>
      <c r="K103" t="str">
        <f>IFERROR(UPPER('01_raw_data'!J106), "")</f>
        <v>M010</v>
      </c>
      <c r="L103" t="str">
        <f>IFERROR(VLOOKUP(K103,'05_manager_mapping'!$A$5:$B$64,2), "Missing")</f>
        <v>Lotte Muller</v>
      </c>
      <c r="M103" t="str">
        <f>IFERROR(_xlfn.XLOOKUP('01_raw_data'!L106,'06_location_master'!$B$5:$B$60,'06_location_master'!$C$5:$C$60), "Missing Location")</f>
        <v>Amsterdam</v>
      </c>
      <c r="N103" t="str">
        <f>IFERROR(_xlfn.XLOOKUP(M103,'06_location_master'!$C$5:$C$60,'06_location_master'!$D$5:$D$60), "Missing Country")</f>
        <v>Netherlands</v>
      </c>
      <c r="O103" t="str">
        <f>IFERROR(_xlfn.XLOOKUP(M103,'06_location_master'!$C$5:$C$60,'06_location_master'!$E$5:$E$60), "Missing State")</f>
        <v>North Holland</v>
      </c>
      <c r="P103" s="17">
        <f>IFERROR(--'01_raw_data'!O106,"Missing Date")</f>
        <v>43962</v>
      </c>
      <c r="Q103" s="17" t="str">
        <f>IF(TRIM('01_raw_data'!P106)="","", IFERROR('01_raw_data'!P106, "check"))</f>
        <v/>
      </c>
      <c r="R103" t="str">
        <f>IFERROR(IF(OR(UPPER(TRIM('01_raw_data'!Q106))="A",UPPER(TRIM('01_raw_data'!Q106)="ACTVE"),UPPER(TRIM('01_raw_data'!Q106))="ACTIVE"), "Active", IF(OR(UPPER(TRIM('01_raw_data'!Q106)="INACTIVE"),UPPER(TRIM('01_raw_data'!Q106))="INACTVE"),"Inactive",IF(OR(UPPER(TRIM('01_raw_data'!Q106))="EXITED"), "Exited", IF(OR(UPPER(TRIM('01_raw_data'!Q106))="TERMINATED"), "Terminated", IF(OR(UPPER(TRIM('01_raw_data'!Q106))="LEFT"),"Left",IF(OR(UPPER(TRIM('01_raw_data'!Q106))="RESIGNED"),"Resigned")))))),"Check")</f>
        <v>Active</v>
      </c>
      <c r="S103" s="19">
        <f>IFERROR(IF(VALUE('01_raw_data'!R106)&gt;0,VALUE('01_raw_data'!R106),"Check"),"Check")</f>
        <v>72000</v>
      </c>
      <c r="T103" s="19">
        <f>IFERROR(IF(VALUE('01_raw_data'!S106)&gt;0, VALUE('01_raw_data'!S106), "Check"), "Check")</f>
        <v>6500</v>
      </c>
      <c r="U103">
        <f>IFERROR(VLOOKUP(UPPER(TRIM('01_raw_data'!T106)),'07_performance_master'!$A$5:$B$14,2,FALSE),"Check")</f>
        <v>4</v>
      </c>
      <c r="V103">
        <f>IFERROR(IF(VALUE('01_raw_data'!U106)&gt;0,VALUE('01_raw_data'!U106),"Check"),"Check")</f>
        <v>30</v>
      </c>
      <c r="W103">
        <f>IFERROR(IF(VALUE('01_raw_data'!V106)&gt;=0, VALUE('01_raw_data'!V106), "Check"), "Check")</f>
        <v>0</v>
      </c>
      <c r="X103">
        <f>IFERROR(IF(VALUE('01_raw_data'!W106)&gt;=0, VALUE('01_raw_data'!W106),"Check"), "Check")</f>
        <v>12</v>
      </c>
      <c r="Y103">
        <f>IFERROR(IF(AND(VALUE('01_raw_data'!X106)&gt;=0, VALUE('01_raw_data'!X106)&lt;=100), VALUE('01_raw_data'!X106), "Check"), "Check")</f>
        <v>66</v>
      </c>
      <c r="Z103" t="str">
        <f>IFERROR(IF(OR(UPPER(TRIM('01_raw_data'!Y106))="YES", UPPER(TRIM('01_raw_data'!Y106))="PROMOTED"),"Promoted", IF(OR(UPPER(TRIM('01_raw_data'!Y106))="NO",UPPER(TRIM('01_raw_data'!Y106))="NOT PROMOTED"), "Not Promoted", "Check")),"Check")</f>
        <v>Not Promoted</v>
      </c>
      <c r="AA103" t="str">
        <f>IFERROR(PROPER(TRIM('01_raw_data'!Z106)), "")</f>
        <v>Master'S</v>
      </c>
      <c r="AB103" t="str">
        <f>IFERROR(PROPER(TRIM('01_raw_data'!AA106)),"")</f>
        <v>Linkedin</v>
      </c>
      <c r="AC103" t="str">
        <f>IFERROR(IF(UPPER(TRIM('01_raw_data'!AB106))="HYBRID","Hybrid",IF(OR(UPPER(TRIM('01_raw_data'!AB106))="REMOTE",UPPER(TRIM('01_raw_data'!AB106))="WFH",UPPER(TRIM('01_raw_data'!AB106))="WORK FROM HOME"),"Remote",IF(OR(UPPER(TRIM('01_raw_data'!AB106))="ONSITE",UPPER(TRIM('01_raw_data'!AB106))="ON-SITE",UPPER(TRIM('01_raw_data'!AB106))="OFFICE"),"Office"))),"Check")</f>
        <v>Office</v>
      </c>
      <c r="AD103" t="str">
        <f>IFERROR(VLOOKUP(UPPER(TRIM('01_raw_data'!AC106)),'09_cost_center'!$A$5:$E$19,1,FALSE), "Check")</f>
        <v>EU-CC401</v>
      </c>
      <c r="AE103" t="str">
        <f>IFERROR(IF(OR(UPPER(TRIM('01_raw_data'!AD106))="CONTRACT", UPPER(TRIM('01_raw_data'!AD106))="CONTRACTOR"), "Contract", IF(OR(PROPER(TRIM('01_raw_data'!AD106))="FTE", UPPER(TRIM('01_raw_data'!AD106))="FULL TIME", UPPER(TRIM('01_raw_data'!AD106))="FULL-TIME"), "Full Time", IF(OR(UPPER(TRIM('01_raw_data'!AD106))="INTERN", UPPER(TRIM('01_raw_data'!AD106))="INTERNSHIP"), "Intern", IF(OR(UPPER(TRIM('01_raw_data'!AD106))="PART TIME", UPPER(TRIM('01_raw_data'!AD106))="PART-TIME"), "Part Time")))), "Check")</f>
        <v>Contract</v>
      </c>
      <c r="AF103">
        <f>IFERROR(IF(AND(VALUE('01_raw_data'!AE106)&gt;=0,VALUE('01_raw_data'!AE106)&lt;=100), VALUE('01_raw_data'!AE106), "Check"), "Check")</f>
        <v>70.599999999999994</v>
      </c>
    </row>
    <row r="104" spans="1:32" x14ac:dyDescent="0.2">
      <c r="A104" t="str">
        <f>"E"&amp;TEXT(VALUE(SUBSTITUTE(UPPER(TRIM('01_raw_data'!A107)),"E","")),"0000")</f>
        <v>E0103</v>
      </c>
      <c r="B104" t="str">
        <f>IF('01_raw_data'!B107="", "", PROPER(TRIM('01_raw_data'!B107)))</f>
        <v>Aurora Marino</v>
      </c>
      <c r="C104" t="str">
        <f>_xlfn.XLOOKUP(PROPER(TRIM('01_raw_data'!C107)),'03_lookups'!$A$4:$A$9,'03_lookups'!$B$4:$B$9,"Needs Review")</f>
        <v>Male</v>
      </c>
      <c r="D104">
        <f>VALUE('01_raw_data'!D107)</f>
        <v>49</v>
      </c>
      <c r="E104" s="17">
        <f>IF(OR('01_raw_data'!E107="", LOWER(TRIM('01_raw_data'!E107))="not available"), "Missing", '01_raw_data'!E107)</f>
        <v>28187</v>
      </c>
      <c r="F104" t="str">
        <f t="shared" si="1"/>
        <v>Valid</v>
      </c>
      <c r="G104" t="str">
        <f>_xlfn.XLOOKUP(UPPER(TRIM('01_raw_data'!F107)),'04_departments'!A107:A162,'04_departments'!C107:C162,"Needs Review")</f>
        <v>Needs Review</v>
      </c>
      <c r="H104" t="str">
        <f>_xlfn.XLOOKUP('01_clean_data'!G104, '04_departments'!$C$5:$C$60,'04_departments'!$D$5:$D$60,"Needs Review")</f>
        <v>Needs Review</v>
      </c>
      <c r="I104" t="str">
        <f>PROPER(TRIM('01_raw_data'!H107))</f>
        <v>Corporate Strategy Manager</v>
      </c>
      <c r="J104" t="str">
        <f>IFERROR(UPPER('01_raw_data'!I107), "")</f>
        <v>L5</v>
      </c>
      <c r="K104" t="str">
        <f>IFERROR(UPPER('01_raw_data'!J107), "")</f>
        <v>M015</v>
      </c>
      <c r="L104" t="str">
        <f>IFERROR(VLOOKUP(K104,'05_manager_mapping'!$A$5:$B$64,2), "Missing")</f>
        <v>Lea Ryan</v>
      </c>
      <c r="M104" t="str">
        <f>IFERROR(_xlfn.XLOOKUP('01_raw_data'!L107,'06_location_master'!$B$5:$B$60,'06_location_master'!$C$5:$C$60), "Missing Location")</f>
        <v>Missing Location</v>
      </c>
      <c r="N104" t="str">
        <f>IFERROR(_xlfn.XLOOKUP(M104,'06_location_master'!$C$5:$C$60,'06_location_master'!$D$5:$D$60), "Missing Country")</f>
        <v>Missing Country</v>
      </c>
      <c r="O104" t="str">
        <f>IFERROR(_xlfn.XLOOKUP(M104,'06_location_master'!$C$5:$C$60,'06_location_master'!$E$5:$E$60), "Missing State")</f>
        <v>Missing State</v>
      </c>
      <c r="P104" s="17">
        <f>IFERROR(--'01_raw_data'!O107,"Missing Date")</f>
        <v>45709</v>
      </c>
      <c r="Q104" s="17" t="str">
        <f>IF(TRIM('01_raw_data'!P107)="","", IFERROR('01_raw_data'!P107, "check"))</f>
        <v/>
      </c>
      <c r="R104" t="str">
        <f>IFERROR(IF(OR(UPPER(TRIM('01_raw_data'!Q107))="A",UPPER(TRIM('01_raw_data'!Q107)="ACTVE"),UPPER(TRIM('01_raw_data'!Q107))="ACTIVE"), "Active", IF(OR(UPPER(TRIM('01_raw_data'!Q107)="INACTIVE"),UPPER(TRIM('01_raw_data'!Q107))="INACTVE"),"Inactive",IF(OR(UPPER(TRIM('01_raw_data'!Q107))="EXITED"), "Exited", IF(OR(UPPER(TRIM('01_raw_data'!Q107))="TERMINATED"), "Terminated", IF(OR(UPPER(TRIM('01_raw_data'!Q107))="LEFT"),"Left",IF(OR(UPPER(TRIM('01_raw_data'!Q107))="RESIGNED"),"Resigned")))))),"Check")</f>
        <v>Active</v>
      </c>
      <c r="S104" s="19">
        <f>IFERROR(IF(VALUE('01_raw_data'!R107)&gt;0,VALUE('01_raw_data'!R107),"Check"),"Check")</f>
        <v>124000</v>
      </c>
      <c r="T104" s="19">
        <f>IFERROR(IF(VALUE('01_raw_data'!S107)&gt;0, VALUE('01_raw_data'!S107), "Check"), "Check")</f>
        <v>12400</v>
      </c>
      <c r="U104">
        <f>IFERROR(VLOOKUP(UPPER(TRIM('01_raw_data'!T107)),'07_performance_master'!$A$5:$B$14,2,FALSE),"Check")</f>
        <v>4</v>
      </c>
      <c r="V104">
        <f>IFERROR(IF(VALUE('01_raw_data'!U107)&gt;0,VALUE('01_raw_data'!U107),"Check"),"Check")</f>
        <v>21</v>
      </c>
      <c r="W104">
        <f>IFERROR(IF(VALUE('01_raw_data'!V107)&gt;=0, VALUE('01_raw_data'!V107), "Check"), "Check")</f>
        <v>13</v>
      </c>
      <c r="X104">
        <f>IFERROR(IF(VALUE('01_raw_data'!W107)&gt;=0, VALUE('01_raw_data'!W107),"Check"), "Check")</f>
        <v>1</v>
      </c>
      <c r="Y104">
        <f>IFERROR(IF(AND(VALUE('01_raw_data'!X107)&gt;=0, VALUE('01_raw_data'!X107)&lt;=100), VALUE('01_raw_data'!X107), "Check"), "Check")</f>
        <v>58</v>
      </c>
      <c r="Z104" t="str">
        <f>IFERROR(IF(OR(UPPER(TRIM('01_raw_data'!Y107))="YES", UPPER(TRIM('01_raw_data'!Y107))="PROMOTED"),"Promoted", IF(OR(UPPER(TRIM('01_raw_data'!Y107))="NO",UPPER(TRIM('01_raw_data'!Y107))="NOT PROMOTED"), "Not Promoted", "Check")),"Check")</f>
        <v>Not Promoted</v>
      </c>
      <c r="AA104" t="str">
        <f>IFERROR(PROPER(TRIM('01_raw_data'!Z107)), "")</f>
        <v>Bachelor'S</v>
      </c>
      <c r="AB104" t="str">
        <f>IFERROR(PROPER(TRIM('01_raw_data'!AA107)),"")</f>
        <v>Employee Referral</v>
      </c>
      <c r="AC104" t="str">
        <f>IFERROR(IF(UPPER(TRIM('01_raw_data'!AB107))="HYBRID","Hybrid",IF(OR(UPPER(TRIM('01_raw_data'!AB107))="REMOTE",UPPER(TRIM('01_raw_data'!AB107))="WFH",UPPER(TRIM('01_raw_data'!AB107))="WORK FROM HOME"),"Remote",IF(OR(UPPER(TRIM('01_raw_data'!AB107))="ONSITE",UPPER(TRIM('01_raw_data'!AB107))="ON-SITE",UPPER(TRIM('01_raw_data'!AB107))="OFFICE"),"Office"))),"Check")</f>
        <v>Hybrid</v>
      </c>
      <c r="AD104" t="str">
        <f>IFERROR(VLOOKUP(UPPER(TRIM('01_raw_data'!AC107)),'09_cost_center'!$A$5:$E$19,1,FALSE), "Check")</f>
        <v>EU-CC303</v>
      </c>
      <c r="AE104" t="str">
        <f>IFERROR(IF(OR(UPPER(TRIM('01_raw_data'!AD107))="CONTRACT", UPPER(TRIM('01_raw_data'!AD107))="CONTRACTOR"), "Contract", IF(OR(PROPER(TRIM('01_raw_data'!AD107))="FTE", UPPER(TRIM('01_raw_data'!AD107))="FULL TIME", UPPER(TRIM('01_raw_data'!AD107))="FULL-TIME"), "Full Time", IF(OR(UPPER(TRIM('01_raw_data'!AD107))="INTERN", UPPER(TRIM('01_raw_data'!AD107))="INTERNSHIP"), "Intern", IF(OR(UPPER(TRIM('01_raw_data'!AD107))="PART TIME", UPPER(TRIM('01_raw_data'!AD107))="PART-TIME"), "Part Time")))), "Check")</f>
        <v>Full Time</v>
      </c>
      <c r="AF104">
        <f>IFERROR(IF(AND(VALUE('01_raw_data'!AE107)&gt;=0,VALUE('01_raw_data'!AE107)&lt;=100), VALUE('01_raw_data'!AE107), "Check"), "Check")</f>
        <v>71</v>
      </c>
    </row>
    <row r="105" spans="1:32" x14ac:dyDescent="0.2">
      <c r="A105" t="str">
        <f>"E"&amp;TEXT(VALUE(SUBSTITUTE(UPPER(TRIM('01_raw_data'!A108)),"E","")),"0000")</f>
        <v>E0104</v>
      </c>
      <c r="B105" t="str">
        <f>IF('01_raw_data'!B108="", "", PROPER(TRIM('01_raw_data'!B108)))</f>
        <v>Pablo Walker</v>
      </c>
      <c r="C105" t="str">
        <f>_xlfn.XLOOKUP(PROPER(TRIM('01_raw_data'!C108)),'03_lookups'!$A$4:$A$9,'03_lookups'!$B$4:$B$9,"Needs Review")</f>
        <v>Male</v>
      </c>
      <c r="D105">
        <f>VALUE('01_raw_data'!D108)</f>
        <v>36</v>
      </c>
      <c r="E105" s="17">
        <f>IF(OR('01_raw_data'!E108="", LOWER(TRIM('01_raw_data'!E108))="not available"), "Missing", '01_raw_data'!E108)</f>
        <v>32773</v>
      </c>
      <c r="F105" t="str">
        <f t="shared" si="1"/>
        <v>Valid</v>
      </c>
      <c r="G105" t="str">
        <f>_xlfn.XLOOKUP(UPPER(TRIM('01_raw_data'!F108)),'04_departments'!A108:A163,'04_departments'!C108:C163,"Needs Review")</f>
        <v>Needs Review</v>
      </c>
      <c r="H105" t="str">
        <f>_xlfn.XLOOKUP('01_clean_data'!G105, '04_departments'!$C$5:$C$60,'04_departments'!$D$5:$D$60,"Needs Review")</f>
        <v>Needs Review</v>
      </c>
      <c r="I105" t="str">
        <f>PROPER(TRIM('01_raw_data'!H108))</f>
        <v>Hr Business Partner</v>
      </c>
      <c r="J105" t="str">
        <f>IFERROR(UPPER('01_raw_data'!I108), "")</f>
        <v xml:space="preserve"> L1 </v>
      </c>
      <c r="K105" t="str">
        <f>IFERROR(UPPER('01_raw_data'!J108), "")</f>
        <v>M008</v>
      </c>
      <c r="L105" t="str">
        <f>IFERROR(VLOOKUP(K105,'05_manager_mapping'!$A$5:$B$64,2), "Missing")</f>
        <v>Mia Szymanski</v>
      </c>
      <c r="M105" t="str">
        <f>IFERROR(_xlfn.XLOOKUP('01_raw_data'!L108,'06_location_master'!$B$5:$B$60,'06_location_master'!$C$5:$C$60), "Missing Location")</f>
        <v>Missing Location</v>
      </c>
      <c r="N105" t="str">
        <f>IFERROR(_xlfn.XLOOKUP(M105,'06_location_master'!$C$5:$C$60,'06_location_master'!$D$5:$D$60), "Missing Country")</f>
        <v>Missing Country</v>
      </c>
      <c r="O105" t="str">
        <f>IFERROR(_xlfn.XLOOKUP(M105,'06_location_master'!$C$5:$C$60,'06_location_master'!$E$5:$E$60), "Missing State")</f>
        <v>Missing State</v>
      </c>
      <c r="P105" s="17">
        <f>IFERROR(--'01_raw_data'!O108,"Missing Date")</f>
        <v>44271</v>
      </c>
      <c r="Q105" s="17">
        <f>IF(TRIM('01_raw_data'!P108)="","", IFERROR('01_raw_data'!P108, "check"))</f>
        <v>45145</v>
      </c>
      <c r="R105" t="str">
        <f>IFERROR(IF(OR(UPPER(TRIM('01_raw_data'!Q108))="A",UPPER(TRIM('01_raw_data'!Q108)="ACTVE"),UPPER(TRIM('01_raw_data'!Q108))="ACTIVE"), "Active", IF(OR(UPPER(TRIM('01_raw_data'!Q108)="INACTIVE"),UPPER(TRIM('01_raw_data'!Q108))="INACTVE"),"Inactive",IF(OR(UPPER(TRIM('01_raw_data'!Q108))="EXITED"), "Exited", IF(OR(UPPER(TRIM('01_raw_data'!Q108))="TERMINATED"), "Terminated", IF(OR(UPPER(TRIM('01_raw_data'!Q108))="LEFT"),"Left",IF(OR(UPPER(TRIM('01_raw_data'!Q108))="RESIGNED"),"Resigned")))))),"Check")</f>
        <v>Exited</v>
      </c>
      <c r="S105" s="19">
        <f>IFERROR(IF(VALUE('01_raw_data'!R108)&gt;0,VALUE('01_raw_data'!R108),"Check"),"Check")</f>
        <v>32000</v>
      </c>
      <c r="T105" s="19">
        <f>IFERROR(IF(VALUE('01_raw_data'!S108)&gt;0, VALUE('01_raw_data'!S108), "Check"), "Check")</f>
        <v>600</v>
      </c>
      <c r="U105">
        <f>IFERROR(VLOOKUP(UPPER(TRIM('01_raw_data'!T108)),'07_performance_master'!$A$5:$B$14,2,FALSE),"Check")</f>
        <v>2</v>
      </c>
      <c r="V105">
        <f>IFERROR(IF(VALUE('01_raw_data'!U108)&gt;0,VALUE('01_raw_data'!U108),"Check"),"Check")</f>
        <v>20</v>
      </c>
      <c r="W105">
        <f>IFERROR(IF(VALUE('01_raw_data'!V108)&gt;=0, VALUE('01_raw_data'!V108), "Check"), "Check")</f>
        <v>21</v>
      </c>
      <c r="X105">
        <f>IFERROR(IF(VALUE('01_raw_data'!W108)&gt;=0, VALUE('01_raw_data'!W108),"Check"), "Check")</f>
        <v>19</v>
      </c>
      <c r="Y105">
        <f>IFERROR(IF(AND(VALUE('01_raw_data'!X108)&gt;=0, VALUE('01_raw_data'!X108)&lt;=100), VALUE('01_raw_data'!X108), "Check"), "Check")</f>
        <v>26</v>
      </c>
      <c r="Z105" t="str">
        <f>IFERROR(IF(OR(UPPER(TRIM('01_raw_data'!Y108))="YES", UPPER(TRIM('01_raw_data'!Y108))="PROMOTED"),"Promoted", IF(OR(UPPER(TRIM('01_raw_data'!Y108))="NO",UPPER(TRIM('01_raw_data'!Y108))="NOT PROMOTED"), "Not Promoted", "Check")),"Check")</f>
        <v>Not Promoted</v>
      </c>
      <c r="AA105" t="str">
        <f>IFERROR(PROPER(TRIM('01_raw_data'!Z108)), "")</f>
        <v>Master'S</v>
      </c>
      <c r="AB105" t="str">
        <f>IFERROR(PROPER(TRIM('01_raw_data'!AA108)),"")</f>
        <v>Indeed</v>
      </c>
      <c r="AC105" t="str">
        <f>IFERROR(IF(UPPER(TRIM('01_raw_data'!AB108))="HYBRID","Hybrid",IF(OR(UPPER(TRIM('01_raw_data'!AB108))="REMOTE",UPPER(TRIM('01_raw_data'!AB108))="WFH",UPPER(TRIM('01_raw_data'!AB108))="WORK FROM HOME"),"Remote",IF(OR(UPPER(TRIM('01_raw_data'!AB108))="ONSITE",UPPER(TRIM('01_raw_data'!AB108))="ON-SITE",UPPER(TRIM('01_raw_data'!AB108))="OFFICE"),"Office"))),"Check")</f>
        <v>Office</v>
      </c>
      <c r="AD105" t="str">
        <f>IFERROR(VLOOKUP(UPPER(TRIM('01_raw_data'!AC108)),'09_cost_center'!$A$5:$E$19,1,FALSE), "Check")</f>
        <v>EU-CC302</v>
      </c>
      <c r="AE105" t="str">
        <f>IFERROR(IF(OR(UPPER(TRIM('01_raw_data'!AD108))="CONTRACT", UPPER(TRIM('01_raw_data'!AD108))="CONTRACTOR"), "Contract", IF(OR(PROPER(TRIM('01_raw_data'!AD108))="FTE", UPPER(TRIM('01_raw_data'!AD108))="FULL TIME", UPPER(TRIM('01_raw_data'!AD108))="FULL-TIME"), "Full Time", IF(OR(UPPER(TRIM('01_raw_data'!AD108))="INTERN", UPPER(TRIM('01_raw_data'!AD108))="INTERNSHIP"), "Intern", IF(OR(UPPER(TRIM('01_raw_data'!AD108))="PART TIME", UPPER(TRIM('01_raw_data'!AD108))="PART-TIME"), "Part Time")))), "Check")</f>
        <v>Full Time</v>
      </c>
      <c r="AF105">
        <f>IFERROR(IF(AND(VALUE('01_raw_data'!AE108)&gt;=0,VALUE('01_raw_data'!AE108)&lt;=100), VALUE('01_raw_data'!AE108), "Check"), "Check")</f>
        <v>32.6</v>
      </c>
    </row>
    <row r="106" spans="1:32" x14ac:dyDescent="0.2">
      <c r="A106" t="str">
        <f>"E"&amp;TEXT(VALUE(SUBSTITUTE(UPPER(TRIM('01_raw_data'!A109)),"E","")),"0000")</f>
        <v>E0105</v>
      </c>
      <c r="B106" t="str">
        <f>IF('01_raw_data'!B109="", "", PROPER(TRIM('01_raw_data'!B109)))</f>
        <v>Linnea Walsh</v>
      </c>
      <c r="C106" t="str">
        <f>_xlfn.XLOOKUP(PROPER(TRIM('01_raw_data'!C109)),'03_lookups'!$A$4:$A$9,'03_lookups'!$B$4:$B$9,"Needs Review")</f>
        <v>Male</v>
      </c>
      <c r="D106">
        <f>VALUE('01_raw_data'!D109)</f>
        <v>44</v>
      </c>
      <c r="E106" s="17" t="str">
        <f>IF(OR('01_raw_data'!E109="", LOWER(TRIM('01_raw_data'!E109))="not available"), "Missing", '01_raw_data'!E109)</f>
        <v>25/02/1982</v>
      </c>
      <c r="F106" t="str">
        <f t="shared" si="1"/>
        <v>Needs Review</v>
      </c>
      <c r="G106" t="str">
        <f>_xlfn.XLOOKUP(UPPER(TRIM('01_raw_data'!F109)),'04_departments'!A109:A164,'04_departments'!C109:C164,"Needs Review")</f>
        <v>Needs Review</v>
      </c>
      <c r="H106" t="str">
        <f>_xlfn.XLOOKUP('01_clean_data'!G106, '04_departments'!$C$5:$C$60,'04_departments'!$D$5:$D$60,"Needs Review")</f>
        <v>Needs Review</v>
      </c>
      <c r="I106" t="str">
        <f>PROPER(TRIM('01_raw_data'!H109))</f>
        <v>Fp&amp;A Analyst</v>
      </c>
      <c r="J106" t="str">
        <f>IFERROR(UPPER('01_raw_data'!I109), "")</f>
        <v>L2</v>
      </c>
      <c r="K106" t="str">
        <f>IFERROR(UPPER('01_raw_data'!J109), "")</f>
        <v>M059</v>
      </c>
      <c r="L106" t="str">
        <f>IFERROR(VLOOKUP(K106,'05_manager_mapping'!$A$5:$B$64,2), "Missing")</f>
        <v>Lars Petit</v>
      </c>
      <c r="M106" t="str">
        <f>IFERROR(_xlfn.XLOOKUP('01_raw_data'!L109,'06_location_master'!$B$5:$B$60,'06_location_master'!$C$5:$C$60), "Missing Location")</f>
        <v>Rome</v>
      </c>
      <c r="N106" t="str">
        <f>IFERROR(_xlfn.XLOOKUP(M106,'06_location_master'!$C$5:$C$60,'06_location_master'!$D$5:$D$60), "Missing Country")</f>
        <v>Italy</v>
      </c>
      <c r="O106" t="str">
        <f>IFERROR(_xlfn.XLOOKUP(M106,'06_location_master'!$C$5:$C$60,'06_location_master'!$E$5:$E$60), "Missing State")</f>
        <v>Lazio</v>
      </c>
      <c r="P106" s="17">
        <f>IFERROR(--'01_raw_data'!O109,"Missing Date")</f>
        <v>42771</v>
      </c>
      <c r="Q106" s="17" t="str">
        <f>IF(TRIM('01_raw_data'!P109)="","", IFERROR('01_raw_data'!P109, "check"))</f>
        <v/>
      </c>
      <c r="R106" t="str">
        <f>IFERROR(IF(OR(UPPER(TRIM('01_raw_data'!Q109))="A",UPPER(TRIM('01_raw_data'!Q109)="ACTVE"),UPPER(TRIM('01_raw_data'!Q109))="ACTIVE"), "Active", IF(OR(UPPER(TRIM('01_raw_data'!Q109)="INACTIVE"),UPPER(TRIM('01_raw_data'!Q109))="INACTVE"),"Inactive",IF(OR(UPPER(TRIM('01_raw_data'!Q109))="EXITED"), "Exited", IF(OR(UPPER(TRIM('01_raw_data'!Q109))="TERMINATED"), "Terminated", IF(OR(UPPER(TRIM('01_raw_data'!Q109))="LEFT"),"Left",IF(OR(UPPER(TRIM('01_raw_data'!Q109))="RESIGNED"),"Resigned")))))),"Check")</f>
        <v>Active</v>
      </c>
      <c r="S106" s="19">
        <f>IFERROR(IF(VALUE('01_raw_data'!R109)&gt;0,VALUE('01_raw_data'!R109),"Check"),"Check")</f>
        <v>51000</v>
      </c>
      <c r="T106" s="19">
        <f>IFERROR(IF(VALUE('01_raw_data'!S109)&gt;0, VALUE('01_raw_data'!S109), "Check"), "Check")</f>
        <v>2600</v>
      </c>
      <c r="U106">
        <f>IFERROR(VLOOKUP(UPPER(TRIM('01_raw_data'!T109)),'07_performance_master'!$A$5:$B$14,2,FALSE),"Check")</f>
        <v>3</v>
      </c>
      <c r="V106">
        <f>IFERROR(IF(VALUE('01_raw_data'!U109)&gt;0,VALUE('01_raw_data'!U109),"Check"),"Check")</f>
        <v>34</v>
      </c>
      <c r="W106">
        <f>IFERROR(IF(VALUE('01_raw_data'!V109)&gt;=0, VALUE('01_raw_data'!V109), "Check"), "Check")</f>
        <v>13</v>
      </c>
      <c r="X106">
        <f>IFERROR(IF(VALUE('01_raw_data'!W109)&gt;=0, VALUE('01_raw_data'!W109),"Check"), "Check")</f>
        <v>16</v>
      </c>
      <c r="Y106">
        <f>IFERROR(IF(AND(VALUE('01_raw_data'!X109)&gt;=0, VALUE('01_raw_data'!X109)&lt;=100), VALUE('01_raw_data'!X109), "Check"), "Check")</f>
        <v>71</v>
      </c>
      <c r="Z106" t="str">
        <f>IFERROR(IF(OR(UPPER(TRIM('01_raw_data'!Y109))="YES", UPPER(TRIM('01_raw_data'!Y109))="PROMOTED"),"Promoted", IF(OR(UPPER(TRIM('01_raw_data'!Y109))="NO",UPPER(TRIM('01_raw_data'!Y109))="NOT PROMOTED"), "Not Promoted", "Check")),"Check")</f>
        <v>Not Promoted</v>
      </c>
      <c r="AA106" t="str">
        <f>IFERROR(PROPER(TRIM('01_raw_data'!Z109)), "")</f>
        <v>Diploma</v>
      </c>
      <c r="AB106" t="str">
        <f>IFERROR(PROPER(TRIM('01_raw_data'!AA109)),"")</f>
        <v>Internal Transfer</v>
      </c>
      <c r="AC106" t="str">
        <f>IFERROR(IF(UPPER(TRIM('01_raw_data'!AB109))="HYBRID","Hybrid",IF(OR(UPPER(TRIM('01_raw_data'!AB109))="REMOTE",UPPER(TRIM('01_raw_data'!AB109))="WFH",UPPER(TRIM('01_raw_data'!AB109))="WORK FROM HOME"),"Remote",IF(OR(UPPER(TRIM('01_raw_data'!AB109))="ONSITE",UPPER(TRIM('01_raw_data'!AB109))="ON-SITE",UPPER(TRIM('01_raw_data'!AB109))="OFFICE"),"Office"))),"Check")</f>
        <v>Remote</v>
      </c>
      <c r="AD106" t="str">
        <f>IFERROR(VLOOKUP(UPPER(TRIM('01_raw_data'!AC109)),'09_cost_center'!$A$5:$E$19,1,FALSE), "Check")</f>
        <v>EU-CC301</v>
      </c>
      <c r="AE106" t="str">
        <f>IFERROR(IF(OR(UPPER(TRIM('01_raw_data'!AD109))="CONTRACT", UPPER(TRIM('01_raw_data'!AD109))="CONTRACTOR"), "Contract", IF(OR(PROPER(TRIM('01_raw_data'!AD109))="FTE", UPPER(TRIM('01_raw_data'!AD109))="FULL TIME", UPPER(TRIM('01_raw_data'!AD109))="FULL-TIME"), "Full Time", IF(OR(UPPER(TRIM('01_raw_data'!AD109))="INTERN", UPPER(TRIM('01_raw_data'!AD109))="INTERNSHIP"), "Intern", IF(OR(UPPER(TRIM('01_raw_data'!AD109))="PART TIME", UPPER(TRIM('01_raw_data'!AD109))="PART-TIME"), "Part Time")))), "Check")</f>
        <v>Full Time</v>
      </c>
      <c r="AF106">
        <f>IFERROR(IF(AND(VALUE('01_raw_data'!AE109)&gt;=0,VALUE('01_raw_data'!AE109)&lt;=100), VALUE('01_raw_data'!AE109), "Check"), "Check")</f>
        <v>62.3</v>
      </c>
    </row>
    <row r="107" spans="1:32" x14ac:dyDescent="0.2">
      <c r="A107" t="str">
        <f>"E"&amp;TEXT(VALUE(SUBSTITUTE(UPPER(TRIM('01_raw_data'!A110)),"E","")),"0000")</f>
        <v>E0106</v>
      </c>
      <c r="B107" t="str">
        <f>IF('01_raw_data'!B110="", "", PROPER(TRIM('01_raw_data'!B110)))</f>
        <v>Sanne Petit</v>
      </c>
      <c r="C107" t="str">
        <f>_xlfn.XLOOKUP(PROPER(TRIM('01_raw_data'!C110)),'03_lookups'!$A$4:$A$9,'03_lookups'!$B$4:$B$9,"Needs Review")</f>
        <v>Female</v>
      </c>
      <c r="D107">
        <f>VALUE('01_raw_data'!D110)</f>
        <v>54</v>
      </c>
      <c r="E107" s="17">
        <f>IF(OR('01_raw_data'!E110="", LOWER(TRIM('01_raw_data'!E110))="not available"), "Missing", '01_raw_data'!E110)</f>
        <v>26368</v>
      </c>
      <c r="F107" t="str">
        <f t="shared" si="1"/>
        <v>Valid</v>
      </c>
      <c r="G107" t="str">
        <f>_xlfn.XLOOKUP(UPPER(TRIM('01_raw_data'!F110)),'04_departments'!A110:A165,'04_departments'!C110:C165,"Needs Review")</f>
        <v>Needs Review</v>
      </c>
      <c r="H107" t="str">
        <f>_xlfn.XLOOKUP('01_clean_data'!G107, '04_departments'!$C$5:$C$60,'04_departments'!$D$5:$D$60,"Needs Review")</f>
        <v>Needs Review</v>
      </c>
      <c r="I107" t="str">
        <f>PROPER(TRIM('01_raw_data'!H110))</f>
        <v>It Support Analyst</v>
      </c>
      <c r="J107" t="str">
        <f>IFERROR(UPPER('01_raw_data'!I110), "")</f>
        <v>L2</v>
      </c>
      <c r="K107" t="str">
        <f>IFERROR(UPPER('01_raw_data'!J110), "")</f>
        <v>M022</v>
      </c>
      <c r="L107" t="str">
        <f>IFERROR(VLOOKUP(K107,'05_manager_mapping'!$A$5:$B$64,2), "Missing")</f>
        <v>Lucas Ryan</v>
      </c>
      <c r="M107" t="str">
        <f>IFERROR(_xlfn.XLOOKUP('01_raw_data'!L110,'06_location_master'!$B$5:$B$60,'06_location_master'!$C$5:$C$60), "Missing Location")</f>
        <v>Amsterdam</v>
      </c>
      <c r="N107" t="str">
        <f>IFERROR(_xlfn.XLOOKUP(M107,'06_location_master'!$C$5:$C$60,'06_location_master'!$D$5:$D$60), "Missing Country")</f>
        <v>Netherlands</v>
      </c>
      <c r="O107" t="str">
        <f>IFERROR(_xlfn.XLOOKUP(M107,'06_location_master'!$C$5:$C$60,'06_location_master'!$E$5:$E$60), "Missing State")</f>
        <v>North Holland</v>
      </c>
      <c r="P107" s="17">
        <f>IFERROR(--'01_raw_data'!O110,"Missing Date")</f>
        <v>42968</v>
      </c>
      <c r="Q107" s="17" t="str">
        <f>IF(TRIM('01_raw_data'!P110)="","", IFERROR('01_raw_data'!P110, "check"))</f>
        <v/>
      </c>
      <c r="R107" t="str">
        <f>IFERROR(IF(OR(UPPER(TRIM('01_raw_data'!Q110))="A",UPPER(TRIM('01_raw_data'!Q110)="ACTVE"),UPPER(TRIM('01_raw_data'!Q110))="ACTIVE"), "Active", IF(OR(UPPER(TRIM('01_raw_data'!Q110)="INACTIVE"),UPPER(TRIM('01_raw_data'!Q110))="INACTVE"),"Inactive",IF(OR(UPPER(TRIM('01_raw_data'!Q110))="EXITED"), "Exited", IF(OR(UPPER(TRIM('01_raw_data'!Q110))="TERMINATED"), "Terminated", IF(OR(UPPER(TRIM('01_raw_data'!Q110))="LEFT"),"Left",IF(OR(UPPER(TRIM('01_raw_data'!Q110))="RESIGNED"),"Resigned")))))),"Check")</f>
        <v>Active</v>
      </c>
      <c r="S107" s="19">
        <f>IFERROR(IF(VALUE('01_raw_data'!R110)&gt;0,VALUE('01_raw_data'!R110),"Check"),"Check")</f>
        <v>59000</v>
      </c>
      <c r="T107" s="19">
        <f>IFERROR(IF(VALUE('01_raw_data'!S110)&gt;0, VALUE('01_raw_data'!S110), "Check"), "Check")</f>
        <v>8300</v>
      </c>
      <c r="U107">
        <f>IFERROR(VLOOKUP(UPPER(TRIM('01_raw_data'!T110)),'07_performance_master'!$A$5:$B$14,2,FALSE),"Check")</f>
        <v>5</v>
      </c>
      <c r="V107">
        <f>IFERROR(IF(VALUE('01_raw_data'!U110)&gt;0,VALUE('01_raw_data'!U110),"Check"),"Check")</f>
        <v>51</v>
      </c>
      <c r="W107">
        <f>IFERROR(IF(VALUE('01_raw_data'!V110)&gt;=0, VALUE('01_raw_data'!V110), "Check"), "Check")</f>
        <v>13</v>
      </c>
      <c r="X107">
        <f>IFERROR(IF(VALUE('01_raw_data'!W110)&gt;=0, VALUE('01_raw_data'!W110),"Check"), "Check")</f>
        <v>24</v>
      </c>
      <c r="Y107">
        <f>IFERROR(IF(AND(VALUE('01_raw_data'!X110)&gt;=0, VALUE('01_raw_data'!X110)&lt;=100), VALUE('01_raw_data'!X110), "Check"), "Check")</f>
        <v>91</v>
      </c>
      <c r="Z107" t="str">
        <f>IFERROR(IF(OR(UPPER(TRIM('01_raw_data'!Y110))="YES", UPPER(TRIM('01_raw_data'!Y110))="PROMOTED"),"Promoted", IF(OR(UPPER(TRIM('01_raw_data'!Y110))="NO",UPPER(TRIM('01_raw_data'!Y110))="NOT PROMOTED"), "Not Promoted", "Check")),"Check")</f>
        <v>Not Promoted</v>
      </c>
      <c r="AA107" t="str">
        <f>IFERROR(PROPER(TRIM('01_raw_data'!Z110)), "")</f>
        <v>Bachelor'S</v>
      </c>
      <c r="AB107" t="str">
        <f>IFERROR(PROPER(TRIM('01_raw_data'!AA110)),"")</f>
        <v>Indeed</v>
      </c>
      <c r="AC107" t="str">
        <f>IFERROR(IF(UPPER(TRIM('01_raw_data'!AB110))="HYBRID","Hybrid",IF(OR(UPPER(TRIM('01_raw_data'!AB110))="REMOTE",UPPER(TRIM('01_raw_data'!AB110))="WFH",UPPER(TRIM('01_raw_data'!AB110))="WORK FROM HOME"),"Remote",IF(OR(UPPER(TRIM('01_raw_data'!AB110))="ONSITE",UPPER(TRIM('01_raw_data'!AB110))="ON-SITE",UPPER(TRIM('01_raw_data'!AB110))="OFFICE"),"Office"))),"Check")</f>
        <v>Hybrid</v>
      </c>
      <c r="AD107" t="str">
        <f>IFERROR(VLOOKUP(UPPER(TRIM('01_raw_data'!AC110)),'09_cost_center'!$A$5:$E$19,1,FALSE), "Check")</f>
        <v>EU-CC104</v>
      </c>
      <c r="AE107" t="str">
        <f>IFERROR(IF(OR(UPPER(TRIM('01_raw_data'!AD110))="CONTRACT", UPPER(TRIM('01_raw_data'!AD110))="CONTRACTOR"), "Contract", IF(OR(PROPER(TRIM('01_raw_data'!AD110))="FTE", UPPER(TRIM('01_raw_data'!AD110))="FULL TIME", UPPER(TRIM('01_raw_data'!AD110))="FULL-TIME"), "Full Time", IF(OR(UPPER(TRIM('01_raw_data'!AD110))="INTERN", UPPER(TRIM('01_raw_data'!AD110))="INTERNSHIP"), "Intern", IF(OR(UPPER(TRIM('01_raw_data'!AD110))="PART TIME", UPPER(TRIM('01_raw_data'!AD110))="PART-TIME"), "Part Time")))), "Check")</f>
        <v>Part Time</v>
      </c>
      <c r="AF107">
        <f>IFERROR(IF(AND(VALUE('01_raw_data'!AE110)&gt;=0,VALUE('01_raw_data'!AE110)&lt;=100), VALUE('01_raw_data'!AE110), "Check"), "Check")</f>
        <v>86.8</v>
      </c>
    </row>
    <row r="108" spans="1:32" x14ac:dyDescent="0.2">
      <c r="A108" t="str">
        <f>"E"&amp;TEXT(VALUE(SUBSTITUTE(UPPER(TRIM('01_raw_data'!A111)),"E","")),"0000")</f>
        <v>E0107</v>
      </c>
      <c r="B108" t="str">
        <f>IF('01_raw_data'!B111="", "", PROPER(TRIM('01_raw_data'!B111)))</f>
        <v>Freya Taylor</v>
      </c>
      <c r="C108" t="str">
        <f>_xlfn.XLOOKUP(PROPER(TRIM('01_raw_data'!C111)),'03_lookups'!$A$4:$A$9,'03_lookups'!$B$4:$B$9,"Needs Review")</f>
        <v>Female</v>
      </c>
      <c r="D108">
        <f>VALUE('01_raw_data'!D111)</f>
        <v>22</v>
      </c>
      <c r="E108" s="17">
        <f>IF(OR('01_raw_data'!E111="", LOWER(TRIM('01_raw_data'!E111))="not available"), "Missing", '01_raw_data'!E111)</f>
        <v>38018</v>
      </c>
      <c r="F108" t="str">
        <f t="shared" si="1"/>
        <v>Valid</v>
      </c>
      <c r="G108" t="str">
        <f>_xlfn.XLOOKUP(UPPER(TRIM('01_raw_data'!F111)),'04_departments'!A111:A166,'04_departments'!C111:C166,"Needs Review")</f>
        <v>Needs Review</v>
      </c>
      <c r="H108" t="str">
        <f>_xlfn.XLOOKUP('01_clean_data'!G108, '04_departments'!$C$5:$C$60,'04_departments'!$D$5:$D$60,"Needs Review")</f>
        <v>Needs Review</v>
      </c>
      <c r="I108" t="str">
        <f>PROPER(TRIM('01_raw_data'!H111))</f>
        <v>Product Owner</v>
      </c>
      <c r="J108" t="str">
        <f>IFERROR(UPPER('01_raw_data'!I111), "")</f>
        <v>L5</v>
      </c>
      <c r="K108" t="str">
        <f>IFERROR(UPPER('01_raw_data'!J111), "")</f>
        <v>M053</v>
      </c>
      <c r="L108" t="str">
        <f>IFERROR(VLOOKUP(K108,'05_manager_mapping'!$A$5:$B$64,2), "Missing")</f>
        <v>Hugo Costa</v>
      </c>
      <c r="M108" t="str">
        <f>IFERROR(_xlfn.XLOOKUP('01_raw_data'!L111,'06_location_master'!$B$5:$B$60,'06_location_master'!$C$5:$C$60), "Missing Location")</f>
        <v>Munich</v>
      </c>
      <c r="N108" t="str">
        <f>IFERROR(_xlfn.XLOOKUP(M108,'06_location_master'!$C$5:$C$60,'06_location_master'!$D$5:$D$60), "Missing Country")</f>
        <v>Germany</v>
      </c>
      <c r="O108" t="str">
        <f>IFERROR(_xlfn.XLOOKUP(M108,'06_location_master'!$C$5:$C$60,'06_location_master'!$E$5:$E$60), "Missing State")</f>
        <v>Bavaria</v>
      </c>
      <c r="P108" s="17">
        <f>IFERROR(--'01_raw_data'!O111,"Missing Date")</f>
        <v>45121</v>
      </c>
      <c r="Q108" s="17" t="str">
        <f>IF(TRIM('01_raw_data'!P111)="","", IFERROR('01_raw_data'!P111, "check"))</f>
        <v/>
      </c>
      <c r="R108" t="str">
        <f>IFERROR(IF(OR(UPPER(TRIM('01_raw_data'!Q111))="A",UPPER(TRIM('01_raw_data'!Q111)="ACTVE"),UPPER(TRIM('01_raw_data'!Q111))="ACTIVE"), "Active", IF(OR(UPPER(TRIM('01_raw_data'!Q111)="INACTIVE"),UPPER(TRIM('01_raw_data'!Q111))="INACTVE"),"Inactive",IF(OR(UPPER(TRIM('01_raw_data'!Q111))="EXITED"), "Exited", IF(OR(UPPER(TRIM('01_raw_data'!Q111))="TERMINATED"), "Terminated", IF(OR(UPPER(TRIM('01_raw_data'!Q111))="LEFT"),"Left",IF(OR(UPPER(TRIM('01_raw_data'!Q111))="RESIGNED"),"Resigned")))))),"Check")</f>
        <v>Active</v>
      </c>
      <c r="S108" s="19">
        <f>IFERROR(IF(VALUE('01_raw_data'!R111)&gt;0,VALUE('01_raw_data'!R111),"Check"),"Check")</f>
        <v>136000</v>
      </c>
      <c r="T108" s="19">
        <f>IFERROR(IF(VALUE('01_raw_data'!S111)&gt;0, VALUE('01_raw_data'!S111), "Check"), "Check")</f>
        <v>8200</v>
      </c>
      <c r="U108">
        <f>IFERROR(VLOOKUP(UPPER(TRIM('01_raw_data'!T111)),'07_performance_master'!$A$5:$B$14,2,FALSE),"Check")</f>
        <v>3</v>
      </c>
      <c r="V108">
        <f>IFERROR(IF(VALUE('01_raw_data'!U111)&gt;0,VALUE('01_raw_data'!U111),"Check"),"Check")</f>
        <v>16</v>
      </c>
      <c r="W108">
        <f>IFERROR(IF(VALUE('01_raw_data'!V111)&gt;=0, VALUE('01_raw_data'!V111), "Check"), "Check")</f>
        <v>11</v>
      </c>
      <c r="X108">
        <f>IFERROR(IF(VALUE('01_raw_data'!W111)&gt;=0, VALUE('01_raw_data'!W111),"Check"), "Check")</f>
        <v>8</v>
      </c>
      <c r="Y108">
        <f>IFERROR(IF(AND(VALUE('01_raw_data'!X111)&gt;=0, VALUE('01_raw_data'!X111)&lt;=100), VALUE('01_raw_data'!X111), "Check"), "Check")</f>
        <v>78</v>
      </c>
      <c r="Z108" t="str">
        <f>IFERROR(IF(OR(UPPER(TRIM('01_raw_data'!Y111))="YES", UPPER(TRIM('01_raw_data'!Y111))="PROMOTED"),"Promoted", IF(OR(UPPER(TRIM('01_raw_data'!Y111))="NO",UPPER(TRIM('01_raw_data'!Y111))="NOT PROMOTED"), "Not Promoted", "Check")),"Check")</f>
        <v>Not Promoted</v>
      </c>
      <c r="AA108" t="str">
        <f>IFERROR(PROPER(TRIM('01_raw_data'!Z111)), "")</f>
        <v>Bachelor'S</v>
      </c>
      <c r="AB108" t="str">
        <f>IFERROR(PROPER(TRIM('01_raw_data'!AA111)),"")</f>
        <v>Indeed</v>
      </c>
      <c r="AC108" t="str">
        <f>IFERROR(IF(UPPER(TRIM('01_raw_data'!AB111))="HYBRID","Hybrid",IF(OR(UPPER(TRIM('01_raw_data'!AB111))="REMOTE",UPPER(TRIM('01_raw_data'!AB111))="WFH",UPPER(TRIM('01_raw_data'!AB111))="WORK FROM HOME"),"Remote",IF(OR(UPPER(TRIM('01_raw_data'!AB111))="ONSITE",UPPER(TRIM('01_raw_data'!AB111))="ON-SITE",UPPER(TRIM('01_raw_data'!AB111))="OFFICE"),"Office"))),"Check")</f>
        <v>Hybrid</v>
      </c>
      <c r="AD108" t="str">
        <f>IFERROR(VLOOKUP(UPPER(TRIM('01_raw_data'!AC111)),'09_cost_center'!$A$5:$E$19,1,FALSE), "Check")</f>
        <v>EU-CC102</v>
      </c>
      <c r="AE108" t="str">
        <f>IFERROR(IF(OR(UPPER(TRIM('01_raw_data'!AD111))="CONTRACT", UPPER(TRIM('01_raw_data'!AD111))="CONTRACTOR"), "Contract", IF(OR(PROPER(TRIM('01_raw_data'!AD111))="FTE", UPPER(TRIM('01_raw_data'!AD111))="FULL TIME", UPPER(TRIM('01_raw_data'!AD111))="FULL-TIME"), "Full Time", IF(OR(UPPER(TRIM('01_raw_data'!AD111))="INTERN", UPPER(TRIM('01_raw_data'!AD111))="INTERNSHIP"), "Intern", IF(OR(UPPER(TRIM('01_raw_data'!AD111))="PART TIME", UPPER(TRIM('01_raw_data'!AD111))="PART-TIME"), "Part Time")))), "Check")</f>
        <v>Full Time</v>
      </c>
      <c r="AF108">
        <f>IFERROR(IF(AND(VALUE('01_raw_data'!AE111)&gt;=0,VALUE('01_raw_data'!AE111)&lt;=100), VALUE('01_raw_data'!AE111), "Check"), "Check")</f>
        <v>64.3</v>
      </c>
    </row>
    <row r="109" spans="1:32" x14ac:dyDescent="0.2">
      <c r="A109" t="str">
        <f>"E"&amp;TEXT(VALUE(SUBSTITUTE(UPPER(TRIM('01_raw_data'!A112)),"E","")),"0000")</f>
        <v>E0108</v>
      </c>
      <c r="B109" t="str">
        <f>IF('01_raw_data'!B112="", "", PROPER(TRIM('01_raw_data'!B112)))</f>
        <v>Grace Mulder</v>
      </c>
      <c r="C109" t="str">
        <f>_xlfn.XLOOKUP(PROPER(TRIM('01_raw_data'!C112)),'03_lookups'!$A$4:$A$9,'03_lookups'!$B$4:$B$9,"Needs Review")</f>
        <v>Female</v>
      </c>
      <c r="D109">
        <f>VALUE('01_raw_data'!D112)</f>
        <v>37</v>
      </c>
      <c r="E109" s="17">
        <f>IF(OR('01_raw_data'!E112="", LOWER(TRIM('01_raw_data'!E112))="not available"), "Missing", '01_raw_data'!E112)</f>
        <v>32644</v>
      </c>
      <c r="F109" t="str">
        <f t="shared" si="1"/>
        <v>Valid</v>
      </c>
      <c r="G109" t="str">
        <f>_xlfn.XLOOKUP(UPPER(TRIM('01_raw_data'!F112)),'04_departments'!A112:A167,'04_departments'!C112:C167,"Needs Review")</f>
        <v>Needs Review</v>
      </c>
      <c r="H109" t="str">
        <f>_xlfn.XLOOKUP('01_clean_data'!G109, '04_departments'!$C$5:$C$60,'04_departments'!$D$5:$D$60,"Needs Review")</f>
        <v>Needs Review</v>
      </c>
      <c r="I109" t="str">
        <f>PROPER(TRIM('01_raw_data'!H112))</f>
        <v>Data Analyst</v>
      </c>
      <c r="J109" t="str">
        <f>IFERROR(UPPER('01_raw_data'!I112), "")</f>
        <v>L5</v>
      </c>
      <c r="K109" t="str">
        <f>IFERROR(UPPER('01_raw_data'!J112), "")</f>
        <v>M058</v>
      </c>
      <c r="L109" t="str">
        <f>IFERROR(VLOOKUP(K109,'05_manager_mapping'!$A$5:$B$64,2), "Missing")</f>
        <v>Lukas Esposito</v>
      </c>
      <c r="M109" t="str">
        <f>IFERROR(_xlfn.XLOOKUP('01_raw_data'!L112,'06_location_master'!$B$5:$B$60,'06_location_master'!$C$5:$C$60), "Missing Location")</f>
        <v>Madrid</v>
      </c>
      <c r="N109" t="str">
        <f>IFERROR(_xlfn.XLOOKUP(M109,'06_location_master'!$C$5:$C$60,'06_location_master'!$D$5:$D$60), "Missing Country")</f>
        <v>Spain</v>
      </c>
      <c r="O109" t="str">
        <f>IFERROR(_xlfn.XLOOKUP(M109,'06_location_master'!$C$5:$C$60,'06_location_master'!$E$5:$E$60), "Missing State")</f>
        <v>Community of Madrid</v>
      </c>
      <c r="P109" s="17">
        <f>IFERROR(--'01_raw_data'!O112,"Missing Date")</f>
        <v>42698</v>
      </c>
      <c r="Q109" s="17" t="str">
        <f>IF(TRIM('01_raw_data'!P112)="","", IFERROR('01_raw_data'!P112, "check"))</f>
        <v/>
      </c>
      <c r="R109" t="str">
        <f>IFERROR(IF(OR(UPPER(TRIM('01_raw_data'!Q112))="A",UPPER(TRIM('01_raw_data'!Q112)="ACTVE"),UPPER(TRIM('01_raw_data'!Q112))="ACTIVE"), "Active", IF(OR(UPPER(TRIM('01_raw_data'!Q112)="INACTIVE"),UPPER(TRIM('01_raw_data'!Q112))="INACTVE"),"Inactive",IF(OR(UPPER(TRIM('01_raw_data'!Q112))="EXITED"), "Exited", IF(OR(UPPER(TRIM('01_raw_data'!Q112))="TERMINATED"), "Terminated", IF(OR(UPPER(TRIM('01_raw_data'!Q112))="LEFT"),"Left",IF(OR(UPPER(TRIM('01_raw_data'!Q112))="RESIGNED"),"Resigned")))))),"Check")</f>
        <v>Active</v>
      </c>
      <c r="S109" s="19">
        <f>IFERROR(IF(VALUE('01_raw_data'!R112)&gt;0,VALUE('01_raw_data'!R112),"Check"),"Check")</f>
        <v>111000</v>
      </c>
      <c r="T109" s="19">
        <f>IFERROR(IF(VALUE('01_raw_data'!S112)&gt;0, VALUE('01_raw_data'!S112), "Check"), "Check")</f>
        <v>1100</v>
      </c>
      <c r="U109">
        <f>IFERROR(VLOOKUP(UPPER(TRIM('01_raw_data'!T112)),'07_performance_master'!$A$5:$B$14,2,FALSE),"Check")</f>
        <v>1</v>
      </c>
      <c r="V109" t="str">
        <f>IFERROR(IF(VALUE('01_raw_data'!U112)&gt;0,VALUE('01_raw_data'!U112),"Check"),"Check")</f>
        <v>Check</v>
      </c>
      <c r="W109">
        <f>IFERROR(IF(VALUE('01_raw_data'!V112)&gt;=0, VALUE('01_raw_data'!V112), "Check"), "Check")</f>
        <v>15</v>
      </c>
      <c r="X109">
        <f>IFERROR(IF(VALUE('01_raw_data'!W112)&gt;=0, VALUE('01_raw_data'!W112),"Check"), "Check")</f>
        <v>3</v>
      </c>
      <c r="Y109">
        <f>IFERROR(IF(AND(VALUE('01_raw_data'!X112)&gt;=0, VALUE('01_raw_data'!X112)&lt;=100), VALUE('01_raw_data'!X112), "Check"), "Check")</f>
        <v>53</v>
      </c>
      <c r="Z109" t="str">
        <f>IFERROR(IF(OR(UPPER(TRIM('01_raw_data'!Y112))="YES", UPPER(TRIM('01_raw_data'!Y112))="PROMOTED"),"Promoted", IF(OR(UPPER(TRIM('01_raw_data'!Y112))="NO",UPPER(TRIM('01_raw_data'!Y112))="NOT PROMOTED"), "Not Promoted", "Check")),"Check")</f>
        <v>Not Promoted</v>
      </c>
      <c r="AA109" t="str">
        <f>IFERROR(PROPER(TRIM('01_raw_data'!Z112)), "")</f>
        <v>Bachelor'S</v>
      </c>
      <c r="AB109" t="str">
        <f>IFERROR(PROPER(TRIM('01_raw_data'!AA112)),"")</f>
        <v>Internal Transfer</v>
      </c>
      <c r="AC109" t="str">
        <f>IFERROR(IF(UPPER(TRIM('01_raw_data'!AB112))="HYBRID","Hybrid",IF(OR(UPPER(TRIM('01_raw_data'!AB112))="REMOTE",UPPER(TRIM('01_raw_data'!AB112))="WFH",UPPER(TRIM('01_raw_data'!AB112))="WORK FROM HOME"),"Remote",IF(OR(UPPER(TRIM('01_raw_data'!AB112))="ONSITE",UPPER(TRIM('01_raw_data'!AB112))="ON-SITE",UPPER(TRIM('01_raw_data'!AB112))="OFFICE"),"Office"))),"Check")</f>
        <v>Office</v>
      </c>
      <c r="AD109" t="str">
        <f>IFERROR(VLOOKUP(UPPER(TRIM('01_raw_data'!AC112)),'09_cost_center'!$A$5:$E$19,1,FALSE), "Check")</f>
        <v>EU-CC103</v>
      </c>
      <c r="AE109" t="str">
        <f>IFERROR(IF(OR(UPPER(TRIM('01_raw_data'!AD112))="CONTRACT", UPPER(TRIM('01_raw_data'!AD112))="CONTRACTOR"), "Contract", IF(OR(PROPER(TRIM('01_raw_data'!AD112))="FTE", UPPER(TRIM('01_raw_data'!AD112))="FULL TIME", UPPER(TRIM('01_raw_data'!AD112))="FULL-TIME"), "Full Time", IF(OR(UPPER(TRIM('01_raw_data'!AD112))="INTERN", UPPER(TRIM('01_raw_data'!AD112))="INTERNSHIP"), "Intern", IF(OR(UPPER(TRIM('01_raw_data'!AD112))="PART TIME", UPPER(TRIM('01_raw_data'!AD112))="PART-TIME"), "Part Time")))), "Check")</f>
        <v>Full Time</v>
      </c>
      <c r="AF109">
        <f>IFERROR(IF(AND(VALUE('01_raw_data'!AE112)&gt;=0,VALUE('01_raw_data'!AE112)&lt;=100), VALUE('01_raw_data'!AE112), "Check"), "Check")</f>
        <v>42.3</v>
      </c>
    </row>
    <row r="110" spans="1:32" x14ac:dyDescent="0.2">
      <c r="A110" t="str">
        <f>"E"&amp;TEXT(VALUE(SUBSTITUTE(UPPER(TRIM('01_raw_data'!A113)),"E","")),"0000")</f>
        <v>E0109</v>
      </c>
      <c r="B110" t="str">
        <f>IF('01_raw_data'!B113="", "", PROPER(TRIM('01_raw_data'!B113)))</f>
        <v>Jesse Pereira</v>
      </c>
      <c r="C110" t="str">
        <f>_xlfn.XLOOKUP(PROPER(TRIM('01_raw_data'!C113)),'03_lookups'!$A$4:$A$9,'03_lookups'!$B$4:$B$9,"Needs Review")</f>
        <v>Female</v>
      </c>
      <c r="D110">
        <f>VALUE('01_raw_data'!D113)</f>
        <v>23</v>
      </c>
      <c r="E110" s="17">
        <f>IF(OR('01_raw_data'!E113="", LOWER(TRIM('01_raw_data'!E113))="not available"), "Missing", '01_raw_data'!E113)</f>
        <v>37615</v>
      </c>
      <c r="F110" t="str">
        <f t="shared" si="1"/>
        <v>Valid</v>
      </c>
      <c r="G110" t="str">
        <f>_xlfn.XLOOKUP(UPPER(TRIM('01_raw_data'!F113)),'04_departments'!A113:A168,'04_departments'!C113:C168,"Needs Review")</f>
        <v>Needs Review</v>
      </c>
      <c r="H110" t="str">
        <f>_xlfn.XLOOKUP('01_clean_data'!G110, '04_departments'!$C$5:$C$60,'04_departments'!$D$5:$D$60,"Needs Review")</f>
        <v>Needs Review</v>
      </c>
      <c r="I110" t="str">
        <f>PROPER(TRIM('01_raw_data'!H113))</f>
        <v>Operations Analyst</v>
      </c>
      <c r="J110" t="str">
        <f>IFERROR(UPPER('01_raw_data'!I113), "")</f>
        <v>L2</v>
      </c>
      <c r="K110" t="str">
        <f>IFERROR(UPPER('01_raw_data'!J113), "")</f>
        <v>M017</v>
      </c>
      <c r="L110" t="str">
        <f>IFERROR(VLOOKUP(K110,'05_manager_mapping'!$A$5:$B$64,2), "Missing")</f>
        <v>Ines Karlsson</v>
      </c>
      <c r="M110" t="str">
        <f>IFERROR(_xlfn.XLOOKUP('01_raw_data'!L113,'06_location_master'!$B$5:$B$60,'06_location_master'!$C$5:$C$60), "Missing Location")</f>
        <v>Stockholm</v>
      </c>
      <c r="N110" t="str">
        <f>IFERROR(_xlfn.XLOOKUP(M110,'06_location_master'!$C$5:$C$60,'06_location_master'!$D$5:$D$60), "Missing Country")</f>
        <v>Sweden</v>
      </c>
      <c r="O110" t="str">
        <f>IFERROR(_xlfn.XLOOKUP(M110,'06_location_master'!$C$5:$C$60,'06_location_master'!$E$5:$E$60), "Missing State")</f>
        <v>Stockholm County</v>
      </c>
      <c r="P110" s="17">
        <f>IFERROR(--'01_raw_data'!O113,"Missing Date")</f>
        <v>44608</v>
      </c>
      <c r="Q110" s="17" t="str">
        <f>IF(TRIM('01_raw_data'!P113)="","", IFERROR('01_raw_data'!P113, "check"))</f>
        <v/>
      </c>
      <c r="R110" t="str">
        <f>IFERROR(IF(OR(UPPER(TRIM('01_raw_data'!Q113))="A",UPPER(TRIM('01_raw_data'!Q113)="ACTVE"),UPPER(TRIM('01_raw_data'!Q113))="ACTIVE"), "Active", IF(OR(UPPER(TRIM('01_raw_data'!Q113)="INACTIVE"),UPPER(TRIM('01_raw_data'!Q113))="INACTVE"),"Inactive",IF(OR(UPPER(TRIM('01_raw_data'!Q113))="EXITED"), "Exited", IF(OR(UPPER(TRIM('01_raw_data'!Q113))="TERMINATED"), "Terminated", IF(OR(UPPER(TRIM('01_raw_data'!Q113))="LEFT"),"Left",IF(OR(UPPER(TRIM('01_raw_data'!Q113))="RESIGNED"),"Resigned")))))),"Check")</f>
        <v>Active</v>
      </c>
      <c r="S110" s="19">
        <f>IFERROR(IF(VALUE('01_raw_data'!R113)&gt;0,VALUE('01_raw_data'!R113),"Check"),"Check")</f>
        <v>57000</v>
      </c>
      <c r="T110" s="19">
        <f>IFERROR(IF(VALUE('01_raw_data'!S113)&gt;0, VALUE('01_raw_data'!S113), "Check"), "Check")</f>
        <v>2800</v>
      </c>
      <c r="U110">
        <f>IFERROR(VLOOKUP(UPPER(TRIM('01_raw_data'!T113)),'07_performance_master'!$A$5:$B$14,2,FALSE),"Check")</f>
        <v>3</v>
      </c>
      <c r="V110">
        <f>IFERROR(IF(VALUE('01_raw_data'!U113)&gt;0,VALUE('01_raw_data'!U113),"Check"),"Check")</f>
        <v>13</v>
      </c>
      <c r="W110">
        <f>IFERROR(IF(VALUE('01_raw_data'!V113)&gt;=0, VALUE('01_raw_data'!V113), "Check"), "Check")</f>
        <v>12</v>
      </c>
      <c r="X110">
        <f>IFERROR(IF(VALUE('01_raw_data'!W113)&gt;=0, VALUE('01_raw_data'!W113),"Check"), "Check")</f>
        <v>11</v>
      </c>
      <c r="Y110">
        <f>IFERROR(IF(AND(VALUE('01_raw_data'!X113)&gt;=0, VALUE('01_raw_data'!X113)&lt;=100), VALUE('01_raw_data'!X113), "Check"), "Check")</f>
        <v>69</v>
      </c>
      <c r="Z110" t="str">
        <f>IFERROR(IF(OR(UPPER(TRIM('01_raw_data'!Y113))="YES", UPPER(TRIM('01_raw_data'!Y113))="PROMOTED"),"Promoted", IF(OR(UPPER(TRIM('01_raw_data'!Y113))="NO",UPPER(TRIM('01_raw_data'!Y113))="NOT PROMOTED"), "Not Promoted", "Check")),"Check")</f>
        <v>Not Promoted</v>
      </c>
      <c r="AA110" t="str">
        <f>IFERROR(PROPER(TRIM('01_raw_data'!Z113)), "")</f>
        <v>Master'S</v>
      </c>
      <c r="AB110" t="str">
        <f>IFERROR(PROPER(TRIM('01_raw_data'!AA113)),"")</f>
        <v>Employee Referral</v>
      </c>
      <c r="AC110" t="str">
        <f>IFERROR(IF(UPPER(TRIM('01_raw_data'!AB113))="HYBRID","Hybrid",IF(OR(UPPER(TRIM('01_raw_data'!AB113))="REMOTE",UPPER(TRIM('01_raw_data'!AB113))="WFH",UPPER(TRIM('01_raw_data'!AB113))="WORK FROM HOME"),"Remote",IF(OR(UPPER(TRIM('01_raw_data'!AB113))="ONSITE",UPPER(TRIM('01_raw_data'!AB113))="ON-SITE",UPPER(TRIM('01_raw_data'!AB113))="OFFICE"),"Office"))),"Check")</f>
        <v>Hybrid</v>
      </c>
      <c r="AD110" t="str">
        <f>IFERROR(VLOOKUP(UPPER(TRIM('01_raw_data'!AC113)),'09_cost_center'!$A$5:$E$19,1,FALSE), "Check")</f>
        <v>EU-CC401</v>
      </c>
      <c r="AE110" t="str">
        <f>IFERROR(IF(OR(UPPER(TRIM('01_raw_data'!AD113))="CONTRACT", UPPER(TRIM('01_raw_data'!AD113))="CONTRACTOR"), "Contract", IF(OR(PROPER(TRIM('01_raw_data'!AD113))="FTE", UPPER(TRIM('01_raw_data'!AD113))="FULL TIME", UPPER(TRIM('01_raw_data'!AD113))="FULL-TIME"), "Full Time", IF(OR(UPPER(TRIM('01_raw_data'!AD113))="INTERN", UPPER(TRIM('01_raw_data'!AD113))="INTERNSHIP"), "Intern", IF(OR(UPPER(TRIM('01_raw_data'!AD113))="PART TIME", UPPER(TRIM('01_raw_data'!AD113))="PART-TIME"), "Part Time")))), "Check")</f>
        <v>Full Time</v>
      </c>
      <c r="AF110">
        <f>IFERROR(IF(AND(VALUE('01_raw_data'!AE113)&gt;=0,VALUE('01_raw_data'!AE113)&lt;=100), VALUE('01_raw_data'!AE113), "Check"), "Check")</f>
        <v>58.9</v>
      </c>
    </row>
    <row r="111" spans="1:32" x14ac:dyDescent="0.2">
      <c r="A111" t="str">
        <f>"E"&amp;TEXT(VALUE(SUBSTITUTE(UPPER(TRIM('01_raw_data'!A114)),"E","")),"0000")</f>
        <v>E0110</v>
      </c>
      <c r="B111" t="str">
        <f>IF('01_raw_data'!B114="", "", PROPER(TRIM('01_raw_data'!B114)))</f>
        <v>Olivia Jones</v>
      </c>
      <c r="C111" t="str">
        <f>_xlfn.XLOOKUP(PROPER(TRIM('01_raw_data'!C114)),'03_lookups'!$A$4:$A$9,'03_lookups'!$B$4:$B$9,"Needs Review")</f>
        <v>Male</v>
      </c>
      <c r="D111">
        <f>VALUE('01_raw_data'!D114)</f>
        <v>52</v>
      </c>
      <c r="E111" s="17">
        <f>IF(OR('01_raw_data'!E114="", LOWER(TRIM('01_raw_data'!E114))="not available"), "Missing", '01_raw_data'!E114)</f>
        <v>27008</v>
      </c>
      <c r="F111" t="str">
        <f t="shared" si="1"/>
        <v>Valid</v>
      </c>
      <c r="G111" t="str">
        <f>_xlfn.XLOOKUP(UPPER(TRIM('01_raw_data'!F114)),'04_departments'!A114:A169,'04_departments'!C114:C169,"Needs Review")</f>
        <v>Needs Review</v>
      </c>
      <c r="H111" t="str">
        <f>_xlfn.XLOOKUP('01_clean_data'!G111, '04_departments'!$C$5:$C$60,'04_departments'!$D$5:$D$60,"Needs Review")</f>
        <v>Needs Review</v>
      </c>
      <c r="I111" t="str">
        <f>PROPER(TRIM('01_raw_data'!H114))</f>
        <v>Account Executive</v>
      </c>
      <c r="J111" t="str">
        <f>IFERROR(UPPER('01_raw_data'!I114), "")</f>
        <v>L2</v>
      </c>
      <c r="K111" t="str">
        <f>IFERROR(UPPER('01_raw_data'!J114), "")</f>
        <v>M026</v>
      </c>
      <c r="L111" t="str">
        <f>IFERROR(VLOOKUP(K111,'05_manager_mapping'!$A$5:$B$64,2), "Missing")</f>
        <v>Sergio Rodrigues</v>
      </c>
      <c r="M111" t="str">
        <f>IFERROR(_xlfn.XLOOKUP('01_raw_data'!L114,'06_location_master'!$B$5:$B$60,'06_location_master'!$C$5:$C$60), "Missing Location")</f>
        <v>Berlin</v>
      </c>
      <c r="N111" t="str">
        <f>IFERROR(_xlfn.XLOOKUP(M111,'06_location_master'!$C$5:$C$60,'06_location_master'!$D$5:$D$60), "Missing Country")</f>
        <v>Germany</v>
      </c>
      <c r="O111" t="str">
        <f>IFERROR(_xlfn.XLOOKUP(M111,'06_location_master'!$C$5:$C$60,'06_location_master'!$E$5:$E$60), "Missing State")</f>
        <v>Berlin</v>
      </c>
      <c r="P111" s="17">
        <f>IFERROR(--'01_raw_data'!O114,"Missing Date")</f>
        <v>43810</v>
      </c>
      <c r="Q111" s="17" t="str">
        <f>IF(TRIM('01_raw_data'!P114)="","", IFERROR('01_raw_data'!P114, "check"))</f>
        <v/>
      </c>
      <c r="R111" t="str">
        <f>IFERROR(IF(OR(UPPER(TRIM('01_raw_data'!Q114))="A",UPPER(TRIM('01_raw_data'!Q114)="ACTVE"),UPPER(TRIM('01_raw_data'!Q114))="ACTIVE"), "Active", IF(OR(UPPER(TRIM('01_raw_data'!Q114)="INACTIVE"),UPPER(TRIM('01_raw_data'!Q114))="INACTVE"),"Inactive",IF(OR(UPPER(TRIM('01_raw_data'!Q114))="EXITED"), "Exited", IF(OR(UPPER(TRIM('01_raw_data'!Q114))="TERMINATED"), "Terminated", IF(OR(UPPER(TRIM('01_raw_data'!Q114))="LEFT"),"Left",IF(OR(UPPER(TRIM('01_raw_data'!Q114))="RESIGNED"),"Resigned")))))),"Check")</f>
        <v>Active</v>
      </c>
      <c r="S111" s="19">
        <f>IFERROR(IF(VALUE('01_raw_data'!R114)&gt;0,VALUE('01_raw_data'!R114),"Check"),"Check")</f>
        <v>50000</v>
      </c>
      <c r="T111" s="19">
        <f>IFERROR(IF(VALUE('01_raw_data'!S114)&gt;0, VALUE('01_raw_data'!S114), "Check"), "Check")</f>
        <v>2500</v>
      </c>
      <c r="U111">
        <f>IFERROR(VLOOKUP(UPPER(TRIM('01_raw_data'!T114)),'07_performance_master'!$A$5:$B$14,2,FALSE),"Check")</f>
        <v>3</v>
      </c>
      <c r="V111" t="str">
        <f>IFERROR(IF(VALUE('01_raw_data'!U114)&gt;0,VALUE('01_raw_data'!U114),"Check"),"Check")</f>
        <v>Check</v>
      </c>
      <c r="W111">
        <f>IFERROR(IF(VALUE('01_raw_data'!V114)&gt;=0, VALUE('01_raw_data'!V114), "Check"), "Check")</f>
        <v>14</v>
      </c>
      <c r="X111">
        <f>IFERROR(IF(VALUE('01_raw_data'!W114)&gt;=0, VALUE('01_raw_data'!W114),"Check"), "Check")</f>
        <v>18</v>
      </c>
      <c r="Y111">
        <f>IFERROR(IF(AND(VALUE('01_raw_data'!X114)&gt;=0, VALUE('01_raw_data'!X114)&lt;=100), VALUE('01_raw_data'!X114), "Check"), "Check")</f>
        <v>82</v>
      </c>
      <c r="Z111" t="str">
        <f>IFERROR(IF(OR(UPPER(TRIM('01_raw_data'!Y114))="YES", UPPER(TRIM('01_raw_data'!Y114))="PROMOTED"),"Promoted", IF(OR(UPPER(TRIM('01_raw_data'!Y114))="NO",UPPER(TRIM('01_raw_data'!Y114))="NOT PROMOTED"), "Not Promoted", "Check")),"Check")</f>
        <v>Not Promoted</v>
      </c>
      <c r="AA111" t="str">
        <f>IFERROR(PROPER(TRIM('01_raw_data'!Z114)), "")</f>
        <v>Phd</v>
      </c>
      <c r="AB111" t="str">
        <f>IFERROR(PROPER(TRIM('01_raw_data'!AA114)),"")</f>
        <v>Company Careers Page</v>
      </c>
      <c r="AC111" t="str">
        <f>IFERROR(IF(UPPER(TRIM('01_raw_data'!AB114))="HYBRID","Hybrid",IF(OR(UPPER(TRIM('01_raw_data'!AB114))="REMOTE",UPPER(TRIM('01_raw_data'!AB114))="WFH",UPPER(TRIM('01_raw_data'!AB114))="WORK FROM HOME"),"Remote",IF(OR(UPPER(TRIM('01_raw_data'!AB114))="ONSITE",UPPER(TRIM('01_raw_data'!AB114))="ON-SITE",UPPER(TRIM('01_raw_data'!AB114))="OFFICE"),"Office"))),"Check")</f>
        <v>Office</v>
      </c>
      <c r="AD111" t="str">
        <f>IFERROR(VLOOKUP(UPPER(TRIM('01_raw_data'!AC114)),'09_cost_center'!$A$5:$E$19,1,FALSE), "Check")</f>
        <v>EU-CC201</v>
      </c>
      <c r="AE111" t="str">
        <f>IFERROR(IF(OR(UPPER(TRIM('01_raw_data'!AD114))="CONTRACT", UPPER(TRIM('01_raw_data'!AD114))="CONTRACTOR"), "Contract", IF(OR(PROPER(TRIM('01_raw_data'!AD114))="FTE", UPPER(TRIM('01_raw_data'!AD114))="FULL TIME", UPPER(TRIM('01_raw_data'!AD114))="FULL-TIME"), "Full Time", IF(OR(UPPER(TRIM('01_raw_data'!AD114))="INTERN", UPPER(TRIM('01_raw_data'!AD114))="INTERNSHIP"), "Intern", IF(OR(UPPER(TRIM('01_raw_data'!AD114))="PART TIME", UPPER(TRIM('01_raw_data'!AD114))="PART-TIME"), "Part Time")))), "Check")</f>
        <v>Full Time</v>
      </c>
      <c r="AF111">
        <f>IFERROR(IF(AND(VALUE('01_raw_data'!AE114)&gt;=0,VALUE('01_raw_data'!AE114)&lt;=100), VALUE('01_raw_data'!AE114), "Check"), "Check")</f>
        <v>56.7</v>
      </c>
    </row>
    <row r="112" spans="1:32" x14ac:dyDescent="0.2">
      <c r="A112" t="str">
        <f>"E"&amp;TEXT(VALUE(SUBSTITUTE(UPPER(TRIM('01_raw_data'!A115)),"E","")),"0000")</f>
        <v>E0111</v>
      </c>
      <c r="B112" t="str">
        <f>IF('01_raw_data'!B115="", "", PROPER(TRIM('01_raw_data'!B115)))</f>
        <v>Tess Fernandes</v>
      </c>
      <c r="C112" t="str">
        <f>_xlfn.XLOOKUP(PROPER(TRIM('01_raw_data'!C115)),'03_lookups'!$A$4:$A$9,'03_lookups'!$B$4:$B$9,"Needs Review")</f>
        <v>Female</v>
      </c>
      <c r="D112">
        <f>VALUE('01_raw_data'!D115)</f>
        <v>42</v>
      </c>
      <c r="E112" s="17">
        <f>IF(OR('01_raw_data'!E115="", LOWER(TRIM('01_raw_data'!E115))="not available"), "Missing", '01_raw_data'!E115)</f>
        <v>30803</v>
      </c>
      <c r="F112" t="str">
        <f t="shared" si="1"/>
        <v>Valid</v>
      </c>
      <c r="G112" t="str">
        <f>_xlfn.XLOOKUP(UPPER(TRIM('01_raw_data'!F115)),'04_departments'!A115:A170,'04_departments'!C115:C170,"Needs Review")</f>
        <v>Needs Review</v>
      </c>
      <c r="H112" t="str">
        <f>_xlfn.XLOOKUP('01_clean_data'!G112, '04_departments'!$C$5:$C$60,'04_departments'!$D$5:$D$60,"Needs Review")</f>
        <v>Needs Review</v>
      </c>
      <c r="I112" t="str">
        <f>PROPER(TRIM('01_raw_data'!H115))</f>
        <v>Growth Marketer</v>
      </c>
      <c r="J112" t="str">
        <f>IFERROR(UPPER('01_raw_data'!I115), "")</f>
        <v xml:space="preserve"> L1 </v>
      </c>
      <c r="K112" t="str">
        <f>IFERROR(UPPER('01_raw_data'!J115), "")</f>
        <v>M006</v>
      </c>
      <c r="L112" t="str">
        <f>IFERROR(VLOOKUP(K112,'05_manager_mapping'!$A$5:$B$64,2), "Missing")</f>
        <v>Aleksander Fischer</v>
      </c>
      <c r="M112" t="str">
        <f>IFERROR(_xlfn.XLOOKUP('01_raw_data'!L115,'06_location_master'!$B$5:$B$60,'06_location_master'!$C$5:$C$60), "Missing Location")</f>
        <v>Eindhoven</v>
      </c>
      <c r="N112" t="str">
        <f>IFERROR(_xlfn.XLOOKUP(M112,'06_location_master'!$C$5:$C$60,'06_location_master'!$D$5:$D$60), "Missing Country")</f>
        <v>Netherlands</v>
      </c>
      <c r="O112" t="str">
        <f>IFERROR(_xlfn.XLOOKUP(M112,'06_location_master'!$C$5:$C$60,'06_location_master'!$E$5:$E$60), "Missing State")</f>
        <v>North Brabant</v>
      </c>
      <c r="P112" s="17">
        <f>IFERROR(--'01_raw_data'!O115,"Missing Date")</f>
        <v>44112</v>
      </c>
      <c r="Q112" s="17" t="str">
        <f>IF(TRIM('01_raw_data'!P115)="","", IFERROR('01_raw_data'!P115, "check"))</f>
        <v/>
      </c>
      <c r="R112" t="str">
        <f>IFERROR(IF(OR(UPPER(TRIM('01_raw_data'!Q115))="A",UPPER(TRIM('01_raw_data'!Q115)="ACTVE"),UPPER(TRIM('01_raw_data'!Q115))="ACTIVE"), "Active", IF(OR(UPPER(TRIM('01_raw_data'!Q115)="INACTIVE"),UPPER(TRIM('01_raw_data'!Q115))="INACTVE"),"Inactive",IF(OR(UPPER(TRIM('01_raw_data'!Q115))="EXITED"), "Exited", IF(OR(UPPER(TRIM('01_raw_data'!Q115))="TERMINATED"), "Terminated", IF(OR(UPPER(TRIM('01_raw_data'!Q115))="LEFT"),"Left",IF(OR(UPPER(TRIM('01_raw_data'!Q115))="RESIGNED"),"Resigned")))))),"Check")</f>
        <v>Active</v>
      </c>
      <c r="S112" s="19">
        <f>IFERROR(IF(VALUE('01_raw_data'!R115)&gt;0,VALUE('01_raw_data'!R115),"Check"),"Check")</f>
        <v>40000</v>
      </c>
      <c r="T112" s="19">
        <f>IFERROR(IF(VALUE('01_raw_data'!S115)&gt;0, VALUE('01_raw_data'!S115), "Check"), "Check")</f>
        <v>2000</v>
      </c>
      <c r="U112">
        <f>IFERROR(VLOOKUP(UPPER(TRIM('01_raw_data'!T115)),'07_performance_master'!$A$5:$B$14,2,FALSE),"Check")</f>
        <v>3</v>
      </c>
      <c r="V112">
        <f>IFERROR(IF(VALUE('01_raw_data'!U115)&gt;0,VALUE('01_raw_data'!U115),"Check"),"Check")</f>
        <v>25</v>
      </c>
      <c r="W112">
        <f>IFERROR(IF(VALUE('01_raw_data'!V115)&gt;=0, VALUE('01_raw_data'!V115), "Check"), "Check")</f>
        <v>10</v>
      </c>
      <c r="X112">
        <f>IFERROR(IF(VALUE('01_raw_data'!W115)&gt;=0, VALUE('01_raw_data'!W115),"Check"), "Check")</f>
        <v>24</v>
      </c>
      <c r="Y112">
        <f>IFERROR(IF(AND(VALUE('01_raw_data'!X115)&gt;=0, VALUE('01_raw_data'!X115)&lt;=100), VALUE('01_raw_data'!X115), "Check"), "Check")</f>
        <v>50</v>
      </c>
      <c r="Z112" t="str">
        <f>IFERROR(IF(OR(UPPER(TRIM('01_raw_data'!Y115))="YES", UPPER(TRIM('01_raw_data'!Y115))="PROMOTED"),"Promoted", IF(OR(UPPER(TRIM('01_raw_data'!Y115))="NO",UPPER(TRIM('01_raw_data'!Y115))="NOT PROMOTED"), "Not Promoted", "Check")),"Check")</f>
        <v>Not Promoted</v>
      </c>
      <c r="AA112" t="str">
        <f>IFERROR(PROPER(TRIM('01_raw_data'!Z115)), "")</f>
        <v>Bachelor'S</v>
      </c>
      <c r="AB112" t="str">
        <f>IFERROR(PROPER(TRIM('01_raw_data'!AA115)),"")</f>
        <v>Linkedin</v>
      </c>
      <c r="AC112" t="str">
        <f>IFERROR(IF(UPPER(TRIM('01_raw_data'!AB115))="HYBRID","Hybrid",IF(OR(UPPER(TRIM('01_raw_data'!AB115))="REMOTE",UPPER(TRIM('01_raw_data'!AB115))="WFH",UPPER(TRIM('01_raw_data'!AB115))="WORK FROM HOME"),"Remote",IF(OR(UPPER(TRIM('01_raw_data'!AB115))="ONSITE",UPPER(TRIM('01_raw_data'!AB115))="ON-SITE",UPPER(TRIM('01_raw_data'!AB115))="OFFICE"),"Office"))),"Check")</f>
        <v>Remote</v>
      </c>
      <c r="AD112" t="str">
        <f>IFERROR(VLOOKUP(UPPER(TRIM('01_raw_data'!AC115)),'09_cost_center'!$A$5:$E$19,1,FALSE), "Check")</f>
        <v>EU-CC203</v>
      </c>
      <c r="AE112" t="str">
        <f>IFERROR(IF(OR(UPPER(TRIM('01_raw_data'!AD115))="CONTRACT", UPPER(TRIM('01_raw_data'!AD115))="CONTRACTOR"), "Contract", IF(OR(PROPER(TRIM('01_raw_data'!AD115))="FTE", UPPER(TRIM('01_raw_data'!AD115))="FULL TIME", UPPER(TRIM('01_raw_data'!AD115))="FULL-TIME"), "Full Time", IF(OR(UPPER(TRIM('01_raw_data'!AD115))="INTERN", UPPER(TRIM('01_raw_data'!AD115))="INTERNSHIP"), "Intern", IF(OR(UPPER(TRIM('01_raw_data'!AD115))="PART TIME", UPPER(TRIM('01_raw_data'!AD115))="PART-TIME"), "Part Time")))), "Check")</f>
        <v>Full Time</v>
      </c>
      <c r="AF112">
        <f>IFERROR(IF(AND(VALUE('01_raw_data'!AE115)&gt;=0,VALUE('01_raw_data'!AE115)&lt;=100), VALUE('01_raw_data'!AE115), "Check"), "Check")</f>
        <v>50.8</v>
      </c>
    </row>
    <row r="113" spans="1:32" x14ac:dyDescent="0.2">
      <c r="A113" t="str">
        <f>"E"&amp;TEXT(VALUE(SUBSTITUTE(UPPER(TRIM('01_raw_data'!A116)),"E","")),"0000")</f>
        <v>E0112</v>
      </c>
      <c r="B113" t="str">
        <f>IF('01_raw_data'!B116="", "", PROPER(TRIM('01_raw_data'!B116)))</f>
        <v>Sara Kowalczyk</v>
      </c>
      <c r="C113" t="str">
        <f>_xlfn.XLOOKUP(PROPER(TRIM('01_raw_data'!C116)),'03_lookups'!$A$4:$A$9,'03_lookups'!$B$4:$B$9,"Needs Review")</f>
        <v>Female</v>
      </c>
      <c r="D113">
        <f>VALUE('01_raw_data'!D116)</f>
        <v>22</v>
      </c>
      <c r="E113" s="17">
        <f>IF(OR('01_raw_data'!E116="", LOWER(TRIM('01_raw_data'!E116))="not available"), "Missing", '01_raw_data'!E116)</f>
        <v>37981</v>
      </c>
      <c r="F113" t="str">
        <f t="shared" si="1"/>
        <v>Valid</v>
      </c>
      <c r="G113" t="str">
        <f>_xlfn.XLOOKUP(UPPER(TRIM('01_raw_data'!F116)),'04_departments'!A116:A171,'04_departments'!C116:C171,"Needs Review")</f>
        <v>Needs Review</v>
      </c>
      <c r="H113" t="str">
        <f>_xlfn.XLOOKUP('01_clean_data'!G113, '04_departments'!$C$5:$C$60,'04_departments'!$D$5:$D$60,"Needs Review")</f>
        <v>Needs Review</v>
      </c>
      <c r="I113" t="str">
        <f>PROPER(TRIM('01_raw_data'!H116))</f>
        <v>Engineering Lead</v>
      </c>
      <c r="J113" t="str">
        <f>IFERROR(UPPER('01_raw_data'!I116), "")</f>
        <v>L3</v>
      </c>
      <c r="K113" t="str">
        <f>IFERROR(UPPER('01_raw_data'!J116), "")</f>
        <v>M051</v>
      </c>
      <c r="L113" t="str">
        <f>IFERROR(VLOOKUP(K113,'05_manager_mapping'!$A$5:$B$64,2), "Missing")</f>
        <v>Eva Bianchi</v>
      </c>
      <c r="M113" t="str">
        <f>IFERROR(_xlfn.XLOOKUP('01_raw_data'!L116,'06_location_master'!$B$5:$B$60,'06_location_master'!$C$5:$C$60), "Missing Location")</f>
        <v>Hamburg</v>
      </c>
      <c r="N113" t="str">
        <f>IFERROR(_xlfn.XLOOKUP(M113,'06_location_master'!$C$5:$C$60,'06_location_master'!$D$5:$D$60), "Missing Country")</f>
        <v>Germany</v>
      </c>
      <c r="O113" t="str">
        <f>IFERROR(_xlfn.XLOOKUP(M113,'06_location_master'!$C$5:$C$60,'06_location_master'!$E$5:$E$60), "Missing State")</f>
        <v>Hamburg</v>
      </c>
      <c r="P113" s="17">
        <f>IFERROR(--'01_raw_data'!O116,"Missing Date")</f>
        <v>43569</v>
      </c>
      <c r="Q113" s="17" t="str">
        <f>IF(TRIM('01_raw_data'!P116)="","", IFERROR('01_raw_data'!P116, "check"))</f>
        <v/>
      </c>
      <c r="R113" t="str">
        <f>IFERROR(IF(OR(UPPER(TRIM('01_raw_data'!Q116))="A",UPPER(TRIM('01_raw_data'!Q116)="ACTVE"),UPPER(TRIM('01_raw_data'!Q116))="ACTIVE"), "Active", IF(OR(UPPER(TRIM('01_raw_data'!Q116)="INACTIVE"),UPPER(TRIM('01_raw_data'!Q116))="INACTVE"),"Inactive",IF(OR(UPPER(TRIM('01_raw_data'!Q116))="EXITED"), "Exited", IF(OR(UPPER(TRIM('01_raw_data'!Q116))="TERMINATED"), "Terminated", IF(OR(UPPER(TRIM('01_raw_data'!Q116))="LEFT"),"Left",IF(OR(UPPER(TRIM('01_raw_data'!Q116))="RESIGNED"),"Resigned")))))),"Check")</f>
        <v>Active</v>
      </c>
      <c r="S113" s="19">
        <f>IFERROR(IF(VALUE('01_raw_data'!R116)&gt;0,VALUE('01_raw_data'!R116),"Check"),"Check")</f>
        <v>67000</v>
      </c>
      <c r="T113" s="19">
        <f>IFERROR(IF(VALUE('01_raw_data'!S116)&gt;0, VALUE('01_raw_data'!S116), "Check"), "Check")</f>
        <v>9400</v>
      </c>
      <c r="U113">
        <f>IFERROR(VLOOKUP(UPPER(TRIM('01_raw_data'!T116)),'07_performance_master'!$A$5:$B$14,2,FALSE),"Check")</f>
        <v>5</v>
      </c>
      <c r="V113">
        <f>IFERROR(IF(VALUE('01_raw_data'!U116)&gt;0,VALUE('01_raw_data'!U116),"Check"),"Check")</f>
        <v>22</v>
      </c>
      <c r="W113">
        <f>IFERROR(IF(VALUE('01_raw_data'!V116)&gt;=0, VALUE('01_raw_data'!V116), "Check"), "Check")</f>
        <v>11</v>
      </c>
      <c r="X113">
        <f>IFERROR(IF(VALUE('01_raw_data'!W116)&gt;=0, VALUE('01_raw_data'!W116),"Check"), "Check")</f>
        <v>28</v>
      </c>
      <c r="Y113">
        <f>IFERROR(IF(AND(VALUE('01_raw_data'!X116)&gt;=0, VALUE('01_raw_data'!X116)&lt;=100), VALUE('01_raw_data'!X116), "Check"), "Check")</f>
        <v>0</v>
      </c>
      <c r="Z113" t="str">
        <f>IFERROR(IF(OR(UPPER(TRIM('01_raw_data'!Y116))="YES", UPPER(TRIM('01_raw_data'!Y116))="PROMOTED"),"Promoted", IF(OR(UPPER(TRIM('01_raw_data'!Y116))="NO",UPPER(TRIM('01_raw_data'!Y116))="NOT PROMOTED"), "Not Promoted", "Check")),"Check")</f>
        <v>Not Promoted</v>
      </c>
      <c r="AA113" t="str">
        <f>IFERROR(PROPER(TRIM('01_raw_data'!Z116)), "")</f>
        <v>Master'S</v>
      </c>
      <c r="AB113" t="str">
        <f>IFERROR(PROPER(TRIM('01_raw_data'!AA116)),"")</f>
        <v>Agency</v>
      </c>
      <c r="AC113" t="str">
        <f>IFERROR(IF(UPPER(TRIM('01_raw_data'!AB116))="HYBRID","Hybrid",IF(OR(UPPER(TRIM('01_raw_data'!AB116))="REMOTE",UPPER(TRIM('01_raw_data'!AB116))="WFH",UPPER(TRIM('01_raw_data'!AB116))="WORK FROM HOME"),"Remote",IF(OR(UPPER(TRIM('01_raw_data'!AB116))="ONSITE",UPPER(TRIM('01_raw_data'!AB116))="ON-SITE",UPPER(TRIM('01_raw_data'!AB116))="OFFICE"),"Office"))),"Check")</f>
        <v>Hybrid</v>
      </c>
      <c r="AD113" t="str">
        <f>IFERROR(VLOOKUP(UPPER(TRIM('01_raw_data'!AC116)),'09_cost_center'!$A$5:$E$19,1,FALSE), "Check")</f>
        <v>EU-CC101</v>
      </c>
      <c r="AE113" t="str">
        <f>IFERROR(IF(OR(UPPER(TRIM('01_raw_data'!AD116))="CONTRACT", UPPER(TRIM('01_raw_data'!AD116))="CONTRACTOR"), "Contract", IF(OR(PROPER(TRIM('01_raw_data'!AD116))="FTE", UPPER(TRIM('01_raw_data'!AD116))="FULL TIME", UPPER(TRIM('01_raw_data'!AD116))="FULL-TIME"), "Full Time", IF(OR(UPPER(TRIM('01_raw_data'!AD116))="INTERN", UPPER(TRIM('01_raw_data'!AD116))="INTERNSHIP"), "Intern", IF(OR(UPPER(TRIM('01_raw_data'!AD116))="PART TIME", UPPER(TRIM('01_raw_data'!AD116))="PART-TIME"), "Part Time")))), "Check")</f>
        <v>Full Time</v>
      </c>
      <c r="AF113">
        <f>IFERROR(IF(AND(VALUE('01_raw_data'!AE116)&gt;=0,VALUE('01_raw_data'!AE116)&lt;=100), VALUE('01_raw_data'!AE116), "Check"), "Check")</f>
        <v>71.8</v>
      </c>
    </row>
    <row r="114" spans="1:32" x14ac:dyDescent="0.2">
      <c r="A114" t="str">
        <f>"E"&amp;TEXT(VALUE(SUBSTITUTE(UPPER(TRIM('01_raw_data'!A117)),"E","")),"0000")</f>
        <v>E0113</v>
      </c>
      <c r="B114" t="str">
        <f>IF('01_raw_data'!B117="", "", PROPER(TRIM('01_raw_data'!B117)))</f>
        <v>Hugo Schneider</v>
      </c>
      <c r="C114" t="str">
        <f>_xlfn.XLOOKUP(PROPER(TRIM('01_raw_data'!C117)),'03_lookups'!$A$4:$A$9,'03_lookups'!$B$4:$B$9,"Needs Review")</f>
        <v>Female</v>
      </c>
      <c r="D114">
        <f>VALUE('01_raw_data'!D117)</f>
        <v>47</v>
      </c>
      <c r="E114" s="17" t="str">
        <f>IF(OR('01_raw_data'!E117="", LOWER(TRIM('01_raw_data'!E117))="not available"), "Missing", '01_raw_data'!E117)</f>
        <v>07/05/1979</v>
      </c>
      <c r="F114" t="str">
        <f t="shared" si="1"/>
        <v>Needs Review</v>
      </c>
      <c r="G114" t="str">
        <f>_xlfn.XLOOKUP(UPPER(TRIM('01_raw_data'!F117)),'04_departments'!A117:A172,'04_departments'!C117:C172,"Needs Review")</f>
        <v>Needs Review</v>
      </c>
      <c r="H114" t="str">
        <f>_xlfn.XLOOKUP('01_clean_data'!G114, '04_departments'!$C$5:$C$60,'04_departments'!$D$5:$D$60,"Needs Review")</f>
        <v>Needs Review</v>
      </c>
      <c r="I114" t="str">
        <f>PROPER(TRIM('01_raw_data'!H117))</f>
        <v>Growth Marketer</v>
      </c>
      <c r="J114" t="str">
        <f>IFERROR(UPPER('01_raw_data'!I117), "")</f>
        <v>L1</v>
      </c>
      <c r="K114" t="str">
        <f>IFERROR(UPPER('01_raw_data'!J117), "")</f>
        <v>M006</v>
      </c>
      <c r="L114" t="str">
        <f>IFERROR(VLOOKUP(K114,'05_manager_mapping'!$A$5:$B$64,2), "Missing")</f>
        <v>Aleksander Fischer</v>
      </c>
      <c r="M114" t="str">
        <f>IFERROR(_xlfn.XLOOKUP('01_raw_data'!L117,'06_location_master'!$B$5:$B$60,'06_location_master'!$C$5:$C$60), "Missing Location")</f>
        <v>Munich</v>
      </c>
      <c r="N114" t="str">
        <f>IFERROR(_xlfn.XLOOKUP(M114,'06_location_master'!$C$5:$C$60,'06_location_master'!$D$5:$D$60), "Missing Country")</f>
        <v>Germany</v>
      </c>
      <c r="O114" t="str">
        <f>IFERROR(_xlfn.XLOOKUP(M114,'06_location_master'!$C$5:$C$60,'06_location_master'!$E$5:$E$60), "Missing State")</f>
        <v>Bavaria</v>
      </c>
      <c r="P114" s="17" t="str">
        <f>IFERROR(--'01_raw_data'!O117,"Missing Date")</f>
        <v>Missing Date</v>
      </c>
      <c r="Q114" s="17" t="str">
        <f>IF(TRIM('01_raw_data'!P117)="","", IFERROR('01_raw_data'!P117, "check"))</f>
        <v/>
      </c>
      <c r="R114" t="str">
        <f>IFERROR(IF(OR(UPPER(TRIM('01_raw_data'!Q117))="A",UPPER(TRIM('01_raw_data'!Q117)="ACTVE"),UPPER(TRIM('01_raw_data'!Q117))="ACTIVE"), "Active", IF(OR(UPPER(TRIM('01_raw_data'!Q117)="INACTIVE"),UPPER(TRIM('01_raw_data'!Q117))="INACTVE"),"Inactive",IF(OR(UPPER(TRIM('01_raw_data'!Q117))="EXITED"), "Exited", IF(OR(UPPER(TRIM('01_raw_data'!Q117))="TERMINATED"), "Terminated", IF(OR(UPPER(TRIM('01_raw_data'!Q117))="LEFT"),"Left",IF(OR(UPPER(TRIM('01_raw_data'!Q117))="RESIGNED"),"Resigned")))))),"Check")</f>
        <v>Active</v>
      </c>
      <c r="S114" s="19">
        <f>IFERROR(IF(VALUE('01_raw_data'!R117)&gt;0,VALUE('01_raw_data'!R117),"Check"),"Check")</f>
        <v>42000</v>
      </c>
      <c r="T114" s="19">
        <f>IFERROR(IF(VALUE('01_raw_data'!S117)&gt;0, VALUE('01_raw_data'!S117), "Check"), "Check")</f>
        <v>2100</v>
      </c>
      <c r="U114">
        <f>IFERROR(VLOOKUP(UPPER(TRIM('01_raw_data'!T117)),'07_performance_master'!$A$5:$B$14,2,FALSE),"Check")</f>
        <v>3</v>
      </c>
      <c r="V114">
        <f>IFERROR(IF(VALUE('01_raw_data'!U117)&gt;0,VALUE('01_raw_data'!U117),"Check"),"Check")</f>
        <v>26</v>
      </c>
      <c r="W114">
        <f>IFERROR(IF(VALUE('01_raw_data'!V117)&gt;=0, VALUE('01_raw_data'!V117), "Check"), "Check")</f>
        <v>31</v>
      </c>
      <c r="X114">
        <f>IFERROR(IF(VALUE('01_raw_data'!W117)&gt;=0, VALUE('01_raw_data'!W117),"Check"), "Check")</f>
        <v>22</v>
      </c>
      <c r="Y114">
        <f>IFERROR(IF(AND(VALUE('01_raw_data'!X117)&gt;=0, VALUE('01_raw_data'!X117)&lt;=100), VALUE('01_raw_data'!X117), "Check"), "Check")</f>
        <v>78</v>
      </c>
      <c r="Z114" t="str">
        <f>IFERROR(IF(OR(UPPER(TRIM('01_raw_data'!Y117))="YES", UPPER(TRIM('01_raw_data'!Y117))="PROMOTED"),"Promoted", IF(OR(UPPER(TRIM('01_raw_data'!Y117))="NO",UPPER(TRIM('01_raw_data'!Y117))="NOT PROMOTED"), "Not Promoted", "Check")),"Check")</f>
        <v>Not Promoted</v>
      </c>
      <c r="AA114" t="str">
        <f>IFERROR(PROPER(TRIM('01_raw_data'!Z117)), "")</f>
        <v>Diploma</v>
      </c>
      <c r="AB114" t="str">
        <f>IFERROR(PROPER(TRIM('01_raw_data'!AA117)),"")</f>
        <v>Employee Referral</v>
      </c>
      <c r="AC114" t="str">
        <f>IFERROR(IF(UPPER(TRIM('01_raw_data'!AB117))="HYBRID","Hybrid",IF(OR(UPPER(TRIM('01_raw_data'!AB117))="REMOTE",UPPER(TRIM('01_raw_data'!AB117))="WFH",UPPER(TRIM('01_raw_data'!AB117))="WORK FROM HOME"),"Remote",IF(OR(UPPER(TRIM('01_raw_data'!AB117))="ONSITE",UPPER(TRIM('01_raw_data'!AB117))="ON-SITE",UPPER(TRIM('01_raw_data'!AB117))="OFFICE"),"Office"))),"Check")</f>
        <v>Office</v>
      </c>
      <c r="AD114" t="str">
        <f>IFERROR(VLOOKUP(UPPER(TRIM('01_raw_data'!AC117)),'09_cost_center'!$A$5:$E$19,1,FALSE), "Check")</f>
        <v>EU-CC203</v>
      </c>
      <c r="AE114" t="str">
        <f>IFERROR(IF(OR(UPPER(TRIM('01_raw_data'!AD117))="CONTRACT", UPPER(TRIM('01_raw_data'!AD117))="CONTRACTOR"), "Contract", IF(OR(PROPER(TRIM('01_raw_data'!AD117))="FTE", UPPER(TRIM('01_raw_data'!AD117))="FULL TIME", UPPER(TRIM('01_raw_data'!AD117))="FULL-TIME"), "Full Time", IF(OR(UPPER(TRIM('01_raw_data'!AD117))="INTERN", UPPER(TRIM('01_raw_data'!AD117))="INTERNSHIP"), "Intern", IF(OR(UPPER(TRIM('01_raw_data'!AD117))="PART TIME", UPPER(TRIM('01_raw_data'!AD117))="PART-TIME"), "Part Time")))), "Check")</f>
        <v>Full Time</v>
      </c>
      <c r="AF114">
        <f>IFERROR(IF(AND(VALUE('01_raw_data'!AE117)&gt;=0,VALUE('01_raw_data'!AE117)&lt;=100), VALUE('01_raw_data'!AE117), "Check"), "Check")</f>
        <v>60.8</v>
      </c>
    </row>
    <row r="115" spans="1:32" x14ac:dyDescent="0.2">
      <c r="A115" t="str">
        <f>"E"&amp;TEXT(VALUE(SUBSTITUTE(UPPER(TRIM('01_raw_data'!A118)),"E","")),"0000")</f>
        <v>E0114</v>
      </c>
      <c r="B115" t="str">
        <f>IF('01_raw_data'!B118="", "", PROPER(TRIM('01_raw_data'!B118)))</f>
        <v>Marco Meyer</v>
      </c>
      <c r="C115" t="str">
        <f>_xlfn.XLOOKUP(PROPER(TRIM('01_raw_data'!C118)),'03_lookups'!$A$4:$A$9,'03_lookups'!$B$4:$B$9,"Needs Review")</f>
        <v>Female</v>
      </c>
      <c r="D115">
        <f>VALUE('01_raw_data'!D118)</f>
        <v>35</v>
      </c>
      <c r="E115" s="17">
        <f>IF(OR('01_raw_data'!E118="", LOWER(TRIM('01_raw_data'!E118))="not available"), "Missing", '01_raw_data'!E118)</f>
        <v>33172</v>
      </c>
      <c r="F115" t="str">
        <f t="shared" si="1"/>
        <v>Valid</v>
      </c>
      <c r="G115" t="str">
        <f>_xlfn.XLOOKUP(UPPER(TRIM('01_raw_data'!F118)),'04_departments'!A118:A173,'04_departments'!C118:C173,"Needs Review")</f>
        <v>Needs Review</v>
      </c>
      <c r="H115" t="str">
        <f>_xlfn.XLOOKUP('01_clean_data'!G115, '04_departments'!$C$5:$C$60,'04_departments'!$D$5:$D$60,"Needs Review")</f>
        <v>Needs Review</v>
      </c>
      <c r="I115" t="str">
        <f>PROPER(TRIM('01_raw_data'!H118))</f>
        <v>Account Executive</v>
      </c>
      <c r="J115" t="str">
        <f>IFERROR(UPPER('01_raw_data'!I118), "")</f>
        <v>L2</v>
      </c>
      <c r="K115" t="str">
        <f>IFERROR(UPPER('01_raw_data'!J118), "")</f>
        <v>M004</v>
      </c>
      <c r="L115" t="str">
        <f>IFERROR(VLOOKUP(K115,'05_manager_mapping'!$A$5:$B$64,2), "Missing")</f>
        <v>Giovanni Leroy</v>
      </c>
      <c r="M115" t="str">
        <f>IFERROR(_xlfn.XLOOKUP('01_raw_data'!L118,'06_location_master'!$B$5:$B$60,'06_location_master'!$C$5:$C$60), "Missing Location")</f>
        <v>Dublin</v>
      </c>
      <c r="N115" t="str">
        <f>IFERROR(_xlfn.XLOOKUP(M115,'06_location_master'!$C$5:$C$60,'06_location_master'!$D$5:$D$60), "Missing Country")</f>
        <v>Ireland</v>
      </c>
      <c r="O115" t="str">
        <f>IFERROR(_xlfn.XLOOKUP(M115,'06_location_master'!$C$5:$C$60,'06_location_master'!$E$5:$E$60), "Missing State")</f>
        <v>Leinster</v>
      </c>
      <c r="P115" s="17">
        <f>IFERROR(--'01_raw_data'!O118,"Missing Date")</f>
        <v>45283</v>
      </c>
      <c r="Q115" s="17" t="str">
        <f>IF(TRIM('01_raw_data'!P118)="","", IFERROR('01_raw_data'!P118, "check"))</f>
        <v/>
      </c>
      <c r="R115" t="str">
        <f>IFERROR(IF(OR(UPPER(TRIM('01_raw_data'!Q118))="A",UPPER(TRIM('01_raw_data'!Q118)="ACTVE"),UPPER(TRIM('01_raw_data'!Q118))="ACTIVE"), "Active", IF(OR(UPPER(TRIM('01_raw_data'!Q118)="INACTIVE"),UPPER(TRIM('01_raw_data'!Q118))="INACTVE"),"Inactive",IF(OR(UPPER(TRIM('01_raw_data'!Q118))="EXITED"), "Exited", IF(OR(UPPER(TRIM('01_raw_data'!Q118))="TERMINATED"), "Terminated", IF(OR(UPPER(TRIM('01_raw_data'!Q118))="LEFT"),"Left",IF(OR(UPPER(TRIM('01_raw_data'!Q118))="RESIGNED"),"Resigned")))))),"Check")</f>
        <v>Active</v>
      </c>
      <c r="S115" s="19" t="str">
        <f>IFERROR(IF(VALUE('01_raw_data'!R118)&gt;0,VALUE('01_raw_data'!R118),"Check"),"Check")</f>
        <v>Check</v>
      </c>
      <c r="T115" s="19">
        <f>IFERROR(IF(VALUE('01_raw_data'!S118)&gt;0, VALUE('01_raw_data'!S118), "Check"), "Check")</f>
        <v>4900</v>
      </c>
      <c r="U115">
        <f>IFERROR(VLOOKUP(UPPER(TRIM('01_raw_data'!T118)),'07_performance_master'!$A$5:$B$14,2,FALSE),"Check")</f>
        <v>4</v>
      </c>
      <c r="V115">
        <f>IFERROR(IF(VALUE('01_raw_data'!U118)&gt;0,VALUE('01_raw_data'!U118),"Check"),"Check")</f>
        <v>35</v>
      </c>
      <c r="W115">
        <f>IFERROR(IF(VALUE('01_raw_data'!V118)&gt;=0, VALUE('01_raw_data'!V118), "Check"), "Check")</f>
        <v>23</v>
      </c>
      <c r="X115">
        <f>IFERROR(IF(VALUE('01_raw_data'!W118)&gt;=0, VALUE('01_raw_data'!W118),"Check"), "Check")</f>
        <v>20</v>
      </c>
      <c r="Y115">
        <f>IFERROR(IF(AND(VALUE('01_raw_data'!X118)&gt;=0, VALUE('01_raw_data'!X118)&lt;=100), VALUE('01_raw_data'!X118), "Check"), "Check")</f>
        <v>66</v>
      </c>
      <c r="Z115" t="str">
        <f>IFERROR(IF(OR(UPPER(TRIM('01_raw_data'!Y118))="YES", UPPER(TRIM('01_raw_data'!Y118))="PROMOTED"),"Promoted", IF(OR(UPPER(TRIM('01_raw_data'!Y118))="NO",UPPER(TRIM('01_raw_data'!Y118))="NOT PROMOTED"), "Not Promoted", "Check")),"Check")</f>
        <v>Promoted</v>
      </c>
      <c r="AA115" t="str">
        <f>IFERROR(PROPER(TRIM('01_raw_data'!Z118)), "")</f>
        <v>Bachelor'S</v>
      </c>
      <c r="AB115" t="str">
        <f>IFERROR(PROPER(TRIM('01_raw_data'!AA118)),"")</f>
        <v>Indeed</v>
      </c>
      <c r="AC115" t="str">
        <f>IFERROR(IF(UPPER(TRIM('01_raw_data'!AB118))="HYBRID","Hybrid",IF(OR(UPPER(TRIM('01_raw_data'!AB118))="REMOTE",UPPER(TRIM('01_raw_data'!AB118))="WFH",UPPER(TRIM('01_raw_data'!AB118))="WORK FROM HOME"),"Remote",IF(OR(UPPER(TRIM('01_raw_data'!AB118))="ONSITE",UPPER(TRIM('01_raw_data'!AB118))="ON-SITE",UPPER(TRIM('01_raw_data'!AB118))="OFFICE"),"Office"))),"Check")</f>
        <v>Office</v>
      </c>
      <c r="AD115" t="str">
        <f>IFERROR(VLOOKUP(UPPER(TRIM('01_raw_data'!AC118)),'09_cost_center'!$A$5:$E$19,1,FALSE), "Check")</f>
        <v>EU-CC201</v>
      </c>
      <c r="AE115" t="str">
        <f>IFERROR(IF(OR(UPPER(TRIM('01_raw_data'!AD118))="CONTRACT", UPPER(TRIM('01_raw_data'!AD118))="CONTRACTOR"), "Contract", IF(OR(PROPER(TRIM('01_raw_data'!AD118))="FTE", UPPER(TRIM('01_raw_data'!AD118))="FULL TIME", UPPER(TRIM('01_raw_data'!AD118))="FULL-TIME"), "Full Time", IF(OR(UPPER(TRIM('01_raw_data'!AD118))="INTERN", UPPER(TRIM('01_raw_data'!AD118))="INTERNSHIP"), "Intern", IF(OR(UPPER(TRIM('01_raw_data'!AD118))="PART TIME", UPPER(TRIM('01_raw_data'!AD118))="PART-TIME"), "Part Time")))), "Check")</f>
        <v>Full Time</v>
      </c>
      <c r="AF115">
        <f>IFERROR(IF(AND(VALUE('01_raw_data'!AE118)&gt;=0,VALUE('01_raw_data'!AE118)&lt;=100), VALUE('01_raw_data'!AE118), "Check"), "Check")</f>
        <v>67.8</v>
      </c>
    </row>
    <row r="116" spans="1:32" x14ac:dyDescent="0.2">
      <c r="A116" t="str">
        <f>"E"&amp;TEXT(VALUE(SUBSTITUTE(UPPER(TRIM('01_raw_data'!A119)),"E","")),"0000")</f>
        <v>E0115</v>
      </c>
      <c r="B116" t="str">
        <f>IF('01_raw_data'!B119="", "", PROPER(TRIM('01_raw_data'!B119)))</f>
        <v>Beatrice Johansson</v>
      </c>
      <c r="C116" t="str">
        <f>_xlfn.XLOOKUP(PROPER(TRIM('01_raw_data'!C119)),'03_lookups'!$A$4:$A$9,'03_lookups'!$B$4:$B$9,"Needs Review")</f>
        <v>Female</v>
      </c>
      <c r="D116">
        <f>VALUE('01_raw_data'!D119)</f>
        <v>37</v>
      </c>
      <c r="E116" s="17">
        <f>IF(OR('01_raw_data'!E119="", LOWER(TRIM('01_raw_data'!E119))="not available"), "Missing", '01_raw_data'!E119)</f>
        <v>32625</v>
      </c>
      <c r="F116" t="str">
        <f t="shared" si="1"/>
        <v>Valid</v>
      </c>
      <c r="G116" t="str">
        <f>_xlfn.XLOOKUP(UPPER(TRIM('01_raw_data'!F119)),'04_departments'!A119:A174,'04_departments'!C119:C174,"Needs Review")</f>
        <v>Needs Review</v>
      </c>
      <c r="H116" t="str">
        <f>_xlfn.XLOOKUP('01_clean_data'!G116, '04_departments'!$C$5:$C$60,'04_departments'!$D$5:$D$60,"Needs Review")</f>
        <v>Needs Review</v>
      </c>
      <c r="I116" t="str">
        <f>PROPER(TRIM('01_raw_data'!H119))</f>
        <v>Support Specialist</v>
      </c>
      <c r="J116" t="str">
        <f>IFERROR(UPPER('01_raw_data'!I119), "")</f>
        <v xml:space="preserve"> L4 </v>
      </c>
      <c r="K116" t="str">
        <f>IFERROR(UPPER('01_raw_data'!J119), "")</f>
        <v>M019</v>
      </c>
      <c r="L116" t="str">
        <f>IFERROR(VLOOKUP(K116,'05_manager_mapping'!$A$5:$B$64,2), "Missing")</f>
        <v>Axel Martin</v>
      </c>
      <c r="M116" t="str">
        <f>IFERROR(_xlfn.XLOOKUP('01_raw_data'!L119,'06_location_master'!$B$5:$B$60,'06_location_master'!$C$5:$C$60), "Missing Location")</f>
        <v>London</v>
      </c>
      <c r="N116" t="str">
        <f>IFERROR(_xlfn.XLOOKUP(M116,'06_location_master'!$C$5:$C$60,'06_location_master'!$D$5:$D$60), "Missing Country")</f>
        <v>United Kingdom</v>
      </c>
      <c r="O116" t="str">
        <f>IFERROR(_xlfn.XLOOKUP(M116,'06_location_master'!$C$5:$C$60,'06_location_master'!$E$5:$E$60), "Missing State")</f>
        <v>England</v>
      </c>
      <c r="P116" s="17">
        <f>IFERROR(--'01_raw_data'!O119,"Missing Date")</f>
        <v>45416</v>
      </c>
      <c r="Q116" s="17" t="str">
        <f>IF(TRIM('01_raw_data'!P119)="","", IFERROR('01_raw_data'!P119, "check"))</f>
        <v/>
      </c>
      <c r="R116" t="str">
        <f>IFERROR(IF(OR(UPPER(TRIM('01_raw_data'!Q119))="A",UPPER(TRIM('01_raw_data'!Q119)="ACTVE"),UPPER(TRIM('01_raw_data'!Q119))="ACTIVE"), "Active", IF(OR(UPPER(TRIM('01_raw_data'!Q119)="INACTIVE"),UPPER(TRIM('01_raw_data'!Q119))="INACTVE"),"Inactive",IF(OR(UPPER(TRIM('01_raw_data'!Q119))="EXITED"), "Exited", IF(OR(UPPER(TRIM('01_raw_data'!Q119))="TERMINATED"), "Terminated", IF(OR(UPPER(TRIM('01_raw_data'!Q119))="LEFT"),"Left",IF(OR(UPPER(TRIM('01_raw_data'!Q119))="RESIGNED"),"Resigned")))))),"Check")</f>
        <v>Active</v>
      </c>
      <c r="S116" s="19">
        <f>IFERROR(IF(VALUE('01_raw_data'!R119)&gt;0,VALUE('01_raw_data'!R119),"Check"),"Check")</f>
        <v>112000</v>
      </c>
      <c r="T116" s="19">
        <f>IFERROR(IF(VALUE('01_raw_data'!S119)&gt;0, VALUE('01_raw_data'!S119), "Check"), "Check")</f>
        <v>10100</v>
      </c>
      <c r="U116">
        <f>IFERROR(VLOOKUP(UPPER(TRIM('01_raw_data'!T119)),'07_performance_master'!$A$5:$B$14,2,FALSE),"Check")</f>
        <v>4</v>
      </c>
      <c r="V116">
        <f>IFERROR(IF(VALUE('01_raw_data'!U119)&gt;0,VALUE('01_raw_data'!U119),"Check"),"Check")</f>
        <v>28</v>
      </c>
      <c r="W116">
        <f>IFERROR(IF(VALUE('01_raw_data'!V119)&gt;=0, VALUE('01_raw_data'!V119), "Check"), "Check")</f>
        <v>13</v>
      </c>
      <c r="X116">
        <f>IFERROR(IF(VALUE('01_raw_data'!W119)&gt;=0, VALUE('01_raw_data'!W119),"Check"), "Check")</f>
        <v>0</v>
      </c>
      <c r="Y116">
        <f>IFERROR(IF(AND(VALUE('01_raw_data'!X119)&gt;=0, VALUE('01_raw_data'!X119)&lt;=100), VALUE('01_raw_data'!X119), "Check"), "Check")</f>
        <v>58</v>
      </c>
      <c r="Z116" t="str">
        <f>IFERROR(IF(OR(UPPER(TRIM('01_raw_data'!Y119))="YES", UPPER(TRIM('01_raw_data'!Y119))="PROMOTED"),"Promoted", IF(OR(UPPER(TRIM('01_raw_data'!Y119))="NO",UPPER(TRIM('01_raw_data'!Y119))="NOT PROMOTED"), "Not Promoted", "Check")),"Check")</f>
        <v>Promoted</v>
      </c>
      <c r="AA116" t="str">
        <f>IFERROR(PROPER(TRIM('01_raw_data'!Z119)), "")</f>
        <v>Phd</v>
      </c>
      <c r="AB116" t="str">
        <f>IFERROR(PROPER(TRIM('01_raw_data'!AA119)),"")</f>
        <v>University Hiring</v>
      </c>
      <c r="AC116" t="str">
        <f>IFERROR(IF(UPPER(TRIM('01_raw_data'!AB119))="HYBRID","Hybrid",IF(OR(UPPER(TRIM('01_raw_data'!AB119))="REMOTE",UPPER(TRIM('01_raw_data'!AB119))="WFH",UPPER(TRIM('01_raw_data'!AB119))="WORK FROM HOME"),"Remote",IF(OR(UPPER(TRIM('01_raw_data'!AB119))="ONSITE",UPPER(TRIM('01_raw_data'!AB119))="ON-SITE",UPPER(TRIM('01_raw_data'!AB119))="OFFICE"),"Office"))),"Check")</f>
        <v>Remote</v>
      </c>
      <c r="AD116" t="str">
        <f>IFERROR(VLOOKUP(UPPER(TRIM('01_raw_data'!AC119)),'09_cost_center'!$A$5:$E$19,1,FALSE), "Check")</f>
        <v>EU-CC202</v>
      </c>
      <c r="AE116" t="str">
        <f>IFERROR(IF(OR(UPPER(TRIM('01_raw_data'!AD119))="CONTRACT", UPPER(TRIM('01_raw_data'!AD119))="CONTRACTOR"), "Contract", IF(OR(PROPER(TRIM('01_raw_data'!AD119))="FTE", UPPER(TRIM('01_raw_data'!AD119))="FULL TIME", UPPER(TRIM('01_raw_data'!AD119))="FULL-TIME"), "Full Time", IF(OR(UPPER(TRIM('01_raw_data'!AD119))="INTERN", UPPER(TRIM('01_raw_data'!AD119))="INTERNSHIP"), "Intern", IF(OR(UPPER(TRIM('01_raw_data'!AD119))="PART TIME", UPPER(TRIM('01_raw_data'!AD119))="PART-TIME"), "Part Time")))), "Check")</f>
        <v>Full Time</v>
      </c>
      <c r="AF116">
        <f>IFERROR(IF(AND(VALUE('01_raw_data'!AE119)&gt;=0,VALUE('01_raw_data'!AE119)&lt;=100), VALUE('01_raw_data'!AE119), "Check"), "Check")</f>
        <v>73.3</v>
      </c>
    </row>
    <row r="117" spans="1:32" x14ac:dyDescent="0.2">
      <c r="A117" t="str">
        <f>"E"&amp;TEXT(VALUE(SUBSTITUTE(UPPER(TRIM('01_raw_data'!A120)),"E","")),"0000")</f>
        <v>E0116</v>
      </c>
      <c r="B117" t="str">
        <f>IF('01_raw_data'!B120="", "", PROPER(TRIM('01_raw_data'!B120)))</f>
        <v>Hannah Schmidt</v>
      </c>
      <c r="C117" t="str">
        <f>_xlfn.XLOOKUP(PROPER(TRIM('01_raw_data'!C120)),'03_lookups'!$A$4:$A$9,'03_lookups'!$B$4:$B$9,"Needs Review")</f>
        <v>Female</v>
      </c>
      <c r="D117">
        <f>VALUE('01_raw_data'!D120)</f>
        <v>43</v>
      </c>
      <c r="E117" s="17">
        <f>IF(OR('01_raw_data'!E120="", LOWER(TRIM('01_raw_data'!E120))="not available"), "Missing", '01_raw_data'!E120)</f>
        <v>30419</v>
      </c>
      <c r="F117" t="str">
        <f t="shared" si="1"/>
        <v>Valid</v>
      </c>
      <c r="G117" t="str">
        <f>_xlfn.XLOOKUP(UPPER(TRIM('01_raw_data'!F120)),'04_departments'!A120:A175,'04_departments'!C120:C175,"Needs Review")</f>
        <v>Needs Review</v>
      </c>
      <c r="H117" t="str">
        <f>_xlfn.XLOOKUP('01_clean_data'!G117, '04_departments'!$C$5:$C$60,'04_departments'!$D$5:$D$60,"Needs Review")</f>
        <v>Needs Review</v>
      </c>
      <c r="I117" t="str">
        <f>PROPER(TRIM('01_raw_data'!H120))</f>
        <v>Senior Software Engineer</v>
      </c>
      <c r="J117" t="str">
        <f>IFERROR(UPPER('01_raw_data'!I120), "")</f>
        <v>L3</v>
      </c>
      <c r="K117" t="str">
        <f>IFERROR(UPPER('01_raw_data'!J120), "")</f>
        <v>M048</v>
      </c>
      <c r="L117" t="str">
        <f>IFERROR(VLOOKUP(K117,'05_manager_mapping'!$A$5:$B$64,2), "Missing")</f>
        <v>Jack Schmidt</v>
      </c>
      <c r="M117" t="str">
        <f>IFERROR(_xlfn.XLOOKUP('01_raw_data'!L120,'06_location_master'!$B$5:$B$60,'06_location_master'!$C$5:$C$60), "Missing Location")</f>
        <v>Lyon</v>
      </c>
      <c r="N117" t="str">
        <f>IFERROR(_xlfn.XLOOKUP(M117,'06_location_master'!$C$5:$C$60,'06_location_master'!$D$5:$D$60), "Missing Country")</f>
        <v>France</v>
      </c>
      <c r="O117" t="str">
        <f>IFERROR(_xlfn.XLOOKUP(M117,'06_location_master'!$C$5:$C$60,'06_location_master'!$E$5:$E$60), "Missing State")</f>
        <v>Auvergne-Rhone-Alpes</v>
      </c>
      <c r="P117" s="17">
        <f>IFERROR(--'01_raw_data'!O120,"Missing Date")</f>
        <v>45139</v>
      </c>
      <c r="Q117" s="17" t="str">
        <f>IF(TRIM('01_raw_data'!P120)="","", IFERROR('01_raw_data'!P120, "check"))</f>
        <v/>
      </c>
      <c r="R117" t="str">
        <f>IFERROR(IF(OR(UPPER(TRIM('01_raw_data'!Q120))="A",UPPER(TRIM('01_raw_data'!Q120)="ACTVE"),UPPER(TRIM('01_raw_data'!Q120))="ACTIVE"), "Active", IF(OR(UPPER(TRIM('01_raw_data'!Q120)="INACTIVE"),UPPER(TRIM('01_raw_data'!Q120))="INACTVE"),"Inactive",IF(OR(UPPER(TRIM('01_raw_data'!Q120))="EXITED"), "Exited", IF(OR(UPPER(TRIM('01_raw_data'!Q120))="TERMINATED"), "Terminated", IF(OR(UPPER(TRIM('01_raw_data'!Q120))="LEFT"),"Left",IF(OR(UPPER(TRIM('01_raw_data'!Q120))="RESIGNED"),"Resigned")))))),"Check")</f>
        <v>Active</v>
      </c>
      <c r="S117" s="19">
        <f>IFERROR(IF(VALUE('01_raw_data'!R120)&gt;0,VALUE('01_raw_data'!R120),"Check"),"Check")</f>
        <v>72000</v>
      </c>
      <c r="T117" s="19">
        <f>IFERROR(IF(VALUE('01_raw_data'!S120)&gt;0, VALUE('01_raw_data'!S120), "Check"), "Check")</f>
        <v>3600</v>
      </c>
      <c r="U117">
        <f>IFERROR(VLOOKUP(UPPER(TRIM('01_raw_data'!T120)),'07_performance_master'!$A$5:$B$14,2,FALSE),"Check")</f>
        <v>3</v>
      </c>
      <c r="V117">
        <f>IFERROR(IF(VALUE('01_raw_data'!U120)&gt;0,VALUE('01_raw_data'!U120),"Check"),"Check")</f>
        <v>32</v>
      </c>
      <c r="W117">
        <f>IFERROR(IF(VALUE('01_raw_data'!V120)&gt;=0, VALUE('01_raw_data'!V120), "Check"), "Check")</f>
        <v>11</v>
      </c>
      <c r="X117">
        <f>IFERROR(IF(VALUE('01_raw_data'!W120)&gt;=0, VALUE('01_raw_data'!W120),"Check"), "Check")</f>
        <v>7</v>
      </c>
      <c r="Y117">
        <f>IFERROR(IF(AND(VALUE('01_raw_data'!X120)&gt;=0, VALUE('01_raw_data'!X120)&lt;=100), VALUE('01_raw_data'!X120), "Check"), "Check")</f>
        <v>67</v>
      </c>
      <c r="Z117" t="str">
        <f>IFERROR(IF(OR(UPPER(TRIM('01_raw_data'!Y120))="YES", UPPER(TRIM('01_raw_data'!Y120))="PROMOTED"),"Promoted", IF(OR(UPPER(TRIM('01_raw_data'!Y120))="NO",UPPER(TRIM('01_raw_data'!Y120))="NOT PROMOTED"), "Not Promoted", "Check")),"Check")</f>
        <v>Not Promoted</v>
      </c>
      <c r="AA117" t="str">
        <f>IFERROR(PROPER(TRIM('01_raw_data'!Z120)), "")</f>
        <v>Master'S</v>
      </c>
      <c r="AB117" t="str">
        <f>IFERROR(PROPER(TRIM('01_raw_data'!AA120)),"")</f>
        <v>University Hiring</v>
      </c>
      <c r="AC117" t="str">
        <f>IFERROR(IF(UPPER(TRIM('01_raw_data'!AB120))="HYBRID","Hybrid",IF(OR(UPPER(TRIM('01_raw_data'!AB120))="REMOTE",UPPER(TRIM('01_raw_data'!AB120))="WFH",UPPER(TRIM('01_raw_data'!AB120))="WORK FROM HOME"),"Remote",IF(OR(UPPER(TRIM('01_raw_data'!AB120))="ONSITE",UPPER(TRIM('01_raw_data'!AB120))="ON-SITE",UPPER(TRIM('01_raw_data'!AB120))="OFFICE"),"Office"))),"Check")</f>
        <v>Hybrid</v>
      </c>
      <c r="AD117" t="str">
        <f>IFERROR(VLOOKUP(UPPER(TRIM('01_raw_data'!AC120)),'09_cost_center'!$A$5:$E$19,1,FALSE), "Check")</f>
        <v>EU-CC101</v>
      </c>
      <c r="AE117" t="str">
        <f>IFERROR(IF(OR(UPPER(TRIM('01_raw_data'!AD120))="CONTRACT", UPPER(TRIM('01_raw_data'!AD120))="CONTRACTOR"), "Contract", IF(OR(PROPER(TRIM('01_raw_data'!AD120))="FTE", UPPER(TRIM('01_raw_data'!AD120))="FULL TIME", UPPER(TRIM('01_raw_data'!AD120))="FULL-TIME"), "Full Time", IF(OR(UPPER(TRIM('01_raw_data'!AD120))="INTERN", UPPER(TRIM('01_raw_data'!AD120))="INTERNSHIP"), "Intern", IF(OR(UPPER(TRIM('01_raw_data'!AD120))="PART TIME", UPPER(TRIM('01_raw_data'!AD120))="PART-TIME"), "Part Time")))), "Check")</f>
        <v>Full Time</v>
      </c>
      <c r="AF117">
        <f>IFERROR(IF(AND(VALUE('01_raw_data'!AE120)&gt;=0,VALUE('01_raw_data'!AE120)&lt;=100), VALUE('01_raw_data'!AE120), "Check"), "Check")</f>
        <v>65</v>
      </c>
    </row>
    <row r="118" spans="1:32" x14ac:dyDescent="0.2">
      <c r="A118" t="str">
        <f>"E"&amp;TEXT(VALUE(SUBSTITUTE(UPPER(TRIM('01_raw_data'!A121)),"E","")),"0000")</f>
        <v>E0117</v>
      </c>
      <c r="B118" t="str">
        <f>IF('01_raw_data'!B121="", "", PROPER(TRIM('01_raw_data'!B121)))</f>
        <v>Erik Rodriguez</v>
      </c>
      <c r="C118" t="str">
        <f>_xlfn.XLOOKUP(PROPER(TRIM('01_raw_data'!C121)),'03_lookups'!$A$4:$A$9,'03_lookups'!$B$4:$B$9,"Needs Review")</f>
        <v>Male</v>
      </c>
      <c r="D118">
        <f>VALUE('01_raw_data'!D121)</f>
        <v>39</v>
      </c>
      <c r="E118" s="17">
        <f>IF(OR('01_raw_data'!E121="", LOWER(TRIM('01_raw_data'!E121))="not available"), "Missing", '01_raw_data'!E121)</f>
        <v>31746</v>
      </c>
      <c r="F118" t="str">
        <f t="shared" si="1"/>
        <v>Valid</v>
      </c>
      <c r="G118" t="str">
        <f>_xlfn.XLOOKUP(UPPER(TRIM('01_raw_data'!F121)),'04_departments'!A121:A176,'04_departments'!C121:C176,"Needs Review")</f>
        <v>Needs Review</v>
      </c>
      <c r="H118" t="str">
        <f>_xlfn.XLOOKUP('01_clean_data'!G118, '04_departments'!$C$5:$C$60,'04_departments'!$D$5:$D$60,"Needs Review")</f>
        <v>Needs Review</v>
      </c>
      <c r="I118" t="str">
        <f>PROPER(TRIM('01_raw_data'!H121))</f>
        <v>Platform Engineer</v>
      </c>
      <c r="J118" t="str">
        <f>IFERROR(UPPER('01_raw_data'!I121), "")</f>
        <v>L2</v>
      </c>
      <c r="K118" t="str">
        <f>IFERROR(UPPER('01_raw_data'!J121), "")</f>
        <v>M030</v>
      </c>
      <c r="L118" t="str">
        <f>IFERROR(VLOOKUP(K118,'05_manager_mapping'!$A$5:$B$64,2), "Missing")</f>
        <v>Sem Thomas</v>
      </c>
      <c r="M118" t="str">
        <f>IFERROR(_xlfn.XLOOKUP('01_raw_data'!L121,'06_location_master'!$B$5:$B$60,'06_location_master'!$C$5:$C$60), "Missing Location")</f>
        <v>Barcelona</v>
      </c>
      <c r="N118" t="str">
        <f>IFERROR(_xlfn.XLOOKUP(M118,'06_location_master'!$C$5:$C$60,'06_location_master'!$D$5:$D$60), "Missing Country")</f>
        <v>Spain</v>
      </c>
      <c r="O118" t="str">
        <f>IFERROR(_xlfn.XLOOKUP(M118,'06_location_master'!$C$5:$C$60,'06_location_master'!$E$5:$E$60), "Missing State")</f>
        <v>Catalonia</v>
      </c>
      <c r="P118" s="17">
        <f>IFERROR(--'01_raw_data'!O121,"Missing Date")</f>
        <v>45304</v>
      </c>
      <c r="Q118" s="17" t="str">
        <f>IF(TRIM('01_raw_data'!P121)="","", IFERROR('01_raw_data'!P121, "check"))</f>
        <v/>
      </c>
      <c r="R118" t="str">
        <f>IFERROR(IF(OR(UPPER(TRIM('01_raw_data'!Q121))="A",UPPER(TRIM('01_raw_data'!Q121)="ACTVE"),UPPER(TRIM('01_raw_data'!Q121))="ACTIVE"), "Active", IF(OR(UPPER(TRIM('01_raw_data'!Q121)="INACTIVE"),UPPER(TRIM('01_raw_data'!Q121))="INACTVE"),"Inactive",IF(OR(UPPER(TRIM('01_raw_data'!Q121))="EXITED"), "Exited", IF(OR(UPPER(TRIM('01_raw_data'!Q121))="TERMINATED"), "Terminated", IF(OR(UPPER(TRIM('01_raw_data'!Q121))="LEFT"),"Left",IF(OR(UPPER(TRIM('01_raw_data'!Q121))="RESIGNED"),"Resigned")))))),"Check")</f>
        <v>Active</v>
      </c>
      <c r="S118" s="19">
        <f>IFERROR(IF(VALUE('01_raw_data'!R121)&gt;0,VALUE('01_raw_data'!R121),"Check"),"Check")</f>
        <v>48000</v>
      </c>
      <c r="T118" s="19">
        <f>IFERROR(IF(VALUE('01_raw_data'!S121)&gt;0, VALUE('01_raw_data'!S121), "Check"), "Check")</f>
        <v>2400</v>
      </c>
      <c r="U118">
        <f>IFERROR(VLOOKUP(UPPER(TRIM('01_raw_data'!T121)),'07_performance_master'!$A$5:$B$14,2,FALSE),"Check")</f>
        <v>3</v>
      </c>
      <c r="V118" t="str">
        <f>IFERROR(IF(VALUE('01_raw_data'!U121)&gt;0,VALUE('01_raw_data'!U121),"Check"),"Check")</f>
        <v>Check</v>
      </c>
      <c r="W118">
        <f>IFERROR(IF(VALUE('01_raw_data'!V121)&gt;=0, VALUE('01_raw_data'!V121), "Check"), "Check")</f>
        <v>16</v>
      </c>
      <c r="X118">
        <f>IFERROR(IF(VALUE('01_raw_data'!W121)&gt;=0, VALUE('01_raw_data'!W121),"Check"), "Check")</f>
        <v>3</v>
      </c>
      <c r="Y118">
        <f>IFERROR(IF(AND(VALUE('01_raw_data'!X121)&gt;=0, VALUE('01_raw_data'!X121)&lt;=100), VALUE('01_raw_data'!X121), "Check"), "Check")</f>
        <v>65</v>
      </c>
      <c r="Z118" t="str">
        <f>IFERROR(IF(OR(UPPER(TRIM('01_raw_data'!Y121))="YES", UPPER(TRIM('01_raw_data'!Y121))="PROMOTED"),"Promoted", IF(OR(UPPER(TRIM('01_raw_data'!Y121))="NO",UPPER(TRIM('01_raw_data'!Y121))="NOT PROMOTED"), "Not Promoted", "Check")),"Check")</f>
        <v>Not Promoted</v>
      </c>
      <c r="AA118" t="str">
        <f>IFERROR(PROPER(TRIM('01_raw_data'!Z121)), "")</f>
        <v>Bachelor'S</v>
      </c>
      <c r="AB118" t="str">
        <f>IFERROR(PROPER(TRIM('01_raw_data'!AA121)),"")</f>
        <v>Agency</v>
      </c>
      <c r="AC118" t="str">
        <f>IFERROR(IF(UPPER(TRIM('01_raw_data'!AB121))="HYBRID","Hybrid",IF(OR(UPPER(TRIM('01_raw_data'!AB121))="REMOTE",UPPER(TRIM('01_raw_data'!AB121))="WFH",UPPER(TRIM('01_raw_data'!AB121))="WORK FROM HOME"),"Remote",IF(OR(UPPER(TRIM('01_raw_data'!AB121))="ONSITE",UPPER(TRIM('01_raw_data'!AB121))="ON-SITE",UPPER(TRIM('01_raw_data'!AB121))="OFFICE"),"Office"))),"Check")</f>
        <v>Hybrid</v>
      </c>
      <c r="AD118" t="str">
        <f>IFERROR(VLOOKUP(UPPER(TRIM('01_raw_data'!AC121)),'09_cost_center'!$A$5:$E$19,1,FALSE), "Check")</f>
        <v>EU-CC101</v>
      </c>
      <c r="AE118" t="str">
        <f>IFERROR(IF(OR(UPPER(TRIM('01_raw_data'!AD121))="CONTRACT", UPPER(TRIM('01_raw_data'!AD121))="CONTRACTOR"), "Contract", IF(OR(PROPER(TRIM('01_raw_data'!AD121))="FTE", UPPER(TRIM('01_raw_data'!AD121))="FULL TIME", UPPER(TRIM('01_raw_data'!AD121))="FULL-TIME"), "Full Time", IF(OR(UPPER(TRIM('01_raw_data'!AD121))="INTERN", UPPER(TRIM('01_raw_data'!AD121))="INTERNSHIP"), "Intern", IF(OR(UPPER(TRIM('01_raw_data'!AD121))="PART TIME", UPPER(TRIM('01_raw_data'!AD121))="PART-TIME"), "Part Time")))), "Check")</f>
        <v>Full Time</v>
      </c>
      <c r="AF118">
        <f>IFERROR(IF(AND(VALUE('01_raw_data'!AE121)&gt;=0,VALUE('01_raw_data'!AE121)&lt;=100), VALUE('01_raw_data'!AE121), "Check"), "Check")</f>
        <v>58.2</v>
      </c>
    </row>
    <row r="119" spans="1:32" x14ac:dyDescent="0.2">
      <c r="A119" t="str">
        <f>"E"&amp;TEXT(VALUE(SUBSTITUTE(UPPER(TRIM('01_raw_data'!A122)),"E","")),"0000")</f>
        <v>E0118</v>
      </c>
      <c r="B119" t="str">
        <f>IF('01_raw_data'!B122="", "", PROPER(TRIM('01_raw_data'!B122)))</f>
        <v>Julia Thomas</v>
      </c>
      <c r="C119" t="str">
        <f>_xlfn.XLOOKUP(PROPER(TRIM('01_raw_data'!C122)),'03_lookups'!$A$4:$A$9,'03_lookups'!$B$4:$B$9,"Needs Review")</f>
        <v>Female</v>
      </c>
      <c r="D119">
        <f>VALUE('01_raw_data'!D122)</f>
        <v>52</v>
      </c>
      <c r="E119" s="17">
        <f>IF(OR('01_raw_data'!E122="", LOWER(TRIM('01_raw_data'!E122))="not available"), "Missing", '01_raw_data'!E122)</f>
        <v>26923</v>
      </c>
      <c r="F119" t="str">
        <f t="shared" si="1"/>
        <v>Valid</v>
      </c>
      <c r="G119" t="str">
        <f>_xlfn.XLOOKUP(UPPER(TRIM('01_raw_data'!F122)),'04_departments'!A122:A177,'04_departments'!C122:C177,"Needs Review")</f>
        <v>Needs Review</v>
      </c>
      <c r="H119" t="str">
        <f>_xlfn.XLOOKUP('01_clean_data'!G119, '04_departments'!$C$5:$C$60,'04_departments'!$D$5:$D$60,"Needs Review")</f>
        <v>Needs Review</v>
      </c>
      <c r="I119" t="str">
        <f>PROPER(TRIM('01_raw_data'!H122))</f>
        <v>Sales Executive</v>
      </c>
      <c r="J119" t="str">
        <f>IFERROR(UPPER('01_raw_data'!I122), "")</f>
        <v>L3</v>
      </c>
      <c r="K119" t="str">
        <f>IFERROR(UPPER('01_raw_data'!J122), "")</f>
        <v>M016</v>
      </c>
      <c r="L119" t="str">
        <f>IFERROR(VLOOKUP(K119,'05_manager_mapping'!$A$5:$B$64,2), "Missing")</f>
        <v>Juliette Williams</v>
      </c>
      <c r="M119" t="str">
        <f>IFERROR(_xlfn.XLOOKUP('01_raw_data'!L122,'06_location_master'!$B$5:$B$60,'06_location_master'!$C$5:$C$60), "Missing Location")</f>
        <v>Missing Location</v>
      </c>
      <c r="N119" t="str">
        <f>IFERROR(_xlfn.XLOOKUP(M119,'06_location_master'!$C$5:$C$60,'06_location_master'!$D$5:$D$60), "Missing Country")</f>
        <v>Missing Country</v>
      </c>
      <c r="O119" t="str">
        <f>IFERROR(_xlfn.XLOOKUP(M119,'06_location_master'!$C$5:$C$60,'06_location_master'!$E$5:$E$60), "Missing State")</f>
        <v>Missing State</v>
      </c>
      <c r="P119" s="17" t="str">
        <f>IFERROR(--'01_raw_data'!O122,"Missing Date")</f>
        <v>Missing Date</v>
      </c>
      <c r="Q119" s="17" t="str">
        <f>IF(TRIM('01_raw_data'!P122)="","", IFERROR('01_raw_data'!P122, "check"))</f>
        <v/>
      </c>
      <c r="R119" t="str">
        <f>IFERROR(IF(OR(UPPER(TRIM('01_raw_data'!Q122))="A",UPPER(TRIM('01_raw_data'!Q122)="ACTVE"),UPPER(TRIM('01_raw_data'!Q122))="ACTIVE"), "Active", IF(OR(UPPER(TRIM('01_raw_data'!Q122)="INACTIVE"),UPPER(TRIM('01_raw_data'!Q122))="INACTVE"),"Inactive",IF(OR(UPPER(TRIM('01_raw_data'!Q122))="EXITED"), "Exited", IF(OR(UPPER(TRIM('01_raw_data'!Q122))="TERMINATED"), "Terminated", IF(OR(UPPER(TRIM('01_raw_data'!Q122))="LEFT"),"Left",IF(OR(UPPER(TRIM('01_raw_data'!Q122))="RESIGNED"),"Resigned")))))),"Check")</f>
        <v>Active</v>
      </c>
      <c r="S119" s="19">
        <f>IFERROR(IF(VALUE('01_raw_data'!R122)&gt;0,VALUE('01_raw_data'!R122),"Check"),"Check")</f>
        <v>85000</v>
      </c>
      <c r="T119" s="19">
        <f>IFERROR(IF(VALUE('01_raw_data'!S122)&gt;0, VALUE('01_raw_data'!S122), "Check"), "Check")</f>
        <v>1700</v>
      </c>
      <c r="U119">
        <f>IFERROR(VLOOKUP(UPPER(TRIM('01_raw_data'!T122)),'07_performance_master'!$A$5:$B$14,2,FALSE),"Check")</f>
        <v>2</v>
      </c>
      <c r="V119">
        <f>IFERROR(IF(VALUE('01_raw_data'!U122)&gt;0,VALUE('01_raw_data'!U122),"Check"),"Check")</f>
        <v>32</v>
      </c>
      <c r="W119">
        <f>IFERROR(IF(VALUE('01_raw_data'!V122)&gt;=0, VALUE('01_raw_data'!V122), "Check"), "Check")</f>
        <v>14</v>
      </c>
      <c r="X119">
        <f>IFERROR(IF(VALUE('01_raw_data'!W122)&gt;=0, VALUE('01_raw_data'!W122),"Check"), "Check")</f>
        <v>21</v>
      </c>
      <c r="Y119">
        <f>IFERROR(IF(AND(VALUE('01_raw_data'!X122)&gt;=0, VALUE('01_raw_data'!X122)&lt;=100), VALUE('01_raw_data'!X122), "Check"), "Check")</f>
        <v>39</v>
      </c>
      <c r="Z119" t="str">
        <f>IFERROR(IF(OR(UPPER(TRIM('01_raw_data'!Y122))="YES", UPPER(TRIM('01_raw_data'!Y122))="PROMOTED"),"Promoted", IF(OR(UPPER(TRIM('01_raw_data'!Y122))="NO",UPPER(TRIM('01_raw_data'!Y122))="NOT PROMOTED"), "Not Promoted", "Check")),"Check")</f>
        <v>Not Promoted</v>
      </c>
      <c r="AA119" t="str">
        <f>IFERROR(PROPER(TRIM('01_raw_data'!Z122)), "")</f>
        <v>Bachelor'S</v>
      </c>
      <c r="AB119" t="str">
        <f>IFERROR(PROPER(TRIM('01_raw_data'!AA122)),"")</f>
        <v>Indeed</v>
      </c>
      <c r="AC119" t="str">
        <f>IFERROR(IF(UPPER(TRIM('01_raw_data'!AB122))="HYBRID","Hybrid",IF(OR(UPPER(TRIM('01_raw_data'!AB122))="REMOTE",UPPER(TRIM('01_raw_data'!AB122))="WFH",UPPER(TRIM('01_raw_data'!AB122))="WORK FROM HOME"),"Remote",IF(OR(UPPER(TRIM('01_raw_data'!AB122))="ONSITE",UPPER(TRIM('01_raw_data'!AB122))="ON-SITE",UPPER(TRIM('01_raw_data'!AB122))="OFFICE"),"Office"))),"Check")</f>
        <v>Office</v>
      </c>
      <c r="AD119" t="str">
        <f>IFERROR(VLOOKUP(UPPER(TRIM('01_raw_data'!AC122)),'09_cost_center'!$A$5:$E$19,1,FALSE), "Check")</f>
        <v>EU-CC201</v>
      </c>
      <c r="AE119" t="str">
        <f>IFERROR(IF(OR(UPPER(TRIM('01_raw_data'!AD122))="CONTRACT", UPPER(TRIM('01_raw_data'!AD122))="CONTRACTOR"), "Contract", IF(OR(PROPER(TRIM('01_raw_data'!AD122))="FTE", UPPER(TRIM('01_raw_data'!AD122))="FULL TIME", UPPER(TRIM('01_raw_data'!AD122))="FULL-TIME"), "Full Time", IF(OR(UPPER(TRIM('01_raw_data'!AD122))="INTERN", UPPER(TRIM('01_raw_data'!AD122))="INTERNSHIP"), "Intern", IF(OR(UPPER(TRIM('01_raw_data'!AD122))="PART TIME", UPPER(TRIM('01_raw_data'!AD122))="PART-TIME"), "Part Time")))), "Check")</f>
        <v>Full Time</v>
      </c>
      <c r="AF119">
        <f>IFERROR(IF(AND(VALUE('01_raw_data'!AE122)&gt;=0,VALUE('01_raw_data'!AE122)&lt;=100), VALUE('01_raw_data'!AE122), "Check"), "Check")</f>
        <v>0</v>
      </c>
    </row>
    <row r="120" spans="1:32" x14ac:dyDescent="0.2">
      <c r="A120" t="str">
        <f>"E"&amp;TEXT(VALUE(SUBSTITUTE(UPPER(TRIM('01_raw_data'!A123)),"E","")),"0000")</f>
        <v>E0112</v>
      </c>
      <c r="B120" t="str">
        <f>IF('01_raw_data'!B123="", "", PROPER(TRIM('01_raw_data'!B123)))</f>
        <v>Julia Larsson</v>
      </c>
      <c r="C120" t="str">
        <f>_xlfn.XLOOKUP(PROPER(TRIM('01_raw_data'!C123)),'03_lookups'!$A$4:$A$9,'03_lookups'!$B$4:$B$9,"Needs Review")</f>
        <v>Male</v>
      </c>
      <c r="D120">
        <f>VALUE('01_raw_data'!D123)</f>
        <v>44</v>
      </c>
      <c r="E120" s="17">
        <f>IF(OR('01_raw_data'!E123="", LOWER(TRIM('01_raw_data'!E123))="not available"), "Missing", '01_raw_data'!E123)</f>
        <v>29826</v>
      </c>
      <c r="F120" t="str">
        <f t="shared" si="1"/>
        <v>Valid</v>
      </c>
      <c r="G120" t="str">
        <f>_xlfn.XLOOKUP(UPPER(TRIM('01_raw_data'!F123)),'04_departments'!A123:A178,'04_departments'!C123:C178,"Needs Review")</f>
        <v>Needs Review</v>
      </c>
      <c r="H120" t="str">
        <f>_xlfn.XLOOKUP('01_clean_data'!G120, '04_departments'!$C$5:$C$60,'04_departments'!$D$5:$D$60,"Needs Review")</f>
        <v>Needs Review</v>
      </c>
      <c r="I120" t="str">
        <f>PROPER(TRIM('01_raw_data'!H123))</f>
        <v>Growth Marketer</v>
      </c>
      <c r="J120" t="str">
        <f>IFERROR(UPPER('01_raw_data'!I123), "")</f>
        <v>L3</v>
      </c>
      <c r="K120" t="str">
        <f>IFERROR(UPPER('01_raw_data'!J123), "")</f>
        <v>M006</v>
      </c>
      <c r="L120" t="str">
        <f>IFERROR(VLOOKUP(K120,'05_manager_mapping'!$A$5:$B$64,2), "Missing")</f>
        <v>Aleksander Fischer</v>
      </c>
      <c r="M120" t="str">
        <f>IFERROR(_xlfn.XLOOKUP('01_raw_data'!L123,'06_location_master'!$B$5:$B$60,'06_location_master'!$C$5:$C$60), "Missing Location")</f>
        <v>Rotterdam</v>
      </c>
      <c r="N120" t="str">
        <f>IFERROR(_xlfn.XLOOKUP(M120,'06_location_master'!$C$5:$C$60,'06_location_master'!$D$5:$D$60), "Missing Country")</f>
        <v>Netherlands</v>
      </c>
      <c r="O120" t="str">
        <f>IFERROR(_xlfn.XLOOKUP(M120,'06_location_master'!$C$5:$C$60,'06_location_master'!$E$5:$E$60), "Missing State")</f>
        <v>South Holland</v>
      </c>
      <c r="P120" s="17">
        <f>IFERROR(--'01_raw_data'!O123,"Missing Date")</f>
        <v>43103</v>
      </c>
      <c r="Q120" s="17">
        <f>IF(TRIM('01_raw_data'!P123)="","", IFERROR('01_raw_data'!P123, "check"))</f>
        <v>45657</v>
      </c>
      <c r="R120" t="str">
        <f>IFERROR(IF(OR(UPPER(TRIM('01_raw_data'!Q123))="A",UPPER(TRIM('01_raw_data'!Q123)="ACTVE"),UPPER(TRIM('01_raw_data'!Q123))="ACTIVE"), "Active", IF(OR(UPPER(TRIM('01_raw_data'!Q123)="INACTIVE"),UPPER(TRIM('01_raw_data'!Q123))="INACTVE"),"Inactive",IF(OR(UPPER(TRIM('01_raw_data'!Q123))="EXITED"), "Exited", IF(OR(UPPER(TRIM('01_raw_data'!Q123))="TERMINATED"), "Terminated", IF(OR(UPPER(TRIM('01_raw_data'!Q123))="LEFT"),"Left",IF(OR(UPPER(TRIM('01_raw_data'!Q123))="RESIGNED"),"Resigned")))))),"Check")</f>
        <v>Terminated</v>
      </c>
      <c r="S120" s="19">
        <f>IFERROR(IF(VALUE('01_raw_data'!R123)&gt;0,VALUE('01_raw_data'!R123),"Check"),"Check")</f>
        <v>68000</v>
      </c>
      <c r="T120" s="19">
        <f>IFERROR(IF(VALUE('01_raw_data'!S123)&gt;0, VALUE('01_raw_data'!S123), "Check"), "Check")</f>
        <v>3400</v>
      </c>
      <c r="U120">
        <f>IFERROR(VLOOKUP(UPPER(TRIM('01_raw_data'!T123)),'07_performance_master'!$A$5:$B$14,2,FALSE),"Check")</f>
        <v>3</v>
      </c>
      <c r="V120">
        <f>IFERROR(IF(VALUE('01_raw_data'!U123)&gt;0,VALUE('01_raw_data'!U123),"Check"),"Check")</f>
        <v>25</v>
      </c>
      <c r="W120">
        <f>IFERROR(IF(VALUE('01_raw_data'!V123)&gt;=0, VALUE('01_raw_data'!V123), "Check"), "Check")</f>
        <v>18</v>
      </c>
      <c r="X120">
        <f>IFERROR(IF(VALUE('01_raw_data'!W123)&gt;=0, VALUE('01_raw_data'!W123),"Check"), "Check")</f>
        <v>7</v>
      </c>
      <c r="Y120">
        <f>IFERROR(IF(AND(VALUE('01_raw_data'!X123)&gt;=0, VALUE('01_raw_data'!X123)&lt;=100), VALUE('01_raw_data'!X123), "Check"), "Check")</f>
        <v>30</v>
      </c>
      <c r="Z120" t="str">
        <f>IFERROR(IF(OR(UPPER(TRIM('01_raw_data'!Y123))="YES", UPPER(TRIM('01_raw_data'!Y123))="PROMOTED"),"Promoted", IF(OR(UPPER(TRIM('01_raw_data'!Y123))="NO",UPPER(TRIM('01_raw_data'!Y123))="NOT PROMOTED"), "Not Promoted", "Check")),"Check")</f>
        <v>Not Promoted</v>
      </c>
      <c r="AA120" t="str">
        <f>IFERROR(PROPER(TRIM('01_raw_data'!Z123)), "")</f>
        <v>Master'S</v>
      </c>
      <c r="AB120" t="str">
        <f>IFERROR(PROPER(TRIM('01_raw_data'!AA123)),"")</f>
        <v>Agency</v>
      </c>
      <c r="AC120" t="str">
        <f>IFERROR(IF(UPPER(TRIM('01_raw_data'!AB123))="HYBRID","Hybrid",IF(OR(UPPER(TRIM('01_raw_data'!AB123))="REMOTE",UPPER(TRIM('01_raw_data'!AB123))="WFH",UPPER(TRIM('01_raw_data'!AB123))="WORK FROM HOME"),"Remote",IF(OR(UPPER(TRIM('01_raw_data'!AB123))="ONSITE",UPPER(TRIM('01_raw_data'!AB123))="ON-SITE",UPPER(TRIM('01_raw_data'!AB123))="OFFICE"),"Office"))),"Check")</f>
        <v>Office</v>
      </c>
      <c r="AD120" t="str">
        <f>IFERROR(VLOOKUP(UPPER(TRIM('01_raw_data'!AC123)),'09_cost_center'!$A$5:$E$19,1,FALSE), "Check")</f>
        <v>EU-CC203</v>
      </c>
      <c r="AE120" t="str">
        <f>IFERROR(IF(OR(UPPER(TRIM('01_raw_data'!AD123))="CONTRACT", UPPER(TRIM('01_raw_data'!AD123))="CONTRACTOR"), "Contract", IF(OR(PROPER(TRIM('01_raw_data'!AD123))="FTE", UPPER(TRIM('01_raw_data'!AD123))="FULL TIME", UPPER(TRIM('01_raw_data'!AD123))="FULL-TIME"), "Full Time", IF(OR(UPPER(TRIM('01_raw_data'!AD123))="INTERN", UPPER(TRIM('01_raw_data'!AD123))="INTERNSHIP"), "Intern", IF(OR(UPPER(TRIM('01_raw_data'!AD123))="PART TIME", UPPER(TRIM('01_raw_data'!AD123))="PART-TIME"), "Part Time")))), "Check")</f>
        <v>Full Time</v>
      </c>
      <c r="AF120">
        <f>IFERROR(IF(AND(VALUE('01_raw_data'!AE123)&gt;=0,VALUE('01_raw_data'!AE123)&lt;=100), VALUE('01_raw_data'!AE123), "Check"), "Check")</f>
        <v>50.2</v>
      </c>
    </row>
    <row r="121" spans="1:32" x14ac:dyDescent="0.2">
      <c r="A121" t="str">
        <f>"E"&amp;TEXT(VALUE(SUBSTITUTE(UPPER(TRIM('01_raw_data'!A124)),"E","")),"0000")</f>
        <v>E0120</v>
      </c>
      <c r="B121" t="str">
        <f>IF('01_raw_data'!B124="", "", PROPER(TRIM('01_raw_data'!B124)))</f>
        <v>Marie Fernandes</v>
      </c>
      <c r="C121" t="str">
        <f>_xlfn.XLOOKUP(PROPER(TRIM('01_raw_data'!C124)),'03_lookups'!$A$4:$A$9,'03_lookups'!$B$4:$B$9,"Needs Review")</f>
        <v>Male</v>
      </c>
      <c r="D121">
        <f>VALUE('01_raw_data'!D124)</f>
        <v>55</v>
      </c>
      <c r="E121" s="17">
        <f>IF(OR('01_raw_data'!E124="", LOWER(TRIM('01_raw_data'!E124))="not available"), "Missing", '01_raw_data'!E124)</f>
        <v>25912</v>
      </c>
      <c r="F121" t="str">
        <f t="shared" si="1"/>
        <v>Valid</v>
      </c>
      <c r="G121" t="str">
        <f>_xlfn.XLOOKUP(UPPER(TRIM('01_raw_data'!F124)),'04_departments'!A124:A179,'04_departments'!C124:C179,"Needs Review")</f>
        <v>Needs Review</v>
      </c>
      <c r="H121" t="str">
        <f>_xlfn.XLOOKUP('01_clean_data'!G121, '04_departments'!$C$5:$C$60,'04_departments'!$D$5:$D$60,"Needs Review")</f>
        <v>Needs Review</v>
      </c>
      <c r="I121" t="str">
        <f>PROPER(TRIM('01_raw_data'!H124))</f>
        <v>Security Lead</v>
      </c>
      <c r="J121" t="str">
        <f>IFERROR(UPPER('01_raw_data'!I124), "")</f>
        <v>L3</v>
      </c>
      <c r="K121" t="str">
        <f>IFERROR(UPPER('01_raw_data'!J124), "")</f>
        <v>M014</v>
      </c>
      <c r="L121" t="str">
        <f>IFERROR(VLOOKUP(K121,'05_manager_mapping'!$A$5:$B$64,2), "Missing")</f>
        <v>Elena Szymanski</v>
      </c>
      <c r="M121" t="str">
        <f>IFERROR(_xlfn.XLOOKUP('01_raw_data'!L124,'06_location_master'!$B$5:$B$60,'06_location_master'!$C$5:$C$60), "Missing Location")</f>
        <v>Frankfurt</v>
      </c>
      <c r="N121" t="str">
        <f>IFERROR(_xlfn.XLOOKUP(M121,'06_location_master'!$C$5:$C$60,'06_location_master'!$D$5:$D$60), "Missing Country")</f>
        <v>Germany</v>
      </c>
      <c r="O121" t="str">
        <f>IFERROR(_xlfn.XLOOKUP(M121,'06_location_master'!$C$5:$C$60,'06_location_master'!$E$5:$E$60), "Missing State")</f>
        <v>Hesse</v>
      </c>
      <c r="P121" s="17">
        <f>IFERROR(--'01_raw_data'!O124,"Missing Date")</f>
        <v>43914</v>
      </c>
      <c r="Q121" s="17" t="str">
        <f>IF(TRIM('01_raw_data'!P124)="","", IFERROR('01_raw_data'!P124, "check"))</f>
        <v/>
      </c>
      <c r="R121" t="str">
        <f>IFERROR(IF(OR(UPPER(TRIM('01_raw_data'!Q124))="A",UPPER(TRIM('01_raw_data'!Q124)="ACTVE"),UPPER(TRIM('01_raw_data'!Q124))="ACTIVE"), "Active", IF(OR(UPPER(TRIM('01_raw_data'!Q124)="INACTIVE"),UPPER(TRIM('01_raw_data'!Q124))="INACTVE"),"Inactive",IF(OR(UPPER(TRIM('01_raw_data'!Q124))="EXITED"), "Exited", IF(OR(UPPER(TRIM('01_raw_data'!Q124))="TERMINATED"), "Terminated", IF(OR(UPPER(TRIM('01_raw_data'!Q124))="LEFT"),"Left",IF(OR(UPPER(TRIM('01_raw_data'!Q124))="RESIGNED"),"Resigned")))))),"Check")</f>
        <v>Active</v>
      </c>
      <c r="S121" s="19">
        <f>IFERROR(IF(VALUE('01_raw_data'!R124)&gt;0,VALUE('01_raw_data'!R124),"Check"),"Check")</f>
        <v>88000</v>
      </c>
      <c r="T121" s="19">
        <f>IFERROR(IF(VALUE('01_raw_data'!S124)&gt;0, VALUE('01_raw_data'!S124), "Check"), "Check")</f>
        <v>12300</v>
      </c>
      <c r="U121">
        <f>IFERROR(VLOOKUP(UPPER(TRIM('01_raw_data'!T124)),'07_performance_master'!$A$5:$B$14,2,FALSE),"Check")</f>
        <v>5</v>
      </c>
      <c r="V121">
        <f>IFERROR(IF(VALUE('01_raw_data'!U124)&gt;0,VALUE('01_raw_data'!U124),"Check"),"Check")</f>
        <v>19</v>
      </c>
      <c r="W121">
        <f>IFERROR(IF(VALUE('01_raw_data'!V124)&gt;=0, VALUE('01_raw_data'!V124), "Check"), "Check")</f>
        <v>11</v>
      </c>
      <c r="X121">
        <f>IFERROR(IF(VALUE('01_raw_data'!W124)&gt;=0, VALUE('01_raw_data'!W124),"Check"), "Check")</f>
        <v>25</v>
      </c>
      <c r="Y121">
        <f>IFERROR(IF(AND(VALUE('01_raw_data'!X124)&gt;=0, VALUE('01_raw_data'!X124)&lt;=100), VALUE('01_raw_data'!X124), "Check"), "Check")</f>
        <v>70</v>
      </c>
      <c r="Z121" t="str">
        <f>IFERROR(IF(OR(UPPER(TRIM('01_raw_data'!Y124))="YES", UPPER(TRIM('01_raw_data'!Y124))="PROMOTED"),"Promoted", IF(OR(UPPER(TRIM('01_raw_data'!Y124))="NO",UPPER(TRIM('01_raw_data'!Y124))="NOT PROMOTED"), "Not Promoted", "Check")),"Check")</f>
        <v>Not Promoted</v>
      </c>
      <c r="AA121" t="str">
        <f>IFERROR(PROPER(TRIM('01_raw_data'!Z124)), "")</f>
        <v>Master'S</v>
      </c>
      <c r="AB121" t="str">
        <f>IFERROR(PROPER(TRIM('01_raw_data'!AA124)),"")</f>
        <v>University Hiring</v>
      </c>
      <c r="AC121" t="str">
        <f>IFERROR(IF(UPPER(TRIM('01_raw_data'!AB124))="HYBRID","Hybrid",IF(OR(UPPER(TRIM('01_raw_data'!AB124))="REMOTE",UPPER(TRIM('01_raw_data'!AB124))="WFH",UPPER(TRIM('01_raw_data'!AB124))="WORK FROM HOME"),"Remote",IF(OR(UPPER(TRIM('01_raw_data'!AB124))="ONSITE",UPPER(TRIM('01_raw_data'!AB124))="ON-SITE",UPPER(TRIM('01_raw_data'!AB124))="OFFICE"),"Office"))),"Check")</f>
        <v>Hybrid</v>
      </c>
      <c r="AD121" t="str">
        <f>IFERROR(VLOOKUP(UPPER(TRIM('01_raw_data'!AC124)),'09_cost_center'!$A$5:$E$19,1,FALSE), "Check")</f>
        <v>EU-CC503</v>
      </c>
      <c r="AE121" t="str">
        <f>IFERROR(IF(OR(UPPER(TRIM('01_raw_data'!AD124))="CONTRACT", UPPER(TRIM('01_raw_data'!AD124))="CONTRACTOR"), "Contract", IF(OR(PROPER(TRIM('01_raw_data'!AD124))="FTE", UPPER(TRIM('01_raw_data'!AD124))="FULL TIME", UPPER(TRIM('01_raw_data'!AD124))="FULL-TIME"), "Full Time", IF(OR(UPPER(TRIM('01_raw_data'!AD124))="INTERN", UPPER(TRIM('01_raw_data'!AD124))="INTERNSHIP"), "Intern", IF(OR(UPPER(TRIM('01_raw_data'!AD124))="PART TIME", UPPER(TRIM('01_raw_data'!AD124))="PART-TIME"), "Part Time")))), "Check")</f>
        <v>Full Time</v>
      </c>
      <c r="AF121">
        <f>IFERROR(IF(AND(VALUE('01_raw_data'!AE124)&gt;=0,VALUE('01_raw_data'!AE124)&lt;=100), VALUE('01_raw_data'!AE124), "Check"), "Check")</f>
        <v>74.2</v>
      </c>
    </row>
    <row r="122" spans="1:32" x14ac:dyDescent="0.2">
      <c r="A122" t="str">
        <f>"E"&amp;TEXT(VALUE(SUBSTITUTE(UPPER(TRIM('01_raw_data'!A125)),"E","")),"0000")</f>
        <v>E0121</v>
      </c>
      <c r="B122" t="str">
        <f>IF('01_raw_data'!B125="", "", PROPER(TRIM('01_raw_data'!B125)))</f>
        <v>Natalia Mulder</v>
      </c>
      <c r="C122" t="str">
        <f>_xlfn.XLOOKUP(PROPER(TRIM('01_raw_data'!C125)),'03_lookups'!$A$4:$A$9,'03_lookups'!$B$4:$B$9,"Needs Review")</f>
        <v>Female</v>
      </c>
      <c r="D122">
        <f>VALUE('01_raw_data'!D125)</f>
        <v>40</v>
      </c>
      <c r="E122" s="17">
        <f>IF(OR('01_raw_data'!E125="", LOWER(TRIM('01_raw_data'!E125))="not available"), "Missing", '01_raw_data'!E125)</f>
        <v>31512</v>
      </c>
      <c r="F122" t="str">
        <f t="shared" si="1"/>
        <v>Valid</v>
      </c>
      <c r="G122" t="str">
        <f>_xlfn.XLOOKUP(UPPER(TRIM('01_raw_data'!F125)),'04_departments'!A125:A180,'04_departments'!C125:C180,"Needs Review")</f>
        <v>Needs Review</v>
      </c>
      <c r="H122" t="str">
        <f>_xlfn.XLOOKUP('01_clean_data'!G122, '04_departments'!$C$5:$C$60,'04_departments'!$D$5:$D$60,"Needs Review")</f>
        <v>Needs Review</v>
      </c>
      <c r="I122" t="str">
        <f>PROPER(TRIM('01_raw_data'!H125))</f>
        <v>Lead Product Manager</v>
      </c>
      <c r="J122" t="str">
        <f>IFERROR(UPPER('01_raw_data'!I125), "")</f>
        <v>L1</v>
      </c>
      <c r="K122" t="str">
        <f>IFERROR(UPPER('01_raw_data'!J125), "")</f>
        <v>M040</v>
      </c>
      <c r="L122" t="str">
        <f>IFERROR(VLOOKUP(K122,'05_manager_mapping'!$A$5:$B$64,2), "Missing")</f>
        <v>Sara Wagner</v>
      </c>
      <c r="M122" t="str">
        <f>IFERROR(_xlfn.XLOOKUP('01_raw_data'!L125,'06_location_master'!$B$5:$B$60,'06_location_master'!$C$5:$C$60), "Missing Location")</f>
        <v>Missing Location</v>
      </c>
      <c r="N122" t="str">
        <f>IFERROR(_xlfn.XLOOKUP(M122,'06_location_master'!$C$5:$C$60,'06_location_master'!$D$5:$D$60), "Missing Country")</f>
        <v>Missing Country</v>
      </c>
      <c r="O122" t="str">
        <f>IFERROR(_xlfn.XLOOKUP(M122,'06_location_master'!$C$5:$C$60,'06_location_master'!$E$5:$E$60), "Missing State")</f>
        <v>Missing State</v>
      </c>
      <c r="P122" s="17">
        <f>IFERROR(--'01_raw_data'!O125,"Missing Date")</f>
        <v>45567</v>
      </c>
      <c r="Q122" s="17" t="str">
        <f>IF(TRIM('01_raw_data'!P125)="","", IFERROR('01_raw_data'!P125, "check"))</f>
        <v/>
      </c>
      <c r="R122" t="str">
        <f>IFERROR(IF(OR(UPPER(TRIM('01_raw_data'!Q125))="A",UPPER(TRIM('01_raw_data'!Q125)="ACTVE"),UPPER(TRIM('01_raw_data'!Q125))="ACTIVE"), "Active", IF(OR(UPPER(TRIM('01_raw_data'!Q125)="INACTIVE"),UPPER(TRIM('01_raw_data'!Q125))="INACTVE"),"Inactive",IF(OR(UPPER(TRIM('01_raw_data'!Q125))="EXITED"), "Exited", IF(OR(UPPER(TRIM('01_raw_data'!Q125))="TERMINATED"), "Terminated", IF(OR(UPPER(TRIM('01_raw_data'!Q125))="LEFT"),"Left",IF(OR(UPPER(TRIM('01_raw_data'!Q125))="RESIGNED"),"Resigned")))))),"Check")</f>
        <v>Active</v>
      </c>
      <c r="S122" s="19">
        <f>IFERROR(IF(VALUE('01_raw_data'!R125)&gt;0,VALUE('01_raw_data'!R125),"Check"),"Check")</f>
        <v>33000</v>
      </c>
      <c r="T122" s="19">
        <f>IFERROR(IF(VALUE('01_raw_data'!S125)&gt;0, VALUE('01_raw_data'!S125), "Check"), "Check")</f>
        <v>3000</v>
      </c>
      <c r="U122">
        <f>IFERROR(VLOOKUP(UPPER(TRIM('01_raw_data'!T125)),'07_performance_master'!$A$5:$B$14,2,FALSE),"Check")</f>
        <v>4</v>
      </c>
      <c r="V122">
        <f>IFERROR(IF(VALUE('01_raw_data'!U125)&gt;0,VALUE('01_raw_data'!U125),"Check"),"Check")</f>
        <v>10</v>
      </c>
      <c r="W122">
        <f>IFERROR(IF(VALUE('01_raw_data'!V125)&gt;=0, VALUE('01_raw_data'!V125), "Check"), "Check")</f>
        <v>8</v>
      </c>
      <c r="X122">
        <f>IFERROR(IF(VALUE('01_raw_data'!W125)&gt;=0, VALUE('01_raw_data'!W125),"Check"), "Check")</f>
        <v>20</v>
      </c>
      <c r="Y122">
        <f>IFERROR(IF(AND(VALUE('01_raw_data'!X125)&gt;=0, VALUE('01_raw_data'!X125)&lt;=100), VALUE('01_raw_data'!X125), "Check"), "Check")</f>
        <v>77</v>
      </c>
      <c r="Z122" t="str">
        <f>IFERROR(IF(OR(UPPER(TRIM('01_raw_data'!Y125))="YES", UPPER(TRIM('01_raw_data'!Y125))="PROMOTED"),"Promoted", IF(OR(UPPER(TRIM('01_raw_data'!Y125))="NO",UPPER(TRIM('01_raw_data'!Y125))="NOT PROMOTED"), "Not Promoted", "Check")),"Check")</f>
        <v>Not Promoted</v>
      </c>
      <c r="AA122" t="str">
        <f>IFERROR(PROPER(TRIM('01_raw_data'!Z125)), "")</f>
        <v>Diploma</v>
      </c>
      <c r="AB122" t="str">
        <f>IFERROR(PROPER(TRIM('01_raw_data'!AA125)),"")</f>
        <v>Agency</v>
      </c>
      <c r="AC122" t="str">
        <f>IFERROR(IF(UPPER(TRIM('01_raw_data'!AB125))="HYBRID","Hybrid",IF(OR(UPPER(TRIM('01_raw_data'!AB125))="REMOTE",UPPER(TRIM('01_raw_data'!AB125))="WFH",UPPER(TRIM('01_raw_data'!AB125))="WORK FROM HOME"),"Remote",IF(OR(UPPER(TRIM('01_raw_data'!AB125))="ONSITE",UPPER(TRIM('01_raw_data'!AB125))="ON-SITE",UPPER(TRIM('01_raw_data'!AB125))="OFFICE"),"Office"))),"Check")</f>
        <v>Remote</v>
      </c>
      <c r="AD122" t="str">
        <f>IFERROR(VLOOKUP(UPPER(TRIM('01_raw_data'!AC125)),'09_cost_center'!$A$5:$E$19,1,FALSE), "Check")</f>
        <v>EU-CC102</v>
      </c>
      <c r="AE122" t="str">
        <f>IFERROR(IF(OR(UPPER(TRIM('01_raw_data'!AD125))="CONTRACT", UPPER(TRIM('01_raw_data'!AD125))="CONTRACTOR"), "Contract", IF(OR(PROPER(TRIM('01_raw_data'!AD125))="FTE", UPPER(TRIM('01_raw_data'!AD125))="FULL TIME", UPPER(TRIM('01_raw_data'!AD125))="FULL-TIME"), "Full Time", IF(OR(UPPER(TRIM('01_raw_data'!AD125))="INTERN", UPPER(TRIM('01_raw_data'!AD125))="INTERNSHIP"), "Intern", IF(OR(UPPER(TRIM('01_raw_data'!AD125))="PART TIME", UPPER(TRIM('01_raw_data'!AD125))="PART-TIME"), "Part Time")))), "Check")</f>
        <v>Full Time</v>
      </c>
      <c r="AF122">
        <f>IFERROR(IF(AND(VALUE('01_raw_data'!AE125)&gt;=0,VALUE('01_raw_data'!AE125)&lt;=100), VALUE('01_raw_data'!AE125), "Check"), "Check")</f>
        <v>65.5</v>
      </c>
    </row>
    <row r="123" spans="1:32" x14ac:dyDescent="0.2">
      <c r="A123" t="str">
        <f>"E"&amp;TEXT(VALUE(SUBSTITUTE(UPPER(TRIM('01_raw_data'!A126)),"E","")),"0000")</f>
        <v>E0122</v>
      </c>
      <c r="B123" t="str">
        <f>IF('01_raw_data'!B126="", "", PROPER(TRIM('01_raw_data'!B126)))</f>
        <v>Finn Silva</v>
      </c>
      <c r="C123" t="str">
        <f>_xlfn.XLOOKUP(PROPER(TRIM('01_raw_data'!C126)),'03_lookups'!$A$4:$A$9,'03_lookups'!$B$4:$B$9,"Needs Review")</f>
        <v>Female</v>
      </c>
      <c r="D123">
        <f>VALUE('01_raw_data'!D126)</f>
        <v>43</v>
      </c>
      <c r="E123" s="17">
        <f>IF(OR('01_raw_data'!E126="", LOWER(TRIM('01_raw_data'!E126))="not available"), "Missing", '01_raw_data'!E126)</f>
        <v>30253</v>
      </c>
      <c r="F123" t="str">
        <f t="shared" si="1"/>
        <v>Valid</v>
      </c>
      <c r="G123" t="str">
        <f>_xlfn.XLOOKUP(UPPER(TRIM('01_raw_data'!F126)),'04_departments'!A126:A181,'04_departments'!C126:C181,"Needs Review")</f>
        <v>Needs Review</v>
      </c>
      <c r="H123" t="str">
        <f>_xlfn.XLOOKUP('01_clean_data'!G123, '04_departments'!$C$5:$C$60,'04_departments'!$D$5:$D$60,"Needs Review")</f>
        <v>Needs Review</v>
      </c>
      <c r="I123" t="str">
        <f>PROPER(TRIM('01_raw_data'!H126))</f>
        <v>Engineering Lead</v>
      </c>
      <c r="J123" t="str">
        <f>IFERROR(UPPER('01_raw_data'!I126), "")</f>
        <v xml:space="preserve"> L2 </v>
      </c>
      <c r="K123" t="str">
        <f>IFERROR(UPPER('01_raw_data'!J126), "")</f>
        <v>M001</v>
      </c>
      <c r="L123" t="str">
        <f>IFERROR(VLOOKUP(K123,'05_manager_mapping'!$A$5:$B$64,2), "Missing")</f>
        <v>Milan Leroy</v>
      </c>
      <c r="M123" t="str">
        <f>IFERROR(_xlfn.XLOOKUP('01_raw_data'!L126,'06_location_master'!$B$5:$B$60,'06_location_master'!$C$5:$C$60), "Missing Location")</f>
        <v>Frankfurt</v>
      </c>
      <c r="N123" t="str">
        <f>IFERROR(_xlfn.XLOOKUP(M123,'06_location_master'!$C$5:$C$60,'06_location_master'!$D$5:$D$60), "Missing Country")</f>
        <v>Germany</v>
      </c>
      <c r="O123" t="str">
        <f>IFERROR(_xlfn.XLOOKUP(M123,'06_location_master'!$C$5:$C$60,'06_location_master'!$E$5:$E$60), "Missing State")</f>
        <v>Hesse</v>
      </c>
      <c r="P123" s="17">
        <f>IFERROR(--'01_raw_data'!O126,"Missing Date")</f>
        <v>45627</v>
      </c>
      <c r="Q123" s="17">
        <f>IF(TRIM('01_raw_data'!P126)="","", IFERROR('01_raw_data'!P126, "check"))</f>
        <v>45941</v>
      </c>
      <c r="R123" t="str">
        <f>IFERROR(IF(OR(UPPER(TRIM('01_raw_data'!Q126))="A",UPPER(TRIM('01_raw_data'!Q126)="ACTVE"),UPPER(TRIM('01_raw_data'!Q126))="ACTIVE"), "Active", IF(OR(UPPER(TRIM('01_raw_data'!Q126)="INACTIVE"),UPPER(TRIM('01_raw_data'!Q126))="INACTVE"),"Inactive",IF(OR(UPPER(TRIM('01_raw_data'!Q126))="EXITED"), "Exited", IF(OR(UPPER(TRIM('01_raw_data'!Q126))="TERMINATED"), "Terminated", IF(OR(UPPER(TRIM('01_raw_data'!Q126))="LEFT"),"Left",IF(OR(UPPER(TRIM('01_raw_data'!Q126))="RESIGNED"),"Resigned")))))),"Check")</f>
        <v>Resigned</v>
      </c>
      <c r="S123" s="19">
        <f>IFERROR(IF(VALUE('01_raw_data'!R126)&gt;0,VALUE('01_raw_data'!R126),"Check"),"Check")</f>
        <v>63000</v>
      </c>
      <c r="T123" s="19">
        <f>IFERROR(IF(VALUE('01_raw_data'!S126)&gt;0, VALUE('01_raw_data'!S126), "Check"), "Check")</f>
        <v>8800</v>
      </c>
      <c r="U123">
        <f>IFERROR(VLOOKUP(UPPER(TRIM('01_raw_data'!T126)),'07_performance_master'!$A$5:$B$14,2,FALSE),"Check")</f>
        <v>5</v>
      </c>
      <c r="V123">
        <f>IFERROR(IF(VALUE('01_raw_data'!U126)&gt;0,VALUE('01_raw_data'!U126),"Check"),"Check")</f>
        <v>12</v>
      </c>
      <c r="W123">
        <f>IFERROR(IF(VALUE('01_raw_data'!V126)&gt;=0, VALUE('01_raw_data'!V126), "Check"), "Check")</f>
        <v>15</v>
      </c>
      <c r="X123">
        <f>IFERROR(IF(VALUE('01_raw_data'!W126)&gt;=0, VALUE('01_raw_data'!W126),"Check"), "Check")</f>
        <v>8</v>
      </c>
      <c r="Y123">
        <f>IFERROR(IF(AND(VALUE('01_raw_data'!X126)&gt;=0, VALUE('01_raw_data'!X126)&lt;=100), VALUE('01_raw_data'!X126), "Check"), "Check")</f>
        <v>67</v>
      </c>
      <c r="Z123" t="str">
        <f>IFERROR(IF(OR(UPPER(TRIM('01_raw_data'!Y126))="YES", UPPER(TRIM('01_raw_data'!Y126))="PROMOTED"),"Promoted", IF(OR(UPPER(TRIM('01_raw_data'!Y126))="NO",UPPER(TRIM('01_raw_data'!Y126))="NOT PROMOTED"), "Not Promoted", "Check")),"Check")</f>
        <v>Not Promoted</v>
      </c>
      <c r="AA123" t="str">
        <f>IFERROR(PROPER(TRIM('01_raw_data'!Z126)), "")</f>
        <v>Bachelor'S</v>
      </c>
      <c r="AB123" t="str">
        <f>IFERROR(PROPER(TRIM('01_raw_data'!AA126)),"")</f>
        <v>University Hiring</v>
      </c>
      <c r="AC123" t="str">
        <f>IFERROR(IF(UPPER(TRIM('01_raw_data'!AB126))="HYBRID","Hybrid",IF(OR(UPPER(TRIM('01_raw_data'!AB126))="REMOTE",UPPER(TRIM('01_raw_data'!AB126))="WFH",UPPER(TRIM('01_raw_data'!AB126))="WORK FROM HOME"),"Remote",IF(OR(UPPER(TRIM('01_raw_data'!AB126))="ONSITE",UPPER(TRIM('01_raw_data'!AB126))="ON-SITE",UPPER(TRIM('01_raw_data'!AB126))="OFFICE"),"Office"))),"Check")</f>
        <v>Office</v>
      </c>
      <c r="AD123" t="str">
        <f>IFERROR(VLOOKUP(UPPER(TRIM('01_raw_data'!AC126)),'09_cost_center'!$A$5:$E$19,1,FALSE), "Check")</f>
        <v>EU-CC101</v>
      </c>
      <c r="AE123" t="str">
        <f>IFERROR(IF(OR(UPPER(TRIM('01_raw_data'!AD126))="CONTRACT", UPPER(TRIM('01_raw_data'!AD126))="CONTRACTOR"), "Contract", IF(OR(PROPER(TRIM('01_raw_data'!AD126))="FTE", UPPER(TRIM('01_raw_data'!AD126))="FULL TIME", UPPER(TRIM('01_raw_data'!AD126))="FULL-TIME"), "Full Time", IF(OR(UPPER(TRIM('01_raw_data'!AD126))="INTERN", UPPER(TRIM('01_raw_data'!AD126))="INTERNSHIP"), "Intern", IF(OR(UPPER(TRIM('01_raw_data'!AD126))="PART TIME", UPPER(TRIM('01_raw_data'!AD126))="PART-TIME"), "Part Time")))), "Check")</f>
        <v>Full Time</v>
      </c>
      <c r="AF123">
        <f>IFERROR(IF(AND(VALUE('01_raw_data'!AE126)&gt;=0,VALUE('01_raw_data'!AE126)&lt;=100), VALUE('01_raw_data'!AE126), "Check"), "Check")</f>
        <v>77.5</v>
      </c>
    </row>
    <row r="124" spans="1:32" x14ac:dyDescent="0.2">
      <c r="A124" t="str">
        <f>"E"&amp;TEXT(VALUE(SUBSTITUTE(UPPER(TRIM('01_raw_data'!A127)),"E","")),"0000")</f>
        <v>E0123</v>
      </c>
      <c r="B124" t="str">
        <f>IF('01_raw_data'!B127="", "", PROPER(TRIM('01_raw_data'!B127)))</f>
        <v>Oscar De Jong</v>
      </c>
      <c r="C124" t="str">
        <f>_xlfn.XLOOKUP(PROPER(TRIM('01_raw_data'!C127)),'03_lookups'!$A$4:$A$9,'03_lookups'!$B$4:$B$9,"Needs Review")</f>
        <v>Male</v>
      </c>
      <c r="D124">
        <f>VALUE('01_raw_data'!D127)</f>
        <v>38</v>
      </c>
      <c r="E124" s="17">
        <f>IF(OR('01_raw_data'!E127="", LOWER(TRIM('01_raw_data'!E127))="not available"), "Missing", '01_raw_data'!E127)</f>
        <v>32255</v>
      </c>
      <c r="F124" t="str">
        <f t="shared" si="1"/>
        <v>Valid</v>
      </c>
      <c r="G124" t="str">
        <f>_xlfn.XLOOKUP(UPPER(TRIM('01_raw_data'!F127)),'04_departments'!A127:A182,'04_departments'!C127:C182,"Needs Review")</f>
        <v>Needs Review</v>
      </c>
      <c r="H124" t="str">
        <f>_xlfn.XLOOKUP('01_clean_data'!G124, '04_departments'!$C$5:$C$60,'04_departments'!$D$5:$D$60,"Needs Review")</f>
        <v>Needs Review</v>
      </c>
      <c r="I124" t="str">
        <f>PROPER(TRIM('01_raw_data'!H127))</f>
        <v>Frontend Engineer</v>
      </c>
      <c r="J124" t="str">
        <f>IFERROR(UPPER('01_raw_data'!I127), "")</f>
        <v xml:space="preserve"> L2 </v>
      </c>
      <c r="K124" t="str">
        <f>IFERROR(UPPER('01_raw_data'!J127), "")</f>
        <v>M030</v>
      </c>
      <c r="L124" t="str">
        <f>IFERROR(VLOOKUP(K124,'05_manager_mapping'!$A$5:$B$64,2), "Missing")</f>
        <v>Sem Thomas</v>
      </c>
      <c r="M124" t="str">
        <f>IFERROR(_xlfn.XLOOKUP('01_raw_data'!L127,'06_location_master'!$B$5:$B$60,'06_location_master'!$C$5:$C$60), "Missing Location")</f>
        <v>Gothenburg</v>
      </c>
      <c r="N124" t="str">
        <f>IFERROR(_xlfn.XLOOKUP(M124,'06_location_master'!$C$5:$C$60,'06_location_master'!$D$5:$D$60), "Missing Country")</f>
        <v>Sweden</v>
      </c>
      <c r="O124" t="str">
        <f>IFERROR(_xlfn.XLOOKUP(M124,'06_location_master'!$C$5:$C$60,'06_location_master'!$E$5:$E$60), "Missing State")</f>
        <v>Vastra Gotaland</v>
      </c>
      <c r="P124" s="17">
        <f>IFERROR(--'01_raw_data'!O127,"Missing Date")</f>
        <v>44603</v>
      </c>
      <c r="Q124" s="17" t="str">
        <f>IF(TRIM('01_raw_data'!P127)="","", IFERROR('01_raw_data'!P127, "check"))</f>
        <v/>
      </c>
      <c r="R124" t="str">
        <f>IFERROR(IF(OR(UPPER(TRIM('01_raw_data'!Q127))="A",UPPER(TRIM('01_raw_data'!Q127)="ACTVE"),UPPER(TRIM('01_raw_data'!Q127))="ACTIVE"), "Active", IF(OR(UPPER(TRIM('01_raw_data'!Q127)="INACTIVE"),UPPER(TRIM('01_raw_data'!Q127))="INACTVE"),"Inactive",IF(OR(UPPER(TRIM('01_raw_data'!Q127))="EXITED"), "Exited", IF(OR(UPPER(TRIM('01_raw_data'!Q127))="TERMINATED"), "Terminated", IF(OR(UPPER(TRIM('01_raw_data'!Q127))="LEFT"),"Left",IF(OR(UPPER(TRIM('01_raw_data'!Q127))="RESIGNED"),"Resigned")))))),"Check")</f>
        <v>Active</v>
      </c>
      <c r="S124" s="19">
        <f>IFERROR(IF(VALUE('01_raw_data'!R127)&gt;0,VALUE('01_raw_data'!R127),"Check"),"Check")</f>
        <v>55000</v>
      </c>
      <c r="T124" s="19">
        <f>IFERROR(IF(VALUE('01_raw_data'!S127)&gt;0, VALUE('01_raw_data'!S127), "Check"), "Check")</f>
        <v>2800</v>
      </c>
      <c r="U124">
        <f>IFERROR(VLOOKUP(UPPER(TRIM('01_raw_data'!T127)),'07_performance_master'!$A$5:$B$14,2,FALSE),"Check")</f>
        <v>3</v>
      </c>
      <c r="V124">
        <f>IFERROR(IF(VALUE('01_raw_data'!U127)&gt;0,VALUE('01_raw_data'!U127),"Check"),"Check")</f>
        <v>52</v>
      </c>
      <c r="W124">
        <f>IFERROR(IF(VALUE('01_raw_data'!V127)&gt;=0, VALUE('01_raw_data'!V127), "Check"), "Check")</f>
        <v>18</v>
      </c>
      <c r="X124">
        <f>IFERROR(IF(VALUE('01_raw_data'!W127)&gt;=0, VALUE('01_raw_data'!W127),"Check"), "Check")</f>
        <v>21</v>
      </c>
      <c r="Y124" t="str">
        <f>IFERROR(IF(AND(VALUE('01_raw_data'!X127)&gt;=0, VALUE('01_raw_data'!X127)&lt;=100), VALUE('01_raw_data'!X127), "Check"), "Check")</f>
        <v>Check</v>
      </c>
      <c r="Z124" t="str">
        <f>IFERROR(IF(OR(UPPER(TRIM('01_raw_data'!Y127))="YES", UPPER(TRIM('01_raw_data'!Y127))="PROMOTED"),"Promoted", IF(OR(UPPER(TRIM('01_raw_data'!Y127))="NO",UPPER(TRIM('01_raw_data'!Y127))="NOT PROMOTED"), "Not Promoted", "Check")),"Check")</f>
        <v>Not Promoted</v>
      </c>
      <c r="AA124" t="str">
        <f>IFERROR(PROPER(TRIM('01_raw_data'!Z127)), "")</f>
        <v>Bachelor'S</v>
      </c>
      <c r="AB124" t="str">
        <f>IFERROR(PROPER(TRIM('01_raw_data'!AA127)),"")</f>
        <v>Employee Referral</v>
      </c>
      <c r="AC124" t="str">
        <f>IFERROR(IF(UPPER(TRIM('01_raw_data'!AB127))="HYBRID","Hybrid",IF(OR(UPPER(TRIM('01_raw_data'!AB127))="REMOTE",UPPER(TRIM('01_raw_data'!AB127))="WFH",UPPER(TRIM('01_raw_data'!AB127))="WORK FROM HOME"),"Remote",IF(OR(UPPER(TRIM('01_raw_data'!AB127))="ONSITE",UPPER(TRIM('01_raw_data'!AB127))="ON-SITE",UPPER(TRIM('01_raw_data'!AB127))="OFFICE"),"Office"))),"Check")</f>
        <v>Hybrid</v>
      </c>
      <c r="AD124" t="str">
        <f>IFERROR(VLOOKUP(UPPER(TRIM('01_raw_data'!AC127)),'09_cost_center'!$A$5:$E$19,1,FALSE), "Check")</f>
        <v>EU-CC101</v>
      </c>
      <c r="AE124" t="str">
        <f>IFERROR(IF(OR(UPPER(TRIM('01_raw_data'!AD127))="CONTRACT", UPPER(TRIM('01_raw_data'!AD127))="CONTRACTOR"), "Contract", IF(OR(PROPER(TRIM('01_raw_data'!AD127))="FTE", UPPER(TRIM('01_raw_data'!AD127))="FULL TIME", UPPER(TRIM('01_raw_data'!AD127))="FULL-TIME"), "Full Time", IF(OR(UPPER(TRIM('01_raw_data'!AD127))="INTERN", UPPER(TRIM('01_raw_data'!AD127))="INTERNSHIP"), "Intern", IF(OR(UPPER(TRIM('01_raw_data'!AD127))="PART TIME", UPPER(TRIM('01_raw_data'!AD127))="PART-TIME"), "Part Time")))), "Check")</f>
        <v>Part Time</v>
      </c>
      <c r="AF124">
        <f>IFERROR(IF(AND(VALUE('01_raw_data'!AE127)&gt;=0,VALUE('01_raw_data'!AE127)&lt;=100), VALUE('01_raw_data'!AE127), "Check"), "Check")</f>
        <v>66.400000000000006</v>
      </c>
    </row>
    <row r="125" spans="1:32" x14ac:dyDescent="0.2">
      <c r="A125" t="str">
        <f>"E"&amp;TEXT(VALUE(SUBSTITUTE(UPPER(TRIM('01_raw_data'!A128)),"E","")),"0000")</f>
        <v>E0124</v>
      </c>
      <c r="B125" t="str">
        <f>IF('01_raw_data'!B128="", "", PROPER(TRIM('01_raw_data'!B128)))</f>
        <v>Marco Doyle</v>
      </c>
      <c r="C125" t="str">
        <f>_xlfn.XLOOKUP(PROPER(TRIM('01_raw_data'!C128)),'03_lookups'!$A$4:$A$9,'03_lookups'!$B$4:$B$9,"Needs Review")</f>
        <v>Female</v>
      </c>
      <c r="D125">
        <f>VALUE('01_raw_data'!D128)</f>
        <v>56</v>
      </c>
      <c r="E125" s="17">
        <f>IF(OR('01_raw_data'!E128="", LOWER(TRIM('01_raw_data'!E128))="not available"), "Missing", '01_raw_data'!E128)</f>
        <v>25598</v>
      </c>
      <c r="F125" t="str">
        <f t="shared" si="1"/>
        <v>Valid</v>
      </c>
      <c r="G125" t="str">
        <f>_xlfn.XLOOKUP(UPPER(TRIM('01_raw_data'!F128)),'04_departments'!A128:A183,'04_departments'!C128:C183,"Needs Review")</f>
        <v>Needs Review</v>
      </c>
      <c r="H125" t="str">
        <f>_xlfn.XLOOKUP('01_clean_data'!G125, '04_departments'!$C$5:$C$60,'04_departments'!$D$5:$D$60,"Needs Review")</f>
        <v>Needs Review</v>
      </c>
      <c r="I125" t="str">
        <f>PROPER(TRIM('01_raw_data'!H128))</f>
        <v>Hr Associate</v>
      </c>
      <c r="J125" t="str">
        <f>IFERROR(UPPER('01_raw_data'!I128), "")</f>
        <v>L2</v>
      </c>
      <c r="K125" t="str">
        <f>IFERROR(UPPER('01_raw_data'!J128), "")</f>
        <v>M008</v>
      </c>
      <c r="L125" t="str">
        <f>IFERROR(VLOOKUP(K125,'05_manager_mapping'!$A$5:$B$64,2), "Missing")</f>
        <v>Mia Szymanski</v>
      </c>
      <c r="M125" t="str">
        <f>IFERROR(_xlfn.XLOOKUP('01_raw_data'!L128,'06_location_master'!$B$5:$B$60,'06_location_master'!$C$5:$C$60), "Missing Location")</f>
        <v>Paris</v>
      </c>
      <c r="N125" t="str">
        <f>IFERROR(_xlfn.XLOOKUP(M125,'06_location_master'!$C$5:$C$60,'06_location_master'!$D$5:$D$60), "Missing Country")</f>
        <v>France</v>
      </c>
      <c r="O125" t="str">
        <f>IFERROR(_xlfn.XLOOKUP(M125,'06_location_master'!$C$5:$C$60,'06_location_master'!$E$5:$E$60), "Missing State")</f>
        <v>Ile-de-France</v>
      </c>
      <c r="P125" s="17">
        <f>IFERROR(--'01_raw_data'!O128,"Missing Date")</f>
        <v>44778</v>
      </c>
      <c r="Q125" s="17">
        <f>IF(TRIM('01_raw_data'!P128)="","", IFERROR('01_raw_data'!P128, "check"))</f>
        <v>44875</v>
      </c>
      <c r="R125" t="str">
        <f>IFERROR(IF(OR(UPPER(TRIM('01_raw_data'!Q128))="A",UPPER(TRIM('01_raw_data'!Q128)="ACTVE"),UPPER(TRIM('01_raw_data'!Q128))="ACTIVE"), "Active", IF(OR(UPPER(TRIM('01_raw_data'!Q128)="INACTIVE"),UPPER(TRIM('01_raw_data'!Q128))="INACTVE"),"Inactive",IF(OR(UPPER(TRIM('01_raw_data'!Q128))="EXITED"), "Exited", IF(OR(UPPER(TRIM('01_raw_data'!Q128))="TERMINATED"), "Terminated", IF(OR(UPPER(TRIM('01_raw_data'!Q128))="LEFT"),"Left",IF(OR(UPPER(TRIM('01_raw_data'!Q128))="RESIGNED"),"Resigned")))))),"Check")</f>
        <v>Resigned</v>
      </c>
      <c r="S125" s="19">
        <f>IFERROR(IF(VALUE('01_raw_data'!R128)&gt;0,VALUE('01_raw_data'!R128),"Check"),"Check")</f>
        <v>59000</v>
      </c>
      <c r="T125" s="19">
        <f>IFERROR(IF(VALUE('01_raw_data'!S128)&gt;0, VALUE('01_raw_data'!S128), "Check"), "Check")</f>
        <v>3000</v>
      </c>
      <c r="U125">
        <f>IFERROR(VLOOKUP(UPPER(TRIM('01_raw_data'!T128)),'07_performance_master'!$A$5:$B$14,2,FALSE),"Check")</f>
        <v>3</v>
      </c>
      <c r="V125">
        <f>IFERROR(IF(VALUE('01_raw_data'!U128)&gt;0,VALUE('01_raw_data'!U128),"Check"),"Check")</f>
        <v>17</v>
      </c>
      <c r="W125">
        <f>IFERROR(IF(VALUE('01_raw_data'!V128)&gt;=0, VALUE('01_raw_data'!V128), "Check"), "Check")</f>
        <v>12</v>
      </c>
      <c r="X125">
        <f>IFERROR(IF(VALUE('01_raw_data'!W128)&gt;=0, VALUE('01_raw_data'!W128),"Check"), "Check")</f>
        <v>17</v>
      </c>
      <c r="Y125">
        <f>IFERROR(IF(AND(VALUE('01_raw_data'!X128)&gt;=0, VALUE('01_raw_data'!X128)&lt;=100), VALUE('01_raw_data'!X128), "Check"), "Check")</f>
        <v>56</v>
      </c>
      <c r="Z125" t="str">
        <f>IFERROR(IF(OR(UPPER(TRIM('01_raw_data'!Y128))="YES", UPPER(TRIM('01_raw_data'!Y128))="PROMOTED"),"Promoted", IF(OR(UPPER(TRIM('01_raw_data'!Y128))="NO",UPPER(TRIM('01_raw_data'!Y128))="NOT PROMOTED"), "Not Promoted", "Check")),"Check")</f>
        <v>Not Promoted</v>
      </c>
      <c r="AA125" t="str">
        <f>IFERROR(PROPER(TRIM('01_raw_data'!Z128)), "")</f>
        <v>Bachelor'S</v>
      </c>
      <c r="AB125" t="str">
        <f>IFERROR(PROPER(TRIM('01_raw_data'!AA128)),"")</f>
        <v>Employee Referral</v>
      </c>
      <c r="AC125" t="str">
        <f>IFERROR(IF(UPPER(TRIM('01_raw_data'!AB128))="HYBRID","Hybrid",IF(OR(UPPER(TRIM('01_raw_data'!AB128))="REMOTE",UPPER(TRIM('01_raw_data'!AB128))="WFH",UPPER(TRIM('01_raw_data'!AB128))="WORK FROM HOME"),"Remote",IF(OR(UPPER(TRIM('01_raw_data'!AB128))="ONSITE",UPPER(TRIM('01_raw_data'!AB128))="ON-SITE",UPPER(TRIM('01_raw_data'!AB128))="OFFICE"),"Office"))),"Check")</f>
        <v>Hybrid</v>
      </c>
      <c r="AD125" t="str">
        <f>IFERROR(VLOOKUP(UPPER(TRIM('01_raw_data'!AC128)),'09_cost_center'!$A$5:$E$19,1,FALSE), "Check")</f>
        <v>EU-CC302</v>
      </c>
      <c r="AE125" t="str">
        <f>IFERROR(IF(OR(UPPER(TRIM('01_raw_data'!AD128))="CONTRACT", UPPER(TRIM('01_raw_data'!AD128))="CONTRACTOR"), "Contract", IF(OR(PROPER(TRIM('01_raw_data'!AD128))="FTE", UPPER(TRIM('01_raw_data'!AD128))="FULL TIME", UPPER(TRIM('01_raw_data'!AD128))="FULL-TIME"), "Full Time", IF(OR(UPPER(TRIM('01_raw_data'!AD128))="INTERN", UPPER(TRIM('01_raw_data'!AD128))="INTERNSHIP"), "Intern", IF(OR(UPPER(TRIM('01_raw_data'!AD128))="PART TIME", UPPER(TRIM('01_raw_data'!AD128))="PART-TIME"), "Part Time")))), "Check")</f>
        <v>Full Time</v>
      </c>
      <c r="AF125">
        <f>IFERROR(IF(AND(VALUE('01_raw_data'!AE128)&gt;=0,VALUE('01_raw_data'!AE128)&lt;=100), VALUE('01_raw_data'!AE128), "Check"), "Check")</f>
        <v>52.3</v>
      </c>
    </row>
    <row r="126" spans="1:32" x14ac:dyDescent="0.2">
      <c r="A126" t="str">
        <f>"E"&amp;TEXT(VALUE(SUBSTITUTE(UPPER(TRIM('01_raw_data'!A129)),"E","")),"0000")</f>
        <v>E0125</v>
      </c>
      <c r="B126" t="str">
        <f>IF('01_raw_data'!B129="", "", PROPER(TRIM('01_raw_data'!B129)))</f>
        <v>Matteo Garcia</v>
      </c>
      <c r="C126" t="str">
        <f>_xlfn.XLOOKUP(PROPER(TRIM('01_raw_data'!C129)),'03_lookups'!$A$4:$A$9,'03_lookups'!$B$4:$B$9,"Needs Review")</f>
        <v>Male</v>
      </c>
      <c r="D126">
        <f>VALUE('01_raw_data'!D129)</f>
        <v>38</v>
      </c>
      <c r="E126" s="17" t="str">
        <f>IF(OR('01_raw_data'!E129="", LOWER(TRIM('01_raw_data'!E129))="not available"), "Missing", '01_raw_data'!E129)</f>
        <v>29/04/1988</v>
      </c>
      <c r="F126" t="str">
        <f t="shared" si="1"/>
        <v>Needs Review</v>
      </c>
      <c r="G126" t="str">
        <f>_xlfn.XLOOKUP(UPPER(TRIM('01_raw_data'!F129)),'04_departments'!A129:A184,'04_departments'!C129:C184,"Needs Review")</f>
        <v>Needs Review</v>
      </c>
      <c r="H126" t="str">
        <f>_xlfn.XLOOKUP('01_clean_data'!G126, '04_departments'!$C$5:$C$60,'04_departments'!$D$5:$D$60,"Needs Review")</f>
        <v>Needs Review</v>
      </c>
      <c r="I126" t="str">
        <f>PROPER(TRIM('01_raw_data'!H129))</f>
        <v>Payroll Specialist</v>
      </c>
      <c r="J126" t="str">
        <f>IFERROR(UPPER('01_raw_data'!I129), "")</f>
        <v>L3</v>
      </c>
      <c r="K126" t="str">
        <f>IFERROR(UPPER('01_raw_data'!J129), "")</f>
        <v>M059</v>
      </c>
      <c r="L126" t="str">
        <f>IFERROR(VLOOKUP(K126,'05_manager_mapping'!$A$5:$B$64,2), "Missing")</f>
        <v>Lars Petit</v>
      </c>
      <c r="M126" t="str">
        <f>IFERROR(_xlfn.XLOOKUP('01_raw_data'!L129,'06_location_master'!$B$5:$B$60,'06_location_master'!$C$5:$C$60), "Missing Location")</f>
        <v>Frankfurt</v>
      </c>
      <c r="N126" t="str">
        <f>IFERROR(_xlfn.XLOOKUP(M126,'06_location_master'!$C$5:$C$60,'06_location_master'!$D$5:$D$60), "Missing Country")</f>
        <v>Germany</v>
      </c>
      <c r="O126" t="str">
        <f>IFERROR(_xlfn.XLOOKUP(M126,'06_location_master'!$C$5:$C$60,'06_location_master'!$E$5:$E$60), "Missing State")</f>
        <v>Hesse</v>
      </c>
      <c r="P126" s="17">
        <f>IFERROR(--'01_raw_data'!O129,"Missing Date")</f>
        <v>44331</v>
      </c>
      <c r="Q126" s="17" t="str">
        <f>IF(TRIM('01_raw_data'!P129)="","", IFERROR('01_raw_data'!P129, "check"))</f>
        <v/>
      </c>
      <c r="R126" t="str">
        <f>IFERROR(IF(OR(UPPER(TRIM('01_raw_data'!Q129))="A",UPPER(TRIM('01_raw_data'!Q129)="ACTVE"),UPPER(TRIM('01_raw_data'!Q129))="ACTIVE"), "Active", IF(OR(UPPER(TRIM('01_raw_data'!Q129)="INACTIVE"),UPPER(TRIM('01_raw_data'!Q129))="INACTVE"),"Inactive",IF(OR(UPPER(TRIM('01_raw_data'!Q129))="EXITED"), "Exited", IF(OR(UPPER(TRIM('01_raw_data'!Q129))="TERMINATED"), "Terminated", IF(OR(UPPER(TRIM('01_raw_data'!Q129))="LEFT"),"Left",IF(OR(UPPER(TRIM('01_raw_data'!Q129))="RESIGNED"),"Resigned")))))),"Check")</f>
        <v>Active</v>
      </c>
      <c r="S126" s="19">
        <f>IFERROR(IF(VALUE('01_raw_data'!R129)&gt;0,VALUE('01_raw_data'!R129),"Check"),"Check")</f>
        <v>74000</v>
      </c>
      <c r="T126" s="19">
        <f>IFERROR(IF(VALUE('01_raw_data'!S129)&gt;0, VALUE('01_raw_data'!S129), "Check"), "Check")</f>
        <v>3700</v>
      </c>
      <c r="U126">
        <f>IFERROR(VLOOKUP(UPPER(TRIM('01_raw_data'!T129)),'07_performance_master'!$A$5:$B$14,2,FALSE),"Check")</f>
        <v>3</v>
      </c>
      <c r="V126">
        <f>IFERROR(IF(VALUE('01_raw_data'!U129)&gt;0,VALUE('01_raw_data'!U129),"Check"),"Check")</f>
        <v>42</v>
      </c>
      <c r="W126">
        <f>IFERROR(IF(VALUE('01_raw_data'!V129)&gt;=0, VALUE('01_raw_data'!V129), "Check"), "Check")</f>
        <v>19</v>
      </c>
      <c r="X126">
        <f>IFERROR(IF(VALUE('01_raw_data'!W129)&gt;=0, VALUE('01_raw_data'!W129),"Check"), "Check")</f>
        <v>10</v>
      </c>
      <c r="Y126">
        <f>IFERROR(IF(AND(VALUE('01_raw_data'!X129)&gt;=0, VALUE('01_raw_data'!X129)&lt;=100), VALUE('01_raw_data'!X129), "Check"), "Check")</f>
        <v>60</v>
      </c>
      <c r="Z126" t="str">
        <f>IFERROR(IF(OR(UPPER(TRIM('01_raw_data'!Y129))="YES", UPPER(TRIM('01_raw_data'!Y129))="PROMOTED"),"Promoted", IF(OR(UPPER(TRIM('01_raw_data'!Y129))="NO",UPPER(TRIM('01_raw_data'!Y129))="NOT PROMOTED"), "Not Promoted", "Check")),"Check")</f>
        <v>Not Promoted</v>
      </c>
      <c r="AA126" t="str">
        <f>IFERROR(PROPER(TRIM('01_raw_data'!Z129)), "")</f>
        <v>Bachelor'S</v>
      </c>
      <c r="AB126" t="str">
        <f>IFERROR(PROPER(TRIM('01_raw_data'!AA129)),"")</f>
        <v>Company Careers Page</v>
      </c>
      <c r="AC126" t="str">
        <f>IFERROR(IF(UPPER(TRIM('01_raw_data'!AB129))="HYBRID","Hybrid",IF(OR(UPPER(TRIM('01_raw_data'!AB129))="REMOTE",UPPER(TRIM('01_raw_data'!AB129))="WFH",UPPER(TRIM('01_raw_data'!AB129))="WORK FROM HOME"),"Remote",IF(OR(UPPER(TRIM('01_raw_data'!AB129))="ONSITE",UPPER(TRIM('01_raw_data'!AB129))="ON-SITE",UPPER(TRIM('01_raw_data'!AB129))="OFFICE"),"Office"))),"Check")</f>
        <v>Remote</v>
      </c>
      <c r="AD126" t="str">
        <f>IFERROR(VLOOKUP(UPPER(TRIM('01_raw_data'!AC129)),'09_cost_center'!$A$5:$E$19,1,FALSE), "Check")</f>
        <v>EU-CC301</v>
      </c>
      <c r="AE126" t="str">
        <f>IFERROR(IF(OR(UPPER(TRIM('01_raw_data'!AD129))="CONTRACT", UPPER(TRIM('01_raw_data'!AD129))="CONTRACTOR"), "Contract", IF(OR(PROPER(TRIM('01_raw_data'!AD129))="FTE", UPPER(TRIM('01_raw_data'!AD129))="FULL TIME", UPPER(TRIM('01_raw_data'!AD129))="FULL-TIME"), "Full Time", IF(OR(UPPER(TRIM('01_raw_data'!AD129))="INTERN", UPPER(TRIM('01_raw_data'!AD129))="INTERNSHIP"), "Intern", IF(OR(UPPER(TRIM('01_raw_data'!AD129))="PART TIME", UPPER(TRIM('01_raw_data'!AD129))="PART-TIME"), "Part Time")))), "Check")</f>
        <v>Full Time</v>
      </c>
      <c r="AF126">
        <f>IFERROR(IF(AND(VALUE('01_raw_data'!AE129)&gt;=0,VALUE('01_raw_data'!AE129)&lt;=100), VALUE('01_raw_data'!AE129), "Check"), "Check")</f>
        <v>63</v>
      </c>
    </row>
    <row r="127" spans="1:32" x14ac:dyDescent="0.2">
      <c r="A127" t="str">
        <f>"E"&amp;TEXT(VALUE(SUBSTITUTE(UPPER(TRIM('01_raw_data'!A130)),"E","")),"0000")</f>
        <v>E0126</v>
      </c>
      <c r="B127" t="str">
        <f>IF('01_raw_data'!B130="", "", PROPER(TRIM('01_raw_data'!B130)))</f>
        <v>Oscar Thomas</v>
      </c>
      <c r="C127" t="str">
        <f>_xlfn.XLOOKUP(PROPER(TRIM('01_raw_data'!C130)),'03_lookups'!$A$4:$A$9,'03_lookups'!$B$4:$B$9,"Needs Review")</f>
        <v>Female</v>
      </c>
      <c r="D127">
        <f>VALUE('01_raw_data'!D130)</f>
        <v>55</v>
      </c>
      <c r="E127" s="17">
        <f>IF(OR('01_raw_data'!E130="", LOWER(TRIM('01_raw_data'!E130))="not available"), "Missing", '01_raw_data'!E130)</f>
        <v>25884</v>
      </c>
      <c r="F127" t="str">
        <f t="shared" si="1"/>
        <v>Valid</v>
      </c>
      <c r="G127" t="str">
        <f>_xlfn.XLOOKUP(UPPER(TRIM('01_raw_data'!F130)),'04_departments'!A130:A185,'04_departments'!C130:C185,"Needs Review")</f>
        <v>Needs Review</v>
      </c>
      <c r="H127" t="str">
        <f>_xlfn.XLOOKUP('01_clean_data'!G127, '04_departments'!$C$5:$C$60,'04_departments'!$D$5:$D$60,"Needs Review")</f>
        <v>Needs Review</v>
      </c>
      <c r="I127" t="str">
        <f>PROPER(TRIM('01_raw_data'!H130))</f>
        <v>Security Lead</v>
      </c>
      <c r="J127" t="str">
        <f>IFERROR(UPPER('01_raw_data'!I130), "")</f>
        <v>L4</v>
      </c>
      <c r="K127" t="str">
        <f>IFERROR(UPPER('01_raw_data'!J130), "")</f>
        <v>M014</v>
      </c>
      <c r="L127" t="str">
        <f>IFERROR(VLOOKUP(K127,'05_manager_mapping'!$A$5:$B$64,2), "Missing")</f>
        <v>Elena Szymanski</v>
      </c>
      <c r="M127" t="str">
        <f>IFERROR(_xlfn.XLOOKUP('01_raw_data'!L130,'06_location_master'!$B$5:$B$60,'06_location_master'!$C$5:$C$60), "Missing Location")</f>
        <v>Amsterdam</v>
      </c>
      <c r="N127" t="str">
        <f>IFERROR(_xlfn.XLOOKUP(M127,'06_location_master'!$C$5:$C$60,'06_location_master'!$D$5:$D$60), "Missing Country")</f>
        <v>Netherlands</v>
      </c>
      <c r="O127" t="str">
        <f>IFERROR(_xlfn.XLOOKUP(M127,'06_location_master'!$C$5:$C$60,'06_location_master'!$E$5:$E$60), "Missing State")</f>
        <v>North Holland</v>
      </c>
      <c r="P127" s="17">
        <f>IFERROR(--'01_raw_data'!O130,"Missing Date")</f>
        <v>43071</v>
      </c>
      <c r="Q127" s="17" t="str">
        <f>IF(TRIM('01_raw_data'!P130)="","", IFERROR('01_raw_data'!P130, "check"))</f>
        <v/>
      </c>
      <c r="R127" t="str">
        <f>IFERROR(IF(OR(UPPER(TRIM('01_raw_data'!Q130))="A",UPPER(TRIM('01_raw_data'!Q130)="ACTVE"),UPPER(TRIM('01_raw_data'!Q130))="ACTIVE"), "Active", IF(OR(UPPER(TRIM('01_raw_data'!Q130)="INACTIVE"),UPPER(TRIM('01_raw_data'!Q130))="INACTVE"),"Inactive",IF(OR(UPPER(TRIM('01_raw_data'!Q130))="EXITED"), "Exited", IF(OR(UPPER(TRIM('01_raw_data'!Q130))="TERMINATED"), "Terminated", IF(OR(UPPER(TRIM('01_raw_data'!Q130))="LEFT"),"Left",IF(OR(UPPER(TRIM('01_raw_data'!Q130))="RESIGNED"),"Resigned")))))),"Check")</f>
        <v>Active</v>
      </c>
      <c r="S127" s="19">
        <f>IFERROR(IF(VALUE('01_raw_data'!R130)&gt;0,VALUE('01_raw_data'!R130),"Check"),"Check")</f>
        <v>123000</v>
      </c>
      <c r="T127" s="19">
        <f>IFERROR(IF(VALUE('01_raw_data'!S130)&gt;0, VALUE('01_raw_data'!S130), "Check"), "Check")</f>
        <v>11100</v>
      </c>
      <c r="U127">
        <f>IFERROR(VLOOKUP(UPPER(TRIM('01_raw_data'!T130)),'07_performance_master'!$A$5:$B$14,2,FALSE),"Check")</f>
        <v>4</v>
      </c>
      <c r="V127">
        <f>IFERROR(IF(VALUE('01_raw_data'!U130)&gt;0,VALUE('01_raw_data'!U130),"Check"),"Check")</f>
        <v>16</v>
      </c>
      <c r="W127">
        <f>IFERROR(IF(VALUE('01_raw_data'!V130)&gt;=0, VALUE('01_raw_data'!V130), "Check"), "Check")</f>
        <v>6</v>
      </c>
      <c r="X127">
        <f>IFERROR(IF(VALUE('01_raw_data'!W130)&gt;=0, VALUE('01_raw_data'!W130),"Check"), "Check")</f>
        <v>23</v>
      </c>
      <c r="Y127">
        <f>IFERROR(IF(AND(VALUE('01_raw_data'!X130)&gt;=0, VALUE('01_raw_data'!X130)&lt;=100), VALUE('01_raw_data'!X130), "Check"), "Check")</f>
        <v>82</v>
      </c>
      <c r="Z127" t="str">
        <f>IFERROR(IF(OR(UPPER(TRIM('01_raw_data'!Y130))="YES", UPPER(TRIM('01_raw_data'!Y130))="PROMOTED"),"Promoted", IF(OR(UPPER(TRIM('01_raw_data'!Y130))="NO",UPPER(TRIM('01_raw_data'!Y130))="NOT PROMOTED"), "Not Promoted", "Check")),"Check")</f>
        <v>Promoted</v>
      </c>
      <c r="AA127" t="str">
        <f>IFERROR(PROPER(TRIM('01_raw_data'!Z130)), "")</f>
        <v>Phd</v>
      </c>
      <c r="AB127" t="str">
        <f>IFERROR(PROPER(TRIM('01_raw_data'!AA130)),"")</f>
        <v>University Hiring</v>
      </c>
      <c r="AC127" t="str">
        <f>IFERROR(IF(UPPER(TRIM('01_raw_data'!AB130))="HYBRID","Hybrid",IF(OR(UPPER(TRIM('01_raw_data'!AB130))="REMOTE",UPPER(TRIM('01_raw_data'!AB130))="WFH",UPPER(TRIM('01_raw_data'!AB130))="WORK FROM HOME"),"Remote",IF(OR(UPPER(TRIM('01_raw_data'!AB130))="ONSITE",UPPER(TRIM('01_raw_data'!AB130))="ON-SITE",UPPER(TRIM('01_raw_data'!AB130))="OFFICE"),"Office"))),"Check")</f>
        <v>Remote</v>
      </c>
      <c r="AD127" t="str">
        <f>IFERROR(VLOOKUP(UPPER(TRIM('01_raw_data'!AC130)),'09_cost_center'!$A$5:$E$19,1,FALSE), "Check")</f>
        <v>EU-CC503</v>
      </c>
      <c r="AE127" t="str">
        <f>IFERROR(IF(OR(UPPER(TRIM('01_raw_data'!AD130))="CONTRACT", UPPER(TRIM('01_raw_data'!AD130))="CONTRACTOR"), "Contract", IF(OR(PROPER(TRIM('01_raw_data'!AD130))="FTE", UPPER(TRIM('01_raw_data'!AD130))="FULL TIME", UPPER(TRIM('01_raw_data'!AD130))="FULL-TIME"), "Full Time", IF(OR(UPPER(TRIM('01_raw_data'!AD130))="INTERN", UPPER(TRIM('01_raw_data'!AD130))="INTERNSHIP"), "Intern", IF(OR(UPPER(TRIM('01_raw_data'!AD130))="PART TIME", UPPER(TRIM('01_raw_data'!AD130))="PART-TIME"), "Part Time")))), "Check")</f>
        <v>Full Time</v>
      </c>
      <c r="AF127">
        <f>IFERROR(IF(AND(VALUE('01_raw_data'!AE130)&gt;=0,VALUE('01_raw_data'!AE130)&lt;=100), VALUE('01_raw_data'!AE130), "Check"), "Check")</f>
        <v>68.7</v>
      </c>
    </row>
    <row r="128" spans="1:32" x14ac:dyDescent="0.2">
      <c r="A128" t="str">
        <f>"E"&amp;TEXT(VALUE(SUBSTITUTE(UPPER(TRIM('01_raw_data'!A131)),"E","")),"0000")</f>
        <v>E0127</v>
      </c>
      <c r="B128" t="str">
        <f>IF('01_raw_data'!B131="", "", PROPER(TRIM('01_raw_data'!B131)))</f>
        <v>Lorenzo Muller</v>
      </c>
      <c r="C128" t="str">
        <f>_xlfn.XLOOKUP(PROPER(TRIM('01_raw_data'!C131)),'03_lookups'!$A$4:$A$9,'03_lookups'!$B$4:$B$9,"Needs Review")</f>
        <v>Non-Binary</v>
      </c>
      <c r="D128">
        <f>VALUE('01_raw_data'!D131)</f>
        <v>49</v>
      </c>
      <c r="E128" s="17">
        <f>IF(OR('01_raw_data'!E131="", LOWER(TRIM('01_raw_data'!E131))="not available"), "Missing", '01_raw_data'!E131)</f>
        <v>28187</v>
      </c>
      <c r="F128" t="str">
        <f t="shared" si="1"/>
        <v>Valid</v>
      </c>
      <c r="G128" t="str">
        <f>_xlfn.XLOOKUP(UPPER(TRIM('01_raw_data'!F131)),'04_departments'!A131:A186,'04_departments'!C131:C186,"Needs Review")</f>
        <v>Needs Review</v>
      </c>
      <c r="H128" t="str">
        <f>_xlfn.XLOOKUP('01_clean_data'!G128, '04_departments'!$C$5:$C$60,'04_departments'!$D$5:$D$60,"Needs Review")</f>
        <v>Needs Review</v>
      </c>
      <c r="I128" t="str">
        <f>PROPER(TRIM('01_raw_data'!H131))</f>
        <v>Corporate Strategy Manager</v>
      </c>
      <c r="J128" t="str">
        <f>IFERROR(UPPER('01_raw_data'!I131), "")</f>
        <v>L3</v>
      </c>
      <c r="K128" t="str">
        <f>IFERROR(UPPER('01_raw_data'!J131), "")</f>
        <v>M015</v>
      </c>
      <c r="L128" t="str">
        <f>IFERROR(VLOOKUP(K128,'05_manager_mapping'!$A$5:$B$64,2), "Missing")</f>
        <v>Lea Ryan</v>
      </c>
      <c r="M128" t="str">
        <f>IFERROR(_xlfn.XLOOKUP('01_raw_data'!L131,'06_location_master'!$B$5:$B$60,'06_location_master'!$C$5:$C$60), "Missing Location")</f>
        <v>Antwerp</v>
      </c>
      <c r="N128" t="str">
        <f>IFERROR(_xlfn.XLOOKUP(M128,'06_location_master'!$C$5:$C$60,'06_location_master'!$D$5:$D$60), "Missing Country")</f>
        <v>Belgium</v>
      </c>
      <c r="O128" t="str">
        <f>IFERROR(_xlfn.XLOOKUP(M128,'06_location_master'!$C$5:$C$60,'06_location_master'!$E$5:$E$60), "Missing State")</f>
        <v>Flanders</v>
      </c>
      <c r="P128" s="17" t="str">
        <f>IFERROR(--'01_raw_data'!O131,"Missing Date")</f>
        <v>Missing Date</v>
      </c>
      <c r="Q128" s="17" t="str">
        <f>IF(TRIM('01_raw_data'!P131)="","", IFERROR('01_raw_data'!P131, "check"))</f>
        <v/>
      </c>
      <c r="R128" t="str">
        <f>IFERROR(IF(OR(UPPER(TRIM('01_raw_data'!Q131))="A",UPPER(TRIM('01_raw_data'!Q131)="ACTVE"),UPPER(TRIM('01_raw_data'!Q131))="ACTIVE"), "Active", IF(OR(UPPER(TRIM('01_raw_data'!Q131)="INACTIVE"),UPPER(TRIM('01_raw_data'!Q131))="INACTVE"),"Inactive",IF(OR(UPPER(TRIM('01_raw_data'!Q131))="EXITED"), "Exited", IF(OR(UPPER(TRIM('01_raw_data'!Q131))="TERMINATED"), "Terminated", IF(OR(UPPER(TRIM('01_raw_data'!Q131))="LEFT"),"Left",IF(OR(UPPER(TRIM('01_raw_data'!Q131))="RESIGNED"),"Resigned")))))),"Check")</f>
        <v>Active</v>
      </c>
      <c r="S128" s="19">
        <f>IFERROR(IF(VALUE('01_raw_data'!R131)&gt;0,VALUE('01_raw_data'!R131),"Check"),"Check")</f>
        <v>70000</v>
      </c>
      <c r="T128" s="19">
        <f>IFERROR(IF(VALUE('01_raw_data'!S131)&gt;0, VALUE('01_raw_data'!S131), "Check"), "Check")</f>
        <v>3500</v>
      </c>
      <c r="U128">
        <f>IFERROR(VLOOKUP(UPPER(TRIM('01_raw_data'!T131)),'07_performance_master'!$A$5:$B$14,2,FALSE),"Check")</f>
        <v>3</v>
      </c>
      <c r="V128">
        <f>IFERROR(IF(VALUE('01_raw_data'!U131)&gt;0,VALUE('01_raw_data'!U131),"Check"),"Check")</f>
        <v>21</v>
      </c>
      <c r="W128">
        <f>IFERROR(IF(VALUE('01_raw_data'!V131)&gt;=0, VALUE('01_raw_data'!V131), "Check"), "Check")</f>
        <v>22</v>
      </c>
      <c r="X128">
        <f>IFERROR(IF(VALUE('01_raw_data'!W131)&gt;=0, VALUE('01_raw_data'!W131),"Check"), "Check")</f>
        <v>23</v>
      </c>
      <c r="Y128">
        <f>IFERROR(IF(AND(VALUE('01_raw_data'!X131)&gt;=0, VALUE('01_raw_data'!X131)&lt;=100), VALUE('01_raw_data'!X131), "Check"), "Check")</f>
        <v>47</v>
      </c>
      <c r="Z128" t="str">
        <f>IFERROR(IF(OR(UPPER(TRIM('01_raw_data'!Y131))="YES", UPPER(TRIM('01_raw_data'!Y131))="PROMOTED"),"Promoted", IF(OR(UPPER(TRIM('01_raw_data'!Y131))="NO",UPPER(TRIM('01_raw_data'!Y131))="NOT PROMOTED"), "Not Promoted", "Check")),"Check")</f>
        <v>Not Promoted</v>
      </c>
      <c r="AA128" t="str">
        <f>IFERROR(PROPER(TRIM('01_raw_data'!Z131)), "")</f>
        <v>Master'S</v>
      </c>
      <c r="AB128" t="str">
        <f>IFERROR(PROPER(TRIM('01_raw_data'!AA131)),"")</f>
        <v>Company Careers Page</v>
      </c>
      <c r="AC128" t="str">
        <f>IFERROR(IF(UPPER(TRIM('01_raw_data'!AB131))="HYBRID","Hybrid",IF(OR(UPPER(TRIM('01_raw_data'!AB131))="REMOTE",UPPER(TRIM('01_raw_data'!AB131))="WFH",UPPER(TRIM('01_raw_data'!AB131))="WORK FROM HOME"),"Remote",IF(OR(UPPER(TRIM('01_raw_data'!AB131))="ONSITE",UPPER(TRIM('01_raw_data'!AB131))="ON-SITE",UPPER(TRIM('01_raw_data'!AB131))="OFFICE"),"Office"))),"Check")</f>
        <v>Office</v>
      </c>
      <c r="AD128" t="str">
        <f>IFERROR(VLOOKUP(UPPER(TRIM('01_raw_data'!AC131)),'09_cost_center'!$A$5:$E$19,1,FALSE), "Check")</f>
        <v>EU-CC303</v>
      </c>
      <c r="AE128" t="str">
        <f>IFERROR(IF(OR(UPPER(TRIM('01_raw_data'!AD131))="CONTRACT", UPPER(TRIM('01_raw_data'!AD131))="CONTRACTOR"), "Contract", IF(OR(PROPER(TRIM('01_raw_data'!AD131))="FTE", UPPER(TRIM('01_raw_data'!AD131))="FULL TIME", UPPER(TRIM('01_raw_data'!AD131))="FULL-TIME"), "Full Time", IF(OR(UPPER(TRIM('01_raw_data'!AD131))="INTERN", UPPER(TRIM('01_raw_data'!AD131))="INTERNSHIP"), "Intern", IF(OR(UPPER(TRIM('01_raw_data'!AD131))="PART TIME", UPPER(TRIM('01_raw_data'!AD131))="PART-TIME"), "Part Time")))), "Check")</f>
        <v>Full Time</v>
      </c>
      <c r="AF128">
        <f>IFERROR(IF(AND(VALUE('01_raw_data'!AE131)&gt;=0,VALUE('01_raw_data'!AE131)&lt;=100), VALUE('01_raw_data'!AE131), "Check"), "Check")</f>
        <v>48.7</v>
      </c>
    </row>
    <row r="129" spans="1:32" x14ac:dyDescent="0.2">
      <c r="A129" t="str">
        <f>"E"&amp;TEXT(VALUE(SUBSTITUTE(UPPER(TRIM('01_raw_data'!A132)),"E","")),"0000")</f>
        <v>E0128</v>
      </c>
      <c r="B129" t="str">
        <f>IF('01_raw_data'!B132="", "", PROPER(TRIM('01_raw_data'!B132)))</f>
        <v>Emil Larsson</v>
      </c>
      <c r="C129" t="str">
        <f>_xlfn.XLOOKUP(PROPER(TRIM('01_raw_data'!C132)),'03_lookups'!$A$4:$A$9,'03_lookups'!$B$4:$B$9,"Needs Review")</f>
        <v>Female</v>
      </c>
      <c r="D129">
        <f>VALUE('01_raw_data'!D132)</f>
        <v>28</v>
      </c>
      <c r="E129" s="17">
        <f>IF(OR('01_raw_data'!E132="", LOWER(TRIM('01_raw_data'!E132))="not available"), "Missing", '01_raw_data'!E132)</f>
        <v>35906</v>
      </c>
      <c r="F129" t="str">
        <f t="shared" si="1"/>
        <v>Valid</v>
      </c>
      <c r="G129" t="str">
        <f>_xlfn.XLOOKUP(UPPER(TRIM('01_raw_data'!F132)),'04_departments'!A132:A187,'04_departments'!C132:C187,"Needs Review")</f>
        <v>Needs Review</v>
      </c>
      <c r="H129" t="str">
        <f>_xlfn.XLOOKUP('01_clean_data'!G129, '04_departments'!$C$5:$C$60,'04_departments'!$D$5:$D$60,"Needs Review")</f>
        <v>Needs Review</v>
      </c>
      <c r="I129" t="str">
        <f>PROPER(TRIM('01_raw_data'!H132))</f>
        <v>Content Specialist</v>
      </c>
      <c r="J129" t="str">
        <f>IFERROR(UPPER('01_raw_data'!I132), "")</f>
        <v>L1</v>
      </c>
      <c r="K129" t="str">
        <f>IFERROR(UPPER('01_raw_data'!J132), "")</f>
        <v>M006</v>
      </c>
      <c r="L129" t="str">
        <f>IFERROR(VLOOKUP(K129,'05_manager_mapping'!$A$5:$B$64,2), "Missing")</f>
        <v>Aleksander Fischer</v>
      </c>
      <c r="M129" t="str">
        <f>IFERROR(_xlfn.XLOOKUP('01_raw_data'!L132,'06_location_master'!$B$5:$B$60,'06_location_master'!$C$5:$C$60), "Missing Location")</f>
        <v>Brussels</v>
      </c>
      <c r="N129" t="str">
        <f>IFERROR(_xlfn.XLOOKUP(M129,'06_location_master'!$C$5:$C$60,'06_location_master'!$D$5:$D$60), "Missing Country")</f>
        <v>Belgium</v>
      </c>
      <c r="O129" t="str">
        <f>IFERROR(_xlfn.XLOOKUP(M129,'06_location_master'!$C$5:$C$60,'06_location_master'!$E$5:$E$60), "Missing State")</f>
        <v>Brussels-Capital</v>
      </c>
      <c r="P129" s="17" t="str">
        <f>IFERROR(--'01_raw_data'!O132,"Missing Date")</f>
        <v>Missing Date</v>
      </c>
      <c r="Q129" s="17" t="str">
        <f>IF(TRIM('01_raw_data'!P132)="","", IFERROR('01_raw_data'!P132, "check"))</f>
        <v/>
      </c>
      <c r="R129" t="str">
        <f>IFERROR(IF(OR(UPPER(TRIM('01_raw_data'!Q132))="A",UPPER(TRIM('01_raw_data'!Q132)="ACTVE"),UPPER(TRIM('01_raw_data'!Q132))="ACTIVE"), "Active", IF(OR(UPPER(TRIM('01_raw_data'!Q132)="INACTIVE"),UPPER(TRIM('01_raw_data'!Q132))="INACTVE"),"Inactive",IF(OR(UPPER(TRIM('01_raw_data'!Q132))="EXITED"), "Exited", IF(OR(UPPER(TRIM('01_raw_data'!Q132))="TERMINATED"), "Terminated", IF(OR(UPPER(TRIM('01_raw_data'!Q132))="LEFT"),"Left",IF(OR(UPPER(TRIM('01_raw_data'!Q132))="RESIGNED"),"Resigned")))))),"Check")</f>
        <v>Active</v>
      </c>
      <c r="S129" s="19">
        <f>IFERROR(IF(VALUE('01_raw_data'!R132)&gt;0,VALUE('01_raw_data'!R132),"Check"),"Check")</f>
        <v>40000</v>
      </c>
      <c r="T129" s="19">
        <f>IFERROR(IF(VALUE('01_raw_data'!S132)&gt;0, VALUE('01_raw_data'!S132), "Check"), "Check")</f>
        <v>800</v>
      </c>
      <c r="U129">
        <f>IFERROR(VLOOKUP(UPPER(TRIM('01_raw_data'!T132)),'07_performance_master'!$A$5:$B$14,2,FALSE),"Check")</f>
        <v>2</v>
      </c>
      <c r="V129">
        <f>IFERROR(IF(VALUE('01_raw_data'!U132)&gt;0,VALUE('01_raw_data'!U132),"Check"),"Check")</f>
        <v>10</v>
      </c>
      <c r="W129">
        <f>IFERROR(IF(VALUE('01_raw_data'!V132)&gt;=0, VALUE('01_raw_data'!V132), "Check"), "Check")</f>
        <v>20</v>
      </c>
      <c r="X129">
        <f>IFERROR(IF(VALUE('01_raw_data'!W132)&gt;=0, VALUE('01_raw_data'!W132),"Check"), "Check")</f>
        <v>8</v>
      </c>
      <c r="Y129">
        <f>IFERROR(IF(AND(VALUE('01_raw_data'!X132)&gt;=0, VALUE('01_raw_data'!X132)&lt;=100), VALUE('01_raw_data'!X132), "Check"), "Check")</f>
        <v>47</v>
      </c>
      <c r="Z129" t="str">
        <f>IFERROR(IF(OR(UPPER(TRIM('01_raw_data'!Y132))="YES", UPPER(TRIM('01_raw_data'!Y132))="PROMOTED"),"Promoted", IF(OR(UPPER(TRIM('01_raw_data'!Y132))="NO",UPPER(TRIM('01_raw_data'!Y132))="NOT PROMOTED"), "Not Promoted", "Check")),"Check")</f>
        <v>Not Promoted</v>
      </c>
      <c r="AA129" t="str">
        <f>IFERROR(PROPER(TRIM('01_raw_data'!Z132)), "")</f>
        <v>Bachelor'S</v>
      </c>
      <c r="AB129" t="str">
        <f>IFERROR(PROPER(TRIM('01_raw_data'!AA132)),"")</f>
        <v>Agency</v>
      </c>
      <c r="AC129" t="str">
        <f>IFERROR(IF(UPPER(TRIM('01_raw_data'!AB132))="HYBRID","Hybrid",IF(OR(UPPER(TRIM('01_raw_data'!AB132))="REMOTE",UPPER(TRIM('01_raw_data'!AB132))="WFH",UPPER(TRIM('01_raw_data'!AB132))="WORK FROM HOME"),"Remote",IF(OR(UPPER(TRIM('01_raw_data'!AB132))="ONSITE",UPPER(TRIM('01_raw_data'!AB132))="ON-SITE",UPPER(TRIM('01_raw_data'!AB132))="OFFICE"),"Office"))),"Check")</f>
        <v>Hybrid</v>
      </c>
      <c r="AD129" t="str">
        <f>IFERROR(VLOOKUP(UPPER(TRIM('01_raw_data'!AC132)),'09_cost_center'!$A$5:$E$19,1,FALSE), "Check")</f>
        <v>EU-CC203</v>
      </c>
      <c r="AE129" t="str">
        <f>IFERROR(IF(OR(UPPER(TRIM('01_raw_data'!AD132))="CONTRACT", UPPER(TRIM('01_raw_data'!AD132))="CONTRACTOR"), "Contract", IF(OR(PROPER(TRIM('01_raw_data'!AD132))="FTE", UPPER(TRIM('01_raw_data'!AD132))="FULL TIME", UPPER(TRIM('01_raw_data'!AD132))="FULL-TIME"), "Full Time", IF(OR(UPPER(TRIM('01_raw_data'!AD132))="INTERN", UPPER(TRIM('01_raw_data'!AD132))="INTERNSHIP"), "Intern", IF(OR(UPPER(TRIM('01_raw_data'!AD132))="PART TIME", UPPER(TRIM('01_raw_data'!AD132))="PART-TIME"), "Part Time")))), "Check")</f>
        <v>Full Time</v>
      </c>
      <c r="AF129">
        <f>IFERROR(IF(AND(VALUE('01_raw_data'!AE132)&gt;=0,VALUE('01_raw_data'!AE132)&lt;=100), VALUE('01_raw_data'!AE132), "Check"), "Check")</f>
        <v>43</v>
      </c>
    </row>
    <row r="130" spans="1:32" x14ac:dyDescent="0.2">
      <c r="A130" t="str">
        <f>"E"&amp;TEXT(VALUE(SUBSTITUTE(UPPER(TRIM('01_raw_data'!A133)),"E","")),"0000")</f>
        <v>E0129</v>
      </c>
      <c r="B130" t="str">
        <f>IF('01_raw_data'!B133="", "", PROPER(TRIM('01_raw_data'!B133)))</f>
        <v>Javier Visser</v>
      </c>
      <c r="C130" t="str">
        <f>_xlfn.XLOOKUP(PROPER(TRIM('01_raw_data'!C133)),'03_lookups'!$A$4:$A$9,'03_lookups'!$B$4:$B$9,"Needs Review")</f>
        <v>Female</v>
      </c>
      <c r="D130">
        <f>VALUE('01_raw_data'!D133)</f>
        <v>23</v>
      </c>
      <c r="E130" s="17">
        <f>IF(OR('01_raw_data'!E133="", LOWER(TRIM('01_raw_data'!E133))="not available"), "Missing", '01_raw_data'!E133)</f>
        <v>37614</v>
      </c>
      <c r="F130" t="str">
        <f t="shared" si="1"/>
        <v>Valid</v>
      </c>
      <c r="G130" t="str">
        <f>_xlfn.XLOOKUP(UPPER(TRIM('01_raw_data'!F133)),'04_departments'!A133:A188,'04_departments'!C133:C188,"Needs Review")</f>
        <v>Needs Review</v>
      </c>
      <c r="H130" t="str">
        <f>_xlfn.XLOOKUP('01_clean_data'!G130, '04_departments'!$C$5:$C$60,'04_departments'!$D$5:$D$60,"Needs Review")</f>
        <v>Needs Review</v>
      </c>
      <c r="I130" t="str">
        <f>PROPER(TRIM('01_raw_data'!H133))</f>
        <v>Process Lead</v>
      </c>
      <c r="J130" t="str">
        <f>IFERROR(UPPER('01_raw_data'!I133), "")</f>
        <v>L2</v>
      </c>
      <c r="K130" t="str">
        <f>IFERROR(UPPER('01_raw_data'!J133), "")</f>
        <v>M017</v>
      </c>
      <c r="L130" t="str">
        <f>IFERROR(VLOOKUP(K130,'05_manager_mapping'!$A$5:$B$64,2), "Missing")</f>
        <v>Ines Karlsson</v>
      </c>
      <c r="M130" t="str">
        <f>IFERROR(_xlfn.XLOOKUP('01_raw_data'!L133,'06_location_master'!$B$5:$B$60,'06_location_master'!$C$5:$C$60), "Missing Location")</f>
        <v>Missing Location</v>
      </c>
      <c r="N130" t="str">
        <f>IFERROR(_xlfn.XLOOKUP(M130,'06_location_master'!$C$5:$C$60,'06_location_master'!$D$5:$D$60), "Missing Country")</f>
        <v>Missing Country</v>
      </c>
      <c r="O130" t="str">
        <f>IFERROR(_xlfn.XLOOKUP(M130,'06_location_master'!$C$5:$C$60,'06_location_master'!$E$5:$E$60), "Missing State")</f>
        <v>Missing State</v>
      </c>
      <c r="P130" s="17">
        <f>IFERROR(--'01_raw_data'!O133,"Missing Date")</f>
        <v>45021</v>
      </c>
      <c r="Q130" s="17" t="str">
        <f>IF(TRIM('01_raw_data'!P133)="","", IFERROR('01_raw_data'!P133, "check"))</f>
        <v/>
      </c>
      <c r="R130" t="str">
        <f>IFERROR(IF(OR(UPPER(TRIM('01_raw_data'!Q133))="A",UPPER(TRIM('01_raw_data'!Q133)="ACTVE"),UPPER(TRIM('01_raw_data'!Q133))="ACTIVE"), "Active", IF(OR(UPPER(TRIM('01_raw_data'!Q133)="INACTIVE"),UPPER(TRIM('01_raw_data'!Q133))="INACTVE"),"Inactive",IF(OR(UPPER(TRIM('01_raw_data'!Q133))="EXITED"), "Exited", IF(OR(UPPER(TRIM('01_raw_data'!Q133))="TERMINATED"), "Terminated", IF(OR(UPPER(TRIM('01_raw_data'!Q133))="LEFT"),"Left",IF(OR(UPPER(TRIM('01_raw_data'!Q133))="RESIGNED"),"Resigned")))))),"Check")</f>
        <v>Active</v>
      </c>
      <c r="S130" s="19">
        <f>IFERROR(IF(VALUE('01_raw_data'!R133)&gt;0,VALUE('01_raw_data'!R133),"Check"),"Check")</f>
        <v>53000</v>
      </c>
      <c r="T130" s="19">
        <f>IFERROR(IF(VALUE('01_raw_data'!S133)&gt;0, VALUE('01_raw_data'!S133), "Check"), "Check")</f>
        <v>4800</v>
      </c>
      <c r="U130">
        <f>IFERROR(VLOOKUP(UPPER(TRIM('01_raw_data'!T133)),'07_performance_master'!$A$5:$B$14,2,FALSE),"Check")</f>
        <v>4</v>
      </c>
      <c r="V130">
        <f>IFERROR(IF(VALUE('01_raw_data'!U133)&gt;0,VALUE('01_raw_data'!U133),"Check"),"Check")</f>
        <v>15</v>
      </c>
      <c r="W130">
        <f>IFERROR(IF(VALUE('01_raw_data'!V133)&gt;=0, VALUE('01_raw_data'!V133), "Check"), "Check")</f>
        <v>25</v>
      </c>
      <c r="X130">
        <f>IFERROR(IF(VALUE('01_raw_data'!W133)&gt;=0, VALUE('01_raw_data'!W133),"Check"), "Check")</f>
        <v>8</v>
      </c>
      <c r="Y130">
        <f>IFERROR(IF(AND(VALUE('01_raw_data'!X133)&gt;=0, VALUE('01_raw_data'!X133)&lt;=100), VALUE('01_raw_data'!X133), "Check"), "Check")</f>
        <v>67</v>
      </c>
      <c r="Z130" t="str">
        <f>IFERROR(IF(OR(UPPER(TRIM('01_raw_data'!Y133))="YES", UPPER(TRIM('01_raw_data'!Y133))="PROMOTED"),"Promoted", IF(OR(UPPER(TRIM('01_raw_data'!Y133))="NO",UPPER(TRIM('01_raw_data'!Y133))="NOT PROMOTED"), "Not Promoted", "Check")),"Check")</f>
        <v>Not Promoted</v>
      </c>
      <c r="AA130" t="str">
        <f>IFERROR(PROPER(TRIM('01_raw_data'!Z133)), "")</f>
        <v>Mba</v>
      </c>
      <c r="AB130" t="str">
        <f>IFERROR(PROPER(TRIM('01_raw_data'!AA133)),"")</f>
        <v>Company Careers Page</v>
      </c>
      <c r="AC130" t="str">
        <f>IFERROR(IF(UPPER(TRIM('01_raw_data'!AB133))="HYBRID","Hybrid",IF(OR(UPPER(TRIM('01_raw_data'!AB133))="REMOTE",UPPER(TRIM('01_raw_data'!AB133))="WFH",UPPER(TRIM('01_raw_data'!AB133))="WORK FROM HOME"),"Remote",IF(OR(UPPER(TRIM('01_raw_data'!AB133))="ONSITE",UPPER(TRIM('01_raw_data'!AB133))="ON-SITE",UPPER(TRIM('01_raw_data'!AB133))="OFFICE"),"Office"))),"Check")</f>
        <v>Hybrid</v>
      </c>
      <c r="AD130" t="str">
        <f>IFERROR(VLOOKUP(UPPER(TRIM('01_raw_data'!AC133)),'09_cost_center'!$A$5:$E$19,1,FALSE), "Check")</f>
        <v>EU-CC401</v>
      </c>
      <c r="AE130" t="str">
        <f>IFERROR(IF(OR(UPPER(TRIM('01_raw_data'!AD133))="CONTRACT", UPPER(TRIM('01_raw_data'!AD133))="CONTRACTOR"), "Contract", IF(OR(PROPER(TRIM('01_raw_data'!AD133))="FTE", UPPER(TRIM('01_raw_data'!AD133))="FULL TIME", UPPER(TRIM('01_raw_data'!AD133))="FULL-TIME"), "Full Time", IF(OR(UPPER(TRIM('01_raw_data'!AD133))="INTERN", UPPER(TRIM('01_raw_data'!AD133))="INTERNSHIP"), "Intern", IF(OR(UPPER(TRIM('01_raw_data'!AD133))="PART TIME", UPPER(TRIM('01_raw_data'!AD133))="PART-TIME"), "Part Time")))), "Check")</f>
        <v>Full Time</v>
      </c>
      <c r="AF130">
        <f>IFERROR(IF(AND(VALUE('01_raw_data'!AE133)&gt;=0,VALUE('01_raw_data'!AE133)&lt;=100), VALUE('01_raw_data'!AE133), "Check"), "Check")</f>
        <v>69.2</v>
      </c>
    </row>
    <row r="131" spans="1:32" x14ac:dyDescent="0.2">
      <c r="A131" t="str">
        <f>"E"&amp;TEXT(VALUE(SUBSTITUTE(UPPER(TRIM('01_raw_data'!A134)),"E","")),"0000")</f>
        <v>E0130</v>
      </c>
      <c r="B131" t="str">
        <f>IF('01_raw_data'!B134="", "", PROPER(TRIM('01_raw_data'!B134)))</f>
        <v>Oliwia Thomas</v>
      </c>
      <c r="C131" t="str">
        <f>_xlfn.XLOOKUP(PROPER(TRIM('01_raw_data'!C134)),'03_lookups'!$A$4:$A$9,'03_lookups'!$B$4:$B$9,"Needs Review")</f>
        <v>Female</v>
      </c>
      <c r="D131">
        <f>VALUE('01_raw_data'!D134)</f>
        <v>32</v>
      </c>
      <c r="E131" s="17">
        <f>IF(OR('01_raw_data'!E134="", LOWER(TRIM('01_raw_data'!E134))="not available"), "Missing", '01_raw_data'!E134)</f>
        <v>34466</v>
      </c>
      <c r="F131" t="str">
        <f t="shared" ref="F131:F194" si="2">IF(OR(E131="",LOWER(TRIM(E131))="not available"),"Missing",IF(ISNUMBER(E131),"Valid","Needs Review"))</f>
        <v>Valid</v>
      </c>
      <c r="G131" t="str">
        <f>_xlfn.XLOOKUP(UPPER(TRIM('01_raw_data'!F134)),'04_departments'!A134:A189,'04_departments'!C134:C189,"Needs Review")</f>
        <v>Needs Review</v>
      </c>
      <c r="H131" t="str">
        <f>_xlfn.XLOOKUP('01_clean_data'!G131, '04_departments'!$C$5:$C$60,'04_departments'!$D$5:$D$60,"Needs Review")</f>
        <v>Needs Review</v>
      </c>
      <c r="I131" t="str">
        <f>PROPER(TRIM('01_raw_data'!H134))</f>
        <v>Sales Executive</v>
      </c>
      <c r="J131" t="str">
        <f>IFERROR(UPPER('01_raw_data'!I134), "")</f>
        <v>L3</v>
      </c>
      <c r="K131" t="str">
        <f>IFERROR(UPPER('01_raw_data'!J134), "")</f>
        <v>M004</v>
      </c>
      <c r="L131" t="str">
        <f>IFERROR(VLOOKUP(K131,'05_manager_mapping'!$A$5:$B$64,2), "Missing")</f>
        <v>Giovanni Leroy</v>
      </c>
      <c r="M131" t="str">
        <f>IFERROR(_xlfn.XLOOKUP('01_raw_data'!L134,'06_location_master'!$B$5:$B$60,'06_location_master'!$C$5:$C$60), "Missing Location")</f>
        <v>Dublin</v>
      </c>
      <c r="N131" t="str">
        <f>IFERROR(_xlfn.XLOOKUP(M131,'06_location_master'!$C$5:$C$60,'06_location_master'!$D$5:$D$60), "Missing Country")</f>
        <v>Ireland</v>
      </c>
      <c r="O131" t="str">
        <f>IFERROR(_xlfn.XLOOKUP(M131,'06_location_master'!$C$5:$C$60,'06_location_master'!$E$5:$E$60), "Missing State")</f>
        <v>Leinster</v>
      </c>
      <c r="P131" s="17">
        <f>IFERROR(--'01_raw_data'!O134,"Missing Date")</f>
        <v>45774</v>
      </c>
      <c r="Q131" s="17">
        <f>IF(TRIM('01_raw_data'!P134)="","", IFERROR('01_raw_data'!P134, "check"))</f>
        <v>45880</v>
      </c>
      <c r="R131" t="str">
        <f>IFERROR(IF(OR(UPPER(TRIM('01_raw_data'!Q134))="A",UPPER(TRIM('01_raw_data'!Q134)="ACTVE"),UPPER(TRIM('01_raw_data'!Q134))="ACTIVE"), "Active", IF(OR(UPPER(TRIM('01_raw_data'!Q134)="INACTIVE"),UPPER(TRIM('01_raw_data'!Q134))="INACTVE"),"Inactive",IF(OR(UPPER(TRIM('01_raw_data'!Q134))="EXITED"), "Exited", IF(OR(UPPER(TRIM('01_raw_data'!Q134))="TERMINATED"), "Terminated", IF(OR(UPPER(TRIM('01_raw_data'!Q134))="LEFT"),"Left",IF(OR(UPPER(TRIM('01_raw_data'!Q134))="RESIGNED"),"Resigned")))))),"Check")</f>
        <v>Exited</v>
      </c>
      <c r="S131" s="19">
        <f>IFERROR(IF(VALUE('01_raw_data'!R134)&gt;0,VALUE('01_raw_data'!R134),"Check"),"Check")</f>
        <v>81000</v>
      </c>
      <c r="T131" s="19">
        <f>IFERROR(IF(VALUE('01_raw_data'!S134)&gt;0, VALUE('01_raw_data'!S134), "Check"), "Check")</f>
        <v>11300</v>
      </c>
      <c r="U131">
        <f>IFERROR(VLOOKUP(UPPER(TRIM('01_raw_data'!T134)),'07_performance_master'!$A$5:$B$14,2,FALSE),"Check")</f>
        <v>5</v>
      </c>
      <c r="V131">
        <f>IFERROR(IF(VALUE('01_raw_data'!U134)&gt;0,VALUE('01_raw_data'!U134),"Check"),"Check")</f>
        <v>20</v>
      </c>
      <c r="W131">
        <f>IFERROR(IF(VALUE('01_raw_data'!V134)&gt;=0, VALUE('01_raw_data'!V134), "Check"), "Check")</f>
        <v>27</v>
      </c>
      <c r="X131">
        <f>IFERROR(IF(VALUE('01_raw_data'!W134)&gt;=0, VALUE('01_raw_data'!W134),"Check"), "Check")</f>
        <v>0</v>
      </c>
      <c r="Y131">
        <f>IFERROR(IF(AND(VALUE('01_raw_data'!X134)&gt;=0, VALUE('01_raw_data'!X134)&lt;=100), VALUE('01_raw_data'!X134), "Check"), "Check")</f>
        <v>69</v>
      </c>
      <c r="Z131" t="str">
        <f>IFERROR(IF(OR(UPPER(TRIM('01_raw_data'!Y134))="YES", UPPER(TRIM('01_raw_data'!Y134))="PROMOTED"),"Promoted", IF(OR(UPPER(TRIM('01_raw_data'!Y134))="NO",UPPER(TRIM('01_raw_data'!Y134))="NOT PROMOTED"), "Not Promoted", "Check")),"Check")</f>
        <v>Not Promoted</v>
      </c>
      <c r="AA131" t="str">
        <f>IFERROR(PROPER(TRIM('01_raw_data'!Z134)), "")</f>
        <v>Diploma</v>
      </c>
      <c r="AB131" t="str">
        <f>IFERROR(PROPER(TRIM('01_raw_data'!AA134)),"")</f>
        <v>Linkedin</v>
      </c>
      <c r="AC131" t="str">
        <f>IFERROR(IF(UPPER(TRIM('01_raw_data'!AB134))="HYBRID","Hybrid",IF(OR(UPPER(TRIM('01_raw_data'!AB134))="REMOTE",UPPER(TRIM('01_raw_data'!AB134))="WFH",UPPER(TRIM('01_raw_data'!AB134))="WORK FROM HOME"),"Remote",IF(OR(UPPER(TRIM('01_raw_data'!AB134))="ONSITE",UPPER(TRIM('01_raw_data'!AB134))="ON-SITE",UPPER(TRIM('01_raw_data'!AB134))="OFFICE"),"Office"))),"Check")</f>
        <v>Hybrid</v>
      </c>
      <c r="AD131" t="str">
        <f>IFERROR(VLOOKUP(UPPER(TRIM('01_raw_data'!AC134)),'09_cost_center'!$A$5:$E$19,1,FALSE), "Check")</f>
        <v>EU-CC201</v>
      </c>
      <c r="AE131" t="str">
        <f>IFERROR(IF(OR(UPPER(TRIM('01_raw_data'!AD134))="CONTRACT", UPPER(TRIM('01_raw_data'!AD134))="CONTRACTOR"), "Contract", IF(OR(PROPER(TRIM('01_raw_data'!AD134))="FTE", UPPER(TRIM('01_raw_data'!AD134))="FULL TIME", UPPER(TRIM('01_raw_data'!AD134))="FULL-TIME"), "Full Time", IF(OR(UPPER(TRIM('01_raw_data'!AD134))="INTERN", UPPER(TRIM('01_raw_data'!AD134))="INTERNSHIP"), "Intern", IF(OR(UPPER(TRIM('01_raw_data'!AD134))="PART TIME", UPPER(TRIM('01_raw_data'!AD134))="PART-TIME"), "Part Time")))), "Check")</f>
        <v>Full Time</v>
      </c>
      <c r="AF131">
        <f>IFERROR(IF(AND(VALUE('01_raw_data'!AE134)&gt;=0,VALUE('01_raw_data'!AE134)&lt;=100), VALUE('01_raw_data'!AE134), "Check"), "Check")</f>
        <v>84.2</v>
      </c>
    </row>
    <row r="132" spans="1:32" x14ac:dyDescent="0.2">
      <c r="A132" t="str">
        <f>"E"&amp;TEXT(VALUE(SUBSTITUTE(UPPER(TRIM('01_raw_data'!A135)),"E","")),"0000")</f>
        <v>E0131</v>
      </c>
      <c r="B132" t="str">
        <f>IF('01_raw_data'!B135="", "", PROPER(TRIM('01_raw_data'!B135)))</f>
        <v>Ginevra Dubois</v>
      </c>
      <c r="C132" t="str">
        <f>_xlfn.XLOOKUP(PROPER(TRIM('01_raw_data'!C135)),'03_lookups'!$A$4:$A$9,'03_lookups'!$B$4:$B$9,"Needs Review")</f>
        <v>Female</v>
      </c>
      <c r="D132">
        <f>VALUE('01_raw_data'!D135)</f>
        <v>52</v>
      </c>
      <c r="E132" s="17">
        <f>IF(OR('01_raw_data'!E135="", LOWER(TRIM('01_raw_data'!E135))="not available"), "Missing", '01_raw_data'!E135)</f>
        <v>26894</v>
      </c>
      <c r="F132" t="str">
        <f t="shared" si="2"/>
        <v>Valid</v>
      </c>
      <c r="G132" t="str">
        <f>_xlfn.XLOOKUP(UPPER(TRIM('01_raw_data'!F135)),'04_departments'!A135:A190,'04_departments'!C135:C190,"Needs Review")</f>
        <v>Needs Review</v>
      </c>
      <c r="H132" t="str">
        <f>_xlfn.XLOOKUP('01_clean_data'!G132, '04_departments'!$C$5:$C$60,'04_departments'!$D$5:$D$60,"Needs Review")</f>
        <v>Needs Review</v>
      </c>
      <c r="I132" t="str">
        <f>PROPER(TRIM('01_raw_data'!H135))</f>
        <v>Content Specialist</v>
      </c>
      <c r="J132" t="str">
        <f>IFERROR(UPPER('01_raw_data'!I135), "")</f>
        <v>L2</v>
      </c>
      <c r="K132" t="str">
        <f>IFERROR(UPPER('01_raw_data'!J135), "")</f>
        <v>M006</v>
      </c>
      <c r="L132" t="str">
        <f>IFERROR(VLOOKUP(K132,'05_manager_mapping'!$A$5:$B$64,2), "Missing")</f>
        <v>Aleksander Fischer</v>
      </c>
      <c r="M132" t="str">
        <f>IFERROR(_xlfn.XLOOKUP('01_raw_data'!L135,'06_location_master'!$B$5:$B$60,'06_location_master'!$C$5:$C$60), "Missing Location")</f>
        <v>Munich</v>
      </c>
      <c r="N132" t="str">
        <f>IFERROR(_xlfn.XLOOKUP(M132,'06_location_master'!$C$5:$C$60,'06_location_master'!$D$5:$D$60), "Missing Country")</f>
        <v>Germany</v>
      </c>
      <c r="O132" t="str">
        <f>IFERROR(_xlfn.XLOOKUP(M132,'06_location_master'!$C$5:$C$60,'06_location_master'!$E$5:$E$60), "Missing State")</f>
        <v>Bavaria</v>
      </c>
      <c r="P132" s="17">
        <f>IFERROR(--'01_raw_data'!O135,"Missing Date")</f>
        <v>44283</v>
      </c>
      <c r="Q132" s="17" t="str">
        <f>IF(TRIM('01_raw_data'!P135)="","", IFERROR('01_raw_data'!P135, "check"))</f>
        <v/>
      </c>
      <c r="R132" t="str">
        <f>IFERROR(IF(OR(UPPER(TRIM('01_raw_data'!Q135))="A",UPPER(TRIM('01_raw_data'!Q135)="ACTVE"),UPPER(TRIM('01_raw_data'!Q135))="ACTIVE"), "Active", IF(OR(UPPER(TRIM('01_raw_data'!Q135)="INACTIVE"),UPPER(TRIM('01_raw_data'!Q135))="INACTVE"),"Inactive",IF(OR(UPPER(TRIM('01_raw_data'!Q135))="EXITED"), "Exited", IF(OR(UPPER(TRIM('01_raw_data'!Q135))="TERMINATED"), "Terminated", IF(OR(UPPER(TRIM('01_raw_data'!Q135))="LEFT"),"Left",IF(OR(UPPER(TRIM('01_raw_data'!Q135))="RESIGNED"),"Resigned")))))),"Check")</f>
        <v>Active</v>
      </c>
      <c r="S132" s="19">
        <f>IFERROR(IF(VALUE('01_raw_data'!R135)&gt;0,VALUE('01_raw_data'!R135),"Check"),"Check")</f>
        <v>71000</v>
      </c>
      <c r="T132" s="19">
        <f>IFERROR(IF(VALUE('01_raw_data'!S135)&gt;0, VALUE('01_raw_data'!S135), "Check"), "Check")</f>
        <v>6400</v>
      </c>
      <c r="U132">
        <f>IFERROR(VLOOKUP(UPPER(TRIM('01_raw_data'!T135)),'07_performance_master'!$A$5:$B$14,2,FALSE),"Check")</f>
        <v>4</v>
      </c>
      <c r="V132">
        <f>IFERROR(IF(VALUE('01_raw_data'!U135)&gt;0,VALUE('01_raw_data'!U135),"Check"),"Check")</f>
        <v>13</v>
      </c>
      <c r="W132">
        <f>IFERROR(IF(VALUE('01_raw_data'!V135)&gt;=0, VALUE('01_raw_data'!V135), "Check"), "Check")</f>
        <v>6</v>
      </c>
      <c r="X132">
        <f>IFERROR(IF(VALUE('01_raw_data'!W135)&gt;=0, VALUE('01_raw_data'!W135),"Check"), "Check")</f>
        <v>10</v>
      </c>
      <c r="Y132">
        <f>IFERROR(IF(AND(VALUE('01_raw_data'!X135)&gt;=0, VALUE('01_raw_data'!X135)&lt;=100), VALUE('01_raw_data'!X135), "Check"), "Check")</f>
        <v>82</v>
      </c>
      <c r="Z132" t="str">
        <f>IFERROR(IF(OR(UPPER(TRIM('01_raw_data'!Y135))="YES", UPPER(TRIM('01_raw_data'!Y135))="PROMOTED"),"Promoted", IF(OR(UPPER(TRIM('01_raw_data'!Y135))="NO",UPPER(TRIM('01_raw_data'!Y135))="NOT PROMOTED"), "Not Promoted", "Check")),"Check")</f>
        <v>Promoted</v>
      </c>
      <c r="AA132" t="str">
        <f>IFERROR(PROPER(TRIM('01_raw_data'!Z135)), "")</f>
        <v>Master'S</v>
      </c>
      <c r="AB132" t="str">
        <f>IFERROR(PROPER(TRIM('01_raw_data'!AA135)),"")</f>
        <v>Linkedin</v>
      </c>
      <c r="AC132" t="str">
        <f>IFERROR(IF(UPPER(TRIM('01_raw_data'!AB135))="HYBRID","Hybrid",IF(OR(UPPER(TRIM('01_raw_data'!AB135))="REMOTE",UPPER(TRIM('01_raw_data'!AB135))="WFH",UPPER(TRIM('01_raw_data'!AB135))="WORK FROM HOME"),"Remote",IF(OR(UPPER(TRIM('01_raw_data'!AB135))="ONSITE",UPPER(TRIM('01_raw_data'!AB135))="ON-SITE",UPPER(TRIM('01_raw_data'!AB135))="OFFICE"),"Office"))),"Check")</f>
        <v>Hybrid</v>
      </c>
      <c r="AD132" t="str">
        <f>IFERROR(VLOOKUP(UPPER(TRIM('01_raw_data'!AC135)),'09_cost_center'!$A$5:$E$19,1,FALSE), "Check")</f>
        <v>EU-CC203</v>
      </c>
      <c r="AE132" t="str">
        <f>IFERROR(IF(OR(UPPER(TRIM('01_raw_data'!AD135))="CONTRACT", UPPER(TRIM('01_raw_data'!AD135))="CONTRACTOR"), "Contract", IF(OR(PROPER(TRIM('01_raw_data'!AD135))="FTE", UPPER(TRIM('01_raw_data'!AD135))="FULL TIME", UPPER(TRIM('01_raw_data'!AD135))="FULL-TIME"), "Full Time", IF(OR(UPPER(TRIM('01_raw_data'!AD135))="INTERN", UPPER(TRIM('01_raw_data'!AD135))="INTERNSHIP"), "Intern", IF(OR(UPPER(TRIM('01_raw_data'!AD135))="PART TIME", UPPER(TRIM('01_raw_data'!AD135))="PART-TIME"), "Part Time")))), "Check")</f>
        <v>Full Time</v>
      </c>
      <c r="AF132">
        <f>IFERROR(IF(AND(VALUE('01_raw_data'!AE135)&gt;=0,VALUE('01_raw_data'!AE135)&lt;=100), VALUE('01_raw_data'!AE135), "Check"), "Check")</f>
        <v>73</v>
      </c>
    </row>
    <row r="133" spans="1:32" x14ac:dyDescent="0.2">
      <c r="A133" t="str">
        <f>"E"&amp;TEXT(VALUE(SUBSTITUTE(UPPER(TRIM('01_raw_data'!A136)),"E","")),"0000")</f>
        <v>E0132</v>
      </c>
      <c r="B133" t="str">
        <f>IF('01_raw_data'!B136="", "", PROPER(TRIM('01_raw_data'!B136)))</f>
        <v>Jules Olsson</v>
      </c>
      <c r="C133" t="str">
        <f>_xlfn.XLOOKUP(PROPER(TRIM('01_raw_data'!C136)),'03_lookups'!$A$4:$A$9,'03_lookups'!$B$4:$B$9,"Needs Review")</f>
        <v>Female</v>
      </c>
      <c r="D133">
        <f>VALUE('01_raw_data'!D136)</f>
        <v>36</v>
      </c>
      <c r="E133" s="17">
        <f>IF(OR('01_raw_data'!E136="", LOWER(TRIM('01_raw_data'!E136))="not available"), "Missing", '01_raw_data'!E136)</f>
        <v>32909</v>
      </c>
      <c r="F133" t="str">
        <f t="shared" si="2"/>
        <v>Valid</v>
      </c>
      <c r="G133" t="str">
        <f>_xlfn.XLOOKUP(UPPER(TRIM('01_raw_data'!F136)),'04_departments'!A136:A191,'04_departments'!C136:C191,"Needs Review")</f>
        <v>Needs Review</v>
      </c>
      <c r="H133" t="str">
        <f>_xlfn.XLOOKUP('01_clean_data'!G133, '04_departments'!$C$5:$C$60,'04_departments'!$D$5:$D$60,"Needs Review")</f>
        <v>Needs Review</v>
      </c>
      <c r="I133" t="str">
        <f>PROPER(TRIM('01_raw_data'!H136))</f>
        <v>Payroll Specialist</v>
      </c>
      <c r="J133" t="str">
        <f>IFERROR(UPPER('01_raw_data'!I136), "")</f>
        <v xml:space="preserve"> L6 </v>
      </c>
      <c r="K133" t="str">
        <f>IFERROR(UPPER('01_raw_data'!J136), "")</f>
        <v>M059</v>
      </c>
      <c r="L133" t="str">
        <f>IFERROR(VLOOKUP(K133,'05_manager_mapping'!$A$5:$B$64,2), "Missing")</f>
        <v>Lars Petit</v>
      </c>
      <c r="M133" t="str">
        <f>IFERROR(_xlfn.XLOOKUP('01_raw_data'!L136,'06_location_master'!$B$5:$B$60,'06_location_master'!$C$5:$C$60), "Missing Location")</f>
        <v>Missing Location</v>
      </c>
      <c r="N133" t="str">
        <f>IFERROR(_xlfn.XLOOKUP(M133,'06_location_master'!$C$5:$C$60,'06_location_master'!$D$5:$D$60), "Missing Country")</f>
        <v>Missing Country</v>
      </c>
      <c r="O133" t="str">
        <f>IFERROR(_xlfn.XLOOKUP(M133,'06_location_master'!$C$5:$C$60,'06_location_master'!$E$5:$E$60), "Missing State")</f>
        <v>Missing State</v>
      </c>
      <c r="P133" s="17">
        <f>IFERROR(--'01_raw_data'!O136,"Missing Date")</f>
        <v>45513</v>
      </c>
      <c r="Q133" s="17" t="str">
        <f>IF(TRIM('01_raw_data'!P136)="","", IFERROR('01_raw_data'!P136, "check"))</f>
        <v/>
      </c>
      <c r="R133" t="str">
        <f>IFERROR(IF(OR(UPPER(TRIM('01_raw_data'!Q136))="A",UPPER(TRIM('01_raw_data'!Q136)="ACTVE"),UPPER(TRIM('01_raw_data'!Q136))="ACTIVE"), "Active", IF(OR(UPPER(TRIM('01_raw_data'!Q136)="INACTIVE"),UPPER(TRIM('01_raw_data'!Q136))="INACTVE"),"Inactive",IF(OR(UPPER(TRIM('01_raw_data'!Q136))="EXITED"), "Exited", IF(OR(UPPER(TRIM('01_raw_data'!Q136))="TERMINATED"), "Terminated", IF(OR(UPPER(TRIM('01_raw_data'!Q136))="LEFT"),"Left",IF(OR(UPPER(TRIM('01_raw_data'!Q136))="RESIGNED"),"Resigned")))))),"Check")</f>
        <v>Active</v>
      </c>
      <c r="S133" s="19">
        <f>IFERROR(IF(VALUE('01_raw_data'!R136)&gt;0,VALUE('01_raw_data'!R136),"Check"),"Check")</f>
        <v>170000</v>
      </c>
      <c r="T133" s="19">
        <f>IFERROR(IF(VALUE('01_raw_data'!S136)&gt;0, VALUE('01_raw_data'!S136), "Check"), "Check")</f>
        <v>10200</v>
      </c>
      <c r="U133">
        <f>IFERROR(VLOOKUP(UPPER(TRIM('01_raw_data'!T136)),'07_performance_master'!$A$5:$B$14,2,FALSE),"Check")</f>
        <v>3</v>
      </c>
      <c r="V133">
        <f>IFERROR(IF(VALUE('01_raw_data'!U136)&gt;0,VALUE('01_raw_data'!U136),"Check"),"Check")</f>
        <v>12</v>
      </c>
      <c r="W133">
        <f>IFERROR(IF(VALUE('01_raw_data'!V136)&gt;=0, VALUE('01_raw_data'!V136), "Check"), "Check")</f>
        <v>8</v>
      </c>
      <c r="X133">
        <f>IFERROR(IF(VALUE('01_raw_data'!W136)&gt;=0, VALUE('01_raw_data'!W136),"Check"), "Check")</f>
        <v>46</v>
      </c>
      <c r="Y133">
        <f>IFERROR(IF(AND(VALUE('01_raw_data'!X136)&gt;=0, VALUE('01_raw_data'!X136)&lt;=100), VALUE('01_raw_data'!X136), "Check"), "Check")</f>
        <v>61</v>
      </c>
      <c r="Z133" t="str">
        <f>IFERROR(IF(OR(UPPER(TRIM('01_raw_data'!Y136))="YES", UPPER(TRIM('01_raw_data'!Y136))="PROMOTED"),"Promoted", IF(OR(UPPER(TRIM('01_raw_data'!Y136))="NO",UPPER(TRIM('01_raw_data'!Y136))="NOT PROMOTED"), "Not Promoted", "Check")),"Check")</f>
        <v>Not Promoted</v>
      </c>
      <c r="AA133" t="str">
        <f>IFERROR(PROPER(TRIM('01_raw_data'!Z136)), "")</f>
        <v>Mba</v>
      </c>
      <c r="AB133" t="str">
        <f>IFERROR(PROPER(TRIM('01_raw_data'!AA136)),"")</f>
        <v>Agency</v>
      </c>
      <c r="AC133" t="str">
        <f>IFERROR(IF(UPPER(TRIM('01_raw_data'!AB136))="HYBRID","Hybrid",IF(OR(UPPER(TRIM('01_raw_data'!AB136))="REMOTE",UPPER(TRIM('01_raw_data'!AB136))="WFH",UPPER(TRIM('01_raw_data'!AB136))="WORK FROM HOME"),"Remote",IF(OR(UPPER(TRIM('01_raw_data'!AB136))="ONSITE",UPPER(TRIM('01_raw_data'!AB136))="ON-SITE",UPPER(TRIM('01_raw_data'!AB136))="OFFICE"),"Office"))),"Check")</f>
        <v>Hybrid</v>
      </c>
      <c r="AD133" t="str">
        <f>IFERROR(VLOOKUP(UPPER(TRIM('01_raw_data'!AC136)),'09_cost_center'!$A$5:$E$19,1,FALSE), "Check")</f>
        <v>Check</v>
      </c>
      <c r="AE133" t="str">
        <f>IFERROR(IF(OR(UPPER(TRIM('01_raw_data'!AD136))="CONTRACT", UPPER(TRIM('01_raw_data'!AD136))="CONTRACTOR"), "Contract", IF(OR(PROPER(TRIM('01_raw_data'!AD136))="FTE", UPPER(TRIM('01_raw_data'!AD136))="FULL TIME", UPPER(TRIM('01_raw_data'!AD136))="FULL-TIME"), "Full Time", IF(OR(UPPER(TRIM('01_raw_data'!AD136))="INTERN", UPPER(TRIM('01_raw_data'!AD136))="INTERNSHIP"), "Intern", IF(OR(UPPER(TRIM('01_raw_data'!AD136))="PART TIME", UPPER(TRIM('01_raw_data'!AD136))="PART-TIME"), "Part Time")))), "Check")</f>
        <v>Full Time</v>
      </c>
      <c r="AF133">
        <f>IFERROR(IF(AND(VALUE('01_raw_data'!AE136)&gt;=0,VALUE('01_raw_data'!AE136)&lt;=100), VALUE('01_raw_data'!AE136), "Check"), "Check")</f>
        <v>51.3</v>
      </c>
    </row>
    <row r="134" spans="1:32" x14ac:dyDescent="0.2">
      <c r="A134" t="str">
        <f>"E"&amp;TEXT(VALUE(SUBSTITUTE(UPPER(TRIM('01_raw_data'!A137)),"E","")),"0000")</f>
        <v>E0133</v>
      </c>
      <c r="B134" t="str">
        <f>IF('01_raw_data'!B137="", "", PROPER(TRIM('01_raw_data'!B137)))</f>
        <v>Tess Bos</v>
      </c>
      <c r="C134" t="str">
        <f>_xlfn.XLOOKUP(PROPER(TRIM('01_raw_data'!C137)),'03_lookups'!$A$4:$A$9,'03_lookups'!$B$4:$B$9,"Needs Review")</f>
        <v>Female</v>
      </c>
      <c r="D134">
        <f>VALUE('01_raw_data'!D137)</f>
        <v>52</v>
      </c>
      <c r="E134" s="17">
        <f>IF(OR('01_raw_data'!E137="", LOWER(TRIM('01_raw_data'!E137))="not available"), "Missing", '01_raw_data'!E137)</f>
        <v>27162</v>
      </c>
      <c r="F134" t="str">
        <f t="shared" si="2"/>
        <v>Valid</v>
      </c>
      <c r="G134" t="str">
        <f>_xlfn.XLOOKUP(UPPER(TRIM('01_raw_data'!F137)),'04_departments'!A137:A192,'04_departments'!C137:C192,"Needs Review")</f>
        <v>Needs Review</v>
      </c>
      <c r="H134" t="str">
        <f>_xlfn.XLOOKUP('01_clean_data'!G134, '04_departments'!$C$5:$C$60,'04_departments'!$D$5:$D$60,"Needs Review")</f>
        <v>Needs Review</v>
      </c>
      <c r="I134" t="str">
        <f>PROPER(TRIM('01_raw_data'!H137))</f>
        <v>Enterprise Account Manager</v>
      </c>
      <c r="J134" t="str">
        <f>IFERROR(UPPER('01_raw_data'!I137), "")</f>
        <v>L2</v>
      </c>
      <c r="K134" t="str">
        <f>IFERROR(UPPER('01_raw_data'!J137), "")</f>
        <v>M023</v>
      </c>
      <c r="L134" t="str">
        <f>IFERROR(VLOOKUP(K134,'05_manager_mapping'!$A$5:$B$64,2), "Missing")</f>
        <v>Alice Greco</v>
      </c>
      <c r="M134" t="str">
        <f>IFERROR(_xlfn.XLOOKUP('01_raw_data'!L137,'06_location_master'!$B$5:$B$60,'06_location_master'!$C$5:$C$60), "Missing Location")</f>
        <v>Berlin</v>
      </c>
      <c r="N134" t="str">
        <f>IFERROR(_xlfn.XLOOKUP(M134,'06_location_master'!$C$5:$C$60,'06_location_master'!$D$5:$D$60), "Missing Country")</f>
        <v>Germany</v>
      </c>
      <c r="O134" t="str">
        <f>IFERROR(_xlfn.XLOOKUP(M134,'06_location_master'!$C$5:$C$60,'06_location_master'!$E$5:$E$60), "Missing State")</f>
        <v>Berlin</v>
      </c>
      <c r="P134" s="17">
        <f>IFERROR(--'01_raw_data'!O137,"Missing Date")</f>
        <v>45240</v>
      </c>
      <c r="Q134" s="17">
        <f>IF(TRIM('01_raw_data'!P137)="","", IFERROR('01_raw_data'!P137, "check"))</f>
        <v>45859</v>
      </c>
      <c r="R134" t="str">
        <f>IFERROR(IF(OR(UPPER(TRIM('01_raw_data'!Q137))="A",UPPER(TRIM('01_raw_data'!Q137)="ACTVE"),UPPER(TRIM('01_raw_data'!Q137))="ACTIVE"), "Active", IF(OR(UPPER(TRIM('01_raw_data'!Q137)="INACTIVE"),UPPER(TRIM('01_raw_data'!Q137))="INACTVE"),"Inactive",IF(OR(UPPER(TRIM('01_raw_data'!Q137))="EXITED"), "Exited", IF(OR(UPPER(TRIM('01_raw_data'!Q137))="TERMINATED"), "Terminated", IF(OR(UPPER(TRIM('01_raw_data'!Q137))="LEFT"),"Left",IF(OR(UPPER(TRIM('01_raw_data'!Q137))="RESIGNED"),"Resigned")))))),"Check")</f>
        <v>Exited</v>
      </c>
      <c r="S134" s="19">
        <f>IFERROR(IF(VALUE('01_raw_data'!R137)&gt;0,VALUE('01_raw_data'!R137),"Check"),"Check")</f>
        <v>63000</v>
      </c>
      <c r="T134" s="19">
        <f>IFERROR(IF(VALUE('01_raw_data'!S137)&gt;0, VALUE('01_raw_data'!S137), "Check"), "Check")</f>
        <v>5700</v>
      </c>
      <c r="U134">
        <f>IFERROR(VLOOKUP(UPPER(TRIM('01_raw_data'!T137)),'07_performance_master'!$A$5:$B$14,2,FALSE),"Check")</f>
        <v>4</v>
      </c>
      <c r="V134">
        <f>IFERROR(IF(VALUE('01_raw_data'!U137)&gt;0,VALUE('01_raw_data'!U137),"Check"),"Check")</f>
        <v>29</v>
      </c>
      <c r="W134">
        <f>IFERROR(IF(VALUE('01_raw_data'!V137)&gt;=0, VALUE('01_raw_data'!V137), "Check"), "Check")</f>
        <v>6</v>
      </c>
      <c r="X134">
        <f>IFERROR(IF(VALUE('01_raw_data'!W137)&gt;=0, VALUE('01_raw_data'!W137),"Check"), "Check")</f>
        <v>4</v>
      </c>
      <c r="Y134">
        <f>IFERROR(IF(AND(VALUE('01_raw_data'!X137)&gt;=0, VALUE('01_raw_data'!X137)&lt;=100), VALUE('01_raw_data'!X137), "Check"), "Check")</f>
        <v>48</v>
      </c>
      <c r="Z134" t="str">
        <f>IFERROR(IF(OR(UPPER(TRIM('01_raw_data'!Y137))="YES", UPPER(TRIM('01_raw_data'!Y137))="PROMOTED"),"Promoted", IF(OR(UPPER(TRIM('01_raw_data'!Y137))="NO",UPPER(TRIM('01_raw_data'!Y137))="NOT PROMOTED"), "Not Promoted", "Check")),"Check")</f>
        <v>Not Promoted</v>
      </c>
      <c r="AA134" t="str">
        <f>IFERROR(PROPER(TRIM('01_raw_data'!Z137)), "")</f>
        <v>Master'S</v>
      </c>
      <c r="AB134" t="str">
        <f>IFERROR(PROPER(TRIM('01_raw_data'!AA137)),"")</f>
        <v>European Job Board</v>
      </c>
      <c r="AC134" t="str">
        <f>IFERROR(IF(UPPER(TRIM('01_raw_data'!AB137))="HYBRID","Hybrid",IF(OR(UPPER(TRIM('01_raw_data'!AB137))="REMOTE",UPPER(TRIM('01_raw_data'!AB137))="WFH",UPPER(TRIM('01_raw_data'!AB137))="WORK FROM HOME"),"Remote",IF(OR(UPPER(TRIM('01_raw_data'!AB137))="ONSITE",UPPER(TRIM('01_raw_data'!AB137))="ON-SITE",UPPER(TRIM('01_raw_data'!AB137))="OFFICE"),"Office"))),"Check")</f>
        <v>Remote</v>
      </c>
      <c r="AD134" t="str">
        <f>IFERROR(VLOOKUP(UPPER(TRIM('01_raw_data'!AC137)),'09_cost_center'!$A$5:$E$19,1,FALSE), "Check")</f>
        <v>EU-CC201</v>
      </c>
      <c r="AE134" t="str">
        <f>IFERROR(IF(OR(UPPER(TRIM('01_raw_data'!AD137))="CONTRACT", UPPER(TRIM('01_raw_data'!AD137))="CONTRACTOR"), "Contract", IF(OR(PROPER(TRIM('01_raw_data'!AD137))="FTE", UPPER(TRIM('01_raw_data'!AD137))="FULL TIME", UPPER(TRIM('01_raw_data'!AD137))="FULL-TIME"), "Full Time", IF(OR(UPPER(TRIM('01_raw_data'!AD137))="INTERN", UPPER(TRIM('01_raw_data'!AD137))="INTERNSHIP"), "Intern", IF(OR(UPPER(TRIM('01_raw_data'!AD137))="PART TIME", UPPER(TRIM('01_raw_data'!AD137))="PART-TIME"), "Part Time")))), "Check")</f>
        <v>Full Time</v>
      </c>
      <c r="AF134">
        <f>IFERROR(IF(AND(VALUE('01_raw_data'!AE137)&gt;=0,VALUE('01_raw_data'!AE137)&lt;=100), VALUE('01_raw_data'!AE137), "Check"), "Check")</f>
        <v>68</v>
      </c>
    </row>
    <row r="135" spans="1:32" x14ac:dyDescent="0.2">
      <c r="A135" t="str">
        <f>"E"&amp;TEXT(VALUE(SUBSTITUTE(UPPER(TRIM('01_raw_data'!A138)),"E","")),"0000")</f>
        <v>E0134</v>
      </c>
      <c r="B135" t="str">
        <f>IF('01_raw_data'!B138="", "", PROPER(TRIM('01_raw_data'!B138)))</f>
        <v>Giovanni Russo</v>
      </c>
      <c r="C135" t="str">
        <f>_xlfn.XLOOKUP(PROPER(TRIM('01_raw_data'!C138)),'03_lookups'!$A$4:$A$9,'03_lookups'!$B$4:$B$9,"Needs Review")</f>
        <v>Male</v>
      </c>
      <c r="D135">
        <f>VALUE('01_raw_data'!D138)</f>
        <v>24</v>
      </c>
      <c r="E135" s="17">
        <f>IF(OR('01_raw_data'!E138="", LOWER(TRIM('01_raw_data'!E138))="not available"), "Missing", '01_raw_data'!E138)</f>
        <v>37123</v>
      </c>
      <c r="F135" t="str">
        <f t="shared" si="2"/>
        <v>Valid</v>
      </c>
      <c r="G135" t="str">
        <f>_xlfn.XLOOKUP(UPPER(TRIM('01_raw_data'!F138)),'04_departments'!A138:A193,'04_departments'!C138:C193,"Needs Review")</f>
        <v>Needs Review</v>
      </c>
      <c r="H135" t="str">
        <f>_xlfn.XLOOKUP('01_clean_data'!G135, '04_departments'!$C$5:$C$60,'04_departments'!$D$5:$D$60,"Needs Review")</f>
        <v>Needs Review</v>
      </c>
      <c r="I135" t="str">
        <f>PROPER(TRIM('01_raw_data'!H138))</f>
        <v>Talent Acquisition Specialist</v>
      </c>
      <c r="J135" t="str">
        <f>IFERROR(UPPER('01_raw_data'!I138), "")</f>
        <v>L3</v>
      </c>
      <c r="K135" t="str">
        <f>IFERROR(UPPER('01_raw_data'!J138), "")</f>
        <v>M052</v>
      </c>
      <c r="L135" t="str">
        <f>IFERROR(VLOOKUP(K135,'05_manager_mapping'!$A$5:$B$64,2), "Missing")</f>
        <v>Hugo Schulz</v>
      </c>
      <c r="M135" t="str">
        <f>IFERROR(_xlfn.XLOOKUP('01_raw_data'!L138,'06_location_master'!$B$5:$B$60,'06_location_master'!$C$5:$C$60), "Missing Location")</f>
        <v>Gothenburg</v>
      </c>
      <c r="N135" t="str">
        <f>IFERROR(_xlfn.XLOOKUP(M135,'06_location_master'!$C$5:$C$60,'06_location_master'!$D$5:$D$60), "Missing Country")</f>
        <v>Sweden</v>
      </c>
      <c r="O135" t="str">
        <f>IFERROR(_xlfn.XLOOKUP(M135,'06_location_master'!$C$5:$C$60,'06_location_master'!$E$5:$E$60), "Missing State")</f>
        <v>Vastra Gotaland</v>
      </c>
      <c r="P135" s="17" t="str">
        <f>IFERROR(--'01_raw_data'!O138,"Missing Date")</f>
        <v>Missing Date</v>
      </c>
      <c r="Q135" s="17" t="str">
        <f>IF(TRIM('01_raw_data'!P138)="","", IFERROR('01_raw_data'!P138, "check"))</f>
        <v/>
      </c>
      <c r="R135" t="str">
        <f>IFERROR(IF(OR(UPPER(TRIM('01_raw_data'!Q138))="A",UPPER(TRIM('01_raw_data'!Q138)="ACTVE"),UPPER(TRIM('01_raw_data'!Q138))="ACTIVE"), "Active", IF(OR(UPPER(TRIM('01_raw_data'!Q138)="INACTIVE"),UPPER(TRIM('01_raw_data'!Q138))="INACTVE"),"Inactive",IF(OR(UPPER(TRIM('01_raw_data'!Q138))="EXITED"), "Exited", IF(OR(UPPER(TRIM('01_raw_data'!Q138))="TERMINATED"), "Terminated", IF(OR(UPPER(TRIM('01_raw_data'!Q138))="LEFT"),"Left",IF(OR(UPPER(TRIM('01_raw_data'!Q138))="RESIGNED"),"Resigned")))))),"Check")</f>
        <v>Active</v>
      </c>
      <c r="S135" s="19">
        <f>IFERROR(IF(VALUE('01_raw_data'!R138)&gt;0,VALUE('01_raw_data'!R138),"Check"),"Check")</f>
        <v>83000</v>
      </c>
      <c r="T135" s="19">
        <f>IFERROR(IF(VALUE('01_raw_data'!S138)&gt;0, VALUE('01_raw_data'!S138), "Check"), "Check")</f>
        <v>7500</v>
      </c>
      <c r="U135">
        <f>IFERROR(VLOOKUP(UPPER(TRIM('01_raw_data'!T138)),'07_performance_master'!$A$5:$B$14,2,FALSE),"Check")</f>
        <v>4</v>
      </c>
      <c r="V135" t="str">
        <f>IFERROR(IF(VALUE('01_raw_data'!U138)&gt;0,VALUE('01_raw_data'!U138),"Check"),"Check")</f>
        <v>Check</v>
      </c>
      <c r="W135">
        <f>IFERROR(IF(VALUE('01_raw_data'!V138)&gt;=0, VALUE('01_raw_data'!V138), "Check"), "Check")</f>
        <v>14</v>
      </c>
      <c r="X135" t="str">
        <f>IFERROR(IF(VALUE('01_raw_data'!W138)&gt;=0, VALUE('01_raw_data'!W138),"Check"), "Check")</f>
        <v>Check</v>
      </c>
      <c r="Y135">
        <f>IFERROR(IF(AND(VALUE('01_raw_data'!X138)&gt;=0, VALUE('01_raw_data'!X138)&lt;=100), VALUE('01_raw_data'!X138), "Check"), "Check")</f>
        <v>48</v>
      </c>
      <c r="Z135" t="str">
        <f>IFERROR(IF(OR(UPPER(TRIM('01_raw_data'!Y138))="YES", UPPER(TRIM('01_raw_data'!Y138))="PROMOTED"),"Promoted", IF(OR(UPPER(TRIM('01_raw_data'!Y138))="NO",UPPER(TRIM('01_raw_data'!Y138))="NOT PROMOTED"), "Not Promoted", "Check")),"Check")</f>
        <v>Promoted</v>
      </c>
      <c r="AA135" t="str">
        <f>IFERROR(PROPER(TRIM('01_raw_data'!Z138)), "")</f>
        <v>Diploma</v>
      </c>
      <c r="AB135" t="str">
        <f>IFERROR(PROPER(TRIM('01_raw_data'!AA138)),"")</f>
        <v>Indeed</v>
      </c>
      <c r="AC135" t="str">
        <f>IFERROR(IF(UPPER(TRIM('01_raw_data'!AB138))="HYBRID","Hybrid",IF(OR(UPPER(TRIM('01_raw_data'!AB138))="REMOTE",UPPER(TRIM('01_raw_data'!AB138))="WFH",UPPER(TRIM('01_raw_data'!AB138))="WORK FROM HOME"),"Remote",IF(OR(UPPER(TRIM('01_raw_data'!AB138))="ONSITE",UPPER(TRIM('01_raw_data'!AB138))="ON-SITE",UPPER(TRIM('01_raw_data'!AB138))="OFFICE"),"Office"))),"Check")</f>
        <v>Hybrid</v>
      </c>
      <c r="AD135" t="str">
        <f>IFERROR(VLOOKUP(UPPER(TRIM('01_raw_data'!AC138)),'09_cost_center'!$A$5:$E$19,1,FALSE), "Check")</f>
        <v>EU-CC302</v>
      </c>
      <c r="AE135" t="str">
        <f>IFERROR(IF(OR(UPPER(TRIM('01_raw_data'!AD138))="CONTRACT", UPPER(TRIM('01_raw_data'!AD138))="CONTRACTOR"), "Contract", IF(OR(PROPER(TRIM('01_raw_data'!AD138))="FTE", UPPER(TRIM('01_raw_data'!AD138))="FULL TIME", UPPER(TRIM('01_raw_data'!AD138))="FULL-TIME"), "Full Time", IF(OR(UPPER(TRIM('01_raw_data'!AD138))="INTERN", UPPER(TRIM('01_raw_data'!AD138))="INTERNSHIP"), "Intern", IF(OR(UPPER(TRIM('01_raw_data'!AD138))="PART TIME", UPPER(TRIM('01_raw_data'!AD138))="PART-TIME"), "Part Time")))), "Check")</f>
        <v>Full Time</v>
      </c>
      <c r="AF135">
        <f>IFERROR(IF(AND(VALUE('01_raw_data'!AE138)&gt;=0,VALUE('01_raw_data'!AE138)&lt;=100), VALUE('01_raw_data'!AE138), "Check"), "Check")</f>
        <v>52.8</v>
      </c>
    </row>
    <row r="136" spans="1:32" x14ac:dyDescent="0.2">
      <c r="A136" t="str">
        <f>"E"&amp;TEXT(VALUE(SUBSTITUTE(UPPER(TRIM('01_raw_data'!A139)),"E","")),"0000")</f>
        <v>E0135</v>
      </c>
      <c r="B136" t="str">
        <f>IF('01_raw_data'!B139="", "", PROPER(TRIM('01_raw_data'!B139)))</f>
        <v>Axel Rodrigues</v>
      </c>
      <c r="C136" t="str">
        <f>_xlfn.XLOOKUP(PROPER(TRIM('01_raw_data'!C139)),'03_lookups'!$A$4:$A$9,'03_lookups'!$B$4:$B$9,"Needs Review")</f>
        <v>Female</v>
      </c>
      <c r="D136">
        <f>VALUE('01_raw_data'!D139)</f>
        <v>43</v>
      </c>
      <c r="E136" s="17">
        <f>IF(OR('01_raw_data'!E139="", LOWER(TRIM('01_raw_data'!E139))="not available"), "Missing", '01_raw_data'!E139)</f>
        <v>30146</v>
      </c>
      <c r="F136" t="str">
        <f t="shared" si="2"/>
        <v>Valid</v>
      </c>
      <c r="G136" t="str">
        <f>_xlfn.XLOOKUP(UPPER(TRIM('01_raw_data'!F139)),'04_departments'!A139:A194,'04_departments'!C139:C194,"Needs Review")</f>
        <v>Needs Review</v>
      </c>
      <c r="H136" t="str">
        <f>_xlfn.XLOOKUP('01_clean_data'!G136, '04_departments'!$C$5:$C$60,'04_departments'!$D$5:$D$60,"Needs Review")</f>
        <v>Needs Review</v>
      </c>
      <c r="I136" t="str">
        <f>PROPER(TRIM('01_raw_data'!H139))</f>
        <v>Engineering Lead</v>
      </c>
      <c r="J136" t="str">
        <f>IFERROR(UPPER('01_raw_data'!I139), "")</f>
        <v>L2</v>
      </c>
      <c r="K136" t="str">
        <f>IFERROR(UPPER('01_raw_data'!J139), "")</f>
        <v>M057</v>
      </c>
      <c r="L136" t="str">
        <f>IFERROR(VLOOKUP(K136,'05_manager_mapping'!$A$5:$B$64,2), "Missing")</f>
        <v>Emma Karlsson</v>
      </c>
      <c r="M136" t="str">
        <f>IFERROR(_xlfn.XLOOKUP('01_raw_data'!L139,'06_location_master'!$B$5:$B$60,'06_location_master'!$C$5:$C$60), "Missing Location")</f>
        <v>Hamburg</v>
      </c>
      <c r="N136" t="str">
        <f>IFERROR(_xlfn.XLOOKUP(M136,'06_location_master'!$C$5:$C$60,'06_location_master'!$D$5:$D$60), "Missing Country")</f>
        <v>Germany</v>
      </c>
      <c r="O136" t="str">
        <f>IFERROR(_xlfn.XLOOKUP(M136,'06_location_master'!$C$5:$C$60,'06_location_master'!$E$5:$E$60), "Missing State")</f>
        <v>Hamburg</v>
      </c>
      <c r="P136" s="17">
        <f>IFERROR(--'01_raw_data'!O139,"Missing Date")</f>
        <v>45455</v>
      </c>
      <c r="Q136" s="17" t="str">
        <f>IF(TRIM('01_raw_data'!P139)="","", IFERROR('01_raw_data'!P139, "check"))</f>
        <v/>
      </c>
      <c r="R136" t="str">
        <f>IFERROR(IF(OR(UPPER(TRIM('01_raw_data'!Q139))="A",UPPER(TRIM('01_raw_data'!Q139)="ACTVE"),UPPER(TRIM('01_raw_data'!Q139))="ACTIVE"), "Active", IF(OR(UPPER(TRIM('01_raw_data'!Q139)="INACTIVE"),UPPER(TRIM('01_raw_data'!Q139))="INACTVE"),"Inactive",IF(OR(UPPER(TRIM('01_raw_data'!Q139))="EXITED"), "Exited", IF(OR(UPPER(TRIM('01_raw_data'!Q139))="TERMINATED"), "Terminated", IF(OR(UPPER(TRIM('01_raw_data'!Q139))="LEFT"),"Left",IF(OR(UPPER(TRIM('01_raw_data'!Q139))="RESIGNED"),"Resigned")))))),"Check")</f>
        <v>Active</v>
      </c>
      <c r="S136" s="19">
        <f>IFERROR(IF(VALUE('01_raw_data'!R139)&gt;0,VALUE('01_raw_data'!R139),"Check"),"Check")</f>
        <v>52000</v>
      </c>
      <c r="T136" s="19">
        <f>IFERROR(IF(VALUE('01_raw_data'!S139)&gt;0, VALUE('01_raw_data'!S139), "Check"), "Check")</f>
        <v>4700</v>
      </c>
      <c r="U136">
        <f>IFERROR(VLOOKUP(UPPER(TRIM('01_raw_data'!T139)),'07_performance_master'!$A$5:$B$14,2,FALSE),"Check")</f>
        <v>4</v>
      </c>
      <c r="V136" t="str">
        <f>IFERROR(IF(VALUE('01_raw_data'!U139)&gt;0,VALUE('01_raw_data'!U139),"Check"),"Check")</f>
        <v>Check</v>
      </c>
      <c r="W136">
        <f>IFERROR(IF(VALUE('01_raw_data'!V139)&gt;=0, VALUE('01_raw_data'!V139), "Check"), "Check")</f>
        <v>17</v>
      </c>
      <c r="X136">
        <f>IFERROR(IF(VALUE('01_raw_data'!W139)&gt;=0, VALUE('01_raw_data'!W139),"Check"), "Check")</f>
        <v>0</v>
      </c>
      <c r="Y136">
        <f>IFERROR(IF(AND(VALUE('01_raw_data'!X139)&gt;=0, VALUE('01_raw_data'!X139)&lt;=100), VALUE('01_raw_data'!X139), "Check"), "Check")</f>
        <v>57</v>
      </c>
      <c r="Z136" t="str">
        <f>IFERROR(IF(OR(UPPER(TRIM('01_raw_data'!Y139))="YES", UPPER(TRIM('01_raw_data'!Y139))="PROMOTED"),"Promoted", IF(OR(UPPER(TRIM('01_raw_data'!Y139))="NO",UPPER(TRIM('01_raw_data'!Y139))="NOT PROMOTED"), "Not Promoted", "Check")),"Check")</f>
        <v>Promoted</v>
      </c>
      <c r="AA136" t="str">
        <f>IFERROR(PROPER(TRIM('01_raw_data'!Z139)), "")</f>
        <v>Master'S</v>
      </c>
      <c r="AB136" t="str">
        <f>IFERROR(PROPER(TRIM('01_raw_data'!AA139)),"")</f>
        <v>Employee Referral</v>
      </c>
      <c r="AC136" t="str">
        <f>IFERROR(IF(UPPER(TRIM('01_raw_data'!AB139))="HYBRID","Hybrid",IF(OR(UPPER(TRIM('01_raw_data'!AB139))="REMOTE",UPPER(TRIM('01_raw_data'!AB139))="WFH",UPPER(TRIM('01_raw_data'!AB139))="WORK FROM HOME"),"Remote",IF(OR(UPPER(TRIM('01_raw_data'!AB139))="ONSITE",UPPER(TRIM('01_raw_data'!AB139))="ON-SITE",UPPER(TRIM('01_raw_data'!AB139))="OFFICE"),"Office"))),"Check")</f>
        <v>Remote</v>
      </c>
      <c r="AD136" t="str">
        <f>IFERROR(VLOOKUP(UPPER(TRIM('01_raw_data'!AC139)),'09_cost_center'!$A$5:$E$19,1,FALSE), "Check")</f>
        <v>EU-CC101</v>
      </c>
      <c r="AE136" t="str">
        <f>IFERROR(IF(OR(UPPER(TRIM('01_raw_data'!AD139))="CONTRACT", UPPER(TRIM('01_raw_data'!AD139))="CONTRACTOR"), "Contract", IF(OR(PROPER(TRIM('01_raw_data'!AD139))="FTE", UPPER(TRIM('01_raw_data'!AD139))="FULL TIME", UPPER(TRIM('01_raw_data'!AD139))="FULL-TIME"), "Full Time", IF(OR(UPPER(TRIM('01_raw_data'!AD139))="INTERN", UPPER(TRIM('01_raw_data'!AD139))="INTERNSHIP"), "Intern", IF(OR(UPPER(TRIM('01_raw_data'!AD139))="PART TIME", UPPER(TRIM('01_raw_data'!AD139))="PART-TIME"), "Part Time")))), "Check")</f>
        <v>Full Time</v>
      </c>
      <c r="AF136">
        <f>IFERROR(IF(AND(VALUE('01_raw_data'!AE139)&gt;=0,VALUE('01_raw_data'!AE139)&lt;=100), VALUE('01_raw_data'!AE139), "Check"), "Check")</f>
        <v>66</v>
      </c>
    </row>
    <row r="137" spans="1:32" x14ac:dyDescent="0.2">
      <c r="A137" t="str">
        <f>"E"&amp;TEXT(VALUE(SUBSTITUTE(UPPER(TRIM('01_raw_data'!A140)),"E","")),"0000")</f>
        <v>E0136</v>
      </c>
      <c r="B137" t="str">
        <f>IF('01_raw_data'!B140="", "", PROPER(TRIM('01_raw_data'!B140)))</f>
        <v>Fleur Ferrari</v>
      </c>
      <c r="C137" t="str">
        <f>_xlfn.XLOOKUP(PROPER(TRIM('01_raw_data'!C140)),'03_lookups'!$A$4:$A$9,'03_lookups'!$B$4:$B$9,"Needs Review")</f>
        <v>Male</v>
      </c>
      <c r="D137">
        <f>VALUE('01_raw_data'!D140)</f>
        <v>31</v>
      </c>
      <c r="E137" s="17">
        <f>IF(OR('01_raw_data'!E140="", LOWER(TRIM('01_raw_data'!E140))="not available"), "Missing", '01_raw_data'!E140)</f>
        <v>34794</v>
      </c>
      <c r="F137" t="str">
        <f t="shared" si="2"/>
        <v>Valid</v>
      </c>
      <c r="G137" t="str">
        <f>_xlfn.XLOOKUP(UPPER(TRIM('01_raw_data'!F140)),'04_departments'!A140:A195,'04_departments'!C140:C195,"Needs Review")</f>
        <v>Needs Review</v>
      </c>
      <c r="H137" t="str">
        <f>_xlfn.XLOOKUP('01_clean_data'!G137, '04_departments'!$C$5:$C$60,'04_departments'!$D$5:$D$60,"Needs Review")</f>
        <v>Needs Review</v>
      </c>
      <c r="I137" t="str">
        <f>PROPER(TRIM('01_raw_data'!H140))</f>
        <v>Transformation Lead</v>
      </c>
      <c r="J137" t="str">
        <f>IFERROR(UPPER('01_raw_data'!I140), "")</f>
        <v>L2</v>
      </c>
      <c r="K137" t="str">
        <f>IFERROR(UPPER('01_raw_data'!J140), "")</f>
        <v>M015</v>
      </c>
      <c r="L137" t="str">
        <f>IFERROR(VLOOKUP(K137,'05_manager_mapping'!$A$5:$B$64,2), "Missing")</f>
        <v>Lea Ryan</v>
      </c>
      <c r="M137" t="str">
        <f>IFERROR(_xlfn.XLOOKUP('01_raw_data'!L140,'06_location_master'!$B$5:$B$60,'06_location_master'!$C$5:$C$60), "Missing Location")</f>
        <v>Hamburg</v>
      </c>
      <c r="N137" t="str">
        <f>IFERROR(_xlfn.XLOOKUP(M137,'06_location_master'!$C$5:$C$60,'06_location_master'!$D$5:$D$60), "Missing Country")</f>
        <v>Germany</v>
      </c>
      <c r="O137" t="str">
        <f>IFERROR(_xlfn.XLOOKUP(M137,'06_location_master'!$C$5:$C$60,'06_location_master'!$E$5:$E$60), "Missing State")</f>
        <v>Hamburg</v>
      </c>
      <c r="P137" s="17">
        <f>IFERROR(--'01_raw_data'!O140,"Missing Date")</f>
        <v>44973</v>
      </c>
      <c r="Q137" s="17" t="str">
        <f>IF(TRIM('01_raw_data'!P140)="","", IFERROR('01_raw_data'!P140, "check"))</f>
        <v/>
      </c>
      <c r="R137" t="str">
        <f>IFERROR(IF(OR(UPPER(TRIM('01_raw_data'!Q140))="A",UPPER(TRIM('01_raw_data'!Q140)="ACTVE"),UPPER(TRIM('01_raw_data'!Q140))="ACTIVE"), "Active", IF(OR(UPPER(TRIM('01_raw_data'!Q140)="INACTIVE"),UPPER(TRIM('01_raw_data'!Q140))="INACTVE"),"Inactive",IF(OR(UPPER(TRIM('01_raw_data'!Q140))="EXITED"), "Exited", IF(OR(UPPER(TRIM('01_raw_data'!Q140))="TERMINATED"), "Terminated", IF(OR(UPPER(TRIM('01_raw_data'!Q140))="LEFT"),"Left",IF(OR(UPPER(TRIM('01_raw_data'!Q140))="RESIGNED"),"Resigned")))))),"Check")</f>
        <v>Active</v>
      </c>
      <c r="S137" s="19">
        <f>IFERROR(IF(VALUE('01_raw_data'!R140)&gt;0,VALUE('01_raw_data'!R140),"Check"),"Check")</f>
        <v>65000</v>
      </c>
      <c r="T137" s="19">
        <f>IFERROR(IF(VALUE('01_raw_data'!S140)&gt;0, VALUE('01_raw_data'!S140), "Check"), "Check")</f>
        <v>3200</v>
      </c>
      <c r="U137">
        <f>IFERROR(VLOOKUP(UPPER(TRIM('01_raw_data'!T140)),'07_performance_master'!$A$5:$B$14,2,FALSE),"Check")</f>
        <v>3</v>
      </c>
      <c r="V137">
        <f>IFERROR(IF(VALUE('01_raw_data'!U140)&gt;0,VALUE('01_raw_data'!U140),"Check"),"Check")</f>
        <v>36</v>
      </c>
      <c r="W137">
        <f>IFERROR(IF(VALUE('01_raw_data'!V140)&gt;=0, VALUE('01_raw_data'!V140), "Check"), "Check")</f>
        <v>17</v>
      </c>
      <c r="X137">
        <f>IFERROR(IF(VALUE('01_raw_data'!W140)&gt;=0, VALUE('01_raw_data'!W140),"Check"), "Check")</f>
        <v>15</v>
      </c>
      <c r="Y137">
        <f>IFERROR(IF(AND(VALUE('01_raw_data'!X140)&gt;=0, VALUE('01_raw_data'!X140)&lt;=100), VALUE('01_raw_data'!X140), "Check"), "Check")</f>
        <v>83</v>
      </c>
      <c r="Z137" t="str">
        <f>IFERROR(IF(OR(UPPER(TRIM('01_raw_data'!Y140))="YES", UPPER(TRIM('01_raw_data'!Y140))="PROMOTED"),"Promoted", IF(OR(UPPER(TRIM('01_raw_data'!Y140))="NO",UPPER(TRIM('01_raw_data'!Y140))="NOT PROMOTED"), "Not Promoted", "Check")),"Check")</f>
        <v>Not Promoted</v>
      </c>
      <c r="AA137" t="str">
        <f>IFERROR(PROPER(TRIM('01_raw_data'!Z140)), "")</f>
        <v>Master'S</v>
      </c>
      <c r="AB137" t="str">
        <f>IFERROR(PROPER(TRIM('01_raw_data'!AA140)),"")</f>
        <v>Indeed</v>
      </c>
      <c r="AC137" t="str">
        <f>IFERROR(IF(UPPER(TRIM('01_raw_data'!AB140))="HYBRID","Hybrid",IF(OR(UPPER(TRIM('01_raw_data'!AB140))="REMOTE",UPPER(TRIM('01_raw_data'!AB140))="WFH",UPPER(TRIM('01_raw_data'!AB140))="WORK FROM HOME"),"Remote",IF(OR(UPPER(TRIM('01_raw_data'!AB140))="ONSITE",UPPER(TRIM('01_raw_data'!AB140))="ON-SITE",UPPER(TRIM('01_raw_data'!AB140))="OFFICE"),"Office"))),"Check")</f>
        <v>Hybrid</v>
      </c>
      <c r="AD137" t="str">
        <f>IFERROR(VLOOKUP(UPPER(TRIM('01_raw_data'!AC140)),'09_cost_center'!$A$5:$E$19,1,FALSE), "Check")</f>
        <v>EU-CC303</v>
      </c>
      <c r="AE137" t="str">
        <f>IFERROR(IF(OR(UPPER(TRIM('01_raw_data'!AD140))="CONTRACT", UPPER(TRIM('01_raw_data'!AD140))="CONTRACTOR"), "Contract", IF(OR(PROPER(TRIM('01_raw_data'!AD140))="FTE", UPPER(TRIM('01_raw_data'!AD140))="FULL TIME", UPPER(TRIM('01_raw_data'!AD140))="FULL-TIME"), "Full Time", IF(OR(UPPER(TRIM('01_raw_data'!AD140))="INTERN", UPPER(TRIM('01_raw_data'!AD140))="INTERNSHIP"), "Intern", IF(OR(UPPER(TRIM('01_raw_data'!AD140))="PART TIME", UPPER(TRIM('01_raw_data'!AD140))="PART-TIME"), "Part Time")))), "Check")</f>
        <v>Full Time</v>
      </c>
      <c r="AF137">
        <f>IFERROR(IF(AND(VALUE('01_raw_data'!AE140)&gt;=0,VALUE('01_raw_data'!AE140)&lt;=100), VALUE('01_raw_data'!AE140), "Check"), "Check")</f>
        <v>67.5</v>
      </c>
    </row>
    <row r="138" spans="1:32" x14ac:dyDescent="0.2">
      <c r="A138" t="str">
        <f>"E"&amp;TEXT(VALUE(SUBSTITUTE(UPPER(TRIM('01_raw_data'!A141)),"E","")),"0000")</f>
        <v>E0137</v>
      </c>
      <c r="B138" t="str">
        <f>IF('01_raw_data'!B141="", "", PROPER(TRIM('01_raw_data'!B141)))</f>
        <v>Finn Wagner</v>
      </c>
      <c r="C138" t="str">
        <f>_xlfn.XLOOKUP(PROPER(TRIM('01_raw_data'!C141)),'03_lookups'!$A$4:$A$9,'03_lookups'!$B$4:$B$9,"Needs Review")</f>
        <v>Female</v>
      </c>
      <c r="D138">
        <f>VALUE('01_raw_data'!D141)</f>
        <v>49</v>
      </c>
      <c r="E138" s="17">
        <f>IF(OR('01_raw_data'!E141="", LOWER(TRIM('01_raw_data'!E141))="not available"), "Missing", '01_raw_data'!E141)</f>
        <v>28084</v>
      </c>
      <c r="F138" t="str">
        <f t="shared" si="2"/>
        <v>Valid</v>
      </c>
      <c r="G138" t="str">
        <f>_xlfn.XLOOKUP(UPPER(TRIM('01_raw_data'!F141)),'04_departments'!A141:A196,'04_departments'!C141:C196,"Needs Review")</f>
        <v>Needs Review</v>
      </c>
      <c r="H138" t="str">
        <f>_xlfn.XLOOKUP('01_clean_data'!G138, '04_departments'!$C$5:$C$60,'04_departments'!$D$5:$D$60,"Needs Review")</f>
        <v>Needs Review</v>
      </c>
      <c r="I138" t="str">
        <f>PROPER(TRIM('01_raw_data'!H141))</f>
        <v>Account Executive</v>
      </c>
      <c r="J138" t="str">
        <f>IFERROR(UPPER('01_raw_data'!I141), "")</f>
        <v>L3</v>
      </c>
      <c r="K138" t="str">
        <f>IFERROR(UPPER('01_raw_data'!J141), "")</f>
        <v>M004</v>
      </c>
      <c r="L138" t="str">
        <f>IFERROR(VLOOKUP(K138,'05_manager_mapping'!$A$5:$B$64,2), "Missing")</f>
        <v>Giovanni Leroy</v>
      </c>
      <c r="M138" t="str">
        <f>IFERROR(_xlfn.XLOOKUP('01_raw_data'!L141,'06_location_master'!$B$5:$B$60,'06_location_master'!$C$5:$C$60), "Missing Location")</f>
        <v>Rotterdam</v>
      </c>
      <c r="N138" t="str">
        <f>IFERROR(_xlfn.XLOOKUP(M138,'06_location_master'!$C$5:$C$60,'06_location_master'!$D$5:$D$60), "Missing Country")</f>
        <v>Netherlands</v>
      </c>
      <c r="O138" t="str">
        <f>IFERROR(_xlfn.XLOOKUP(M138,'06_location_master'!$C$5:$C$60,'06_location_master'!$E$5:$E$60), "Missing State")</f>
        <v>South Holland</v>
      </c>
      <c r="P138" s="17">
        <f>IFERROR(--'01_raw_data'!O141,"Missing Date")</f>
        <v>45302</v>
      </c>
      <c r="Q138" s="17" t="str">
        <f>IF(TRIM('01_raw_data'!P141)="","", IFERROR('01_raw_data'!P141, "check"))</f>
        <v/>
      </c>
      <c r="R138" t="str">
        <f>IFERROR(IF(OR(UPPER(TRIM('01_raw_data'!Q141))="A",UPPER(TRIM('01_raw_data'!Q141)="ACTVE"),UPPER(TRIM('01_raw_data'!Q141))="ACTIVE"), "Active", IF(OR(UPPER(TRIM('01_raw_data'!Q141)="INACTIVE"),UPPER(TRIM('01_raw_data'!Q141))="INACTVE"),"Inactive",IF(OR(UPPER(TRIM('01_raw_data'!Q141))="EXITED"), "Exited", IF(OR(UPPER(TRIM('01_raw_data'!Q141))="TERMINATED"), "Terminated", IF(OR(UPPER(TRIM('01_raw_data'!Q141))="LEFT"),"Left",IF(OR(UPPER(TRIM('01_raw_data'!Q141))="RESIGNED"),"Resigned")))))),"Check")</f>
        <v>Active</v>
      </c>
      <c r="S138" s="19">
        <f>IFERROR(IF(VALUE('01_raw_data'!R141)&gt;0,VALUE('01_raw_data'!R141),"Check"),"Check")</f>
        <v>76000</v>
      </c>
      <c r="T138" s="19" t="str">
        <f>IFERROR(IF(VALUE('01_raw_data'!S141)&gt;0, VALUE('01_raw_data'!S141), "Check"), "Check")</f>
        <v>Check</v>
      </c>
      <c r="U138">
        <f>IFERROR(VLOOKUP(UPPER(TRIM('01_raw_data'!T141)),'07_performance_master'!$A$5:$B$14,2,FALSE),"Check")</f>
        <v>1</v>
      </c>
      <c r="V138">
        <f>IFERROR(IF(VALUE('01_raw_data'!U141)&gt;0,VALUE('01_raw_data'!U141),"Check"),"Check")</f>
        <v>43</v>
      </c>
      <c r="W138">
        <f>IFERROR(IF(VALUE('01_raw_data'!V141)&gt;=0, VALUE('01_raw_data'!V141), "Check"), "Check")</f>
        <v>15</v>
      </c>
      <c r="X138">
        <f>IFERROR(IF(VALUE('01_raw_data'!W141)&gt;=0, VALUE('01_raw_data'!W141),"Check"), "Check")</f>
        <v>14</v>
      </c>
      <c r="Y138">
        <f>IFERROR(IF(AND(VALUE('01_raw_data'!X141)&gt;=0, VALUE('01_raw_data'!X141)&lt;=100), VALUE('01_raw_data'!X141), "Check"), "Check")</f>
        <v>76</v>
      </c>
      <c r="Z138" t="str">
        <f>IFERROR(IF(OR(UPPER(TRIM('01_raw_data'!Y141))="YES", UPPER(TRIM('01_raw_data'!Y141))="PROMOTED"),"Promoted", IF(OR(UPPER(TRIM('01_raw_data'!Y141))="NO",UPPER(TRIM('01_raw_data'!Y141))="NOT PROMOTED"), "Not Promoted", "Check")),"Check")</f>
        <v>Not Promoted</v>
      </c>
      <c r="AA138" t="str">
        <f>IFERROR(PROPER(TRIM('01_raw_data'!Z141)), "")</f>
        <v>Bachelor'S</v>
      </c>
      <c r="AB138" t="str">
        <f>IFERROR(PROPER(TRIM('01_raw_data'!AA141)),"")</f>
        <v>Employee Referral</v>
      </c>
      <c r="AC138" t="str">
        <f>IFERROR(IF(UPPER(TRIM('01_raw_data'!AB141))="HYBRID","Hybrid",IF(OR(UPPER(TRIM('01_raw_data'!AB141))="REMOTE",UPPER(TRIM('01_raw_data'!AB141))="WFH",UPPER(TRIM('01_raw_data'!AB141))="WORK FROM HOME"),"Remote",IF(OR(UPPER(TRIM('01_raw_data'!AB141))="ONSITE",UPPER(TRIM('01_raw_data'!AB141))="ON-SITE",UPPER(TRIM('01_raw_data'!AB141))="OFFICE"),"Office"))),"Check")</f>
        <v>Hybrid</v>
      </c>
      <c r="AD138" t="str">
        <f>IFERROR(VLOOKUP(UPPER(TRIM('01_raw_data'!AC141)),'09_cost_center'!$A$5:$E$19,1,FALSE), "Check")</f>
        <v>EU-CC201</v>
      </c>
      <c r="AE138" t="str">
        <f>IFERROR(IF(OR(UPPER(TRIM('01_raw_data'!AD141))="CONTRACT", UPPER(TRIM('01_raw_data'!AD141))="CONTRACTOR"), "Contract", IF(OR(PROPER(TRIM('01_raw_data'!AD141))="FTE", UPPER(TRIM('01_raw_data'!AD141))="FULL TIME", UPPER(TRIM('01_raw_data'!AD141))="FULL-TIME"), "Full Time", IF(OR(UPPER(TRIM('01_raw_data'!AD141))="INTERN", UPPER(TRIM('01_raw_data'!AD141))="INTERNSHIP"), "Intern", IF(OR(UPPER(TRIM('01_raw_data'!AD141))="PART TIME", UPPER(TRIM('01_raw_data'!AD141))="PART-TIME"), "Part Time")))), "Check")</f>
        <v>Full Time</v>
      </c>
      <c r="AF138">
        <f>IFERROR(IF(AND(VALUE('01_raw_data'!AE141)&gt;=0,VALUE('01_raw_data'!AE141)&lt;=100), VALUE('01_raw_data'!AE141), "Check"), "Check")</f>
        <v>48.6</v>
      </c>
    </row>
    <row r="139" spans="1:32" x14ac:dyDescent="0.2">
      <c r="A139" t="str">
        <f>"E"&amp;TEXT(VALUE(SUBSTITUTE(UPPER(TRIM('01_raw_data'!A142)),"E","")),"0000")</f>
        <v>E0138</v>
      </c>
      <c r="B139" t="str">
        <f>IF('01_raw_data'!B142="", "", PROPER(TRIM('01_raw_data'!B142)))</f>
        <v>Louis Johnson</v>
      </c>
      <c r="C139" t="str">
        <f>_xlfn.XLOOKUP(PROPER(TRIM('01_raw_data'!C142)),'03_lookups'!$A$4:$A$9,'03_lookups'!$B$4:$B$9,"Needs Review")</f>
        <v>Female</v>
      </c>
      <c r="D139">
        <f>VALUE('01_raw_data'!D142)</f>
        <v>41</v>
      </c>
      <c r="E139" s="17">
        <f>IF(OR('01_raw_data'!E142="", LOWER(TRIM('01_raw_data'!E142))="not available"), "Missing", '01_raw_data'!E142)</f>
        <v>31064</v>
      </c>
      <c r="F139" t="str">
        <f t="shared" si="2"/>
        <v>Valid</v>
      </c>
      <c r="G139" t="str">
        <f>_xlfn.XLOOKUP(UPPER(TRIM('01_raw_data'!F142)),'04_departments'!A142:A197,'04_departments'!C142:C197,"Needs Review")</f>
        <v>Needs Review</v>
      </c>
      <c r="H139" t="str">
        <f>_xlfn.XLOOKUP('01_clean_data'!G139, '04_departments'!$C$5:$C$60,'04_departments'!$D$5:$D$60,"Needs Review")</f>
        <v>Needs Review</v>
      </c>
      <c r="I139" t="str">
        <f>PROPER(TRIM('01_raw_data'!H142))</f>
        <v>Client Success Associate</v>
      </c>
      <c r="J139" t="str">
        <f>IFERROR(UPPER('01_raw_data'!I142), "")</f>
        <v>L3</v>
      </c>
      <c r="K139" t="str">
        <f>IFERROR(UPPER('01_raw_data'!J142), "")</f>
        <v>M054</v>
      </c>
      <c r="L139" t="str">
        <f>IFERROR(VLOOKUP(K139,'05_manager_mapping'!$A$5:$B$64,2), "Missing")</f>
        <v>Isla Eriksson</v>
      </c>
      <c r="M139" t="str">
        <f>IFERROR(_xlfn.XLOOKUP('01_raw_data'!L142,'06_location_master'!$B$5:$B$60,'06_location_master'!$C$5:$C$60), "Missing Location")</f>
        <v>Brussels</v>
      </c>
      <c r="N139" t="str">
        <f>IFERROR(_xlfn.XLOOKUP(M139,'06_location_master'!$C$5:$C$60,'06_location_master'!$D$5:$D$60), "Missing Country")</f>
        <v>Belgium</v>
      </c>
      <c r="O139" t="str">
        <f>IFERROR(_xlfn.XLOOKUP(M139,'06_location_master'!$C$5:$C$60,'06_location_master'!$E$5:$E$60), "Missing State")</f>
        <v>Brussels-Capital</v>
      </c>
      <c r="P139" s="17" t="str">
        <f>IFERROR(--'01_raw_data'!O142,"Missing Date")</f>
        <v>Missing Date</v>
      </c>
      <c r="Q139" s="17" t="str">
        <f>IF(TRIM('01_raw_data'!P142)="","", IFERROR('01_raw_data'!P142, "check"))</f>
        <v/>
      </c>
      <c r="R139" t="str">
        <f>IFERROR(IF(OR(UPPER(TRIM('01_raw_data'!Q142))="A",UPPER(TRIM('01_raw_data'!Q142)="ACTVE"),UPPER(TRIM('01_raw_data'!Q142))="ACTIVE"), "Active", IF(OR(UPPER(TRIM('01_raw_data'!Q142)="INACTIVE"),UPPER(TRIM('01_raw_data'!Q142))="INACTVE"),"Inactive",IF(OR(UPPER(TRIM('01_raw_data'!Q142))="EXITED"), "Exited", IF(OR(UPPER(TRIM('01_raw_data'!Q142))="TERMINATED"), "Terminated", IF(OR(UPPER(TRIM('01_raw_data'!Q142))="LEFT"),"Left",IF(OR(UPPER(TRIM('01_raw_data'!Q142))="RESIGNED"),"Resigned")))))),"Check")</f>
        <v>Active</v>
      </c>
      <c r="S139" s="19">
        <f>IFERROR(IF(VALUE('01_raw_data'!R142)&gt;0,VALUE('01_raw_data'!R142),"Check"),"Check")</f>
        <v>70000</v>
      </c>
      <c r="T139" s="19">
        <f>IFERROR(IF(VALUE('01_raw_data'!S142)&gt;0, VALUE('01_raw_data'!S142), "Check"), "Check")</f>
        <v>9800</v>
      </c>
      <c r="U139">
        <f>IFERROR(VLOOKUP(UPPER(TRIM('01_raw_data'!T142)),'07_performance_master'!$A$5:$B$14,2,FALSE),"Check")</f>
        <v>5</v>
      </c>
      <c r="V139">
        <f>IFERROR(IF(VALUE('01_raw_data'!U142)&gt;0,VALUE('01_raw_data'!U142),"Check"),"Check")</f>
        <v>34</v>
      </c>
      <c r="W139">
        <f>IFERROR(IF(VALUE('01_raw_data'!V142)&gt;=0, VALUE('01_raw_data'!V142), "Check"), "Check")</f>
        <v>11</v>
      </c>
      <c r="X139">
        <f>IFERROR(IF(VALUE('01_raw_data'!W142)&gt;=0, VALUE('01_raw_data'!W142),"Check"), "Check")</f>
        <v>13</v>
      </c>
      <c r="Y139">
        <f>IFERROR(IF(AND(VALUE('01_raw_data'!X142)&gt;=0, VALUE('01_raw_data'!X142)&lt;=100), VALUE('01_raw_data'!X142), "Check"), "Check")</f>
        <v>95</v>
      </c>
      <c r="Z139" t="str">
        <f>IFERROR(IF(OR(UPPER(TRIM('01_raw_data'!Y142))="YES", UPPER(TRIM('01_raw_data'!Y142))="PROMOTED"),"Promoted", IF(OR(UPPER(TRIM('01_raw_data'!Y142))="NO",UPPER(TRIM('01_raw_data'!Y142))="NOT PROMOTED"), "Not Promoted", "Check")),"Check")</f>
        <v>Promoted</v>
      </c>
      <c r="AA139" t="str">
        <f>IFERROR(PROPER(TRIM('01_raw_data'!Z142)), "")</f>
        <v>Master'S</v>
      </c>
      <c r="AB139" t="str">
        <f>IFERROR(PROPER(TRIM('01_raw_data'!AA142)),"")</f>
        <v>Indeed</v>
      </c>
      <c r="AC139" t="str">
        <f>IFERROR(IF(UPPER(TRIM('01_raw_data'!AB142))="HYBRID","Hybrid",IF(OR(UPPER(TRIM('01_raw_data'!AB142))="REMOTE",UPPER(TRIM('01_raw_data'!AB142))="WFH",UPPER(TRIM('01_raw_data'!AB142))="WORK FROM HOME"),"Remote",IF(OR(UPPER(TRIM('01_raw_data'!AB142))="ONSITE",UPPER(TRIM('01_raw_data'!AB142))="ON-SITE",UPPER(TRIM('01_raw_data'!AB142))="OFFICE"),"Office"))),"Check")</f>
        <v>Office</v>
      </c>
      <c r="AD139" t="str">
        <f>IFERROR(VLOOKUP(UPPER(TRIM('01_raw_data'!AC142)),'09_cost_center'!$A$5:$E$19,1,FALSE), "Check")</f>
        <v>EU-CC202</v>
      </c>
      <c r="AE139" t="str">
        <f>IFERROR(IF(OR(UPPER(TRIM('01_raw_data'!AD142))="CONTRACT", UPPER(TRIM('01_raw_data'!AD142))="CONTRACTOR"), "Contract", IF(OR(PROPER(TRIM('01_raw_data'!AD142))="FTE", UPPER(TRIM('01_raw_data'!AD142))="FULL TIME", UPPER(TRIM('01_raw_data'!AD142))="FULL-TIME"), "Full Time", IF(OR(UPPER(TRIM('01_raw_data'!AD142))="INTERN", UPPER(TRIM('01_raw_data'!AD142))="INTERNSHIP"), "Intern", IF(OR(UPPER(TRIM('01_raw_data'!AD142))="PART TIME", UPPER(TRIM('01_raw_data'!AD142))="PART-TIME"), "Part Time")))), "Check")</f>
        <v>Full Time</v>
      </c>
      <c r="AF139">
        <f>IFERROR(IF(AND(VALUE('01_raw_data'!AE142)&gt;=0,VALUE('01_raw_data'!AE142)&lt;=100), VALUE('01_raw_data'!AE142), "Check"), "Check")</f>
        <v>90.2</v>
      </c>
    </row>
    <row r="140" spans="1:32" x14ac:dyDescent="0.2">
      <c r="A140" t="str">
        <f>"E"&amp;TEXT(VALUE(SUBSTITUTE(UPPER(TRIM('01_raw_data'!A143)),"E","")),"0000")</f>
        <v>E0139</v>
      </c>
      <c r="B140" t="str">
        <f>IF('01_raw_data'!B143="", "", PROPER(TRIM('01_raw_data'!B143)))</f>
        <v>William Szymanski</v>
      </c>
      <c r="C140" t="str">
        <f>_xlfn.XLOOKUP(PROPER(TRIM('01_raw_data'!C143)),'03_lookups'!$A$4:$A$9,'03_lookups'!$B$4:$B$9,"Needs Review")</f>
        <v>Female</v>
      </c>
      <c r="D140">
        <f>VALUE('01_raw_data'!D143)</f>
        <v>38</v>
      </c>
      <c r="E140" s="17">
        <f>IF(OR('01_raw_data'!E143="", LOWER(TRIM('01_raw_data'!E143))="not available"), "Missing", '01_raw_data'!E143)</f>
        <v>32035</v>
      </c>
      <c r="F140" t="str">
        <f t="shared" si="2"/>
        <v>Valid</v>
      </c>
      <c r="G140" t="str">
        <f>_xlfn.XLOOKUP(UPPER(TRIM('01_raw_data'!F143)),'04_departments'!A143:A198,'04_departments'!C143:C198,"Needs Review")</f>
        <v>Needs Review</v>
      </c>
      <c r="H140" t="str">
        <f>_xlfn.XLOOKUP('01_clean_data'!G140, '04_departments'!$C$5:$C$60,'04_departments'!$D$5:$D$60,"Needs Review")</f>
        <v>Needs Review</v>
      </c>
      <c r="I140" t="str">
        <f>PROPER(TRIM('01_raw_data'!H143))</f>
        <v>Financial Analyst</v>
      </c>
      <c r="J140" t="str">
        <f>IFERROR(UPPER('01_raw_data'!I143), "")</f>
        <v xml:space="preserve"> L3 </v>
      </c>
      <c r="K140" t="str">
        <f>IFERROR(UPPER('01_raw_data'!J143), "")</f>
        <v>M007</v>
      </c>
      <c r="L140" t="str">
        <f>IFERROR(VLOOKUP(K140,'05_manager_mapping'!$A$5:$B$64,2), "Missing")</f>
        <v>Astrid Bakker</v>
      </c>
      <c r="M140" t="str">
        <f>IFERROR(_xlfn.XLOOKUP('01_raw_data'!L143,'06_location_master'!$B$5:$B$60,'06_location_master'!$C$5:$C$60), "Missing Location")</f>
        <v>Barcelona</v>
      </c>
      <c r="N140" t="str">
        <f>IFERROR(_xlfn.XLOOKUP(M140,'06_location_master'!$C$5:$C$60,'06_location_master'!$D$5:$D$60), "Missing Country")</f>
        <v>Spain</v>
      </c>
      <c r="O140" t="str">
        <f>IFERROR(_xlfn.XLOOKUP(M140,'06_location_master'!$C$5:$C$60,'06_location_master'!$E$5:$E$60), "Missing State")</f>
        <v>Catalonia</v>
      </c>
      <c r="P140" s="17">
        <f>IFERROR(--'01_raw_data'!O143,"Missing Date")</f>
        <v>42342</v>
      </c>
      <c r="Q140" s="17" t="str">
        <f>IF(TRIM('01_raw_data'!P143)="","", IFERROR('01_raw_data'!P143, "check"))</f>
        <v/>
      </c>
      <c r="R140" t="str">
        <f>IFERROR(IF(OR(UPPER(TRIM('01_raw_data'!Q143))="A",UPPER(TRIM('01_raw_data'!Q143)="ACTVE"),UPPER(TRIM('01_raw_data'!Q143))="ACTIVE"), "Active", IF(OR(UPPER(TRIM('01_raw_data'!Q143)="INACTIVE"),UPPER(TRIM('01_raw_data'!Q143))="INACTVE"),"Inactive",IF(OR(UPPER(TRIM('01_raw_data'!Q143))="EXITED"), "Exited", IF(OR(UPPER(TRIM('01_raw_data'!Q143))="TERMINATED"), "Terminated", IF(OR(UPPER(TRIM('01_raw_data'!Q143))="LEFT"),"Left",IF(OR(UPPER(TRIM('01_raw_data'!Q143))="RESIGNED"),"Resigned")))))),"Check")</f>
        <v>Active</v>
      </c>
      <c r="S140" s="19">
        <f>IFERROR(IF(VALUE('01_raw_data'!R143)&gt;0,VALUE('01_raw_data'!R143),"Check"),"Check")</f>
        <v>67000</v>
      </c>
      <c r="T140" s="19">
        <f>IFERROR(IF(VALUE('01_raw_data'!S143)&gt;0, VALUE('01_raw_data'!S143), "Check"), "Check")</f>
        <v>3400</v>
      </c>
      <c r="U140">
        <f>IFERROR(VLOOKUP(UPPER(TRIM('01_raw_data'!T143)),'07_performance_master'!$A$5:$B$14,2,FALSE),"Check")</f>
        <v>3</v>
      </c>
      <c r="V140">
        <f>IFERROR(IF(VALUE('01_raw_data'!U143)&gt;0,VALUE('01_raw_data'!U143),"Check"),"Check")</f>
        <v>17</v>
      </c>
      <c r="W140">
        <f>IFERROR(IF(VALUE('01_raw_data'!V143)&gt;=0, VALUE('01_raw_data'!V143), "Check"), "Check")</f>
        <v>15</v>
      </c>
      <c r="X140">
        <f>IFERROR(IF(VALUE('01_raw_data'!W143)&gt;=0, VALUE('01_raw_data'!W143),"Check"), "Check")</f>
        <v>7</v>
      </c>
      <c r="Y140">
        <f>IFERROR(IF(AND(VALUE('01_raw_data'!X143)&gt;=0, VALUE('01_raw_data'!X143)&lt;=100), VALUE('01_raw_data'!X143), "Check"), "Check")</f>
        <v>49</v>
      </c>
      <c r="Z140" t="str">
        <f>IFERROR(IF(OR(UPPER(TRIM('01_raw_data'!Y143))="YES", UPPER(TRIM('01_raw_data'!Y143))="PROMOTED"),"Promoted", IF(OR(UPPER(TRIM('01_raw_data'!Y143))="NO",UPPER(TRIM('01_raw_data'!Y143))="NOT PROMOTED"), "Not Promoted", "Check")),"Check")</f>
        <v>Not Promoted</v>
      </c>
      <c r="AA140" t="str">
        <f>IFERROR(PROPER(TRIM('01_raw_data'!Z143)), "")</f>
        <v>Bachelor'S</v>
      </c>
      <c r="AB140" t="str">
        <f>IFERROR(PROPER(TRIM('01_raw_data'!AA143)),"")</f>
        <v>Employee Referral</v>
      </c>
      <c r="AC140" t="str">
        <f>IFERROR(IF(UPPER(TRIM('01_raw_data'!AB143))="HYBRID","Hybrid",IF(OR(UPPER(TRIM('01_raw_data'!AB143))="REMOTE",UPPER(TRIM('01_raw_data'!AB143))="WFH",UPPER(TRIM('01_raw_data'!AB143))="WORK FROM HOME"),"Remote",IF(OR(UPPER(TRIM('01_raw_data'!AB143))="ONSITE",UPPER(TRIM('01_raw_data'!AB143))="ON-SITE",UPPER(TRIM('01_raw_data'!AB143))="OFFICE"),"Office"))),"Check")</f>
        <v>Hybrid</v>
      </c>
      <c r="AD140" t="str">
        <f>IFERROR(VLOOKUP(UPPER(TRIM('01_raw_data'!AC143)),'09_cost_center'!$A$5:$E$19,1,FALSE), "Check")</f>
        <v>EU-CC301</v>
      </c>
      <c r="AE140" t="str">
        <f>IFERROR(IF(OR(UPPER(TRIM('01_raw_data'!AD143))="CONTRACT", UPPER(TRIM('01_raw_data'!AD143))="CONTRACTOR"), "Contract", IF(OR(PROPER(TRIM('01_raw_data'!AD143))="FTE", UPPER(TRIM('01_raw_data'!AD143))="FULL TIME", UPPER(TRIM('01_raw_data'!AD143))="FULL-TIME"), "Full Time", IF(OR(UPPER(TRIM('01_raw_data'!AD143))="INTERN", UPPER(TRIM('01_raw_data'!AD143))="INTERNSHIP"), "Intern", IF(OR(UPPER(TRIM('01_raw_data'!AD143))="PART TIME", UPPER(TRIM('01_raw_data'!AD143))="PART-TIME"), "Part Time")))), "Check")</f>
        <v>Full Time</v>
      </c>
      <c r="AF140">
        <f>IFERROR(IF(AND(VALUE('01_raw_data'!AE143)&gt;=0,VALUE('01_raw_data'!AE143)&lt;=100), VALUE('01_raw_data'!AE143), "Check"), "Check")</f>
        <v>54.9</v>
      </c>
    </row>
    <row r="141" spans="1:32" x14ac:dyDescent="0.2">
      <c r="A141" t="str">
        <f>"E"&amp;TEXT(VALUE(SUBSTITUTE(UPPER(TRIM('01_raw_data'!A144)),"E","")),"0000")</f>
        <v>E0140</v>
      </c>
      <c r="B141" t="str">
        <f>IF('01_raw_data'!B144="", "", PROPER(TRIM('01_raw_data'!B144)))</f>
        <v>Ebba Doyle</v>
      </c>
      <c r="C141" t="str">
        <f>_xlfn.XLOOKUP(PROPER(TRIM('01_raw_data'!C144)),'03_lookups'!$A$4:$A$9,'03_lookups'!$B$4:$B$9,"Needs Review")</f>
        <v>Male</v>
      </c>
      <c r="D141">
        <f>VALUE('01_raw_data'!D144)</f>
        <v>28</v>
      </c>
      <c r="E141" s="17">
        <f>IF(OR('01_raw_data'!E144="", LOWER(TRIM('01_raw_data'!E144))="not available"), "Missing", '01_raw_data'!E144)</f>
        <v>35699</v>
      </c>
      <c r="F141" t="str">
        <f t="shared" si="2"/>
        <v>Valid</v>
      </c>
      <c r="G141" t="str">
        <f>_xlfn.XLOOKUP(UPPER(TRIM('01_raw_data'!F144)),'04_departments'!A144:A199,'04_departments'!C144:C199,"Needs Review")</f>
        <v>Needs Review</v>
      </c>
      <c r="H141" t="str">
        <f>_xlfn.XLOOKUP('01_clean_data'!G141, '04_departments'!$C$5:$C$60,'04_departments'!$D$5:$D$60,"Needs Review")</f>
        <v>Needs Review</v>
      </c>
      <c r="I141" t="str">
        <f>PROPER(TRIM('01_raw_data'!H144))</f>
        <v>It Support Analyst</v>
      </c>
      <c r="J141" t="str">
        <f>IFERROR(UPPER('01_raw_data'!I144), "")</f>
        <v>L1</v>
      </c>
      <c r="K141" t="str">
        <f>IFERROR(UPPER('01_raw_data'!J144), "")</f>
        <v>M009</v>
      </c>
      <c r="L141" t="str">
        <f>IFERROR(VLOOKUP(K141,'05_manager_mapping'!$A$5:$B$64,2), "Missing")</f>
        <v>Maja Nilsson</v>
      </c>
      <c r="M141" t="str">
        <f>IFERROR(_xlfn.XLOOKUP('01_raw_data'!L144,'06_location_master'!$B$5:$B$60,'06_location_master'!$C$5:$C$60), "Missing Location")</f>
        <v>Amsterdam</v>
      </c>
      <c r="N141" t="str">
        <f>IFERROR(_xlfn.XLOOKUP(M141,'06_location_master'!$C$5:$C$60,'06_location_master'!$D$5:$D$60), "Missing Country")</f>
        <v>Netherlands</v>
      </c>
      <c r="O141" t="str">
        <f>IFERROR(_xlfn.XLOOKUP(M141,'06_location_master'!$C$5:$C$60,'06_location_master'!$E$5:$E$60), "Missing State")</f>
        <v>North Holland</v>
      </c>
      <c r="P141" s="17">
        <f>IFERROR(--'01_raw_data'!O144,"Missing Date")</f>
        <v>45073</v>
      </c>
      <c r="Q141" s="17" t="str">
        <f>IF(TRIM('01_raw_data'!P144)="","", IFERROR('01_raw_data'!P144, "check"))</f>
        <v/>
      </c>
      <c r="R141" t="str">
        <f>IFERROR(IF(OR(UPPER(TRIM('01_raw_data'!Q144))="A",UPPER(TRIM('01_raw_data'!Q144)="ACTVE"),UPPER(TRIM('01_raw_data'!Q144))="ACTIVE"), "Active", IF(OR(UPPER(TRIM('01_raw_data'!Q144)="INACTIVE"),UPPER(TRIM('01_raw_data'!Q144))="INACTVE"),"Inactive",IF(OR(UPPER(TRIM('01_raw_data'!Q144))="EXITED"), "Exited", IF(OR(UPPER(TRIM('01_raw_data'!Q144))="TERMINATED"), "Terminated", IF(OR(UPPER(TRIM('01_raw_data'!Q144))="LEFT"),"Left",IF(OR(UPPER(TRIM('01_raw_data'!Q144))="RESIGNED"),"Resigned")))))),"Check")</f>
        <v>Active</v>
      </c>
      <c r="S141" s="19">
        <f>IFERROR(IF(VALUE('01_raw_data'!R144)&gt;0,VALUE('01_raw_data'!R144),"Check"),"Check")</f>
        <v>38000</v>
      </c>
      <c r="T141" s="19" t="str">
        <f>IFERROR(IF(VALUE('01_raw_data'!S144)&gt;0, VALUE('01_raw_data'!S144), "Check"), "Check")</f>
        <v>Check</v>
      </c>
      <c r="U141">
        <f>IFERROR(VLOOKUP(UPPER(TRIM('01_raw_data'!T144)),'07_performance_master'!$A$5:$B$14,2,FALSE),"Check")</f>
        <v>4</v>
      </c>
      <c r="V141">
        <f>IFERROR(IF(VALUE('01_raw_data'!U144)&gt;0,VALUE('01_raw_data'!U144),"Check"),"Check")</f>
        <v>23</v>
      </c>
      <c r="W141">
        <f>IFERROR(IF(VALUE('01_raw_data'!V144)&gt;=0, VALUE('01_raw_data'!V144), "Check"), "Check")</f>
        <v>16</v>
      </c>
      <c r="X141">
        <f>IFERROR(IF(VALUE('01_raw_data'!W144)&gt;=0, VALUE('01_raw_data'!W144),"Check"), "Check")</f>
        <v>5</v>
      </c>
      <c r="Y141">
        <f>IFERROR(IF(AND(VALUE('01_raw_data'!X144)&gt;=0, VALUE('01_raw_data'!X144)&lt;=100), VALUE('01_raw_data'!X144), "Check"), "Check")</f>
        <v>71</v>
      </c>
      <c r="Z141" t="str">
        <f>IFERROR(IF(OR(UPPER(TRIM('01_raw_data'!Y144))="YES", UPPER(TRIM('01_raw_data'!Y144))="PROMOTED"),"Promoted", IF(OR(UPPER(TRIM('01_raw_data'!Y144))="NO",UPPER(TRIM('01_raw_data'!Y144))="NOT PROMOTED"), "Not Promoted", "Check")),"Check")</f>
        <v>Not Promoted</v>
      </c>
      <c r="AA141" t="str">
        <f>IFERROR(PROPER(TRIM('01_raw_data'!Z144)), "")</f>
        <v>Bachelor'S</v>
      </c>
      <c r="AB141" t="str">
        <f>IFERROR(PROPER(TRIM('01_raw_data'!AA144)),"")</f>
        <v>Linkedin</v>
      </c>
      <c r="AC141" t="str">
        <f>IFERROR(IF(UPPER(TRIM('01_raw_data'!AB144))="HYBRID","Hybrid",IF(OR(UPPER(TRIM('01_raw_data'!AB144))="REMOTE",UPPER(TRIM('01_raw_data'!AB144))="WFH",UPPER(TRIM('01_raw_data'!AB144))="WORK FROM HOME"),"Remote",IF(OR(UPPER(TRIM('01_raw_data'!AB144))="ONSITE",UPPER(TRIM('01_raw_data'!AB144))="ON-SITE",UPPER(TRIM('01_raw_data'!AB144))="OFFICE"),"Office"))),"Check")</f>
        <v>Office</v>
      </c>
      <c r="AD141" t="str">
        <f>IFERROR(VLOOKUP(UPPER(TRIM('01_raw_data'!AC144)),'09_cost_center'!$A$5:$E$19,1,FALSE), "Check")</f>
        <v>EU-CC104</v>
      </c>
      <c r="AE141" t="str">
        <f>IFERROR(IF(OR(UPPER(TRIM('01_raw_data'!AD144))="CONTRACT", UPPER(TRIM('01_raw_data'!AD144))="CONTRACTOR"), "Contract", IF(OR(PROPER(TRIM('01_raw_data'!AD144))="FTE", UPPER(TRIM('01_raw_data'!AD144))="FULL TIME", UPPER(TRIM('01_raw_data'!AD144))="FULL-TIME"), "Full Time", IF(OR(UPPER(TRIM('01_raw_data'!AD144))="INTERN", UPPER(TRIM('01_raw_data'!AD144))="INTERNSHIP"), "Intern", IF(OR(UPPER(TRIM('01_raw_data'!AD144))="PART TIME", UPPER(TRIM('01_raw_data'!AD144))="PART-TIME"), "Part Time")))), "Check")</f>
        <v>Full Time</v>
      </c>
      <c r="AF141">
        <f>IFERROR(IF(AND(VALUE('01_raw_data'!AE144)&gt;=0,VALUE('01_raw_data'!AE144)&lt;=100), VALUE('01_raw_data'!AE144), "Check"), "Check")</f>
        <v>74.099999999999994</v>
      </c>
    </row>
    <row r="142" spans="1:32" x14ac:dyDescent="0.2">
      <c r="A142" t="str">
        <f>"E"&amp;TEXT(VALUE(SUBSTITUTE(UPPER(TRIM('01_raw_data'!A145)),"E","")),"0000")</f>
        <v>E0141</v>
      </c>
      <c r="B142" t="str">
        <f>IF('01_raw_data'!B145="", "", PROPER(TRIM('01_raw_data'!B145)))</f>
        <v>Elias Nilsson</v>
      </c>
      <c r="C142" t="str">
        <f>_xlfn.XLOOKUP(PROPER(TRIM('01_raw_data'!C145)),'03_lookups'!$A$4:$A$9,'03_lookups'!$B$4:$B$9,"Needs Review")</f>
        <v>Female</v>
      </c>
      <c r="D142">
        <f>VALUE('01_raw_data'!D145)</f>
        <v>31</v>
      </c>
      <c r="E142" s="17">
        <f>IF(OR('01_raw_data'!E145="", LOWER(TRIM('01_raw_data'!E145))="not available"), "Missing", '01_raw_data'!E145)</f>
        <v>34818</v>
      </c>
      <c r="F142" t="str">
        <f t="shared" si="2"/>
        <v>Valid</v>
      </c>
      <c r="G142" t="str">
        <f>_xlfn.XLOOKUP(UPPER(TRIM('01_raw_data'!F145)),'04_departments'!A145:A200,'04_departments'!C145:C200,"Needs Review")</f>
        <v>Needs Review</v>
      </c>
      <c r="H142" t="str">
        <f>_xlfn.XLOOKUP('01_clean_data'!G142, '04_departments'!$C$5:$C$60,'04_departments'!$D$5:$D$60,"Needs Review")</f>
        <v>Needs Review</v>
      </c>
      <c r="I142" t="str">
        <f>PROPER(TRIM('01_raw_data'!H145))</f>
        <v>Operations Analyst</v>
      </c>
      <c r="J142" t="str">
        <f>IFERROR(UPPER('01_raw_data'!I145), "")</f>
        <v>L1</v>
      </c>
      <c r="K142" t="str">
        <f>IFERROR(UPPER('01_raw_data'!J145), "")</f>
        <v>M017</v>
      </c>
      <c r="L142" t="str">
        <f>IFERROR(VLOOKUP(K142,'05_manager_mapping'!$A$5:$B$64,2), "Missing")</f>
        <v>Ines Karlsson</v>
      </c>
      <c r="M142" t="str">
        <f>IFERROR(_xlfn.XLOOKUP('01_raw_data'!L145,'06_location_master'!$B$5:$B$60,'06_location_master'!$C$5:$C$60), "Missing Location")</f>
        <v>Barcelona</v>
      </c>
      <c r="N142" t="str">
        <f>IFERROR(_xlfn.XLOOKUP(M142,'06_location_master'!$C$5:$C$60,'06_location_master'!$D$5:$D$60), "Missing Country")</f>
        <v>Spain</v>
      </c>
      <c r="O142" t="str">
        <f>IFERROR(_xlfn.XLOOKUP(M142,'06_location_master'!$C$5:$C$60,'06_location_master'!$E$5:$E$60), "Missing State")</f>
        <v>Catalonia</v>
      </c>
      <c r="P142" s="17">
        <f>IFERROR(--'01_raw_data'!O145,"Missing Date")</f>
        <v>44325</v>
      </c>
      <c r="Q142" s="17" t="str">
        <f>IF(TRIM('01_raw_data'!P145)="","", IFERROR('01_raw_data'!P145, "check"))</f>
        <v/>
      </c>
      <c r="R142" t="str">
        <f>IFERROR(IF(OR(UPPER(TRIM('01_raw_data'!Q145))="A",UPPER(TRIM('01_raw_data'!Q145)="ACTVE"),UPPER(TRIM('01_raw_data'!Q145))="ACTIVE"), "Active", IF(OR(UPPER(TRIM('01_raw_data'!Q145)="INACTIVE"),UPPER(TRIM('01_raw_data'!Q145))="INACTVE"),"Inactive",IF(OR(UPPER(TRIM('01_raw_data'!Q145))="EXITED"), "Exited", IF(OR(UPPER(TRIM('01_raw_data'!Q145))="TERMINATED"), "Terminated", IF(OR(UPPER(TRIM('01_raw_data'!Q145))="LEFT"),"Left",IF(OR(UPPER(TRIM('01_raw_data'!Q145))="RESIGNED"),"Resigned")))))),"Check")</f>
        <v>Active</v>
      </c>
      <c r="S142" s="19">
        <f>IFERROR(IF(VALUE('01_raw_data'!R145)&gt;0,VALUE('01_raw_data'!R145),"Check"),"Check")</f>
        <v>31000</v>
      </c>
      <c r="T142" s="19">
        <f>IFERROR(IF(VALUE('01_raw_data'!S145)&gt;0, VALUE('01_raw_data'!S145), "Check"), "Check")</f>
        <v>600</v>
      </c>
      <c r="U142">
        <f>IFERROR(VLOOKUP(UPPER(TRIM('01_raw_data'!T145)),'07_performance_master'!$A$5:$B$14,2,FALSE),"Check")</f>
        <v>2</v>
      </c>
      <c r="V142">
        <f>IFERROR(IF(VALUE('01_raw_data'!U145)&gt;0,VALUE('01_raw_data'!U145),"Check"),"Check")</f>
        <v>33</v>
      </c>
      <c r="W142">
        <f>IFERROR(IF(VALUE('01_raw_data'!V145)&gt;=0, VALUE('01_raw_data'!V145), "Check"), "Check")</f>
        <v>16</v>
      </c>
      <c r="X142">
        <f>IFERROR(IF(VALUE('01_raw_data'!W145)&gt;=0, VALUE('01_raw_data'!W145),"Check"), "Check")</f>
        <v>14</v>
      </c>
      <c r="Y142">
        <f>IFERROR(IF(AND(VALUE('01_raw_data'!X145)&gt;=0, VALUE('01_raw_data'!X145)&lt;=100), VALUE('01_raw_data'!X145), "Check"), "Check")</f>
        <v>48</v>
      </c>
      <c r="Z142" t="str">
        <f>IFERROR(IF(OR(UPPER(TRIM('01_raw_data'!Y145))="YES", UPPER(TRIM('01_raw_data'!Y145))="PROMOTED"),"Promoted", IF(OR(UPPER(TRIM('01_raw_data'!Y145))="NO",UPPER(TRIM('01_raw_data'!Y145))="NOT PROMOTED"), "Not Promoted", "Check")),"Check")</f>
        <v>Not Promoted</v>
      </c>
      <c r="AA142" t="str">
        <f>IFERROR(PROPER(TRIM('01_raw_data'!Z145)), "")</f>
        <v>Master'S</v>
      </c>
      <c r="AB142" t="str">
        <f>IFERROR(PROPER(TRIM('01_raw_data'!AA145)),"")</f>
        <v>Employee Referral</v>
      </c>
      <c r="AC142" t="str">
        <f>IFERROR(IF(UPPER(TRIM('01_raw_data'!AB145))="HYBRID","Hybrid",IF(OR(UPPER(TRIM('01_raw_data'!AB145))="REMOTE",UPPER(TRIM('01_raw_data'!AB145))="WFH",UPPER(TRIM('01_raw_data'!AB145))="WORK FROM HOME"),"Remote",IF(OR(UPPER(TRIM('01_raw_data'!AB145))="ONSITE",UPPER(TRIM('01_raw_data'!AB145))="ON-SITE",UPPER(TRIM('01_raw_data'!AB145))="OFFICE"),"Office"))),"Check")</f>
        <v>Remote</v>
      </c>
      <c r="AD142" t="str">
        <f>IFERROR(VLOOKUP(UPPER(TRIM('01_raw_data'!AC145)),'09_cost_center'!$A$5:$E$19,1,FALSE), "Check")</f>
        <v>EU-CC401</v>
      </c>
      <c r="AE142" t="str">
        <f>IFERROR(IF(OR(UPPER(TRIM('01_raw_data'!AD145))="CONTRACT", UPPER(TRIM('01_raw_data'!AD145))="CONTRACTOR"), "Contract", IF(OR(PROPER(TRIM('01_raw_data'!AD145))="FTE", UPPER(TRIM('01_raw_data'!AD145))="FULL TIME", UPPER(TRIM('01_raw_data'!AD145))="FULL-TIME"), "Full Time", IF(OR(UPPER(TRIM('01_raw_data'!AD145))="INTERN", UPPER(TRIM('01_raw_data'!AD145))="INTERNSHIP"), "Intern", IF(OR(UPPER(TRIM('01_raw_data'!AD145))="PART TIME", UPPER(TRIM('01_raw_data'!AD145))="PART-TIME"), "Part Time")))), "Check")</f>
        <v>Contract</v>
      </c>
      <c r="AF142">
        <f>IFERROR(IF(AND(VALUE('01_raw_data'!AE145)&gt;=0,VALUE('01_raw_data'!AE145)&lt;=100), VALUE('01_raw_data'!AE145), "Check"), "Check")</f>
        <v>46</v>
      </c>
    </row>
    <row r="143" spans="1:32" x14ac:dyDescent="0.2">
      <c r="A143" t="str">
        <f>"E"&amp;TEXT(VALUE(SUBSTITUTE(UPPER(TRIM('01_raw_data'!A146)),"E","")),"0000")</f>
        <v>E0142</v>
      </c>
      <c r="B143" t="str">
        <f>IF('01_raw_data'!B146="", "", PROPER(TRIM('01_raw_data'!B146)))</f>
        <v>Harry Becker</v>
      </c>
      <c r="C143" t="str">
        <f>_xlfn.XLOOKUP(PROPER(TRIM('01_raw_data'!C146)),'03_lookups'!$A$4:$A$9,'03_lookups'!$B$4:$B$9,"Needs Review")</f>
        <v>Female</v>
      </c>
      <c r="D143">
        <f>VALUE('01_raw_data'!D146)</f>
        <v>32</v>
      </c>
      <c r="E143" s="17">
        <f>IF(OR('01_raw_data'!E146="", LOWER(TRIM('01_raw_data'!E146))="not available"), "Missing", '01_raw_data'!E146)</f>
        <v>34331</v>
      </c>
      <c r="F143" t="str">
        <f t="shared" si="2"/>
        <v>Valid</v>
      </c>
      <c r="G143" t="str">
        <f>_xlfn.XLOOKUP(UPPER(TRIM('01_raw_data'!F146)),'04_departments'!A146:A201,'04_departments'!C146:C201,"Needs Review")</f>
        <v>Needs Review</v>
      </c>
      <c r="H143" t="str">
        <f>_xlfn.XLOOKUP('01_clean_data'!G143, '04_departments'!$C$5:$C$60,'04_departments'!$D$5:$D$60,"Needs Review")</f>
        <v>Needs Review</v>
      </c>
      <c r="I143" t="str">
        <f>PROPER(TRIM('01_raw_data'!H146))</f>
        <v>Regional Sales Manager</v>
      </c>
      <c r="J143" t="str">
        <f>IFERROR(UPPER('01_raw_data'!I146), "")</f>
        <v xml:space="preserve"> L3 </v>
      </c>
      <c r="K143" t="str">
        <f>IFERROR(UPPER('01_raw_data'!J146), "")</f>
        <v>M023</v>
      </c>
      <c r="L143" t="str">
        <f>IFERROR(VLOOKUP(K143,'05_manager_mapping'!$A$5:$B$64,2), "Missing")</f>
        <v>Alice Greco</v>
      </c>
      <c r="M143" t="str">
        <f>IFERROR(_xlfn.XLOOKUP('01_raw_data'!L146,'06_location_master'!$B$5:$B$60,'06_location_master'!$C$5:$C$60), "Missing Location")</f>
        <v>Missing Location</v>
      </c>
      <c r="N143" t="str">
        <f>IFERROR(_xlfn.XLOOKUP(M143,'06_location_master'!$C$5:$C$60,'06_location_master'!$D$5:$D$60), "Missing Country")</f>
        <v>Missing Country</v>
      </c>
      <c r="O143" t="str">
        <f>IFERROR(_xlfn.XLOOKUP(M143,'06_location_master'!$C$5:$C$60,'06_location_master'!$E$5:$E$60), "Missing State")</f>
        <v>Missing State</v>
      </c>
      <c r="P143" s="17">
        <f>IFERROR(--'01_raw_data'!O146,"Missing Date")</f>
        <v>42892</v>
      </c>
      <c r="Q143" s="17">
        <f>IF(TRIM('01_raw_data'!P146)="","", IFERROR('01_raw_data'!P146, "check"))</f>
        <v>44621</v>
      </c>
      <c r="R143" t="str">
        <f>IFERROR(IF(OR(UPPER(TRIM('01_raw_data'!Q146))="A",UPPER(TRIM('01_raw_data'!Q146)="ACTVE"),UPPER(TRIM('01_raw_data'!Q146))="ACTIVE"), "Active", IF(OR(UPPER(TRIM('01_raw_data'!Q146)="INACTIVE"),UPPER(TRIM('01_raw_data'!Q146))="INACTVE"),"Inactive",IF(OR(UPPER(TRIM('01_raw_data'!Q146))="EXITED"), "Exited", IF(OR(UPPER(TRIM('01_raw_data'!Q146))="TERMINATED"), "Terminated", IF(OR(UPPER(TRIM('01_raw_data'!Q146))="LEFT"),"Left",IF(OR(UPPER(TRIM('01_raw_data'!Q146))="RESIGNED"),"Resigned")))))),"Check")</f>
        <v>Exited</v>
      </c>
      <c r="S143" s="19">
        <f>IFERROR(IF(VALUE('01_raw_data'!R146)&gt;0,VALUE('01_raw_data'!R146),"Check"),"Check")</f>
        <v>88000</v>
      </c>
      <c r="T143" s="19">
        <f>IFERROR(IF(VALUE('01_raw_data'!S146)&gt;0, VALUE('01_raw_data'!S146), "Check"), "Check")</f>
        <v>4400</v>
      </c>
      <c r="U143">
        <f>IFERROR(VLOOKUP(UPPER(TRIM('01_raw_data'!T146)),'07_performance_master'!$A$5:$B$14,2,FALSE),"Check")</f>
        <v>3</v>
      </c>
      <c r="V143">
        <f>IFERROR(IF(VALUE('01_raw_data'!U146)&gt;0,VALUE('01_raw_data'!U146),"Check"),"Check")</f>
        <v>36</v>
      </c>
      <c r="W143">
        <f>IFERROR(IF(VALUE('01_raw_data'!V146)&gt;=0, VALUE('01_raw_data'!V146), "Check"), "Check")</f>
        <v>4</v>
      </c>
      <c r="X143">
        <f>IFERROR(IF(VALUE('01_raw_data'!W146)&gt;=0, VALUE('01_raw_data'!W146),"Check"), "Check")</f>
        <v>2</v>
      </c>
      <c r="Y143">
        <f>IFERROR(IF(AND(VALUE('01_raw_data'!X146)&gt;=0, VALUE('01_raw_data'!X146)&lt;=100), VALUE('01_raw_data'!X146), "Check"), "Check")</f>
        <v>40</v>
      </c>
      <c r="Z143" t="str">
        <f>IFERROR(IF(OR(UPPER(TRIM('01_raw_data'!Y146))="YES", UPPER(TRIM('01_raw_data'!Y146))="PROMOTED"),"Promoted", IF(OR(UPPER(TRIM('01_raw_data'!Y146))="NO",UPPER(TRIM('01_raw_data'!Y146))="NOT PROMOTED"), "Not Promoted", "Check")),"Check")</f>
        <v>Not Promoted</v>
      </c>
      <c r="AA143" t="str">
        <f>IFERROR(PROPER(TRIM('01_raw_data'!Z146)), "")</f>
        <v>Diploma</v>
      </c>
      <c r="AB143" t="str">
        <f>IFERROR(PROPER(TRIM('01_raw_data'!AA146)),"")</f>
        <v>Linkedin</v>
      </c>
      <c r="AC143" t="str">
        <f>IFERROR(IF(UPPER(TRIM('01_raw_data'!AB146))="HYBRID","Hybrid",IF(OR(UPPER(TRIM('01_raw_data'!AB146))="REMOTE",UPPER(TRIM('01_raw_data'!AB146))="WFH",UPPER(TRIM('01_raw_data'!AB146))="WORK FROM HOME"),"Remote",IF(OR(UPPER(TRIM('01_raw_data'!AB146))="ONSITE",UPPER(TRIM('01_raw_data'!AB146))="ON-SITE",UPPER(TRIM('01_raw_data'!AB146))="OFFICE"),"Office"))),"Check")</f>
        <v>Remote</v>
      </c>
      <c r="AD143" t="str">
        <f>IFERROR(VLOOKUP(UPPER(TRIM('01_raw_data'!AC146)),'09_cost_center'!$A$5:$E$19,1,FALSE), "Check")</f>
        <v>EU-CC201</v>
      </c>
      <c r="AE143" t="str">
        <f>IFERROR(IF(OR(UPPER(TRIM('01_raw_data'!AD146))="CONTRACT", UPPER(TRIM('01_raw_data'!AD146))="CONTRACTOR"), "Contract", IF(OR(PROPER(TRIM('01_raw_data'!AD146))="FTE", UPPER(TRIM('01_raw_data'!AD146))="FULL TIME", UPPER(TRIM('01_raw_data'!AD146))="FULL-TIME"), "Full Time", IF(OR(UPPER(TRIM('01_raw_data'!AD146))="INTERN", UPPER(TRIM('01_raw_data'!AD146))="INTERNSHIP"), "Intern", IF(OR(UPPER(TRIM('01_raw_data'!AD146))="PART TIME", UPPER(TRIM('01_raw_data'!AD146))="PART-TIME"), "Part Time")))), "Check")</f>
        <v>Contract</v>
      </c>
      <c r="AF143">
        <f>IFERROR(IF(AND(VALUE('01_raw_data'!AE146)&gt;=0,VALUE('01_raw_data'!AE146)&lt;=100), VALUE('01_raw_data'!AE146), "Check"), "Check")</f>
        <v>59</v>
      </c>
    </row>
    <row r="144" spans="1:32" x14ac:dyDescent="0.2">
      <c r="A144" t="str">
        <f>"E"&amp;TEXT(VALUE(SUBSTITUTE(UPPER(TRIM('01_raw_data'!A147)),"E","")),"0000")</f>
        <v>E0143</v>
      </c>
      <c r="B144" t="str">
        <f>IF('01_raw_data'!B147="", "", PROPER(TRIM('01_raw_data'!B147)))</f>
        <v>Leon Esposito</v>
      </c>
      <c r="C144" t="str">
        <f>_xlfn.XLOOKUP(PROPER(TRIM('01_raw_data'!C147)),'03_lookups'!$A$4:$A$9,'03_lookups'!$B$4:$B$9,"Needs Review")</f>
        <v>Female</v>
      </c>
      <c r="D144">
        <f>VALUE('01_raw_data'!D147)</f>
        <v>52</v>
      </c>
      <c r="E144" s="17">
        <f>IF(OR('01_raw_data'!E147="", LOWER(TRIM('01_raw_data'!E147))="not available"), "Missing", '01_raw_data'!E147)</f>
        <v>26903</v>
      </c>
      <c r="F144" t="str">
        <f t="shared" si="2"/>
        <v>Valid</v>
      </c>
      <c r="G144" t="str">
        <f>_xlfn.XLOOKUP(UPPER(TRIM('01_raw_data'!F147)),'04_departments'!A147:A202,'04_departments'!C147:C202,"Needs Review")</f>
        <v>Needs Review</v>
      </c>
      <c r="H144" t="str">
        <f>_xlfn.XLOOKUP('01_clean_data'!G144, '04_departments'!$C$5:$C$60,'04_departments'!$D$5:$D$60,"Needs Review")</f>
        <v>Needs Review</v>
      </c>
      <c r="I144" t="str">
        <f>PROPER(TRIM('01_raw_data'!H147))</f>
        <v>People Operations Analyst</v>
      </c>
      <c r="J144" t="str">
        <f>IFERROR(UPPER('01_raw_data'!I147), "")</f>
        <v>L2</v>
      </c>
      <c r="K144" t="str">
        <f>IFERROR(UPPER('01_raw_data'!J147), "")</f>
        <v>M052</v>
      </c>
      <c r="L144" t="str">
        <f>IFERROR(VLOOKUP(K144,'05_manager_mapping'!$A$5:$B$64,2), "Missing")</f>
        <v>Hugo Schulz</v>
      </c>
      <c r="M144" t="str">
        <f>IFERROR(_xlfn.XLOOKUP('01_raw_data'!L147,'06_location_master'!$B$5:$B$60,'06_location_master'!$C$5:$C$60), "Missing Location")</f>
        <v>Missing Location</v>
      </c>
      <c r="N144" t="str">
        <f>IFERROR(_xlfn.XLOOKUP(M144,'06_location_master'!$C$5:$C$60,'06_location_master'!$D$5:$D$60), "Missing Country")</f>
        <v>Missing Country</v>
      </c>
      <c r="O144" t="str">
        <f>IFERROR(_xlfn.XLOOKUP(M144,'06_location_master'!$C$5:$C$60,'06_location_master'!$E$5:$E$60), "Missing State")</f>
        <v>Missing State</v>
      </c>
      <c r="P144" s="17">
        <f>IFERROR(--'01_raw_data'!O147,"Missing Date")</f>
        <v>45631</v>
      </c>
      <c r="Q144" s="17" t="str">
        <f>IF(TRIM('01_raw_data'!P147)="","", IFERROR('01_raw_data'!P147, "check"))</f>
        <v/>
      </c>
      <c r="R144" t="str">
        <f>IFERROR(IF(OR(UPPER(TRIM('01_raw_data'!Q147))="A",UPPER(TRIM('01_raw_data'!Q147)="ACTVE"),UPPER(TRIM('01_raw_data'!Q147))="ACTIVE"), "Active", IF(OR(UPPER(TRIM('01_raw_data'!Q147)="INACTIVE"),UPPER(TRIM('01_raw_data'!Q147))="INACTVE"),"Inactive",IF(OR(UPPER(TRIM('01_raw_data'!Q147))="EXITED"), "Exited", IF(OR(UPPER(TRIM('01_raw_data'!Q147))="TERMINATED"), "Terminated", IF(OR(UPPER(TRIM('01_raw_data'!Q147))="LEFT"),"Left",IF(OR(UPPER(TRIM('01_raw_data'!Q147))="RESIGNED"),"Resigned")))))),"Check")</f>
        <v>Active</v>
      </c>
      <c r="S144" s="19">
        <f>IFERROR(IF(VALUE('01_raw_data'!R147)&gt;0,VALUE('01_raw_data'!R147),"Check"),"Check")</f>
        <v>49000</v>
      </c>
      <c r="T144" s="19">
        <f>IFERROR(IF(VALUE('01_raw_data'!S147)&gt;0, VALUE('01_raw_data'!S147), "Check"), "Check")</f>
        <v>4400</v>
      </c>
      <c r="U144">
        <f>IFERROR(VLOOKUP(UPPER(TRIM('01_raw_data'!T147)),'07_performance_master'!$A$5:$B$14,2,FALSE),"Check")</f>
        <v>4</v>
      </c>
      <c r="V144">
        <f>IFERROR(IF(VALUE('01_raw_data'!U147)&gt;0,VALUE('01_raw_data'!U147),"Check"),"Check")</f>
        <v>19</v>
      </c>
      <c r="W144">
        <f>IFERROR(IF(VALUE('01_raw_data'!V147)&gt;=0, VALUE('01_raw_data'!V147), "Check"), "Check")</f>
        <v>15</v>
      </c>
      <c r="X144">
        <f>IFERROR(IF(VALUE('01_raw_data'!W147)&gt;=0, VALUE('01_raw_data'!W147),"Check"), "Check")</f>
        <v>11</v>
      </c>
      <c r="Y144">
        <f>IFERROR(IF(AND(VALUE('01_raw_data'!X147)&gt;=0, VALUE('01_raw_data'!X147)&lt;=100), VALUE('01_raw_data'!X147), "Check"), "Check")</f>
        <v>68</v>
      </c>
      <c r="Z144" t="str">
        <f>IFERROR(IF(OR(UPPER(TRIM('01_raw_data'!Y147))="YES", UPPER(TRIM('01_raw_data'!Y147))="PROMOTED"),"Promoted", IF(OR(UPPER(TRIM('01_raw_data'!Y147))="NO",UPPER(TRIM('01_raw_data'!Y147))="NOT PROMOTED"), "Not Promoted", "Check")),"Check")</f>
        <v>Not Promoted</v>
      </c>
      <c r="AA144" t="str">
        <f>IFERROR(PROPER(TRIM('01_raw_data'!Z147)), "")</f>
        <v>Bachelor'S</v>
      </c>
      <c r="AB144" t="str">
        <f>IFERROR(PROPER(TRIM('01_raw_data'!AA147)),"")</f>
        <v>University Hiring</v>
      </c>
      <c r="AC144" t="str">
        <f>IFERROR(IF(UPPER(TRIM('01_raw_data'!AB147))="HYBRID","Hybrid",IF(OR(UPPER(TRIM('01_raw_data'!AB147))="REMOTE",UPPER(TRIM('01_raw_data'!AB147))="WFH",UPPER(TRIM('01_raw_data'!AB147))="WORK FROM HOME"),"Remote",IF(OR(UPPER(TRIM('01_raw_data'!AB147))="ONSITE",UPPER(TRIM('01_raw_data'!AB147))="ON-SITE",UPPER(TRIM('01_raw_data'!AB147))="OFFICE"),"Office"))),"Check")</f>
        <v>Remote</v>
      </c>
      <c r="AD144" t="str">
        <f>IFERROR(VLOOKUP(UPPER(TRIM('01_raw_data'!AC147)),'09_cost_center'!$A$5:$E$19,1,FALSE), "Check")</f>
        <v>EU-CC302</v>
      </c>
      <c r="AE144" t="str">
        <f>IFERROR(IF(OR(UPPER(TRIM('01_raw_data'!AD147))="CONTRACT", UPPER(TRIM('01_raw_data'!AD147))="CONTRACTOR"), "Contract", IF(OR(PROPER(TRIM('01_raw_data'!AD147))="FTE", UPPER(TRIM('01_raw_data'!AD147))="FULL TIME", UPPER(TRIM('01_raw_data'!AD147))="FULL-TIME"), "Full Time", IF(OR(UPPER(TRIM('01_raw_data'!AD147))="INTERN", UPPER(TRIM('01_raw_data'!AD147))="INTERNSHIP"), "Intern", IF(OR(UPPER(TRIM('01_raw_data'!AD147))="PART TIME", UPPER(TRIM('01_raw_data'!AD147))="PART-TIME"), "Part Time")))), "Check")</f>
        <v>Full Time</v>
      </c>
      <c r="AF144">
        <f>IFERROR(IF(AND(VALUE('01_raw_data'!AE147)&gt;=0,VALUE('01_raw_data'!AE147)&lt;=100), VALUE('01_raw_data'!AE147), "Check"), "Check")</f>
        <v>69</v>
      </c>
    </row>
    <row r="145" spans="1:32" x14ac:dyDescent="0.2">
      <c r="A145" t="str">
        <f>"E"&amp;TEXT(VALUE(SUBSTITUTE(UPPER(TRIM('01_raw_data'!A148)),"E","")),"0000")</f>
        <v>E0144</v>
      </c>
      <c r="B145" t="str">
        <f>IF('01_raw_data'!B148="", "", PROPER(TRIM('01_raw_data'!B148)))</f>
        <v>Aleksander Sanchez</v>
      </c>
      <c r="C145" t="str">
        <f>_xlfn.XLOOKUP(PROPER(TRIM('01_raw_data'!C148)),'03_lookups'!$A$4:$A$9,'03_lookups'!$B$4:$B$9,"Needs Review")</f>
        <v>Female</v>
      </c>
      <c r="D145">
        <f>VALUE('01_raw_data'!D148)</f>
        <v>61</v>
      </c>
      <c r="E145" s="17">
        <f>IF(OR('01_raw_data'!E148="", LOWER(TRIM('01_raw_data'!E148))="not available"), "Missing", '01_raw_data'!E148)</f>
        <v>23859</v>
      </c>
      <c r="F145" t="str">
        <f t="shared" si="2"/>
        <v>Valid</v>
      </c>
      <c r="G145" t="str">
        <f>_xlfn.XLOOKUP(UPPER(TRIM('01_raw_data'!F148)),'04_departments'!A148:A203,'04_departments'!C148:C203,"Needs Review")</f>
        <v>Needs Review</v>
      </c>
      <c r="H145" t="str">
        <f>_xlfn.XLOOKUP('01_clean_data'!G145, '04_departments'!$C$5:$C$60,'04_departments'!$D$5:$D$60,"Needs Review")</f>
        <v>Needs Review</v>
      </c>
      <c r="I145" t="str">
        <f>PROPER(TRIM('01_raw_data'!H148))</f>
        <v>Sales Development Representative</v>
      </c>
      <c r="J145" t="str">
        <f>IFERROR(UPPER('01_raw_data'!I148), "")</f>
        <v>L4</v>
      </c>
      <c r="K145" t="str">
        <f>IFERROR(UPPER('01_raw_data'!J148), "")</f>
        <v>M023</v>
      </c>
      <c r="L145" t="str">
        <f>IFERROR(VLOOKUP(K145,'05_manager_mapping'!$A$5:$B$64,2), "Missing")</f>
        <v>Alice Greco</v>
      </c>
      <c r="M145" t="str">
        <f>IFERROR(_xlfn.XLOOKUP('01_raw_data'!L148,'06_location_master'!$B$5:$B$60,'06_location_master'!$C$5:$C$60), "Missing Location")</f>
        <v>Valencia</v>
      </c>
      <c r="N145" t="str">
        <f>IFERROR(_xlfn.XLOOKUP(M145,'06_location_master'!$C$5:$C$60,'06_location_master'!$D$5:$D$60), "Missing Country")</f>
        <v>Spain</v>
      </c>
      <c r="O145" t="str">
        <f>IFERROR(_xlfn.XLOOKUP(M145,'06_location_master'!$C$5:$C$60,'06_location_master'!$E$5:$E$60), "Missing State")</f>
        <v>Valencian Community</v>
      </c>
      <c r="P145" s="17">
        <f>IFERROR(--'01_raw_data'!O148,"Missing Date")</f>
        <v>45012</v>
      </c>
      <c r="Q145" s="17" t="str">
        <f>IF(TRIM('01_raw_data'!P148)="","", IFERROR('01_raw_data'!P148, "check"))</f>
        <v/>
      </c>
      <c r="R145" t="str">
        <f>IFERROR(IF(OR(UPPER(TRIM('01_raw_data'!Q148))="A",UPPER(TRIM('01_raw_data'!Q148)="ACTVE"),UPPER(TRIM('01_raw_data'!Q148))="ACTIVE"), "Active", IF(OR(UPPER(TRIM('01_raw_data'!Q148)="INACTIVE"),UPPER(TRIM('01_raw_data'!Q148))="INACTVE"),"Inactive",IF(OR(UPPER(TRIM('01_raw_data'!Q148))="EXITED"), "Exited", IF(OR(UPPER(TRIM('01_raw_data'!Q148))="TERMINATED"), "Terminated", IF(OR(UPPER(TRIM('01_raw_data'!Q148))="LEFT"),"Left",IF(OR(UPPER(TRIM('01_raw_data'!Q148))="RESIGNED"),"Resigned")))))),"Check")</f>
        <v>Active</v>
      </c>
      <c r="S145" s="19">
        <f>IFERROR(IF(VALUE('01_raw_data'!R148)&gt;0,VALUE('01_raw_data'!R148),"Check"),"Check")</f>
        <v>96000</v>
      </c>
      <c r="T145" s="19">
        <f>IFERROR(IF(VALUE('01_raw_data'!S148)&gt;0, VALUE('01_raw_data'!S148), "Check"), "Check")</f>
        <v>4800</v>
      </c>
      <c r="U145">
        <f>IFERROR(VLOOKUP(UPPER(TRIM('01_raw_data'!T148)),'07_performance_master'!$A$5:$B$14,2,FALSE),"Check")</f>
        <v>3</v>
      </c>
      <c r="V145">
        <f>IFERROR(IF(VALUE('01_raw_data'!U148)&gt;0,VALUE('01_raw_data'!U148),"Check"),"Check")</f>
        <v>51</v>
      </c>
      <c r="W145">
        <f>IFERROR(IF(VALUE('01_raw_data'!V148)&gt;=0, VALUE('01_raw_data'!V148), "Check"), "Check")</f>
        <v>16</v>
      </c>
      <c r="X145">
        <f>IFERROR(IF(VALUE('01_raw_data'!W148)&gt;=0, VALUE('01_raw_data'!W148),"Check"), "Check")</f>
        <v>1</v>
      </c>
      <c r="Y145">
        <f>IFERROR(IF(AND(VALUE('01_raw_data'!X148)&gt;=0, VALUE('01_raw_data'!X148)&lt;=100), VALUE('01_raw_data'!X148), "Check"), "Check")</f>
        <v>65</v>
      </c>
      <c r="Z145" t="str">
        <f>IFERROR(IF(OR(UPPER(TRIM('01_raw_data'!Y148))="YES", UPPER(TRIM('01_raw_data'!Y148))="PROMOTED"),"Promoted", IF(OR(UPPER(TRIM('01_raw_data'!Y148))="NO",UPPER(TRIM('01_raw_data'!Y148))="NOT PROMOTED"), "Not Promoted", "Check")),"Check")</f>
        <v>Not Promoted</v>
      </c>
      <c r="AA145" t="str">
        <f>IFERROR(PROPER(TRIM('01_raw_data'!Z148)), "")</f>
        <v>Bachelor'S</v>
      </c>
      <c r="AB145" t="str">
        <f>IFERROR(PROPER(TRIM('01_raw_data'!AA148)),"")</f>
        <v>Indeed</v>
      </c>
      <c r="AC145" t="str">
        <f>IFERROR(IF(UPPER(TRIM('01_raw_data'!AB148))="HYBRID","Hybrid",IF(OR(UPPER(TRIM('01_raw_data'!AB148))="REMOTE",UPPER(TRIM('01_raw_data'!AB148))="WFH",UPPER(TRIM('01_raw_data'!AB148))="WORK FROM HOME"),"Remote",IF(OR(UPPER(TRIM('01_raw_data'!AB148))="ONSITE",UPPER(TRIM('01_raw_data'!AB148))="ON-SITE",UPPER(TRIM('01_raw_data'!AB148))="OFFICE"),"Office"))),"Check")</f>
        <v>Office</v>
      </c>
      <c r="AD145" t="str">
        <f>IFERROR(VLOOKUP(UPPER(TRIM('01_raw_data'!AC148)),'09_cost_center'!$A$5:$E$19,1,FALSE), "Check")</f>
        <v>EU-CC201</v>
      </c>
      <c r="AE145" t="str">
        <f>IFERROR(IF(OR(UPPER(TRIM('01_raw_data'!AD148))="CONTRACT", UPPER(TRIM('01_raw_data'!AD148))="CONTRACTOR"), "Contract", IF(OR(PROPER(TRIM('01_raw_data'!AD148))="FTE", UPPER(TRIM('01_raw_data'!AD148))="FULL TIME", UPPER(TRIM('01_raw_data'!AD148))="FULL-TIME"), "Full Time", IF(OR(UPPER(TRIM('01_raw_data'!AD148))="INTERN", UPPER(TRIM('01_raw_data'!AD148))="INTERNSHIP"), "Intern", IF(OR(UPPER(TRIM('01_raw_data'!AD148))="PART TIME", UPPER(TRIM('01_raw_data'!AD148))="PART-TIME"), "Part Time")))), "Check")</f>
        <v>Full Time</v>
      </c>
      <c r="AF145">
        <f>IFERROR(IF(AND(VALUE('01_raw_data'!AE148)&gt;=0,VALUE('01_raw_data'!AE148)&lt;=100), VALUE('01_raw_data'!AE148), "Check"), "Check")</f>
        <v>69.2</v>
      </c>
    </row>
    <row r="146" spans="1:32" x14ac:dyDescent="0.2">
      <c r="A146" t="str">
        <f>"E"&amp;TEXT(VALUE(SUBSTITUTE(UPPER(TRIM('01_raw_data'!A149)),"E","")),"0000")</f>
        <v>E0145</v>
      </c>
      <c r="B146" t="str">
        <f>IF('01_raw_data'!B149="", "", PROPER(TRIM('01_raw_data'!B149)))</f>
        <v>Sem Wisniewski</v>
      </c>
      <c r="C146" t="str">
        <f>_xlfn.XLOOKUP(PROPER(TRIM('01_raw_data'!C149)),'03_lookups'!$A$4:$A$9,'03_lookups'!$B$4:$B$9,"Needs Review")</f>
        <v>Non-Binary</v>
      </c>
      <c r="D146">
        <f>VALUE('01_raw_data'!D149)</f>
        <v>25</v>
      </c>
      <c r="E146" s="17">
        <f>IF(OR('01_raw_data'!E149="", LOWER(TRIM('01_raw_data'!E149))="not available"), "Missing", '01_raw_data'!E149)</f>
        <v>36797</v>
      </c>
      <c r="F146" t="str">
        <f t="shared" si="2"/>
        <v>Valid</v>
      </c>
      <c r="G146" t="str">
        <f>_xlfn.XLOOKUP(UPPER(TRIM('01_raw_data'!F149)),'04_departments'!A149:A204,'04_departments'!C149:C204,"Needs Review")</f>
        <v>Needs Review</v>
      </c>
      <c r="H146" t="str">
        <f>_xlfn.XLOOKUP('01_clean_data'!G146, '04_departments'!$C$5:$C$60,'04_departments'!$D$5:$D$60,"Needs Review")</f>
        <v>Needs Review</v>
      </c>
      <c r="I146" t="str">
        <f>PROPER(TRIM('01_raw_data'!H149))</f>
        <v>Product Owner</v>
      </c>
      <c r="J146" t="str">
        <f>IFERROR(UPPER('01_raw_data'!I149), "")</f>
        <v>L3</v>
      </c>
      <c r="K146" t="str">
        <f>IFERROR(UPPER('01_raw_data'!J149), "")</f>
        <v>M028</v>
      </c>
      <c r="L146" t="str">
        <f>IFERROR(VLOOKUP(K146,'05_manager_mapping'!$A$5:$B$64,2), "Missing")</f>
        <v>Sara Fernandes</v>
      </c>
      <c r="M146" t="str">
        <f>IFERROR(_xlfn.XLOOKUP('01_raw_data'!L149,'06_location_master'!$B$5:$B$60,'06_location_master'!$C$5:$C$60), "Missing Location")</f>
        <v>London</v>
      </c>
      <c r="N146" t="str">
        <f>IFERROR(_xlfn.XLOOKUP(M146,'06_location_master'!$C$5:$C$60,'06_location_master'!$D$5:$D$60), "Missing Country")</f>
        <v>United Kingdom</v>
      </c>
      <c r="O146" t="str">
        <f>IFERROR(_xlfn.XLOOKUP(M146,'06_location_master'!$C$5:$C$60,'06_location_master'!$E$5:$E$60), "Missing State")</f>
        <v>England</v>
      </c>
      <c r="P146" s="17">
        <f>IFERROR(--'01_raw_data'!O149,"Missing Date")</f>
        <v>44484</v>
      </c>
      <c r="Q146" s="17">
        <f>IF(TRIM('01_raw_data'!P149)="","", IFERROR('01_raw_data'!P149, "check"))</f>
        <v>45594</v>
      </c>
      <c r="R146" t="str">
        <f>IFERROR(IF(OR(UPPER(TRIM('01_raw_data'!Q149))="A",UPPER(TRIM('01_raw_data'!Q149)="ACTVE"),UPPER(TRIM('01_raw_data'!Q149))="ACTIVE"), "Active", IF(OR(UPPER(TRIM('01_raw_data'!Q149)="INACTIVE"),UPPER(TRIM('01_raw_data'!Q149))="INACTVE"),"Inactive",IF(OR(UPPER(TRIM('01_raw_data'!Q149))="EXITED"), "Exited", IF(OR(UPPER(TRIM('01_raw_data'!Q149))="TERMINATED"), "Terminated", IF(OR(UPPER(TRIM('01_raw_data'!Q149))="LEFT"),"Left",IF(OR(UPPER(TRIM('01_raw_data'!Q149))="RESIGNED"),"Resigned")))))),"Check")</f>
        <v>Exited</v>
      </c>
      <c r="S146" s="19">
        <f>IFERROR(IF(VALUE('01_raw_data'!R149)&gt;0,VALUE('01_raw_data'!R149),"Check"),"Check")</f>
        <v>83000</v>
      </c>
      <c r="T146" s="19">
        <f>IFERROR(IF(VALUE('01_raw_data'!S149)&gt;0, VALUE('01_raw_data'!S149), "Check"), "Check")</f>
        <v>1700</v>
      </c>
      <c r="U146">
        <f>IFERROR(VLOOKUP(UPPER(TRIM('01_raw_data'!T149)),'07_performance_master'!$A$5:$B$14,2,FALSE),"Check")</f>
        <v>2</v>
      </c>
      <c r="V146">
        <f>IFERROR(IF(VALUE('01_raw_data'!U149)&gt;0,VALUE('01_raw_data'!U149),"Check"),"Check")</f>
        <v>20</v>
      </c>
      <c r="W146">
        <f>IFERROR(IF(VALUE('01_raw_data'!V149)&gt;=0, VALUE('01_raw_data'!V149), "Check"), "Check")</f>
        <v>12</v>
      </c>
      <c r="X146">
        <f>IFERROR(IF(VALUE('01_raw_data'!W149)&gt;=0, VALUE('01_raw_data'!W149),"Check"), "Check")</f>
        <v>2</v>
      </c>
      <c r="Y146">
        <f>IFERROR(IF(AND(VALUE('01_raw_data'!X149)&gt;=0, VALUE('01_raw_data'!X149)&lt;=100), VALUE('01_raw_data'!X149), "Check"), "Check")</f>
        <v>59</v>
      </c>
      <c r="Z146" t="str">
        <f>IFERROR(IF(OR(UPPER(TRIM('01_raw_data'!Y149))="YES", UPPER(TRIM('01_raw_data'!Y149))="PROMOTED"),"Promoted", IF(OR(UPPER(TRIM('01_raw_data'!Y149))="NO",UPPER(TRIM('01_raw_data'!Y149))="NOT PROMOTED"), "Not Promoted", "Check")),"Check")</f>
        <v>Not Promoted</v>
      </c>
      <c r="AA146" t="str">
        <f>IFERROR(PROPER(TRIM('01_raw_data'!Z149)), "")</f>
        <v>High School</v>
      </c>
      <c r="AB146" t="str">
        <f>IFERROR(PROPER(TRIM('01_raw_data'!AA149)),"")</f>
        <v>Employee Referral</v>
      </c>
      <c r="AC146" t="str">
        <f>IFERROR(IF(UPPER(TRIM('01_raw_data'!AB149))="HYBRID","Hybrid",IF(OR(UPPER(TRIM('01_raw_data'!AB149))="REMOTE",UPPER(TRIM('01_raw_data'!AB149))="WFH",UPPER(TRIM('01_raw_data'!AB149))="WORK FROM HOME"),"Remote",IF(OR(UPPER(TRIM('01_raw_data'!AB149))="ONSITE",UPPER(TRIM('01_raw_data'!AB149))="ON-SITE",UPPER(TRIM('01_raw_data'!AB149))="OFFICE"),"Office"))),"Check")</f>
        <v>Remote</v>
      </c>
      <c r="AD146" t="str">
        <f>IFERROR(VLOOKUP(UPPER(TRIM('01_raw_data'!AC149)),'09_cost_center'!$A$5:$E$19,1,FALSE), "Check")</f>
        <v>EU-CC102</v>
      </c>
      <c r="AE146" t="str">
        <f>IFERROR(IF(OR(UPPER(TRIM('01_raw_data'!AD149))="CONTRACT", UPPER(TRIM('01_raw_data'!AD149))="CONTRACTOR"), "Contract", IF(OR(PROPER(TRIM('01_raw_data'!AD149))="FTE", UPPER(TRIM('01_raw_data'!AD149))="FULL TIME", UPPER(TRIM('01_raw_data'!AD149))="FULL-TIME"), "Full Time", IF(OR(UPPER(TRIM('01_raw_data'!AD149))="INTERN", UPPER(TRIM('01_raw_data'!AD149))="INTERNSHIP"), "Intern", IF(OR(UPPER(TRIM('01_raw_data'!AD149))="PART TIME", UPPER(TRIM('01_raw_data'!AD149))="PART-TIME"), "Part Time")))), "Check")</f>
        <v>Part Time</v>
      </c>
      <c r="AF146">
        <f>IFERROR(IF(AND(VALUE('01_raw_data'!AE149)&gt;=0,VALUE('01_raw_data'!AE149)&lt;=100), VALUE('01_raw_data'!AE149), "Check"), "Check")</f>
        <v>52.6</v>
      </c>
    </row>
    <row r="147" spans="1:32" x14ac:dyDescent="0.2">
      <c r="A147" t="str">
        <f>"E"&amp;TEXT(VALUE(SUBSTITUTE(UPPER(TRIM('01_raw_data'!A150)),"E","")),"0000")</f>
        <v>E0146</v>
      </c>
      <c r="B147" t="str">
        <f>IF('01_raw_data'!B150="", "", PROPER(TRIM('01_raw_data'!B150)))</f>
        <v>Sanne Martinez</v>
      </c>
      <c r="C147" t="str">
        <f>_xlfn.XLOOKUP(PROPER(TRIM('01_raw_data'!C150)),'03_lookups'!$A$4:$A$9,'03_lookups'!$B$4:$B$9,"Needs Review")</f>
        <v>Female</v>
      </c>
      <c r="D147">
        <f>VALUE('01_raw_data'!D150)</f>
        <v>51</v>
      </c>
      <c r="E147" s="17">
        <f>IF(OR('01_raw_data'!E150="", LOWER(TRIM('01_raw_data'!E150))="not available"), "Missing", '01_raw_data'!E150)</f>
        <v>27385</v>
      </c>
      <c r="F147" t="str">
        <f t="shared" si="2"/>
        <v>Valid</v>
      </c>
      <c r="G147" t="str">
        <f>_xlfn.XLOOKUP(UPPER(TRIM('01_raw_data'!F150)),'04_departments'!A150:A205,'04_departments'!C150:C205,"Needs Review")</f>
        <v>Needs Review</v>
      </c>
      <c r="H147" t="str">
        <f>_xlfn.XLOOKUP('01_clean_data'!G147, '04_departments'!$C$5:$C$60,'04_departments'!$D$5:$D$60,"Needs Review")</f>
        <v>Needs Review</v>
      </c>
      <c r="I147" t="str">
        <f>PROPER(TRIM('01_raw_data'!H150))</f>
        <v>Sales Executive</v>
      </c>
      <c r="J147" t="str">
        <f>IFERROR(UPPER('01_raw_data'!I150), "")</f>
        <v xml:space="preserve"> L1 </v>
      </c>
      <c r="K147" t="str">
        <f>IFERROR(UPPER('01_raw_data'!J150), "")</f>
        <v>M026</v>
      </c>
      <c r="L147" t="str">
        <f>IFERROR(VLOOKUP(K147,'05_manager_mapping'!$A$5:$B$64,2), "Missing")</f>
        <v>Sergio Rodrigues</v>
      </c>
      <c r="M147" t="str">
        <f>IFERROR(_xlfn.XLOOKUP('01_raw_data'!L150,'06_location_master'!$B$5:$B$60,'06_location_master'!$C$5:$C$60), "Missing Location")</f>
        <v>Hamburg</v>
      </c>
      <c r="N147" t="str">
        <f>IFERROR(_xlfn.XLOOKUP(M147,'06_location_master'!$C$5:$C$60,'06_location_master'!$D$5:$D$60), "Missing Country")</f>
        <v>Germany</v>
      </c>
      <c r="O147" t="str">
        <f>IFERROR(_xlfn.XLOOKUP(M147,'06_location_master'!$C$5:$C$60,'06_location_master'!$E$5:$E$60), "Missing State")</f>
        <v>Hamburg</v>
      </c>
      <c r="P147" s="17">
        <f>IFERROR(--'01_raw_data'!O150,"Missing Date")</f>
        <v>45581</v>
      </c>
      <c r="Q147" s="17" t="str">
        <f>IF(TRIM('01_raw_data'!P150)="","", IFERROR('01_raw_data'!P150, "check"))</f>
        <v/>
      </c>
      <c r="R147" t="str">
        <f>IFERROR(IF(OR(UPPER(TRIM('01_raw_data'!Q150))="A",UPPER(TRIM('01_raw_data'!Q150)="ACTVE"),UPPER(TRIM('01_raw_data'!Q150))="ACTIVE"), "Active", IF(OR(UPPER(TRIM('01_raw_data'!Q150)="INACTIVE"),UPPER(TRIM('01_raw_data'!Q150))="INACTVE"),"Inactive",IF(OR(UPPER(TRIM('01_raw_data'!Q150))="EXITED"), "Exited", IF(OR(UPPER(TRIM('01_raw_data'!Q150))="TERMINATED"), "Terminated", IF(OR(UPPER(TRIM('01_raw_data'!Q150))="LEFT"),"Left",IF(OR(UPPER(TRIM('01_raw_data'!Q150))="RESIGNED"),"Resigned")))))),"Check")</f>
        <v>Active</v>
      </c>
      <c r="S147" s="19">
        <f>IFERROR(IF(VALUE('01_raw_data'!R150)&gt;0,VALUE('01_raw_data'!R150),"Check"),"Check")</f>
        <v>39000</v>
      </c>
      <c r="T147" s="19">
        <f>IFERROR(IF(VALUE('01_raw_data'!S150)&gt;0, VALUE('01_raw_data'!S150), "Check"), "Check")</f>
        <v>2000</v>
      </c>
      <c r="U147">
        <f>IFERROR(VLOOKUP(UPPER(TRIM('01_raw_data'!T150)),'07_performance_master'!$A$5:$B$14,2,FALSE),"Check")</f>
        <v>3</v>
      </c>
      <c r="V147">
        <f>IFERROR(IF(VALUE('01_raw_data'!U150)&gt;0,VALUE('01_raw_data'!U150),"Check"),"Check")</f>
        <v>38</v>
      </c>
      <c r="W147">
        <f>IFERROR(IF(VALUE('01_raw_data'!V150)&gt;=0, VALUE('01_raw_data'!V150), "Check"), "Check")</f>
        <v>20</v>
      </c>
      <c r="X147">
        <f>IFERROR(IF(VALUE('01_raw_data'!W150)&gt;=0, VALUE('01_raw_data'!W150),"Check"), "Check")</f>
        <v>20</v>
      </c>
      <c r="Y147">
        <f>IFERROR(IF(AND(VALUE('01_raw_data'!X150)&gt;=0, VALUE('01_raw_data'!X150)&lt;=100), VALUE('01_raw_data'!X150), "Check"), "Check")</f>
        <v>63</v>
      </c>
      <c r="Z147" t="str">
        <f>IFERROR(IF(OR(UPPER(TRIM('01_raw_data'!Y150))="YES", UPPER(TRIM('01_raw_data'!Y150))="PROMOTED"),"Promoted", IF(OR(UPPER(TRIM('01_raw_data'!Y150))="NO",UPPER(TRIM('01_raw_data'!Y150))="NOT PROMOTED"), "Not Promoted", "Check")),"Check")</f>
        <v>Not Promoted</v>
      </c>
      <c r="AA147" t="str">
        <f>IFERROR(PROPER(TRIM('01_raw_data'!Z150)), "")</f>
        <v>Master'S</v>
      </c>
      <c r="AB147" t="str">
        <f>IFERROR(PROPER(TRIM('01_raw_data'!AA150)),"")</f>
        <v>Internal Transfer</v>
      </c>
      <c r="AC147" t="str">
        <f>IFERROR(IF(UPPER(TRIM('01_raw_data'!AB150))="HYBRID","Hybrid",IF(OR(UPPER(TRIM('01_raw_data'!AB150))="REMOTE",UPPER(TRIM('01_raw_data'!AB150))="WFH",UPPER(TRIM('01_raw_data'!AB150))="WORK FROM HOME"),"Remote",IF(OR(UPPER(TRIM('01_raw_data'!AB150))="ONSITE",UPPER(TRIM('01_raw_data'!AB150))="ON-SITE",UPPER(TRIM('01_raw_data'!AB150))="OFFICE"),"Office"))),"Check")</f>
        <v>Hybrid</v>
      </c>
      <c r="AD147" t="str">
        <f>IFERROR(VLOOKUP(UPPER(TRIM('01_raw_data'!AC150)),'09_cost_center'!$A$5:$E$19,1,FALSE), "Check")</f>
        <v>EU-CC201</v>
      </c>
      <c r="AE147" t="str">
        <f>IFERROR(IF(OR(UPPER(TRIM('01_raw_data'!AD150))="CONTRACT", UPPER(TRIM('01_raw_data'!AD150))="CONTRACTOR"), "Contract", IF(OR(PROPER(TRIM('01_raw_data'!AD150))="FTE", UPPER(TRIM('01_raw_data'!AD150))="FULL TIME", UPPER(TRIM('01_raw_data'!AD150))="FULL-TIME"), "Full Time", IF(OR(UPPER(TRIM('01_raw_data'!AD150))="INTERN", UPPER(TRIM('01_raw_data'!AD150))="INTERNSHIP"), "Intern", IF(OR(UPPER(TRIM('01_raw_data'!AD150))="PART TIME", UPPER(TRIM('01_raw_data'!AD150))="PART-TIME"), "Part Time")))), "Check")</f>
        <v>Full Time</v>
      </c>
      <c r="AF147">
        <f>IFERROR(IF(AND(VALUE('01_raw_data'!AE150)&gt;=0,VALUE('01_raw_data'!AE150)&lt;=100), VALUE('01_raw_data'!AE150), "Check"), "Check")</f>
        <v>58.5</v>
      </c>
    </row>
    <row r="148" spans="1:32" x14ac:dyDescent="0.2">
      <c r="A148" t="str">
        <f>"E"&amp;TEXT(VALUE(SUBSTITUTE(UPPER(TRIM('01_raw_data'!A151)),"E","")),"0000")</f>
        <v>E0147</v>
      </c>
      <c r="B148" t="str">
        <f>IF('01_raw_data'!B151="", "", PROPER(TRIM('01_raw_data'!B151)))</f>
        <v>Maximilian Wilson</v>
      </c>
      <c r="C148" t="str">
        <f>_xlfn.XLOOKUP(PROPER(TRIM('01_raw_data'!C151)),'03_lookups'!$A$4:$A$9,'03_lookups'!$B$4:$B$9,"Needs Review")</f>
        <v>Female</v>
      </c>
      <c r="D148">
        <f>VALUE('01_raw_data'!D151)</f>
        <v>53</v>
      </c>
      <c r="E148" s="17">
        <f>IF(OR('01_raw_data'!E151="", LOWER(TRIM('01_raw_data'!E151))="not available"), "Missing", '01_raw_data'!E151)</f>
        <v>26758</v>
      </c>
      <c r="F148" t="str">
        <f t="shared" si="2"/>
        <v>Valid</v>
      </c>
      <c r="G148" t="str">
        <f>_xlfn.XLOOKUP(UPPER(TRIM('01_raw_data'!F151)),'04_departments'!A151:A206,'04_departments'!C151:C206,"Needs Review")</f>
        <v>Needs Review</v>
      </c>
      <c r="H148" t="str">
        <f>_xlfn.XLOOKUP('01_clean_data'!G148, '04_departments'!$C$5:$C$60,'04_departments'!$D$5:$D$60,"Needs Review")</f>
        <v>Needs Review</v>
      </c>
      <c r="I148" t="str">
        <f>PROPER(TRIM('01_raw_data'!H151))</f>
        <v>Workforce Planner</v>
      </c>
      <c r="J148" t="str">
        <f>IFERROR(UPPER('01_raw_data'!I151), "")</f>
        <v xml:space="preserve"> L4 </v>
      </c>
      <c r="K148" t="str">
        <f>IFERROR(UPPER('01_raw_data'!J151), "")</f>
        <v>M010</v>
      </c>
      <c r="L148" t="str">
        <f>IFERROR(VLOOKUP(K148,'05_manager_mapping'!$A$5:$B$64,2), "Missing")</f>
        <v>Lotte Muller</v>
      </c>
      <c r="M148" t="str">
        <f>IFERROR(_xlfn.XLOOKUP('01_raw_data'!L151,'06_location_master'!$B$5:$B$60,'06_location_master'!$C$5:$C$60), "Missing Location")</f>
        <v>Missing Location</v>
      </c>
      <c r="N148" t="str">
        <f>IFERROR(_xlfn.XLOOKUP(M148,'06_location_master'!$C$5:$C$60,'06_location_master'!$D$5:$D$60), "Missing Country")</f>
        <v>Missing Country</v>
      </c>
      <c r="O148" t="str">
        <f>IFERROR(_xlfn.XLOOKUP(M148,'06_location_master'!$C$5:$C$60,'06_location_master'!$E$5:$E$60), "Missing State")</f>
        <v>Missing State</v>
      </c>
      <c r="P148" s="17">
        <f>IFERROR(--'01_raw_data'!O151,"Missing Date")</f>
        <v>43159</v>
      </c>
      <c r="Q148" s="17" t="str">
        <f>IF(TRIM('01_raw_data'!P151)="","", IFERROR('01_raw_data'!P151, "check"))</f>
        <v/>
      </c>
      <c r="R148" t="str">
        <f>IFERROR(IF(OR(UPPER(TRIM('01_raw_data'!Q151))="A",UPPER(TRIM('01_raw_data'!Q151)="ACTVE"),UPPER(TRIM('01_raw_data'!Q151))="ACTIVE"), "Active", IF(OR(UPPER(TRIM('01_raw_data'!Q151)="INACTIVE"),UPPER(TRIM('01_raw_data'!Q151))="INACTVE"),"Inactive",IF(OR(UPPER(TRIM('01_raw_data'!Q151))="EXITED"), "Exited", IF(OR(UPPER(TRIM('01_raw_data'!Q151))="TERMINATED"), "Terminated", IF(OR(UPPER(TRIM('01_raw_data'!Q151))="LEFT"),"Left",IF(OR(UPPER(TRIM('01_raw_data'!Q151))="RESIGNED"),"Resigned")))))),"Check")</f>
        <v>Active</v>
      </c>
      <c r="S148" s="19">
        <f>IFERROR(IF(VALUE('01_raw_data'!R151)&gt;0,VALUE('01_raw_data'!R151),"Check"),"Check")</f>
        <v>107000</v>
      </c>
      <c r="T148" s="19">
        <f>IFERROR(IF(VALUE('01_raw_data'!S151)&gt;0, VALUE('01_raw_data'!S151), "Check"), "Check")</f>
        <v>9600</v>
      </c>
      <c r="U148">
        <f>IFERROR(VLOOKUP(UPPER(TRIM('01_raw_data'!T151)),'07_performance_master'!$A$5:$B$14,2,FALSE),"Check")</f>
        <v>4</v>
      </c>
      <c r="V148">
        <f>IFERROR(IF(VALUE('01_raw_data'!U151)&gt;0,VALUE('01_raw_data'!U151),"Check"),"Check")</f>
        <v>22</v>
      </c>
      <c r="W148">
        <f>IFERROR(IF(VALUE('01_raw_data'!V151)&gt;=0, VALUE('01_raw_data'!V151), "Check"), "Check")</f>
        <v>11</v>
      </c>
      <c r="X148">
        <f>IFERROR(IF(VALUE('01_raw_data'!W151)&gt;=0, VALUE('01_raw_data'!W151),"Check"), "Check")</f>
        <v>0</v>
      </c>
      <c r="Y148">
        <f>IFERROR(IF(AND(VALUE('01_raw_data'!X151)&gt;=0, VALUE('01_raw_data'!X151)&lt;=100), VALUE('01_raw_data'!X151), "Check"), "Check")</f>
        <v>86</v>
      </c>
      <c r="Z148" t="str">
        <f>IFERROR(IF(OR(UPPER(TRIM('01_raw_data'!Y151))="YES", UPPER(TRIM('01_raw_data'!Y151))="PROMOTED"),"Promoted", IF(OR(UPPER(TRIM('01_raw_data'!Y151))="NO",UPPER(TRIM('01_raw_data'!Y151))="NOT PROMOTED"), "Not Promoted", "Check")),"Check")</f>
        <v>Not Promoted</v>
      </c>
      <c r="AA148" t="str">
        <f>IFERROR(PROPER(TRIM('01_raw_data'!Z151)), "")</f>
        <v>Master'S</v>
      </c>
      <c r="AB148" t="str">
        <f>IFERROR(PROPER(TRIM('01_raw_data'!AA151)),"")</f>
        <v>European Job Board</v>
      </c>
      <c r="AC148" t="str">
        <f>IFERROR(IF(UPPER(TRIM('01_raw_data'!AB151))="HYBRID","Hybrid",IF(OR(UPPER(TRIM('01_raw_data'!AB151))="REMOTE",UPPER(TRIM('01_raw_data'!AB151))="WFH",UPPER(TRIM('01_raw_data'!AB151))="WORK FROM HOME"),"Remote",IF(OR(UPPER(TRIM('01_raw_data'!AB151))="ONSITE",UPPER(TRIM('01_raw_data'!AB151))="ON-SITE",UPPER(TRIM('01_raw_data'!AB151))="OFFICE"),"Office"))),"Check")</f>
        <v>Hybrid</v>
      </c>
      <c r="AD148" t="str">
        <f>IFERROR(VLOOKUP(UPPER(TRIM('01_raw_data'!AC151)),'09_cost_center'!$A$5:$E$19,1,FALSE), "Check")</f>
        <v>EU-CC401</v>
      </c>
      <c r="AE148" t="str">
        <f>IFERROR(IF(OR(UPPER(TRIM('01_raw_data'!AD151))="CONTRACT", UPPER(TRIM('01_raw_data'!AD151))="CONTRACTOR"), "Contract", IF(OR(PROPER(TRIM('01_raw_data'!AD151))="FTE", UPPER(TRIM('01_raw_data'!AD151))="FULL TIME", UPPER(TRIM('01_raw_data'!AD151))="FULL-TIME"), "Full Time", IF(OR(UPPER(TRIM('01_raw_data'!AD151))="INTERN", UPPER(TRIM('01_raw_data'!AD151))="INTERNSHIP"), "Intern", IF(OR(UPPER(TRIM('01_raw_data'!AD151))="PART TIME", UPPER(TRIM('01_raw_data'!AD151))="PART-TIME"), "Part Time")))), "Check")</f>
        <v>Full Time</v>
      </c>
      <c r="AF148">
        <f>IFERROR(IF(AND(VALUE('01_raw_data'!AE151)&gt;=0,VALUE('01_raw_data'!AE151)&lt;=100), VALUE('01_raw_data'!AE151), "Check"), "Check")</f>
        <v>81.599999999999994</v>
      </c>
    </row>
    <row r="149" spans="1:32" x14ac:dyDescent="0.2">
      <c r="A149" t="str">
        <f>"E"&amp;TEXT(VALUE(SUBSTITUTE(UPPER(TRIM('01_raw_data'!A152)),"E","")),"0000")</f>
        <v>E0148</v>
      </c>
      <c r="B149" t="str">
        <f>IF('01_raw_data'!B152="", "", PROPER(TRIM('01_raw_data'!B152)))</f>
        <v>Miguel Becker</v>
      </c>
      <c r="C149" t="str">
        <f>_xlfn.XLOOKUP(PROPER(TRIM('01_raw_data'!C152)),'03_lookups'!$A$4:$A$9,'03_lookups'!$B$4:$B$9,"Needs Review")</f>
        <v>Female</v>
      </c>
      <c r="D149">
        <f>VALUE('01_raw_data'!D152)</f>
        <v>22</v>
      </c>
      <c r="E149" s="17">
        <f>IF(OR('01_raw_data'!E152="", LOWER(TRIM('01_raw_data'!E152))="not available"), "Missing", '01_raw_data'!E152)</f>
        <v>37881</v>
      </c>
      <c r="F149" t="str">
        <f t="shared" si="2"/>
        <v>Valid</v>
      </c>
      <c r="G149" t="str">
        <f>_xlfn.XLOOKUP(UPPER(TRIM('01_raw_data'!F152)),'04_departments'!A152:A207,'04_departments'!C152:C207,"Needs Review")</f>
        <v>Needs Review</v>
      </c>
      <c r="H149" t="str">
        <f>_xlfn.XLOOKUP('01_clean_data'!G149, '04_departments'!$C$5:$C$60,'04_departments'!$D$5:$D$60,"Needs Review")</f>
        <v>Needs Review</v>
      </c>
      <c r="I149" t="str">
        <f>PROPER(TRIM('01_raw_data'!H152))</f>
        <v>Workplace Technology Specialist</v>
      </c>
      <c r="J149" t="str">
        <f>IFERROR(UPPER('01_raw_data'!I152), "")</f>
        <v>L3</v>
      </c>
      <c r="K149" t="str">
        <f>IFERROR(UPPER('01_raw_data'!J152), "")</f>
        <v>M045</v>
      </c>
      <c r="L149" t="str">
        <f>IFERROR(VLOOKUP(K149,'05_manager_mapping'!$A$5:$B$64,2), "Missing")</f>
        <v>Bram Robert</v>
      </c>
      <c r="M149" t="str">
        <f>IFERROR(_xlfn.XLOOKUP('01_raw_data'!L152,'06_location_master'!$B$5:$B$60,'06_location_master'!$C$5:$C$60), "Missing Location")</f>
        <v>Amsterdam</v>
      </c>
      <c r="N149" t="str">
        <f>IFERROR(_xlfn.XLOOKUP(M149,'06_location_master'!$C$5:$C$60,'06_location_master'!$D$5:$D$60), "Missing Country")</f>
        <v>Netherlands</v>
      </c>
      <c r="O149" t="str">
        <f>IFERROR(_xlfn.XLOOKUP(M149,'06_location_master'!$C$5:$C$60,'06_location_master'!$E$5:$E$60), "Missing State")</f>
        <v>North Holland</v>
      </c>
      <c r="P149" s="17">
        <f>IFERROR(--'01_raw_data'!O152,"Missing Date")</f>
        <v>44643</v>
      </c>
      <c r="Q149" s="17" t="str">
        <f>IF(TRIM('01_raw_data'!P152)="","", IFERROR('01_raw_data'!P152, "check"))</f>
        <v/>
      </c>
      <c r="R149" t="str">
        <f>IFERROR(IF(OR(UPPER(TRIM('01_raw_data'!Q152))="A",UPPER(TRIM('01_raw_data'!Q152)="ACTVE"),UPPER(TRIM('01_raw_data'!Q152))="ACTIVE"), "Active", IF(OR(UPPER(TRIM('01_raw_data'!Q152)="INACTIVE"),UPPER(TRIM('01_raw_data'!Q152))="INACTVE"),"Inactive",IF(OR(UPPER(TRIM('01_raw_data'!Q152))="EXITED"), "Exited", IF(OR(UPPER(TRIM('01_raw_data'!Q152))="TERMINATED"), "Terminated", IF(OR(UPPER(TRIM('01_raw_data'!Q152))="LEFT"),"Left",IF(OR(UPPER(TRIM('01_raw_data'!Q152))="RESIGNED"),"Resigned")))))),"Check")</f>
        <v>Active</v>
      </c>
      <c r="S149" s="19">
        <f>IFERROR(IF(VALUE('01_raw_data'!R152)&gt;0,VALUE('01_raw_data'!R152),"Check"),"Check")</f>
        <v>87000</v>
      </c>
      <c r="T149" s="19">
        <f>IFERROR(IF(VALUE('01_raw_data'!S152)&gt;0, VALUE('01_raw_data'!S152), "Check"), "Check")</f>
        <v>1700</v>
      </c>
      <c r="U149">
        <f>IFERROR(VLOOKUP(UPPER(TRIM('01_raw_data'!T152)),'07_performance_master'!$A$5:$B$14,2,FALSE),"Check")</f>
        <v>2</v>
      </c>
      <c r="V149">
        <f>IFERROR(IF(VALUE('01_raw_data'!U152)&gt;0,VALUE('01_raw_data'!U152),"Check"),"Check")</f>
        <v>11</v>
      </c>
      <c r="W149">
        <f>IFERROR(IF(VALUE('01_raw_data'!V152)&gt;=0, VALUE('01_raw_data'!V152), "Check"), "Check")</f>
        <v>21</v>
      </c>
      <c r="X149">
        <f>IFERROR(IF(VALUE('01_raw_data'!W152)&gt;=0, VALUE('01_raw_data'!W152),"Check"), "Check")</f>
        <v>19</v>
      </c>
      <c r="Y149">
        <f>IFERROR(IF(AND(VALUE('01_raw_data'!X152)&gt;=0, VALUE('01_raw_data'!X152)&lt;=100), VALUE('01_raw_data'!X152), "Check"), "Check")</f>
        <v>47</v>
      </c>
      <c r="Z149" t="str">
        <f>IFERROR(IF(OR(UPPER(TRIM('01_raw_data'!Y152))="YES", UPPER(TRIM('01_raw_data'!Y152))="PROMOTED"),"Promoted", IF(OR(UPPER(TRIM('01_raw_data'!Y152))="NO",UPPER(TRIM('01_raw_data'!Y152))="NOT PROMOTED"), "Not Promoted", "Check")),"Check")</f>
        <v>Not Promoted</v>
      </c>
      <c r="AA149" t="str">
        <f>IFERROR(PROPER(TRIM('01_raw_data'!Z152)), "")</f>
        <v>Bachelor'S</v>
      </c>
      <c r="AB149" t="str">
        <f>IFERROR(PROPER(TRIM('01_raw_data'!AA152)),"")</f>
        <v>University Hiring</v>
      </c>
      <c r="AC149" t="str">
        <f>IFERROR(IF(UPPER(TRIM('01_raw_data'!AB152))="HYBRID","Hybrid",IF(OR(UPPER(TRIM('01_raw_data'!AB152))="REMOTE",UPPER(TRIM('01_raw_data'!AB152))="WFH",UPPER(TRIM('01_raw_data'!AB152))="WORK FROM HOME"),"Remote",IF(OR(UPPER(TRIM('01_raw_data'!AB152))="ONSITE",UPPER(TRIM('01_raw_data'!AB152))="ON-SITE",UPPER(TRIM('01_raw_data'!AB152))="OFFICE"),"Office"))),"Check")</f>
        <v>Hybrid</v>
      </c>
      <c r="AD149" t="str">
        <f>IFERROR(VLOOKUP(UPPER(TRIM('01_raw_data'!AC152)),'09_cost_center'!$A$5:$E$19,1,FALSE), "Check")</f>
        <v>EU-CC104</v>
      </c>
      <c r="AE149" t="str">
        <f>IFERROR(IF(OR(UPPER(TRIM('01_raw_data'!AD152))="CONTRACT", UPPER(TRIM('01_raw_data'!AD152))="CONTRACTOR"), "Contract", IF(OR(PROPER(TRIM('01_raw_data'!AD152))="FTE", UPPER(TRIM('01_raw_data'!AD152))="FULL TIME", UPPER(TRIM('01_raw_data'!AD152))="FULL-TIME"), "Full Time", IF(OR(UPPER(TRIM('01_raw_data'!AD152))="INTERN", UPPER(TRIM('01_raw_data'!AD152))="INTERNSHIP"), "Intern", IF(OR(UPPER(TRIM('01_raw_data'!AD152))="PART TIME", UPPER(TRIM('01_raw_data'!AD152))="PART-TIME"), "Part Time")))), "Check")</f>
        <v>Part Time</v>
      </c>
      <c r="AF149">
        <f>IFERROR(IF(AND(VALUE('01_raw_data'!AE152)&gt;=0,VALUE('01_raw_data'!AE152)&lt;=100), VALUE('01_raw_data'!AE152), "Check"), "Check")</f>
        <v>37.700000000000003</v>
      </c>
    </row>
    <row r="150" spans="1:32" x14ac:dyDescent="0.2">
      <c r="A150" t="str">
        <f>"E"&amp;TEXT(VALUE(SUBSTITUTE(UPPER(TRIM('01_raw_data'!A153)),"E","")),"0000")</f>
        <v>E0149</v>
      </c>
      <c r="B150" t="str">
        <f>IF('01_raw_data'!B153="", "", PROPER(TRIM('01_raw_data'!B153)))</f>
        <v>Noor Ricci</v>
      </c>
      <c r="C150" t="str">
        <f>_xlfn.XLOOKUP(PROPER(TRIM('01_raw_data'!C153)),'03_lookups'!$A$4:$A$9,'03_lookups'!$B$4:$B$9,"Needs Review")</f>
        <v>Female</v>
      </c>
      <c r="D150">
        <f>VALUE('01_raw_data'!D153)</f>
        <v>30</v>
      </c>
      <c r="E150" s="17">
        <f>IF(OR('01_raw_data'!E153="", LOWER(TRIM('01_raw_data'!E153))="not available"), "Missing", '01_raw_data'!E153)</f>
        <v>35019</v>
      </c>
      <c r="F150" t="str">
        <f t="shared" si="2"/>
        <v>Valid</v>
      </c>
      <c r="G150" t="str">
        <f>_xlfn.XLOOKUP(UPPER(TRIM('01_raw_data'!F153)),'04_departments'!A153:A208,'04_departments'!C153:C208,"Needs Review")</f>
        <v>Needs Review</v>
      </c>
      <c r="H150" t="str">
        <f>_xlfn.XLOOKUP('01_clean_data'!G150, '04_departments'!$C$5:$C$60,'04_departments'!$D$5:$D$60,"Needs Review")</f>
        <v>Needs Review</v>
      </c>
      <c r="I150" t="str">
        <f>PROPER(TRIM('01_raw_data'!H153))</f>
        <v>Seo Specialist</v>
      </c>
      <c r="J150" t="str">
        <f>IFERROR(UPPER('01_raw_data'!I153), "")</f>
        <v>L5</v>
      </c>
      <c r="K150" t="str">
        <f>IFERROR(UPPER('01_raw_data'!J153), "")</f>
        <v>M006</v>
      </c>
      <c r="L150" t="str">
        <f>IFERROR(VLOOKUP(K150,'05_manager_mapping'!$A$5:$B$64,2), "Missing")</f>
        <v>Aleksander Fischer</v>
      </c>
      <c r="M150" t="str">
        <f>IFERROR(_xlfn.XLOOKUP('01_raw_data'!L153,'06_location_master'!$B$5:$B$60,'06_location_master'!$C$5:$C$60), "Missing Location")</f>
        <v>Milan</v>
      </c>
      <c r="N150" t="str">
        <f>IFERROR(_xlfn.XLOOKUP(M150,'06_location_master'!$C$5:$C$60,'06_location_master'!$D$5:$D$60), "Missing Country")</f>
        <v>Italy</v>
      </c>
      <c r="O150" t="str">
        <f>IFERROR(_xlfn.XLOOKUP(M150,'06_location_master'!$C$5:$C$60,'06_location_master'!$E$5:$E$60), "Missing State")</f>
        <v>Lombardy</v>
      </c>
      <c r="P150" s="17">
        <f>IFERROR(--'01_raw_data'!O153,"Missing Date")</f>
        <v>44735</v>
      </c>
      <c r="Q150" s="17" t="str">
        <f>IF(TRIM('01_raw_data'!P153)="","", IFERROR('01_raw_data'!P153, "check"))</f>
        <v/>
      </c>
      <c r="R150" t="str">
        <f>IFERROR(IF(OR(UPPER(TRIM('01_raw_data'!Q153))="A",UPPER(TRIM('01_raw_data'!Q153)="ACTVE"),UPPER(TRIM('01_raw_data'!Q153))="ACTIVE"), "Active", IF(OR(UPPER(TRIM('01_raw_data'!Q153)="INACTIVE"),UPPER(TRIM('01_raw_data'!Q153))="INACTVE"),"Inactive",IF(OR(UPPER(TRIM('01_raw_data'!Q153))="EXITED"), "Exited", IF(OR(UPPER(TRIM('01_raw_data'!Q153))="TERMINATED"), "Terminated", IF(OR(UPPER(TRIM('01_raw_data'!Q153))="LEFT"),"Left",IF(OR(UPPER(TRIM('01_raw_data'!Q153))="RESIGNED"),"Resigned")))))),"Check")</f>
        <v>Active</v>
      </c>
      <c r="S150" s="19">
        <f>IFERROR(IF(VALUE('01_raw_data'!R153)&gt;0,VALUE('01_raw_data'!R153),"Check"),"Check")</f>
        <v>129000</v>
      </c>
      <c r="T150" s="19">
        <f>IFERROR(IF(VALUE('01_raw_data'!S153)&gt;0, VALUE('01_raw_data'!S153), "Check"), "Check")</f>
        <v>7700</v>
      </c>
      <c r="U150">
        <f>IFERROR(VLOOKUP(UPPER(TRIM('01_raw_data'!T153)),'07_performance_master'!$A$5:$B$14,2,FALSE),"Check")</f>
        <v>3</v>
      </c>
      <c r="V150">
        <f>IFERROR(IF(VALUE('01_raw_data'!U153)&gt;0,VALUE('01_raw_data'!U153),"Check"),"Check")</f>
        <v>28</v>
      </c>
      <c r="W150">
        <f>IFERROR(IF(VALUE('01_raw_data'!V153)&gt;=0, VALUE('01_raw_data'!V153), "Check"), "Check")</f>
        <v>25</v>
      </c>
      <c r="X150">
        <f>IFERROR(IF(VALUE('01_raw_data'!W153)&gt;=0, VALUE('01_raw_data'!W153),"Check"), "Check")</f>
        <v>4</v>
      </c>
      <c r="Y150">
        <f>IFERROR(IF(AND(VALUE('01_raw_data'!X153)&gt;=0, VALUE('01_raw_data'!X153)&lt;=100), VALUE('01_raw_data'!X153), "Check"), "Check")</f>
        <v>40</v>
      </c>
      <c r="Z150" t="str">
        <f>IFERROR(IF(OR(UPPER(TRIM('01_raw_data'!Y153))="YES", UPPER(TRIM('01_raw_data'!Y153))="PROMOTED"),"Promoted", IF(OR(UPPER(TRIM('01_raw_data'!Y153))="NO",UPPER(TRIM('01_raw_data'!Y153))="NOT PROMOTED"), "Not Promoted", "Check")),"Check")</f>
        <v>Not Promoted</v>
      </c>
      <c r="AA150" t="str">
        <f>IFERROR(PROPER(TRIM('01_raw_data'!Z153)), "")</f>
        <v>Diploma</v>
      </c>
      <c r="AB150" t="str">
        <f>IFERROR(PROPER(TRIM('01_raw_data'!AA153)),"")</f>
        <v>Indeed</v>
      </c>
      <c r="AC150" t="str">
        <f>IFERROR(IF(UPPER(TRIM('01_raw_data'!AB153))="HYBRID","Hybrid",IF(OR(UPPER(TRIM('01_raw_data'!AB153))="REMOTE",UPPER(TRIM('01_raw_data'!AB153))="WFH",UPPER(TRIM('01_raw_data'!AB153))="WORK FROM HOME"),"Remote",IF(OR(UPPER(TRIM('01_raw_data'!AB153))="ONSITE",UPPER(TRIM('01_raw_data'!AB153))="ON-SITE",UPPER(TRIM('01_raw_data'!AB153))="OFFICE"),"Office"))),"Check")</f>
        <v>Hybrid</v>
      </c>
      <c r="AD150" t="str">
        <f>IFERROR(VLOOKUP(UPPER(TRIM('01_raw_data'!AC153)),'09_cost_center'!$A$5:$E$19,1,FALSE), "Check")</f>
        <v>EU-CC203</v>
      </c>
      <c r="AE150" t="str">
        <f>IFERROR(IF(OR(UPPER(TRIM('01_raw_data'!AD153))="CONTRACT", UPPER(TRIM('01_raw_data'!AD153))="CONTRACTOR"), "Contract", IF(OR(PROPER(TRIM('01_raw_data'!AD153))="FTE", UPPER(TRIM('01_raw_data'!AD153))="FULL TIME", UPPER(TRIM('01_raw_data'!AD153))="FULL-TIME"), "Full Time", IF(OR(UPPER(TRIM('01_raw_data'!AD153))="INTERN", UPPER(TRIM('01_raw_data'!AD153))="INTERNSHIP"), "Intern", IF(OR(UPPER(TRIM('01_raw_data'!AD153))="PART TIME", UPPER(TRIM('01_raw_data'!AD153))="PART-TIME"), "Part Time")))), "Check")</f>
        <v>Full Time</v>
      </c>
      <c r="AF150">
        <f>IFERROR(IF(AND(VALUE('01_raw_data'!AE153)&gt;=0,VALUE('01_raw_data'!AE153)&lt;=100), VALUE('01_raw_data'!AE153), "Check"), "Check")</f>
        <v>56</v>
      </c>
    </row>
    <row r="151" spans="1:32" x14ac:dyDescent="0.2">
      <c r="A151" t="str">
        <f>"E"&amp;TEXT(VALUE(SUBSTITUTE(UPPER(TRIM('01_raw_data'!A154)),"E","")),"0000")</f>
        <v>E0150</v>
      </c>
      <c r="B151" t="str">
        <f>IF('01_raw_data'!B154="", "", PROPER(TRIM('01_raw_data'!B154)))</f>
        <v>Jan Silva</v>
      </c>
      <c r="C151" t="str">
        <f>_xlfn.XLOOKUP(PROPER(TRIM('01_raw_data'!C154)),'03_lookups'!$A$4:$A$9,'03_lookups'!$B$4:$B$9,"Needs Review")</f>
        <v>Male</v>
      </c>
      <c r="D151">
        <f>VALUE('01_raw_data'!D154)</f>
        <v>44</v>
      </c>
      <c r="E151" s="17">
        <f>IF(OR('01_raw_data'!E154="", LOWER(TRIM('01_raw_data'!E154))="not available"), "Missing", '01_raw_data'!E154)</f>
        <v>29829</v>
      </c>
      <c r="F151" t="str">
        <f t="shared" si="2"/>
        <v>Valid</v>
      </c>
      <c r="G151" t="str">
        <f>_xlfn.XLOOKUP(UPPER(TRIM('01_raw_data'!F154)),'04_departments'!A154:A209,'04_departments'!C154:C209,"Needs Review")</f>
        <v>Needs Review</v>
      </c>
      <c r="H151" t="str">
        <f>_xlfn.XLOOKUP('01_clean_data'!G151, '04_departments'!$C$5:$C$60,'04_departments'!$D$5:$D$60,"Needs Review")</f>
        <v>Needs Review</v>
      </c>
      <c r="I151" t="str">
        <f>PROPER(TRIM('01_raw_data'!H154))</f>
        <v>Implementation Consultant</v>
      </c>
      <c r="J151" t="str">
        <f>IFERROR(UPPER('01_raw_data'!I154), "")</f>
        <v xml:space="preserve"> L3 </v>
      </c>
      <c r="K151" t="str">
        <f>IFERROR(UPPER('01_raw_data'!J154), "")</f>
        <v>M047</v>
      </c>
      <c r="L151" t="str">
        <f>IFERROR(VLOOKUP(K151,'05_manager_mapping'!$A$5:$B$64,2), "Missing")</f>
        <v>Alice Andersson</v>
      </c>
      <c r="M151" t="str">
        <f>IFERROR(_xlfn.XLOOKUP('01_raw_data'!L154,'06_location_master'!$B$5:$B$60,'06_location_master'!$C$5:$C$60), "Missing Location")</f>
        <v>Brussels</v>
      </c>
      <c r="N151" t="str">
        <f>IFERROR(_xlfn.XLOOKUP(M151,'06_location_master'!$C$5:$C$60,'06_location_master'!$D$5:$D$60), "Missing Country")</f>
        <v>Belgium</v>
      </c>
      <c r="O151" t="str">
        <f>IFERROR(_xlfn.XLOOKUP(M151,'06_location_master'!$C$5:$C$60,'06_location_master'!$E$5:$E$60), "Missing State")</f>
        <v>Brussels-Capital</v>
      </c>
      <c r="P151" s="17">
        <f>IFERROR(--'01_raw_data'!O154,"Missing Date")</f>
        <v>44213</v>
      </c>
      <c r="Q151" s="17">
        <f>IF(TRIM('01_raw_data'!P154)="","", IFERROR('01_raw_data'!P154, "check"))</f>
        <v>45083</v>
      </c>
      <c r="R151" t="str">
        <f>IFERROR(IF(OR(UPPER(TRIM('01_raw_data'!Q154))="A",UPPER(TRIM('01_raw_data'!Q154)="ACTVE"),UPPER(TRIM('01_raw_data'!Q154))="ACTIVE"), "Active", IF(OR(UPPER(TRIM('01_raw_data'!Q154)="INACTIVE"),UPPER(TRIM('01_raw_data'!Q154))="INACTVE"),"Inactive",IF(OR(UPPER(TRIM('01_raw_data'!Q154))="EXITED"), "Exited", IF(OR(UPPER(TRIM('01_raw_data'!Q154))="TERMINATED"), "Terminated", IF(OR(UPPER(TRIM('01_raw_data'!Q154))="LEFT"),"Left",IF(OR(UPPER(TRIM('01_raw_data'!Q154))="RESIGNED"),"Resigned")))))),"Check")</f>
        <v>Exited</v>
      </c>
      <c r="S151" s="19">
        <f>IFERROR(IF(VALUE('01_raw_data'!R154)&gt;0,VALUE('01_raw_data'!R154),"Check"),"Check")</f>
        <v>69000</v>
      </c>
      <c r="T151" s="19">
        <f>IFERROR(IF(VALUE('01_raw_data'!S154)&gt;0, VALUE('01_raw_data'!S154), "Check"), "Check")</f>
        <v>3400</v>
      </c>
      <c r="U151">
        <f>IFERROR(VLOOKUP(UPPER(TRIM('01_raw_data'!T154)),'07_performance_master'!$A$5:$B$14,2,FALSE),"Check")</f>
        <v>3</v>
      </c>
      <c r="V151">
        <f>IFERROR(IF(VALUE('01_raw_data'!U154)&gt;0,VALUE('01_raw_data'!U154),"Check"),"Check")</f>
        <v>29</v>
      </c>
      <c r="W151">
        <f>IFERROR(IF(VALUE('01_raw_data'!V154)&gt;=0, VALUE('01_raw_data'!V154), "Check"), "Check")</f>
        <v>19</v>
      </c>
      <c r="X151">
        <f>IFERROR(IF(VALUE('01_raw_data'!W154)&gt;=0, VALUE('01_raw_data'!W154),"Check"), "Check")</f>
        <v>11</v>
      </c>
      <c r="Y151">
        <f>IFERROR(IF(AND(VALUE('01_raw_data'!X154)&gt;=0, VALUE('01_raw_data'!X154)&lt;=100), VALUE('01_raw_data'!X154), "Check"), "Check")</f>
        <v>79</v>
      </c>
      <c r="Z151" t="str">
        <f>IFERROR(IF(OR(UPPER(TRIM('01_raw_data'!Y154))="YES", UPPER(TRIM('01_raw_data'!Y154))="PROMOTED"),"Promoted", IF(OR(UPPER(TRIM('01_raw_data'!Y154))="NO",UPPER(TRIM('01_raw_data'!Y154))="NOT PROMOTED"), "Not Promoted", "Check")),"Check")</f>
        <v>Not Promoted</v>
      </c>
      <c r="AA151" t="str">
        <f>IFERROR(PROPER(TRIM('01_raw_data'!Z154)), "")</f>
        <v>Master'S</v>
      </c>
      <c r="AB151" t="str">
        <f>IFERROR(PROPER(TRIM('01_raw_data'!AA154)),"")</f>
        <v>Internal Transfer</v>
      </c>
      <c r="AC151" t="str">
        <f>IFERROR(IF(UPPER(TRIM('01_raw_data'!AB154))="HYBRID","Hybrid",IF(OR(UPPER(TRIM('01_raw_data'!AB154))="REMOTE",UPPER(TRIM('01_raw_data'!AB154))="WFH",UPPER(TRIM('01_raw_data'!AB154))="WORK FROM HOME"),"Remote",IF(OR(UPPER(TRIM('01_raw_data'!AB154))="ONSITE",UPPER(TRIM('01_raw_data'!AB154))="ON-SITE",UPPER(TRIM('01_raw_data'!AB154))="OFFICE"),"Office"))),"Check")</f>
        <v>Office</v>
      </c>
      <c r="AD151" t="str">
        <f>IFERROR(VLOOKUP(UPPER(TRIM('01_raw_data'!AC154)),'09_cost_center'!$A$5:$E$19,1,FALSE), "Check")</f>
        <v>EU-CC202</v>
      </c>
      <c r="AE151" t="str">
        <f>IFERROR(IF(OR(UPPER(TRIM('01_raw_data'!AD154))="CONTRACT", UPPER(TRIM('01_raw_data'!AD154))="CONTRACTOR"), "Contract", IF(OR(PROPER(TRIM('01_raw_data'!AD154))="FTE", UPPER(TRIM('01_raw_data'!AD154))="FULL TIME", UPPER(TRIM('01_raw_data'!AD154))="FULL-TIME"), "Full Time", IF(OR(UPPER(TRIM('01_raw_data'!AD154))="INTERN", UPPER(TRIM('01_raw_data'!AD154))="INTERNSHIP"), "Intern", IF(OR(UPPER(TRIM('01_raw_data'!AD154))="PART TIME", UPPER(TRIM('01_raw_data'!AD154))="PART-TIME"), "Part Time")))), "Check")</f>
        <v>Full Time</v>
      </c>
      <c r="AF151">
        <f>IFERROR(IF(AND(VALUE('01_raw_data'!AE154)&gt;=0,VALUE('01_raw_data'!AE154)&lt;=100), VALUE('01_raw_data'!AE154), "Check"), "Check")</f>
        <v>66.400000000000006</v>
      </c>
    </row>
    <row r="152" spans="1:32" x14ac:dyDescent="0.2">
      <c r="A152" t="str">
        <f>"E"&amp;TEXT(VALUE(SUBSTITUTE(UPPER(TRIM('01_raw_data'!A155)),"E","")),"0000")</f>
        <v>E0151</v>
      </c>
      <c r="B152" t="str">
        <f>IF('01_raw_data'!B155="", "", PROPER(TRIM('01_raw_data'!B155)))</f>
        <v>Julia Ricci</v>
      </c>
      <c r="C152" t="str">
        <f>_xlfn.XLOOKUP(PROPER(TRIM('01_raw_data'!C155)),'03_lookups'!$A$4:$A$9,'03_lookups'!$B$4:$B$9,"Needs Review")</f>
        <v>Male</v>
      </c>
      <c r="D152">
        <f>VALUE('01_raw_data'!D155)</f>
        <v>57</v>
      </c>
      <c r="E152" s="17">
        <f>IF(OR('01_raw_data'!E155="", LOWER(TRIM('01_raw_data'!E155))="not available"), "Missing", '01_raw_data'!E155)</f>
        <v>25254</v>
      </c>
      <c r="F152" t="str">
        <f t="shared" si="2"/>
        <v>Valid</v>
      </c>
      <c r="G152" t="str">
        <f>_xlfn.XLOOKUP(UPPER(TRIM('01_raw_data'!F155)),'04_departments'!A155:A210,'04_departments'!C155:C210,"Needs Review")</f>
        <v>Needs Review</v>
      </c>
      <c r="H152" t="str">
        <f>_xlfn.XLOOKUP('01_clean_data'!G152, '04_departments'!$C$5:$C$60,'04_departments'!$D$5:$D$60,"Needs Review")</f>
        <v>Needs Review</v>
      </c>
      <c r="I152" t="str">
        <f>PROPER(TRIM('01_raw_data'!H155))</f>
        <v>Systems Administrator</v>
      </c>
      <c r="J152" t="str">
        <f>IFERROR(UPPER('01_raw_data'!I155), "")</f>
        <v>L3</v>
      </c>
      <c r="K152" t="str">
        <f>IFERROR(UPPER('01_raw_data'!J155), "")</f>
        <v>M045</v>
      </c>
      <c r="L152" t="str">
        <f>IFERROR(VLOOKUP(K152,'05_manager_mapping'!$A$5:$B$64,2), "Missing")</f>
        <v>Bram Robert</v>
      </c>
      <c r="M152" t="str">
        <f>IFERROR(_xlfn.XLOOKUP('01_raw_data'!L155,'06_location_master'!$B$5:$B$60,'06_location_master'!$C$5:$C$60), "Missing Location")</f>
        <v>Krakow</v>
      </c>
      <c r="N152" t="str">
        <f>IFERROR(_xlfn.XLOOKUP(M152,'06_location_master'!$C$5:$C$60,'06_location_master'!$D$5:$D$60), "Missing Country")</f>
        <v>Poland</v>
      </c>
      <c r="O152" t="str">
        <f>IFERROR(_xlfn.XLOOKUP(M152,'06_location_master'!$C$5:$C$60,'06_location_master'!$E$5:$E$60), "Missing State")</f>
        <v>Lesser Poland</v>
      </c>
      <c r="P152" s="17">
        <f>IFERROR(--'01_raw_data'!O155,"Missing Date")</f>
        <v>45435</v>
      </c>
      <c r="Q152" s="17" t="str">
        <f>IF(TRIM('01_raw_data'!P155)="","", IFERROR('01_raw_data'!P155, "check"))</f>
        <v/>
      </c>
      <c r="R152" t="str">
        <f>IFERROR(IF(OR(UPPER(TRIM('01_raw_data'!Q155))="A",UPPER(TRIM('01_raw_data'!Q155)="ACTVE"),UPPER(TRIM('01_raw_data'!Q155))="ACTIVE"), "Active", IF(OR(UPPER(TRIM('01_raw_data'!Q155)="INACTIVE"),UPPER(TRIM('01_raw_data'!Q155))="INACTVE"),"Inactive",IF(OR(UPPER(TRIM('01_raw_data'!Q155))="EXITED"), "Exited", IF(OR(UPPER(TRIM('01_raw_data'!Q155))="TERMINATED"), "Terminated", IF(OR(UPPER(TRIM('01_raw_data'!Q155))="LEFT"),"Left",IF(OR(UPPER(TRIM('01_raw_data'!Q155))="RESIGNED"),"Resigned")))))),"Check")</f>
        <v>Active</v>
      </c>
      <c r="S152" s="19">
        <f>IFERROR(IF(VALUE('01_raw_data'!R155)&gt;0,VALUE('01_raw_data'!R155),"Check"),"Check")</f>
        <v>60000</v>
      </c>
      <c r="T152" s="19">
        <f>IFERROR(IF(VALUE('01_raw_data'!S155)&gt;0, VALUE('01_raw_data'!S155), "Check"), "Check")</f>
        <v>3000</v>
      </c>
      <c r="U152">
        <f>IFERROR(VLOOKUP(UPPER(TRIM('01_raw_data'!T155)),'07_performance_master'!$A$5:$B$14,2,FALSE),"Check")</f>
        <v>3</v>
      </c>
      <c r="V152">
        <f>IFERROR(IF(VALUE('01_raw_data'!U155)&gt;0,VALUE('01_raw_data'!U155),"Check"),"Check")</f>
        <v>55</v>
      </c>
      <c r="W152">
        <f>IFERROR(IF(VALUE('01_raw_data'!V155)&gt;=0, VALUE('01_raw_data'!V155), "Check"), "Check")</f>
        <v>9</v>
      </c>
      <c r="X152">
        <f>IFERROR(IF(VALUE('01_raw_data'!W155)&gt;=0, VALUE('01_raw_data'!W155),"Check"), "Check")</f>
        <v>7</v>
      </c>
      <c r="Y152">
        <f>IFERROR(IF(AND(VALUE('01_raw_data'!X155)&gt;=0, VALUE('01_raw_data'!X155)&lt;=100), VALUE('01_raw_data'!X155), "Check"), "Check")</f>
        <v>78</v>
      </c>
      <c r="Z152" t="str">
        <f>IFERROR(IF(OR(UPPER(TRIM('01_raw_data'!Y155))="YES", UPPER(TRIM('01_raw_data'!Y155))="PROMOTED"),"Promoted", IF(OR(UPPER(TRIM('01_raw_data'!Y155))="NO",UPPER(TRIM('01_raw_data'!Y155))="NOT PROMOTED"), "Not Promoted", "Check")),"Check")</f>
        <v>Not Promoted</v>
      </c>
      <c r="AA152" t="str">
        <f>IFERROR(PROPER(TRIM('01_raw_data'!Z155)), "")</f>
        <v>High School</v>
      </c>
      <c r="AB152" t="str">
        <f>IFERROR(PROPER(TRIM('01_raw_data'!AA155)),"")</f>
        <v>Internal Transfer</v>
      </c>
      <c r="AC152" t="str">
        <f>IFERROR(IF(UPPER(TRIM('01_raw_data'!AB155))="HYBRID","Hybrid",IF(OR(UPPER(TRIM('01_raw_data'!AB155))="REMOTE",UPPER(TRIM('01_raw_data'!AB155))="WFH",UPPER(TRIM('01_raw_data'!AB155))="WORK FROM HOME"),"Remote",IF(OR(UPPER(TRIM('01_raw_data'!AB155))="ONSITE",UPPER(TRIM('01_raw_data'!AB155))="ON-SITE",UPPER(TRIM('01_raw_data'!AB155))="OFFICE"),"Office"))),"Check")</f>
        <v>Office</v>
      </c>
      <c r="AD152" t="str">
        <f>IFERROR(VLOOKUP(UPPER(TRIM('01_raw_data'!AC155)),'09_cost_center'!$A$5:$E$19,1,FALSE), "Check")</f>
        <v>EU-CC104</v>
      </c>
      <c r="AE152" t="str">
        <f>IFERROR(IF(OR(UPPER(TRIM('01_raw_data'!AD155))="CONTRACT", UPPER(TRIM('01_raw_data'!AD155))="CONTRACTOR"), "Contract", IF(OR(PROPER(TRIM('01_raw_data'!AD155))="FTE", UPPER(TRIM('01_raw_data'!AD155))="FULL TIME", UPPER(TRIM('01_raw_data'!AD155))="FULL-TIME"), "Full Time", IF(OR(UPPER(TRIM('01_raw_data'!AD155))="INTERN", UPPER(TRIM('01_raw_data'!AD155))="INTERNSHIP"), "Intern", IF(OR(UPPER(TRIM('01_raw_data'!AD155))="PART TIME", UPPER(TRIM('01_raw_data'!AD155))="PART-TIME"), "Part Time")))), "Check")</f>
        <v>Contract</v>
      </c>
      <c r="AF152">
        <f>IFERROR(IF(AND(VALUE('01_raw_data'!AE155)&gt;=0,VALUE('01_raw_data'!AE155)&lt;=100), VALUE('01_raw_data'!AE155), "Check"), "Check")</f>
        <v>70.8</v>
      </c>
    </row>
    <row r="153" spans="1:32" x14ac:dyDescent="0.2">
      <c r="A153" t="str">
        <f>"E"&amp;TEXT(VALUE(SUBSTITUTE(UPPER(TRIM('01_raw_data'!A156)),"E","")),"0000")</f>
        <v>E0152</v>
      </c>
      <c r="B153" t="str">
        <f>IF('01_raw_data'!B156="", "", PROPER(TRIM('01_raw_data'!B156)))</f>
        <v>Alice Leroy</v>
      </c>
      <c r="C153" t="str">
        <f>_xlfn.XLOOKUP(PROPER(TRIM('01_raw_data'!C156)),'03_lookups'!$A$4:$A$9,'03_lookups'!$B$4:$B$9,"Needs Review")</f>
        <v>Female</v>
      </c>
      <c r="D153">
        <f>VALUE('01_raw_data'!D156)</f>
        <v>45</v>
      </c>
      <c r="E153" s="17">
        <f>IF(OR('01_raw_data'!E156="", LOWER(TRIM('01_raw_data'!E156))="not available"), "Missing", '01_raw_data'!E156)</f>
        <v>29450</v>
      </c>
      <c r="F153" t="str">
        <f t="shared" si="2"/>
        <v>Valid</v>
      </c>
      <c r="G153" t="str">
        <f>_xlfn.XLOOKUP(UPPER(TRIM('01_raw_data'!F156)),'04_departments'!A156:A211,'04_departments'!C156:C211,"Needs Review")</f>
        <v>Needs Review</v>
      </c>
      <c r="H153" t="str">
        <f>_xlfn.XLOOKUP('01_clean_data'!G153, '04_departments'!$C$5:$C$60,'04_departments'!$D$5:$D$60,"Needs Review")</f>
        <v>Needs Review</v>
      </c>
      <c r="I153" t="str">
        <f>PROPER(TRIM('01_raw_data'!H156))</f>
        <v>Growth Marketer</v>
      </c>
      <c r="J153" t="str">
        <f>IFERROR(UPPER('01_raw_data'!I156), "")</f>
        <v>L3</v>
      </c>
      <c r="K153" t="str">
        <f>IFERROR(UPPER('01_raw_data'!J156), "")</f>
        <v>M006</v>
      </c>
      <c r="L153" t="str">
        <f>IFERROR(VLOOKUP(K153,'05_manager_mapping'!$A$5:$B$64,2), "Missing")</f>
        <v>Aleksander Fischer</v>
      </c>
      <c r="M153" t="str">
        <f>IFERROR(_xlfn.XLOOKUP('01_raw_data'!L156,'06_location_master'!$B$5:$B$60,'06_location_master'!$C$5:$C$60), "Missing Location")</f>
        <v>Lyon</v>
      </c>
      <c r="N153" t="str">
        <f>IFERROR(_xlfn.XLOOKUP(M153,'06_location_master'!$C$5:$C$60,'06_location_master'!$D$5:$D$60), "Missing Country")</f>
        <v>France</v>
      </c>
      <c r="O153" t="str">
        <f>IFERROR(_xlfn.XLOOKUP(M153,'06_location_master'!$C$5:$C$60,'06_location_master'!$E$5:$E$60), "Missing State")</f>
        <v>Auvergne-Rhone-Alpes</v>
      </c>
      <c r="P153" s="17">
        <f>IFERROR(--'01_raw_data'!O156,"Missing Date")</f>
        <v>45694</v>
      </c>
      <c r="Q153" s="17" t="str">
        <f>IF(TRIM('01_raw_data'!P156)="","", IFERROR('01_raw_data'!P156, "check"))</f>
        <v/>
      </c>
      <c r="R153" t="str">
        <f>IFERROR(IF(OR(UPPER(TRIM('01_raw_data'!Q156))="A",UPPER(TRIM('01_raw_data'!Q156)="ACTVE"),UPPER(TRIM('01_raw_data'!Q156))="ACTIVE"), "Active", IF(OR(UPPER(TRIM('01_raw_data'!Q156)="INACTIVE"),UPPER(TRIM('01_raw_data'!Q156))="INACTVE"),"Inactive",IF(OR(UPPER(TRIM('01_raw_data'!Q156))="EXITED"), "Exited", IF(OR(UPPER(TRIM('01_raw_data'!Q156))="TERMINATED"), "Terminated", IF(OR(UPPER(TRIM('01_raw_data'!Q156))="LEFT"),"Left",IF(OR(UPPER(TRIM('01_raw_data'!Q156))="RESIGNED"),"Resigned")))))),"Check")</f>
        <v>Active</v>
      </c>
      <c r="S153" s="19">
        <f>IFERROR(IF(VALUE('01_raw_data'!R156)&gt;0,VALUE('01_raw_data'!R156),"Check"),"Check")</f>
        <v>79000</v>
      </c>
      <c r="T153" s="19">
        <f>IFERROR(IF(VALUE('01_raw_data'!S156)&gt;0, VALUE('01_raw_data'!S156), "Check"), "Check")</f>
        <v>1600</v>
      </c>
      <c r="U153">
        <f>IFERROR(VLOOKUP(UPPER(TRIM('01_raw_data'!T156)),'07_performance_master'!$A$5:$B$14,2,FALSE),"Check")</f>
        <v>2</v>
      </c>
      <c r="V153">
        <f>IFERROR(IF(VALUE('01_raw_data'!U156)&gt;0,VALUE('01_raw_data'!U156),"Check"),"Check")</f>
        <v>33</v>
      </c>
      <c r="W153">
        <f>IFERROR(IF(VALUE('01_raw_data'!V156)&gt;=0, VALUE('01_raw_data'!V156), "Check"), "Check")</f>
        <v>16</v>
      </c>
      <c r="X153">
        <f>IFERROR(IF(VALUE('01_raw_data'!W156)&gt;=0, VALUE('01_raw_data'!W156),"Check"), "Check")</f>
        <v>11</v>
      </c>
      <c r="Y153">
        <f>IFERROR(IF(AND(VALUE('01_raw_data'!X156)&gt;=0, VALUE('01_raw_data'!X156)&lt;=100), VALUE('01_raw_data'!X156), "Check"), "Check")</f>
        <v>65</v>
      </c>
      <c r="Z153" t="str">
        <f>IFERROR(IF(OR(UPPER(TRIM('01_raw_data'!Y156))="YES", UPPER(TRIM('01_raw_data'!Y156))="PROMOTED"),"Promoted", IF(OR(UPPER(TRIM('01_raw_data'!Y156))="NO",UPPER(TRIM('01_raw_data'!Y156))="NOT PROMOTED"), "Not Promoted", "Check")),"Check")</f>
        <v>Not Promoted</v>
      </c>
      <c r="AA153" t="str">
        <f>IFERROR(PROPER(TRIM('01_raw_data'!Z156)), "")</f>
        <v>Master'S</v>
      </c>
      <c r="AB153" t="str">
        <f>IFERROR(PROPER(TRIM('01_raw_data'!AA156)),"")</f>
        <v>Linkedin</v>
      </c>
      <c r="AC153" t="str">
        <f>IFERROR(IF(UPPER(TRIM('01_raw_data'!AB156))="HYBRID","Hybrid",IF(OR(UPPER(TRIM('01_raw_data'!AB156))="REMOTE",UPPER(TRIM('01_raw_data'!AB156))="WFH",UPPER(TRIM('01_raw_data'!AB156))="WORK FROM HOME"),"Remote",IF(OR(UPPER(TRIM('01_raw_data'!AB156))="ONSITE",UPPER(TRIM('01_raw_data'!AB156))="ON-SITE",UPPER(TRIM('01_raw_data'!AB156))="OFFICE"),"Office"))),"Check")</f>
        <v>Hybrid</v>
      </c>
      <c r="AD153" t="str">
        <f>IFERROR(VLOOKUP(UPPER(TRIM('01_raw_data'!AC156)),'09_cost_center'!$A$5:$E$19,1,FALSE), "Check")</f>
        <v>EU-CC203</v>
      </c>
      <c r="AE153" t="str">
        <f>IFERROR(IF(OR(UPPER(TRIM('01_raw_data'!AD156))="CONTRACT", UPPER(TRIM('01_raw_data'!AD156))="CONTRACTOR"), "Contract", IF(OR(PROPER(TRIM('01_raw_data'!AD156))="FTE", UPPER(TRIM('01_raw_data'!AD156))="FULL TIME", UPPER(TRIM('01_raw_data'!AD156))="FULL-TIME"), "Full Time", IF(OR(UPPER(TRIM('01_raw_data'!AD156))="INTERN", UPPER(TRIM('01_raw_data'!AD156))="INTERNSHIP"), "Intern", IF(OR(UPPER(TRIM('01_raw_data'!AD156))="PART TIME", UPPER(TRIM('01_raw_data'!AD156))="PART-TIME"), "Part Time")))), "Check")</f>
        <v>Full Time</v>
      </c>
      <c r="AF153">
        <f>IFERROR(IF(AND(VALUE('01_raw_data'!AE156)&gt;=0,VALUE('01_raw_data'!AE156)&lt;=100), VALUE('01_raw_data'!AE156), "Check"), "Check")</f>
        <v>53.5</v>
      </c>
    </row>
    <row r="154" spans="1:32" x14ac:dyDescent="0.2">
      <c r="A154" t="str">
        <f>"E"&amp;TEXT(VALUE(SUBSTITUTE(UPPER(TRIM('01_raw_data'!A157)),"E","")),"0000")</f>
        <v>E0153</v>
      </c>
      <c r="B154" t="str">
        <f>IF('01_raw_data'!B157="", "", PROPER(TRIM('01_raw_data'!B157)))</f>
        <v>Laura Wilson</v>
      </c>
      <c r="C154" t="str">
        <f>_xlfn.XLOOKUP(PROPER(TRIM('01_raw_data'!C157)),'03_lookups'!$A$4:$A$9,'03_lookups'!$B$4:$B$9,"Needs Review")</f>
        <v>Male</v>
      </c>
      <c r="D154">
        <f>VALUE('01_raw_data'!D157)</f>
        <v>42</v>
      </c>
      <c r="E154" s="17">
        <f>IF(OR('01_raw_data'!E157="", LOWER(TRIM('01_raw_data'!E157))="not available"), "Missing", '01_raw_data'!E157)</f>
        <v>30542</v>
      </c>
      <c r="F154" t="str">
        <f t="shared" si="2"/>
        <v>Valid</v>
      </c>
      <c r="G154" t="str">
        <f>_xlfn.XLOOKUP(UPPER(TRIM('01_raw_data'!F157)),'04_departments'!A157:A212,'04_departments'!C157:C212,"Needs Review")</f>
        <v>Needs Review</v>
      </c>
      <c r="H154" t="str">
        <f>_xlfn.XLOOKUP('01_clean_data'!G154, '04_departments'!$C$5:$C$60,'04_departments'!$D$5:$D$60,"Needs Review")</f>
        <v>Needs Review</v>
      </c>
      <c r="I154" t="str">
        <f>PROPER(TRIM('01_raw_data'!H157))</f>
        <v>Platform Engineer</v>
      </c>
      <c r="J154" t="str">
        <f>IFERROR(UPPER('01_raw_data'!I157), "")</f>
        <v>L5</v>
      </c>
      <c r="K154" t="str">
        <f>IFERROR(UPPER('01_raw_data'!J157), "")</f>
        <v>M057</v>
      </c>
      <c r="L154" t="str">
        <f>IFERROR(VLOOKUP(K154,'05_manager_mapping'!$A$5:$B$64,2), "Missing")</f>
        <v>Emma Karlsson</v>
      </c>
      <c r="M154" t="str">
        <f>IFERROR(_xlfn.XLOOKUP('01_raw_data'!L157,'06_location_master'!$B$5:$B$60,'06_location_master'!$C$5:$C$60), "Missing Location")</f>
        <v>Missing Location</v>
      </c>
      <c r="N154" t="str">
        <f>IFERROR(_xlfn.XLOOKUP(M154,'06_location_master'!$C$5:$C$60,'06_location_master'!$D$5:$D$60), "Missing Country")</f>
        <v>Missing Country</v>
      </c>
      <c r="O154" t="str">
        <f>IFERROR(_xlfn.XLOOKUP(M154,'06_location_master'!$C$5:$C$60,'06_location_master'!$E$5:$E$60), "Missing State")</f>
        <v>Missing State</v>
      </c>
      <c r="P154" s="17">
        <f>IFERROR(--'01_raw_data'!O157,"Missing Date")</f>
        <v>44852</v>
      </c>
      <c r="Q154" s="17" t="str">
        <f>IF(TRIM('01_raw_data'!P157)="","", IFERROR('01_raw_data'!P157, "check"))</f>
        <v/>
      </c>
      <c r="R154" t="str">
        <f>IFERROR(IF(OR(UPPER(TRIM('01_raw_data'!Q157))="A",UPPER(TRIM('01_raw_data'!Q157)="ACTVE"),UPPER(TRIM('01_raw_data'!Q157))="ACTIVE"), "Active", IF(OR(UPPER(TRIM('01_raw_data'!Q157)="INACTIVE"),UPPER(TRIM('01_raw_data'!Q157))="INACTVE"),"Inactive",IF(OR(UPPER(TRIM('01_raw_data'!Q157))="EXITED"), "Exited", IF(OR(UPPER(TRIM('01_raw_data'!Q157))="TERMINATED"), "Terminated", IF(OR(UPPER(TRIM('01_raw_data'!Q157))="LEFT"),"Left",IF(OR(UPPER(TRIM('01_raw_data'!Q157))="RESIGNED"),"Resigned")))))),"Check")</f>
        <v>Active</v>
      </c>
      <c r="S154" s="19">
        <f>IFERROR(IF(VALUE('01_raw_data'!R157)&gt;0,VALUE('01_raw_data'!R157),"Check"),"Check")</f>
        <v>122000</v>
      </c>
      <c r="T154" s="19">
        <f>IFERROR(IF(VALUE('01_raw_data'!S157)&gt;0, VALUE('01_raw_data'!S157), "Check"), "Check")</f>
        <v>7300</v>
      </c>
      <c r="U154">
        <f>IFERROR(VLOOKUP(UPPER(TRIM('01_raw_data'!T157)),'07_performance_master'!$A$5:$B$14,2,FALSE),"Check")</f>
        <v>3</v>
      </c>
      <c r="V154">
        <f>IFERROR(IF(VALUE('01_raw_data'!U157)&gt;0,VALUE('01_raw_data'!U157),"Check"),"Check")</f>
        <v>25</v>
      </c>
      <c r="W154">
        <f>IFERROR(IF(VALUE('01_raw_data'!V157)&gt;=0, VALUE('01_raw_data'!V157), "Check"), "Check")</f>
        <v>19</v>
      </c>
      <c r="X154">
        <f>IFERROR(IF(VALUE('01_raw_data'!W157)&gt;=0, VALUE('01_raw_data'!W157),"Check"), "Check")</f>
        <v>21</v>
      </c>
      <c r="Y154">
        <f>IFERROR(IF(AND(VALUE('01_raw_data'!X157)&gt;=0, VALUE('01_raw_data'!X157)&lt;=100), VALUE('01_raw_data'!X157), "Check"), "Check")</f>
        <v>68</v>
      </c>
      <c r="Z154" t="str">
        <f>IFERROR(IF(OR(UPPER(TRIM('01_raw_data'!Y157))="YES", UPPER(TRIM('01_raw_data'!Y157))="PROMOTED"),"Promoted", IF(OR(UPPER(TRIM('01_raw_data'!Y157))="NO",UPPER(TRIM('01_raw_data'!Y157))="NOT PROMOTED"), "Not Promoted", "Check")),"Check")</f>
        <v>Not Promoted</v>
      </c>
      <c r="AA154" t="str">
        <f>IFERROR(PROPER(TRIM('01_raw_data'!Z157)), "")</f>
        <v>Bachelor'S</v>
      </c>
      <c r="AB154" t="str">
        <f>IFERROR(PROPER(TRIM('01_raw_data'!AA157)),"")</f>
        <v>Company Careers Page</v>
      </c>
      <c r="AC154" t="str">
        <f>IFERROR(IF(UPPER(TRIM('01_raw_data'!AB157))="HYBRID","Hybrid",IF(OR(UPPER(TRIM('01_raw_data'!AB157))="REMOTE",UPPER(TRIM('01_raw_data'!AB157))="WFH",UPPER(TRIM('01_raw_data'!AB157))="WORK FROM HOME"),"Remote",IF(OR(UPPER(TRIM('01_raw_data'!AB157))="ONSITE",UPPER(TRIM('01_raw_data'!AB157))="ON-SITE",UPPER(TRIM('01_raw_data'!AB157))="OFFICE"),"Office"))),"Check")</f>
        <v>Office</v>
      </c>
      <c r="AD154" t="str">
        <f>IFERROR(VLOOKUP(UPPER(TRIM('01_raw_data'!AC157)),'09_cost_center'!$A$5:$E$19,1,FALSE), "Check")</f>
        <v>EU-CC101</v>
      </c>
      <c r="AE154" t="str">
        <f>IFERROR(IF(OR(UPPER(TRIM('01_raw_data'!AD157))="CONTRACT", UPPER(TRIM('01_raw_data'!AD157))="CONTRACTOR"), "Contract", IF(OR(PROPER(TRIM('01_raw_data'!AD157))="FTE", UPPER(TRIM('01_raw_data'!AD157))="FULL TIME", UPPER(TRIM('01_raw_data'!AD157))="FULL-TIME"), "Full Time", IF(OR(UPPER(TRIM('01_raw_data'!AD157))="INTERN", UPPER(TRIM('01_raw_data'!AD157))="INTERNSHIP"), "Intern", IF(OR(UPPER(TRIM('01_raw_data'!AD157))="PART TIME", UPPER(TRIM('01_raw_data'!AD157))="PART-TIME"), "Part Time")))), "Check")</f>
        <v>Full Time</v>
      </c>
      <c r="AF154">
        <f>IFERROR(IF(AND(VALUE('01_raw_data'!AE157)&gt;=0,VALUE('01_raw_data'!AE157)&lt;=100), VALUE('01_raw_data'!AE157), "Check"), "Check")</f>
        <v>57</v>
      </c>
    </row>
    <row r="155" spans="1:32" x14ac:dyDescent="0.2">
      <c r="A155" t="str">
        <f>"E"&amp;TEXT(VALUE(SUBSTITUTE(UPPER(TRIM('01_raw_data'!A158)),"E","")),"0000")</f>
        <v>E0154</v>
      </c>
      <c r="B155" t="str">
        <f>IF('01_raw_data'!B158="", "", PROPER(TRIM('01_raw_data'!B158)))</f>
        <v>Ines Smith</v>
      </c>
      <c r="C155" t="str">
        <f>_xlfn.XLOOKUP(PROPER(TRIM('01_raw_data'!C158)),'03_lookups'!$A$4:$A$9,'03_lookups'!$B$4:$B$9,"Needs Review")</f>
        <v>Male</v>
      </c>
      <c r="D155">
        <f>VALUE('01_raw_data'!D158)</f>
        <v>45</v>
      </c>
      <c r="E155" s="17">
        <f>IF(OR('01_raw_data'!E158="", LOWER(TRIM('01_raw_data'!E158))="not available"), "Missing", '01_raw_data'!E158)</f>
        <v>29601</v>
      </c>
      <c r="F155" t="str">
        <f t="shared" si="2"/>
        <v>Valid</v>
      </c>
      <c r="G155" t="str">
        <f>_xlfn.XLOOKUP(UPPER(TRIM('01_raw_data'!F158)),'04_departments'!A158:A213,'04_departments'!C158:C213,"Needs Review")</f>
        <v>Needs Review</v>
      </c>
      <c r="H155" t="str">
        <f>_xlfn.XLOOKUP('01_clean_data'!G155, '04_departments'!$C$5:$C$60,'04_departments'!$D$5:$D$60,"Needs Review")</f>
        <v>Needs Review</v>
      </c>
      <c r="I155" t="str">
        <f>PROPER(TRIM('01_raw_data'!H158))</f>
        <v>Lead Product Manager</v>
      </c>
      <c r="J155" t="str">
        <f>IFERROR(UPPER('01_raw_data'!I158), "")</f>
        <v>L4</v>
      </c>
      <c r="K155" t="str">
        <f>IFERROR(UPPER('01_raw_data'!J158), "")</f>
        <v>M046</v>
      </c>
      <c r="L155" t="str">
        <f>IFERROR(VLOOKUP(K155,'05_manager_mapping'!$A$5:$B$64,2), "Missing")</f>
        <v>Raphael Smit</v>
      </c>
      <c r="M155" t="str">
        <f>IFERROR(_xlfn.XLOOKUP('01_raw_data'!L158,'06_location_master'!$B$5:$B$60,'06_location_master'!$C$5:$C$60), "Missing Location")</f>
        <v>Missing Location</v>
      </c>
      <c r="N155" t="str">
        <f>IFERROR(_xlfn.XLOOKUP(M155,'06_location_master'!$C$5:$C$60,'06_location_master'!$D$5:$D$60), "Missing Country")</f>
        <v>Missing Country</v>
      </c>
      <c r="O155" t="str">
        <f>IFERROR(_xlfn.XLOOKUP(M155,'06_location_master'!$C$5:$C$60,'06_location_master'!$E$5:$E$60), "Missing State")</f>
        <v>Missing State</v>
      </c>
      <c r="P155" s="17">
        <f>IFERROR(--'01_raw_data'!O158,"Missing Date")</f>
        <v>45597</v>
      </c>
      <c r="Q155" s="17" t="str">
        <f>IF(TRIM('01_raw_data'!P158)="","", IFERROR('01_raw_data'!P158, "check"))</f>
        <v>26/07/2025</v>
      </c>
      <c r="R155" t="str">
        <f>IFERROR(IF(OR(UPPER(TRIM('01_raw_data'!Q158))="A",UPPER(TRIM('01_raw_data'!Q158)="ACTVE"),UPPER(TRIM('01_raw_data'!Q158))="ACTIVE"), "Active", IF(OR(UPPER(TRIM('01_raw_data'!Q158)="INACTIVE"),UPPER(TRIM('01_raw_data'!Q158))="INACTVE"),"Inactive",IF(OR(UPPER(TRIM('01_raw_data'!Q158))="EXITED"), "Exited", IF(OR(UPPER(TRIM('01_raw_data'!Q158))="TERMINATED"), "Terminated", IF(OR(UPPER(TRIM('01_raw_data'!Q158))="LEFT"),"Left",IF(OR(UPPER(TRIM('01_raw_data'!Q158))="RESIGNED"),"Resigned")))))),"Check")</f>
        <v>Terminated</v>
      </c>
      <c r="S155" s="19">
        <f>IFERROR(IF(VALUE('01_raw_data'!R158)&gt;0,VALUE('01_raw_data'!R158),"Check"),"Check")</f>
        <v>96000</v>
      </c>
      <c r="T155" s="19">
        <f>IFERROR(IF(VALUE('01_raw_data'!S158)&gt;0, VALUE('01_raw_data'!S158), "Check"), "Check")</f>
        <v>13400</v>
      </c>
      <c r="U155">
        <f>IFERROR(VLOOKUP(UPPER(TRIM('01_raw_data'!T158)),'07_performance_master'!$A$5:$B$14,2,FALSE),"Check")</f>
        <v>5</v>
      </c>
      <c r="V155">
        <f>IFERROR(IF(VALUE('01_raw_data'!U158)&gt;0,VALUE('01_raw_data'!U158),"Check"),"Check")</f>
        <v>2</v>
      </c>
      <c r="W155">
        <f>IFERROR(IF(VALUE('01_raw_data'!V158)&gt;=0, VALUE('01_raw_data'!V158), "Check"), "Check")</f>
        <v>2</v>
      </c>
      <c r="X155">
        <f>IFERROR(IF(VALUE('01_raw_data'!W158)&gt;=0, VALUE('01_raw_data'!W158),"Check"), "Check")</f>
        <v>8</v>
      </c>
      <c r="Y155">
        <f>IFERROR(IF(AND(VALUE('01_raw_data'!X158)&gt;=0, VALUE('01_raw_data'!X158)&lt;=100), VALUE('01_raw_data'!X158), "Check"), "Check")</f>
        <v>59</v>
      </c>
      <c r="Z155" t="str">
        <f>IFERROR(IF(OR(UPPER(TRIM('01_raw_data'!Y158))="YES", UPPER(TRIM('01_raw_data'!Y158))="PROMOTED"),"Promoted", IF(OR(UPPER(TRIM('01_raw_data'!Y158))="NO",UPPER(TRIM('01_raw_data'!Y158))="NOT PROMOTED"), "Not Promoted", "Check")),"Check")</f>
        <v>Not Promoted</v>
      </c>
      <c r="AA155" t="str">
        <f>IFERROR(PROPER(TRIM('01_raw_data'!Z158)), "")</f>
        <v>Mba</v>
      </c>
      <c r="AB155" t="str">
        <f>IFERROR(PROPER(TRIM('01_raw_data'!AA158)),"")</f>
        <v>Employee Referral</v>
      </c>
      <c r="AC155" t="str">
        <f>IFERROR(IF(UPPER(TRIM('01_raw_data'!AB158))="HYBRID","Hybrid",IF(OR(UPPER(TRIM('01_raw_data'!AB158))="REMOTE",UPPER(TRIM('01_raw_data'!AB158))="WFH",UPPER(TRIM('01_raw_data'!AB158))="WORK FROM HOME"),"Remote",IF(OR(UPPER(TRIM('01_raw_data'!AB158))="ONSITE",UPPER(TRIM('01_raw_data'!AB158))="ON-SITE",UPPER(TRIM('01_raw_data'!AB158))="OFFICE"),"Office"))),"Check")</f>
        <v>Hybrid</v>
      </c>
      <c r="AD155" t="str">
        <f>IFERROR(VLOOKUP(UPPER(TRIM('01_raw_data'!AC158)),'09_cost_center'!$A$5:$E$19,1,FALSE), "Check")</f>
        <v>EU-CC102</v>
      </c>
      <c r="AE155" t="str">
        <f>IFERROR(IF(OR(UPPER(TRIM('01_raw_data'!AD158))="CONTRACT", UPPER(TRIM('01_raw_data'!AD158))="CONTRACTOR"), "Contract", IF(OR(PROPER(TRIM('01_raw_data'!AD158))="FTE", UPPER(TRIM('01_raw_data'!AD158))="FULL TIME", UPPER(TRIM('01_raw_data'!AD158))="FULL-TIME"), "Full Time", IF(OR(UPPER(TRIM('01_raw_data'!AD158))="INTERN", UPPER(TRIM('01_raw_data'!AD158))="INTERNSHIP"), "Intern", IF(OR(UPPER(TRIM('01_raw_data'!AD158))="PART TIME", UPPER(TRIM('01_raw_data'!AD158))="PART-TIME"), "Part Time")))), "Check")</f>
        <v>Full Time</v>
      </c>
      <c r="AF155">
        <f>IFERROR(IF(AND(VALUE('01_raw_data'!AE158)&gt;=0,VALUE('01_raw_data'!AE158)&lt;=100), VALUE('01_raw_data'!AE158), "Check"), "Check")</f>
        <v>72.2</v>
      </c>
    </row>
    <row r="156" spans="1:32" x14ac:dyDescent="0.2">
      <c r="A156" t="str">
        <f>"E"&amp;TEXT(VALUE(SUBSTITUTE(UPPER(TRIM('01_raw_data'!A159)),"E","")),"0000")</f>
        <v>E0155</v>
      </c>
      <c r="B156" t="str">
        <f>IF('01_raw_data'!B159="", "", PROPER(TRIM('01_raw_data'!B159)))</f>
        <v>Tess Brown</v>
      </c>
      <c r="C156" t="str">
        <f>_xlfn.XLOOKUP(PROPER(TRIM('01_raw_data'!C159)),'03_lookups'!$A$4:$A$9,'03_lookups'!$B$4:$B$9,"Needs Review")</f>
        <v>Female</v>
      </c>
      <c r="D156">
        <f>VALUE('01_raw_data'!D159)</f>
        <v>45</v>
      </c>
      <c r="E156" s="17">
        <f>IF(OR('01_raw_data'!E159="", LOWER(TRIM('01_raw_data'!E159))="not available"), "Missing", '01_raw_data'!E159)</f>
        <v>29488</v>
      </c>
      <c r="F156" t="str">
        <f t="shared" si="2"/>
        <v>Valid</v>
      </c>
      <c r="G156" t="str">
        <f>_xlfn.XLOOKUP(UPPER(TRIM('01_raw_data'!F159)),'04_departments'!A159:A214,'04_departments'!C159:C214,"Needs Review")</f>
        <v>Needs Review</v>
      </c>
      <c r="H156" t="str">
        <f>_xlfn.XLOOKUP('01_clean_data'!G156, '04_departments'!$C$5:$C$60,'04_departments'!$D$5:$D$60,"Needs Review")</f>
        <v>Needs Review</v>
      </c>
      <c r="I156" t="str">
        <f>PROPER(TRIM('01_raw_data'!H159))</f>
        <v>Operations Analyst</v>
      </c>
      <c r="J156" t="str">
        <f>IFERROR(UPPER('01_raw_data'!I159), "")</f>
        <v>L3</v>
      </c>
      <c r="K156" t="str">
        <f>IFERROR(UPPER('01_raw_data'!J159), "")</f>
        <v>M017</v>
      </c>
      <c r="L156" t="str">
        <f>IFERROR(VLOOKUP(K156,'05_manager_mapping'!$A$5:$B$64,2), "Missing")</f>
        <v>Ines Karlsson</v>
      </c>
      <c r="M156" t="str">
        <f>IFERROR(_xlfn.XLOOKUP('01_raw_data'!L159,'06_location_master'!$B$5:$B$60,'06_location_master'!$C$5:$C$60), "Missing Location")</f>
        <v>Brussels</v>
      </c>
      <c r="N156" t="str">
        <f>IFERROR(_xlfn.XLOOKUP(M156,'06_location_master'!$C$5:$C$60,'06_location_master'!$D$5:$D$60), "Missing Country")</f>
        <v>Belgium</v>
      </c>
      <c r="O156" t="str">
        <f>IFERROR(_xlfn.XLOOKUP(M156,'06_location_master'!$C$5:$C$60,'06_location_master'!$E$5:$E$60), "Missing State")</f>
        <v>Brussels-Capital</v>
      </c>
      <c r="P156" s="17">
        <f>IFERROR(--'01_raw_data'!O159,"Missing Date")</f>
        <v>43346</v>
      </c>
      <c r="Q156" s="17" t="str">
        <f>IF(TRIM('01_raw_data'!P159)="","", IFERROR('01_raw_data'!P159, "check"))</f>
        <v/>
      </c>
      <c r="R156" t="str">
        <f>IFERROR(IF(OR(UPPER(TRIM('01_raw_data'!Q159))="A",UPPER(TRIM('01_raw_data'!Q159)="ACTVE"),UPPER(TRIM('01_raw_data'!Q159))="ACTIVE"), "Active", IF(OR(UPPER(TRIM('01_raw_data'!Q159)="INACTIVE"),UPPER(TRIM('01_raw_data'!Q159))="INACTVE"),"Inactive",IF(OR(UPPER(TRIM('01_raw_data'!Q159))="EXITED"), "Exited", IF(OR(UPPER(TRIM('01_raw_data'!Q159))="TERMINATED"), "Terminated", IF(OR(UPPER(TRIM('01_raw_data'!Q159))="LEFT"),"Left",IF(OR(UPPER(TRIM('01_raw_data'!Q159))="RESIGNED"),"Resigned")))))),"Check")</f>
        <v>Active</v>
      </c>
      <c r="S156" s="19">
        <f>IFERROR(IF(VALUE('01_raw_data'!R159)&gt;0,VALUE('01_raw_data'!R159),"Check"),"Check")</f>
        <v>69000</v>
      </c>
      <c r="T156" s="19">
        <f>IFERROR(IF(VALUE('01_raw_data'!S159)&gt;0, VALUE('01_raw_data'!S159), "Check"), "Check")</f>
        <v>9700</v>
      </c>
      <c r="U156">
        <f>IFERROR(VLOOKUP(UPPER(TRIM('01_raw_data'!T159)),'07_performance_master'!$A$5:$B$14,2,FALSE),"Check")</f>
        <v>5</v>
      </c>
      <c r="V156">
        <f>IFERROR(IF(VALUE('01_raw_data'!U159)&gt;0,VALUE('01_raw_data'!U159),"Check"),"Check")</f>
        <v>22</v>
      </c>
      <c r="W156">
        <f>IFERROR(IF(VALUE('01_raw_data'!V159)&gt;=0, VALUE('01_raw_data'!V159), "Check"), "Check")</f>
        <v>14</v>
      </c>
      <c r="X156">
        <f>IFERROR(IF(VALUE('01_raw_data'!W159)&gt;=0, VALUE('01_raw_data'!W159),"Check"), "Check")</f>
        <v>24</v>
      </c>
      <c r="Y156">
        <f>IFERROR(IF(AND(VALUE('01_raw_data'!X159)&gt;=0, VALUE('01_raw_data'!X159)&lt;=100), VALUE('01_raw_data'!X159), "Check"), "Check")</f>
        <v>81</v>
      </c>
      <c r="Z156" t="str">
        <f>IFERROR(IF(OR(UPPER(TRIM('01_raw_data'!Y159))="YES", UPPER(TRIM('01_raw_data'!Y159))="PROMOTED"),"Promoted", IF(OR(UPPER(TRIM('01_raw_data'!Y159))="NO",UPPER(TRIM('01_raw_data'!Y159))="NOT PROMOTED"), "Not Promoted", "Check")),"Check")</f>
        <v>Not Promoted</v>
      </c>
      <c r="AA156" t="str">
        <f>IFERROR(PROPER(TRIM('01_raw_data'!Z159)), "")</f>
        <v>Master'S</v>
      </c>
      <c r="AB156" t="str">
        <f>IFERROR(PROPER(TRIM('01_raw_data'!AA159)),"")</f>
        <v>Company Careers Page</v>
      </c>
      <c r="AC156" t="str">
        <f>IFERROR(IF(UPPER(TRIM('01_raw_data'!AB159))="HYBRID","Hybrid",IF(OR(UPPER(TRIM('01_raw_data'!AB159))="REMOTE",UPPER(TRIM('01_raw_data'!AB159))="WFH",UPPER(TRIM('01_raw_data'!AB159))="WORK FROM HOME"),"Remote",IF(OR(UPPER(TRIM('01_raw_data'!AB159))="ONSITE",UPPER(TRIM('01_raw_data'!AB159))="ON-SITE",UPPER(TRIM('01_raw_data'!AB159))="OFFICE"),"Office"))),"Check")</f>
        <v>Remote</v>
      </c>
      <c r="AD156" t="str">
        <f>IFERROR(VLOOKUP(UPPER(TRIM('01_raw_data'!AC159)),'09_cost_center'!$A$5:$E$19,1,FALSE), "Check")</f>
        <v>EU-CC401</v>
      </c>
      <c r="AE156" t="str">
        <f>IFERROR(IF(OR(UPPER(TRIM('01_raw_data'!AD159))="CONTRACT", UPPER(TRIM('01_raw_data'!AD159))="CONTRACTOR"), "Contract", IF(OR(PROPER(TRIM('01_raw_data'!AD159))="FTE", UPPER(TRIM('01_raw_data'!AD159))="FULL TIME", UPPER(TRIM('01_raw_data'!AD159))="FULL-TIME"), "Full Time", IF(OR(UPPER(TRIM('01_raw_data'!AD159))="INTERN", UPPER(TRIM('01_raw_data'!AD159))="INTERNSHIP"), "Intern", IF(OR(UPPER(TRIM('01_raw_data'!AD159))="PART TIME", UPPER(TRIM('01_raw_data'!AD159))="PART-TIME"), "Part Time")))), "Check")</f>
        <v>Full Time</v>
      </c>
      <c r="AF156">
        <f>IFERROR(IF(AND(VALUE('01_raw_data'!AE159)&gt;=0,VALUE('01_raw_data'!AE159)&lt;=100), VALUE('01_raw_data'!AE159), "Check"), "Check")</f>
        <v>78.8</v>
      </c>
    </row>
    <row r="157" spans="1:32" x14ac:dyDescent="0.2">
      <c r="A157" t="str">
        <f>"E"&amp;TEXT(VALUE(SUBSTITUTE(UPPER(TRIM('01_raw_data'!A160)),"E","")),"0000")</f>
        <v>E0156</v>
      </c>
      <c r="B157" t="str">
        <f>IF('01_raw_data'!B160="", "", PROPER(TRIM('01_raw_data'!B160)))</f>
        <v>Giulia O'Sullivan</v>
      </c>
      <c r="C157" t="str">
        <f>_xlfn.XLOOKUP(PROPER(TRIM('01_raw_data'!C160)),'03_lookups'!$A$4:$A$9,'03_lookups'!$B$4:$B$9,"Needs Review")</f>
        <v>Female</v>
      </c>
      <c r="D157">
        <f>VALUE('01_raw_data'!D160)</f>
        <v>26</v>
      </c>
      <c r="E157" s="17">
        <f>IF(OR('01_raw_data'!E160="", LOWER(TRIM('01_raw_data'!E160))="not available"), "Missing", '01_raw_data'!E160)</f>
        <v>36340</v>
      </c>
      <c r="F157" t="str">
        <f t="shared" si="2"/>
        <v>Valid</v>
      </c>
      <c r="G157" t="str">
        <f>_xlfn.XLOOKUP(UPPER(TRIM('01_raw_data'!F160)),'04_departments'!A160:A215,'04_departments'!C160:C215,"Needs Review")</f>
        <v>Needs Review</v>
      </c>
      <c r="H157" t="str">
        <f>_xlfn.XLOOKUP('01_clean_data'!G157, '04_departments'!$C$5:$C$60,'04_departments'!$D$5:$D$60,"Needs Review")</f>
        <v>Needs Review</v>
      </c>
      <c r="I157" t="str">
        <f>PROPER(TRIM('01_raw_data'!H160))</f>
        <v>Backend Engineer</v>
      </c>
      <c r="J157" t="str">
        <f>IFERROR(UPPER('01_raw_data'!I160), "")</f>
        <v>L3</v>
      </c>
      <c r="K157" t="str">
        <f>IFERROR(UPPER('01_raw_data'!J160), "")</f>
        <v>M001</v>
      </c>
      <c r="L157" t="str">
        <f>IFERROR(VLOOKUP(K157,'05_manager_mapping'!$A$5:$B$64,2), "Missing")</f>
        <v>Milan Leroy</v>
      </c>
      <c r="M157" t="str">
        <f>IFERROR(_xlfn.XLOOKUP('01_raw_data'!L160,'06_location_master'!$B$5:$B$60,'06_location_master'!$C$5:$C$60), "Missing Location")</f>
        <v>Manchester</v>
      </c>
      <c r="N157" t="str">
        <f>IFERROR(_xlfn.XLOOKUP(M157,'06_location_master'!$C$5:$C$60,'06_location_master'!$D$5:$D$60), "Missing Country")</f>
        <v>United Kingdom</v>
      </c>
      <c r="O157" t="str">
        <f>IFERROR(_xlfn.XLOOKUP(M157,'06_location_master'!$C$5:$C$60,'06_location_master'!$E$5:$E$60), "Missing State")</f>
        <v>England</v>
      </c>
      <c r="P157" s="17">
        <f>IFERROR(--'01_raw_data'!O160,"Missing Date")</f>
        <v>42508</v>
      </c>
      <c r="Q157" s="17">
        <f>IF(TRIM('01_raw_data'!P160)="","", IFERROR('01_raw_data'!P160, "check"))</f>
        <v>45963</v>
      </c>
      <c r="R157" t="str">
        <f>IFERROR(IF(OR(UPPER(TRIM('01_raw_data'!Q160))="A",UPPER(TRIM('01_raw_data'!Q160)="ACTVE"),UPPER(TRIM('01_raw_data'!Q160))="ACTIVE"), "Active", IF(OR(UPPER(TRIM('01_raw_data'!Q160)="INACTIVE"),UPPER(TRIM('01_raw_data'!Q160))="INACTVE"),"Inactive",IF(OR(UPPER(TRIM('01_raw_data'!Q160))="EXITED"), "Exited", IF(OR(UPPER(TRIM('01_raw_data'!Q160))="TERMINATED"), "Terminated", IF(OR(UPPER(TRIM('01_raw_data'!Q160))="LEFT"),"Left",IF(OR(UPPER(TRIM('01_raw_data'!Q160))="RESIGNED"),"Resigned")))))),"Check")</f>
        <v>Exited</v>
      </c>
      <c r="S157" s="19" t="str">
        <f>IFERROR(IF(VALUE('01_raw_data'!R160)&gt;0,VALUE('01_raw_data'!R160),"Check"),"Check")</f>
        <v>Check</v>
      </c>
      <c r="T157" s="19" t="str">
        <f>IFERROR(IF(VALUE('01_raw_data'!S160)&gt;0, VALUE('01_raw_data'!S160), "Check"), "Check")</f>
        <v>Check</v>
      </c>
      <c r="U157">
        <f>IFERROR(VLOOKUP(UPPER(TRIM('01_raw_data'!T160)),'07_performance_master'!$A$5:$B$14,2,FALSE),"Check")</f>
        <v>3</v>
      </c>
      <c r="V157" t="str">
        <f>IFERROR(IF(VALUE('01_raw_data'!U160)&gt;0,VALUE('01_raw_data'!U160),"Check"),"Check")</f>
        <v>Check</v>
      </c>
      <c r="W157">
        <f>IFERROR(IF(VALUE('01_raw_data'!V160)&gt;=0, VALUE('01_raw_data'!V160), "Check"), "Check")</f>
        <v>9</v>
      </c>
      <c r="X157">
        <f>IFERROR(IF(VALUE('01_raw_data'!W160)&gt;=0, VALUE('01_raw_data'!W160),"Check"), "Check")</f>
        <v>25</v>
      </c>
      <c r="Y157">
        <f>IFERROR(IF(AND(VALUE('01_raw_data'!X160)&gt;=0, VALUE('01_raw_data'!X160)&lt;=100), VALUE('01_raw_data'!X160), "Check"), "Check")</f>
        <v>56</v>
      </c>
      <c r="Z157" t="str">
        <f>IFERROR(IF(OR(UPPER(TRIM('01_raw_data'!Y160))="YES", UPPER(TRIM('01_raw_data'!Y160))="PROMOTED"),"Promoted", IF(OR(UPPER(TRIM('01_raw_data'!Y160))="NO",UPPER(TRIM('01_raw_data'!Y160))="NOT PROMOTED"), "Not Promoted", "Check")),"Check")</f>
        <v>Not Promoted</v>
      </c>
      <c r="AA157" t="str">
        <f>IFERROR(PROPER(TRIM('01_raw_data'!Z160)), "")</f>
        <v>Bachelor'S</v>
      </c>
      <c r="AB157" t="str">
        <f>IFERROR(PROPER(TRIM('01_raw_data'!AA160)),"")</f>
        <v>Employee Referral</v>
      </c>
      <c r="AC157" t="str">
        <f>IFERROR(IF(UPPER(TRIM('01_raw_data'!AB160))="HYBRID","Hybrid",IF(OR(UPPER(TRIM('01_raw_data'!AB160))="REMOTE",UPPER(TRIM('01_raw_data'!AB160))="WFH",UPPER(TRIM('01_raw_data'!AB160))="WORK FROM HOME"),"Remote",IF(OR(UPPER(TRIM('01_raw_data'!AB160))="ONSITE",UPPER(TRIM('01_raw_data'!AB160))="ON-SITE",UPPER(TRIM('01_raw_data'!AB160))="OFFICE"),"Office"))),"Check")</f>
        <v>Hybrid</v>
      </c>
      <c r="AD157" t="str">
        <f>IFERROR(VLOOKUP(UPPER(TRIM('01_raw_data'!AC160)),'09_cost_center'!$A$5:$E$19,1,FALSE), "Check")</f>
        <v>EU-CC101</v>
      </c>
      <c r="AE157" t="str">
        <f>IFERROR(IF(OR(UPPER(TRIM('01_raw_data'!AD160))="CONTRACT", UPPER(TRIM('01_raw_data'!AD160))="CONTRACTOR"), "Contract", IF(OR(PROPER(TRIM('01_raw_data'!AD160))="FTE", UPPER(TRIM('01_raw_data'!AD160))="FULL TIME", UPPER(TRIM('01_raw_data'!AD160))="FULL-TIME"), "Full Time", IF(OR(UPPER(TRIM('01_raw_data'!AD160))="INTERN", UPPER(TRIM('01_raw_data'!AD160))="INTERNSHIP"), "Intern", IF(OR(UPPER(TRIM('01_raw_data'!AD160))="PART TIME", UPPER(TRIM('01_raw_data'!AD160))="PART-TIME"), "Part Time")))), "Check")</f>
        <v>Full Time</v>
      </c>
      <c r="AF157">
        <f>IFERROR(IF(AND(VALUE('01_raw_data'!AE160)&gt;=0,VALUE('01_raw_data'!AE160)&lt;=100), VALUE('01_raw_data'!AE160), "Check"), "Check")</f>
        <v>50.3</v>
      </c>
    </row>
    <row r="158" spans="1:32" x14ac:dyDescent="0.2">
      <c r="A158" t="str">
        <f>"E"&amp;TEXT(VALUE(SUBSTITUTE(UPPER(TRIM('01_raw_data'!A161)),"E","")),"0000")</f>
        <v>E0157</v>
      </c>
      <c r="B158" t="str">
        <f>IF('01_raw_data'!B161="", "", PROPER(TRIM('01_raw_data'!B161)))</f>
        <v>Freya Kaminski</v>
      </c>
      <c r="C158" t="str">
        <f>_xlfn.XLOOKUP(PROPER(TRIM('01_raw_data'!C161)),'03_lookups'!$A$4:$A$9,'03_lookups'!$B$4:$B$9,"Needs Review")</f>
        <v>Female</v>
      </c>
      <c r="D158">
        <f>VALUE('01_raw_data'!D161)</f>
        <v>28</v>
      </c>
      <c r="E158" s="17">
        <f>IF(OR('01_raw_data'!E161="", LOWER(TRIM('01_raw_data'!E161))="not available"), "Missing", '01_raw_data'!E161)</f>
        <v>35812</v>
      </c>
      <c r="F158" t="str">
        <f t="shared" si="2"/>
        <v>Valid</v>
      </c>
      <c r="G158" t="str">
        <f>_xlfn.XLOOKUP(UPPER(TRIM('01_raw_data'!F161)),'04_departments'!A161:A216,'04_departments'!C161:C216,"Needs Review")</f>
        <v>Needs Review</v>
      </c>
      <c r="H158" t="str">
        <f>_xlfn.XLOOKUP('01_clean_data'!G158, '04_departments'!$C$5:$C$60,'04_departments'!$D$5:$D$60,"Needs Review")</f>
        <v>Needs Review</v>
      </c>
      <c r="I158" t="str">
        <f>PROPER(TRIM('01_raw_data'!H161))</f>
        <v>Operations Analyst</v>
      </c>
      <c r="J158" t="str">
        <f>IFERROR(UPPER('01_raw_data'!I161), "")</f>
        <v>L2</v>
      </c>
      <c r="K158" t="str">
        <f>IFERROR(UPPER('01_raw_data'!J161), "")</f>
        <v>M017</v>
      </c>
      <c r="L158" t="str">
        <f>IFERROR(VLOOKUP(K158,'05_manager_mapping'!$A$5:$B$64,2), "Missing")</f>
        <v>Ines Karlsson</v>
      </c>
      <c r="M158" t="str">
        <f>IFERROR(_xlfn.XLOOKUP('01_raw_data'!L161,'06_location_master'!$B$5:$B$60,'06_location_master'!$C$5:$C$60), "Missing Location")</f>
        <v>Warsaw</v>
      </c>
      <c r="N158" t="str">
        <f>IFERROR(_xlfn.XLOOKUP(M158,'06_location_master'!$C$5:$C$60,'06_location_master'!$D$5:$D$60), "Missing Country")</f>
        <v>Poland</v>
      </c>
      <c r="O158" t="str">
        <f>IFERROR(_xlfn.XLOOKUP(M158,'06_location_master'!$C$5:$C$60,'06_location_master'!$E$5:$E$60), "Missing State")</f>
        <v>Masovian</v>
      </c>
      <c r="P158" s="17">
        <f>IFERROR(--'01_raw_data'!O161,"Missing Date")</f>
        <v>44404</v>
      </c>
      <c r="Q158" s="17" t="str">
        <f>IF(TRIM('01_raw_data'!P161)="","", IFERROR('01_raw_data'!P161, "check"))</f>
        <v/>
      </c>
      <c r="R158" t="str">
        <f>IFERROR(IF(OR(UPPER(TRIM('01_raw_data'!Q161))="A",UPPER(TRIM('01_raw_data'!Q161)="ACTVE"),UPPER(TRIM('01_raw_data'!Q161))="ACTIVE"), "Active", IF(OR(UPPER(TRIM('01_raw_data'!Q161)="INACTIVE"),UPPER(TRIM('01_raw_data'!Q161))="INACTVE"),"Inactive",IF(OR(UPPER(TRIM('01_raw_data'!Q161))="EXITED"), "Exited", IF(OR(UPPER(TRIM('01_raw_data'!Q161))="TERMINATED"), "Terminated", IF(OR(UPPER(TRIM('01_raw_data'!Q161))="LEFT"),"Left",IF(OR(UPPER(TRIM('01_raw_data'!Q161))="RESIGNED"),"Resigned")))))),"Check")</f>
        <v>Active</v>
      </c>
      <c r="S158" s="19">
        <f>IFERROR(IF(VALUE('01_raw_data'!R161)&gt;0,VALUE('01_raw_data'!R161),"Check"),"Check")</f>
        <v>41000</v>
      </c>
      <c r="T158" s="19">
        <f>IFERROR(IF(VALUE('01_raw_data'!S161)&gt;0, VALUE('01_raw_data'!S161), "Check"), "Check")</f>
        <v>2000</v>
      </c>
      <c r="U158">
        <f>IFERROR(VLOOKUP(UPPER(TRIM('01_raw_data'!T161)),'07_performance_master'!$A$5:$B$14,2,FALSE),"Check")</f>
        <v>3</v>
      </c>
      <c r="V158">
        <f>IFERROR(IF(VALUE('01_raw_data'!U161)&gt;0,VALUE('01_raw_data'!U161),"Check"),"Check")</f>
        <v>31</v>
      </c>
      <c r="W158">
        <f>IFERROR(IF(VALUE('01_raw_data'!V161)&gt;=0, VALUE('01_raw_data'!V161), "Check"), "Check")</f>
        <v>20</v>
      </c>
      <c r="X158">
        <f>IFERROR(IF(VALUE('01_raw_data'!W161)&gt;=0, VALUE('01_raw_data'!W161),"Check"), "Check")</f>
        <v>15</v>
      </c>
      <c r="Y158">
        <f>IFERROR(IF(AND(VALUE('01_raw_data'!X161)&gt;=0, VALUE('01_raw_data'!X161)&lt;=100), VALUE('01_raw_data'!X161), "Check"), "Check")</f>
        <v>49</v>
      </c>
      <c r="Z158" t="str">
        <f>IFERROR(IF(OR(UPPER(TRIM('01_raw_data'!Y161))="YES", UPPER(TRIM('01_raw_data'!Y161))="PROMOTED"),"Promoted", IF(OR(UPPER(TRIM('01_raw_data'!Y161))="NO",UPPER(TRIM('01_raw_data'!Y161))="NOT PROMOTED"), "Not Promoted", "Check")),"Check")</f>
        <v>Not Promoted</v>
      </c>
      <c r="AA158" t="str">
        <f>IFERROR(PROPER(TRIM('01_raw_data'!Z161)), "")</f>
        <v>Mba</v>
      </c>
      <c r="AB158" t="str">
        <f>IFERROR(PROPER(TRIM('01_raw_data'!AA161)),"")</f>
        <v>Indeed</v>
      </c>
      <c r="AC158" t="str">
        <f>IFERROR(IF(UPPER(TRIM('01_raw_data'!AB161))="HYBRID","Hybrid",IF(OR(UPPER(TRIM('01_raw_data'!AB161))="REMOTE",UPPER(TRIM('01_raw_data'!AB161))="WFH",UPPER(TRIM('01_raw_data'!AB161))="WORK FROM HOME"),"Remote",IF(OR(UPPER(TRIM('01_raw_data'!AB161))="ONSITE",UPPER(TRIM('01_raw_data'!AB161))="ON-SITE",UPPER(TRIM('01_raw_data'!AB161))="OFFICE"),"Office"))),"Check")</f>
        <v>Hybrid</v>
      </c>
      <c r="AD158" t="str">
        <f>IFERROR(VLOOKUP(UPPER(TRIM('01_raw_data'!AC161)),'09_cost_center'!$A$5:$E$19,1,FALSE), "Check")</f>
        <v>EU-CC401</v>
      </c>
      <c r="AE158" t="str">
        <f>IFERROR(IF(OR(UPPER(TRIM('01_raw_data'!AD161))="CONTRACT", UPPER(TRIM('01_raw_data'!AD161))="CONTRACTOR"), "Contract", IF(OR(PROPER(TRIM('01_raw_data'!AD161))="FTE", UPPER(TRIM('01_raw_data'!AD161))="FULL TIME", UPPER(TRIM('01_raw_data'!AD161))="FULL-TIME"), "Full Time", IF(OR(UPPER(TRIM('01_raw_data'!AD161))="INTERN", UPPER(TRIM('01_raw_data'!AD161))="INTERNSHIP"), "Intern", IF(OR(UPPER(TRIM('01_raw_data'!AD161))="PART TIME", UPPER(TRIM('01_raw_data'!AD161))="PART-TIME"), "Part Time")))), "Check")</f>
        <v>Contract</v>
      </c>
      <c r="AF158">
        <f>IFERROR(IF(AND(VALUE('01_raw_data'!AE161)&gt;=0,VALUE('01_raw_data'!AE161)&lt;=100), VALUE('01_raw_data'!AE161), "Check"), "Check")</f>
        <v>54.4</v>
      </c>
    </row>
    <row r="159" spans="1:32" x14ac:dyDescent="0.2">
      <c r="A159" t="str">
        <f>"E"&amp;TEXT(VALUE(SUBSTITUTE(UPPER(TRIM('01_raw_data'!A162)),"E","")),"0000")</f>
        <v>E0158</v>
      </c>
      <c r="B159" t="str">
        <f>IF('01_raw_data'!B162="", "", PROPER(TRIM('01_raw_data'!B162)))</f>
        <v>Oliwia Jones</v>
      </c>
      <c r="C159" t="str">
        <f>_xlfn.XLOOKUP(PROPER(TRIM('01_raw_data'!C162)),'03_lookups'!$A$4:$A$9,'03_lookups'!$B$4:$B$9,"Needs Review")</f>
        <v>Female</v>
      </c>
      <c r="D159">
        <f>VALUE('01_raw_data'!D162)</f>
        <v>57</v>
      </c>
      <c r="E159" s="17" t="str">
        <f>IF(OR('01_raw_data'!E162="", LOWER(TRIM('01_raw_data'!E162))="not available"), "Missing", '01_raw_data'!E162)</f>
        <v>31/02/2023</v>
      </c>
      <c r="F159" t="str">
        <f t="shared" si="2"/>
        <v>Needs Review</v>
      </c>
      <c r="G159" t="str">
        <f>_xlfn.XLOOKUP(UPPER(TRIM('01_raw_data'!F162)),'04_departments'!A162:A217,'04_departments'!C162:C217,"Needs Review")</f>
        <v>Needs Review</v>
      </c>
      <c r="H159" t="str">
        <f>_xlfn.XLOOKUP('01_clean_data'!G159, '04_departments'!$C$5:$C$60,'04_departments'!$D$5:$D$60,"Needs Review")</f>
        <v>Needs Review</v>
      </c>
      <c r="I159" t="str">
        <f>PROPER(TRIM('01_raw_data'!H162))</f>
        <v>Platform Engineer</v>
      </c>
      <c r="J159" t="str">
        <f>IFERROR(UPPER('01_raw_data'!I162), "")</f>
        <v xml:space="preserve"> L1 </v>
      </c>
      <c r="K159" t="str">
        <f>IFERROR(UPPER('01_raw_data'!J162), "")</f>
        <v>M044</v>
      </c>
      <c r="L159" t="str">
        <f>IFERROR(VLOOKUP(K159,'05_manager_mapping'!$A$5:$B$64,2), "Missing")</f>
        <v>Sophia Russo</v>
      </c>
      <c r="M159" t="str">
        <f>IFERROR(_xlfn.XLOOKUP('01_raw_data'!L162,'06_location_master'!$B$5:$B$60,'06_location_master'!$C$5:$C$60), "Missing Location")</f>
        <v>Rotterdam</v>
      </c>
      <c r="N159" t="str">
        <f>IFERROR(_xlfn.XLOOKUP(M159,'06_location_master'!$C$5:$C$60,'06_location_master'!$D$5:$D$60), "Missing Country")</f>
        <v>Netherlands</v>
      </c>
      <c r="O159" t="str">
        <f>IFERROR(_xlfn.XLOOKUP(M159,'06_location_master'!$C$5:$C$60,'06_location_master'!$E$5:$E$60), "Missing State")</f>
        <v>South Holland</v>
      </c>
      <c r="P159" s="17">
        <f>IFERROR(--'01_raw_data'!O162,"Missing Date")</f>
        <v>45784</v>
      </c>
      <c r="Q159" s="17" t="str">
        <f>IF(TRIM('01_raw_data'!P162)="","", IFERROR('01_raw_data'!P162, "check"))</f>
        <v/>
      </c>
      <c r="R159" t="str">
        <f>IFERROR(IF(OR(UPPER(TRIM('01_raw_data'!Q162))="A",UPPER(TRIM('01_raw_data'!Q162)="ACTVE"),UPPER(TRIM('01_raw_data'!Q162))="ACTIVE"), "Active", IF(OR(UPPER(TRIM('01_raw_data'!Q162)="INACTIVE"),UPPER(TRIM('01_raw_data'!Q162))="INACTVE"),"Inactive",IF(OR(UPPER(TRIM('01_raw_data'!Q162))="EXITED"), "Exited", IF(OR(UPPER(TRIM('01_raw_data'!Q162))="TERMINATED"), "Terminated", IF(OR(UPPER(TRIM('01_raw_data'!Q162))="LEFT"),"Left",IF(OR(UPPER(TRIM('01_raw_data'!Q162))="RESIGNED"),"Resigned")))))),"Check")</f>
        <v>Active</v>
      </c>
      <c r="S159" s="19">
        <f>IFERROR(IF(VALUE('01_raw_data'!R162)&gt;0,VALUE('01_raw_data'!R162),"Check"),"Check")</f>
        <v>45000</v>
      </c>
      <c r="T159" s="19">
        <f>IFERROR(IF(VALUE('01_raw_data'!S162)&gt;0, VALUE('01_raw_data'!S162), "Check"), "Check")</f>
        <v>2200</v>
      </c>
      <c r="U159">
        <f>IFERROR(VLOOKUP(UPPER(TRIM('01_raw_data'!T162)),'07_performance_master'!$A$5:$B$14,2,FALSE),"Check")</f>
        <v>3</v>
      </c>
      <c r="V159">
        <f>IFERROR(IF(VALUE('01_raw_data'!U162)&gt;0,VALUE('01_raw_data'!U162),"Check"),"Check")</f>
        <v>9</v>
      </c>
      <c r="W159">
        <f>IFERROR(IF(VALUE('01_raw_data'!V162)&gt;=0, VALUE('01_raw_data'!V162), "Check"), "Check")</f>
        <v>20</v>
      </c>
      <c r="X159">
        <f>IFERROR(IF(VALUE('01_raw_data'!W162)&gt;=0, VALUE('01_raw_data'!W162),"Check"), "Check")</f>
        <v>6</v>
      </c>
      <c r="Y159">
        <f>IFERROR(IF(AND(VALUE('01_raw_data'!X162)&gt;=0, VALUE('01_raw_data'!X162)&lt;=100), VALUE('01_raw_data'!X162), "Check"), "Check")</f>
        <v>64</v>
      </c>
      <c r="Z159" t="str">
        <f>IFERROR(IF(OR(UPPER(TRIM('01_raw_data'!Y162))="YES", UPPER(TRIM('01_raw_data'!Y162))="PROMOTED"),"Promoted", IF(OR(UPPER(TRIM('01_raw_data'!Y162))="NO",UPPER(TRIM('01_raw_data'!Y162))="NOT PROMOTED"), "Not Promoted", "Check")),"Check")</f>
        <v>Not Promoted</v>
      </c>
      <c r="AA159" t="str">
        <f>IFERROR(PROPER(TRIM('01_raw_data'!Z162)), "")</f>
        <v>Bachelor'S</v>
      </c>
      <c r="AB159" t="str">
        <f>IFERROR(PROPER(TRIM('01_raw_data'!AA162)),"")</f>
        <v>Internal Transfer</v>
      </c>
      <c r="AC159" t="str">
        <f>IFERROR(IF(UPPER(TRIM('01_raw_data'!AB162))="HYBRID","Hybrid",IF(OR(UPPER(TRIM('01_raw_data'!AB162))="REMOTE",UPPER(TRIM('01_raw_data'!AB162))="WFH",UPPER(TRIM('01_raw_data'!AB162))="WORK FROM HOME"),"Remote",IF(OR(UPPER(TRIM('01_raw_data'!AB162))="ONSITE",UPPER(TRIM('01_raw_data'!AB162))="ON-SITE",UPPER(TRIM('01_raw_data'!AB162))="OFFICE"),"Office"))),"Check")</f>
        <v>Office</v>
      </c>
      <c r="AD159" t="str">
        <f>IFERROR(VLOOKUP(UPPER(TRIM('01_raw_data'!AC162)),'09_cost_center'!$A$5:$E$19,1,FALSE), "Check")</f>
        <v>EU-CC101</v>
      </c>
      <c r="AE159" t="str">
        <f>IFERROR(IF(OR(UPPER(TRIM('01_raw_data'!AD162))="CONTRACT", UPPER(TRIM('01_raw_data'!AD162))="CONTRACTOR"), "Contract", IF(OR(PROPER(TRIM('01_raw_data'!AD162))="FTE", UPPER(TRIM('01_raw_data'!AD162))="FULL TIME", UPPER(TRIM('01_raw_data'!AD162))="FULL-TIME"), "Full Time", IF(OR(UPPER(TRIM('01_raw_data'!AD162))="INTERN", UPPER(TRIM('01_raw_data'!AD162))="INTERNSHIP"), "Intern", IF(OR(UPPER(TRIM('01_raw_data'!AD162))="PART TIME", UPPER(TRIM('01_raw_data'!AD162))="PART-TIME"), "Part Time")))), "Check")</f>
        <v>Full Time</v>
      </c>
      <c r="AF159">
        <f>IFERROR(IF(AND(VALUE('01_raw_data'!AE162)&gt;=0,VALUE('01_raw_data'!AE162)&lt;=100), VALUE('01_raw_data'!AE162), "Check"), "Check")</f>
        <v>58.6</v>
      </c>
    </row>
    <row r="160" spans="1:32" x14ac:dyDescent="0.2">
      <c r="A160" t="str">
        <f>"E"&amp;TEXT(VALUE(SUBSTITUTE(UPPER(TRIM('01_raw_data'!A163)),"E","")),"0000")</f>
        <v>E0159</v>
      </c>
      <c r="B160" t="str">
        <f>IF('01_raw_data'!B163="", "", PROPER(TRIM('01_raw_data'!B163)))</f>
        <v>Emil Evans</v>
      </c>
      <c r="C160" t="str">
        <f>_xlfn.XLOOKUP(PROPER(TRIM('01_raw_data'!C163)),'03_lookups'!$A$4:$A$9,'03_lookups'!$B$4:$B$9,"Needs Review")</f>
        <v>Female</v>
      </c>
      <c r="D160">
        <f>VALUE('01_raw_data'!D163)</f>
        <v>57</v>
      </c>
      <c r="E160" s="17">
        <f>IF(OR('01_raw_data'!E163="", LOWER(TRIM('01_raw_data'!E163))="not available"), "Missing", '01_raw_data'!E163)</f>
        <v>25132</v>
      </c>
      <c r="F160" t="str">
        <f t="shared" si="2"/>
        <v>Valid</v>
      </c>
      <c r="G160" t="str">
        <f>_xlfn.XLOOKUP(UPPER(TRIM('01_raw_data'!F163)),'04_departments'!A163:A218,'04_departments'!C163:C218,"Needs Review")</f>
        <v>Needs Review</v>
      </c>
      <c r="H160" t="str">
        <f>_xlfn.XLOOKUP('01_clean_data'!G160, '04_departments'!$C$5:$C$60,'04_departments'!$D$5:$D$60,"Needs Review")</f>
        <v>Needs Review</v>
      </c>
      <c r="I160" t="str">
        <f>PROPER(TRIM('01_raw_data'!H163))</f>
        <v>Financial Analyst</v>
      </c>
      <c r="J160" t="str">
        <f>IFERROR(UPPER('01_raw_data'!I163), "")</f>
        <v>L1</v>
      </c>
      <c r="K160" t="str">
        <f>IFERROR(UPPER('01_raw_data'!J163), "")</f>
        <v>M043</v>
      </c>
      <c r="L160" t="str">
        <f>IFERROR(VLOOKUP(K160,'05_manager_mapping'!$A$5:$B$64,2), "Missing")</f>
        <v>Martina Pereira</v>
      </c>
      <c r="M160" t="str">
        <f>IFERROR(_xlfn.XLOOKUP('01_raw_data'!L163,'06_location_master'!$B$5:$B$60,'06_location_master'!$C$5:$C$60), "Missing Location")</f>
        <v>Missing Location</v>
      </c>
      <c r="N160" t="str">
        <f>IFERROR(_xlfn.XLOOKUP(M160,'06_location_master'!$C$5:$C$60,'06_location_master'!$D$5:$D$60), "Missing Country")</f>
        <v>Missing Country</v>
      </c>
      <c r="O160" t="str">
        <f>IFERROR(_xlfn.XLOOKUP(M160,'06_location_master'!$C$5:$C$60,'06_location_master'!$E$5:$E$60), "Missing State")</f>
        <v>Missing State</v>
      </c>
      <c r="P160" s="17">
        <f>IFERROR(--'01_raw_data'!O163,"Missing Date")</f>
        <v>45149</v>
      </c>
      <c r="Q160" s="17" t="str">
        <f>IF(TRIM('01_raw_data'!P163)="","", IFERROR('01_raw_data'!P163, "check"))</f>
        <v/>
      </c>
      <c r="R160" t="str">
        <f>IFERROR(IF(OR(UPPER(TRIM('01_raw_data'!Q163))="A",UPPER(TRIM('01_raw_data'!Q163)="ACTVE"),UPPER(TRIM('01_raw_data'!Q163))="ACTIVE"), "Active", IF(OR(UPPER(TRIM('01_raw_data'!Q163)="INACTIVE"),UPPER(TRIM('01_raw_data'!Q163))="INACTVE"),"Inactive",IF(OR(UPPER(TRIM('01_raw_data'!Q163))="EXITED"), "Exited", IF(OR(UPPER(TRIM('01_raw_data'!Q163))="TERMINATED"), "Terminated", IF(OR(UPPER(TRIM('01_raw_data'!Q163))="LEFT"),"Left",IF(OR(UPPER(TRIM('01_raw_data'!Q163))="RESIGNED"),"Resigned")))))),"Check")</f>
        <v>Active</v>
      </c>
      <c r="S160" s="19">
        <f>IFERROR(IF(VALUE('01_raw_data'!R163)&gt;0,VALUE('01_raw_data'!R163),"Check"),"Check")</f>
        <v>42000</v>
      </c>
      <c r="T160" s="19">
        <f>IFERROR(IF(VALUE('01_raw_data'!S163)&gt;0, VALUE('01_raw_data'!S163), "Check"), "Check")</f>
        <v>2100</v>
      </c>
      <c r="U160">
        <f>IFERROR(VLOOKUP(UPPER(TRIM('01_raw_data'!T163)),'07_performance_master'!$A$5:$B$14,2,FALSE),"Check")</f>
        <v>3</v>
      </c>
      <c r="V160">
        <f>IFERROR(IF(VALUE('01_raw_data'!U163)&gt;0,VALUE('01_raw_data'!U163),"Check"),"Check")</f>
        <v>23</v>
      </c>
      <c r="W160">
        <f>IFERROR(IF(VALUE('01_raw_data'!V163)&gt;=0, VALUE('01_raw_data'!V163), "Check"), "Check")</f>
        <v>17</v>
      </c>
      <c r="X160">
        <f>IFERROR(IF(VALUE('01_raw_data'!W163)&gt;=0, VALUE('01_raw_data'!W163),"Check"), "Check")</f>
        <v>15</v>
      </c>
      <c r="Y160">
        <f>IFERROR(IF(AND(VALUE('01_raw_data'!X163)&gt;=0, VALUE('01_raw_data'!X163)&lt;=100), VALUE('01_raw_data'!X163), "Check"), "Check")</f>
        <v>76</v>
      </c>
      <c r="Z160" t="str">
        <f>IFERROR(IF(OR(UPPER(TRIM('01_raw_data'!Y163))="YES", UPPER(TRIM('01_raw_data'!Y163))="PROMOTED"),"Promoted", IF(OR(UPPER(TRIM('01_raw_data'!Y163))="NO",UPPER(TRIM('01_raw_data'!Y163))="NOT PROMOTED"), "Not Promoted", "Check")),"Check")</f>
        <v>Not Promoted</v>
      </c>
      <c r="AA160" t="str">
        <f>IFERROR(PROPER(TRIM('01_raw_data'!Z163)), "")</f>
        <v>Bachelor'S</v>
      </c>
      <c r="AB160" t="str">
        <f>IFERROR(PROPER(TRIM('01_raw_data'!AA163)),"")</f>
        <v>Internal Transfer</v>
      </c>
      <c r="AC160" t="str">
        <f>IFERROR(IF(UPPER(TRIM('01_raw_data'!AB163))="HYBRID","Hybrid",IF(OR(UPPER(TRIM('01_raw_data'!AB163))="REMOTE",UPPER(TRIM('01_raw_data'!AB163))="WFH",UPPER(TRIM('01_raw_data'!AB163))="WORK FROM HOME"),"Remote",IF(OR(UPPER(TRIM('01_raw_data'!AB163))="ONSITE",UPPER(TRIM('01_raw_data'!AB163))="ON-SITE",UPPER(TRIM('01_raw_data'!AB163))="OFFICE"),"Office"))),"Check")</f>
        <v>Hybrid</v>
      </c>
      <c r="AD160" t="str">
        <f>IFERROR(VLOOKUP(UPPER(TRIM('01_raw_data'!AC163)),'09_cost_center'!$A$5:$E$19,1,FALSE), "Check")</f>
        <v>EU-CC301</v>
      </c>
      <c r="AE160" t="str">
        <f>IFERROR(IF(OR(UPPER(TRIM('01_raw_data'!AD163))="CONTRACT", UPPER(TRIM('01_raw_data'!AD163))="CONTRACTOR"), "Contract", IF(OR(PROPER(TRIM('01_raw_data'!AD163))="FTE", UPPER(TRIM('01_raw_data'!AD163))="FULL TIME", UPPER(TRIM('01_raw_data'!AD163))="FULL-TIME"), "Full Time", IF(OR(UPPER(TRIM('01_raw_data'!AD163))="INTERN", UPPER(TRIM('01_raw_data'!AD163))="INTERNSHIP"), "Intern", IF(OR(UPPER(TRIM('01_raw_data'!AD163))="PART TIME", UPPER(TRIM('01_raw_data'!AD163))="PART-TIME"), "Part Time")))), "Check")</f>
        <v>Full Time</v>
      </c>
      <c r="AF160">
        <f>IFERROR(IF(AND(VALUE('01_raw_data'!AE163)&gt;=0,VALUE('01_raw_data'!AE163)&lt;=100), VALUE('01_raw_data'!AE163), "Check"), "Check")</f>
        <v>61.8</v>
      </c>
    </row>
    <row r="161" spans="1:32" x14ac:dyDescent="0.2">
      <c r="A161" t="str">
        <f>"E"&amp;TEXT(VALUE(SUBSTITUTE(UPPER(TRIM('01_raw_data'!A164)),"E","")),"0000")</f>
        <v>E0160</v>
      </c>
      <c r="B161" t="str">
        <f>IF('01_raw_data'!B164="", "", PROPER(TRIM('01_raw_data'!B164)))</f>
        <v>Emil Lewandowski</v>
      </c>
      <c r="C161" t="str">
        <f>_xlfn.XLOOKUP(PROPER(TRIM('01_raw_data'!C164)),'03_lookups'!$A$4:$A$9,'03_lookups'!$B$4:$B$9,"Needs Review")</f>
        <v>Female</v>
      </c>
      <c r="D161">
        <f>VALUE('01_raw_data'!D164)</f>
        <v>49</v>
      </c>
      <c r="E161" s="17">
        <f>IF(OR('01_raw_data'!E164="", LOWER(TRIM('01_raw_data'!E164))="not available"), "Missing", '01_raw_data'!E164)</f>
        <v>28204</v>
      </c>
      <c r="F161" t="str">
        <f t="shared" si="2"/>
        <v>Valid</v>
      </c>
      <c r="G161" t="str">
        <f>_xlfn.XLOOKUP(UPPER(TRIM('01_raw_data'!F164)),'04_departments'!A164:A219,'04_departments'!C164:C219,"Needs Review")</f>
        <v>Needs Review</v>
      </c>
      <c r="H161" t="str">
        <f>_xlfn.XLOOKUP('01_clean_data'!G161, '04_departments'!$C$5:$C$60,'04_departments'!$D$5:$D$60,"Needs Review")</f>
        <v>Needs Review</v>
      </c>
      <c r="I161" t="str">
        <f>PROPER(TRIM('01_raw_data'!H164))</f>
        <v>Senior Software Engineer</v>
      </c>
      <c r="J161" t="str">
        <f>IFERROR(UPPER('01_raw_data'!I164), "")</f>
        <v>L2</v>
      </c>
      <c r="K161" t="str">
        <f>IFERROR(UPPER('01_raw_data'!J164), "")</f>
        <v>M051</v>
      </c>
      <c r="L161" t="str">
        <f>IFERROR(VLOOKUP(K161,'05_manager_mapping'!$A$5:$B$64,2), "Missing")</f>
        <v>Eva Bianchi</v>
      </c>
      <c r="M161" t="str">
        <f>IFERROR(_xlfn.XLOOKUP('01_raw_data'!L164,'06_location_master'!$B$5:$B$60,'06_location_master'!$C$5:$C$60), "Missing Location")</f>
        <v>Warsaw</v>
      </c>
      <c r="N161" t="str">
        <f>IFERROR(_xlfn.XLOOKUP(M161,'06_location_master'!$C$5:$C$60,'06_location_master'!$D$5:$D$60), "Missing Country")</f>
        <v>Poland</v>
      </c>
      <c r="O161" t="str">
        <f>IFERROR(_xlfn.XLOOKUP(M161,'06_location_master'!$C$5:$C$60,'06_location_master'!$E$5:$E$60), "Missing State")</f>
        <v>Masovian</v>
      </c>
      <c r="P161" s="17">
        <f>IFERROR(--'01_raw_data'!O164,"Missing Date")</f>
        <v>44352</v>
      </c>
      <c r="Q161" s="17" t="str">
        <f>IF(TRIM('01_raw_data'!P164)="","", IFERROR('01_raw_data'!P164, "check"))</f>
        <v/>
      </c>
      <c r="R161" t="str">
        <f>IFERROR(IF(OR(UPPER(TRIM('01_raw_data'!Q164))="A",UPPER(TRIM('01_raw_data'!Q164)="ACTVE"),UPPER(TRIM('01_raw_data'!Q164))="ACTIVE"), "Active", IF(OR(UPPER(TRIM('01_raw_data'!Q164)="INACTIVE"),UPPER(TRIM('01_raw_data'!Q164))="INACTVE"),"Inactive",IF(OR(UPPER(TRIM('01_raw_data'!Q164))="EXITED"), "Exited", IF(OR(UPPER(TRIM('01_raw_data'!Q164))="TERMINATED"), "Terminated", IF(OR(UPPER(TRIM('01_raw_data'!Q164))="LEFT"),"Left",IF(OR(UPPER(TRIM('01_raw_data'!Q164))="RESIGNED"),"Resigned")))))),"Check")</f>
        <v>Active</v>
      </c>
      <c r="S161" s="19">
        <f>IFERROR(IF(VALUE('01_raw_data'!R164)&gt;0,VALUE('01_raw_data'!R164),"Check"),"Check")</f>
        <v>39000</v>
      </c>
      <c r="T161" s="19">
        <f>IFERROR(IF(VALUE('01_raw_data'!S164)&gt;0, VALUE('01_raw_data'!S164), "Check"), "Check")</f>
        <v>2000</v>
      </c>
      <c r="U161">
        <f>IFERROR(VLOOKUP(UPPER(TRIM('01_raw_data'!T164)),'07_performance_master'!$A$5:$B$14,2,FALSE),"Check")</f>
        <v>3</v>
      </c>
      <c r="V161">
        <f>IFERROR(IF(VALUE('01_raw_data'!U164)&gt;0,VALUE('01_raw_data'!U164),"Check"),"Check")</f>
        <v>4</v>
      </c>
      <c r="W161">
        <f>IFERROR(IF(VALUE('01_raw_data'!V164)&gt;=0, VALUE('01_raw_data'!V164), "Check"), "Check")</f>
        <v>19</v>
      </c>
      <c r="X161">
        <f>IFERROR(IF(VALUE('01_raw_data'!W164)&gt;=0, VALUE('01_raw_data'!W164),"Check"), "Check")</f>
        <v>7</v>
      </c>
      <c r="Y161">
        <f>IFERROR(IF(AND(VALUE('01_raw_data'!X164)&gt;=0, VALUE('01_raw_data'!X164)&lt;=100), VALUE('01_raw_data'!X164), "Check"), "Check")</f>
        <v>65</v>
      </c>
      <c r="Z161" t="str">
        <f>IFERROR(IF(OR(UPPER(TRIM('01_raw_data'!Y164))="YES", UPPER(TRIM('01_raw_data'!Y164))="PROMOTED"),"Promoted", IF(OR(UPPER(TRIM('01_raw_data'!Y164))="NO",UPPER(TRIM('01_raw_data'!Y164))="NOT PROMOTED"), "Not Promoted", "Check")),"Check")</f>
        <v>Not Promoted</v>
      </c>
      <c r="AA161" t="str">
        <f>IFERROR(PROPER(TRIM('01_raw_data'!Z164)), "")</f>
        <v>Master'S</v>
      </c>
      <c r="AB161" t="str">
        <f>IFERROR(PROPER(TRIM('01_raw_data'!AA164)),"")</f>
        <v>Employee Referral</v>
      </c>
      <c r="AC161" t="str">
        <f>IFERROR(IF(UPPER(TRIM('01_raw_data'!AB164))="HYBRID","Hybrid",IF(OR(UPPER(TRIM('01_raw_data'!AB164))="REMOTE",UPPER(TRIM('01_raw_data'!AB164))="WFH",UPPER(TRIM('01_raw_data'!AB164))="WORK FROM HOME"),"Remote",IF(OR(UPPER(TRIM('01_raw_data'!AB164))="ONSITE",UPPER(TRIM('01_raw_data'!AB164))="ON-SITE",UPPER(TRIM('01_raw_data'!AB164))="OFFICE"),"Office"))),"Check")</f>
        <v>Remote</v>
      </c>
      <c r="AD161" t="str">
        <f>IFERROR(VLOOKUP(UPPER(TRIM('01_raw_data'!AC164)),'09_cost_center'!$A$5:$E$19,1,FALSE), "Check")</f>
        <v>EU-CC101</v>
      </c>
      <c r="AE161" t="str">
        <f>IFERROR(IF(OR(UPPER(TRIM('01_raw_data'!AD164))="CONTRACT", UPPER(TRIM('01_raw_data'!AD164))="CONTRACTOR"), "Contract", IF(OR(PROPER(TRIM('01_raw_data'!AD164))="FTE", UPPER(TRIM('01_raw_data'!AD164))="FULL TIME", UPPER(TRIM('01_raw_data'!AD164))="FULL-TIME"), "Full Time", IF(OR(UPPER(TRIM('01_raw_data'!AD164))="INTERN", UPPER(TRIM('01_raw_data'!AD164))="INTERNSHIP"), "Intern", IF(OR(UPPER(TRIM('01_raw_data'!AD164))="PART TIME", UPPER(TRIM('01_raw_data'!AD164))="PART-TIME"), "Part Time")))), "Check")</f>
        <v>Contract</v>
      </c>
      <c r="AF161">
        <f>IFERROR(IF(AND(VALUE('01_raw_data'!AE164)&gt;=0,VALUE('01_raw_data'!AE164)&lt;=100), VALUE('01_raw_data'!AE164), "Check"), "Check")</f>
        <v>57.2</v>
      </c>
    </row>
    <row r="162" spans="1:32" x14ac:dyDescent="0.2">
      <c r="A162" t="str">
        <f>"E"&amp;TEXT(VALUE(SUBSTITUTE(UPPER(TRIM('01_raw_data'!A165)),"E","")),"0000")</f>
        <v>E0161</v>
      </c>
      <c r="B162" t="str">
        <f>IF('01_raw_data'!B165="", "", PROPER(TRIM('01_raw_data'!B165)))</f>
        <v>Lea Martin</v>
      </c>
      <c r="C162" t="str">
        <f>_xlfn.XLOOKUP(PROPER(TRIM('01_raw_data'!C165)),'03_lookups'!$A$4:$A$9,'03_lookups'!$B$4:$B$9,"Needs Review")</f>
        <v>Male</v>
      </c>
      <c r="D162">
        <f>VALUE('01_raw_data'!D165)</f>
        <v>26</v>
      </c>
      <c r="E162" s="17">
        <f>IF(OR('01_raw_data'!E165="", LOWER(TRIM('01_raw_data'!E165))="not available"), "Missing", '01_raw_data'!E165)</f>
        <v>36653</v>
      </c>
      <c r="F162" t="str">
        <f t="shared" si="2"/>
        <v>Valid</v>
      </c>
      <c r="G162" t="str">
        <f>_xlfn.XLOOKUP(UPPER(TRIM('01_raw_data'!F165)),'04_departments'!A165:A220,'04_departments'!C165:C220,"Needs Review")</f>
        <v>Needs Review</v>
      </c>
      <c r="H162" t="str">
        <f>_xlfn.XLOOKUP('01_clean_data'!G162, '04_departments'!$C$5:$C$60,'04_departments'!$D$5:$D$60,"Needs Review")</f>
        <v>Needs Review</v>
      </c>
      <c r="I162" t="str">
        <f>PROPER(TRIM('01_raw_data'!H165))</f>
        <v>Compliance Analyst</v>
      </c>
      <c r="J162" t="str">
        <f>IFERROR(UPPER('01_raw_data'!I165), "")</f>
        <v>L4</v>
      </c>
      <c r="K162" t="str">
        <f>IFERROR(UPPER('01_raw_data'!J165), "")</f>
        <v>M025</v>
      </c>
      <c r="L162" t="str">
        <f>IFERROR(VLOOKUP(K162,'05_manager_mapping'!$A$5:$B$64,2), "Missing")</f>
        <v>Elias De Jong</v>
      </c>
      <c r="M162" t="str">
        <f>IFERROR(_xlfn.XLOOKUP('01_raw_data'!L165,'06_location_master'!$B$5:$B$60,'06_location_master'!$C$5:$C$60), "Missing Location")</f>
        <v>Warsaw</v>
      </c>
      <c r="N162" t="str">
        <f>IFERROR(_xlfn.XLOOKUP(M162,'06_location_master'!$C$5:$C$60,'06_location_master'!$D$5:$D$60), "Missing Country")</f>
        <v>Poland</v>
      </c>
      <c r="O162" t="str">
        <f>IFERROR(_xlfn.XLOOKUP(M162,'06_location_master'!$C$5:$C$60,'06_location_master'!$E$5:$E$60), "Missing State")</f>
        <v>Masovian</v>
      </c>
      <c r="P162" s="17">
        <f>IFERROR(--'01_raw_data'!O165,"Missing Date")</f>
        <v>43483</v>
      </c>
      <c r="Q162" s="17" t="str">
        <f>IF(TRIM('01_raw_data'!P165)="","", IFERROR('01_raw_data'!P165, "check"))</f>
        <v/>
      </c>
      <c r="R162" t="str">
        <f>IFERROR(IF(OR(UPPER(TRIM('01_raw_data'!Q165))="A",UPPER(TRIM('01_raw_data'!Q165)="ACTVE"),UPPER(TRIM('01_raw_data'!Q165))="ACTIVE"), "Active", IF(OR(UPPER(TRIM('01_raw_data'!Q165)="INACTIVE"),UPPER(TRIM('01_raw_data'!Q165))="INACTVE"),"Inactive",IF(OR(UPPER(TRIM('01_raw_data'!Q165))="EXITED"), "Exited", IF(OR(UPPER(TRIM('01_raw_data'!Q165))="TERMINATED"), "Terminated", IF(OR(UPPER(TRIM('01_raw_data'!Q165))="LEFT"),"Left",IF(OR(UPPER(TRIM('01_raw_data'!Q165))="RESIGNED"),"Resigned")))))),"Check")</f>
        <v>Active</v>
      </c>
      <c r="S162" s="19">
        <f>IFERROR(IF(VALUE('01_raw_data'!R165)&gt;0,VALUE('01_raw_data'!R165),"Check"),"Check")</f>
        <v>87000</v>
      </c>
      <c r="T162" s="19">
        <f>IFERROR(IF(VALUE('01_raw_data'!S165)&gt;0, VALUE('01_raw_data'!S165), "Check"), "Check")</f>
        <v>4400</v>
      </c>
      <c r="U162">
        <f>IFERROR(VLOOKUP(UPPER(TRIM('01_raw_data'!T165)),'07_performance_master'!$A$5:$B$14,2,FALSE),"Check")</f>
        <v>3</v>
      </c>
      <c r="V162">
        <f>IFERROR(IF(VALUE('01_raw_data'!U165)&gt;0,VALUE('01_raw_data'!U165),"Check"),"Check")</f>
        <v>20</v>
      </c>
      <c r="W162">
        <f>IFERROR(IF(VALUE('01_raw_data'!V165)&gt;=0, VALUE('01_raw_data'!V165), "Check"), "Check")</f>
        <v>11</v>
      </c>
      <c r="X162">
        <f>IFERROR(IF(VALUE('01_raw_data'!W165)&gt;=0, VALUE('01_raw_data'!W165),"Check"), "Check")</f>
        <v>0</v>
      </c>
      <c r="Y162">
        <f>IFERROR(IF(AND(VALUE('01_raw_data'!X165)&gt;=0, VALUE('01_raw_data'!X165)&lt;=100), VALUE('01_raw_data'!X165), "Check"), "Check")</f>
        <v>81</v>
      </c>
      <c r="Z162" t="str">
        <f>IFERROR(IF(OR(UPPER(TRIM('01_raw_data'!Y165))="YES", UPPER(TRIM('01_raw_data'!Y165))="PROMOTED"),"Promoted", IF(OR(UPPER(TRIM('01_raw_data'!Y165))="NO",UPPER(TRIM('01_raw_data'!Y165))="NOT PROMOTED"), "Not Promoted", "Check")),"Check")</f>
        <v>Not Promoted</v>
      </c>
      <c r="AA162" t="str">
        <f>IFERROR(PROPER(TRIM('01_raw_data'!Z165)), "")</f>
        <v>Master'S</v>
      </c>
      <c r="AB162" t="str">
        <f>IFERROR(PROPER(TRIM('01_raw_data'!AA165)),"")</f>
        <v>Internal Transfer</v>
      </c>
      <c r="AC162" t="str">
        <f>IFERROR(IF(UPPER(TRIM('01_raw_data'!AB165))="HYBRID","Hybrid",IF(OR(UPPER(TRIM('01_raw_data'!AB165))="REMOTE",UPPER(TRIM('01_raw_data'!AB165))="WFH",UPPER(TRIM('01_raw_data'!AB165))="WORK FROM HOME"),"Remote",IF(OR(UPPER(TRIM('01_raw_data'!AB165))="ONSITE",UPPER(TRIM('01_raw_data'!AB165))="ON-SITE",UPPER(TRIM('01_raw_data'!AB165))="OFFICE"),"Office"))),"Check")</f>
        <v>Office</v>
      </c>
      <c r="AD162" t="str">
        <f>IFERROR(VLOOKUP(UPPER(TRIM('01_raw_data'!AC165)),'09_cost_center'!$A$5:$E$19,1,FALSE), "Check")</f>
        <v>EU-CC502</v>
      </c>
      <c r="AE162" t="str">
        <f>IFERROR(IF(OR(UPPER(TRIM('01_raw_data'!AD165))="CONTRACT", UPPER(TRIM('01_raw_data'!AD165))="CONTRACTOR"), "Contract", IF(OR(PROPER(TRIM('01_raw_data'!AD165))="FTE", UPPER(TRIM('01_raw_data'!AD165))="FULL TIME", UPPER(TRIM('01_raw_data'!AD165))="FULL-TIME"), "Full Time", IF(OR(UPPER(TRIM('01_raw_data'!AD165))="INTERN", UPPER(TRIM('01_raw_data'!AD165))="INTERNSHIP"), "Intern", IF(OR(UPPER(TRIM('01_raw_data'!AD165))="PART TIME", UPPER(TRIM('01_raw_data'!AD165))="PART-TIME"), "Part Time")))), "Check")</f>
        <v>Full Time</v>
      </c>
      <c r="AF162">
        <f>IFERROR(IF(AND(VALUE('01_raw_data'!AE165)&gt;=0,VALUE('01_raw_data'!AE165)&lt;=100), VALUE('01_raw_data'!AE165), "Check"), "Check")</f>
        <v>70.3</v>
      </c>
    </row>
    <row r="163" spans="1:32" x14ac:dyDescent="0.2">
      <c r="A163" t="str">
        <f>"E"&amp;TEXT(VALUE(SUBSTITUTE(UPPER(TRIM('01_raw_data'!A166)),"E","")),"0000")</f>
        <v>E0162</v>
      </c>
      <c r="B163" t="str">
        <f>IF('01_raw_data'!B166="", "", PROPER(TRIM('01_raw_data'!B166)))</f>
        <v>Ben Rossi</v>
      </c>
      <c r="C163" t="str">
        <f>_xlfn.XLOOKUP(PROPER(TRIM('01_raw_data'!C166)),'03_lookups'!$A$4:$A$9,'03_lookups'!$B$4:$B$9,"Needs Review")</f>
        <v>Male</v>
      </c>
      <c r="D163">
        <f>VALUE('01_raw_data'!D166)</f>
        <v>22</v>
      </c>
      <c r="E163" s="17">
        <f>IF(OR('01_raw_data'!E166="", LOWER(TRIM('01_raw_data'!E166))="not available"), "Missing", '01_raw_data'!E166)</f>
        <v>37813</v>
      </c>
      <c r="F163" t="str">
        <f t="shared" si="2"/>
        <v>Valid</v>
      </c>
      <c r="G163" t="str">
        <f>_xlfn.XLOOKUP(UPPER(TRIM('01_raw_data'!F166)),'04_departments'!A166:A221,'04_departments'!C166:C221,"Needs Review")</f>
        <v>Needs Review</v>
      </c>
      <c r="H163" t="str">
        <f>_xlfn.XLOOKUP('01_clean_data'!G163, '04_departments'!$C$5:$C$60,'04_departments'!$D$5:$D$60,"Needs Review")</f>
        <v>Needs Review</v>
      </c>
      <c r="I163" t="str">
        <f>PROPER(TRIM('01_raw_data'!H166))</f>
        <v>Lead Product Manager</v>
      </c>
      <c r="J163" t="str">
        <f>IFERROR(UPPER('01_raw_data'!I166), "")</f>
        <v>L6</v>
      </c>
      <c r="K163" t="str">
        <f>IFERROR(UPPER('01_raw_data'!J166), "")</f>
        <v>M027</v>
      </c>
      <c r="L163" t="str">
        <f>IFERROR(VLOOKUP(K163,'05_manager_mapping'!$A$5:$B$64,2), "Missing")</f>
        <v>Miguel Persson</v>
      </c>
      <c r="M163" t="str">
        <f>IFERROR(_xlfn.XLOOKUP('01_raw_data'!L166,'06_location_master'!$B$5:$B$60,'06_location_master'!$C$5:$C$60), "Missing Location")</f>
        <v>Warsaw</v>
      </c>
      <c r="N163" t="str">
        <f>IFERROR(_xlfn.XLOOKUP(M163,'06_location_master'!$C$5:$C$60,'06_location_master'!$D$5:$D$60), "Missing Country")</f>
        <v>Poland</v>
      </c>
      <c r="O163" t="str">
        <f>IFERROR(_xlfn.XLOOKUP(M163,'06_location_master'!$C$5:$C$60,'06_location_master'!$E$5:$E$60), "Missing State")</f>
        <v>Masovian</v>
      </c>
      <c r="P163" s="17">
        <f>IFERROR(--'01_raw_data'!O166,"Missing Date")</f>
        <v>43165</v>
      </c>
      <c r="Q163" s="17" t="str">
        <f>IF(TRIM('01_raw_data'!P166)="","", IFERROR('01_raw_data'!P166, "check"))</f>
        <v/>
      </c>
      <c r="R163" t="str">
        <f>IFERROR(IF(OR(UPPER(TRIM('01_raw_data'!Q166))="A",UPPER(TRIM('01_raw_data'!Q166)="ACTVE"),UPPER(TRIM('01_raw_data'!Q166))="ACTIVE"), "Active", IF(OR(UPPER(TRIM('01_raw_data'!Q166)="INACTIVE"),UPPER(TRIM('01_raw_data'!Q166))="INACTVE"),"Inactive",IF(OR(UPPER(TRIM('01_raw_data'!Q166))="EXITED"), "Exited", IF(OR(UPPER(TRIM('01_raw_data'!Q166))="TERMINATED"), "Terminated", IF(OR(UPPER(TRIM('01_raw_data'!Q166))="LEFT"),"Left",IF(OR(UPPER(TRIM('01_raw_data'!Q166))="RESIGNED"),"Resigned")))))),"Check")</f>
        <v>Active</v>
      </c>
      <c r="S163" s="19">
        <f>IFERROR(IF(VALUE('01_raw_data'!R166)&gt;0,VALUE('01_raw_data'!R166),"Check"),"Check")</f>
        <v>135000</v>
      </c>
      <c r="T163" s="19">
        <f>IFERROR(IF(VALUE('01_raw_data'!S166)&gt;0, VALUE('01_raw_data'!S166), "Check"), "Check")</f>
        <v>13500</v>
      </c>
      <c r="U163">
        <f>IFERROR(VLOOKUP(UPPER(TRIM('01_raw_data'!T166)),'07_performance_master'!$A$5:$B$14,2,FALSE),"Check")</f>
        <v>4</v>
      </c>
      <c r="V163">
        <f>IFERROR(IF(VALUE('01_raw_data'!U166)&gt;0,VALUE('01_raw_data'!U166),"Check"),"Check")</f>
        <v>35</v>
      </c>
      <c r="W163">
        <f>IFERROR(IF(VALUE('01_raw_data'!V166)&gt;=0, VALUE('01_raw_data'!V166), "Check"), "Check")</f>
        <v>24</v>
      </c>
      <c r="X163">
        <f>IFERROR(IF(VALUE('01_raw_data'!W166)&gt;=0, VALUE('01_raw_data'!W166),"Check"), "Check")</f>
        <v>14</v>
      </c>
      <c r="Y163">
        <f>IFERROR(IF(AND(VALUE('01_raw_data'!X166)&gt;=0, VALUE('01_raw_data'!X166)&lt;=100), VALUE('01_raw_data'!X166), "Check"), "Check")</f>
        <v>68</v>
      </c>
      <c r="Z163" t="str">
        <f>IFERROR(IF(OR(UPPER(TRIM('01_raw_data'!Y166))="YES", UPPER(TRIM('01_raw_data'!Y166))="PROMOTED"),"Promoted", IF(OR(UPPER(TRIM('01_raw_data'!Y166))="NO",UPPER(TRIM('01_raw_data'!Y166))="NOT PROMOTED"), "Not Promoted", "Check")),"Check")</f>
        <v>Not Promoted</v>
      </c>
      <c r="AA163" t="str">
        <f>IFERROR(PROPER(TRIM('01_raw_data'!Z166)), "")</f>
        <v>Bachelor'S</v>
      </c>
      <c r="AB163" t="str">
        <f>IFERROR(PROPER(TRIM('01_raw_data'!AA166)),"")</f>
        <v>Internal Transfer</v>
      </c>
      <c r="AC163" t="str">
        <f>IFERROR(IF(UPPER(TRIM('01_raw_data'!AB166))="HYBRID","Hybrid",IF(OR(UPPER(TRIM('01_raw_data'!AB166))="REMOTE",UPPER(TRIM('01_raw_data'!AB166))="WFH",UPPER(TRIM('01_raw_data'!AB166))="WORK FROM HOME"),"Remote",IF(OR(UPPER(TRIM('01_raw_data'!AB166))="ONSITE",UPPER(TRIM('01_raw_data'!AB166))="ON-SITE",UPPER(TRIM('01_raw_data'!AB166))="OFFICE"),"Office"))),"Check")</f>
        <v>Hybrid</v>
      </c>
      <c r="AD163" t="str">
        <f>IFERROR(VLOOKUP(UPPER(TRIM('01_raw_data'!AC166)),'09_cost_center'!$A$5:$E$19,1,FALSE), "Check")</f>
        <v>EU-CC102</v>
      </c>
      <c r="AE163" t="str">
        <f>IFERROR(IF(OR(UPPER(TRIM('01_raw_data'!AD166))="CONTRACT", UPPER(TRIM('01_raw_data'!AD166))="CONTRACTOR"), "Contract", IF(OR(PROPER(TRIM('01_raw_data'!AD166))="FTE", UPPER(TRIM('01_raw_data'!AD166))="FULL TIME", UPPER(TRIM('01_raw_data'!AD166))="FULL-TIME"), "Full Time", IF(OR(UPPER(TRIM('01_raw_data'!AD166))="INTERN", UPPER(TRIM('01_raw_data'!AD166))="INTERNSHIP"), "Intern", IF(OR(UPPER(TRIM('01_raw_data'!AD166))="PART TIME", UPPER(TRIM('01_raw_data'!AD166))="PART-TIME"), "Part Time")))), "Check")</f>
        <v>Full Time</v>
      </c>
      <c r="AF163">
        <f>IFERROR(IF(AND(VALUE('01_raw_data'!AE166)&gt;=0,VALUE('01_raw_data'!AE166)&lt;=100), VALUE('01_raw_data'!AE166), "Check"), "Check")</f>
        <v>71.5</v>
      </c>
    </row>
    <row r="164" spans="1:32" x14ac:dyDescent="0.2">
      <c r="A164" t="str">
        <f>"E"&amp;TEXT(VALUE(SUBSTITUTE(UPPER(TRIM('01_raw_data'!A167)),"E","")),"0000")</f>
        <v>E0163</v>
      </c>
      <c r="B164" t="str">
        <f>IF('01_raw_data'!B167="", "", PROPER(TRIM('01_raw_data'!B167)))</f>
        <v>Manon Sanchez</v>
      </c>
      <c r="C164" t="str">
        <f>_xlfn.XLOOKUP(PROPER(TRIM('01_raw_data'!C167)),'03_lookups'!$A$4:$A$9,'03_lookups'!$B$4:$B$9,"Needs Review")</f>
        <v>Female</v>
      </c>
      <c r="D164">
        <f>VALUE('01_raw_data'!D167)</f>
        <v>45</v>
      </c>
      <c r="E164" s="17">
        <f>IF(OR('01_raw_data'!E167="", LOWER(TRIM('01_raw_data'!E167))="not available"), "Missing", '01_raw_data'!E167)</f>
        <v>29553</v>
      </c>
      <c r="F164" t="str">
        <f t="shared" si="2"/>
        <v>Valid</v>
      </c>
      <c r="G164" t="str">
        <f>_xlfn.XLOOKUP(UPPER(TRIM('01_raw_data'!F167)),'04_departments'!A167:A222,'04_departments'!C167:C222,"Needs Review")</f>
        <v>Needs Review</v>
      </c>
      <c r="H164" t="str">
        <f>_xlfn.XLOOKUP('01_clean_data'!G164, '04_departments'!$C$5:$C$60,'04_departments'!$D$5:$D$60,"Needs Review")</f>
        <v>Needs Review</v>
      </c>
      <c r="I164" t="str">
        <f>PROPER(TRIM('01_raw_data'!H167))</f>
        <v>Customer Success Manager</v>
      </c>
      <c r="J164" t="str">
        <f>IFERROR(UPPER('01_raw_data'!I167), "")</f>
        <v>L3</v>
      </c>
      <c r="K164" t="str">
        <f>IFERROR(UPPER('01_raw_data'!J167), "")</f>
        <v>M005</v>
      </c>
      <c r="L164" t="str">
        <f>IFERROR(VLOOKUP(K164,'05_manager_mapping'!$A$5:$B$64,2), "Missing")</f>
        <v>Lucas Doyle</v>
      </c>
      <c r="M164" t="str">
        <f>IFERROR(_xlfn.XLOOKUP('01_raw_data'!L167,'06_location_master'!$B$5:$B$60,'06_location_master'!$C$5:$C$60), "Missing Location")</f>
        <v>Missing Location</v>
      </c>
      <c r="N164" t="str">
        <f>IFERROR(_xlfn.XLOOKUP(M164,'06_location_master'!$C$5:$C$60,'06_location_master'!$D$5:$D$60), "Missing Country")</f>
        <v>Missing Country</v>
      </c>
      <c r="O164" t="str">
        <f>IFERROR(_xlfn.XLOOKUP(M164,'06_location_master'!$C$5:$C$60,'06_location_master'!$E$5:$E$60), "Missing State")</f>
        <v>Missing State</v>
      </c>
      <c r="P164" s="17">
        <f>IFERROR(--'01_raw_data'!O167,"Missing Date")</f>
        <v>44182</v>
      </c>
      <c r="Q164" s="17" t="str">
        <f>IF(TRIM('01_raw_data'!P167)="","", IFERROR('01_raw_data'!P167, "check"))</f>
        <v/>
      </c>
      <c r="R164" t="str">
        <f>IFERROR(IF(OR(UPPER(TRIM('01_raw_data'!Q167))="A",UPPER(TRIM('01_raw_data'!Q167)="ACTVE"),UPPER(TRIM('01_raw_data'!Q167))="ACTIVE"), "Active", IF(OR(UPPER(TRIM('01_raw_data'!Q167)="INACTIVE"),UPPER(TRIM('01_raw_data'!Q167))="INACTVE"),"Inactive",IF(OR(UPPER(TRIM('01_raw_data'!Q167))="EXITED"), "Exited", IF(OR(UPPER(TRIM('01_raw_data'!Q167))="TERMINATED"), "Terminated", IF(OR(UPPER(TRIM('01_raw_data'!Q167))="LEFT"),"Left",IF(OR(UPPER(TRIM('01_raw_data'!Q167))="RESIGNED"),"Resigned")))))),"Check")</f>
        <v>Active</v>
      </c>
      <c r="S164" s="19">
        <f>IFERROR(IF(VALUE('01_raw_data'!R167)&gt;0,VALUE('01_raw_data'!R167),"Check"),"Check")</f>
        <v>67000</v>
      </c>
      <c r="T164" s="19">
        <f>IFERROR(IF(VALUE('01_raw_data'!S167)&gt;0, VALUE('01_raw_data'!S167), "Check"), "Check")</f>
        <v>6000</v>
      </c>
      <c r="U164">
        <f>IFERROR(VLOOKUP(UPPER(TRIM('01_raw_data'!T167)),'07_performance_master'!$A$5:$B$14,2,FALSE),"Check")</f>
        <v>4</v>
      </c>
      <c r="V164">
        <f>IFERROR(IF(VALUE('01_raw_data'!U167)&gt;0,VALUE('01_raw_data'!U167),"Check"),"Check")</f>
        <v>10</v>
      </c>
      <c r="W164">
        <f>IFERROR(IF(VALUE('01_raw_data'!V167)&gt;=0, VALUE('01_raw_data'!V167), "Check"), "Check")</f>
        <v>10</v>
      </c>
      <c r="X164">
        <f>IFERROR(IF(VALUE('01_raw_data'!W167)&gt;=0, VALUE('01_raw_data'!W167),"Check"), "Check")</f>
        <v>5</v>
      </c>
      <c r="Y164">
        <f>IFERROR(IF(AND(VALUE('01_raw_data'!X167)&gt;=0, VALUE('01_raw_data'!X167)&lt;=100), VALUE('01_raw_data'!X167), "Check"), "Check")</f>
        <v>79</v>
      </c>
      <c r="Z164" t="str">
        <f>IFERROR(IF(OR(UPPER(TRIM('01_raw_data'!Y167))="YES", UPPER(TRIM('01_raw_data'!Y167))="PROMOTED"),"Promoted", IF(OR(UPPER(TRIM('01_raw_data'!Y167))="NO",UPPER(TRIM('01_raw_data'!Y167))="NOT PROMOTED"), "Not Promoted", "Check")),"Check")</f>
        <v>Not Promoted</v>
      </c>
      <c r="AA164" t="str">
        <f>IFERROR(PROPER(TRIM('01_raw_data'!Z167)), "")</f>
        <v>Master'S</v>
      </c>
      <c r="AB164" t="str">
        <f>IFERROR(PROPER(TRIM('01_raw_data'!AA167)),"")</f>
        <v>Employee Referral</v>
      </c>
      <c r="AC164" t="str">
        <f>IFERROR(IF(UPPER(TRIM('01_raw_data'!AB167))="HYBRID","Hybrid",IF(OR(UPPER(TRIM('01_raw_data'!AB167))="REMOTE",UPPER(TRIM('01_raw_data'!AB167))="WFH",UPPER(TRIM('01_raw_data'!AB167))="WORK FROM HOME"),"Remote",IF(OR(UPPER(TRIM('01_raw_data'!AB167))="ONSITE",UPPER(TRIM('01_raw_data'!AB167))="ON-SITE",UPPER(TRIM('01_raw_data'!AB167))="OFFICE"),"Office"))),"Check")</f>
        <v>Hybrid</v>
      </c>
      <c r="AD164" t="str">
        <f>IFERROR(VLOOKUP(UPPER(TRIM('01_raw_data'!AC167)),'09_cost_center'!$A$5:$E$19,1,FALSE), "Check")</f>
        <v>EU-CC202</v>
      </c>
      <c r="AE164" t="str">
        <f>IFERROR(IF(OR(UPPER(TRIM('01_raw_data'!AD167))="CONTRACT", UPPER(TRIM('01_raw_data'!AD167))="CONTRACTOR"), "Contract", IF(OR(PROPER(TRIM('01_raw_data'!AD167))="FTE", UPPER(TRIM('01_raw_data'!AD167))="FULL TIME", UPPER(TRIM('01_raw_data'!AD167))="FULL-TIME"), "Full Time", IF(OR(UPPER(TRIM('01_raw_data'!AD167))="INTERN", UPPER(TRIM('01_raw_data'!AD167))="INTERNSHIP"), "Intern", IF(OR(UPPER(TRIM('01_raw_data'!AD167))="PART TIME", UPPER(TRIM('01_raw_data'!AD167))="PART-TIME"), "Part Time")))), "Check")</f>
        <v>Full Time</v>
      </c>
      <c r="AF164">
        <f>IFERROR(IF(AND(VALUE('01_raw_data'!AE167)&gt;=0,VALUE('01_raw_data'!AE167)&lt;=100), VALUE('01_raw_data'!AE167), "Check"), "Check")</f>
        <v>73.7</v>
      </c>
    </row>
    <row r="165" spans="1:32" x14ac:dyDescent="0.2">
      <c r="A165" t="str">
        <f>"E"&amp;TEXT(VALUE(SUBSTITUTE(UPPER(TRIM('01_raw_data'!A168)),"E","")),"0000")</f>
        <v>E0164</v>
      </c>
      <c r="B165" t="str">
        <f>IF('01_raw_data'!B168="", "", PROPER(TRIM('01_raw_data'!B168)))</f>
        <v>Alice Sanchez</v>
      </c>
      <c r="C165" t="str">
        <f>_xlfn.XLOOKUP(PROPER(TRIM('01_raw_data'!C168)),'03_lookups'!$A$4:$A$9,'03_lookups'!$B$4:$B$9,"Needs Review")</f>
        <v>Male</v>
      </c>
      <c r="D165">
        <f>VALUE('01_raw_data'!D168)</f>
        <v>44</v>
      </c>
      <c r="E165" s="17">
        <f>IF(OR('01_raw_data'!E168="", LOWER(TRIM('01_raw_data'!E168))="not available"), "Missing", '01_raw_data'!E168)</f>
        <v>29867</v>
      </c>
      <c r="F165" t="str">
        <f t="shared" si="2"/>
        <v>Valid</v>
      </c>
      <c r="G165" t="str">
        <f>_xlfn.XLOOKUP(UPPER(TRIM('01_raw_data'!F168)),'04_departments'!A168:A223,'04_departments'!C168:C223,"Needs Review")</f>
        <v>Needs Review</v>
      </c>
      <c r="H165" t="str">
        <f>_xlfn.XLOOKUP('01_clean_data'!G165, '04_departments'!$C$5:$C$60,'04_departments'!$D$5:$D$60,"Needs Review")</f>
        <v>Needs Review</v>
      </c>
      <c r="I165" t="str">
        <f>PROPER(TRIM('01_raw_data'!H168))</f>
        <v>Operations Analyst</v>
      </c>
      <c r="J165" t="str">
        <f>IFERROR(UPPER('01_raw_data'!I168), "")</f>
        <v>L5</v>
      </c>
      <c r="K165" t="str">
        <f>IFERROR(UPPER('01_raw_data'!J168), "")</f>
        <v>MGR MISSING</v>
      </c>
      <c r="L165" t="str">
        <f>IFERROR(VLOOKUP(K165,'05_manager_mapping'!$A$5:$B$64,2), "Missing")</f>
        <v>Matteo Wagner</v>
      </c>
      <c r="M165" t="str">
        <f>IFERROR(_xlfn.XLOOKUP('01_raw_data'!L168,'06_location_master'!$B$5:$B$60,'06_location_master'!$C$5:$C$60), "Missing Location")</f>
        <v>Brussels</v>
      </c>
      <c r="N165" t="str">
        <f>IFERROR(_xlfn.XLOOKUP(M165,'06_location_master'!$C$5:$C$60,'06_location_master'!$D$5:$D$60), "Missing Country")</f>
        <v>Belgium</v>
      </c>
      <c r="O165" t="str">
        <f>IFERROR(_xlfn.XLOOKUP(M165,'06_location_master'!$C$5:$C$60,'06_location_master'!$E$5:$E$60), "Missing State")</f>
        <v>Brussels-Capital</v>
      </c>
      <c r="P165" s="17">
        <f>IFERROR(--'01_raw_data'!O168,"Missing Date")</f>
        <v>44289</v>
      </c>
      <c r="Q165" s="17" t="str">
        <f>IF(TRIM('01_raw_data'!P168)="","", IFERROR('01_raw_data'!P168, "check"))</f>
        <v/>
      </c>
      <c r="R165" t="str">
        <f>IFERROR(IF(OR(UPPER(TRIM('01_raw_data'!Q168))="A",UPPER(TRIM('01_raw_data'!Q168)="ACTVE"),UPPER(TRIM('01_raw_data'!Q168))="ACTIVE"), "Active", IF(OR(UPPER(TRIM('01_raw_data'!Q168)="INACTIVE"),UPPER(TRIM('01_raw_data'!Q168))="INACTVE"),"Inactive",IF(OR(UPPER(TRIM('01_raw_data'!Q168))="EXITED"), "Exited", IF(OR(UPPER(TRIM('01_raw_data'!Q168))="TERMINATED"), "Terminated", IF(OR(UPPER(TRIM('01_raw_data'!Q168))="LEFT"),"Left",IF(OR(UPPER(TRIM('01_raw_data'!Q168))="RESIGNED"),"Resigned")))))),"Check")</f>
        <v>Active</v>
      </c>
      <c r="S165" s="19">
        <f>IFERROR(IF(VALUE('01_raw_data'!R168)&gt;0,VALUE('01_raw_data'!R168),"Check"),"Check")</f>
        <v>131000</v>
      </c>
      <c r="T165" s="19">
        <f>IFERROR(IF(VALUE('01_raw_data'!S168)&gt;0, VALUE('01_raw_data'!S168), "Check"), "Check")</f>
        <v>3900</v>
      </c>
      <c r="U165">
        <f>IFERROR(VLOOKUP(UPPER(TRIM('01_raw_data'!T168)),'07_performance_master'!$A$5:$B$14,2,FALSE),"Check")</f>
        <v>2</v>
      </c>
      <c r="V165">
        <f>IFERROR(IF(VALUE('01_raw_data'!U168)&gt;0,VALUE('01_raw_data'!U168),"Check"),"Check")</f>
        <v>32</v>
      </c>
      <c r="W165">
        <f>IFERROR(IF(VALUE('01_raw_data'!V168)&gt;=0, VALUE('01_raw_data'!V168), "Check"), "Check")</f>
        <v>22</v>
      </c>
      <c r="X165">
        <f>IFERROR(IF(VALUE('01_raw_data'!W168)&gt;=0, VALUE('01_raw_data'!W168),"Check"), "Check")</f>
        <v>17</v>
      </c>
      <c r="Y165">
        <f>IFERROR(IF(AND(VALUE('01_raw_data'!X168)&gt;=0, VALUE('01_raw_data'!X168)&lt;=100), VALUE('01_raw_data'!X168), "Check"), "Check")</f>
        <v>41</v>
      </c>
      <c r="Z165" t="str">
        <f>IFERROR(IF(OR(UPPER(TRIM('01_raw_data'!Y168))="YES", UPPER(TRIM('01_raw_data'!Y168))="PROMOTED"),"Promoted", IF(OR(UPPER(TRIM('01_raw_data'!Y168))="NO",UPPER(TRIM('01_raw_data'!Y168))="NOT PROMOTED"), "Not Promoted", "Check")),"Check")</f>
        <v>Not Promoted</v>
      </c>
      <c r="AA165" t="str">
        <f>IFERROR(PROPER(TRIM('01_raw_data'!Z168)), "")</f>
        <v>Bachelor'S</v>
      </c>
      <c r="AB165" t="str">
        <f>IFERROR(PROPER(TRIM('01_raw_data'!AA168)),"")</f>
        <v>Agency</v>
      </c>
      <c r="AC165" t="str">
        <f>IFERROR(IF(UPPER(TRIM('01_raw_data'!AB168))="HYBRID","Hybrid",IF(OR(UPPER(TRIM('01_raw_data'!AB168))="REMOTE",UPPER(TRIM('01_raw_data'!AB168))="WFH",UPPER(TRIM('01_raw_data'!AB168))="WORK FROM HOME"),"Remote",IF(OR(UPPER(TRIM('01_raw_data'!AB168))="ONSITE",UPPER(TRIM('01_raw_data'!AB168))="ON-SITE",UPPER(TRIM('01_raw_data'!AB168))="OFFICE"),"Office"))),"Check")</f>
        <v>Hybrid</v>
      </c>
      <c r="AD165" t="str">
        <f>IFERROR(VLOOKUP(UPPER(TRIM('01_raw_data'!AC168)),'09_cost_center'!$A$5:$E$19,1,FALSE), "Check")</f>
        <v>EU-CC401</v>
      </c>
      <c r="AE165" t="str">
        <f>IFERROR(IF(OR(UPPER(TRIM('01_raw_data'!AD168))="CONTRACT", UPPER(TRIM('01_raw_data'!AD168))="CONTRACTOR"), "Contract", IF(OR(PROPER(TRIM('01_raw_data'!AD168))="FTE", UPPER(TRIM('01_raw_data'!AD168))="FULL TIME", UPPER(TRIM('01_raw_data'!AD168))="FULL-TIME"), "Full Time", IF(OR(UPPER(TRIM('01_raw_data'!AD168))="INTERN", UPPER(TRIM('01_raw_data'!AD168))="INTERNSHIP"), "Intern", IF(OR(UPPER(TRIM('01_raw_data'!AD168))="PART TIME", UPPER(TRIM('01_raw_data'!AD168))="PART-TIME"), "Part Time")))), "Check")</f>
        <v>Full Time</v>
      </c>
      <c r="AF165">
        <f>IFERROR(IF(AND(VALUE('01_raw_data'!AE168)&gt;=0,VALUE('01_raw_data'!AE168)&lt;=100), VALUE('01_raw_data'!AE168), "Check"), "Check")</f>
        <v>41.9</v>
      </c>
    </row>
    <row r="166" spans="1:32" x14ac:dyDescent="0.2">
      <c r="A166" t="str">
        <f>"E"&amp;TEXT(VALUE(SUBSTITUTE(UPPER(TRIM('01_raw_data'!A169)),"E","")),"0000")</f>
        <v>E0165</v>
      </c>
      <c r="B166" t="str">
        <f>IF('01_raw_data'!B169="", "", PROPER(TRIM('01_raw_data'!B169)))</f>
        <v>Pablo Rodriguez</v>
      </c>
      <c r="C166" t="str">
        <f>_xlfn.XLOOKUP(PROPER(TRIM('01_raw_data'!C169)),'03_lookups'!$A$4:$A$9,'03_lookups'!$B$4:$B$9,"Needs Review")</f>
        <v>Male</v>
      </c>
      <c r="D166">
        <f>VALUE('01_raw_data'!D169)</f>
        <v>32</v>
      </c>
      <c r="E166" s="17">
        <f>IF(OR('01_raw_data'!E169="", LOWER(TRIM('01_raw_data'!E169))="not available"), "Missing", '01_raw_data'!E169)</f>
        <v>34168</v>
      </c>
      <c r="F166" t="str">
        <f t="shared" si="2"/>
        <v>Valid</v>
      </c>
      <c r="G166" t="str">
        <f>_xlfn.XLOOKUP(UPPER(TRIM('01_raw_data'!F169)),'04_departments'!A169:A224,'04_departments'!C169:C224,"Needs Review")</f>
        <v>Needs Review</v>
      </c>
      <c r="H166" t="str">
        <f>_xlfn.XLOOKUP('01_clean_data'!G166, '04_departments'!$C$5:$C$60,'04_departments'!$D$5:$D$60,"Needs Review")</f>
        <v>Needs Review</v>
      </c>
      <c r="I166" t="str">
        <f>PROPER(TRIM('01_raw_data'!H169))</f>
        <v>Operations Analyst</v>
      </c>
      <c r="J166" t="str">
        <f>IFERROR(UPPER('01_raw_data'!I169), "")</f>
        <v>L1</v>
      </c>
      <c r="K166" t="str">
        <f>IFERROR(UPPER('01_raw_data'!J169), "")</f>
        <v>M010</v>
      </c>
      <c r="L166" t="str">
        <f>IFERROR(VLOOKUP(K166,'05_manager_mapping'!$A$5:$B$64,2), "Missing")</f>
        <v>Lotte Muller</v>
      </c>
      <c r="M166" t="str">
        <f>IFERROR(_xlfn.XLOOKUP('01_raw_data'!L169,'06_location_master'!$B$5:$B$60,'06_location_master'!$C$5:$C$60), "Missing Location")</f>
        <v>Madrid</v>
      </c>
      <c r="N166" t="str">
        <f>IFERROR(_xlfn.XLOOKUP(M166,'06_location_master'!$C$5:$C$60,'06_location_master'!$D$5:$D$60), "Missing Country")</f>
        <v>Spain</v>
      </c>
      <c r="O166" t="str">
        <f>IFERROR(_xlfn.XLOOKUP(M166,'06_location_master'!$C$5:$C$60,'06_location_master'!$E$5:$E$60), "Missing State")</f>
        <v>Community of Madrid</v>
      </c>
      <c r="P166" s="17">
        <f>IFERROR(--'01_raw_data'!O169,"Missing Date")</f>
        <v>43421</v>
      </c>
      <c r="Q166" s="17">
        <f>IF(TRIM('01_raw_data'!P169)="","", IFERROR('01_raw_data'!P169, "check"))</f>
        <v>45855</v>
      </c>
      <c r="R166" t="str">
        <f>IFERROR(IF(OR(UPPER(TRIM('01_raw_data'!Q169))="A",UPPER(TRIM('01_raw_data'!Q169)="ACTVE"),UPPER(TRIM('01_raw_data'!Q169))="ACTIVE"), "Active", IF(OR(UPPER(TRIM('01_raw_data'!Q169)="INACTIVE"),UPPER(TRIM('01_raw_data'!Q169))="INACTVE"),"Inactive",IF(OR(UPPER(TRIM('01_raw_data'!Q169))="EXITED"), "Exited", IF(OR(UPPER(TRIM('01_raw_data'!Q169))="TERMINATED"), "Terminated", IF(OR(UPPER(TRIM('01_raw_data'!Q169))="LEFT"),"Left",IF(OR(UPPER(TRIM('01_raw_data'!Q169))="RESIGNED"),"Resigned")))))),"Check")</f>
        <v>Terminated</v>
      </c>
      <c r="S166" s="19">
        <f>IFERROR(IF(VALUE('01_raw_data'!R169)&gt;0,VALUE('01_raw_data'!R169),"Check"),"Check")</f>
        <v>31000</v>
      </c>
      <c r="T166" s="19">
        <f>IFERROR(IF(VALUE('01_raw_data'!S169)&gt;0, VALUE('01_raw_data'!S169), "Check"), "Check")</f>
        <v>600</v>
      </c>
      <c r="U166">
        <f>IFERROR(VLOOKUP(UPPER(TRIM('01_raw_data'!T169)),'07_performance_master'!$A$5:$B$14,2,FALSE),"Check")</f>
        <v>2</v>
      </c>
      <c r="V166">
        <f>IFERROR(IF(VALUE('01_raw_data'!U169)&gt;0,VALUE('01_raw_data'!U169),"Check"),"Check")</f>
        <v>11</v>
      </c>
      <c r="W166">
        <f>IFERROR(IF(VALUE('01_raw_data'!V169)&gt;=0, VALUE('01_raw_data'!V169), "Check"), "Check")</f>
        <v>14</v>
      </c>
      <c r="X166">
        <f>IFERROR(IF(VALUE('01_raw_data'!W169)&gt;=0, VALUE('01_raw_data'!W169),"Check"), "Check")</f>
        <v>24</v>
      </c>
      <c r="Y166">
        <f>IFERROR(IF(AND(VALUE('01_raw_data'!X169)&gt;=0, VALUE('01_raw_data'!X169)&lt;=100), VALUE('01_raw_data'!X169), "Check"), "Check")</f>
        <v>45</v>
      </c>
      <c r="Z166" t="str">
        <f>IFERROR(IF(OR(UPPER(TRIM('01_raw_data'!Y169))="YES", UPPER(TRIM('01_raw_data'!Y169))="PROMOTED"),"Promoted", IF(OR(UPPER(TRIM('01_raw_data'!Y169))="NO",UPPER(TRIM('01_raw_data'!Y169))="NOT PROMOTED"), "Not Promoted", "Check")),"Check")</f>
        <v>Not Promoted</v>
      </c>
      <c r="AA166" t="str">
        <f>IFERROR(PROPER(TRIM('01_raw_data'!Z169)), "")</f>
        <v>Master'S</v>
      </c>
      <c r="AB166" t="str">
        <f>IFERROR(PROPER(TRIM('01_raw_data'!AA169)),"")</f>
        <v>Internal Transfer</v>
      </c>
      <c r="AC166" t="str">
        <f>IFERROR(IF(UPPER(TRIM('01_raw_data'!AB169))="HYBRID","Hybrid",IF(OR(UPPER(TRIM('01_raw_data'!AB169))="REMOTE",UPPER(TRIM('01_raw_data'!AB169))="WFH",UPPER(TRIM('01_raw_data'!AB169))="WORK FROM HOME"),"Remote",IF(OR(UPPER(TRIM('01_raw_data'!AB169))="ONSITE",UPPER(TRIM('01_raw_data'!AB169))="ON-SITE",UPPER(TRIM('01_raw_data'!AB169))="OFFICE"),"Office"))),"Check")</f>
        <v>Remote</v>
      </c>
      <c r="AD166" t="str">
        <f>IFERROR(VLOOKUP(UPPER(TRIM('01_raw_data'!AC169)),'09_cost_center'!$A$5:$E$19,1,FALSE), "Check")</f>
        <v>EU-CC401</v>
      </c>
      <c r="AE166" t="str">
        <f>IFERROR(IF(OR(UPPER(TRIM('01_raw_data'!AD169))="CONTRACT", UPPER(TRIM('01_raw_data'!AD169))="CONTRACTOR"), "Contract", IF(OR(PROPER(TRIM('01_raw_data'!AD169))="FTE", UPPER(TRIM('01_raw_data'!AD169))="FULL TIME", UPPER(TRIM('01_raw_data'!AD169))="FULL-TIME"), "Full Time", IF(OR(UPPER(TRIM('01_raw_data'!AD169))="INTERN", UPPER(TRIM('01_raw_data'!AD169))="INTERNSHIP"), "Intern", IF(OR(UPPER(TRIM('01_raw_data'!AD169))="PART TIME", UPPER(TRIM('01_raw_data'!AD169))="PART-TIME"), "Part Time")))), "Check")</f>
        <v>Full Time</v>
      </c>
      <c r="AF166">
        <f>IFERROR(IF(AND(VALUE('01_raw_data'!AE169)&gt;=0,VALUE('01_raw_data'!AE169)&lt;=100), VALUE('01_raw_data'!AE169), "Check"), "Check")</f>
        <v>36.5</v>
      </c>
    </row>
    <row r="167" spans="1:32" x14ac:dyDescent="0.2">
      <c r="A167" t="str">
        <f>"E"&amp;TEXT(VALUE(SUBSTITUTE(UPPER(TRIM('01_raw_data'!A170)),"E","")),"0000")</f>
        <v>E0166</v>
      </c>
      <c r="B167" t="str">
        <f>IF('01_raw_data'!B170="", "", PROPER(TRIM('01_raw_data'!B170)))</f>
        <v>Ebba Garcia</v>
      </c>
      <c r="C167" t="str">
        <f>_xlfn.XLOOKUP(PROPER(TRIM('01_raw_data'!C170)),'03_lookups'!$A$4:$A$9,'03_lookups'!$B$4:$B$9,"Needs Review")</f>
        <v>Female</v>
      </c>
      <c r="D167">
        <f>VALUE('01_raw_data'!D170)</f>
        <v>32</v>
      </c>
      <c r="E167" s="17" t="str">
        <f>IF(OR('01_raw_data'!E170="", LOWER(TRIM('01_raw_data'!E170))="not available"), "Missing", '01_raw_data'!E170)</f>
        <v>22/02/1994</v>
      </c>
      <c r="F167" t="str">
        <f t="shared" si="2"/>
        <v>Needs Review</v>
      </c>
      <c r="G167" t="str">
        <f>_xlfn.XLOOKUP(UPPER(TRIM('01_raw_data'!F170)),'04_departments'!A170:A225,'04_departments'!C170:C225,"Needs Review")</f>
        <v>Needs Review</v>
      </c>
      <c r="H167" t="str">
        <f>_xlfn.XLOOKUP('01_clean_data'!G167, '04_departments'!$C$5:$C$60,'04_departments'!$D$5:$D$60,"Needs Review")</f>
        <v>Needs Review</v>
      </c>
      <c r="I167" t="str">
        <f>PROPER(TRIM('01_raw_data'!H170))</f>
        <v>Operations Manager</v>
      </c>
      <c r="J167" t="str">
        <f>IFERROR(UPPER('01_raw_data'!I170), "")</f>
        <v xml:space="preserve"> L3 </v>
      </c>
      <c r="K167" t="str">
        <f>IFERROR(UPPER('01_raw_data'!J170), "")</f>
        <v>M042</v>
      </c>
      <c r="L167" t="str">
        <f>IFERROR(VLOOKUP(K167,'05_manager_mapping'!$A$5:$B$64,2), "Missing")</f>
        <v>Paul Schneider</v>
      </c>
      <c r="M167" t="str">
        <f>IFERROR(_xlfn.XLOOKUP('01_raw_data'!L170,'06_location_master'!$B$5:$B$60,'06_location_master'!$C$5:$C$60), "Missing Location")</f>
        <v>Barcelona</v>
      </c>
      <c r="N167" t="str">
        <f>IFERROR(_xlfn.XLOOKUP(M167,'06_location_master'!$C$5:$C$60,'06_location_master'!$D$5:$D$60), "Missing Country")</f>
        <v>Spain</v>
      </c>
      <c r="O167" t="str">
        <f>IFERROR(_xlfn.XLOOKUP(M167,'06_location_master'!$C$5:$C$60,'06_location_master'!$E$5:$E$60), "Missing State")</f>
        <v>Catalonia</v>
      </c>
      <c r="P167" s="17">
        <f>IFERROR(--'01_raw_data'!O170,"Missing Date")</f>
        <v>43821</v>
      </c>
      <c r="Q167" s="17" t="str">
        <f>IF(TRIM('01_raw_data'!P170)="","", IFERROR('01_raw_data'!P170, "check"))</f>
        <v/>
      </c>
      <c r="R167" t="str">
        <f>IFERROR(IF(OR(UPPER(TRIM('01_raw_data'!Q170))="A",UPPER(TRIM('01_raw_data'!Q170)="ACTVE"),UPPER(TRIM('01_raw_data'!Q170))="ACTIVE"), "Active", IF(OR(UPPER(TRIM('01_raw_data'!Q170)="INACTIVE"),UPPER(TRIM('01_raw_data'!Q170))="INACTVE"),"Inactive",IF(OR(UPPER(TRIM('01_raw_data'!Q170))="EXITED"), "Exited", IF(OR(UPPER(TRIM('01_raw_data'!Q170))="TERMINATED"), "Terminated", IF(OR(UPPER(TRIM('01_raw_data'!Q170))="LEFT"),"Left",IF(OR(UPPER(TRIM('01_raw_data'!Q170))="RESIGNED"),"Resigned")))))),"Check")</f>
        <v>Active</v>
      </c>
      <c r="S167" s="19">
        <f>IFERROR(IF(VALUE('01_raw_data'!R170)&gt;0,VALUE('01_raw_data'!R170),"Check"),"Check")</f>
        <v>68000</v>
      </c>
      <c r="T167" s="19">
        <f>IFERROR(IF(VALUE('01_raw_data'!S170)&gt;0, VALUE('01_raw_data'!S170), "Check"), "Check")</f>
        <v>3400</v>
      </c>
      <c r="U167">
        <f>IFERROR(VLOOKUP(UPPER(TRIM('01_raw_data'!T170)),'07_performance_master'!$A$5:$B$14,2,FALSE),"Check")</f>
        <v>3</v>
      </c>
      <c r="V167">
        <f>IFERROR(IF(VALUE('01_raw_data'!U170)&gt;0,VALUE('01_raw_data'!U170),"Check"),"Check")</f>
        <v>25</v>
      </c>
      <c r="W167">
        <f>IFERROR(IF(VALUE('01_raw_data'!V170)&gt;=0, VALUE('01_raw_data'!V170), "Check"), "Check")</f>
        <v>21</v>
      </c>
      <c r="X167">
        <f>IFERROR(IF(VALUE('01_raw_data'!W170)&gt;=0, VALUE('01_raw_data'!W170),"Check"), "Check")</f>
        <v>16</v>
      </c>
      <c r="Y167">
        <f>IFERROR(IF(AND(VALUE('01_raw_data'!X170)&gt;=0, VALUE('01_raw_data'!X170)&lt;=100), VALUE('01_raw_data'!X170), "Check"), "Check")</f>
        <v>68</v>
      </c>
      <c r="Z167" t="str">
        <f>IFERROR(IF(OR(UPPER(TRIM('01_raw_data'!Y170))="YES", UPPER(TRIM('01_raw_data'!Y170))="PROMOTED"),"Promoted", IF(OR(UPPER(TRIM('01_raw_data'!Y170))="NO",UPPER(TRIM('01_raw_data'!Y170))="NOT PROMOTED"), "Not Promoted", "Check")),"Check")</f>
        <v>Not Promoted</v>
      </c>
      <c r="AA167" t="str">
        <f>IFERROR(PROPER(TRIM('01_raw_data'!Z170)), "")</f>
        <v>Master'S</v>
      </c>
      <c r="AB167" t="str">
        <f>IFERROR(PROPER(TRIM('01_raw_data'!AA170)),"")</f>
        <v>Company Careers Page</v>
      </c>
      <c r="AC167" t="str">
        <f>IFERROR(IF(UPPER(TRIM('01_raw_data'!AB170))="HYBRID","Hybrid",IF(OR(UPPER(TRIM('01_raw_data'!AB170))="REMOTE",UPPER(TRIM('01_raw_data'!AB170))="WFH",UPPER(TRIM('01_raw_data'!AB170))="WORK FROM HOME"),"Remote",IF(OR(UPPER(TRIM('01_raw_data'!AB170))="ONSITE",UPPER(TRIM('01_raw_data'!AB170))="ON-SITE",UPPER(TRIM('01_raw_data'!AB170))="OFFICE"),"Office"))),"Check")</f>
        <v>Remote</v>
      </c>
      <c r="AD167" t="str">
        <f>IFERROR(VLOOKUP(UPPER(TRIM('01_raw_data'!AC170)),'09_cost_center'!$A$5:$E$19,1,FALSE), "Check")</f>
        <v>EU-CC401</v>
      </c>
      <c r="AE167" t="str">
        <f>IFERROR(IF(OR(UPPER(TRIM('01_raw_data'!AD170))="CONTRACT", UPPER(TRIM('01_raw_data'!AD170))="CONTRACTOR"), "Contract", IF(OR(PROPER(TRIM('01_raw_data'!AD170))="FTE", UPPER(TRIM('01_raw_data'!AD170))="FULL TIME", UPPER(TRIM('01_raw_data'!AD170))="FULL-TIME"), "Full Time", IF(OR(UPPER(TRIM('01_raw_data'!AD170))="INTERN", UPPER(TRIM('01_raw_data'!AD170))="INTERNSHIP"), "Intern", IF(OR(UPPER(TRIM('01_raw_data'!AD170))="PART TIME", UPPER(TRIM('01_raw_data'!AD170))="PART-TIME"), "Part Time")))), "Check")</f>
        <v>Full Time</v>
      </c>
      <c r="AF167">
        <f>IFERROR(IF(AND(VALUE('01_raw_data'!AE170)&gt;=0,VALUE('01_raw_data'!AE170)&lt;=100), VALUE('01_raw_data'!AE170), "Check"), "Check")</f>
        <v>59</v>
      </c>
    </row>
    <row r="168" spans="1:32" x14ac:dyDescent="0.2">
      <c r="A168" t="str">
        <f>"E"&amp;TEXT(VALUE(SUBSTITUTE(UPPER(TRIM('01_raw_data'!A171)),"E","")),"0000")</f>
        <v>E0167</v>
      </c>
      <c r="B168" t="str">
        <f>IF('01_raw_data'!B171="", "", PROPER(TRIM('01_raw_data'!B171)))</f>
        <v>Adam Garcia</v>
      </c>
      <c r="C168" t="str">
        <f>_xlfn.XLOOKUP(PROPER(TRIM('01_raw_data'!C171)),'03_lookups'!$A$4:$A$9,'03_lookups'!$B$4:$B$9,"Needs Review")</f>
        <v>Female</v>
      </c>
      <c r="D168">
        <f>VALUE('01_raw_data'!D171)</f>
        <v>60</v>
      </c>
      <c r="E168" s="17">
        <f>IF(OR('01_raw_data'!E171="", LOWER(TRIM('01_raw_data'!E171))="not available"), "Missing", '01_raw_data'!E171)</f>
        <v>24253</v>
      </c>
      <c r="F168" t="str">
        <f t="shared" si="2"/>
        <v>Valid</v>
      </c>
      <c r="G168" t="str">
        <f>_xlfn.XLOOKUP(UPPER(TRIM('01_raw_data'!F171)),'04_departments'!A171:A226,'04_departments'!C171:C226,"Needs Review")</f>
        <v>Needs Review</v>
      </c>
      <c r="H168" t="str">
        <f>_xlfn.XLOOKUP('01_clean_data'!G168, '04_departments'!$C$5:$C$60,'04_departments'!$D$5:$D$60,"Needs Review")</f>
        <v>Needs Review</v>
      </c>
      <c r="I168" t="str">
        <f>PROPER(TRIM('01_raw_data'!H171))</f>
        <v>Legal Counsel</v>
      </c>
      <c r="J168" t="str">
        <f>IFERROR(UPPER('01_raw_data'!I171), "")</f>
        <v>L3</v>
      </c>
      <c r="K168" t="str">
        <f>IFERROR(UPPER('01_raw_data'!J171), "")</f>
        <v>M011</v>
      </c>
      <c r="L168" t="str">
        <f>IFERROR(VLOOKUP(K168,'05_manager_mapping'!$A$5:$B$64,2), "Missing")</f>
        <v>Julia Marino</v>
      </c>
      <c r="M168" t="str">
        <f>IFERROR(_xlfn.XLOOKUP('01_raw_data'!L171,'06_location_master'!$B$5:$B$60,'06_location_master'!$C$5:$C$60), "Missing Location")</f>
        <v>Amsterdam</v>
      </c>
      <c r="N168" t="str">
        <f>IFERROR(_xlfn.XLOOKUP(M168,'06_location_master'!$C$5:$C$60,'06_location_master'!$D$5:$D$60), "Missing Country")</f>
        <v>Netherlands</v>
      </c>
      <c r="O168" t="str">
        <f>IFERROR(_xlfn.XLOOKUP(M168,'06_location_master'!$C$5:$C$60,'06_location_master'!$E$5:$E$60), "Missing State")</f>
        <v>North Holland</v>
      </c>
      <c r="P168" s="17">
        <f>IFERROR(--'01_raw_data'!O171,"Missing Date")</f>
        <v>43391</v>
      </c>
      <c r="Q168" s="17" t="str">
        <f>IF(TRIM('01_raw_data'!P171)="","", IFERROR('01_raw_data'!P171, "check"))</f>
        <v/>
      </c>
      <c r="R168" t="str">
        <f>IFERROR(IF(OR(UPPER(TRIM('01_raw_data'!Q171))="A",UPPER(TRIM('01_raw_data'!Q171)="ACTVE"),UPPER(TRIM('01_raw_data'!Q171))="ACTIVE"), "Active", IF(OR(UPPER(TRIM('01_raw_data'!Q171)="INACTIVE"),UPPER(TRIM('01_raw_data'!Q171))="INACTVE"),"Inactive",IF(OR(UPPER(TRIM('01_raw_data'!Q171))="EXITED"), "Exited", IF(OR(UPPER(TRIM('01_raw_data'!Q171))="TERMINATED"), "Terminated", IF(OR(UPPER(TRIM('01_raw_data'!Q171))="LEFT"),"Left",IF(OR(UPPER(TRIM('01_raw_data'!Q171))="RESIGNED"),"Resigned")))))),"Check")</f>
        <v>Active</v>
      </c>
      <c r="S168" s="19">
        <f>IFERROR(IF(VALUE('01_raw_data'!R171)&gt;0,VALUE('01_raw_data'!R171),"Check"),"Check")</f>
        <v>91000</v>
      </c>
      <c r="T168" s="19">
        <f>IFERROR(IF(VALUE('01_raw_data'!S171)&gt;0, VALUE('01_raw_data'!S171), "Check"), "Check")</f>
        <v>8200</v>
      </c>
      <c r="U168">
        <f>IFERROR(VLOOKUP(UPPER(TRIM('01_raw_data'!T171)),'07_performance_master'!$A$5:$B$14,2,FALSE),"Check")</f>
        <v>4</v>
      </c>
      <c r="V168">
        <f>IFERROR(IF(VALUE('01_raw_data'!U171)&gt;0,VALUE('01_raw_data'!U171),"Check"),"Check")</f>
        <v>15</v>
      </c>
      <c r="W168" t="str">
        <f>IFERROR(IF(VALUE('01_raw_data'!V171)&gt;=0, VALUE('01_raw_data'!V171), "Check"), "Check")</f>
        <v>Check</v>
      </c>
      <c r="X168">
        <f>IFERROR(IF(VALUE('01_raw_data'!W171)&gt;=0, VALUE('01_raw_data'!W171),"Check"), "Check")</f>
        <v>10</v>
      </c>
      <c r="Y168">
        <f>IFERROR(IF(AND(VALUE('01_raw_data'!X171)&gt;=0, VALUE('01_raw_data'!X171)&lt;=100), VALUE('01_raw_data'!X171), "Check"), "Check")</f>
        <v>73</v>
      </c>
      <c r="Z168" t="str">
        <f>IFERROR(IF(OR(UPPER(TRIM('01_raw_data'!Y171))="YES", UPPER(TRIM('01_raw_data'!Y171))="PROMOTED"),"Promoted", IF(OR(UPPER(TRIM('01_raw_data'!Y171))="NO",UPPER(TRIM('01_raw_data'!Y171))="NOT PROMOTED"), "Not Promoted", "Check")),"Check")</f>
        <v>Not Promoted</v>
      </c>
      <c r="AA168" t="str">
        <f>IFERROR(PROPER(TRIM('01_raw_data'!Z171)), "")</f>
        <v>Bachelor'S</v>
      </c>
      <c r="AB168" t="str">
        <f>IFERROR(PROPER(TRIM('01_raw_data'!AA171)),"")</f>
        <v>European Job Board</v>
      </c>
      <c r="AC168" t="str">
        <f>IFERROR(IF(UPPER(TRIM('01_raw_data'!AB171))="HYBRID","Hybrid",IF(OR(UPPER(TRIM('01_raw_data'!AB171))="REMOTE",UPPER(TRIM('01_raw_data'!AB171))="WFH",UPPER(TRIM('01_raw_data'!AB171))="WORK FROM HOME"),"Remote",IF(OR(UPPER(TRIM('01_raw_data'!AB171))="ONSITE",UPPER(TRIM('01_raw_data'!AB171))="ON-SITE",UPPER(TRIM('01_raw_data'!AB171))="OFFICE"),"Office"))),"Check")</f>
        <v>Remote</v>
      </c>
      <c r="AD168" t="str">
        <f>IFERROR(VLOOKUP(UPPER(TRIM('01_raw_data'!AC171)),'09_cost_center'!$A$5:$E$19,1,FALSE), "Check")</f>
        <v>EU-CC501</v>
      </c>
      <c r="AE168" t="str">
        <f>IFERROR(IF(OR(UPPER(TRIM('01_raw_data'!AD171))="CONTRACT", UPPER(TRIM('01_raw_data'!AD171))="CONTRACTOR"), "Contract", IF(OR(PROPER(TRIM('01_raw_data'!AD171))="FTE", UPPER(TRIM('01_raw_data'!AD171))="FULL TIME", UPPER(TRIM('01_raw_data'!AD171))="FULL-TIME"), "Full Time", IF(OR(UPPER(TRIM('01_raw_data'!AD171))="INTERN", UPPER(TRIM('01_raw_data'!AD171))="INTERNSHIP"), "Intern", IF(OR(UPPER(TRIM('01_raw_data'!AD171))="PART TIME", UPPER(TRIM('01_raw_data'!AD171))="PART-TIME"), "Part Time")))), "Check")</f>
        <v>Full Time</v>
      </c>
      <c r="AF168" t="str">
        <f>IFERROR(IF(AND(VALUE('01_raw_data'!AE171)&gt;=0,VALUE('01_raw_data'!AE171)&lt;=100), VALUE('01_raw_data'!AE171), "Check"), "Check")</f>
        <v>Check</v>
      </c>
    </row>
    <row r="169" spans="1:32" x14ac:dyDescent="0.2">
      <c r="A169" t="str">
        <f>"E"&amp;TEXT(VALUE(SUBSTITUTE(UPPER(TRIM('01_raw_data'!A172)),"E","")),"0000")</f>
        <v>E0168</v>
      </c>
      <c r="B169" t="str">
        <f>IF('01_raw_data'!B172="", "", PROPER(TRIM('01_raw_data'!B172)))</f>
        <v>Elsa Costa</v>
      </c>
      <c r="C169" t="str">
        <f>_xlfn.XLOOKUP(PROPER(TRIM('01_raw_data'!C172)),'03_lookups'!$A$4:$A$9,'03_lookups'!$B$4:$B$9,"Needs Review")</f>
        <v>Female</v>
      </c>
      <c r="D169">
        <f>VALUE('01_raw_data'!D172)</f>
        <v>58</v>
      </c>
      <c r="E169" s="17" t="str">
        <f>IF(OR('01_raw_data'!E172="", LOWER(TRIM('01_raw_data'!E172))="not available"), "Missing", '01_raw_data'!E172)</f>
        <v>1968/04/25</v>
      </c>
      <c r="F169" t="str">
        <f t="shared" si="2"/>
        <v>Needs Review</v>
      </c>
      <c r="G169" t="str">
        <f>_xlfn.XLOOKUP(UPPER(TRIM('01_raw_data'!F172)),'04_departments'!A172:A227,'04_departments'!C172:C227,"Needs Review")</f>
        <v>Needs Review</v>
      </c>
      <c r="H169" t="str">
        <f>_xlfn.XLOOKUP('01_clean_data'!G169, '04_departments'!$C$5:$C$60,'04_departments'!$D$5:$D$60,"Needs Review")</f>
        <v>Needs Review</v>
      </c>
      <c r="I169" t="str">
        <f>PROPER(TRIM('01_raw_data'!H172))</f>
        <v>Sales Executive</v>
      </c>
      <c r="J169" t="str">
        <f>IFERROR(UPPER('01_raw_data'!I172), "")</f>
        <v>L2</v>
      </c>
      <c r="K169" t="str">
        <f>IFERROR(UPPER('01_raw_data'!J172), "")</f>
        <v>M004</v>
      </c>
      <c r="L169" t="str">
        <f>IFERROR(VLOOKUP(K169,'05_manager_mapping'!$A$5:$B$64,2), "Missing")</f>
        <v>Giovanni Leroy</v>
      </c>
      <c r="M169" t="str">
        <f>IFERROR(_xlfn.XLOOKUP('01_raw_data'!L172,'06_location_master'!$B$5:$B$60,'06_location_master'!$C$5:$C$60), "Missing Location")</f>
        <v>Munich</v>
      </c>
      <c r="N169" t="str">
        <f>IFERROR(_xlfn.XLOOKUP(M169,'06_location_master'!$C$5:$C$60,'06_location_master'!$D$5:$D$60), "Missing Country")</f>
        <v>Germany</v>
      </c>
      <c r="O169" t="str">
        <f>IFERROR(_xlfn.XLOOKUP(M169,'06_location_master'!$C$5:$C$60,'06_location_master'!$E$5:$E$60), "Missing State")</f>
        <v>Bavaria</v>
      </c>
      <c r="P169" s="17">
        <f>IFERROR(--'01_raw_data'!O172,"Missing Date")</f>
        <v>45847</v>
      </c>
      <c r="Q169" s="17">
        <f>IF(TRIM('01_raw_data'!P172)="","", IFERROR('01_raw_data'!P172, "check"))</f>
        <v>46118</v>
      </c>
      <c r="R169" t="str">
        <f>IFERROR(IF(OR(UPPER(TRIM('01_raw_data'!Q172))="A",UPPER(TRIM('01_raw_data'!Q172)="ACTVE"),UPPER(TRIM('01_raw_data'!Q172))="ACTIVE"), "Active", IF(OR(UPPER(TRIM('01_raw_data'!Q172)="INACTIVE"),UPPER(TRIM('01_raw_data'!Q172))="INACTVE"),"Inactive",IF(OR(UPPER(TRIM('01_raw_data'!Q172))="EXITED"), "Exited", IF(OR(UPPER(TRIM('01_raw_data'!Q172))="TERMINATED"), "Terminated", IF(OR(UPPER(TRIM('01_raw_data'!Q172))="LEFT"),"Left",IF(OR(UPPER(TRIM('01_raw_data'!Q172))="RESIGNED"),"Resigned")))))),"Check")</f>
        <v>Exited</v>
      </c>
      <c r="S169" s="19">
        <f>IFERROR(IF(VALUE('01_raw_data'!R172)&gt;0,VALUE('01_raw_data'!R172),"Check"),"Check")</f>
        <v>66000</v>
      </c>
      <c r="T169" s="19" t="str">
        <f>IFERROR(IF(VALUE('01_raw_data'!S172)&gt;0, VALUE('01_raw_data'!S172), "Check"), "Check")</f>
        <v>Check</v>
      </c>
      <c r="U169">
        <f>IFERROR(VLOOKUP(UPPER(TRIM('01_raw_data'!T172)),'07_performance_master'!$A$5:$B$14,2,FALSE),"Check")</f>
        <v>1</v>
      </c>
      <c r="V169">
        <f>IFERROR(IF(VALUE('01_raw_data'!U172)&gt;0,VALUE('01_raw_data'!U172),"Check"),"Check")</f>
        <v>12</v>
      </c>
      <c r="W169">
        <f>IFERROR(IF(VALUE('01_raw_data'!V172)&gt;=0, VALUE('01_raw_data'!V172), "Check"), "Check")</f>
        <v>14</v>
      </c>
      <c r="X169">
        <f>IFERROR(IF(VALUE('01_raw_data'!W172)&gt;=0, VALUE('01_raw_data'!W172),"Check"), "Check")</f>
        <v>16</v>
      </c>
      <c r="Y169">
        <f>IFERROR(IF(AND(VALUE('01_raw_data'!X172)&gt;=0, VALUE('01_raw_data'!X172)&lt;=100), VALUE('01_raw_data'!X172), "Check"), "Check")</f>
        <v>64</v>
      </c>
      <c r="Z169" t="str">
        <f>IFERROR(IF(OR(UPPER(TRIM('01_raw_data'!Y172))="YES", UPPER(TRIM('01_raw_data'!Y172))="PROMOTED"),"Promoted", IF(OR(UPPER(TRIM('01_raw_data'!Y172))="NO",UPPER(TRIM('01_raw_data'!Y172))="NOT PROMOTED"), "Not Promoted", "Check")),"Check")</f>
        <v>Not Promoted</v>
      </c>
      <c r="AA169" t="str">
        <f>IFERROR(PROPER(TRIM('01_raw_data'!Z172)), "")</f>
        <v>Bachelor'S</v>
      </c>
      <c r="AB169" t="str">
        <f>IFERROR(PROPER(TRIM('01_raw_data'!AA172)),"")</f>
        <v>Employee Referral</v>
      </c>
      <c r="AC169" t="str">
        <f>IFERROR(IF(UPPER(TRIM('01_raw_data'!AB172))="HYBRID","Hybrid",IF(OR(UPPER(TRIM('01_raw_data'!AB172))="REMOTE",UPPER(TRIM('01_raw_data'!AB172))="WFH",UPPER(TRIM('01_raw_data'!AB172))="WORK FROM HOME"),"Remote",IF(OR(UPPER(TRIM('01_raw_data'!AB172))="ONSITE",UPPER(TRIM('01_raw_data'!AB172))="ON-SITE",UPPER(TRIM('01_raw_data'!AB172))="OFFICE"),"Office"))),"Check")</f>
        <v>Office</v>
      </c>
      <c r="AD169" t="str">
        <f>IFERROR(VLOOKUP(UPPER(TRIM('01_raw_data'!AC172)),'09_cost_center'!$A$5:$E$19,1,FALSE), "Check")</f>
        <v>EU-CC201</v>
      </c>
      <c r="AE169" t="str">
        <f>IFERROR(IF(OR(UPPER(TRIM('01_raw_data'!AD172))="CONTRACT", UPPER(TRIM('01_raw_data'!AD172))="CONTRACTOR"), "Contract", IF(OR(PROPER(TRIM('01_raw_data'!AD172))="FTE", UPPER(TRIM('01_raw_data'!AD172))="FULL TIME", UPPER(TRIM('01_raw_data'!AD172))="FULL-TIME"), "Full Time", IF(OR(UPPER(TRIM('01_raw_data'!AD172))="INTERN", UPPER(TRIM('01_raw_data'!AD172))="INTERNSHIP"), "Intern", IF(OR(UPPER(TRIM('01_raw_data'!AD172))="PART TIME", UPPER(TRIM('01_raw_data'!AD172))="PART-TIME"), "Part Time")))), "Check")</f>
        <v>Full Time</v>
      </c>
      <c r="AF169">
        <f>IFERROR(IF(AND(VALUE('01_raw_data'!AE172)&gt;=0,VALUE('01_raw_data'!AE172)&lt;=100), VALUE('01_raw_data'!AE172), "Check"), "Check")</f>
        <v>36.4</v>
      </c>
    </row>
    <row r="170" spans="1:32" x14ac:dyDescent="0.2">
      <c r="A170" t="str">
        <f>"E"&amp;TEXT(VALUE(SUBSTITUTE(UPPER(TRIM('01_raw_data'!A173)),"E","")),"0000")</f>
        <v>E0169</v>
      </c>
      <c r="B170" t="str">
        <f>IF('01_raw_data'!B173="", "", PROPER(TRIM('01_raw_data'!B173)))</f>
        <v>Luuk Bakker</v>
      </c>
      <c r="C170" t="str">
        <f>_xlfn.XLOOKUP(PROPER(TRIM('01_raw_data'!C173)),'03_lookups'!$A$4:$A$9,'03_lookups'!$B$4:$B$9,"Needs Review")</f>
        <v>Female</v>
      </c>
      <c r="D170">
        <f>VALUE('01_raw_data'!D173)</f>
        <v>49</v>
      </c>
      <c r="E170" s="17" t="str">
        <f>IF(OR('01_raw_data'!E173="", LOWER(TRIM('01_raw_data'!E173))="not available"), "Missing", '01_raw_data'!E173)</f>
        <v>1976/08/29</v>
      </c>
      <c r="F170" t="str">
        <f t="shared" si="2"/>
        <v>Needs Review</v>
      </c>
      <c r="G170" t="str">
        <f>_xlfn.XLOOKUP(UPPER(TRIM('01_raw_data'!F173)),'04_departments'!A173:A228,'04_departments'!C173:C228,"Needs Review")</f>
        <v>Needs Review</v>
      </c>
      <c r="H170" t="str">
        <f>_xlfn.XLOOKUP('01_clean_data'!G170, '04_departments'!$C$5:$C$60,'04_departments'!$D$5:$D$60,"Needs Review")</f>
        <v>Needs Review</v>
      </c>
      <c r="I170" t="str">
        <f>PROPER(TRIM('01_raw_data'!H173))</f>
        <v>Sales Development Representative</v>
      </c>
      <c r="J170" t="str">
        <f>IFERROR(UPPER('01_raw_data'!I173), "")</f>
        <v>L2</v>
      </c>
      <c r="K170" t="str">
        <f>IFERROR(UPPER('01_raw_data'!J173), "")</f>
        <v>M016</v>
      </c>
      <c r="L170" t="str">
        <f>IFERROR(VLOOKUP(K170,'05_manager_mapping'!$A$5:$B$64,2), "Missing")</f>
        <v>Juliette Williams</v>
      </c>
      <c r="M170" t="str">
        <f>IFERROR(_xlfn.XLOOKUP('01_raw_data'!L173,'06_location_master'!$B$5:$B$60,'06_location_master'!$C$5:$C$60), "Missing Location")</f>
        <v>Paris</v>
      </c>
      <c r="N170" t="str">
        <f>IFERROR(_xlfn.XLOOKUP(M170,'06_location_master'!$C$5:$C$60,'06_location_master'!$D$5:$D$60), "Missing Country")</f>
        <v>France</v>
      </c>
      <c r="O170" t="str">
        <f>IFERROR(_xlfn.XLOOKUP(M170,'06_location_master'!$C$5:$C$60,'06_location_master'!$E$5:$E$60), "Missing State")</f>
        <v>Ile-de-France</v>
      </c>
      <c r="P170" s="17">
        <f>IFERROR(--'01_raw_data'!O173,"Missing Date")</f>
        <v>45510</v>
      </c>
      <c r="Q170" s="17" t="str">
        <f>IF(TRIM('01_raw_data'!P173)="","", IFERROR('01_raw_data'!P173, "check"))</f>
        <v/>
      </c>
      <c r="R170" t="str">
        <f>IFERROR(IF(OR(UPPER(TRIM('01_raw_data'!Q173))="A",UPPER(TRIM('01_raw_data'!Q173)="ACTVE"),UPPER(TRIM('01_raw_data'!Q173))="ACTIVE"), "Active", IF(OR(UPPER(TRIM('01_raw_data'!Q173)="INACTIVE"),UPPER(TRIM('01_raw_data'!Q173))="INACTVE"),"Inactive",IF(OR(UPPER(TRIM('01_raw_data'!Q173))="EXITED"), "Exited", IF(OR(UPPER(TRIM('01_raw_data'!Q173))="TERMINATED"), "Terminated", IF(OR(UPPER(TRIM('01_raw_data'!Q173))="LEFT"),"Left",IF(OR(UPPER(TRIM('01_raw_data'!Q173))="RESIGNED"),"Resigned")))))),"Check")</f>
        <v>Active</v>
      </c>
      <c r="S170" s="19">
        <f>IFERROR(IF(VALUE('01_raw_data'!R173)&gt;0,VALUE('01_raw_data'!R173),"Check"),"Check")</f>
        <v>61000</v>
      </c>
      <c r="T170" s="19">
        <f>IFERROR(IF(VALUE('01_raw_data'!S173)&gt;0, VALUE('01_raw_data'!S173), "Check"), "Check")</f>
        <v>3000</v>
      </c>
      <c r="U170">
        <f>IFERROR(VLOOKUP(UPPER(TRIM('01_raw_data'!T173)),'07_performance_master'!$A$5:$B$14,2,FALSE),"Check")</f>
        <v>3</v>
      </c>
      <c r="V170">
        <f>IFERROR(IF(VALUE('01_raw_data'!U173)&gt;0,VALUE('01_raw_data'!U173),"Check"),"Check")</f>
        <v>20</v>
      </c>
      <c r="W170">
        <f>IFERROR(IF(VALUE('01_raw_data'!V173)&gt;=0, VALUE('01_raw_data'!V173), "Check"), "Check")</f>
        <v>21</v>
      </c>
      <c r="X170" t="str">
        <f>IFERROR(IF(VALUE('01_raw_data'!W173)&gt;=0, VALUE('01_raw_data'!W173),"Check"), "Check")</f>
        <v>Check</v>
      </c>
      <c r="Y170">
        <f>IFERROR(IF(AND(VALUE('01_raw_data'!X173)&gt;=0, VALUE('01_raw_data'!X173)&lt;=100), VALUE('01_raw_data'!X173), "Check"), "Check")</f>
        <v>46</v>
      </c>
      <c r="Z170" t="str">
        <f>IFERROR(IF(OR(UPPER(TRIM('01_raw_data'!Y173))="YES", UPPER(TRIM('01_raw_data'!Y173))="PROMOTED"),"Promoted", IF(OR(UPPER(TRIM('01_raw_data'!Y173))="NO",UPPER(TRIM('01_raw_data'!Y173))="NOT PROMOTED"), "Not Promoted", "Check")),"Check")</f>
        <v>Not Promoted</v>
      </c>
      <c r="AA170" t="str">
        <f>IFERROR(PROPER(TRIM('01_raw_data'!Z173)), "")</f>
        <v>Master'S</v>
      </c>
      <c r="AB170" t="str">
        <f>IFERROR(PROPER(TRIM('01_raw_data'!AA173)),"")</f>
        <v>Employee Referral</v>
      </c>
      <c r="AC170" t="str">
        <f>IFERROR(IF(UPPER(TRIM('01_raw_data'!AB173))="HYBRID","Hybrid",IF(OR(UPPER(TRIM('01_raw_data'!AB173))="REMOTE",UPPER(TRIM('01_raw_data'!AB173))="WFH",UPPER(TRIM('01_raw_data'!AB173))="WORK FROM HOME"),"Remote",IF(OR(UPPER(TRIM('01_raw_data'!AB173))="ONSITE",UPPER(TRIM('01_raw_data'!AB173))="ON-SITE",UPPER(TRIM('01_raw_data'!AB173))="OFFICE"),"Office"))),"Check")</f>
        <v>Hybrid</v>
      </c>
      <c r="AD170" t="str">
        <f>IFERROR(VLOOKUP(UPPER(TRIM('01_raw_data'!AC173)),'09_cost_center'!$A$5:$E$19,1,FALSE), "Check")</f>
        <v>EU-CC201</v>
      </c>
      <c r="AE170" t="str">
        <f>IFERROR(IF(OR(UPPER(TRIM('01_raw_data'!AD173))="CONTRACT", UPPER(TRIM('01_raw_data'!AD173))="CONTRACTOR"), "Contract", IF(OR(PROPER(TRIM('01_raw_data'!AD173))="FTE", UPPER(TRIM('01_raw_data'!AD173))="FULL TIME", UPPER(TRIM('01_raw_data'!AD173))="FULL-TIME"), "Full Time", IF(OR(UPPER(TRIM('01_raw_data'!AD173))="INTERN", UPPER(TRIM('01_raw_data'!AD173))="INTERNSHIP"), "Intern", IF(OR(UPPER(TRIM('01_raw_data'!AD173))="PART TIME", UPPER(TRIM('01_raw_data'!AD173))="PART-TIME"), "Part Time")))), "Check")</f>
        <v>Full Time</v>
      </c>
      <c r="AF170">
        <f>IFERROR(IF(AND(VALUE('01_raw_data'!AE173)&gt;=0,VALUE('01_raw_data'!AE173)&lt;=100), VALUE('01_raw_data'!AE173), "Check"), "Check")</f>
        <v>54.6</v>
      </c>
    </row>
    <row r="171" spans="1:32" x14ac:dyDescent="0.2">
      <c r="A171" t="str">
        <f>"E"&amp;TEXT(VALUE(SUBSTITUTE(UPPER(TRIM('01_raw_data'!A174)),"E","")),"0000")</f>
        <v>E0170</v>
      </c>
      <c r="B171" t="str">
        <f>IF('01_raw_data'!B174="", "", PROPER(TRIM('01_raw_data'!B174)))</f>
        <v>Hugo Schneider</v>
      </c>
      <c r="C171" t="str">
        <f>_xlfn.XLOOKUP(PROPER(TRIM('01_raw_data'!C174)),'03_lookups'!$A$4:$A$9,'03_lookups'!$B$4:$B$9,"Needs Review")</f>
        <v>Male</v>
      </c>
      <c r="D171">
        <f>VALUE('01_raw_data'!D174)</f>
        <v>47</v>
      </c>
      <c r="E171" s="17">
        <f>IF(OR('01_raw_data'!E174="", LOWER(TRIM('01_raw_data'!E174))="not available"), "Missing", '01_raw_data'!E174)</f>
        <v>28847</v>
      </c>
      <c r="F171" t="str">
        <f t="shared" si="2"/>
        <v>Valid</v>
      </c>
      <c r="G171" t="str">
        <f>_xlfn.XLOOKUP(UPPER(TRIM('01_raw_data'!F174)),'04_departments'!A174:A229,'04_departments'!C174:C229,"Needs Review")</f>
        <v>Needs Review</v>
      </c>
      <c r="H171" t="str">
        <f>_xlfn.XLOOKUP('01_clean_data'!G171, '04_departments'!$C$5:$C$60,'04_departments'!$D$5:$D$60,"Needs Review")</f>
        <v>Needs Review</v>
      </c>
      <c r="I171" t="str">
        <f>PROPER(TRIM('01_raw_data'!H174))</f>
        <v>Operations Analyst</v>
      </c>
      <c r="J171" t="str">
        <f>IFERROR(UPPER('01_raw_data'!I174), "")</f>
        <v>L3</v>
      </c>
      <c r="K171" t="str">
        <f>IFERROR(UPPER('01_raw_data'!J174), "")</f>
        <v>M010</v>
      </c>
      <c r="L171" t="str">
        <f>IFERROR(VLOOKUP(K171,'05_manager_mapping'!$A$5:$B$64,2), "Missing")</f>
        <v>Lotte Muller</v>
      </c>
      <c r="M171" t="str">
        <f>IFERROR(_xlfn.XLOOKUP('01_raw_data'!L174,'06_location_master'!$B$5:$B$60,'06_location_master'!$C$5:$C$60), "Missing Location")</f>
        <v>Missing Location</v>
      </c>
      <c r="N171" t="str">
        <f>IFERROR(_xlfn.XLOOKUP(M171,'06_location_master'!$C$5:$C$60,'06_location_master'!$D$5:$D$60), "Missing Country")</f>
        <v>Missing Country</v>
      </c>
      <c r="O171" t="str">
        <f>IFERROR(_xlfn.XLOOKUP(M171,'06_location_master'!$C$5:$C$60,'06_location_master'!$E$5:$E$60), "Missing State")</f>
        <v>Missing State</v>
      </c>
      <c r="P171" s="17">
        <f>IFERROR(--'01_raw_data'!O174,"Missing Date")</f>
        <v>44984</v>
      </c>
      <c r="Q171" s="17" t="str">
        <f>IF(TRIM('01_raw_data'!P174)="","", IFERROR('01_raw_data'!P174, "check"))</f>
        <v/>
      </c>
      <c r="R171" t="str">
        <f>IFERROR(IF(OR(UPPER(TRIM('01_raw_data'!Q174))="A",UPPER(TRIM('01_raw_data'!Q174)="ACTVE"),UPPER(TRIM('01_raw_data'!Q174))="ACTIVE"), "Active", IF(OR(UPPER(TRIM('01_raw_data'!Q174)="INACTIVE"),UPPER(TRIM('01_raw_data'!Q174))="INACTVE"),"Inactive",IF(OR(UPPER(TRIM('01_raw_data'!Q174))="EXITED"), "Exited", IF(OR(UPPER(TRIM('01_raw_data'!Q174))="TERMINATED"), "Terminated", IF(OR(UPPER(TRIM('01_raw_data'!Q174))="LEFT"),"Left",IF(OR(UPPER(TRIM('01_raw_data'!Q174))="RESIGNED"),"Resigned")))))),"Check")</f>
        <v>Active</v>
      </c>
      <c r="S171" s="19">
        <f>IFERROR(IF(VALUE('01_raw_data'!R174)&gt;0,VALUE('01_raw_data'!R174),"Check"),"Check")</f>
        <v>93000</v>
      </c>
      <c r="T171" s="19">
        <f>IFERROR(IF(VALUE('01_raw_data'!S174)&gt;0, VALUE('01_raw_data'!S174), "Check"), "Check")</f>
        <v>4600</v>
      </c>
      <c r="U171">
        <f>IFERROR(VLOOKUP(UPPER(TRIM('01_raw_data'!T174)),'07_performance_master'!$A$5:$B$14,2,FALSE),"Check")</f>
        <v>3</v>
      </c>
      <c r="V171">
        <f>IFERROR(IF(VALUE('01_raw_data'!U174)&gt;0,VALUE('01_raw_data'!U174),"Check"),"Check")</f>
        <v>31</v>
      </c>
      <c r="W171">
        <f>IFERROR(IF(VALUE('01_raw_data'!V174)&gt;=0, VALUE('01_raw_data'!V174), "Check"), "Check")</f>
        <v>16</v>
      </c>
      <c r="X171">
        <f>IFERROR(IF(VALUE('01_raw_data'!W174)&gt;=0, VALUE('01_raw_data'!W174),"Check"), "Check")</f>
        <v>14</v>
      </c>
      <c r="Y171">
        <f>IFERROR(IF(AND(VALUE('01_raw_data'!X174)&gt;=0, VALUE('01_raw_data'!X174)&lt;=100), VALUE('01_raw_data'!X174), "Check"), "Check")</f>
        <v>65</v>
      </c>
      <c r="Z171" t="str">
        <f>IFERROR(IF(OR(UPPER(TRIM('01_raw_data'!Y174))="YES", UPPER(TRIM('01_raw_data'!Y174))="PROMOTED"),"Promoted", IF(OR(UPPER(TRIM('01_raw_data'!Y174))="NO",UPPER(TRIM('01_raw_data'!Y174))="NOT PROMOTED"), "Not Promoted", "Check")),"Check")</f>
        <v>Not Promoted</v>
      </c>
      <c r="AA171" t="str">
        <f>IFERROR(PROPER(TRIM('01_raw_data'!Z174)), "")</f>
        <v>Bachelor'S</v>
      </c>
      <c r="AB171" t="str">
        <f>IFERROR(PROPER(TRIM('01_raw_data'!AA174)),"")</f>
        <v>Company Careers Page</v>
      </c>
      <c r="AC171" t="str">
        <f>IFERROR(IF(UPPER(TRIM('01_raw_data'!AB174))="HYBRID","Hybrid",IF(OR(UPPER(TRIM('01_raw_data'!AB174))="REMOTE",UPPER(TRIM('01_raw_data'!AB174))="WFH",UPPER(TRIM('01_raw_data'!AB174))="WORK FROM HOME"),"Remote",IF(OR(UPPER(TRIM('01_raw_data'!AB174))="ONSITE",UPPER(TRIM('01_raw_data'!AB174))="ON-SITE",UPPER(TRIM('01_raw_data'!AB174))="OFFICE"),"Office"))),"Check")</f>
        <v>Hybrid</v>
      </c>
      <c r="AD171" t="str">
        <f>IFERROR(VLOOKUP(UPPER(TRIM('01_raw_data'!AC174)),'09_cost_center'!$A$5:$E$19,1,FALSE), "Check")</f>
        <v>EU-CC401</v>
      </c>
      <c r="AE171" t="str">
        <f>IFERROR(IF(OR(UPPER(TRIM('01_raw_data'!AD174))="CONTRACT", UPPER(TRIM('01_raw_data'!AD174))="CONTRACTOR"), "Contract", IF(OR(PROPER(TRIM('01_raw_data'!AD174))="FTE", UPPER(TRIM('01_raw_data'!AD174))="FULL TIME", UPPER(TRIM('01_raw_data'!AD174))="FULL-TIME"), "Full Time", IF(OR(UPPER(TRIM('01_raw_data'!AD174))="INTERN", UPPER(TRIM('01_raw_data'!AD174))="INTERNSHIP"), "Intern", IF(OR(UPPER(TRIM('01_raw_data'!AD174))="PART TIME", UPPER(TRIM('01_raw_data'!AD174))="PART-TIME"), "Part Time")))), "Check")</f>
        <v>Full Time</v>
      </c>
      <c r="AF171">
        <f>IFERROR(IF(AND(VALUE('01_raw_data'!AE174)&gt;=0,VALUE('01_raw_data'!AE174)&lt;=100), VALUE('01_raw_data'!AE174), "Check"), "Check")</f>
        <v>60.5</v>
      </c>
    </row>
    <row r="172" spans="1:32" x14ac:dyDescent="0.2">
      <c r="A172" t="str">
        <f>"E"&amp;TEXT(VALUE(SUBSTITUTE(UPPER(TRIM('01_raw_data'!A175)),"E","")),"0000")</f>
        <v>E0171</v>
      </c>
      <c r="B172" t="str">
        <f>IF('01_raw_data'!B175="", "", PROPER(TRIM('01_raw_data'!B175)))</f>
        <v>Alice Thomas</v>
      </c>
      <c r="C172" t="str">
        <f>_xlfn.XLOOKUP(PROPER(TRIM('01_raw_data'!C175)),'03_lookups'!$A$4:$A$9,'03_lookups'!$B$4:$B$9,"Needs Review")</f>
        <v>Female</v>
      </c>
      <c r="D172">
        <f>VALUE('01_raw_data'!D175)</f>
        <v>33</v>
      </c>
      <c r="E172" s="17">
        <f>IF(OR('01_raw_data'!E175="", LOWER(TRIM('01_raw_data'!E175))="not available"), "Missing", '01_raw_data'!E175)</f>
        <v>33807</v>
      </c>
      <c r="F172" t="str">
        <f t="shared" si="2"/>
        <v>Valid</v>
      </c>
      <c r="G172" t="str">
        <f>_xlfn.XLOOKUP(UPPER(TRIM('01_raw_data'!F175)),'04_departments'!A175:A230,'04_departments'!C175:C230,"Needs Review")</f>
        <v>Needs Review</v>
      </c>
      <c r="H172" t="str">
        <f>_xlfn.XLOOKUP('01_clean_data'!G172, '04_departments'!$C$5:$C$60,'04_departments'!$D$5:$D$60,"Needs Review")</f>
        <v>Needs Review</v>
      </c>
      <c r="I172" t="str">
        <f>PROPER(TRIM('01_raw_data'!H175))</f>
        <v>Client Success Associate</v>
      </c>
      <c r="J172" t="str">
        <f>IFERROR(UPPER('01_raw_data'!I175), "")</f>
        <v>L1</v>
      </c>
      <c r="K172" t="str">
        <f>IFERROR(UPPER('01_raw_data'!J175), "")</f>
        <v>M032</v>
      </c>
      <c r="L172" t="str">
        <f>IFERROR(VLOOKUP(K172,'05_manager_mapping'!$A$5:$B$64,2), "Missing")</f>
        <v>Hannah Wagner</v>
      </c>
      <c r="M172" t="str">
        <f>IFERROR(_xlfn.XLOOKUP('01_raw_data'!L175,'06_location_master'!$B$5:$B$60,'06_location_master'!$C$5:$C$60), "Missing Location")</f>
        <v>Missing Location</v>
      </c>
      <c r="N172" t="str">
        <f>IFERROR(_xlfn.XLOOKUP(M172,'06_location_master'!$C$5:$C$60,'06_location_master'!$D$5:$D$60), "Missing Country")</f>
        <v>Missing Country</v>
      </c>
      <c r="O172" t="str">
        <f>IFERROR(_xlfn.XLOOKUP(M172,'06_location_master'!$C$5:$C$60,'06_location_master'!$E$5:$E$60), "Missing State")</f>
        <v>Missing State</v>
      </c>
      <c r="P172" s="17">
        <f>IFERROR(--'01_raw_data'!O175,"Missing Date")</f>
        <v>44827</v>
      </c>
      <c r="Q172" s="17" t="str">
        <f>IF(TRIM('01_raw_data'!P175)="","", IFERROR('01_raw_data'!P175, "check"))</f>
        <v/>
      </c>
      <c r="R172" t="str">
        <f>IFERROR(IF(OR(UPPER(TRIM('01_raw_data'!Q175))="A",UPPER(TRIM('01_raw_data'!Q175)="ACTVE"),UPPER(TRIM('01_raw_data'!Q175))="ACTIVE"), "Active", IF(OR(UPPER(TRIM('01_raw_data'!Q175)="INACTIVE"),UPPER(TRIM('01_raw_data'!Q175))="INACTVE"),"Inactive",IF(OR(UPPER(TRIM('01_raw_data'!Q175))="EXITED"), "Exited", IF(OR(UPPER(TRIM('01_raw_data'!Q175))="TERMINATED"), "Terminated", IF(OR(UPPER(TRIM('01_raw_data'!Q175))="LEFT"),"Left",IF(OR(UPPER(TRIM('01_raw_data'!Q175))="RESIGNED"),"Resigned")))))),"Check")</f>
        <v>Active</v>
      </c>
      <c r="S172" s="19">
        <f>IFERROR(IF(VALUE('01_raw_data'!R175)&gt;0,VALUE('01_raw_data'!R175),"Check"),"Check")</f>
        <v>39000</v>
      </c>
      <c r="T172" s="19" t="str">
        <f>IFERROR(IF(VALUE('01_raw_data'!S175)&gt;0, VALUE('01_raw_data'!S175), "Check"), "Check")</f>
        <v>Check</v>
      </c>
      <c r="U172">
        <f>IFERROR(VLOOKUP(UPPER(TRIM('01_raw_data'!T175)),'07_performance_master'!$A$5:$B$14,2,FALSE),"Check")</f>
        <v>1</v>
      </c>
      <c r="V172">
        <f>IFERROR(IF(VALUE('01_raw_data'!U175)&gt;0,VALUE('01_raw_data'!U175),"Check"),"Check")</f>
        <v>24</v>
      </c>
      <c r="W172">
        <f>IFERROR(IF(VALUE('01_raw_data'!V175)&gt;=0, VALUE('01_raw_data'!V175), "Check"), "Check")</f>
        <v>15</v>
      </c>
      <c r="X172">
        <f>IFERROR(IF(VALUE('01_raw_data'!W175)&gt;=0, VALUE('01_raw_data'!W175),"Check"), "Check")</f>
        <v>28</v>
      </c>
      <c r="Y172">
        <f>IFERROR(IF(AND(VALUE('01_raw_data'!X175)&gt;=0, VALUE('01_raw_data'!X175)&lt;=100), VALUE('01_raw_data'!X175), "Check"), "Check")</f>
        <v>83</v>
      </c>
      <c r="Z172" t="str">
        <f>IFERROR(IF(OR(UPPER(TRIM('01_raw_data'!Y175))="YES", UPPER(TRIM('01_raw_data'!Y175))="PROMOTED"),"Promoted", IF(OR(UPPER(TRIM('01_raw_data'!Y175))="NO",UPPER(TRIM('01_raw_data'!Y175))="NOT PROMOTED"), "Not Promoted", "Check")),"Check")</f>
        <v>Not Promoted</v>
      </c>
      <c r="AA172" t="str">
        <f>IFERROR(PROPER(TRIM('01_raw_data'!Z175)), "")</f>
        <v>Master'S</v>
      </c>
      <c r="AB172" t="str">
        <f>IFERROR(PROPER(TRIM('01_raw_data'!AA175)),"")</f>
        <v>Agency</v>
      </c>
      <c r="AC172" t="str">
        <f>IFERROR(IF(UPPER(TRIM('01_raw_data'!AB175))="HYBRID","Hybrid",IF(OR(UPPER(TRIM('01_raw_data'!AB175))="REMOTE",UPPER(TRIM('01_raw_data'!AB175))="WFH",UPPER(TRIM('01_raw_data'!AB175))="WORK FROM HOME"),"Remote",IF(OR(UPPER(TRIM('01_raw_data'!AB175))="ONSITE",UPPER(TRIM('01_raw_data'!AB175))="ON-SITE",UPPER(TRIM('01_raw_data'!AB175))="OFFICE"),"Office"))),"Check")</f>
        <v>Hybrid</v>
      </c>
      <c r="AD172" t="str">
        <f>IFERROR(VLOOKUP(UPPER(TRIM('01_raw_data'!AC175)),'09_cost_center'!$A$5:$E$19,1,FALSE), "Check")</f>
        <v>EU-CC202</v>
      </c>
      <c r="AE172" t="str">
        <f>IFERROR(IF(OR(UPPER(TRIM('01_raw_data'!AD175))="CONTRACT", UPPER(TRIM('01_raw_data'!AD175))="CONTRACTOR"), "Contract", IF(OR(PROPER(TRIM('01_raw_data'!AD175))="FTE", UPPER(TRIM('01_raw_data'!AD175))="FULL TIME", UPPER(TRIM('01_raw_data'!AD175))="FULL-TIME"), "Full Time", IF(OR(UPPER(TRIM('01_raw_data'!AD175))="INTERN", UPPER(TRIM('01_raw_data'!AD175))="INTERNSHIP"), "Intern", IF(OR(UPPER(TRIM('01_raw_data'!AD175))="PART TIME", UPPER(TRIM('01_raw_data'!AD175))="PART-TIME"), "Part Time")))), "Check")</f>
        <v>Full Time</v>
      </c>
      <c r="AF172">
        <f>IFERROR(IF(AND(VALUE('01_raw_data'!AE175)&gt;=0,VALUE('01_raw_data'!AE175)&lt;=100), VALUE('01_raw_data'!AE175), "Check"), "Check")</f>
        <v>44</v>
      </c>
    </row>
    <row r="173" spans="1:32" x14ac:dyDescent="0.2">
      <c r="A173" t="str">
        <f>"E"&amp;TEXT(VALUE(SUBSTITUTE(UPPER(TRIM('01_raw_data'!A176)),"E","")),"0000")</f>
        <v>E0172</v>
      </c>
      <c r="B173" t="str">
        <f>IF('01_raw_data'!B176="", "", PROPER(TRIM('01_raw_data'!B176)))</f>
        <v>Chloe Sanchez</v>
      </c>
      <c r="C173" t="str">
        <f>_xlfn.XLOOKUP(PROPER(TRIM('01_raw_data'!C176)),'03_lookups'!$A$4:$A$9,'03_lookups'!$B$4:$B$9,"Needs Review")</f>
        <v>Male</v>
      </c>
      <c r="D173">
        <f>VALUE('01_raw_data'!D176)</f>
        <v>26</v>
      </c>
      <c r="E173" s="17">
        <f>IF(OR('01_raw_data'!E176="", LOWER(TRIM('01_raw_data'!E176))="not available"), "Missing", '01_raw_data'!E176)</f>
        <v>36645</v>
      </c>
      <c r="F173" t="str">
        <f t="shared" si="2"/>
        <v>Valid</v>
      </c>
      <c r="G173" t="str">
        <f>_xlfn.XLOOKUP(UPPER(TRIM('01_raw_data'!F176)),'04_departments'!A176:A231,'04_departments'!C176:C231,"Needs Review")</f>
        <v>Needs Review</v>
      </c>
      <c r="H173" t="str">
        <f>_xlfn.XLOOKUP('01_clean_data'!G173, '04_departments'!$C$5:$C$60,'04_departments'!$D$5:$D$60,"Needs Review")</f>
        <v>Needs Review</v>
      </c>
      <c r="I173" t="str">
        <f>PROPER(TRIM('01_raw_data'!H176))</f>
        <v>Seo Specialist</v>
      </c>
      <c r="J173" t="str">
        <f>IFERROR(UPPER('01_raw_data'!I176), "")</f>
        <v>L4</v>
      </c>
      <c r="K173" t="str">
        <f>IFERROR(UPPER('01_raw_data'!J176), "")</f>
        <v>M006</v>
      </c>
      <c r="L173" t="str">
        <f>IFERROR(VLOOKUP(K173,'05_manager_mapping'!$A$5:$B$64,2), "Missing")</f>
        <v>Aleksander Fischer</v>
      </c>
      <c r="M173" t="str">
        <f>IFERROR(_xlfn.XLOOKUP('01_raw_data'!L176,'06_location_master'!$B$5:$B$60,'06_location_master'!$C$5:$C$60), "Missing Location")</f>
        <v>Frankfurt</v>
      </c>
      <c r="N173" t="str">
        <f>IFERROR(_xlfn.XLOOKUP(M173,'06_location_master'!$C$5:$C$60,'06_location_master'!$D$5:$D$60), "Missing Country")</f>
        <v>Germany</v>
      </c>
      <c r="O173" t="str">
        <f>IFERROR(_xlfn.XLOOKUP(M173,'06_location_master'!$C$5:$C$60,'06_location_master'!$E$5:$E$60), "Missing State")</f>
        <v>Hesse</v>
      </c>
      <c r="P173" s="17">
        <f>IFERROR(--'01_raw_data'!O176,"Missing Date")</f>
        <v>45402</v>
      </c>
      <c r="Q173" s="17" t="str">
        <f>IF(TRIM('01_raw_data'!P176)="","", IFERROR('01_raw_data'!P176, "check"))</f>
        <v/>
      </c>
      <c r="R173" t="str">
        <f>IFERROR(IF(OR(UPPER(TRIM('01_raw_data'!Q176))="A",UPPER(TRIM('01_raw_data'!Q176)="ACTVE"),UPPER(TRIM('01_raw_data'!Q176))="ACTIVE"), "Active", IF(OR(UPPER(TRIM('01_raw_data'!Q176)="INACTIVE"),UPPER(TRIM('01_raw_data'!Q176))="INACTVE"),"Inactive",IF(OR(UPPER(TRIM('01_raw_data'!Q176))="EXITED"), "Exited", IF(OR(UPPER(TRIM('01_raw_data'!Q176))="TERMINATED"), "Terminated", IF(OR(UPPER(TRIM('01_raw_data'!Q176))="LEFT"),"Left",IF(OR(UPPER(TRIM('01_raw_data'!Q176))="RESIGNED"),"Resigned")))))),"Check")</f>
        <v>Active</v>
      </c>
      <c r="S173" s="19">
        <f>IFERROR(IF(VALUE('01_raw_data'!R176)&gt;0,VALUE('01_raw_data'!R176),"Check"),"Check")</f>
        <v>109000</v>
      </c>
      <c r="T173" s="19">
        <f>IFERROR(IF(VALUE('01_raw_data'!S176)&gt;0, VALUE('01_raw_data'!S176), "Check"), "Check")</f>
        <v>5400</v>
      </c>
      <c r="U173">
        <f>IFERROR(VLOOKUP(UPPER(TRIM('01_raw_data'!T176)),'07_performance_master'!$A$5:$B$14,2,FALSE),"Check")</f>
        <v>3</v>
      </c>
      <c r="V173">
        <f>IFERROR(IF(VALUE('01_raw_data'!U176)&gt;0,VALUE('01_raw_data'!U176),"Check"),"Check")</f>
        <v>31</v>
      </c>
      <c r="W173">
        <f>IFERROR(IF(VALUE('01_raw_data'!V176)&gt;=0, VALUE('01_raw_data'!V176), "Check"), "Check")</f>
        <v>15</v>
      </c>
      <c r="X173">
        <f>IFERROR(IF(VALUE('01_raw_data'!W176)&gt;=0, VALUE('01_raw_data'!W176),"Check"), "Check")</f>
        <v>0</v>
      </c>
      <c r="Y173">
        <f>IFERROR(IF(AND(VALUE('01_raw_data'!X176)&gt;=0, VALUE('01_raw_data'!X176)&lt;=100), VALUE('01_raw_data'!X176), "Check"), "Check")</f>
        <v>65</v>
      </c>
      <c r="Z173" t="str">
        <f>IFERROR(IF(OR(UPPER(TRIM('01_raw_data'!Y176))="YES", UPPER(TRIM('01_raw_data'!Y176))="PROMOTED"),"Promoted", IF(OR(UPPER(TRIM('01_raw_data'!Y176))="NO",UPPER(TRIM('01_raw_data'!Y176))="NOT PROMOTED"), "Not Promoted", "Check")),"Check")</f>
        <v>Not Promoted</v>
      </c>
      <c r="AA173" t="str">
        <f>IFERROR(PROPER(TRIM('01_raw_data'!Z176)), "")</f>
        <v>Bachelor'S</v>
      </c>
      <c r="AB173" t="str">
        <f>IFERROR(PROPER(TRIM('01_raw_data'!AA176)),"")</f>
        <v>Agency</v>
      </c>
      <c r="AC173" t="str">
        <f>IFERROR(IF(UPPER(TRIM('01_raw_data'!AB176))="HYBRID","Hybrid",IF(OR(UPPER(TRIM('01_raw_data'!AB176))="REMOTE",UPPER(TRIM('01_raw_data'!AB176))="WFH",UPPER(TRIM('01_raw_data'!AB176))="WORK FROM HOME"),"Remote",IF(OR(UPPER(TRIM('01_raw_data'!AB176))="ONSITE",UPPER(TRIM('01_raw_data'!AB176))="ON-SITE",UPPER(TRIM('01_raw_data'!AB176))="OFFICE"),"Office"))),"Check")</f>
        <v>Remote</v>
      </c>
      <c r="AD173" t="str">
        <f>IFERROR(VLOOKUP(UPPER(TRIM('01_raw_data'!AC176)),'09_cost_center'!$A$5:$E$19,1,FALSE), "Check")</f>
        <v>EU-CC203</v>
      </c>
      <c r="AE173" t="str">
        <f>IFERROR(IF(OR(UPPER(TRIM('01_raw_data'!AD176))="CONTRACT", UPPER(TRIM('01_raw_data'!AD176))="CONTRACTOR"), "Contract", IF(OR(PROPER(TRIM('01_raw_data'!AD176))="FTE", UPPER(TRIM('01_raw_data'!AD176))="FULL TIME", UPPER(TRIM('01_raw_data'!AD176))="FULL-TIME"), "Full Time", IF(OR(UPPER(TRIM('01_raw_data'!AD176))="INTERN", UPPER(TRIM('01_raw_data'!AD176))="INTERNSHIP"), "Intern", IF(OR(UPPER(TRIM('01_raw_data'!AD176))="PART TIME", UPPER(TRIM('01_raw_data'!AD176))="PART-TIME"), "Part Time")))), "Check")</f>
        <v>Full Time</v>
      </c>
      <c r="AF173">
        <f>IFERROR(IF(AND(VALUE('01_raw_data'!AE176)&gt;=0,VALUE('01_raw_data'!AE176)&lt;=100), VALUE('01_raw_data'!AE176), "Check"), "Check")</f>
        <v>67.5</v>
      </c>
    </row>
    <row r="174" spans="1:32" x14ac:dyDescent="0.2">
      <c r="A174" t="str">
        <f>"E"&amp;TEXT(VALUE(SUBSTITUTE(UPPER(TRIM('01_raw_data'!A177)),"E","")),"0000")</f>
        <v>E0173</v>
      </c>
      <c r="B174" t="str">
        <f>IF('01_raw_data'!B177="", "", PROPER(TRIM('01_raw_data'!B177)))</f>
        <v>Sven Martin</v>
      </c>
      <c r="C174" t="str">
        <f>_xlfn.XLOOKUP(PROPER(TRIM('01_raw_data'!C177)),'03_lookups'!$A$4:$A$9,'03_lookups'!$B$4:$B$9,"Needs Review")</f>
        <v>Female</v>
      </c>
      <c r="D174">
        <f>VALUE('01_raw_data'!D177)</f>
        <v>58</v>
      </c>
      <c r="E174" s="17">
        <f>IF(OR('01_raw_data'!E177="", LOWER(TRIM('01_raw_data'!E177))="not available"), "Missing", '01_raw_data'!E177)</f>
        <v>24875</v>
      </c>
      <c r="F174" t="str">
        <f t="shared" si="2"/>
        <v>Valid</v>
      </c>
      <c r="G174" t="str">
        <f>_xlfn.XLOOKUP(UPPER(TRIM('01_raw_data'!F177)),'04_departments'!A177:A232,'04_departments'!C177:C232,"Needs Review")</f>
        <v>Needs Review</v>
      </c>
      <c r="H174" t="str">
        <f>_xlfn.XLOOKUP('01_clean_data'!G174, '04_departments'!$C$5:$C$60,'04_departments'!$D$5:$D$60,"Needs Review")</f>
        <v>Needs Review</v>
      </c>
      <c r="I174" t="str">
        <f>PROPER(TRIM('01_raw_data'!H177))</f>
        <v>People Operations Analyst</v>
      </c>
      <c r="J174" t="str">
        <f>IFERROR(UPPER('01_raw_data'!I177), "")</f>
        <v xml:space="preserve"> L6 </v>
      </c>
      <c r="K174" t="str">
        <f>IFERROR(UPPER('01_raw_data'!J177), "")</f>
        <v>M033</v>
      </c>
      <c r="L174" t="str">
        <f>IFERROR(VLOOKUP(K174,'05_manager_mapping'!$A$5:$B$64,2), "Missing")</f>
        <v>Pieter Perez</v>
      </c>
      <c r="M174" t="str">
        <f>IFERROR(_xlfn.XLOOKUP('01_raw_data'!L177,'06_location_master'!$B$5:$B$60,'06_location_master'!$C$5:$C$60), "Missing Location")</f>
        <v>Warsaw</v>
      </c>
      <c r="N174" t="str">
        <f>IFERROR(_xlfn.XLOOKUP(M174,'06_location_master'!$C$5:$C$60,'06_location_master'!$D$5:$D$60), "Missing Country")</f>
        <v>Poland</v>
      </c>
      <c r="O174" t="str">
        <f>IFERROR(_xlfn.XLOOKUP(M174,'06_location_master'!$C$5:$C$60,'06_location_master'!$E$5:$E$60), "Missing State")</f>
        <v>Masovian</v>
      </c>
      <c r="P174" s="17">
        <f>IFERROR(--'01_raw_data'!O177,"Missing Date")</f>
        <v>45891</v>
      </c>
      <c r="Q174" s="17" t="str">
        <f>IF(TRIM('01_raw_data'!P177)="","", IFERROR('01_raw_data'!P177, "check"))</f>
        <v/>
      </c>
      <c r="R174" t="str">
        <f>IFERROR(IF(OR(UPPER(TRIM('01_raw_data'!Q177))="A",UPPER(TRIM('01_raw_data'!Q177)="ACTVE"),UPPER(TRIM('01_raw_data'!Q177))="ACTIVE"), "Active", IF(OR(UPPER(TRIM('01_raw_data'!Q177)="INACTIVE"),UPPER(TRIM('01_raw_data'!Q177))="INACTVE"),"Inactive",IF(OR(UPPER(TRIM('01_raw_data'!Q177))="EXITED"), "Exited", IF(OR(UPPER(TRIM('01_raw_data'!Q177))="TERMINATED"), "Terminated", IF(OR(UPPER(TRIM('01_raw_data'!Q177))="LEFT"),"Left",IF(OR(UPPER(TRIM('01_raw_data'!Q177))="RESIGNED"),"Resigned")))))),"Check")</f>
        <v>Active</v>
      </c>
      <c r="S174" s="19">
        <f>IFERROR(IF(VALUE('01_raw_data'!R177)&gt;0,VALUE('01_raw_data'!R177),"Check"),"Check")</f>
        <v>135000</v>
      </c>
      <c r="T174" s="19">
        <f>IFERROR(IF(VALUE('01_raw_data'!S177)&gt;0, VALUE('01_raw_data'!S177), "Check"), "Check")</f>
        <v>1400</v>
      </c>
      <c r="U174">
        <f>IFERROR(VLOOKUP(UPPER(TRIM('01_raw_data'!T177)),'07_performance_master'!$A$5:$B$14,2,FALSE),"Check")</f>
        <v>1</v>
      </c>
      <c r="V174">
        <f>IFERROR(IF(VALUE('01_raw_data'!U177)&gt;0,VALUE('01_raw_data'!U177),"Check"),"Check")</f>
        <v>27</v>
      </c>
      <c r="W174">
        <f>IFERROR(IF(VALUE('01_raw_data'!V177)&gt;=0, VALUE('01_raw_data'!V177), "Check"), "Check")</f>
        <v>16</v>
      </c>
      <c r="X174">
        <f>IFERROR(IF(VALUE('01_raw_data'!W177)&gt;=0, VALUE('01_raw_data'!W177),"Check"), "Check")</f>
        <v>0</v>
      </c>
      <c r="Y174">
        <f>IFERROR(IF(AND(VALUE('01_raw_data'!X177)&gt;=0, VALUE('01_raw_data'!X177)&lt;=100), VALUE('01_raw_data'!X177), "Check"), "Check")</f>
        <v>25</v>
      </c>
      <c r="Z174" t="str">
        <f>IFERROR(IF(OR(UPPER(TRIM('01_raw_data'!Y177))="YES", UPPER(TRIM('01_raw_data'!Y177))="PROMOTED"),"Promoted", IF(OR(UPPER(TRIM('01_raw_data'!Y177))="NO",UPPER(TRIM('01_raw_data'!Y177))="NOT PROMOTED"), "Not Promoted", "Check")),"Check")</f>
        <v>Not Promoted</v>
      </c>
      <c r="AA174" t="str">
        <f>IFERROR(PROPER(TRIM('01_raw_data'!Z177)), "")</f>
        <v>Master'S</v>
      </c>
      <c r="AB174" t="str">
        <f>IFERROR(PROPER(TRIM('01_raw_data'!AA177)),"")</f>
        <v>University Hiring</v>
      </c>
      <c r="AC174" t="str">
        <f>IFERROR(IF(UPPER(TRIM('01_raw_data'!AB177))="HYBRID","Hybrid",IF(OR(UPPER(TRIM('01_raw_data'!AB177))="REMOTE",UPPER(TRIM('01_raw_data'!AB177))="WFH",UPPER(TRIM('01_raw_data'!AB177))="WORK FROM HOME"),"Remote",IF(OR(UPPER(TRIM('01_raw_data'!AB177))="ONSITE",UPPER(TRIM('01_raw_data'!AB177))="ON-SITE",UPPER(TRIM('01_raw_data'!AB177))="OFFICE"),"Office"))),"Check")</f>
        <v>Remote</v>
      </c>
      <c r="AD174" t="str">
        <f>IFERROR(VLOOKUP(UPPER(TRIM('01_raw_data'!AC177)),'09_cost_center'!$A$5:$E$19,1,FALSE), "Check")</f>
        <v>EU-CC302</v>
      </c>
      <c r="AE174" t="str">
        <f>IFERROR(IF(OR(UPPER(TRIM('01_raw_data'!AD177))="CONTRACT", UPPER(TRIM('01_raw_data'!AD177))="CONTRACTOR"), "Contract", IF(OR(PROPER(TRIM('01_raw_data'!AD177))="FTE", UPPER(TRIM('01_raw_data'!AD177))="FULL TIME", UPPER(TRIM('01_raw_data'!AD177))="FULL-TIME"), "Full Time", IF(OR(UPPER(TRIM('01_raw_data'!AD177))="INTERN", UPPER(TRIM('01_raw_data'!AD177))="INTERNSHIP"), "Intern", IF(OR(UPPER(TRIM('01_raw_data'!AD177))="PART TIME", UPPER(TRIM('01_raw_data'!AD177))="PART-TIME"), "Part Time")))), "Check")</f>
        <v>Full Time</v>
      </c>
      <c r="AF174">
        <f>IFERROR(IF(AND(VALUE('01_raw_data'!AE177)&gt;=0,VALUE('01_raw_data'!AE177)&lt;=100), VALUE('01_raw_data'!AE177), "Check"), "Check")</f>
        <v>34.5</v>
      </c>
    </row>
    <row r="175" spans="1:32" x14ac:dyDescent="0.2">
      <c r="A175" t="str">
        <f>"E"&amp;TEXT(VALUE(SUBSTITUTE(UPPER(TRIM('01_raw_data'!A178)),"E","")),"0000")</f>
        <v>E0174</v>
      </c>
      <c r="B175" t="str">
        <f>IF('01_raw_data'!B178="", "", PROPER(TRIM('01_raw_data'!B178)))</f>
        <v>Zofia Sanchez</v>
      </c>
      <c r="C175" t="str">
        <f>_xlfn.XLOOKUP(PROPER(TRIM('01_raw_data'!C178)),'03_lookups'!$A$4:$A$9,'03_lookups'!$B$4:$B$9,"Needs Review")</f>
        <v>Female</v>
      </c>
      <c r="D175">
        <f>VALUE('01_raw_data'!D178)</f>
        <v>38</v>
      </c>
      <c r="E175" s="17">
        <f>IF(OR('01_raw_data'!E178="", LOWER(TRIM('01_raw_data'!E178))="not available"), "Missing", '01_raw_data'!E178)</f>
        <v>32181</v>
      </c>
      <c r="F175" t="str">
        <f t="shared" si="2"/>
        <v>Valid</v>
      </c>
      <c r="G175" t="str">
        <f>_xlfn.XLOOKUP(UPPER(TRIM('01_raw_data'!F178)),'04_departments'!A178:A233,'04_departments'!C178:C233,"Needs Review")</f>
        <v>Needs Review</v>
      </c>
      <c r="H175" t="str">
        <f>_xlfn.XLOOKUP('01_clean_data'!G175, '04_departments'!$C$5:$C$60,'04_departments'!$D$5:$D$60,"Needs Review")</f>
        <v>Needs Review</v>
      </c>
      <c r="I175" t="str">
        <f>PROPER(TRIM('01_raw_data'!H178))</f>
        <v>Analytics Engineer</v>
      </c>
      <c r="J175" t="str">
        <f>IFERROR(UPPER('01_raw_data'!I178), "")</f>
        <v>L3</v>
      </c>
      <c r="K175" t="str">
        <f>IFERROR(UPPER('01_raw_data'!J178), "")</f>
        <v>M003</v>
      </c>
      <c r="L175" t="str">
        <f>IFERROR(VLOOKUP(K175,'05_manager_mapping'!$A$5:$B$64,2), "Missing")</f>
        <v>Sarah Lopez</v>
      </c>
      <c r="M175" t="str">
        <f>IFERROR(_xlfn.XLOOKUP('01_raw_data'!L178,'06_location_master'!$B$5:$B$60,'06_location_master'!$C$5:$C$60), "Missing Location")</f>
        <v>Eindhoven</v>
      </c>
      <c r="N175" t="str">
        <f>IFERROR(_xlfn.XLOOKUP(M175,'06_location_master'!$C$5:$C$60,'06_location_master'!$D$5:$D$60), "Missing Country")</f>
        <v>Netherlands</v>
      </c>
      <c r="O175" t="str">
        <f>IFERROR(_xlfn.XLOOKUP(M175,'06_location_master'!$C$5:$C$60,'06_location_master'!$E$5:$E$60), "Missing State")</f>
        <v>North Brabant</v>
      </c>
      <c r="P175" s="17">
        <f>IFERROR(--'01_raw_data'!O178,"Missing Date")</f>
        <v>43263</v>
      </c>
      <c r="Q175" s="17" t="str">
        <f>IF(TRIM('01_raw_data'!P178)="","", IFERROR('01_raw_data'!P178, "check"))</f>
        <v/>
      </c>
      <c r="R175" t="str">
        <f>IFERROR(IF(OR(UPPER(TRIM('01_raw_data'!Q178))="A",UPPER(TRIM('01_raw_data'!Q178)="ACTVE"),UPPER(TRIM('01_raw_data'!Q178))="ACTIVE"), "Active", IF(OR(UPPER(TRIM('01_raw_data'!Q178)="INACTIVE"),UPPER(TRIM('01_raw_data'!Q178))="INACTVE"),"Inactive",IF(OR(UPPER(TRIM('01_raw_data'!Q178))="EXITED"), "Exited", IF(OR(UPPER(TRIM('01_raw_data'!Q178))="TERMINATED"), "Terminated", IF(OR(UPPER(TRIM('01_raw_data'!Q178))="LEFT"),"Left",IF(OR(UPPER(TRIM('01_raw_data'!Q178))="RESIGNED"),"Resigned")))))),"Check")</f>
        <v>Active</v>
      </c>
      <c r="S175" s="19">
        <f>IFERROR(IF(VALUE('01_raw_data'!R178)&gt;0,VALUE('01_raw_data'!R178),"Check"),"Check")</f>
        <v>75000</v>
      </c>
      <c r="T175" s="19">
        <f>IFERROR(IF(VALUE('01_raw_data'!S178)&gt;0, VALUE('01_raw_data'!S178), "Check"), "Check")</f>
        <v>1500</v>
      </c>
      <c r="U175">
        <f>IFERROR(VLOOKUP(UPPER(TRIM('01_raw_data'!T178)),'07_performance_master'!$A$5:$B$14,2,FALSE),"Check")</f>
        <v>2</v>
      </c>
      <c r="V175">
        <f>IFERROR(IF(VALUE('01_raw_data'!U178)&gt;0,VALUE('01_raw_data'!U178),"Check"),"Check")</f>
        <v>23</v>
      </c>
      <c r="W175">
        <f>IFERROR(IF(VALUE('01_raw_data'!V178)&gt;=0, VALUE('01_raw_data'!V178), "Check"), "Check")</f>
        <v>0</v>
      </c>
      <c r="X175">
        <f>IFERROR(IF(VALUE('01_raw_data'!W178)&gt;=0, VALUE('01_raw_data'!W178),"Check"), "Check")</f>
        <v>17</v>
      </c>
      <c r="Y175">
        <f>IFERROR(IF(AND(VALUE('01_raw_data'!X178)&gt;=0, VALUE('01_raw_data'!X178)&lt;=100), VALUE('01_raw_data'!X178), "Check"), "Check")</f>
        <v>75</v>
      </c>
      <c r="Z175" t="str">
        <f>IFERROR(IF(OR(UPPER(TRIM('01_raw_data'!Y178))="YES", UPPER(TRIM('01_raw_data'!Y178))="PROMOTED"),"Promoted", IF(OR(UPPER(TRIM('01_raw_data'!Y178))="NO",UPPER(TRIM('01_raw_data'!Y178))="NOT PROMOTED"), "Not Promoted", "Check")),"Check")</f>
        <v>Not Promoted</v>
      </c>
      <c r="AA175" t="str">
        <f>IFERROR(PROPER(TRIM('01_raw_data'!Z178)), "")</f>
        <v>Bachelor'S</v>
      </c>
      <c r="AB175" t="str">
        <f>IFERROR(PROPER(TRIM('01_raw_data'!AA178)),"")</f>
        <v>University Hiring</v>
      </c>
      <c r="AC175" t="str">
        <f>IFERROR(IF(UPPER(TRIM('01_raw_data'!AB178))="HYBRID","Hybrid",IF(OR(UPPER(TRIM('01_raw_data'!AB178))="REMOTE",UPPER(TRIM('01_raw_data'!AB178))="WFH",UPPER(TRIM('01_raw_data'!AB178))="WORK FROM HOME"),"Remote",IF(OR(UPPER(TRIM('01_raw_data'!AB178))="ONSITE",UPPER(TRIM('01_raw_data'!AB178))="ON-SITE",UPPER(TRIM('01_raw_data'!AB178))="OFFICE"),"Office"))),"Check")</f>
        <v>Remote</v>
      </c>
      <c r="AD175" t="str">
        <f>IFERROR(VLOOKUP(UPPER(TRIM('01_raw_data'!AC178)),'09_cost_center'!$A$5:$E$19,1,FALSE), "Check")</f>
        <v>EU-CC103</v>
      </c>
      <c r="AE175" t="str">
        <f>IFERROR(IF(OR(UPPER(TRIM('01_raw_data'!AD178))="CONTRACT", UPPER(TRIM('01_raw_data'!AD178))="CONTRACTOR"), "Contract", IF(OR(PROPER(TRIM('01_raw_data'!AD178))="FTE", UPPER(TRIM('01_raw_data'!AD178))="FULL TIME", UPPER(TRIM('01_raw_data'!AD178))="FULL-TIME"), "Full Time", IF(OR(UPPER(TRIM('01_raw_data'!AD178))="INTERN", UPPER(TRIM('01_raw_data'!AD178))="INTERNSHIP"), "Intern", IF(OR(UPPER(TRIM('01_raw_data'!AD178))="PART TIME", UPPER(TRIM('01_raw_data'!AD178))="PART-TIME"), "Part Time")))), "Check")</f>
        <v>Full Time</v>
      </c>
      <c r="AF175">
        <f>IFERROR(IF(AND(VALUE('01_raw_data'!AE178)&gt;=0,VALUE('01_raw_data'!AE178)&lt;=100), VALUE('01_raw_data'!AE178), "Check"), "Check")</f>
        <v>51.5</v>
      </c>
    </row>
    <row r="176" spans="1:32" x14ac:dyDescent="0.2">
      <c r="A176" t="str">
        <f>"E"&amp;TEXT(VALUE(SUBSTITUTE(UPPER(TRIM('01_raw_data'!A179)),"E","")),"0000")</f>
        <v>E0175</v>
      </c>
      <c r="B176" t="str">
        <f>IF('01_raw_data'!B179="", "", PROPER(TRIM('01_raw_data'!B179)))</f>
        <v>Chloe Jansen</v>
      </c>
      <c r="C176" t="str">
        <f>_xlfn.XLOOKUP(PROPER(TRIM('01_raw_data'!C179)),'03_lookups'!$A$4:$A$9,'03_lookups'!$B$4:$B$9,"Needs Review")</f>
        <v>Female</v>
      </c>
      <c r="D176">
        <f>VALUE('01_raw_data'!D179)</f>
        <v>44</v>
      </c>
      <c r="E176" s="17">
        <f>IF(OR('01_raw_data'!E179="", LOWER(TRIM('01_raw_data'!E179))="not available"), "Missing", '01_raw_data'!E179)</f>
        <v>30037</v>
      </c>
      <c r="F176" t="str">
        <f t="shared" si="2"/>
        <v>Valid</v>
      </c>
      <c r="G176" t="str">
        <f>_xlfn.XLOOKUP(UPPER(TRIM('01_raw_data'!F179)),'04_departments'!A179:A234,'04_departments'!C179:C234,"Needs Review")</f>
        <v>Needs Review</v>
      </c>
      <c r="H176" t="str">
        <f>_xlfn.XLOOKUP('01_clean_data'!G176, '04_departments'!$C$5:$C$60,'04_departments'!$D$5:$D$60,"Needs Review")</f>
        <v>Needs Review</v>
      </c>
      <c r="I176" t="str">
        <f>PROPER(TRIM('01_raw_data'!H179))</f>
        <v>Operations Analyst</v>
      </c>
      <c r="J176" t="str">
        <f>IFERROR(UPPER('01_raw_data'!I179), "")</f>
        <v>L1</v>
      </c>
      <c r="K176" t="str">
        <f>IFERROR(UPPER('01_raw_data'!J179), "")</f>
        <v>M042</v>
      </c>
      <c r="L176" t="str">
        <f>IFERROR(VLOOKUP(K176,'05_manager_mapping'!$A$5:$B$64,2), "Missing")</f>
        <v>Paul Schneider</v>
      </c>
      <c r="M176" t="str">
        <f>IFERROR(_xlfn.XLOOKUP('01_raw_data'!L179,'06_location_master'!$B$5:$B$60,'06_location_master'!$C$5:$C$60), "Missing Location")</f>
        <v>Missing Location</v>
      </c>
      <c r="N176" t="str">
        <f>IFERROR(_xlfn.XLOOKUP(M176,'06_location_master'!$C$5:$C$60,'06_location_master'!$D$5:$D$60), "Missing Country")</f>
        <v>Missing Country</v>
      </c>
      <c r="O176" t="str">
        <f>IFERROR(_xlfn.XLOOKUP(M176,'06_location_master'!$C$5:$C$60,'06_location_master'!$E$5:$E$60), "Missing State")</f>
        <v>Missing State</v>
      </c>
      <c r="P176" s="17">
        <f>IFERROR(--'01_raw_data'!O179,"Missing Date")</f>
        <v>44586</v>
      </c>
      <c r="Q176" s="17" t="str">
        <f>IF(TRIM('01_raw_data'!P179)="","", IFERROR('01_raw_data'!P179, "check"))</f>
        <v/>
      </c>
      <c r="R176" t="str">
        <f>IFERROR(IF(OR(UPPER(TRIM('01_raw_data'!Q179))="A",UPPER(TRIM('01_raw_data'!Q179)="ACTVE"),UPPER(TRIM('01_raw_data'!Q179))="ACTIVE"), "Active", IF(OR(UPPER(TRIM('01_raw_data'!Q179)="INACTIVE"),UPPER(TRIM('01_raw_data'!Q179))="INACTVE"),"Inactive",IF(OR(UPPER(TRIM('01_raw_data'!Q179))="EXITED"), "Exited", IF(OR(UPPER(TRIM('01_raw_data'!Q179))="TERMINATED"), "Terminated", IF(OR(UPPER(TRIM('01_raw_data'!Q179))="LEFT"),"Left",IF(OR(UPPER(TRIM('01_raw_data'!Q179))="RESIGNED"),"Resigned")))))),"Check")</f>
        <v>Active</v>
      </c>
      <c r="S176" s="19">
        <f>IFERROR(IF(VALUE('01_raw_data'!R179)&gt;0,VALUE('01_raw_data'!R179),"Check"),"Check")</f>
        <v>44000</v>
      </c>
      <c r="T176" s="19">
        <f>IFERROR(IF(VALUE('01_raw_data'!S179)&gt;0, VALUE('01_raw_data'!S179), "Check"), "Check")</f>
        <v>4000</v>
      </c>
      <c r="U176">
        <f>IFERROR(VLOOKUP(UPPER(TRIM('01_raw_data'!T179)),'07_performance_master'!$A$5:$B$14,2,FALSE),"Check")</f>
        <v>4</v>
      </c>
      <c r="V176">
        <f>IFERROR(IF(VALUE('01_raw_data'!U179)&gt;0,VALUE('01_raw_data'!U179),"Check"),"Check")</f>
        <v>16</v>
      </c>
      <c r="W176">
        <f>IFERROR(IF(VALUE('01_raw_data'!V179)&gt;=0, VALUE('01_raw_data'!V179), "Check"), "Check")</f>
        <v>19</v>
      </c>
      <c r="X176">
        <f>IFERROR(IF(VALUE('01_raw_data'!W179)&gt;=0, VALUE('01_raw_data'!W179),"Check"), "Check")</f>
        <v>26</v>
      </c>
      <c r="Y176">
        <f>IFERROR(IF(AND(VALUE('01_raw_data'!X179)&gt;=0, VALUE('01_raw_data'!X179)&lt;=100), VALUE('01_raw_data'!X179), "Check"), "Check")</f>
        <v>53</v>
      </c>
      <c r="Z176" t="str">
        <f>IFERROR(IF(OR(UPPER(TRIM('01_raw_data'!Y179))="YES", UPPER(TRIM('01_raw_data'!Y179))="PROMOTED"),"Promoted", IF(OR(UPPER(TRIM('01_raw_data'!Y179))="NO",UPPER(TRIM('01_raw_data'!Y179))="NOT PROMOTED"), "Not Promoted", "Check")),"Check")</f>
        <v>Not Promoted</v>
      </c>
      <c r="AA176" t="str">
        <f>IFERROR(PROPER(TRIM('01_raw_data'!Z179)), "")</f>
        <v>Bachelor'S</v>
      </c>
      <c r="AB176" t="str">
        <f>IFERROR(PROPER(TRIM('01_raw_data'!AA179)),"")</f>
        <v>Indeed</v>
      </c>
      <c r="AC176" t="str">
        <f>IFERROR(IF(UPPER(TRIM('01_raw_data'!AB179))="HYBRID","Hybrid",IF(OR(UPPER(TRIM('01_raw_data'!AB179))="REMOTE",UPPER(TRIM('01_raw_data'!AB179))="WFH",UPPER(TRIM('01_raw_data'!AB179))="WORK FROM HOME"),"Remote",IF(OR(UPPER(TRIM('01_raw_data'!AB179))="ONSITE",UPPER(TRIM('01_raw_data'!AB179))="ON-SITE",UPPER(TRIM('01_raw_data'!AB179))="OFFICE"),"Office"))),"Check")</f>
        <v>Remote</v>
      </c>
      <c r="AD176" t="str">
        <f>IFERROR(VLOOKUP(UPPER(TRIM('01_raw_data'!AC179)),'09_cost_center'!$A$5:$E$19,1,FALSE), "Check")</f>
        <v>EU-CC401</v>
      </c>
      <c r="AE176" t="str">
        <f>IFERROR(IF(OR(UPPER(TRIM('01_raw_data'!AD179))="CONTRACT", UPPER(TRIM('01_raw_data'!AD179))="CONTRACTOR"), "Contract", IF(OR(PROPER(TRIM('01_raw_data'!AD179))="FTE", UPPER(TRIM('01_raw_data'!AD179))="FULL TIME", UPPER(TRIM('01_raw_data'!AD179))="FULL-TIME"), "Full Time", IF(OR(UPPER(TRIM('01_raw_data'!AD179))="INTERN", UPPER(TRIM('01_raw_data'!AD179))="INTERNSHIP"), "Intern", IF(OR(UPPER(TRIM('01_raw_data'!AD179))="PART TIME", UPPER(TRIM('01_raw_data'!AD179))="PART-TIME"), "Part Time")))), "Check")</f>
        <v>Contract</v>
      </c>
      <c r="AF176">
        <f>IFERROR(IF(AND(VALUE('01_raw_data'!AE179)&gt;=0,VALUE('01_raw_data'!AE179)&lt;=100), VALUE('01_raw_data'!AE179), "Check"), "Check")</f>
        <v>58.5</v>
      </c>
    </row>
    <row r="177" spans="1:32" x14ac:dyDescent="0.2">
      <c r="A177" t="str">
        <f>"E"&amp;TEXT(VALUE(SUBSTITUTE(UPPER(TRIM('01_raw_data'!A180)),"E","")),"0000")</f>
        <v>E0176</v>
      </c>
      <c r="B177" t="str">
        <f>IF('01_raw_data'!B180="", "", PROPER(TRIM('01_raw_data'!B180)))</f>
        <v>Julia Rossi</v>
      </c>
      <c r="C177" t="str">
        <f>_xlfn.XLOOKUP(PROPER(TRIM('01_raw_data'!C180)),'03_lookups'!$A$4:$A$9,'03_lookups'!$B$4:$B$9,"Needs Review")</f>
        <v>Male</v>
      </c>
      <c r="D177">
        <f>VALUE('01_raw_data'!D180)</f>
        <v>58</v>
      </c>
      <c r="E177" s="17">
        <f>IF(OR('01_raw_data'!E180="", LOWER(TRIM('01_raw_data'!E180))="not available"), "Missing", '01_raw_data'!E180)</f>
        <v>24938</v>
      </c>
      <c r="F177" t="str">
        <f t="shared" si="2"/>
        <v>Valid</v>
      </c>
      <c r="G177" t="str">
        <f>_xlfn.XLOOKUP(UPPER(TRIM('01_raw_data'!F180)),'04_departments'!A180:A235,'04_departments'!C180:C235,"Needs Review")</f>
        <v>Needs Review</v>
      </c>
      <c r="H177" t="str">
        <f>_xlfn.XLOOKUP('01_clean_data'!G177, '04_departments'!$C$5:$C$60,'04_departments'!$D$5:$D$60,"Needs Review")</f>
        <v>Needs Review</v>
      </c>
      <c r="I177" t="str">
        <f>PROPER(TRIM('01_raw_data'!H180))</f>
        <v>Frontend Engineer</v>
      </c>
      <c r="J177" t="str">
        <f>IFERROR(UPPER('01_raw_data'!I180), "")</f>
        <v>L4</v>
      </c>
      <c r="K177" t="str">
        <f>IFERROR(UPPER('01_raw_data'!J180), "")</f>
        <v>M048</v>
      </c>
      <c r="L177" t="str">
        <f>IFERROR(VLOOKUP(K177,'05_manager_mapping'!$A$5:$B$64,2), "Missing")</f>
        <v>Jack Schmidt</v>
      </c>
      <c r="M177" t="str">
        <f>IFERROR(_xlfn.XLOOKUP('01_raw_data'!L180,'06_location_master'!$B$5:$B$60,'06_location_master'!$C$5:$C$60), "Missing Location")</f>
        <v>London</v>
      </c>
      <c r="N177" t="str">
        <f>IFERROR(_xlfn.XLOOKUP(M177,'06_location_master'!$C$5:$C$60,'06_location_master'!$D$5:$D$60), "Missing Country")</f>
        <v>United Kingdom</v>
      </c>
      <c r="O177" t="str">
        <f>IFERROR(_xlfn.XLOOKUP(M177,'06_location_master'!$C$5:$C$60,'06_location_master'!$E$5:$E$60), "Missing State")</f>
        <v>England</v>
      </c>
      <c r="P177" s="17">
        <f>IFERROR(--'01_raw_data'!O180,"Missing Date")</f>
        <v>44160</v>
      </c>
      <c r="Q177" s="17" t="str">
        <f>IF(TRIM('01_raw_data'!P180)="","", IFERROR('01_raw_data'!P180, "check"))</f>
        <v/>
      </c>
      <c r="R177" t="str">
        <f>IFERROR(IF(OR(UPPER(TRIM('01_raw_data'!Q180))="A",UPPER(TRIM('01_raw_data'!Q180)="ACTVE"),UPPER(TRIM('01_raw_data'!Q180))="ACTIVE"), "Active", IF(OR(UPPER(TRIM('01_raw_data'!Q180)="INACTIVE"),UPPER(TRIM('01_raw_data'!Q180))="INACTVE"),"Inactive",IF(OR(UPPER(TRIM('01_raw_data'!Q180))="EXITED"), "Exited", IF(OR(UPPER(TRIM('01_raw_data'!Q180))="TERMINATED"), "Terminated", IF(OR(UPPER(TRIM('01_raw_data'!Q180))="LEFT"),"Left",IF(OR(UPPER(TRIM('01_raw_data'!Q180))="RESIGNED"),"Resigned")))))),"Check")</f>
        <v>Active</v>
      </c>
      <c r="S177" s="19">
        <f>IFERROR(IF(VALUE('01_raw_data'!R180)&gt;0,VALUE('01_raw_data'!R180),"Check"),"Check")</f>
        <v>131000</v>
      </c>
      <c r="T177" s="19">
        <f>IFERROR(IF(VALUE('01_raw_data'!S180)&gt;0, VALUE('01_raw_data'!S180), "Check"), "Check")</f>
        <v>11800</v>
      </c>
      <c r="U177">
        <f>IFERROR(VLOOKUP(UPPER(TRIM('01_raw_data'!T180)),'07_performance_master'!$A$5:$B$14,2,FALSE),"Check")</f>
        <v>4</v>
      </c>
      <c r="V177">
        <f>IFERROR(IF(VALUE('01_raw_data'!U180)&gt;0,VALUE('01_raw_data'!U180),"Check"),"Check")</f>
        <v>6</v>
      </c>
      <c r="W177">
        <f>IFERROR(IF(VALUE('01_raw_data'!V180)&gt;=0, VALUE('01_raw_data'!V180), "Check"), "Check")</f>
        <v>17</v>
      </c>
      <c r="X177">
        <f>IFERROR(IF(VALUE('01_raw_data'!W180)&gt;=0, VALUE('01_raw_data'!W180),"Check"), "Check")</f>
        <v>18</v>
      </c>
      <c r="Y177">
        <f>IFERROR(IF(AND(VALUE('01_raw_data'!X180)&gt;=0, VALUE('01_raw_data'!X180)&lt;=100), VALUE('01_raw_data'!X180), "Check"), "Check")</f>
        <v>69</v>
      </c>
      <c r="Z177" t="str">
        <f>IFERROR(IF(OR(UPPER(TRIM('01_raw_data'!Y180))="YES", UPPER(TRIM('01_raw_data'!Y180))="PROMOTED"),"Promoted", IF(OR(UPPER(TRIM('01_raw_data'!Y180))="NO",UPPER(TRIM('01_raw_data'!Y180))="NOT PROMOTED"), "Not Promoted", "Check")),"Check")</f>
        <v>Not Promoted</v>
      </c>
      <c r="AA177" t="str">
        <f>IFERROR(PROPER(TRIM('01_raw_data'!Z180)), "")</f>
        <v>Bachelor'S</v>
      </c>
      <c r="AB177" t="str">
        <f>IFERROR(PROPER(TRIM('01_raw_data'!AA180)),"")</f>
        <v>Internal Transfer</v>
      </c>
      <c r="AC177" t="str">
        <f>IFERROR(IF(UPPER(TRIM('01_raw_data'!AB180))="HYBRID","Hybrid",IF(OR(UPPER(TRIM('01_raw_data'!AB180))="REMOTE",UPPER(TRIM('01_raw_data'!AB180))="WFH",UPPER(TRIM('01_raw_data'!AB180))="WORK FROM HOME"),"Remote",IF(OR(UPPER(TRIM('01_raw_data'!AB180))="ONSITE",UPPER(TRIM('01_raw_data'!AB180))="ON-SITE",UPPER(TRIM('01_raw_data'!AB180))="OFFICE"),"Office"))),"Check")</f>
        <v>Office</v>
      </c>
      <c r="AD177" t="str">
        <f>IFERROR(VLOOKUP(UPPER(TRIM('01_raw_data'!AC180)),'09_cost_center'!$A$5:$E$19,1,FALSE), "Check")</f>
        <v>EU-CC101</v>
      </c>
      <c r="AE177" t="str">
        <f>IFERROR(IF(OR(UPPER(TRIM('01_raw_data'!AD180))="CONTRACT", UPPER(TRIM('01_raw_data'!AD180))="CONTRACTOR"), "Contract", IF(OR(PROPER(TRIM('01_raw_data'!AD180))="FTE", UPPER(TRIM('01_raw_data'!AD180))="FULL TIME", UPPER(TRIM('01_raw_data'!AD180))="FULL-TIME"), "Full Time", IF(OR(UPPER(TRIM('01_raw_data'!AD180))="INTERN", UPPER(TRIM('01_raw_data'!AD180))="INTERNSHIP"), "Intern", IF(OR(UPPER(TRIM('01_raw_data'!AD180))="PART TIME", UPPER(TRIM('01_raw_data'!AD180))="PART-TIME"), "Part Time")))), "Check")</f>
        <v>Full Time</v>
      </c>
      <c r="AF177">
        <f>IFERROR(IF(AND(VALUE('01_raw_data'!AE180)&gt;=0,VALUE('01_raw_data'!AE180)&lt;=100), VALUE('01_raw_data'!AE180), "Check"), "Check")</f>
        <v>62.6</v>
      </c>
    </row>
    <row r="178" spans="1:32" x14ac:dyDescent="0.2">
      <c r="A178" t="str">
        <f>"E"&amp;TEXT(VALUE(SUBSTITUTE(UPPER(TRIM('01_raw_data'!A181)),"E","")),"0000")</f>
        <v>E0177</v>
      </c>
      <c r="B178" t="str">
        <f>IF('01_raw_data'!B181="", "", PROPER(TRIM('01_raw_data'!B181)))</f>
        <v>Jesse Garcia</v>
      </c>
      <c r="C178" t="str">
        <f>_xlfn.XLOOKUP(PROPER(TRIM('01_raw_data'!C181)),'03_lookups'!$A$4:$A$9,'03_lookups'!$B$4:$B$9,"Needs Review")</f>
        <v>Female</v>
      </c>
      <c r="D178">
        <f>VALUE('01_raw_data'!D181)</f>
        <v>43</v>
      </c>
      <c r="E178" s="17" t="str">
        <f>IF(OR('01_raw_data'!E181="", LOWER(TRIM('01_raw_data'!E181))="not available"), "Missing", '01_raw_data'!E181)</f>
        <v>2026-15-09</v>
      </c>
      <c r="F178" t="str">
        <f t="shared" si="2"/>
        <v>Needs Review</v>
      </c>
      <c r="G178" t="str">
        <f>_xlfn.XLOOKUP(UPPER(TRIM('01_raw_data'!F181)),'04_departments'!A181:A236,'04_departments'!C181:C236,"Needs Review")</f>
        <v>Needs Review</v>
      </c>
      <c r="H178" t="str">
        <f>_xlfn.XLOOKUP('01_clean_data'!G178, '04_departments'!$C$5:$C$60,'04_departments'!$D$5:$D$60,"Needs Review")</f>
        <v>Needs Review</v>
      </c>
      <c r="I178" t="str">
        <f>PROPER(TRIM('01_raw_data'!H181))</f>
        <v>Product Owner</v>
      </c>
      <c r="J178" t="str">
        <f>IFERROR(UPPER('01_raw_data'!I181), "")</f>
        <v xml:space="preserve"> L3 </v>
      </c>
      <c r="K178" t="str">
        <f>IFERROR(UPPER('01_raw_data'!J181), "")</f>
        <v>M038</v>
      </c>
      <c r="L178" t="str">
        <f>IFERROR(VLOOKUP(K178,'05_manager_mapping'!$A$5:$B$64,2), "Missing")</f>
        <v>Sophia Moreau</v>
      </c>
      <c r="M178" t="str">
        <f>IFERROR(_xlfn.XLOOKUP('01_raw_data'!L181,'06_location_master'!$B$5:$B$60,'06_location_master'!$C$5:$C$60), "Missing Location")</f>
        <v>Frankfurt</v>
      </c>
      <c r="N178" t="str">
        <f>IFERROR(_xlfn.XLOOKUP(M178,'06_location_master'!$C$5:$C$60,'06_location_master'!$D$5:$D$60), "Missing Country")</f>
        <v>Germany</v>
      </c>
      <c r="O178" t="str">
        <f>IFERROR(_xlfn.XLOOKUP(M178,'06_location_master'!$C$5:$C$60,'06_location_master'!$E$5:$E$60), "Missing State")</f>
        <v>Hesse</v>
      </c>
      <c r="P178" s="17">
        <f>IFERROR(--'01_raw_data'!O181,"Missing Date")</f>
        <v>44355</v>
      </c>
      <c r="Q178" s="17" t="str">
        <f>IF(TRIM('01_raw_data'!P181)="","", IFERROR('01_raw_data'!P181, "check"))</f>
        <v/>
      </c>
      <c r="R178" t="str">
        <f>IFERROR(IF(OR(UPPER(TRIM('01_raw_data'!Q181))="A",UPPER(TRIM('01_raw_data'!Q181)="ACTVE"),UPPER(TRIM('01_raw_data'!Q181))="ACTIVE"), "Active", IF(OR(UPPER(TRIM('01_raw_data'!Q181)="INACTIVE"),UPPER(TRIM('01_raw_data'!Q181))="INACTVE"),"Inactive",IF(OR(UPPER(TRIM('01_raw_data'!Q181))="EXITED"), "Exited", IF(OR(UPPER(TRIM('01_raw_data'!Q181))="TERMINATED"), "Terminated", IF(OR(UPPER(TRIM('01_raw_data'!Q181))="LEFT"),"Left",IF(OR(UPPER(TRIM('01_raw_data'!Q181))="RESIGNED"),"Resigned")))))),"Check")</f>
        <v>Active</v>
      </c>
      <c r="S178" s="19">
        <f>IFERROR(IF(VALUE('01_raw_data'!R181)&gt;0,VALUE('01_raw_data'!R181),"Check"),"Check")</f>
        <v>93000</v>
      </c>
      <c r="T178" s="19">
        <f>IFERROR(IF(VALUE('01_raw_data'!S181)&gt;0, VALUE('01_raw_data'!S181), "Check"), "Check")</f>
        <v>8400</v>
      </c>
      <c r="U178">
        <f>IFERROR(VLOOKUP(UPPER(TRIM('01_raw_data'!T181)),'07_performance_master'!$A$5:$B$14,2,FALSE),"Check")</f>
        <v>4</v>
      </c>
      <c r="V178">
        <f>IFERROR(IF(VALUE('01_raw_data'!U181)&gt;0,VALUE('01_raw_data'!U181),"Check"),"Check")</f>
        <v>31</v>
      </c>
      <c r="W178">
        <f>IFERROR(IF(VALUE('01_raw_data'!V181)&gt;=0, VALUE('01_raw_data'!V181), "Check"), "Check")</f>
        <v>4</v>
      </c>
      <c r="X178">
        <f>IFERROR(IF(VALUE('01_raw_data'!W181)&gt;=0, VALUE('01_raw_data'!W181),"Check"), "Check")</f>
        <v>15</v>
      </c>
      <c r="Y178">
        <f>IFERROR(IF(AND(VALUE('01_raw_data'!X181)&gt;=0, VALUE('01_raw_data'!X181)&lt;=100), VALUE('01_raw_data'!X181), "Check"), "Check")</f>
        <v>55</v>
      </c>
      <c r="Z178" t="str">
        <f>IFERROR(IF(OR(UPPER(TRIM('01_raw_data'!Y181))="YES", UPPER(TRIM('01_raw_data'!Y181))="PROMOTED"),"Promoted", IF(OR(UPPER(TRIM('01_raw_data'!Y181))="NO",UPPER(TRIM('01_raw_data'!Y181))="NOT PROMOTED"), "Not Promoted", "Check")),"Check")</f>
        <v>Not Promoted</v>
      </c>
      <c r="AA178" t="str">
        <f>IFERROR(PROPER(TRIM('01_raw_data'!Z181)), "")</f>
        <v>Bachelor'S</v>
      </c>
      <c r="AB178" t="str">
        <f>IFERROR(PROPER(TRIM('01_raw_data'!AA181)),"")</f>
        <v>Indeed</v>
      </c>
      <c r="AC178" t="str">
        <f>IFERROR(IF(UPPER(TRIM('01_raw_data'!AB181))="HYBRID","Hybrid",IF(OR(UPPER(TRIM('01_raw_data'!AB181))="REMOTE",UPPER(TRIM('01_raw_data'!AB181))="WFH",UPPER(TRIM('01_raw_data'!AB181))="WORK FROM HOME"),"Remote",IF(OR(UPPER(TRIM('01_raw_data'!AB181))="ONSITE",UPPER(TRIM('01_raw_data'!AB181))="ON-SITE",UPPER(TRIM('01_raw_data'!AB181))="OFFICE"),"Office"))),"Check")</f>
        <v>Hybrid</v>
      </c>
      <c r="AD178" t="str">
        <f>IFERROR(VLOOKUP(UPPER(TRIM('01_raw_data'!AC181)),'09_cost_center'!$A$5:$E$19,1,FALSE), "Check")</f>
        <v>EU-CC102</v>
      </c>
      <c r="AE178" t="str">
        <f>IFERROR(IF(OR(UPPER(TRIM('01_raw_data'!AD181))="CONTRACT", UPPER(TRIM('01_raw_data'!AD181))="CONTRACTOR"), "Contract", IF(OR(PROPER(TRIM('01_raw_data'!AD181))="FTE", UPPER(TRIM('01_raw_data'!AD181))="FULL TIME", UPPER(TRIM('01_raw_data'!AD181))="FULL-TIME"), "Full Time", IF(OR(UPPER(TRIM('01_raw_data'!AD181))="INTERN", UPPER(TRIM('01_raw_data'!AD181))="INTERNSHIP"), "Intern", IF(OR(UPPER(TRIM('01_raw_data'!AD181))="PART TIME", UPPER(TRIM('01_raw_data'!AD181))="PART-TIME"), "Part Time")))), "Check")</f>
        <v>Full Time</v>
      </c>
      <c r="AF178">
        <f>IFERROR(IF(AND(VALUE('01_raw_data'!AE181)&gt;=0,VALUE('01_raw_data'!AE181)&lt;=100), VALUE('01_raw_data'!AE181), "Check"), "Check")</f>
        <v>65.5</v>
      </c>
    </row>
    <row r="179" spans="1:32" x14ac:dyDescent="0.2">
      <c r="A179" t="str">
        <f>"E"&amp;TEXT(VALUE(SUBSTITUTE(UPPER(TRIM('01_raw_data'!A182)),"E","")),"0000")</f>
        <v>E0178</v>
      </c>
      <c r="B179" t="str">
        <f>IF('01_raw_data'!B182="", "", PROPER(TRIM('01_raw_data'!B182)))</f>
        <v>Giovanni Fernandez</v>
      </c>
      <c r="C179" t="str">
        <f>_xlfn.XLOOKUP(PROPER(TRIM('01_raw_data'!C182)),'03_lookups'!$A$4:$A$9,'03_lookups'!$B$4:$B$9,"Needs Review")</f>
        <v>Male</v>
      </c>
      <c r="D179">
        <f>VALUE('01_raw_data'!D182)</f>
        <v>55</v>
      </c>
      <c r="E179" s="17">
        <f>IF(OR('01_raw_data'!E182="", LOWER(TRIM('01_raw_data'!E182))="not available"), "Missing", '01_raw_data'!E182)</f>
        <v>25825</v>
      </c>
      <c r="F179" t="str">
        <f t="shared" si="2"/>
        <v>Valid</v>
      </c>
      <c r="G179" t="str">
        <f>_xlfn.XLOOKUP(UPPER(TRIM('01_raw_data'!F182)),'04_departments'!A182:A237,'04_departments'!C182:C237,"Needs Review")</f>
        <v>Needs Review</v>
      </c>
      <c r="H179" t="str">
        <f>_xlfn.XLOOKUP('01_clean_data'!G179, '04_departments'!$C$5:$C$60,'04_departments'!$D$5:$D$60,"Needs Review")</f>
        <v>Needs Review</v>
      </c>
      <c r="I179" t="str">
        <f>PROPER(TRIM('01_raw_data'!H182))</f>
        <v>It Manager</v>
      </c>
      <c r="J179" t="str">
        <f>IFERROR(UPPER('01_raw_data'!I182), "")</f>
        <v>L4</v>
      </c>
      <c r="K179" t="str">
        <f>IFERROR(UPPER('01_raw_data'!J182), "")</f>
        <v>M035</v>
      </c>
      <c r="L179" t="str">
        <f>IFERROR(VLOOKUP(K179,'05_manager_mapping'!$A$5:$B$64,2), "Missing")</f>
        <v>Alessandro O'Brien</v>
      </c>
      <c r="M179" t="str">
        <f>IFERROR(_xlfn.XLOOKUP('01_raw_data'!L182,'06_location_master'!$B$5:$B$60,'06_location_master'!$C$5:$C$60), "Missing Location")</f>
        <v>Eindhoven</v>
      </c>
      <c r="N179" t="str">
        <f>IFERROR(_xlfn.XLOOKUP(M179,'06_location_master'!$C$5:$C$60,'06_location_master'!$D$5:$D$60), "Missing Country")</f>
        <v>Netherlands</v>
      </c>
      <c r="O179" t="str">
        <f>IFERROR(_xlfn.XLOOKUP(M179,'06_location_master'!$C$5:$C$60,'06_location_master'!$E$5:$E$60), "Missing State")</f>
        <v>North Brabant</v>
      </c>
      <c r="P179" s="17">
        <f>IFERROR(--'01_raw_data'!O182,"Missing Date")</f>
        <v>44746</v>
      </c>
      <c r="Q179" s="17" t="str">
        <f>IF(TRIM('01_raw_data'!P182)="","", IFERROR('01_raw_data'!P182, "check"))</f>
        <v/>
      </c>
      <c r="R179" t="str">
        <f>IFERROR(IF(OR(UPPER(TRIM('01_raw_data'!Q182))="A",UPPER(TRIM('01_raw_data'!Q182)="ACTVE"),UPPER(TRIM('01_raw_data'!Q182))="ACTIVE"), "Active", IF(OR(UPPER(TRIM('01_raw_data'!Q182)="INACTIVE"),UPPER(TRIM('01_raw_data'!Q182))="INACTVE"),"Inactive",IF(OR(UPPER(TRIM('01_raw_data'!Q182))="EXITED"), "Exited", IF(OR(UPPER(TRIM('01_raw_data'!Q182))="TERMINATED"), "Terminated", IF(OR(UPPER(TRIM('01_raw_data'!Q182))="LEFT"),"Left",IF(OR(UPPER(TRIM('01_raw_data'!Q182))="RESIGNED"),"Resigned")))))),"Check")</f>
        <v>Active</v>
      </c>
      <c r="S179" s="19">
        <f>IFERROR(IF(VALUE('01_raw_data'!R182)&gt;0,VALUE('01_raw_data'!R182),"Check"),"Check")</f>
        <v>87000</v>
      </c>
      <c r="T179" s="19">
        <f>IFERROR(IF(VALUE('01_raw_data'!S182)&gt;0, VALUE('01_raw_data'!S182), "Check"), "Check")</f>
        <v>7800</v>
      </c>
      <c r="U179">
        <f>IFERROR(VLOOKUP(UPPER(TRIM('01_raw_data'!T182)),'07_performance_master'!$A$5:$B$14,2,FALSE),"Check")</f>
        <v>4</v>
      </c>
      <c r="V179">
        <f>IFERROR(IF(VALUE('01_raw_data'!U182)&gt;0,VALUE('01_raw_data'!U182),"Check"),"Check")</f>
        <v>7</v>
      </c>
      <c r="W179">
        <f>IFERROR(IF(VALUE('01_raw_data'!V182)&gt;=0, VALUE('01_raw_data'!V182), "Check"), "Check")</f>
        <v>16</v>
      </c>
      <c r="X179">
        <f>IFERROR(IF(VALUE('01_raw_data'!W182)&gt;=0, VALUE('01_raw_data'!W182),"Check"), "Check")</f>
        <v>4</v>
      </c>
      <c r="Y179">
        <f>IFERROR(IF(AND(VALUE('01_raw_data'!X182)&gt;=0, VALUE('01_raw_data'!X182)&lt;=100), VALUE('01_raw_data'!X182), "Check"), "Check")</f>
        <v>74</v>
      </c>
      <c r="Z179" t="str">
        <f>IFERROR(IF(OR(UPPER(TRIM('01_raw_data'!Y182))="YES", UPPER(TRIM('01_raw_data'!Y182))="PROMOTED"),"Promoted", IF(OR(UPPER(TRIM('01_raw_data'!Y182))="NO",UPPER(TRIM('01_raw_data'!Y182))="NOT PROMOTED"), "Not Promoted", "Check")),"Check")</f>
        <v>Not Promoted</v>
      </c>
      <c r="AA179" t="str">
        <f>IFERROR(PROPER(TRIM('01_raw_data'!Z182)), "")</f>
        <v>Bachelor'S</v>
      </c>
      <c r="AB179" t="str">
        <f>IFERROR(PROPER(TRIM('01_raw_data'!AA182)),"")</f>
        <v>Internal Transfer</v>
      </c>
      <c r="AC179" t="str">
        <f>IFERROR(IF(UPPER(TRIM('01_raw_data'!AB182))="HYBRID","Hybrid",IF(OR(UPPER(TRIM('01_raw_data'!AB182))="REMOTE",UPPER(TRIM('01_raw_data'!AB182))="WFH",UPPER(TRIM('01_raw_data'!AB182))="WORK FROM HOME"),"Remote",IF(OR(UPPER(TRIM('01_raw_data'!AB182))="ONSITE",UPPER(TRIM('01_raw_data'!AB182))="ON-SITE",UPPER(TRIM('01_raw_data'!AB182))="OFFICE"),"Office"))),"Check")</f>
        <v>Hybrid</v>
      </c>
      <c r="AD179" t="str">
        <f>IFERROR(VLOOKUP(UPPER(TRIM('01_raw_data'!AC182)),'09_cost_center'!$A$5:$E$19,1,FALSE), "Check")</f>
        <v>EU-CC104</v>
      </c>
      <c r="AE179" t="str">
        <f>IFERROR(IF(OR(UPPER(TRIM('01_raw_data'!AD182))="CONTRACT", UPPER(TRIM('01_raw_data'!AD182))="CONTRACTOR"), "Contract", IF(OR(PROPER(TRIM('01_raw_data'!AD182))="FTE", UPPER(TRIM('01_raw_data'!AD182))="FULL TIME", UPPER(TRIM('01_raw_data'!AD182))="FULL-TIME"), "Full Time", IF(OR(UPPER(TRIM('01_raw_data'!AD182))="INTERN", UPPER(TRIM('01_raw_data'!AD182))="INTERNSHIP"), "Intern", IF(OR(UPPER(TRIM('01_raw_data'!AD182))="PART TIME", UPPER(TRIM('01_raw_data'!AD182))="PART-TIME"), "Part Time")))), "Check")</f>
        <v>Full Time</v>
      </c>
      <c r="AF179">
        <f>IFERROR(IF(AND(VALUE('01_raw_data'!AE182)&gt;=0,VALUE('01_raw_data'!AE182)&lt;=100), VALUE('01_raw_data'!AE182), "Check"), "Check")</f>
        <v>71.7</v>
      </c>
    </row>
    <row r="180" spans="1:32" x14ac:dyDescent="0.2">
      <c r="A180" t="str">
        <f>"E"&amp;TEXT(VALUE(SUBSTITUTE(UPPER(TRIM('01_raw_data'!A183)),"E","")),"0000")</f>
        <v>E0179</v>
      </c>
      <c r="B180" t="str">
        <f>IF('01_raw_data'!B183="", "", PROPER(TRIM('01_raw_data'!B183)))</f>
        <v>Wojciech Byrne</v>
      </c>
      <c r="C180" t="str">
        <f>_xlfn.XLOOKUP(PROPER(TRIM('01_raw_data'!C183)),'03_lookups'!$A$4:$A$9,'03_lookups'!$B$4:$B$9,"Needs Review")</f>
        <v>Female</v>
      </c>
      <c r="D180">
        <f>VALUE('01_raw_data'!D183)</f>
        <v>34</v>
      </c>
      <c r="E180" s="17">
        <f>IF(OR('01_raw_data'!E183="", LOWER(TRIM('01_raw_data'!E183))="not available"), "Missing", '01_raw_data'!E183)</f>
        <v>33474</v>
      </c>
      <c r="F180" t="str">
        <f t="shared" si="2"/>
        <v>Valid</v>
      </c>
      <c r="G180" t="str">
        <f>_xlfn.XLOOKUP(UPPER(TRIM('01_raw_data'!F183)),'04_departments'!A183:A238,'04_departments'!C183:C238,"Needs Review")</f>
        <v>Needs Review</v>
      </c>
      <c r="H180" t="str">
        <f>_xlfn.XLOOKUP('01_clean_data'!G180, '04_departments'!$C$5:$C$60,'04_departments'!$D$5:$D$60,"Needs Review")</f>
        <v>Needs Review</v>
      </c>
      <c r="I180" t="str">
        <f>PROPER(TRIM('01_raw_data'!H183))</f>
        <v>Growth Marketer</v>
      </c>
      <c r="J180" t="str">
        <f>IFERROR(UPPER('01_raw_data'!I183), "")</f>
        <v>L3</v>
      </c>
      <c r="K180" t="str">
        <f>IFERROR(UPPER('01_raw_data'!J183), "")</f>
        <v>M006</v>
      </c>
      <c r="L180" t="str">
        <f>IFERROR(VLOOKUP(K180,'05_manager_mapping'!$A$5:$B$64,2), "Missing")</f>
        <v>Aleksander Fischer</v>
      </c>
      <c r="M180" t="str">
        <f>IFERROR(_xlfn.XLOOKUP('01_raw_data'!L183,'06_location_master'!$B$5:$B$60,'06_location_master'!$C$5:$C$60), "Missing Location")</f>
        <v>Frankfurt</v>
      </c>
      <c r="N180" t="str">
        <f>IFERROR(_xlfn.XLOOKUP(M180,'06_location_master'!$C$5:$C$60,'06_location_master'!$D$5:$D$60), "Missing Country")</f>
        <v>Germany</v>
      </c>
      <c r="O180" t="str">
        <f>IFERROR(_xlfn.XLOOKUP(M180,'06_location_master'!$C$5:$C$60,'06_location_master'!$E$5:$E$60), "Missing State")</f>
        <v>Hesse</v>
      </c>
      <c r="P180" s="17">
        <f>IFERROR(--'01_raw_data'!O183,"Missing Date")</f>
        <v>45163</v>
      </c>
      <c r="Q180" s="17" t="str">
        <f>IF(TRIM('01_raw_data'!P183)="","", IFERROR('01_raw_data'!P183, "check"))</f>
        <v/>
      </c>
      <c r="R180" t="str">
        <f>IFERROR(IF(OR(UPPER(TRIM('01_raw_data'!Q183))="A",UPPER(TRIM('01_raw_data'!Q183)="ACTVE"),UPPER(TRIM('01_raw_data'!Q183))="ACTIVE"), "Active", IF(OR(UPPER(TRIM('01_raw_data'!Q183)="INACTIVE"),UPPER(TRIM('01_raw_data'!Q183))="INACTVE"),"Inactive",IF(OR(UPPER(TRIM('01_raw_data'!Q183))="EXITED"), "Exited", IF(OR(UPPER(TRIM('01_raw_data'!Q183))="TERMINATED"), "Terminated", IF(OR(UPPER(TRIM('01_raw_data'!Q183))="LEFT"),"Left",IF(OR(UPPER(TRIM('01_raw_data'!Q183))="RESIGNED"),"Resigned")))))),"Check")</f>
        <v>Active</v>
      </c>
      <c r="S180" s="19">
        <f>IFERROR(IF(VALUE('01_raw_data'!R183)&gt;0,VALUE('01_raw_data'!R183),"Check"),"Check")</f>
        <v>91000</v>
      </c>
      <c r="T180" s="19">
        <f>IFERROR(IF(VALUE('01_raw_data'!S183)&gt;0, VALUE('01_raw_data'!S183), "Check"), "Check")</f>
        <v>4600</v>
      </c>
      <c r="U180">
        <f>IFERROR(VLOOKUP(UPPER(TRIM('01_raw_data'!T183)),'07_performance_master'!$A$5:$B$14,2,FALSE),"Check")</f>
        <v>3</v>
      </c>
      <c r="V180">
        <f>IFERROR(IF(VALUE('01_raw_data'!U183)&gt;0,VALUE('01_raw_data'!U183),"Check"),"Check")</f>
        <v>20</v>
      </c>
      <c r="W180">
        <f>IFERROR(IF(VALUE('01_raw_data'!V183)&gt;=0, VALUE('01_raw_data'!V183), "Check"), "Check")</f>
        <v>24</v>
      </c>
      <c r="X180">
        <f>IFERROR(IF(VALUE('01_raw_data'!W183)&gt;=0, VALUE('01_raw_data'!W183),"Check"), "Check")</f>
        <v>15</v>
      </c>
      <c r="Y180">
        <f>IFERROR(IF(AND(VALUE('01_raw_data'!X183)&gt;=0, VALUE('01_raw_data'!X183)&lt;=100), VALUE('01_raw_data'!X183), "Check"), "Check")</f>
        <v>69</v>
      </c>
      <c r="Z180" t="str">
        <f>IFERROR(IF(OR(UPPER(TRIM('01_raw_data'!Y183))="YES", UPPER(TRIM('01_raw_data'!Y183))="PROMOTED"),"Promoted", IF(OR(UPPER(TRIM('01_raw_data'!Y183))="NO",UPPER(TRIM('01_raw_data'!Y183))="NOT PROMOTED"), "Not Promoted", "Check")),"Check")</f>
        <v>Not Promoted</v>
      </c>
      <c r="AA180" t="str">
        <f>IFERROR(PROPER(TRIM('01_raw_data'!Z183)), "")</f>
        <v>Master'S</v>
      </c>
      <c r="AB180" t="str">
        <f>IFERROR(PROPER(TRIM('01_raw_data'!AA183)),"")</f>
        <v>Agency</v>
      </c>
      <c r="AC180" t="str">
        <f>IFERROR(IF(UPPER(TRIM('01_raw_data'!AB183))="HYBRID","Hybrid",IF(OR(UPPER(TRIM('01_raw_data'!AB183))="REMOTE",UPPER(TRIM('01_raw_data'!AB183))="WFH",UPPER(TRIM('01_raw_data'!AB183))="WORK FROM HOME"),"Remote",IF(OR(UPPER(TRIM('01_raw_data'!AB183))="ONSITE",UPPER(TRIM('01_raw_data'!AB183))="ON-SITE",UPPER(TRIM('01_raw_data'!AB183))="OFFICE"),"Office"))),"Check")</f>
        <v>Hybrid</v>
      </c>
      <c r="AD180" t="str">
        <f>IFERROR(VLOOKUP(UPPER(TRIM('01_raw_data'!AC183)),'09_cost_center'!$A$5:$E$19,1,FALSE), "Check")</f>
        <v>EU-CC203</v>
      </c>
      <c r="AE180" t="str">
        <f>IFERROR(IF(OR(UPPER(TRIM('01_raw_data'!AD183))="CONTRACT", UPPER(TRIM('01_raw_data'!AD183))="CONTRACTOR"), "Contract", IF(OR(PROPER(TRIM('01_raw_data'!AD183))="FTE", UPPER(TRIM('01_raw_data'!AD183))="FULL TIME", UPPER(TRIM('01_raw_data'!AD183))="FULL-TIME"), "Full Time", IF(OR(UPPER(TRIM('01_raw_data'!AD183))="INTERN", UPPER(TRIM('01_raw_data'!AD183))="INTERNSHIP"), "Intern", IF(OR(UPPER(TRIM('01_raw_data'!AD183))="PART TIME", UPPER(TRIM('01_raw_data'!AD183))="PART-TIME"), "Part Time")))), "Check")</f>
        <v>Full Time</v>
      </c>
      <c r="AF180">
        <f>IFERROR(IF(AND(VALUE('01_raw_data'!AE183)&gt;=0,VALUE('01_raw_data'!AE183)&lt;=100), VALUE('01_raw_data'!AE183), "Check"), "Check")</f>
        <v>58.6</v>
      </c>
    </row>
    <row r="181" spans="1:32" x14ac:dyDescent="0.2">
      <c r="A181" t="str">
        <f>"E"&amp;TEXT(VALUE(SUBSTITUTE(UPPER(TRIM('01_raw_data'!A184)),"E","")),"0000")</f>
        <v>E0180</v>
      </c>
      <c r="B181" t="str">
        <f>IF('01_raw_data'!B184="", "", PROPER(TRIM('01_raw_data'!B184)))</f>
        <v>Francesco Walker</v>
      </c>
      <c r="C181" t="str">
        <f>_xlfn.XLOOKUP(PROPER(TRIM('01_raw_data'!C184)),'03_lookups'!$A$4:$A$9,'03_lookups'!$B$4:$B$9,"Needs Review")</f>
        <v>Male</v>
      </c>
      <c r="D181">
        <f>VALUE('01_raw_data'!D184)</f>
        <v>43</v>
      </c>
      <c r="E181" s="17">
        <f>IF(OR('01_raw_data'!E184="", LOWER(TRIM('01_raw_data'!E184))="not available"), "Missing", '01_raw_data'!E184)</f>
        <v>30365</v>
      </c>
      <c r="F181" t="str">
        <f t="shared" si="2"/>
        <v>Valid</v>
      </c>
      <c r="G181" t="str">
        <f>_xlfn.XLOOKUP(UPPER(TRIM('01_raw_data'!F184)),'04_departments'!A184:A239,'04_departments'!C184:C239,"Needs Review")</f>
        <v>Needs Review</v>
      </c>
      <c r="H181" t="str">
        <f>_xlfn.XLOOKUP('01_clean_data'!G181, '04_departments'!$C$5:$C$60,'04_departments'!$D$5:$D$60,"Needs Review")</f>
        <v>Needs Review</v>
      </c>
      <c r="I181" t="str">
        <f>PROPER(TRIM('01_raw_data'!H184))</f>
        <v>Enterprise Account Manager</v>
      </c>
      <c r="J181" t="str">
        <f>IFERROR(UPPER('01_raw_data'!I184), "")</f>
        <v>L3</v>
      </c>
      <c r="K181" t="str">
        <f>IFERROR(UPPER('01_raw_data'!J184), "")</f>
        <v>M026</v>
      </c>
      <c r="L181" t="str">
        <f>IFERROR(VLOOKUP(K181,'05_manager_mapping'!$A$5:$B$64,2), "Missing")</f>
        <v>Sergio Rodrigues</v>
      </c>
      <c r="M181" t="str">
        <f>IFERROR(_xlfn.XLOOKUP('01_raw_data'!L184,'06_location_master'!$B$5:$B$60,'06_location_master'!$C$5:$C$60), "Missing Location")</f>
        <v>Munich</v>
      </c>
      <c r="N181" t="str">
        <f>IFERROR(_xlfn.XLOOKUP(M181,'06_location_master'!$C$5:$C$60,'06_location_master'!$D$5:$D$60), "Missing Country")</f>
        <v>Germany</v>
      </c>
      <c r="O181" t="str">
        <f>IFERROR(_xlfn.XLOOKUP(M181,'06_location_master'!$C$5:$C$60,'06_location_master'!$E$5:$E$60), "Missing State")</f>
        <v>Bavaria</v>
      </c>
      <c r="P181" s="17">
        <f>IFERROR(--'01_raw_data'!O184,"Missing Date")</f>
        <v>44371</v>
      </c>
      <c r="Q181" s="17" t="str">
        <f>IF(TRIM('01_raw_data'!P184)="","", IFERROR('01_raw_data'!P184, "check"))</f>
        <v/>
      </c>
      <c r="R181" t="str">
        <f>IFERROR(IF(OR(UPPER(TRIM('01_raw_data'!Q184))="A",UPPER(TRIM('01_raw_data'!Q184)="ACTVE"),UPPER(TRIM('01_raw_data'!Q184))="ACTIVE"), "Active", IF(OR(UPPER(TRIM('01_raw_data'!Q184)="INACTIVE"),UPPER(TRIM('01_raw_data'!Q184))="INACTVE"),"Inactive",IF(OR(UPPER(TRIM('01_raw_data'!Q184))="EXITED"), "Exited", IF(OR(UPPER(TRIM('01_raw_data'!Q184))="TERMINATED"), "Terminated", IF(OR(UPPER(TRIM('01_raw_data'!Q184))="LEFT"),"Left",IF(OR(UPPER(TRIM('01_raw_data'!Q184))="RESIGNED"),"Resigned")))))),"Check")</f>
        <v>Active</v>
      </c>
      <c r="S181" s="19">
        <f>IFERROR(IF(VALUE('01_raw_data'!R184)&gt;0,VALUE('01_raw_data'!R184),"Check"),"Check")</f>
        <v>97000</v>
      </c>
      <c r="T181" s="19">
        <f>IFERROR(IF(VALUE('01_raw_data'!S184)&gt;0, VALUE('01_raw_data'!S184), "Check"), "Check")</f>
        <v>4800</v>
      </c>
      <c r="U181">
        <f>IFERROR(VLOOKUP(UPPER(TRIM('01_raw_data'!T184)),'07_performance_master'!$A$5:$B$14,2,FALSE),"Check")</f>
        <v>3</v>
      </c>
      <c r="V181">
        <f>IFERROR(IF(VALUE('01_raw_data'!U184)&gt;0,VALUE('01_raw_data'!U184),"Check"),"Check")</f>
        <v>25</v>
      </c>
      <c r="W181">
        <f>IFERROR(IF(VALUE('01_raw_data'!V184)&gt;=0, VALUE('01_raw_data'!V184), "Check"), "Check")</f>
        <v>16</v>
      </c>
      <c r="X181">
        <f>IFERROR(IF(VALUE('01_raw_data'!W184)&gt;=0, VALUE('01_raw_data'!W184),"Check"), "Check")</f>
        <v>10</v>
      </c>
      <c r="Y181">
        <f>IFERROR(IF(AND(VALUE('01_raw_data'!X184)&gt;=0, VALUE('01_raw_data'!X184)&lt;=100), VALUE('01_raw_data'!X184), "Check"), "Check")</f>
        <v>46</v>
      </c>
      <c r="Z181" t="str">
        <f>IFERROR(IF(OR(UPPER(TRIM('01_raw_data'!Y184))="YES", UPPER(TRIM('01_raw_data'!Y184))="PROMOTED"),"Promoted", IF(OR(UPPER(TRIM('01_raw_data'!Y184))="NO",UPPER(TRIM('01_raw_data'!Y184))="NOT PROMOTED"), "Not Promoted", "Check")),"Check")</f>
        <v>Not Promoted</v>
      </c>
      <c r="AA181" t="str">
        <f>IFERROR(PROPER(TRIM('01_raw_data'!Z184)), "")</f>
        <v>Mba</v>
      </c>
      <c r="AB181" t="str">
        <f>IFERROR(PROPER(TRIM('01_raw_data'!AA184)),"")</f>
        <v>Employee Referral</v>
      </c>
      <c r="AC181" t="str">
        <f>IFERROR(IF(UPPER(TRIM('01_raw_data'!AB184))="HYBRID","Hybrid",IF(OR(UPPER(TRIM('01_raw_data'!AB184))="REMOTE",UPPER(TRIM('01_raw_data'!AB184))="WFH",UPPER(TRIM('01_raw_data'!AB184))="WORK FROM HOME"),"Remote",IF(OR(UPPER(TRIM('01_raw_data'!AB184))="ONSITE",UPPER(TRIM('01_raw_data'!AB184))="ON-SITE",UPPER(TRIM('01_raw_data'!AB184))="OFFICE"),"Office"))),"Check")</f>
        <v>Office</v>
      </c>
      <c r="AD181" t="str">
        <f>IFERROR(VLOOKUP(UPPER(TRIM('01_raw_data'!AC184)),'09_cost_center'!$A$5:$E$19,1,FALSE), "Check")</f>
        <v>EU-CC201</v>
      </c>
      <c r="AE181" t="str">
        <f>IFERROR(IF(OR(UPPER(TRIM('01_raw_data'!AD184))="CONTRACT", UPPER(TRIM('01_raw_data'!AD184))="CONTRACTOR"), "Contract", IF(OR(PROPER(TRIM('01_raw_data'!AD184))="FTE", UPPER(TRIM('01_raw_data'!AD184))="FULL TIME", UPPER(TRIM('01_raw_data'!AD184))="FULL-TIME"), "Full Time", IF(OR(UPPER(TRIM('01_raw_data'!AD184))="INTERN", UPPER(TRIM('01_raw_data'!AD184))="INTERNSHIP"), "Intern", IF(OR(UPPER(TRIM('01_raw_data'!AD184))="PART TIME", UPPER(TRIM('01_raw_data'!AD184))="PART-TIME"), "Part Time")))), "Check")</f>
        <v>Full Time</v>
      </c>
      <c r="AF181">
        <f>IFERROR(IF(AND(VALUE('01_raw_data'!AE184)&gt;=0,VALUE('01_raw_data'!AE184)&lt;=100), VALUE('01_raw_data'!AE184), "Check"), "Check")</f>
        <v>54.3</v>
      </c>
    </row>
    <row r="182" spans="1:32" x14ac:dyDescent="0.2">
      <c r="A182" t="str">
        <f>"E"&amp;TEXT(VALUE(SUBSTITUTE(UPPER(TRIM('01_raw_data'!A185)),"E","")),"0000")</f>
        <v>E0181</v>
      </c>
      <c r="B182" t="str">
        <f>IF('01_raw_data'!B185="", "", PROPER(TRIM('01_raw_data'!B185)))</f>
        <v>Paul Johnson</v>
      </c>
      <c r="C182" t="str">
        <f>_xlfn.XLOOKUP(PROPER(TRIM('01_raw_data'!C185)),'03_lookups'!$A$4:$A$9,'03_lookups'!$B$4:$B$9,"Needs Review")</f>
        <v>Female</v>
      </c>
      <c r="D182">
        <f>VALUE('01_raw_data'!D185)</f>
        <v>52</v>
      </c>
      <c r="E182" s="17" t="str">
        <f>IF(OR('01_raw_data'!E185="", LOWER(TRIM('01_raw_data'!E185))="not available"), "Missing", '01_raw_data'!E185)</f>
        <v>09-07-1973</v>
      </c>
      <c r="F182" t="str">
        <f t="shared" si="2"/>
        <v>Needs Review</v>
      </c>
      <c r="G182" t="str">
        <f>_xlfn.XLOOKUP(UPPER(TRIM('01_raw_data'!F185)),'04_departments'!A185:A240,'04_departments'!C185:C240,"Needs Review")</f>
        <v>Needs Review</v>
      </c>
      <c r="H182" t="str">
        <f>_xlfn.XLOOKUP('01_clean_data'!G182, '04_departments'!$C$5:$C$60,'04_departments'!$D$5:$D$60,"Needs Review")</f>
        <v>Needs Review</v>
      </c>
      <c r="I182" t="str">
        <f>PROPER(TRIM('01_raw_data'!H185))</f>
        <v>Platform Engineer</v>
      </c>
      <c r="J182" t="str">
        <f>IFERROR(UPPER('01_raw_data'!I185), "")</f>
        <v>L4</v>
      </c>
      <c r="K182" t="str">
        <f>IFERROR(UPPER('01_raw_data'!J185), "")</f>
        <v>M057</v>
      </c>
      <c r="L182" t="str">
        <f>IFERROR(VLOOKUP(K182,'05_manager_mapping'!$A$5:$B$64,2), "Missing")</f>
        <v>Emma Karlsson</v>
      </c>
      <c r="M182" t="str">
        <f>IFERROR(_xlfn.XLOOKUP('01_raw_data'!L185,'06_location_master'!$B$5:$B$60,'06_location_master'!$C$5:$C$60), "Missing Location")</f>
        <v>Missing Location</v>
      </c>
      <c r="N182" t="str">
        <f>IFERROR(_xlfn.XLOOKUP(M182,'06_location_master'!$C$5:$C$60,'06_location_master'!$D$5:$D$60), "Missing Country")</f>
        <v>Missing Country</v>
      </c>
      <c r="O182" t="str">
        <f>IFERROR(_xlfn.XLOOKUP(M182,'06_location_master'!$C$5:$C$60,'06_location_master'!$E$5:$E$60), "Missing State")</f>
        <v>Missing State</v>
      </c>
      <c r="P182" s="17">
        <f>IFERROR(--'01_raw_data'!O185,"Missing Date")</f>
        <v>43013</v>
      </c>
      <c r="Q182" s="17">
        <f>IF(TRIM('01_raw_data'!P185)="","", IFERROR('01_raw_data'!P185, "check"))</f>
        <v>44699</v>
      </c>
      <c r="R182" t="str">
        <f>IFERROR(IF(OR(UPPER(TRIM('01_raw_data'!Q185))="A",UPPER(TRIM('01_raw_data'!Q185)="ACTVE"),UPPER(TRIM('01_raw_data'!Q185))="ACTIVE"), "Active", IF(OR(UPPER(TRIM('01_raw_data'!Q185)="INACTIVE"),UPPER(TRIM('01_raw_data'!Q185))="INACTVE"),"Inactive",IF(OR(UPPER(TRIM('01_raw_data'!Q185))="EXITED"), "Exited", IF(OR(UPPER(TRIM('01_raw_data'!Q185))="TERMINATED"), "Terminated", IF(OR(UPPER(TRIM('01_raw_data'!Q185))="LEFT"),"Left",IF(OR(UPPER(TRIM('01_raw_data'!Q185))="RESIGNED"),"Resigned")))))),"Check")</f>
        <v>Left</v>
      </c>
      <c r="S182" s="19">
        <f>IFERROR(IF(VALUE('01_raw_data'!R185)&gt;0,VALUE('01_raw_data'!R185),"Check"),"Check")</f>
        <v>92000</v>
      </c>
      <c r="T182" s="19">
        <f>IFERROR(IF(VALUE('01_raw_data'!S185)&gt;0, VALUE('01_raw_data'!S185), "Check"), "Check")</f>
        <v>4600</v>
      </c>
      <c r="U182">
        <f>IFERROR(VLOOKUP(UPPER(TRIM('01_raw_data'!T185)),'07_performance_master'!$A$5:$B$14,2,FALSE),"Check")</f>
        <v>3</v>
      </c>
      <c r="V182">
        <f>IFERROR(IF(VALUE('01_raw_data'!U185)&gt;0,VALUE('01_raw_data'!U185),"Check"),"Check")</f>
        <v>39</v>
      </c>
      <c r="W182">
        <f>IFERROR(IF(VALUE('01_raw_data'!V185)&gt;=0, VALUE('01_raw_data'!V185), "Check"), "Check")</f>
        <v>24</v>
      </c>
      <c r="X182">
        <f>IFERROR(IF(VALUE('01_raw_data'!W185)&gt;=0, VALUE('01_raw_data'!W185),"Check"), "Check")</f>
        <v>25</v>
      </c>
      <c r="Y182">
        <f>IFERROR(IF(AND(VALUE('01_raw_data'!X185)&gt;=0, VALUE('01_raw_data'!X185)&lt;=100), VALUE('01_raw_data'!X185), "Check"), "Check")</f>
        <v>57</v>
      </c>
      <c r="Z182" t="str">
        <f>IFERROR(IF(OR(UPPER(TRIM('01_raw_data'!Y185))="YES", UPPER(TRIM('01_raw_data'!Y185))="PROMOTED"),"Promoted", IF(OR(UPPER(TRIM('01_raw_data'!Y185))="NO",UPPER(TRIM('01_raw_data'!Y185))="NOT PROMOTED"), "Not Promoted", "Check")),"Check")</f>
        <v>Not Promoted</v>
      </c>
      <c r="AA182" t="str">
        <f>IFERROR(PROPER(TRIM('01_raw_data'!Z185)), "")</f>
        <v>Master'S</v>
      </c>
      <c r="AB182" t="str">
        <f>IFERROR(PROPER(TRIM('01_raw_data'!AA185)),"")</f>
        <v>Agency</v>
      </c>
      <c r="AC182" t="str">
        <f>IFERROR(IF(UPPER(TRIM('01_raw_data'!AB185))="HYBRID","Hybrid",IF(OR(UPPER(TRIM('01_raw_data'!AB185))="REMOTE",UPPER(TRIM('01_raw_data'!AB185))="WFH",UPPER(TRIM('01_raw_data'!AB185))="WORK FROM HOME"),"Remote",IF(OR(UPPER(TRIM('01_raw_data'!AB185))="ONSITE",UPPER(TRIM('01_raw_data'!AB185))="ON-SITE",UPPER(TRIM('01_raw_data'!AB185))="OFFICE"),"Office"))),"Check")</f>
        <v>Remote</v>
      </c>
      <c r="AD182" t="str">
        <f>IFERROR(VLOOKUP(UPPER(TRIM('01_raw_data'!AC185)),'09_cost_center'!$A$5:$E$19,1,FALSE), "Check")</f>
        <v>EU-CC101</v>
      </c>
      <c r="AE182" t="str">
        <f>IFERROR(IF(OR(UPPER(TRIM('01_raw_data'!AD185))="CONTRACT", UPPER(TRIM('01_raw_data'!AD185))="CONTRACTOR"), "Contract", IF(OR(PROPER(TRIM('01_raw_data'!AD185))="FTE", UPPER(TRIM('01_raw_data'!AD185))="FULL TIME", UPPER(TRIM('01_raw_data'!AD185))="FULL-TIME"), "Full Time", IF(OR(UPPER(TRIM('01_raw_data'!AD185))="INTERN", UPPER(TRIM('01_raw_data'!AD185))="INTERNSHIP"), "Intern", IF(OR(UPPER(TRIM('01_raw_data'!AD185))="PART TIME", UPPER(TRIM('01_raw_data'!AD185))="PART-TIME"), "Part Time")))), "Check")</f>
        <v>Full Time</v>
      </c>
      <c r="AF182">
        <f>IFERROR(IF(AND(VALUE('01_raw_data'!AE185)&gt;=0,VALUE('01_raw_data'!AE185)&lt;=100), VALUE('01_raw_data'!AE185), "Check"), "Check")</f>
        <v>56.7</v>
      </c>
    </row>
    <row r="183" spans="1:32" x14ac:dyDescent="0.2">
      <c r="A183" t="str">
        <f>"E"&amp;TEXT(VALUE(SUBSTITUTE(UPPER(TRIM('01_raw_data'!A186)),"E","")),"0000")</f>
        <v>E0182</v>
      </c>
      <c r="B183" t="str">
        <f>IF('01_raw_data'!B186="", "", PROPER(TRIM('01_raw_data'!B186)))</f>
        <v>Sara Visser</v>
      </c>
      <c r="C183" t="str">
        <f>_xlfn.XLOOKUP(PROPER(TRIM('01_raw_data'!C186)),'03_lookups'!$A$4:$A$9,'03_lookups'!$B$4:$B$9,"Needs Review")</f>
        <v>Female</v>
      </c>
      <c r="D183">
        <f>VALUE('01_raw_data'!D186)</f>
        <v>30</v>
      </c>
      <c r="E183" s="17">
        <f>IF(OR('01_raw_data'!E186="", LOWER(TRIM('01_raw_data'!E186))="not available"), "Missing", '01_raw_data'!E186)</f>
        <v>34873</v>
      </c>
      <c r="F183" t="str">
        <f t="shared" si="2"/>
        <v>Valid</v>
      </c>
      <c r="G183" t="str">
        <f>_xlfn.XLOOKUP(UPPER(TRIM('01_raw_data'!F186)),'04_departments'!A186:A241,'04_departments'!C186:C241,"Needs Review")</f>
        <v>Needs Review</v>
      </c>
      <c r="H183" t="str">
        <f>_xlfn.XLOOKUP('01_clean_data'!G183, '04_departments'!$C$5:$C$60,'04_departments'!$D$5:$D$60,"Needs Review")</f>
        <v>Needs Review</v>
      </c>
      <c r="I183" t="str">
        <f>PROPER(TRIM('01_raw_data'!H186))</f>
        <v>Implementation Consultant</v>
      </c>
      <c r="J183" t="str">
        <f>IFERROR(UPPER('01_raw_data'!I186), "")</f>
        <v>L3</v>
      </c>
      <c r="K183" t="str">
        <f>IFERROR(UPPER('01_raw_data'!J186), "")</f>
        <v>M054</v>
      </c>
      <c r="L183" t="str">
        <f>IFERROR(VLOOKUP(K183,'05_manager_mapping'!$A$5:$B$64,2), "Missing")</f>
        <v>Isla Eriksson</v>
      </c>
      <c r="M183" t="str">
        <f>IFERROR(_xlfn.XLOOKUP('01_raw_data'!L186,'06_location_master'!$B$5:$B$60,'06_location_master'!$C$5:$C$60), "Missing Location")</f>
        <v>Amsterdam</v>
      </c>
      <c r="N183" t="str">
        <f>IFERROR(_xlfn.XLOOKUP(M183,'06_location_master'!$C$5:$C$60,'06_location_master'!$D$5:$D$60), "Missing Country")</f>
        <v>Netherlands</v>
      </c>
      <c r="O183" t="str">
        <f>IFERROR(_xlfn.XLOOKUP(M183,'06_location_master'!$C$5:$C$60,'06_location_master'!$E$5:$E$60), "Missing State")</f>
        <v>North Holland</v>
      </c>
      <c r="P183" s="17">
        <f>IFERROR(--'01_raw_data'!O186,"Missing Date")</f>
        <v>45058</v>
      </c>
      <c r="Q183" s="17" t="str">
        <f>IF(TRIM('01_raw_data'!P186)="","", IFERROR('01_raw_data'!P186, "check"))</f>
        <v/>
      </c>
      <c r="R183" t="str">
        <f>IFERROR(IF(OR(UPPER(TRIM('01_raw_data'!Q186))="A",UPPER(TRIM('01_raw_data'!Q186)="ACTVE"),UPPER(TRIM('01_raw_data'!Q186))="ACTIVE"), "Active", IF(OR(UPPER(TRIM('01_raw_data'!Q186)="INACTIVE"),UPPER(TRIM('01_raw_data'!Q186))="INACTVE"),"Inactive",IF(OR(UPPER(TRIM('01_raw_data'!Q186))="EXITED"), "Exited", IF(OR(UPPER(TRIM('01_raw_data'!Q186))="TERMINATED"), "Terminated", IF(OR(UPPER(TRIM('01_raw_data'!Q186))="LEFT"),"Left",IF(OR(UPPER(TRIM('01_raw_data'!Q186))="RESIGNED"),"Resigned")))))),"Check")</f>
        <v>Active</v>
      </c>
      <c r="S183" s="19">
        <f>IFERROR(IF(VALUE('01_raw_data'!R186)&gt;0,VALUE('01_raw_data'!R186),"Check"),"Check")</f>
        <v>74000</v>
      </c>
      <c r="T183" s="19">
        <f>IFERROR(IF(VALUE('01_raw_data'!S186)&gt;0, VALUE('01_raw_data'!S186), "Check"), "Check")</f>
        <v>1500</v>
      </c>
      <c r="U183">
        <f>IFERROR(VLOOKUP(UPPER(TRIM('01_raw_data'!T186)),'07_performance_master'!$A$5:$B$14,2,FALSE),"Check")</f>
        <v>2</v>
      </c>
      <c r="V183">
        <f>IFERROR(IF(VALUE('01_raw_data'!U186)&gt;0,VALUE('01_raw_data'!U186),"Check"),"Check")</f>
        <v>19</v>
      </c>
      <c r="W183">
        <f>IFERROR(IF(VALUE('01_raw_data'!V186)&gt;=0, VALUE('01_raw_data'!V186), "Check"), "Check")</f>
        <v>21</v>
      </c>
      <c r="X183">
        <f>IFERROR(IF(VALUE('01_raw_data'!W186)&gt;=0, VALUE('01_raw_data'!W186),"Check"), "Check")</f>
        <v>12</v>
      </c>
      <c r="Y183">
        <f>IFERROR(IF(AND(VALUE('01_raw_data'!X186)&gt;=0, VALUE('01_raw_data'!X186)&lt;=100), VALUE('01_raw_data'!X186), "Check"), "Check")</f>
        <v>59</v>
      </c>
      <c r="Z183" t="str">
        <f>IFERROR(IF(OR(UPPER(TRIM('01_raw_data'!Y186))="YES", UPPER(TRIM('01_raw_data'!Y186))="PROMOTED"),"Promoted", IF(OR(UPPER(TRIM('01_raw_data'!Y186))="NO",UPPER(TRIM('01_raw_data'!Y186))="NOT PROMOTED"), "Not Promoted", "Check")),"Check")</f>
        <v>Not Promoted</v>
      </c>
      <c r="AA183" t="str">
        <f>IFERROR(PROPER(TRIM('01_raw_data'!Z186)), "")</f>
        <v>Bachelor'S</v>
      </c>
      <c r="AB183" t="str">
        <f>IFERROR(PROPER(TRIM('01_raw_data'!AA186)),"")</f>
        <v>Indeed</v>
      </c>
      <c r="AC183" t="str">
        <f>IFERROR(IF(UPPER(TRIM('01_raw_data'!AB186))="HYBRID","Hybrid",IF(OR(UPPER(TRIM('01_raw_data'!AB186))="REMOTE",UPPER(TRIM('01_raw_data'!AB186))="WFH",UPPER(TRIM('01_raw_data'!AB186))="WORK FROM HOME"),"Remote",IF(OR(UPPER(TRIM('01_raw_data'!AB186))="ONSITE",UPPER(TRIM('01_raw_data'!AB186))="ON-SITE",UPPER(TRIM('01_raw_data'!AB186))="OFFICE"),"Office"))),"Check")</f>
        <v>Hybrid</v>
      </c>
      <c r="AD183" t="str">
        <f>IFERROR(VLOOKUP(UPPER(TRIM('01_raw_data'!AC186)),'09_cost_center'!$A$5:$E$19,1,FALSE), "Check")</f>
        <v>EU-CC202</v>
      </c>
      <c r="AE183" t="str">
        <f>IFERROR(IF(OR(UPPER(TRIM('01_raw_data'!AD186))="CONTRACT", UPPER(TRIM('01_raw_data'!AD186))="CONTRACTOR"), "Contract", IF(OR(PROPER(TRIM('01_raw_data'!AD186))="FTE", UPPER(TRIM('01_raw_data'!AD186))="FULL TIME", UPPER(TRIM('01_raw_data'!AD186))="FULL-TIME"), "Full Time", IF(OR(UPPER(TRIM('01_raw_data'!AD186))="INTERN", UPPER(TRIM('01_raw_data'!AD186))="INTERNSHIP"), "Intern", IF(OR(UPPER(TRIM('01_raw_data'!AD186))="PART TIME", UPPER(TRIM('01_raw_data'!AD186))="PART-TIME"), "Part Time")))), "Check")</f>
        <v>Full Time</v>
      </c>
      <c r="AF183">
        <f>IFERROR(IF(AND(VALUE('01_raw_data'!AE186)&gt;=0,VALUE('01_raw_data'!AE186)&lt;=100), VALUE('01_raw_data'!AE186), "Check"), "Check")</f>
        <v>47.4</v>
      </c>
    </row>
    <row r="184" spans="1:32" x14ac:dyDescent="0.2">
      <c r="A184" t="str">
        <f>"E"&amp;TEXT(VALUE(SUBSTITUTE(UPPER(TRIM('01_raw_data'!A187)),"E","")),"0000")</f>
        <v>E0183</v>
      </c>
      <c r="B184" t="str">
        <f>IF('01_raw_data'!B187="", "", PROPER(TRIM('01_raw_data'!B187)))</f>
        <v>Harry O'Connor</v>
      </c>
      <c r="C184" t="str">
        <f>_xlfn.XLOOKUP(PROPER(TRIM('01_raw_data'!C187)),'03_lookups'!$A$4:$A$9,'03_lookups'!$B$4:$B$9,"Needs Review")</f>
        <v>Female</v>
      </c>
      <c r="D184">
        <f>VALUE('01_raw_data'!D187)</f>
        <v>52</v>
      </c>
      <c r="E184" s="17" t="str">
        <f>IF(OR('01_raw_data'!E187="", LOWER(TRIM('01_raw_data'!E187))="not available"), "Missing", '01_raw_data'!E187)</f>
        <v>12/01/1974</v>
      </c>
      <c r="F184" t="str">
        <f t="shared" si="2"/>
        <v>Needs Review</v>
      </c>
      <c r="G184" t="str">
        <f>_xlfn.XLOOKUP(UPPER(TRIM('01_raw_data'!F187)),'04_departments'!A187:A242,'04_departments'!C187:C242,"Needs Review")</f>
        <v>Needs Review</v>
      </c>
      <c r="H184" t="str">
        <f>_xlfn.XLOOKUP('01_clean_data'!G184, '04_departments'!$C$5:$C$60,'04_departments'!$D$5:$D$60,"Needs Review")</f>
        <v>Needs Review</v>
      </c>
      <c r="I184" t="str">
        <f>PROPER(TRIM('01_raw_data'!H187))</f>
        <v>Backend Engineer</v>
      </c>
      <c r="J184" t="str">
        <f>IFERROR(UPPER('01_raw_data'!I187), "")</f>
        <v>L3</v>
      </c>
      <c r="K184" t="str">
        <f>IFERROR(UPPER('01_raw_data'!J187), "")</f>
        <v>M048</v>
      </c>
      <c r="L184" t="str">
        <f>IFERROR(VLOOKUP(K184,'05_manager_mapping'!$A$5:$B$64,2), "Missing")</f>
        <v>Jack Schmidt</v>
      </c>
      <c r="M184" t="str">
        <f>IFERROR(_xlfn.XLOOKUP('01_raw_data'!L187,'06_location_master'!$B$5:$B$60,'06_location_master'!$C$5:$C$60), "Missing Location")</f>
        <v>Berlin</v>
      </c>
      <c r="N184" t="str">
        <f>IFERROR(_xlfn.XLOOKUP(M184,'06_location_master'!$C$5:$C$60,'06_location_master'!$D$5:$D$60), "Missing Country")</f>
        <v>Germany</v>
      </c>
      <c r="O184" t="str">
        <f>IFERROR(_xlfn.XLOOKUP(M184,'06_location_master'!$C$5:$C$60,'06_location_master'!$E$5:$E$60), "Missing State")</f>
        <v>Berlin</v>
      </c>
      <c r="P184" s="17">
        <f>IFERROR(--'01_raw_data'!O187,"Missing Date")</f>
        <v>42162</v>
      </c>
      <c r="Q184" s="17" t="str">
        <f>IF(TRIM('01_raw_data'!P187)="","", IFERROR('01_raw_data'!P187, "check"))</f>
        <v/>
      </c>
      <c r="R184" t="str">
        <f>IFERROR(IF(OR(UPPER(TRIM('01_raw_data'!Q187))="A",UPPER(TRIM('01_raw_data'!Q187)="ACTVE"),UPPER(TRIM('01_raw_data'!Q187))="ACTIVE"), "Active", IF(OR(UPPER(TRIM('01_raw_data'!Q187)="INACTIVE"),UPPER(TRIM('01_raw_data'!Q187))="INACTVE"),"Inactive",IF(OR(UPPER(TRIM('01_raw_data'!Q187))="EXITED"), "Exited", IF(OR(UPPER(TRIM('01_raw_data'!Q187))="TERMINATED"), "Terminated", IF(OR(UPPER(TRIM('01_raw_data'!Q187))="LEFT"),"Left",IF(OR(UPPER(TRIM('01_raw_data'!Q187))="RESIGNED"),"Resigned")))))),"Check")</f>
        <v>Active</v>
      </c>
      <c r="S184" s="19">
        <f>IFERROR(IF(VALUE('01_raw_data'!R187)&gt;0,VALUE('01_raw_data'!R187),"Check"),"Check")</f>
        <v>81000</v>
      </c>
      <c r="T184" s="19">
        <f>IFERROR(IF(VALUE('01_raw_data'!S187)&gt;0, VALUE('01_raw_data'!S187), "Check"), "Check")</f>
        <v>4000</v>
      </c>
      <c r="U184">
        <f>IFERROR(VLOOKUP(UPPER(TRIM('01_raw_data'!T187)),'07_performance_master'!$A$5:$B$14,2,FALSE),"Check")</f>
        <v>3</v>
      </c>
      <c r="V184">
        <f>IFERROR(IF(VALUE('01_raw_data'!U187)&gt;0,VALUE('01_raw_data'!U187),"Check"),"Check")</f>
        <v>34</v>
      </c>
      <c r="W184">
        <f>IFERROR(IF(VALUE('01_raw_data'!V187)&gt;=0, VALUE('01_raw_data'!V187), "Check"), "Check")</f>
        <v>24</v>
      </c>
      <c r="X184">
        <f>IFERROR(IF(VALUE('01_raw_data'!W187)&gt;=0, VALUE('01_raw_data'!W187),"Check"), "Check")</f>
        <v>5</v>
      </c>
      <c r="Y184">
        <f>IFERROR(IF(AND(VALUE('01_raw_data'!X187)&gt;=0, VALUE('01_raw_data'!X187)&lt;=100), VALUE('01_raw_data'!X187), "Check"), "Check")</f>
        <v>72</v>
      </c>
      <c r="Z184" t="str">
        <f>IFERROR(IF(OR(UPPER(TRIM('01_raw_data'!Y187))="YES", UPPER(TRIM('01_raw_data'!Y187))="PROMOTED"),"Promoted", IF(OR(UPPER(TRIM('01_raw_data'!Y187))="NO",UPPER(TRIM('01_raw_data'!Y187))="NOT PROMOTED"), "Not Promoted", "Check")),"Check")</f>
        <v>Not Promoted</v>
      </c>
      <c r="AA184" t="str">
        <f>IFERROR(PROPER(TRIM('01_raw_data'!Z187)), "")</f>
        <v>Bachelor'S</v>
      </c>
      <c r="AB184" t="str">
        <f>IFERROR(PROPER(TRIM('01_raw_data'!AA187)),"")</f>
        <v>Company Careers Page</v>
      </c>
      <c r="AC184" t="str">
        <f>IFERROR(IF(UPPER(TRIM('01_raw_data'!AB187))="HYBRID","Hybrid",IF(OR(UPPER(TRIM('01_raw_data'!AB187))="REMOTE",UPPER(TRIM('01_raw_data'!AB187))="WFH",UPPER(TRIM('01_raw_data'!AB187))="WORK FROM HOME"),"Remote",IF(OR(UPPER(TRIM('01_raw_data'!AB187))="ONSITE",UPPER(TRIM('01_raw_data'!AB187))="ON-SITE",UPPER(TRIM('01_raw_data'!AB187))="OFFICE"),"Office"))),"Check")</f>
        <v>Hybrid</v>
      </c>
      <c r="AD184" t="str">
        <f>IFERROR(VLOOKUP(UPPER(TRIM('01_raw_data'!AC187)),'09_cost_center'!$A$5:$E$19,1,FALSE), "Check")</f>
        <v>EU-CC101</v>
      </c>
      <c r="AE184" t="str">
        <f>IFERROR(IF(OR(UPPER(TRIM('01_raw_data'!AD187))="CONTRACT", UPPER(TRIM('01_raw_data'!AD187))="CONTRACTOR"), "Contract", IF(OR(PROPER(TRIM('01_raw_data'!AD187))="FTE", UPPER(TRIM('01_raw_data'!AD187))="FULL TIME", UPPER(TRIM('01_raw_data'!AD187))="FULL-TIME"), "Full Time", IF(OR(UPPER(TRIM('01_raw_data'!AD187))="INTERN", UPPER(TRIM('01_raw_data'!AD187))="INTERNSHIP"), "Intern", IF(OR(UPPER(TRIM('01_raw_data'!AD187))="PART TIME", UPPER(TRIM('01_raw_data'!AD187))="PART-TIME"), "Part Time")))), "Check")</f>
        <v>Full Time</v>
      </c>
      <c r="AF184">
        <f>IFERROR(IF(AND(VALUE('01_raw_data'!AE187)&gt;=0,VALUE('01_raw_data'!AE187)&lt;=100), VALUE('01_raw_data'!AE187), "Check"), "Check")</f>
        <v>68.2</v>
      </c>
    </row>
    <row r="185" spans="1:32" x14ac:dyDescent="0.2">
      <c r="A185" t="str">
        <f>"E"&amp;TEXT(VALUE(SUBSTITUTE(UPPER(TRIM('01_raw_data'!A188)),"E","")),"0000")</f>
        <v>E0184</v>
      </c>
      <c r="B185" t="str">
        <f>IF('01_raw_data'!B188="", "", PROPER(TRIM('01_raw_data'!B188)))</f>
        <v>Linnea O'Connor</v>
      </c>
      <c r="C185" t="str">
        <f>_xlfn.XLOOKUP(PROPER(TRIM('01_raw_data'!C188)),'03_lookups'!$A$4:$A$9,'03_lookups'!$B$4:$B$9,"Needs Review")</f>
        <v>Female</v>
      </c>
      <c r="D185">
        <f>VALUE('01_raw_data'!D188)</f>
        <v>40</v>
      </c>
      <c r="E185" s="17">
        <f>IF(OR('01_raw_data'!E188="", LOWER(TRIM('01_raw_data'!E188))="not available"), "Missing", '01_raw_data'!E188)</f>
        <v>31245</v>
      </c>
      <c r="F185" t="str">
        <f t="shared" si="2"/>
        <v>Valid</v>
      </c>
      <c r="G185" t="str">
        <f>_xlfn.XLOOKUP(UPPER(TRIM('01_raw_data'!F188)),'04_departments'!A188:A243,'04_departments'!C188:C243,"Needs Review")</f>
        <v>Needs Review</v>
      </c>
      <c r="H185" t="str">
        <f>_xlfn.XLOOKUP('01_clean_data'!G185, '04_departments'!$C$5:$C$60,'04_departments'!$D$5:$D$60,"Needs Review")</f>
        <v>Needs Review</v>
      </c>
      <c r="I185" t="str">
        <f>PROPER(TRIM('01_raw_data'!H188))</f>
        <v>Workplace Technology Specialist</v>
      </c>
      <c r="J185" t="str">
        <f>IFERROR(UPPER('01_raw_data'!I188), "")</f>
        <v>L4</v>
      </c>
      <c r="K185" t="str">
        <f>IFERROR(UPPER('01_raw_data'!J188), "")</f>
        <v>M022</v>
      </c>
      <c r="L185" t="str">
        <f>IFERROR(VLOOKUP(K185,'05_manager_mapping'!$A$5:$B$64,2), "Missing")</f>
        <v>Lucas Ryan</v>
      </c>
      <c r="M185" t="str">
        <f>IFERROR(_xlfn.XLOOKUP('01_raw_data'!L188,'06_location_master'!$B$5:$B$60,'06_location_master'!$C$5:$C$60), "Missing Location")</f>
        <v>Rome</v>
      </c>
      <c r="N185" t="str">
        <f>IFERROR(_xlfn.XLOOKUP(M185,'06_location_master'!$C$5:$C$60,'06_location_master'!$D$5:$D$60), "Missing Country")</f>
        <v>Italy</v>
      </c>
      <c r="O185" t="str">
        <f>IFERROR(_xlfn.XLOOKUP(M185,'06_location_master'!$C$5:$C$60,'06_location_master'!$E$5:$E$60), "Missing State")</f>
        <v>Lazio</v>
      </c>
      <c r="P185" s="17">
        <f>IFERROR(--'01_raw_data'!O188,"Missing Date")</f>
        <v>43224</v>
      </c>
      <c r="Q185" s="17" t="str">
        <f>IF(TRIM('01_raw_data'!P188)="","", IFERROR('01_raw_data'!P188, "check"))</f>
        <v/>
      </c>
      <c r="R185" t="str">
        <f>IFERROR(IF(OR(UPPER(TRIM('01_raw_data'!Q188))="A",UPPER(TRIM('01_raw_data'!Q188)="ACTVE"),UPPER(TRIM('01_raw_data'!Q188))="ACTIVE"), "Active", IF(OR(UPPER(TRIM('01_raw_data'!Q188)="INACTIVE"),UPPER(TRIM('01_raw_data'!Q188))="INACTVE"),"Inactive",IF(OR(UPPER(TRIM('01_raw_data'!Q188))="EXITED"), "Exited", IF(OR(UPPER(TRIM('01_raw_data'!Q188))="TERMINATED"), "Terminated", IF(OR(UPPER(TRIM('01_raw_data'!Q188))="LEFT"),"Left",IF(OR(UPPER(TRIM('01_raw_data'!Q188))="RESIGNED"),"Resigned")))))),"Check")</f>
        <v>Active</v>
      </c>
      <c r="S185" s="19">
        <f>IFERROR(IF(VALUE('01_raw_data'!R188)&gt;0,VALUE('01_raw_data'!R188),"Check"),"Check")</f>
        <v>95000</v>
      </c>
      <c r="T185" s="19">
        <f>IFERROR(IF(VALUE('01_raw_data'!S188)&gt;0, VALUE('01_raw_data'!S188), "Check"), "Check")</f>
        <v>4800</v>
      </c>
      <c r="U185">
        <f>IFERROR(VLOOKUP(UPPER(TRIM('01_raw_data'!T188)),'07_performance_master'!$A$5:$B$14,2,FALSE),"Check")</f>
        <v>3</v>
      </c>
      <c r="V185">
        <f>IFERROR(IF(VALUE('01_raw_data'!U188)&gt;0,VALUE('01_raw_data'!U188),"Check"),"Check")</f>
        <v>18</v>
      </c>
      <c r="W185">
        <f>IFERROR(IF(VALUE('01_raw_data'!V188)&gt;=0, VALUE('01_raw_data'!V188), "Check"), "Check")</f>
        <v>11</v>
      </c>
      <c r="X185">
        <f>IFERROR(IF(VALUE('01_raw_data'!W188)&gt;=0, VALUE('01_raw_data'!W188),"Check"), "Check")</f>
        <v>14</v>
      </c>
      <c r="Y185">
        <f>IFERROR(IF(AND(VALUE('01_raw_data'!X188)&gt;=0, VALUE('01_raw_data'!X188)&lt;=100), VALUE('01_raw_data'!X188), "Check"), "Check")</f>
        <v>64</v>
      </c>
      <c r="Z185" t="str">
        <f>IFERROR(IF(OR(UPPER(TRIM('01_raw_data'!Y188))="YES", UPPER(TRIM('01_raw_data'!Y188))="PROMOTED"),"Promoted", IF(OR(UPPER(TRIM('01_raw_data'!Y188))="NO",UPPER(TRIM('01_raw_data'!Y188))="NOT PROMOTED"), "Not Promoted", "Check")),"Check")</f>
        <v>Not Promoted</v>
      </c>
      <c r="AA185" t="str">
        <f>IFERROR(PROPER(TRIM('01_raw_data'!Z188)), "")</f>
        <v>Bachelor'S</v>
      </c>
      <c r="AB185" t="str">
        <f>IFERROR(PROPER(TRIM('01_raw_data'!AA188)),"")</f>
        <v>Indeed</v>
      </c>
      <c r="AC185" t="str">
        <f>IFERROR(IF(UPPER(TRIM('01_raw_data'!AB188))="HYBRID","Hybrid",IF(OR(UPPER(TRIM('01_raw_data'!AB188))="REMOTE",UPPER(TRIM('01_raw_data'!AB188))="WFH",UPPER(TRIM('01_raw_data'!AB188))="WORK FROM HOME"),"Remote",IF(OR(UPPER(TRIM('01_raw_data'!AB188))="ONSITE",UPPER(TRIM('01_raw_data'!AB188))="ON-SITE",UPPER(TRIM('01_raw_data'!AB188))="OFFICE"),"Office"))),"Check")</f>
        <v>Remote</v>
      </c>
      <c r="AD185" t="str">
        <f>IFERROR(VLOOKUP(UPPER(TRIM('01_raw_data'!AC188)),'09_cost_center'!$A$5:$E$19,1,FALSE), "Check")</f>
        <v>EU-CC104</v>
      </c>
      <c r="AE185" t="str">
        <f>IFERROR(IF(OR(UPPER(TRIM('01_raw_data'!AD188))="CONTRACT", UPPER(TRIM('01_raw_data'!AD188))="CONTRACTOR"), "Contract", IF(OR(PROPER(TRIM('01_raw_data'!AD188))="FTE", UPPER(TRIM('01_raw_data'!AD188))="FULL TIME", UPPER(TRIM('01_raw_data'!AD188))="FULL-TIME"), "Full Time", IF(OR(UPPER(TRIM('01_raw_data'!AD188))="INTERN", UPPER(TRIM('01_raw_data'!AD188))="INTERNSHIP"), "Intern", IF(OR(UPPER(TRIM('01_raw_data'!AD188))="PART TIME", UPPER(TRIM('01_raw_data'!AD188))="PART-TIME"), "Part Time")))), "Check")</f>
        <v>Full Time</v>
      </c>
      <c r="AF185">
        <f>IFERROR(IF(AND(VALUE('01_raw_data'!AE188)&gt;=0,VALUE('01_raw_data'!AE188)&lt;=100), VALUE('01_raw_data'!AE188), "Check"), "Check")</f>
        <v>56.9</v>
      </c>
    </row>
    <row r="186" spans="1:32" x14ac:dyDescent="0.2">
      <c r="A186" t="str">
        <f>"E"&amp;TEXT(VALUE(SUBSTITUTE(UPPER(TRIM('01_raw_data'!A189)),"E","")),"0000")</f>
        <v>E0185</v>
      </c>
      <c r="B186" t="str">
        <f>IF('01_raw_data'!B189="", "", PROPER(TRIM('01_raw_data'!B189)))</f>
        <v>Hannah Santos</v>
      </c>
      <c r="C186" t="str">
        <f>_xlfn.XLOOKUP(PROPER(TRIM('01_raw_data'!C189)),'03_lookups'!$A$4:$A$9,'03_lookups'!$B$4:$B$9,"Needs Review")</f>
        <v>Male</v>
      </c>
      <c r="D186">
        <f>VALUE('01_raw_data'!D189)</f>
        <v>22</v>
      </c>
      <c r="E186" s="17">
        <f>IF(OR('01_raw_data'!E189="", LOWER(TRIM('01_raw_data'!E189))="not available"), "Missing", '01_raw_data'!E189)</f>
        <v>38033</v>
      </c>
      <c r="F186" t="str">
        <f t="shared" si="2"/>
        <v>Valid</v>
      </c>
      <c r="G186" t="str">
        <f>_xlfn.XLOOKUP(UPPER(TRIM('01_raw_data'!F189)),'04_departments'!A189:A244,'04_departments'!C189:C244,"Needs Review")</f>
        <v>Needs Review</v>
      </c>
      <c r="H186" t="str">
        <f>_xlfn.XLOOKUP('01_clean_data'!G186, '04_departments'!$C$5:$C$60,'04_departments'!$D$5:$D$60,"Needs Review")</f>
        <v>Needs Review</v>
      </c>
      <c r="I186" t="str">
        <f>PROPER(TRIM('01_raw_data'!H189))</f>
        <v>Senior Software Engineer</v>
      </c>
      <c r="J186" t="str">
        <f>IFERROR(UPPER('01_raw_data'!I189), "")</f>
        <v xml:space="preserve"> L1 </v>
      </c>
      <c r="K186" t="str">
        <f>IFERROR(UPPER('01_raw_data'!J189), "")</f>
        <v>M039</v>
      </c>
      <c r="L186" t="str">
        <f>IFERROR(VLOOKUP(K186,'05_manager_mapping'!$A$5:$B$64,2), "Missing")</f>
        <v>Freya Martinez</v>
      </c>
      <c r="M186" t="str">
        <f>IFERROR(_xlfn.XLOOKUP('01_raw_data'!L189,'06_location_master'!$B$5:$B$60,'06_location_master'!$C$5:$C$60), "Missing Location")</f>
        <v>Paris</v>
      </c>
      <c r="N186" t="str">
        <f>IFERROR(_xlfn.XLOOKUP(M186,'06_location_master'!$C$5:$C$60,'06_location_master'!$D$5:$D$60), "Missing Country")</f>
        <v>France</v>
      </c>
      <c r="O186" t="str">
        <f>IFERROR(_xlfn.XLOOKUP(M186,'06_location_master'!$C$5:$C$60,'06_location_master'!$E$5:$E$60), "Missing State")</f>
        <v>Ile-de-France</v>
      </c>
      <c r="P186" s="17">
        <f>IFERROR(--'01_raw_data'!O189,"Missing Date")</f>
        <v>45516</v>
      </c>
      <c r="Q186" s="17" t="str">
        <f>IF(TRIM('01_raw_data'!P189)="","", IFERROR('01_raw_data'!P189, "check"))</f>
        <v/>
      </c>
      <c r="R186" t="str">
        <f>IFERROR(IF(OR(UPPER(TRIM('01_raw_data'!Q189))="A",UPPER(TRIM('01_raw_data'!Q189)="ACTVE"),UPPER(TRIM('01_raw_data'!Q189))="ACTIVE"), "Active", IF(OR(UPPER(TRIM('01_raw_data'!Q189)="INACTIVE"),UPPER(TRIM('01_raw_data'!Q189))="INACTVE"),"Inactive",IF(OR(UPPER(TRIM('01_raw_data'!Q189))="EXITED"), "Exited", IF(OR(UPPER(TRIM('01_raw_data'!Q189))="TERMINATED"), "Terminated", IF(OR(UPPER(TRIM('01_raw_data'!Q189))="LEFT"),"Left",IF(OR(UPPER(TRIM('01_raw_data'!Q189))="RESIGNED"),"Resigned")))))),"Check")</f>
        <v>Active</v>
      </c>
      <c r="S186" s="19">
        <f>IFERROR(IF(VALUE('01_raw_data'!R189)&gt;0,VALUE('01_raw_data'!R189),"Check"),"Check")</f>
        <v>47000</v>
      </c>
      <c r="T186" s="19">
        <f>IFERROR(IF(VALUE('01_raw_data'!S189)&gt;0, VALUE('01_raw_data'!S189), "Check"), "Check")</f>
        <v>2400</v>
      </c>
      <c r="U186">
        <f>IFERROR(VLOOKUP(UPPER(TRIM('01_raw_data'!T189)),'07_performance_master'!$A$5:$B$14,2,FALSE),"Check")</f>
        <v>3</v>
      </c>
      <c r="V186">
        <f>IFERROR(IF(VALUE('01_raw_data'!U189)&gt;0,VALUE('01_raw_data'!U189),"Check"),"Check")</f>
        <v>40</v>
      </c>
      <c r="W186">
        <f>IFERROR(IF(VALUE('01_raw_data'!V189)&gt;=0, VALUE('01_raw_data'!V189), "Check"), "Check")</f>
        <v>0</v>
      </c>
      <c r="X186">
        <f>IFERROR(IF(VALUE('01_raw_data'!W189)&gt;=0, VALUE('01_raw_data'!W189),"Check"), "Check")</f>
        <v>26</v>
      </c>
      <c r="Y186">
        <f>IFERROR(IF(AND(VALUE('01_raw_data'!X189)&gt;=0, VALUE('01_raw_data'!X189)&lt;=100), VALUE('01_raw_data'!X189), "Check"), "Check")</f>
        <v>69</v>
      </c>
      <c r="Z186" t="str">
        <f>IFERROR(IF(OR(UPPER(TRIM('01_raw_data'!Y189))="YES", UPPER(TRIM('01_raw_data'!Y189))="PROMOTED"),"Promoted", IF(OR(UPPER(TRIM('01_raw_data'!Y189))="NO",UPPER(TRIM('01_raw_data'!Y189))="NOT PROMOTED"), "Not Promoted", "Check")),"Check")</f>
        <v>Not Promoted</v>
      </c>
      <c r="AA186" t="str">
        <f>IFERROR(PROPER(TRIM('01_raw_data'!Z189)), "")</f>
        <v>Diploma</v>
      </c>
      <c r="AB186" t="str">
        <f>IFERROR(PROPER(TRIM('01_raw_data'!AA189)),"")</f>
        <v>European Job Board</v>
      </c>
      <c r="AC186" t="str">
        <f>IFERROR(IF(UPPER(TRIM('01_raw_data'!AB189))="HYBRID","Hybrid",IF(OR(UPPER(TRIM('01_raw_data'!AB189))="REMOTE",UPPER(TRIM('01_raw_data'!AB189))="WFH",UPPER(TRIM('01_raw_data'!AB189))="WORK FROM HOME"),"Remote",IF(OR(UPPER(TRIM('01_raw_data'!AB189))="ONSITE",UPPER(TRIM('01_raw_data'!AB189))="ON-SITE",UPPER(TRIM('01_raw_data'!AB189))="OFFICE"),"Office"))),"Check")</f>
        <v>Office</v>
      </c>
      <c r="AD186" t="str">
        <f>IFERROR(VLOOKUP(UPPER(TRIM('01_raw_data'!AC189)),'09_cost_center'!$A$5:$E$19,1,FALSE), "Check")</f>
        <v>EU-CC101</v>
      </c>
      <c r="AE186" t="str">
        <f>IFERROR(IF(OR(UPPER(TRIM('01_raw_data'!AD189))="CONTRACT", UPPER(TRIM('01_raw_data'!AD189))="CONTRACTOR"), "Contract", IF(OR(PROPER(TRIM('01_raw_data'!AD189))="FTE", UPPER(TRIM('01_raw_data'!AD189))="FULL TIME", UPPER(TRIM('01_raw_data'!AD189))="FULL-TIME"), "Full Time", IF(OR(UPPER(TRIM('01_raw_data'!AD189))="INTERN", UPPER(TRIM('01_raw_data'!AD189))="INTERNSHIP"), "Intern", IF(OR(UPPER(TRIM('01_raw_data'!AD189))="PART TIME", UPPER(TRIM('01_raw_data'!AD189))="PART-TIME"), "Part Time")))), "Check")</f>
        <v>Contract</v>
      </c>
      <c r="AF186">
        <f>IFERROR(IF(AND(VALUE('01_raw_data'!AE189)&gt;=0,VALUE('01_raw_data'!AE189)&lt;=100), VALUE('01_raw_data'!AE189), "Check"), "Check")</f>
        <v>61.1</v>
      </c>
    </row>
    <row r="187" spans="1:32" x14ac:dyDescent="0.2">
      <c r="A187" t="str">
        <f>"E"&amp;TEXT(VALUE(SUBSTITUTE(UPPER(TRIM('01_raw_data'!A190)),"E","")),"0000")</f>
        <v>E0186</v>
      </c>
      <c r="B187" t="str">
        <f>IF('01_raw_data'!B190="", "", PROPER(TRIM('01_raw_data'!B190)))</f>
        <v>Luuk Szymanski</v>
      </c>
      <c r="C187" t="str">
        <f>_xlfn.XLOOKUP(PROPER(TRIM('01_raw_data'!C190)),'03_lookups'!$A$4:$A$9,'03_lookups'!$B$4:$B$9,"Needs Review")</f>
        <v>Female</v>
      </c>
      <c r="D187">
        <f>VALUE('01_raw_data'!D190)</f>
        <v>29</v>
      </c>
      <c r="E187" s="17">
        <f>IF(OR('01_raw_data'!E190="", LOWER(TRIM('01_raw_data'!E190))="not available"), "Missing", '01_raw_data'!E190)</f>
        <v>35468</v>
      </c>
      <c r="F187" t="str">
        <f t="shared" si="2"/>
        <v>Valid</v>
      </c>
      <c r="G187" t="str">
        <f>_xlfn.XLOOKUP(UPPER(TRIM('01_raw_data'!F190)),'04_departments'!A190:A245,'04_departments'!C190:C245,"Needs Review")</f>
        <v>Needs Review</v>
      </c>
      <c r="H187" t="str">
        <f>_xlfn.XLOOKUP('01_clean_data'!G187, '04_departments'!$C$5:$C$60,'04_departments'!$D$5:$D$60,"Needs Review")</f>
        <v>Needs Review</v>
      </c>
      <c r="I187" t="str">
        <f>PROPER(TRIM('01_raw_data'!H190))</f>
        <v>Sales Executive</v>
      </c>
      <c r="J187" t="str">
        <f>IFERROR(UPPER('01_raw_data'!I190), "")</f>
        <v>L6</v>
      </c>
      <c r="K187" t="str">
        <f>IFERROR(UPPER('01_raw_data'!J190), "")</f>
        <v>M004</v>
      </c>
      <c r="L187" t="str">
        <f>IFERROR(VLOOKUP(K187,'05_manager_mapping'!$A$5:$B$64,2), "Missing")</f>
        <v>Giovanni Leroy</v>
      </c>
      <c r="M187" t="str">
        <f>IFERROR(_xlfn.XLOOKUP('01_raw_data'!L190,'06_location_master'!$B$5:$B$60,'06_location_master'!$C$5:$C$60), "Missing Location")</f>
        <v>Cork</v>
      </c>
      <c r="N187" t="str">
        <f>IFERROR(_xlfn.XLOOKUP(M187,'06_location_master'!$C$5:$C$60,'06_location_master'!$D$5:$D$60), "Missing Country")</f>
        <v>Ireland</v>
      </c>
      <c r="O187" t="str">
        <f>IFERROR(_xlfn.XLOOKUP(M187,'06_location_master'!$C$5:$C$60,'06_location_master'!$E$5:$E$60), "Missing State")</f>
        <v>Munster</v>
      </c>
      <c r="P187" s="17" t="str">
        <f>IFERROR(--'01_raw_data'!O190,"Missing Date")</f>
        <v>Missing Date</v>
      </c>
      <c r="Q187" s="17" t="str">
        <f>IF(TRIM('01_raw_data'!P190)="","", IFERROR('01_raw_data'!P190, "check"))</f>
        <v/>
      </c>
      <c r="R187" t="str">
        <f>IFERROR(IF(OR(UPPER(TRIM('01_raw_data'!Q190))="A",UPPER(TRIM('01_raw_data'!Q190)="ACTVE"),UPPER(TRIM('01_raw_data'!Q190))="ACTIVE"), "Active", IF(OR(UPPER(TRIM('01_raw_data'!Q190)="INACTIVE"),UPPER(TRIM('01_raw_data'!Q190))="INACTVE"),"Inactive",IF(OR(UPPER(TRIM('01_raw_data'!Q190))="EXITED"), "Exited", IF(OR(UPPER(TRIM('01_raw_data'!Q190))="TERMINATED"), "Terminated", IF(OR(UPPER(TRIM('01_raw_data'!Q190))="LEFT"),"Left",IF(OR(UPPER(TRIM('01_raw_data'!Q190))="RESIGNED"),"Resigned")))))),"Check")</f>
        <v>Active</v>
      </c>
      <c r="S187" s="19" t="str">
        <f>IFERROR(IF(VALUE('01_raw_data'!R190)&gt;0,VALUE('01_raw_data'!R190),"Check"),"Check")</f>
        <v>Check</v>
      </c>
      <c r="T187" s="19">
        <f>IFERROR(IF(VALUE('01_raw_data'!S190)&gt;0, VALUE('01_raw_data'!S190), "Check"), "Check")</f>
        <v>9300</v>
      </c>
      <c r="U187">
        <f>IFERROR(VLOOKUP(UPPER(TRIM('01_raw_data'!T190)),'07_performance_master'!$A$5:$B$14,2,FALSE),"Check")</f>
        <v>3</v>
      </c>
      <c r="V187">
        <f>IFERROR(IF(VALUE('01_raw_data'!U190)&gt;0,VALUE('01_raw_data'!U190),"Check"),"Check")</f>
        <v>51</v>
      </c>
      <c r="W187">
        <f>IFERROR(IF(VALUE('01_raw_data'!V190)&gt;=0, VALUE('01_raw_data'!V190), "Check"), "Check")</f>
        <v>11</v>
      </c>
      <c r="X187">
        <f>IFERROR(IF(VALUE('01_raw_data'!W190)&gt;=0, VALUE('01_raw_data'!W190),"Check"), "Check")</f>
        <v>19</v>
      </c>
      <c r="Y187">
        <f>IFERROR(IF(AND(VALUE('01_raw_data'!X190)&gt;=0, VALUE('01_raw_data'!X190)&lt;=100), VALUE('01_raw_data'!X190), "Check"), "Check")</f>
        <v>79</v>
      </c>
      <c r="Z187" t="str">
        <f>IFERROR(IF(OR(UPPER(TRIM('01_raw_data'!Y190))="YES", UPPER(TRIM('01_raw_data'!Y190))="PROMOTED"),"Promoted", IF(OR(UPPER(TRIM('01_raw_data'!Y190))="NO",UPPER(TRIM('01_raw_data'!Y190))="NOT PROMOTED"), "Not Promoted", "Check")),"Check")</f>
        <v>Not Promoted</v>
      </c>
      <c r="AA187" t="str">
        <f>IFERROR(PROPER(TRIM('01_raw_data'!Z190)), "")</f>
        <v>Master'S</v>
      </c>
      <c r="AB187" t="str">
        <f>IFERROR(PROPER(TRIM('01_raw_data'!AA190)),"")</f>
        <v>Employee Referral</v>
      </c>
      <c r="AC187" t="str">
        <f>IFERROR(IF(UPPER(TRIM('01_raw_data'!AB190))="HYBRID","Hybrid",IF(OR(UPPER(TRIM('01_raw_data'!AB190))="REMOTE",UPPER(TRIM('01_raw_data'!AB190))="WFH",UPPER(TRIM('01_raw_data'!AB190))="WORK FROM HOME"),"Remote",IF(OR(UPPER(TRIM('01_raw_data'!AB190))="ONSITE",UPPER(TRIM('01_raw_data'!AB190))="ON-SITE",UPPER(TRIM('01_raw_data'!AB190))="OFFICE"),"Office"))),"Check")</f>
        <v>Hybrid</v>
      </c>
      <c r="AD187" t="str">
        <f>IFERROR(VLOOKUP(UPPER(TRIM('01_raw_data'!AC190)),'09_cost_center'!$A$5:$E$19,1,FALSE), "Check")</f>
        <v>EU-CC201</v>
      </c>
      <c r="AE187" t="str">
        <f>IFERROR(IF(OR(UPPER(TRIM('01_raw_data'!AD190))="CONTRACT", UPPER(TRIM('01_raw_data'!AD190))="CONTRACTOR"), "Contract", IF(OR(PROPER(TRIM('01_raw_data'!AD190))="FTE", UPPER(TRIM('01_raw_data'!AD190))="FULL TIME", UPPER(TRIM('01_raw_data'!AD190))="FULL-TIME"), "Full Time", IF(OR(UPPER(TRIM('01_raw_data'!AD190))="INTERN", UPPER(TRIM('01_raw_data'!AD190))="INTERNSHIP"), "Intern", IF(OR(UPPER(TRIM('01_raw_data'!AD190))="PART TIME", UPPER(TRIM('01_raw_data'!AD190))="PART-TIME"), "Part Time")))), "Check")</f>
        <v>Full Time</v>
      </c>
      <c r="AF187">
        <f>IFERROR(IF(AND(VALUE('01_raw_data'!AE190)&gt;=0,VALUE('01_raw_data'!AE190)&lt;=100), VALUE('01_raw_data'!AE190), "Check"), "Check")</f>
        <v>65.2</v>
      </c>
    </row>
    <row r="188" spans="1:32" x14ac:dyDescent="0.2">
      <c r="A188" t="str">
        <f>"E"&amp;TEXT(VALUE(SUBSTITUTE(UPPER(TRIM('01_raw_data'!A191)),"E","")),"0000")</f>
        <v>E0187</v>
      </c>
      <c r="B188" t="str">
        <f>IF('01_raw_data'!B191="", "", PROPER(TRIM('01_raw_data'!B191)))</f>
        <v>Camille Lewandowski</v>
      </c>
      <c r="C188" t="str">
        <f>_xlfn.XLOOKUP(PROPER(TRIM('01_raw_data'!C191)),'03_lookups'!$A$4:$A$9,'03_lookups'!$B$4:$B$9,"Needs Review")</f>
        <v>Female</v>
      </c>
      <c r="D188">
        <f>VALUE('01_raw_data'!D191)</f>
        <v>35</v>
      </c>
      <c r="E188" s="17">
        <f>IF(OR('01_raw_data'!E191="", LOWER(TRIM('01_raw_data'!E191))="not available"), "Missing", '01_raw_data'!E191)</f>
        <v>33346</v>
      </c>
      <c r="F188" t="str">
        <f t="shared" si="2"/>
        <v>Valid</v>
      </c>
      <c r="G188" t="str">
        <f>_xlfn.XLOOKUP(UPPER(TRIM('01_raw_data'!F191)),'04_departments'!A191:A246,'04_departments'!C191:C246,"Needs Review")</f>
        <v>Needs Review</v>
      </c>
      <c r="H188" t="str">
        <f>_xlfn.XLOOKUP('01_clean_data'!G188, '04_departments'!$C$5:$C$60,'04_departments'!$D$5:$D$60,"Needs Review")</f>
        <v>Needs Review</v>
      </c>
      <c r="I188" t="str">
        <f>PROPER(TRIM('01_raw_data'!H191))</f>
        <v>Product Analyst</v>
      </c>
      <c r="J188" t="str">
        <f>IFERROR(UPPER('01_raw_data'!I191), "")</f>
        <v>L3</v>
      </c>
      <c r="K188" t="str">
        <f>IFERROR(UPPER('01_raw_data'!J191), "")</f>
        <v>M027</v>
      </c>
      <c r="L188" t="str">
        <f>IFERROR(VLOOKUP(K188,'05_manager_mapping'!$A$5:$B$64,2), "Missing")</f>
        <v>Miguel Persson</v>
      </c>
      <c r="M188" t="str">
        <f>IFERROR(_xlfn.XLOOKUP('01_raw_data'!L191,'06_location_master'!$B$5:$B$60,'06_location_master'!$C$5:$C$60), "Missing Location")</f>
        <v>Krakow</v>
      </c>
      <c r="N188" t="str">
        <f>IFERROR(_xlfn.XLOOKUP(M188,'06_location_master'!$C$5:$C$60,'06_location_master'!$D$5:$D$60), "Missing Country")</f>
        <v>Poland</v>
      </c>
      <c r="O188" t="str">
        <f>IFERROR(_xlfn.XLOOKUP(M188,'06_location_master'!$C$5:$C$60,'06_location_master'!$E$5:$E$60), "Missing State")</f>
        <v>Lesser Poland</v>
      </c>
      <c r="P188" s="17" t="str">
        <f>IFERROR(--'01_raw_data'!O191,"Missing Date")</f>
        <v>Missing Date</v>
      </c>
      <c r="Q188" s="17" t="str">
        <f>IF(TRIM('01_raw_data'!P191)="","", IFERROR('01_raw_data'!P191, "check"))</f>
        <v/>
      </c>
      <c r="R188" t="str">
        <f>IFERROR(IF(OR(UPPER(TRIM('01_raw_data'!Q191))="A",UPPER(TRIM('01_raw_data'!Q191)="ACTVE"),UPPER(TRIM('01_raw_data'!Q191))="ACTIVE"), "Active", IF(OR(UPPER(TRIM('01_raw_data'!Q191)="INACTIVE"),UPPER(TRIM('01_raw_data'!Q191))="INACTVE"),"Inactive",IF(OR(UPPER(TRIM('01_raw_data'!Q191))="EXITED"), "Exited", IF(OR(UPPER(TRIM('01_raw_data'!Q191))="TERMINATED"), "Terminated", IF(OR(UPPER(TRIM('01_raw_data'!Q191))="LEFT"),"Left",IF(OR(UPPER(TRIM('01_raw_data'!Q191))="RESIGNED"),"Resigned")))))),"Check")</f>
        <v>Active</v>
      </c>
      <c r="S188" s="19">
        <f>IFERROR(IF(VALUE('01_raw_data'!R191)&gt;0,VALUE('01_raw_data'!R191),"Check"),"Check")</f>
        <v>61000</v>
      </c>
      <c r="T188" s="19">
        <f>IFERROR(IF(VALUE('01_raw_data'!S191)&gt;0, VALUE('01_raw_data'!S191), "Check"), "Check")</f>
        <v>3000</v>
      </c>
      <c r="U188">
        <f>IFERROR(VLOOKUP(UPPER(TRIM('01_raw_data'!T191)),'07_performance_master'!$A$5:$B$14,2,FALSE),"Check")</f>
        <v>3</v>
      </c>
      <c r="V188">
        <f>IFERROR(IF(VALUE('01_raw_data'!U191)&gt;0,VALUE('01_raw_data'!U191),"Check"),"Check")</f>
        <v>17</v>
      </c>
      <c r="W188">
        <f>IFERROR(IF(VALUE('01_raw_data'!V191)&gt;=0, VALUE('01_raw_data'!V191), "Check"), "Check")</f>
        <v>5</v>
      </c>
      <c r="X188">
        <f>IFERROR(IF(VALUE('01_raw_data'!W191)&gt;=0, VALUE('01_raw_data'!W191),"Check"), "Check")</f>
        <v>20</v>
      </c>
      <c r="Y188">
        <f>IFERROR(IF(AND(VALUE('01_raw_data'!X191)&gt;=0, VALUE('01_raw_data'!X191)&lt;=100), VALUE('01_raw_data'!X191), "Check"), "Check")</f>
        <v>80</v>
      </c>
      <c r="Z188" t="str">
        <f>IFERROR(IF(OR(UPPER(TRIM('01_raw_data'!Y191))="YES", UPPER(TRIM('01_raw_data'!Y191))="PROMOTED"),"Promoted", IF(OR(UPPER(TRIM('01_raw_data'!Y191))="NO",UPPER(TRIM('01_raw_data'!Y191))="NOT PROMOTED"), "Not Promoted", "Check")),"Check")</f>
        <v>Not Promoted</v>
      </c>
      <c r="AA188" t="str">
        <f>IFERROR(PROPER(TRIM('01_raw_data'!Z191)), "")</f>
        <v>Bachelor'S</v>
      </c>
      <c r="AB188" t="str">
        <f>IFERROR(PROPER(TRIM('01_raw_data'!AA191)),"")</f>
        <v>European Job Board</v>
      </c>
      <c r="AC188" t="str">
        <f>IFERROR(IF(UPPER(TRIM('01_raw_data'!AB191))="HYBRID","Hybrid",IF(OR(UPPER(TRIM('01_raw_data'!AB191))="REMOTE",UPPER(TRIM('01_raw_data'!AB191))="WFH",UPPER(TRIM('01_raw_data'!AB191))="WORK FROM HOME"),"Remote",IF(OR(UPPER(TRIM('01_raw_data'!AB191))="ONSITE",UPPER(TRIM('01_raw_data'!AB191))="ON-SITE",UPPER(TRIM('01_raw_data'!AB191))="OFFICE"),"Office"))),"Check")</f>
        <v>Office</v>
      </c>
      <c r="AD188" t="str">
        <f>IFERROR(VLOOKUP(UPPER(TRIM('01_raw_data'!AC191)),'09_cost_center'!$A$5:$E$19,1,FALSE), "Check")</f>
        <v>EU-CC102</v>
      </c>
      <c r="AE188" t="str">
        <f>IFERROR(IF(OR(UPPER(TRIM('01_raw_data'!AD191))="CONTRACT", UPPER(TRIM('01_raw_data'!AD191))="CONTRACTOR"), "Contract", IF(OR(PROPER(TRIM('01_raw_data'!AD191))="FTE", UPPER(TRIM('01_raw_data'!AD191))="FULL TIME", UPPER(TRIM('01_raw_data'!AD191))="FULL-TIME"), "Full Time", IF(OR(UPPER(TRIM('01_raw_data'!AD191))="INTERN", UPPER(TRIM('01_raw_data'!AD191))="INTERNSHIP"), "Intern", IF(OR(UPPER(TRIM('01_raw_data'!AD191))="PART TIME", UPPER(TRIM('01_raw_data'!AD191))="PART-TIME"), "Part Time")))), "Check")</f>
        <v>Full Time</v>
      </c>
      <c r="AF188">
        <f>IFERROR(IF(AND(VALUE('01_raw_data'!AE191)&gt;=0,VALUE('01_raw_data'!AE191)&lt;=100), VALUE('01_raw_data'!AE191), "Check"), "Check")</f>
        <v>59.2</v>
      </c>
    </row>
    <row r="189" spans="1:32" x14ac:dyDescent="0.2">
      <c r="A189" t="str">
        <f>"E"&amp;TEXT(VALUE(SUBSTITUTE(UPPER(TRIM('01_raw_data'!A192)),"E","")),"0000")</f>
        <v>E0188</v>
      </c>
      <c r="B189" t="str">
        <f>IF('01_raw_data'!B192="", "", PROPER(TRIM('01_raw_data'!B192)))</f>
        <v>Sophia Thomas</v>
      </c>
      <c r="C189" t="str">
        <f>_xlfn.XLOOKUP(PROPER(TRIM('01_raw_data'!C192)),'03_lookups'!$A$4:$A$9,'03_lookups'!$B$4:$B$9,"Needs Review")</f>
        <v>Male</v>
      </c>
      <c r="D189">
        <f>VALUE('01_raw_data'!D192)</f>
        <v>31</v>
      </c>
      <c r="E189" s="17">
        <f>IF(OR('01_raw_data'!E192="", LOWER(TRIM('01_raw_data'!E192))="not available"), "Missing", '01_raw_data'!E192)</f>
        <v>34505</v>
      </c>
      <c r="F189" t="str">
        <f t="shared" si="2"/>
        <v>Valid</v>
      </c>
      <c r="G189" t="str">
        <f>_xlfn.XLOOKUP(UPPER(TRIM('01_raw_data'!F192)),'04_departments'!A192:A247,'04_departments'!C192:C247,"Needs Review")</f>
        <v>Needs Review</v>
      </c>
      <c r="H189" t="str">
        <f>_xlfn.XLOOKUP('01_clean_data'!G189, '04_departments'!$C$5:$C$60,'04_departments'!$D$5:$D$60,"Needs Review")</f>
        <v>Needs Review</v>
      </c>
      <c r="I189" t="str">
        <f>PROPER(TRIM('01_raw_data'!H192))</f>
        <v>Implementation Consultant</v>
      </c>
      <c r="J189" t="str">
        <f>IFERROR(UPPER('01_raw_data'!I192), "")</f>
        <v>L1</v>
      </c>
      <c r="K189" t="str">
        <f>IFERROR(UPPER('01_raw_data'!J192), "")</f>
        <v>M032</v>
      </c>
      <c r="L189" t="str">
        <f>IFERROR(VLOOKUP(K189,'05_manager_mapping'!$A$5:$B$64,2), "Missing")</f>
        <v>Hannah Wagner</v>
      </c>
      <c r="M189" t="str">
        <f>IFERROR(_xlfn.XLOOKUP('01_raw_data'!L192,'06_location_master'!$B$5:$B$60,'06_location_master'!$C$5:$C$60), "Missing Location")</f>
        <v>Hamburg</v>
      </c>
      <c r="N189" t="str">
        <f>IFERROR(_xlfn.XLOOKUP(M189,'06_location_master'!$C$5:$C$60,'06_location_master'!$D$5:$D$60), "Missing Country")</f>
        <v>Germany</v>
      </c>
      <c r="O189" t="str">
        <f>IFERROR(_xlfn.XLOOKUP(M189,'06_location_master'!$C$5:$C$60,'06_location_master'!$E$5:$E$60), "Missing State")</f>
        <v>Hamburg</v>
      </c>
      <c r="P189" s="17">
        <f>IFERROR(--'01_raw_data'!O192,"Missing Date")</f>
        <v>44890</v>
      </c>
      <c r="Q189" s="17" t="str">
        <f>IF(TRIM('01_raw_data'!P192)="","", IFERROR('01_raw_data'!P192, "check"))</f>
        <v/>
      </c>
      <c r="R189" t="str">
        <f>IFERROR(IF(OR(UPPER(TRIM('01_raw_data'!Q192))="A",UPPER(TRIM('01_raw_data'!Q192)="ACTVE"),UPPER(TRIM('01_raw_data'!Q192))="ACTIVE"), "Active", IF(OR(UPPER(TRIM('01_raw_data'!Q192)="INACTIVE"),UPPER(TRIM('01_raw_data'!Q192))="INACTVE"),"Inactive",IF(OR(UPPER(TRIM('01_raw_data'!Q192))="EXITED"), "Exited", IF(OR(UPPER(TRIM('01_raw_data'!Q192))="TERMINATED"), "Terminated", IF(OR(UPPER(TRIM('01_raw_data'!Q192))="LEFT"),"Left",IF(OR(UPPER(TRIM('01_raw_data'!Q192))="RESIGNED"),"Resigned")))))),"Check")</f>
        <v>Active</v>
      </c>
      <c r="S189" s="19">
        <f>IFERROR(IF(VALUE('01_raw_data'!R192)&gt;0,VALUE('01_raw_data'!R192),"Check"),"Check")</f>
        <v>46000</v>
      </c>
      <c r="T189" s="19">
        <f>IFERROR(IF(VALUE('01_raw_data'!S192)&gt;0, VALUE('01_raw_data'!S192), "Check"), "Check")</f>
        <v>4100</v>
      </c>
      <c r="U189">
        <f>IFERROR(VLOOKUP(UPPER(TRIM('01_raw_data'!T192)),'07_performance_master'!$A$5:$B$14,2,FALSE),"Check")</f>
        <v>4</v>
      </c>
      <c r="V189">
        <f>IFERROR(IF(VALUE('01_raw_data'!U192)&gt;0,VALUE('01_raw_data'!U192),"Check"),"Check")</f>
        <v>35</v>
      </c>
      <c r="W189">
        <f>IFERROR(IF(VALUE('01_raw_data'!V192)&gt;=0, VALUE('01_raw_data'!V192), "Check"), "Check")</f>
        <v>15</v>
      </c>
      <c r="X189">
        <f>IFERROR(IF(VALUE('01_raw_data'!W192)&gt;=0, VALUE('01_raw_data'!W192),"Check"), "Check")</f>
        <v>10</v>
      </c>
      <c r="Y189">
        <f>IFERROR(IF(AND(VALUE('01_raw_data'!X192)&gt;=0, VALUE('01_raw_data'!X192)&lt;=100), VALUE('01_raw_data'!X192), "Check"), "Check")</f>
        <v>61</v>
      </c>
      <c r="Z189" t="str">
        <f>IFERROR(IF(OR(UPPER(TRIM('01_raw_data'!Y192))="YES", UPPER(TRIM('01_raw_data'!Y192))="PROMOTED"),"Promoted", IF(OR(UPPER(TRIM('01_raw_data'!Y192))="NO",UPPER(TRIM('01_raw_data'!Y192))="NOT PROMOTED"), "Not Promoted", "Check")),"Check")</f>
        <v>Promoted</v>
      </c>
      <c r="AA189" t="str">
        <f>IFERROR(PROPER(TRIM('01_raw_data'!Z192)), "")</f>
        <v>Master'S</v>
      </c>
      <c r="AB189" t="str">
        <f>IFERROR(PROPER(TRIM('01_raw_data'!AA192)),"")</f>
        <v>Internal Transfer</v>
      </c>
      <c r="AC189" t="str">
        <f>IFERROR(IF(UPPER(TRIM('01_raw_data'!AB192))="HYBRID","Hybrid",IF(OR(UPPER(TRIM('01_raw_data'!AB192))="REMOTE",UPPER(TRIM('01_raw_data'!AB192))="WFH",UPPER(TRIM('01_raw_data'!AB192))="WORK FROM HOME"),"Remote",IF(OR(UPPER(TRIM('01_raw_data'!AB192))="ONSITE",UPPER(TRIM('01_raw_data'!AB192))="ON-SITE",UPPER(TRIM('01_raw_data'!AB192))="OFFICE"),"Office"))),"Check")</f>
        <v>Hybrid</v>
      </c>
      <c r="AD189" t="str">
        <f>IFERROR(VLOOKUP(UPPER(TRIM('01_raw_data'!AC192)),'09_cost_center'!$A$5:$E$19,1,FALSE), "Check")</f>
        <v>EU-CC202</v>
      </c>
      <c r="AE189" t="str">
        <f>IFERROR(IF(OR(UPPER(TRIM('01_raw_data'!AD192))="CONTRACT", UPPER(TRIM('01_raw_data'!AD192))="CONTRACTOR"), "Contract", IF(OR(PROPER(TRIM('01_raw_data'!AD192))="FTE", UPPER(TRIM('01_raw_data'!AD192))="FULL TIME", UPPER(TRIM('01_raw_data'!AD192))="FULL-TIME"), "Full Time", IF(OR(UPPER(TRIM('01_raw_data'!AD192))="INTERN", UPPER(TRIM('01_raw_data'!AD192))="INTERNSHIP"), "Intern", IF(OR(UPPER(TRIM('01_raw_data'!AD192))="PART TIME", UPPER(TRIM('01_raw_data'!AD192))="PART-TIME"), "Part Time")))), "Check")</f>
        <v>Full Time</v>
      </c>
      <c r="AF189">
        <f>IFERROR(IF(AND(VALUE('01_raw_data'!AE192)&gt;=0,VALUE('01_raw_data'!AE192)&lt;=100), VALUE('01_raw_data'!AE192), "Check"), "Check")</f>
        <v>71.099999999999994</v>
      </c>
    </row>
    <row r="190" spans="1:32" x14ac:dyDescent="0.2">
      <c r="A190" t="str">
        <f>"E"&amp;TEXT(VALUE(SUBSTITUTE(UPPER(TRIM('01_raw_data'!A193)),"E","")),"0000")</f>
        <v>E0189</v>
      </c>
      <c r="B190" t="str">
        <f>IF('01_raw_data'!B193="", "", PROPER(TRIM('01_raw_data'!B193)))</f>
        <v>Emil Thomas</v>
      </c>
      <c r="C190" t="str">
        <f>_xlfn.XLOOKUP(PROPER(TRIM('01_raw_data'!C193)),'03_lookups'!$A$4:$A$9,'03_lookups'!$B$4:$B$9,"Needs Review")</f>
        <v>Female</v>
      </c>
      <c r="D190">
        <f>VALUE('01_raw_data'!D193)</f>
        <v>42</v>
      </c>
      <c r="E190" s="17">
        <f>IF(OR('01_raw_data'!E193="", LOWER(TRIM('01_raw_data'!E193))="not available"), "Missing", '01_raw_data'!E193)</f>
        <v>30608</v>
      </c>
      <c r="F190" t="str">
        <f t="shared" si="2"/>
        <v>Valid</v>
      </c>
      <c r="G190" t="str">
        <f>_xlfn.XLOOKUP(UPPER(TRIM('01_raw_data'!F193)),'04_departments'!A193:A248,'04_departments'!C193:C248,"Needs Review")</f>
        <v>Needs Review</v>
      </c>
      <c r="H190" t="str">
        <f>_xlfn.XLOOKUP('01_clean_data'!G190, '04_departments'!$C$5:$C$60,'04_departments'!$D$5:$D$60,"Needs Review")</f>
        <v>Needs Review</v>
      </c>
      <c r="I190" t="str">
        <f>PROPER(TRIM('01_raw_data'!H193))</f>
        <v>Senior Data Analyst</v>
      </c>
      <c r="J190" t="str">
        <f>IFERROR(UPPER('01_raw_data'!I193), "")</f>
        <v>L4</v>
      </c>
      <c r="K190" t="str">
        <f>IFERROR(UPPER('01_raw_data'!J193), "")</f>
        <v>M020</v>
      </c>
      <c r="L190" t="str">
        <f>IFERROR(VLOOKUP(K190,'05_manager_mapping'!$A$5:$B$64,2), "Missing")</f>
        <v>Alessandro Lewandowski</v>
      </c>
      <c r="M190" t="str">
        <f>IFERROR(_xlfn.XLOOKUP('01_raw_data'!L193,'06_location_master'!$B$5:$B$60,'06_location_master'!$C$5:$C$60), "Missing Location")</f>
        <v>London</v>
      </c>
      <c r="N190" t="str">
        <f>IFERROR(_xlfn.XLOOKUP(M190,'06_location_master'!$C$5:$C$60,'06_location_master'!$D$5:$D$60), "Missing Country")</f>
        <v>United Kingdom</v>
      </c>
      <c r="O190" t="str">
        <f>IFERROR(_xlfn.XLOOKUP(M190,'06_location_master'!$C$5:$C$60,'06_location_master'!$E$5:$E$60), "Missing State")</f>
        <v>England</v>
      </c>
      <c r="P190" s="17">
        <f>IFERROR(--'01_raw_data'!O193,"Missing Date")</f>
        <v>43247</v>
      </c>
      <c r="Q190" s="17" t="str">
        <f>IF(TRIM('01_raw_data'!P193)="","", IFERROR('01_raw_data'!P193, "check"))</f>
        <v/>
      </c>
      <c r="R190" t="str">
        <f>IFERROR(IF(OR(UPPER(TRIM('01_raw_data'!Q193))="A",UPPER(TRIM('01_raw_data'!Q193)="ACTVE"),UPPER(TRIM('01_raw_data'!Q193))="ACTIVE"), "Active", IF(OR(UPPER(TRIM('01_raw_data'!Q193)="INACTIVE"),UPPER(TRIM('01_raw_data'!Q193))="INACTVE"),"Inactive",IF(OR(UPPER(TRIM('01_raw_data'!Q193))="EXITED"), "Exited", IF(OR(UPPER(TRIM('01_raw_data'!Q193))="TERMINATED"), "Terminated", IF(OR(UPPER(TRIM('01_raw_data'!Q193))="LEFT"),"Left",IF(OR(UPPER(TRIM('01_raw_data'!Q193))="RESIGNED"),"Resigned")))))),"Check")</f>
        <v>Active</v>
      </c>
      <c r="S190" s="19">
        <f>IFERROR(IF(VALUE('01_raw_data'!R193)&gt;0,VALUE('01_raw_data'!R193),"Check"),"Check")</f>
        <v>110000</v>
      </c>
      <c r="T190" s="19" t="str">
        <f>IFERROR(IF(VALUE('01_raw_data'!S193)&gt;0, VALUE('01_raw_data'!S193), "Check"), "Check")</f>
        <v>Check</v>
      </c>
      <c r="U190">
        <f>IFERROR(VLOOKUP(UPPER(TRIM('01_raw_data'!T193)),'07_performance_master'!$A$5:$B$14,2,FALSE),"Check")</f>
        <v>1</v>
      </c>
      <c r="V190">
        <f>IFERROR(IF(VALUE('01_raw_data'!U193)&gt;0,VALUE('01_raw_data'!U193),"Check"),"Check")</f>
        <v>16</v>
      </c>
      <c r="W190">
        <f>IFERROR(IF(VALUE('01_raw_data'!V193)&gt;=0, VALUE('01_raw_data'!V193), "Check"), "Check")</f>
        <v>9</v>
      </c>
      <c r="X190">
        <f>IFERROR(IF(VALUE('01_raw_data'!W193)&gt;=0, VALUE('01_raw_data'!W193),"Check"), "Check")</f>
        <v>12</v>
      </c>
      <c r="Y190">
        <f>IFERROR(IF(AND(VALUE('01_raw_data'!X193)&gt;=0, VALUE('01_raw_data'!X193)&lt;=100), VALUE('01_raw_data'!X193), "Check"), "Check")</f>
        <v>54</v>
      </c>
      <c r="Z190" t="str">
        <f>IFERROR(IF(OR(UPPER(TRIM('01_raw_data'!Y193))="YES", UPPER(TRIM('01_raw_data'!Y193))="PROMOTED"),"Promoted", IF(OR(UPPER(TRIM('01_raw_data'!Y193))="NO",UPPER(TRIM('01_raw_data'!Y193))="NOT PROMOTED"), "Not Promoted", "Check")),"Check")</f>
        <v>Not Promoted</v>
      </c>
      <c r="AA190" t="str">
        <f>IFERROR(PROPER(TRIM('01_raw_data'!Z193)), "")</f>
        <v>Master'S</v>
      </c>
      <c r="AB190" t="str">
        <f>IFERROR(PROPER(TRIM('01_raw_data'!AA193)),"")</f>
        <v>University Hiring</v>
      </c>
      <c r="AC190" t="str">
        <f>IFERROR(IF(UPPER(TRIM('01_raw_data'!AB193))="HYBRID","Hybrid",IF(OR(UPPER(TRIM('01_raw_data'!AB193))="REMOTE",UPPER(TRIM('01_raw_data'!AB193))="WFH",UPPER(TRIM('01_raw_data'!AB193))="WORK FROM HOME"),"Remote",IF(OR(UPPER(TRIM('01_raw_data'!AB193))="ONSITE",UPPER(TRIM('01_raw_data'!AB193))="ON-SITE",UPPER(TRIM('01_raw_data'!AB193))="OFFICE"),"Office"))),"Check")</f>
        <v>Hybrid</v>
      </c>
      <c r="AD190" t="str">
        <f>IFERROR(VLOOKUP(UPPER(TRIM('01_raw_data'!AC193)),'09_cost_center'!$A$5:$E$19,1,FALSE), "Check")</f>
        <v>EU-CC103</v>
      </c>
      <c r="AE190" t="str">
        <f>IFERROR(IF(OR(UPPER(TRIM('01_raw_data'!AD193))="CONTRACT", UPPER(TRIM('01_raw_data'!AD193))="CONTRACTOR"), "Contract", IF(OR(PROPER(TRIM('01_raw_data'!AD193))="FTE", UPPER(TRIM('01_raw_data'!AD193))="FULL TIME", UPPER(TRIM('01_raw_data'!AD193))="FULL-TIME"), "Full Time", IF(OR(UPPER(TRIM('01_raw_data'!AD193))="INTERN", UPPER(TRIM('01_raw_data'!AD193))="INTERNSHIP"), "Intern", IF(OR(UPPER(TRIM('01_raw_data'!AD193))="PART TIME", UPPER(TRIM('01_raw_data'!AD193))="PART-TIME"), "Part Time")))), "Check")</f>
        <v>Full Time</v>
      </c>
      <c r="AF190">
        <f>IFERROR(IF(AND(VALUE('01_raw_data'!AE193)&gt;=0,VALUE('01_raw_data'!AE193)&lt;=100), VALUE('01_raw_data'!AE193), "Check"), "Check")</f>
        <v>35.9</v>
      </c>
    </row>
    <row r="191" spans="1:32" x14ac:dyDescent="0.2">
      <c r="A191" t="str">
        <f>"E"&amp;TEXT(VALUE(SUBSTITUTE(UPPER(TRIM('01_raw_data'!A194)),"E","")),"0000")</f>
        <v>E0190</v>
      </c>
      <c r="B191" t="str">
        <f>IF('01_raw_data'!B194="", "", PROPER(TRIM('01_raw_data'!B194)))</f>
        <v>Martina Wozniak</v>
      </c>
      <c r="C191" t="str">
        <f>_xlfn.XLOOKUP(PROPER(TRIM('01_raw_data'!C194)),'03_lookups'!$A$4:$A$9,'03_lookups'!$B$4:$B$9,"Needs Review")</f>
        <v>Male</v>
      </c>
      <c r="D191">
        <f>VALUE('01_raw_data'!D194)</f>
        <v>53</v>
      </c>
      <c r="E191" s="17">
        <f>IF(OR('01_raw_data'!E194="", LOWER(TRIM('01_raw_data'!E194))="not available"), "Missing", '01_raw_data'!E194)</f>
        <v>26547</v>
      </c>
      <c r="F191" t="str">
        <f t="shared" si="2"/>
        <v>Valid</v>
      </c>
      <c r="G191" t="str">
        <f>_xlfn.XLOOKUP(UPPER(TRIM('01_raw_data'!F194)),'04_departments'!A194:A249,'04_departments'!C194:C249,"Needs Review")</f>
        <v>Needs Review</v>
      </c>
      <c r="H191" t="str">
        <f>_xlfn.XLOOKUP('01_clean_data'!G191, '04_departments'!$C$5:$C$60,'04_departments'!$D$5:$D$60,"Needs Review")</f>
        <v>Needs Review</v>
      </c>
      <c r="I191" t="str">
        <f>PROPER(TRIM('01_raw_data'!H194))</f>
        <v>Frontend Engineer</v>
      </c>
      <c r="J191" t="str">
        <f>IFERROR(UPPER('01_raw_data'!I194), "")</f>
        <v>L2</v>
      </c>
      <c r="K191" t="str">
        <f>IFERROR(UPPER('01_raw_data'!J194), "")</f>
        <v>M051</v>
      </c>
      <c r="L191" t="str">
        <f>IFERROR(VLOOKUP(K191,'05_manager_mapping'!$A$5:$B$64,2), "Missing")</f>
        <v>Eva Bianchi</v>
      </c>
      <c r="M191" t="str">
        <f>IFERROR(_xlfn.XLOOKUP('01_raw_data'!L194,'06_location_master'!$B$5:$B$60,'06_location_master'!$C$5:$C$60), "Missing Location")</f>
        <v>Hamburg</v>
      </c>
      <c r="N191" t="str">
        <f>IFERROR(_xlfn.XLOOKUP(M191,'06_location_master'!$C$5:$C$60,'06_location_master'!$D$5:$D$60), "Missing Country")</f>
        <v>Germany</v>
      </c>
      <c r="O191" t="str">
        <f>IFERROR(_xlfn.XLOOKUP(M191,'06_location_master'!$C$5:$C$60,'06_location_master'!$E$5:$E$60), "Missing State")</f>
        <v>Hamburg</v>
      </c>
      <c r="P191" s="17">
        <f>IFERROR(--'01_raw_data'!O194,"Missing Date")</f>
        <v>43042</v>
      </c>
      <c r="Q191" s="17" t="str">
        <f>IF(TRIM('01_raw_data'!P194)="","", IFERROR('01_raw_data'!P194, "check"))</f>
        <v>07-17-2019</v>
      </c>
      <c r="R191" t="str">
        <f>IFERROR(IF(OR(UPPER(TRIM('01_raw_data'!Q194))="A",UPPER(TRIM('01_raw_data'!Q194)="ACTVE"),UPPER(TRIM('01_raw_data'!Q194))="ACTIVE"), "Active", IF(OR(UPPER(TRIM('01_raw_data'!Q194)="INACTIVE"),UPPER(TRIM('01_raw_data'!Q194))="INACTVE"),"Inactive",IF(OR(UPPER(TRIM('01_raw_data'!Q194))="EXITED"), "Exited", IF(OR(UPPER(TRIM('01_raw_data'!Q194))="TERMINATED"), "Terminated", IF(OR(UPPER(TRIM('01_raw_data'!Q194))="LEFT"),"Left",IF(OR(UPPER(TRIM('01_raw_data'!Q194))="RESIGNED"),"Resigned")))))),"Check")</f>
        <v>Exited</v>
      </c>
      <c r="S191" s="19">
        <f>IFERROR(IF(VALUE('01_raw_data'!R194)&gt;0,VALUE('01_raw_data'!R194),"Check"),"Check")</f>
        <v>50000</v>
      </c>
      <c r="T191" s="19">
        <f>IFERROR(IF(VALUE('01_raw_data'!S194)&gt;0, VALUE('01_raw_data'!S194), "Check"), "Check")</f>
        <v>1000</v>
      </c>
      <c r="U191">
        <f>IFERROR(VLOOKUP(UPPER(TRIM('01_raw_data'!T194)),'07_performance_master'!$A$5:$B$14,2,FALSE),"Check")</f>
        <v>2</v>
      </c>
      <c r="V191">
        <f>IFERROR(IF(VALUE('01_raw_data'!U194)&gt;0,VALUE('01_raw_data'!U194),"Check"),"Check")</f>
        <v>40</v>
      </c>
      <c r="W191" t="str">
        <f>IFERROR(IF(VALUE('01_raw_data'!V194)&gt;=0, VALUE('01_raw_data'!V194), "Check"), "Check")</f>
        <v>Check</v>
      </c>
      <c r="X191">
        <f>IFERROR(IF(VALUE('01_raw_data'!W194)&gt;=0, VALUE('01_raw_data'!W194),"Check"), "Check")</f>
        <v>4</v>
      </c>
      <c r="Y191">
        <f>IFERROR(IF(AND(VALUE('01_raw_data'!X194)&gt;=0, VALUE('01_raw_data'!X194)&lt;=100), VALUE('01_raw_data'!X194), "Check"), "Check")</f>
        <v>60</v>
      </c>
      <c r="Z191" t="str">
        <f>IFERROR(IF(OR(UPPER(TRIM('01_raw_data'!Y194))="YES", UPPER(TRIM('01_raw_data'!Y194))="PROMOTED"),"Promoted", IF(OR(UPPER(TRIM('01_raw_data'!Y194))="NO",UPPER(TRIM('01_raw_data'!Y194))="NOT PROMOTED"), "Not Promoted", "Check")),"Check")</f>
        <v>Not Promoted</v>
      </c>
      <c r="AA191" t="str">
        <f>IFERROR(PROPER(TRIM('01_raw_data'!Z194)), "")</f>
        <v>Master'S</v>
      </c>
      <c r="AB191" t="str">
        <f>IFERROR(PROPER(TRIM('01_raw_data'!AA194)),"")</f>
        <v>Internal Transfer</v>
      </c>
      <c r="AC191" t="str">
        <f>IFERROR(IF(UPPER(TRIM('01_raw_data'!AB194))="HYBRID","Hybrid",IF(OR(UPPER(TRIM('01_raw_data'!AB194))="REMOTE",UPPER(TRIM('01_raw_data'!AB194))="WFH",UPPER(TRIM('01_raw_data'!AB194))="WORK FROM HOME"),"Remote",IF(OR(UPPER(TRIM('01_raw_data'!AB194))="ONSITE",UPPER(TRIM('01_raw_data'!AB194))="ON-SITE",UPPER(TRIM('01_raw_data'!AB194))="OFFICE"),"Office"))),"Check")</f>
        <v>Office</v>
      </c>
      <c r="AD191" t="str">
        <f>IFERROR(VLOOKUP(UPPER(TRIM('01_raw_data'!AC194)),'09_cost_center'!$A$5:$E$19,1,FALSE), "Check")</f>
        <v>EU-CC101</v>
      </c>
      <c r="AE191" t="str">
        <f>IFERROR(IF(OR(UPPER(TRIM('01_raw_data'!AD194))="CONTRACT", UPPER(TRIM('01_raw_data'!AD194))="CONTRACTOR"), "Contract", IF(OR(PROPER(TRIM('01_raw_data'!AD194))="FTE", UPPER(TRIM('01_raw_data'!AD194))="FULL TIME", UPPER(TRIM('01_raw_data'!AD194))="FULL-TIME"), "Full Time", IF(OR(UPPER(TRIM('01_raw_data'!AD194))="INTERN", UPPER(TRIM('01_raw_data'!AD194))="INTERNSHIP"), "Intern", IF(OR(UPPER(TRIM('01_raw_data'!AD194))="PART TIME", UPPER(TRIM('01_raw_data'!AD194))="PART-TIME"), "Part Time")))), "Check")</f>
        <v>Full Time</v>
      </c>
      <c r="AF191">
        <f>IFERROR(IF(AND(VALUE('01_raw_data'!AE194)&gt;=0,VALUE('01_raw_data'!AE194)&lt;=100), VALUE('01_raw_data'!AE194), "Check"), "Check")</f>
        <v>57</v>
      </c>
    </row>
    <row r="192" spans="1:32" x14ac:dyDescent="0.2">
      <c r="A192" t="str">
        <f>"E"&amp;TEXT(VALUE(SUBSTITUTE(UPPER(TRIM('01_raw_data'!A195)),"E","")),"0000")</f>
        <v>E0191</v>
      </c>
      <c r="B192" t="str">
        <f>IF('01_raw_data'!B195="", "", PROPER(TRIM('01_raw_data'!B195)))</f>
        <v>Freya Jones</v>
      </c>
      <c r="C192" t="str">
        <f>_xlfn.XLOOKUP(PROPER(TRIM('01_raw_data'!C195)),'03_lookups'!$A$4:$A$9,'03_lookups'!$B$4:$B$9,"Needs Review")</f>
        <v>Female</v>
      </c>
      <c r="D192">
        <f>VALUE('01_raw_data'!D195)</f>
        <v>35</v>
      </c>
      <c r="E192" s="17">
        <f>IF(OR('01_raw_data'!E195="", LOWER(TRIM('01_raw_data'!E195))="not available"), "Missing", '01_raw_data'!E195)</f>
        <v>33068</v>
      </c>
      <c r="F192" t="str">
        <f t="shared" si="2"/>
        <v>Valid</v>
      </c>
      <c r="G192" t="str">
        <f>_xlfn.XLOOKUP(UPPER(TRIM('01_raw_data'!F195)),'04_departments'!A195:A250,'04_departments'!C195:C250,"Needs Review")</f>
        <v>Needs Review</v>
      </c>
      <c r="H192" t="str">
        <f>_xlfn.XLOOKUP('01_clean_data'!G192, '04_departments'!$C$5:$C$60,'04_departments'!$D$5:$D$60,"Needs Review")</f>
        <v>Needs Review</v>
      </c>
      <c r="I192" t="str">
        <f>PROPER(TRIM('01_raw_data'!H195))</f>
        <v>Customer Success Manager</v>
      </c>
      <c r="J192" t="str">
        <f>IFERROR(UPPER('01_raw_data'!I195), "")</f>
        <v>L5</v>
      </c>
      <c r="K192" t="str">
        <f>IFERROR(UPPER('01_raw_data'!J195), "")</f>
        <v>M055</v>
      </c>
      <c r="L192" t="str">
        <f>IFERROR(VLOOKUP(K192,'05_manager_mapping'!$A$5:$B$64,2), "Missing")</f>
        <v>Lucas Thomas</v>
      </c>
      <c r="M192" t="str">
        <f>IFERROR(_xlfn.XLOOKUP('01_raw_data'!L195,'06_location_master'!$B$5:$B$60,'06_location_master'!$C$5:$C$60), "Missing Location")</f>
        <v>Wroclaw</v>
      </c>
      <c r="N192" t="str">
        <f>IFERROR(_xlfn.XLOOKUP(M192,'06_location_master'!$C$5:$C$60,'06_location_master'!$D$5:$D$60), "Missing Country")</f>
        <v>Poland</v>
      </c>
      <c r="O192" t="str">
        <f>IFERROR(_xlfn.XLOOKUP(M192,'06_location_master'!$C$5:$C$60,'06_location_master'!$E$5:$E$60), "Missing State")</f>
        <v>Lower Silesian</v>
      </c>
      <c r="P192" s="17">
        <f>IFERROR(--'01_raw_data'!O195,"Missing Date")</f>
        <v>42637</v>
      </c>
      <c r="Q192" s="17" t="str">
        <f>IF(TRIM('01_raw_data'!P195)="","", IFERROR('01_raw_data'!P195, "check"))</f>
        <v/>
      </c>
      <c r="R192" t="str">
        <f>IFERROR(IF(OR(UPPER(TRIM('01_raw_data'!Q195))="A",UPPER(TRIM('01_raw_data'!Q195)="ACTVE"),UPPER(TRIM('01_raw_data'!Q195))="ACTIVE"), "Active", IF(OR(UPPER(TRIM('01_raw_data'!Q195)="INACTIVE"),UPPER(TRIM('01_raw_data'!Q195))="INACTVE"),"Inactive",IF(OR(UPPER(TRIM('01_raw_data'!Q195))="EXITED"), "Exited", IF(OR(UPPER(TRIM('01_raw_data'!Q195))="TERMINATED"), "Terminated", IF(OR(UPPER(TRIM('01_raw_data'!Q195))="LEFT"),"Left",IF(OR(UPPER(TRIM('01_raw_data'!Q195))="RESIGNED"),"Resigned")))))),"Check")</f>
        <v>Active</v>
      </c>
      <c r="S192" s="19">
        <f>IFERROR(IF(VALUE('01_raw_data'!R195)&gt;0,VALUE('01_raw_data'!R195),"Check"),"Check")</f>
        <v>93000</v>
      </c>
      <c r="T192" s="19">
        <f>IFERROR(IF(VALUE('01_raw_data'!S195)&gt;0, VALUE('01_raw_data'!S195), "Check"), "Check")</f>
        <v>5600</v>
      </c>
      <c r="U192">
        <f>IFERROR(VLOOKUP(UPPER(TRIM('01_raw_data'!T195)),'07_performance_master'!$A$5:$B$14,2,FALSE),"Check")</f>
        <v>3</v>
      </c>
      <c r="V192">
        <f>IFERROR(IF(VALUE('01_raw_data'!U195)&gt;0,VALUE('01_raw_data'!U195),"Check"),"Check")</f>
        <v>18</v>
      </c>
      <c r="W192">
        <f>IFERROR(IF(VALUE('01_raw_data'!V195)&gt;=0, VALUE('01_raw_data'!V195), "Check"), "Check")</f>
        <v>2</v>
      </c>
      <c r="X192">
        <f>IFERROR(IF(VALUE('01_raw_data'!W195)&gt;=0, VALUE('01_raw_data'!W195),"Check"), "Check")</f>
        <v>11</v>
      </c>
      <c r="Y192">
        <f>IFERROR(IF(AND(VALUE('01_raw_data'!X195)&gt;=0, VALUE('01_raw_data'!X195)&lt;=100), VALUE('01_raw_data'!X195), "Check"), "Check")</f>
        <v>67</v>
      </c>
      <c r="Z192" t="str">
        <f>IFERROR(IF(OR(UPPER(TRIM('01_raw_data'!Y195))="YES", UPPER(TRIM('01_raw_data'!Y195))="PROMOTED"),"Promoted", IF(OR(UPPER(TRIM('01_raw_data'!Y195))="NO",UPPER(TRIM('01_raw_data'!Y195))="NOT PROMOTED"), "Not Promoted", "Check")),"Check")</f>
        <v>Not Promoted</v>
      </c>
      <c r="AA192" t="str">
        <f>IFERROR(PROPER(TRIM('01_raw_data'!Z195)), "")</f>
        <v>Diploma</v>
      </c>
      <c r="AB192" t="str">
        <f>IFERROR(PROPER(TRIM('01_raw_data'!AA195)),"")</f>
        <v>Internal Transfer</v>
      </c>
      <c r="AC192" t="str">
        <f>IFERROR(IF(UPPER(TRIM('01_raw_data'!AB195))="HYBRID","Hybrid",IF(OR(UPPER(TRIM('01_raw_data'!AB195))="REMOTE",UPPER(TRIM('01_raw_data'!AB195))="WFH",UPPER(TRIM('01_raw_data'!AB195))="WORK FROM HOME"),"Remote",IF(OR(UPPER(TRIM('01_raw_data'!AB195))="ONSITE",UPPER(TRIM('01_raw_data'!AB195))="ON-SITE",UPPER(TRIM('01_raw_data'!AB195))="OFFICE"),"Office"))),"Check")</f>
        <v>Office</v>
      </c>
      <c r="AD192" t="str">
        <f>IFERROR(VLOOKUP(UPPER(TRIM('01_raw_data'!AC195)),'09_cost_center'!$A$5:$E$19,1,FALSE), "Check")</f>
        <v>EU-CC202</v>
      </c>
      <c r="AE192" t="str">
        <f>IFERROR(IF(OR(UPPER(TRIM('01_raw_data'!AD195))="CONTRACT", UPPER(TRIM('01_raw_data'!AD195))="CONTRACTOR"), "Contract", IF(OR(PROPER(TRIM('01_raw_data'!AD195))="FTE", UPPER(TRIM('01_raw_data'!AD195))="FULL TIME", UPPER(TRIM('01_raw_data'!AD195))="FULL-TIME"), "Full Time", IF(OR(UPPER(TRIM('01_raw_data'!AD195))="INTERN", UPPER(TRIM('01_raw_data'!AD195))="INTERNSHIP"), "Intern", IF(OR(UPPER(TRIM('01_raw_data'!AD195))="PART TIME", UPPER(TRIM('01_raw_data'!AD195))="PART-TIME"), "Part Time")))), "Check")</f>
        <v>Full Time</v>
      </c>
      <c r="AF192">
        <f>IFERROR(IF(AND(VALUE('01_raw_data'!AE195)&gt;=0,VALUE('01_raw_data'!AE195)&lt;=100), VALUE('01_raw_data'!AE195), "Check"), "Check")</f>
        <v>59.5</v>
      </c>
    </row>
    <row r="193" spans="1:32" x14ac:dyDescent="0.2">
      <c r="A193" t="str">
        <f>"E"&amp;TEXT(VALUE(SUBSTITUTE(UPPER(TRIM('01_raw_data'!A196)),"E","")),"0000")</f>
        <v>E0192</v>
      </c>
      <c r="B193" t="str">
        <f>IF('01_raw_data'!B196="", "", PROPER(TRIM('01_raw_data'!B196)))</f>
        <v>Maria Schneider</v>
      </c>
      <c r="C193" t="str">
        <f>_xlfn.XLOOKUP(PROPER(TRIM('01_raw_data'!C196)),'03_lookups'!$A$4:$A$9,'03_lookups'!$B$4:$B$9,"Needs Review")</f>
        <v>Male</v>
      </c>
      <c r="D193">
        <f>VALUE('01_raw_data'!D196)</f>
        <v>36</v>
      </c>
      <c r="E193" s="17" t="str">
        <f>IF(OR('01_raw_data'!E196="", LOWER(TRIM('01_raw_data'!E196))="not available"), "Missing", '01_raw_data'!E196)</f>
        <v>1989/09/15</v>
      </c>
      <c r="F193" t="str">
        <f t="shared" si="2"/>
        <v>Needs Review</v>
      </c>
      <c r="G193" t="str">
        <f>_xlfn.XLOOKUP(UPPER(TRIM('01_raw_data'!F196)),'04_departments'!A196:A251,'04_departments'!C196:C251,"Needs Review")</f>
        <v>Needs Review</v>
      </c>
      <c r="H193" t="str">
        <f>_xlfn.XLOOKUP('01_clean_data'!G193, '04_departments'!$C$5:$C$60,'04_departments'!$D$5:$D$60,"Needs Review")</f>
        <v>Needs Review</v>
      </c>
      <c r="I193" t="str">
        <f>PROPER(TRIM('01_raw_data'!H196))</f>
        <v>Sales Executive</v>
      </c>
      <c r="J193" t="str">
        <f>IFERROR(UPPER('01_raw_data'!I196), "")</f>
        <v>L2</v>
      </c>
      <c r="K193" t="str">
        <f>IFERROR(UPPER('01_raw_data'!J196), "")</f>
        <v>M016</v>
      </c>
      <c r="L193" t="str">
        <f>IFERROR(VLOOKUP(K193,'05_manager_mapping'!$A$5:$B$64,2), "Missing")</f>
        <v>Juliette Williams</v>
      </c>
      <c r="M193" t="str">
        <f>IFERROR(_xlfn.XLOOKUP('01_raw_data'!L196,'06_location_master'!$B$5:$B$60,'06_location_master'!$C$5:$C$60), "Missing Location")</f>
        <v>Eindhoven</v>
      </c>
      <c r="N193" t="str">
        <f>IFERROR(_xlfn.XLOOKUP(M193,'06_location_master'!$C$5:$C$60,'06_location_master'!$D$5:$D$60), "Missing Country")</f>
        <v>Netherlands</v>
      </c>
      <c r="O193" t="str">
        <f>IFERROR(_xlfn.XLOOKUP(M193,'06_location_master'!$C$5:$C$60,'06_location_master'!$E$5:$E$60), "Missing State")</f>
        <v>North Brabant</v>
      </c>
      <c r="P193" s="17">
        <f>IFERROR(--'01_raw_data'!O196,"Missing Date")</f>
        <v>44899</v>
      </c>
      <c r="Q193" s="17" t="str">
        <f>IF(TRIM('01_raw_data'!P196)="","", IFERROR('01_raw_data'!P196, "check"))</f>
        <v/>
      </c>
      <c r="R193" t="str">
        <f>IFERROR(IF(OR(UPPER(TRIM('01_raw_data'!Q196))="A",UPPER(TRIM('01_raw_data'!Q196)="ACTVE"),UPPER(TRIM('01_raw_data'!Q196))="ACTIVE"), "Active", IF(OR(UPPER(TRIM('01_raw_data'!Q196)="INACTIVE"),UPPER(TRIM('01_raw_data'!Q196))="INACTVE"),"Inactive",IF(OR(UPPER(TRIM('01_raw_data'!Q196))="EXITED"), "Exited", IF(OR(UPPER(TRIM('01_raw_data'!Q196))="TERMINATED"), "Terminated", IF(OR(UPPER(TRIM('01_raw_data'!Q196))="LEFT"),"Left",IF(OR(UPPER(TRIM('01_raw_data'!Q196))="RESIGNED"),"Resigned")))))),"Check")</f>
        <v>Active</v>
      </c>
      <c r="S193" s="19">
        <f>IFERROR(IF(VALUE('01_raw_data'!R196)&gt;0,VALUE('01_raw_data'!R196),"Check"),"Check")</f>
        <v>55000</v>
      </c>
      <c r="T193" s="19">
        <f>IFERROR(IF(VALUE('01_raw_data'!S196)&gt;0, VALUE('01_raw_data'!S196), "Check"), "Check")</f>
        <v>5000</v>
      </c>
      <c r="U193">
        <f>IFERROR(VLOOKUP(UPPER(TRIM('01_raw_data'!T196)),'07_performance_master'!$A$5:$B$14,2,FALSE),"Check")</f>
        <v>4</v>
      </c>
      <c r="V193">
        <f>IFERROR(IF(VALUE('01_raw_data'!U196)&gt;0,VALUE('01_raw_data'!U196),"Check"),"Check")</f>
        <v>20</v>
      </c>
      <c r="W193">
        <f>IFERROR(IF(VALUE('01_raw_data'!V196)&gt;=0, VALUE('01_raw_data'!V196), "Check"), "Check")</f>
        <v>7</v>
      </c>
      <c r="X193">
        <f>IFERROR(IF(VALUE('01_raw_data'!W196)&gt;=0, VALUE('01_raw_data'!W196),"Check"), "Check")</f>
        <v>24</v>
      </c>
      <c r="Y193">
        <f>IFERROR(IF(AND(VALUE('01_raw_data'!X196)&gt;=0, VALUE('01_raw_data'!X196)&lt;=100), VALUE('01_raw_data'!X196), "Check"), "Check")</f>
        <v>81</v>
      </c>
      <c r="Z193" t="str">
        <f>IFERROR(IF(OR(UPPER(TRIM('01_raw_data'!Y196))="YES", UPPER(TRIM('01_raw_data'!Y196))="PROMOTED"),"Promoted", IF(OR(UPPER(TRIM('01_raw_data'!Y196))="NO",UPPER(TRIM('01_raw_data'!Y196))="NOT PROMOTED"), "Not Promoted", "Check")),"Check")</f>
        <v>Not Promoted</v>
      </c>
      <c r="AA193" t="str">
        <f>IFERROR(PROPER(TRIM('01_raw_data'!Z196)), "")</f>
        <v>Bachelor'S</v>
      </c>
      <c r="AB193" t="str">
        <f>IFERROR(PROPER(TRIM('01_raw_data'!AA196)),"")</f>
        <v>Indeed</v>
      </c>
      <c r="AC193" t="str">
        <f>IFERROR(IF(UPPER(TRIM('01_raw_data'!AB196))="HYBRID","Hybrid",IF(OR(UPPER(TRIM('01_raw_data'!AB196))="REMOTE",UPPER(TRIM('01_raw_data'!AB196))="WFH",UPPER(TRIM('01_raw_data'!AB196))="WORK FROM HOME"),"Remote",IF(OR(UPPER(TRIM('01_raw_data'!AB196))="ONSITE",UPPER(TRIM('01_raw_data'!AB196))="ON-SITE",UPPER(TRIM('01_raw_data'!AB196))="OFFICE"),"Office"))),"Check")</f>
        <v>Hybrid</v>
      </c>
      <c r="AD193" t="str">
        <f>IFERROR(VLOOKUP(UPPER(TRIM('01_raw_data'!AC196)),'09_cost_center'!$A$5:$E$19,1,FALSE), "Check")</f>
        <v>EU-CC201</v>
      </c>
      <c r="AE193" t="str">
        <f>IFERROR(IF(OR(UPPER(TRIM('01_raw_data'!AD196))="CONTRACT", UPPER(TRIM('01_raw_data'!AD196))="CONTRACTOR"), "Contract", IF(OR(PROPER(TRIM('01_raw_data'!AD196))="FTE", UPPER(TRIM('01_raw_data'!AD196))="FULL TIME", UPPER(TRIM('01_raw_data'!AD196))="FULL-TIME"), "Full Time", IF(OR(UPPER(TRIM('01_raw_data'!AD196))="INTERN", UPPER(TRIM('01_raw_data'!AD196))="INTERNSHIP"), "Intern", IF(OR(UPPER(TRIM('01_raw_data'!AD196))="PART TIME", UPPER(TRIM('01_raw_data'!AD196))="PART-TIME"), "Part Time")))), "Check")</f>
        <v>Full Time</v>
      </c>
      <c r="AF193">
        <f>IFERROR(IF(AND(VALUE('01_raw_data'!AE196)&gt;=0,VALUE('01_raw_data'!AE196)&lt;=100), VALUE('01_raw_data'!AE196), "Check"), "Check")</f>
        <v>69.3</v>
      </c>
    </row>
    <row r="194" spans="1:32" x14ac:dyDescent="0.2">
      <c r="A194" t="str">
        <f>"E"&amp;TEXT(VALUE(SUBSTITUTE(UPPER(TRIM('01_raw_data'!A197)),"E","")),"0000")</f>
        <v>E0193</v>
      </c>
      <c r="B194" t="str">
        <f>IF('01_raw_data'!B197="", "", PROPER(TRIM('01_raw_data'!B197)))</f>
        <v>Zofia Kowalski</v>
      </c>
      <c r="C194" t="str">
        <f>_xlfn.XLOOKUP(PROPER(TRIM('01_raw_data'!C197)),'03_lookups'!$A$4:$A$9,'03_lookups'!$B$4:$B$9,"Needs Review")</f>
        <v>Female</v>
      </c>
      <c r="D194">
        <f>VALUE('01_raw_data'!D197)</f>
        <v>42</v>
      </c>
      <c r="E194" s="17">
        <f>IF(OR('01_raw_data'!E197="", LOWER(TRIM('01_raw_data'!E197))="not available"), "Missing", '01_raw_data'!E197)</f>
        <v>30657</v>
      </c>
      <c r="F194" t="str">
        <f t="shared" si="2"/>
        <v>Valid</v>
      </c>
      <c r="G194" t="str">
        <f>_xlfn.XLOOKUP(UPPER(TRIM('01_raw_data'!F197)),'04_departments'!A197:A252,'04_departments'!C197:C252,"Needs Review")</f>
        <v>Needs Review</v>
      </c>
      <c r="H194" t="str">
        <f>_xlfn.XLOOKUP('01_clean_data'!G194, '04_departments'!$C$5:$C$60,'04_departments'!$D$5:$D$60,"Needs Review")</f>
        <v>Needs Review</v>
      </c>
      <c r="I194" t="str">
        <f>PROPER(TRIM('01_raw_data'!H197))</f>
        <v>Enterprise Account Manager</v>
      </c>
      <c r="J194" t="str">
        <f>IFERROR(UPPER('01_raw_data'!I197), "")</f>
        <v>L3</v>
      </c>
      <c r="K194" t="str">
        <f>IFERROR(UPPER('01_raw_data'!J197), "")</f>
        <v>M016</v>
      </c>
      <c r="L194" t="str">
        <f>IFERROR(VLOOKUP(K194,'05_manager_mapping'!$A$5:$B$64,2), "Missing")</f>
        <v>Juliette Williams</v>
      </c>
      <c r="M194" t="str">
        <f>IFERROR(_xlfn.XLOOKUP('01_raw_data'!L197,'06_location_master'!$B$5:$B$60,'06_location_master'!$C$5:$C$60), "Missing Location")</f>
        <v>Eindhoven</v>
      </c>
      <c r="N194" t="str">
        <f>IFERROR(_xlfn.XLOOKUP(M194,'06_location_master'!$C$5:$C$60,'06_location_master'!$D$5:$D$60), "Missing Country")</f>
        <v>Netherlands</v>
      </c>
      <c r="O194" t="str">
        <f>IFERROR(_xlfn.XLOOKUP(M194,'06_location_master'!$C$5:$C$60,'06_location_master'!$E$5:$E$60), "Missing State")</f>
        <v>North Brabant</v>
      </c>
      <c r="P194" s="17">
        <f>IFERROR(--'01_raw_data'!O197,"Missing Date")</f>
        <v>43732</v>
      </c>
      <c r="Q194" s="17" t="str">
        <f>IF(TRIM('01_raw_data'!P197)="","", IFERROR('01_raw_data'!P197, "check"))</f>
        <v/>
      </c>
      <c r="R194" t="str">
        <f>IFERROR(IF(OR(UPPER(TRIM('01_raw_data'!Q197))="A",UPPER(TRIM('01_raw_data'!Q197)="ACTVE"),UPPER(TRIM('01_raw_data'!Q197))="ACTIVE"), "Active", IF(OR(UPPER(TRIM('01_raw_data'!Q197)="INACTIVE"),UPPER(TRIM('01_raw_data'!Q197))="INACTVE"),"Inactive",IF(OR(UPPER(TRIM('01_raw_data'!Q197))="EXITED"), "Exited", IF(OR(UPPER(TRIM('01_raw_data'!Q197))="TERMINATED"), "Terminated", IF(OR(UPPER(TRIM('01_raw_data'!Q197))="LEFT"),"Left",IF(OR(UPPER(TRIM('01_raw_data'!Q197))="RESIGNED"),"Resigned")))))),"Check")</f>
        <v>Active</v>
      </c>
      <c r="S194" s="19">
        <f>IFERROR(IF(VALUE('01_raw_data'!R197)&gt;0,VALUE('01_raw_data'!R197),"Check"),"Check")</f>
        <v>84000</v>
      </c>
      <c r="T194" s="19">
        <f>IFERROR(IF(VALUE('01_raw_data'!S197)&gt;0, VALUE('01_raw_data'!S197), "Check"), "Check")</f>
        <v>4200</v>
      </c>
      <c r="U194">
        <f>IFERROR(VLOOKUP(UPPER(TRIM('01_raw_data'!T197)),'07_performance_master'!$A$5:$B$14,2,FALSE),"Check")</f>
        <v>3</v>
      </c>
      <c r="V194">
        <f>IFERROR(IF(VALUE('01_raw_data'!U197)&gt;0,VALUE('01_raw_data'!U197),"Check"),"Check")</f>
        <v>8</v>
      </c>
      <c r="W194">
        <f>IFERROR(IF(VALUE('01_raw_data'!V197)&gt;=0, VALUE('01_raw_data'!V197), "Check"), "Check")</f>
        <v>21</v>
      </c>
      <c r="X194">
        <f>IFERROR(IF(VALUE('01_raw_data'!W197)&gt;=0, VALUE('01_raw_data'!W197),"Check"), "Check")</f>
        <v>24</v>
      </c>
      <c r="Y194">
        <f>IFERROR(IF(AND(VALUE('01_raw_data'!X197)&gt;=0, VALUE('01_raw_data'!X197)&lt;=100), VALUE('01_raw_data'!X197), "Check"), "Check")</f>
        <v>60</v>
      </c>
      <c r="Z194" t="str">
        <f>IFERROR(IF(OR(UPPER(TRIM('01_raw_data'!Y197))="YES", UPPER(TRIM('01_raw_data'!Y197))="PROMOTED"),"Promoted", IF(OR(UPPER(TRIM('01_raw_data'!Y197))="NO",UPPER(TRIM('01_raw_data'!Y197))="NOT PROMOTED"), "Not Promoted", "Check")),"Check")</f>
        <v>Not Promoted</v>
      </c>
      <c r="AA194" t="str">
        <f>IFERROR(PROPER(TRIM('01_raw_data'!Z197)), "")</f>
        <v>Bachelor'S</v>
      </c>
      <c r="AB194" t="str">
        <f>IFERROR(PROPER(TRIM('01_raw_data'!AA197)),"")</f>
        <v>Internal Transfer</v>
      </c>
      <c r="AC194" t="str">
        <f>IFERROR(IF(UPPER(TRIM('01_raw_data'!AB197))="HYBRID","Hybrid",IF(OR(UPPER(TRIM('01_raw_data'!AB197))="REMOTE",UPPER(TRIM('01_raw_data'!AB197))="WFH",UPPER(TRIM('01_raw_data'!AB197))="WORK FROM HOME"),"Remote",IF(OR(UPPER(TRIM('01_raw_data'!AB197))="ONSITE",UPPER(TRIM('01_raw_data'!AB197))="ON-SITE",UPPER(TRIM('01_raw_data'!AB197))="OFFICE"),"Office"))),"Check")</f>
        <v>Office</v>
      </c>
      <c r="AD194" t="str">
        <f>IFERROR(VLOOKUP(UPPER(TRIM('01_raw_data'!AC197)),'09_cost_center'!$A$5:$E$19,1,FALSE), "Check")</f>
        <v>EU-CC201</v>
      </c>
      <c r="AE194" t="str">
        <f>IFERROR(IF(OR(UPPER(TRIM('01_raw_data'!AD197))="CONTRACT", UPPER(TRIM('01_raw_data'!AD197))="CONTRACTOR"), "Contract", IF(OR(PROPER(TRIM('01_raw_data'!AD197))="FTE", UPPER(TRIM('01_raw_data'!AD197))="FULL TIME", UPPER(TRIM('01_raw_data'!AD197))="FULL-TIME"), "Full Time", IF(OR(UPPER(TRIM('01_raw_data'!AD197))="INTERN", UPPER(TRIM('01_raw_data'!AD197))="INTERNSHIP"), "Intern", IF(OR(UPPER(TRIM('01_raw_data'!AD197))="PART TIME", UPPER(TRIM('01_raw_data'!AD197))="PART-TIME"), "Part Time")))), "Check")</f>
        <v>Intern</v>
      </c>
      <c r="AF194">
        <f>IFERROR(IF(AND(VALUE('01_raw_data'!AE197)&gt;=0,VALUE('01_raw_data'!AE197)&lt;=100), VALUE('01_raw_data'!AE197), "Check"), "Check")</f>
        <v>50</v>
      </c>
    </row>
    <row r="195" spans="1:32" x14ac:dyDescent="0.2">
      <c r="A195" t="str">
        <f>"E"&amp;TEXT(VALUE(SUBSTITUTE(UPPER(TRIM('01_raw_data'!A198)),"E","")),"0000")</f>
        <v>E0194</v>
      </c>
      <c r="B195" t="str">
        <f>IF('01_raw_data'!B198="", "", PROPER(TRIM('01_raw_data'!B198)))</f>
        <v>Ines Kowalski</v>
      </c>
      <c r="C195" t="str">
        <f>_xlfn.XLOOKUP(PROPER(TRIM('01_raw_data'!C198)),'03_lookups'!$A$4:$A$9,'03_lookups'!$B$4:$B$9,"Needs Review")</f>
        <v>Male</v>
      </c>
      <c r="D195">
        <f>VALUE('01_raw_data'!D198)</f>
        <v>39</v>
      </c>
      <c r="E195" s="17">
        <f>IF(OR('01_raw_data'!E198="", LOWER(TRIM('01_raw_data'!E198))="not available"), "Missing", '01_raw_data'!E198)</f>
        <v>31659</v>
      </c>
      <c r="F195" t="str">
        <f t="shared" ref="F195:F258" si="3">IF(OR(E195="",LOWER(TRIM(E195))="not available"),"Missing",IF(ISNUMBER(E195),"Valid","Needs Review"))</f>
        <v>Valid</v>
      </c>
      <c r="G195" t="str">
        <f>_xlfn.XLOOKUP(UPPER(TRIM('01_raw_data'!F198)),'04_departments'!A198:A253,'04_departments'!C198:C253,"Needs Review")</f>
        <v>Needs Review</v>
      </c>
      <c r="H195" t="str">
        <f>_xlfn.XLOOKUP('01_clean_data'!G195, '04_departments'!$C$5:$C$60,'04_departments'!$D$5:$D$60,"Needs Review")</f>
        <v>Needs Review</v>
      </c>
      <c r="I195" t="str">
        <f>PROPER(TRIM('01_raw_data'!H198))</f>
        <v>Support Specialist</v>
      </c>
      <c r="J195" t="str">
        <f>IFERROR(UPPER('01_raw_data'!I198), "")</f>
        <v>L3</v>
      </c>
      <c r="K195" t="str">
        <f>IFERROR(UPPER('01_raw_data'!J198), "")</f>
        <v>M019</v>
      </c>
      <c r="L195" t="str">
        <f>IFERROR(VLOOKUP(K195,'05_manager_mapping'!$A$5:$B$64,2), "Missing")</f>
        <v>Axel Martin</v>
      </c>
      <c r="M195" t="str">
        <f>IFERROR(_xlfn.XLOOKUP('01_raw_data'!L198,'06_location_master'!$B$5:$B$60,'06_location_master'!$C$5:$C$60), "Missing Location")</f>
        <v>London</v>
      </c>
      <c r="N195" t="str">
        <f>IFERROR(_xlfn.XLOOKUP(M195,'06_location_master'!$C$5:$C$60,'06_location_master'!$D$5:$D$60), "Missing Country")</f>
        <v>United Kingdom</v>
      </c>
      <c r="O195" t="str">
        <f>IFERROR(_xlfn.XLOOKUP(M195,'06_location_master'!$C$5:$C$60,'06_location_master'!$E$5:$E$60), "Missing State")</f>
        <v>England</v>
      </c>
      <c r="P195" s="17">
        <f>IFERROR(--'01_raw_data'!O198,"Missing Date")</f>
        <v>43899</v>
      </c>
      <c r="Q195" s="17" t="str">
        <f>IF(TRIM('01_raw_data'!P198)="","", IFERROR('01_raw_data'!P198, "check"))</f>
        <v/>
      </c>
      <c r="R195" t="str">
        <f>IFERROR(IF(OR(UPPER(TRIM('01_raw_data'!Q198))="A",UPPER(TRIM('01_raw_data'!Q198)="ACTVE"),UPPER(TRIM('01_raw_data'!Q198))="ACTIVE"), "Active", IF(OR(UPPER(TRIM('01_raw_data'!Q198)="INACTIVE"),UPPER(TRIM('01_raw_data'!Q198))="INACTVE"),"Inactive",IF(OR(UPPER(TRIM('01_raw_data'!Q198))="EXITED"), "Exited", IF(OR(UPPER(TRIM('01_raw_data'!Q198))="TERMINATED"), "Terminated", IF(OR(UPPER(TRIM('01_raw_data'!Q198))="LEFT"),"Left",IF(OR(UPPER(TRIM('01_raw_data'!Q198))="RESIGNED"),"Resigned")))))),"Check")</f>
        <v>Active</v>
      </c>
      <c r="S195" s="19">
        <f>IFERROR(IF(VALUE('01_raw_data'!R198)&gt;0,VALUE('01_raw_data'!R198),"Check"),"Check")</f>
        <v>87000</v>
      </c>
      <c r="T195" s="19">
        <f>IFERROR(IF(VALUE('01_raw_data'!S198)&gt;0, VALUE('01_raw_data'!S198), "Check"), "Check")</f>
        <v>4400</v>
      </c>
      <c r="U195">
        <f>IFERROR(VLOOKUP(UPPER(TRIM('01_raw_data'!T198)),'07_performance_master'!$A$5:$B$14,2,FALSE),"Check")</f>
        <v>3</v>
      </c>
      <c r="V195">
        <f>IFERROR(IF(VALUE('01_raw_data'!U198)&gt;0,VALUE('01_raw_data'!U198),"Check"),"Check")</f>
        <v>25</v>
      </c>
      <c r="W195">
        <f>IFERROR(IF(VALUE('01_raw_data'!V198)&gt;=0, VALUE('01_raw_data'!V198), "Check"), "Check")</f>
        <v>12</v>
      </c>
      <c r="X195">
        <f>IFERROR(IF(VALUE('01_raw_data'!W198)&gt;=0, VALUE('01_raw_data'!W198),"Check"), "Check")</f>
        <v>0</v>
      </c>
      <c r="Y195">
        <f>IFERROR(IF(AND(VALUE('01_raw_data'!X198)&gt;=0, VALUE('01_raw_data'!X198)&lt;=100), VALUE('01_raw_data'!X198), "Check"), "Check")</f>
        <v>81</v>
      </c>
      <c r="Z195" t="str">
        <f>IFERROR(IF(OR(UPPER(TRIM('01_raw_data'!Y198))="YES", UPPER(TRIM('01_raw_data'!Y198))="PROMOTED"),"Promoted", IF(OR(UPPER(TRIM('01_raw_data'!Y198))="NO",UPPER(TRIM('01_raw_data'!Y198))="NOT PROMOTED"), "Not Promoted", "Check")),"Check")</f>
        <v>Not Promoted</v>
      </c>
      <c r="AA195" t="str">
        <f>IFERROR(PROPER(TRIM('01_raw_data'!Z198)), "")</f>
        <v>Master'S</v>
      </c>
      <c r="AB195" t="str">
        <f>IFERROR(PROPER(TRIM('01_raw_data'!AA198)),"")</f>
        <v>Agency</v>
      </c>
      <c r="AC195" t="str">
        <f>IFERROR(IF(UPPER(TRIM('01_raw_data'!AB198))="HYBRID","Hybrid",IF(OR(UPPER(TRIM('01_raw_data'!AB198))="REMOTE",UPPER(TRIM('01_raw_data'!AB198))="WFH",UPPER(TRIM('01_raw_data'!AB198))="WORK FROM HOME"),"Remote",IF(OR(UPPER(TRIM('01_raw_data'!AB198))="ONSITE",UPPER(TRIM('01_raw_data'!AB198))="ON-SITE",UPPER(TRIM('01_raw_data'!AB198))="OFFICE"),"Office"))),"Check")</f>
        <v>Remote</v>
      </c>
      <c r="AD195" t="str">
        <f>IFERROR(VLOOKUP(UPPER(TRIM('01_raw_data'!AC198)),'09_cost_center'!$A$5:$E$19,1,FALSE), "Check")</f>
        <v>EU-CC202</v>
      </c>
      <c r="AE195" t="str">
        <f>IFERROR(IF(OR(UPPER(TRIM('01_raw_data'!AD198))="CONTRACT", UPPER(TRIM('01_raw_data'!AD198))="CONTRACTOR"), "Contract", IF(OR(PROPER(TRIM('01_raw_data'!AD198))="FTE", UPPER(TRIM('01_raw_data'!AD198))="FULL TIME", UPPER(TRIM('01_raw_data'!AD198))="FULL-TIME"), "Full Time", IF(OR(UPPER(TRIM('01_raw_data'!AD198))="INTERN", UPPER(TRIM('01_raw_data'!AD198))="INTERNSHIP"), "Intern", IF(OR(UPPER(TRIM('01_raw_data'!AD198))="PART TIME", UPPER(TRIM('01_raw_data'!AD198))="PART-TIME"), "Part Time")))), "Check")</f>
        <v>Full Time</v>
      </c>
      <c r="AF195">
        <f>IFERROR(IF(AND(VALUE('01_raw_data'!AE198)&gt;=0,VALUE('01_raw_data'!AE198)&lt;=100), VALUE('01_raw_data'!AE198), "Check"), "Check")</f>
        <v>71.599999999999994</v>
      </c>
    </row>
    <row r="196" spans="1:32" x14ac:dyDescent="0.2">
      <c r="A196" t="str">
        <f>"E"&amp;TEXT(VALUE(SUBSTITUTE(UPPER(TRIM('01_raw_data'!A199)),"E","")),"0000")</f>
        <v>E0195</v>
      </c>
      <c r="B196" t="str">
        <f>IF('01_raw_data'!B199="", "", PROPER(TRIM('01_raw_data'!B199)))</f>
        <v>Noel Schneider</v>
      </c>
      <c r="C196" t="str">
        <f>_xlfn.XLOOKUP(PROPER(TRIM('01_raw_data'!C199)),'03_lookups'!$A$4:$A$9,'03_lookups'!$B$4:$B$9,"Needs Review")</f>
        <v>Female</v>
      </c>
      <c r="D196">
        <f>VALUE('01_raw_data'!D199)</f>
        <v>41</v>
      </c>
      <c r="E196" s="17">
        <f>IF(OR('01_raw_data'!E199="", LOWER(TRIM('01_raw_data'!E199))="not available"), "Missing", '01_raw_data'!E199)</f>
        <v>31193</v>
      </c>
      <c r="F196" t="str">
        <f t="shared" si="3"/>
        <v>Valid</v>
      </c>
      <c r="G196" t="str">
        <f>_xlfn.XLOOKUP(UPPER(TRIM('01_raw_data'!F199)),'04_departments'!A199:A254,'04_departments'!C199:C254,"Needs Review")</f>
        <v>Needs Review</v>
      </c>
      <c r="H196" t="str">
        <f>_xlfn.XLOOKUP('01_clean_data'!G196, '04_departments'!$C$5:$C$60,'04_departments'!$D$5:$D$60,"Needs Review")</f>
        <v>Needs Review</v>
      </c>
      <c r="I196" t="str">
        <f>PROPER(TRIM('01_raw_data'!H199))</f>
        <v>It Support Analyst</v>
      </c>
      <c r="J196" t="str">
        <f>IFERROR(UPPER('01_raw_data'!I199), "")</f>
        <v xml:space="preserve"> L3 </v>
      </c>
      <c r="K196" t="str">
        <f>IFERROR(UPPER('01_raw_data'!J199), "")</f>
        <v>M009</v>
      </c>
      <c r="L196" t="str">
        <f>IFERROR(VLOOKUP(K196,'05_manager_mapping'!$A$5:$B$64,2), "Missing")</f>
        <v>Maja Nilsson</v>
      </c>
      <c r="M196" t="str">
        <f>IFERROR(_xlfn.XLOOKUP('01_raw_data'!L199,'06_location_master'!$B$5:$B$60,'06_location_master'!$C$5:$C$60), "Missing Location")</f>
        <v>Lisbon</v>
      </c>
      <c r="N196" t="str">
        <f>IFERROR(_xlfn.XLOOKUP(M196,'06_location_master'!$C$5:$C$60,'06_location_master'!$D$5:$D$60), "Missing Country")</f>
        <v>Portugal</v>
      </c>
      <c r="O196" t="str">
        <f>IFERROR(_xlfn.XLOOKUP(M196,'06_location_master'!$C$5:$C$60,'06_location_master'!$E$5:$E$60), "Missing State")</f>
        <v>Lisbon District</v>
      </c>
      <c r="P196" s="17" t="str">
        <f>IFERROR(--'01_raw_data'!O199,"Missing Date")</f>
        <v>Missing Date</v>
      </c>
      <c r="Q196" s="17" t="str">
        <f>IF(TRIM('01_raw_data'!P199)="","", IFERROR('01_raw_data'!P199, "check"))</f>
        <v/>
      </c>
      <c r="R196" t="str">
        <f>IFERROR(IF(OR(UPPER(TRIM('01_raw_data'!Q199))="A",UPPER(TRIM('01_raw_data'!Q199)="ACTVE"),UPPER(TRIM('01_raw_data'!Q199))="ACTIVE"), "Active", IF(OR(UPPER(TRIM('01_raw_data'!Q199)="INACTIVE"),UPPER(TRIM('01_raw_data'!Q199))="INACTVE"),"Inactive",IF(OR(UPPER(TRIM('01_raw_data'!Q199))="EXITED"), "Exited", IF(OR(UPPER(TRIM('01_raw_data'!Q199))="TERMINATED"), "Terminated", IF(OR(UPPER(TRIM('01_raw_data'!Q199))="LEFT"),"Left",IF(OR(UPPER(TRIM('01_raw_data'!Q199))="RESIGNED"),"Resigned")))))),"Check")</f>
        <v>Active</v>
      </c>
      <c r="S196" s="19">
        <f>IFERROR(IF(VALUE('01_raw_data'!R199)&gt;0,VALUE('01_raw_data'!R199),"Check"),"Check")</f>
        <v>53000</v>
      </c>
      <c r="T196" s="19">
        <f>IFERROR(IF(VALUE('01_raw_data'!S199)&gt;0, VALUE('01_raw_data'!S199), "Check"), "Check")</f>
        <v>4800</v>
      </c>
      <c r="U196">
        <f>IFERROR(VLOOKUP(UPPER(TRIM('01_raw_data'!T199)),'07_performance_master'!$A$5:$B$14,2,FALSE),"Check")</f>
        <v>4</v>
      </c>
      <c r="V196">
        <f>IFERROR(IF(VALUE('01_raw_data'!U199)&gt;0,VALUE('01_raw_data'!U199),"Check"),"Check")</f>
        <v>23</v>
      </c>
      <c r="W196">
        <f>IFERROR(IF(VALUE('01_raw_data'!V199)&gt;=0, VALUE('01_raw_data'!V199), "Check"), "Check")</f>
        <v>1</v>
      </c>
      <c r="X196">
        <f>IFERROR(IF(VALUE('01_raw_data'!W199)&gt;=0, VALUE('01_raw_data'!W199),"Check"), "Check")</f>
        <v>23</v>
      </c>
      <c r="Y196">
        <f>IFERROR(IF(AND(VALUE('01_raw_data'!X199)&gt;=0, VALUE('01_raw_data'!X199)&lt;=100), VALUE('01_raw_data'!X199), "Check"), "Check")</f>
        <v>61</v>
      </c>
      <c r="Z196" t="str">
        <f>IFERROR(IF(OR(UPPER(TRIM('01_raw_data'!Y199))="YES", UPPER(TRIM('01_raw_data'!Y199))="PROMOTED"),"Promoted", IF(OR(UPPER(TRIM('01_raw_data'!Y199))="NO",UPPER(TRIM('01_raw_data'!Y199))="NOT PROMOTED"), "Not Promoted", "Check")),"Check")</f>
        <v>Not Promoted</v>
      </c>
      <c r="AA196" t="str">
        <f>IFERROR(PROPER(TRIM('01_raw_data'!Z199)), "")</f>
        <v>Diploma</v>
      </c>
      <c r="AB196" t="str">
        <f>IFERROR(PROPER(TRIM('01_raw_data'!AA199)),"")</f>
        <v>Linkedin</v>
      </c>
      <c r="AC196" t="str">
        <f>IFERROR(IF(UPPER(TRIM('01_raw_data'!AB199))="HYBRID","Hybrid",IF(OR(UPPER(TRIM('01_raw_data'!AB199))="REMOTE",UPPER(TRIM('01_raw_data'!AB199))="WFH",UPPER(TRIM('01_raw_data'!AB199))="WORK FROM HOME"),"Remote",IF(OR(UPPER(TRIM('01_raw_data'!AB199))="ONSITE",UPPER(TRIM('01_raw_data'!AB199))="ON-SITE",UPPER(TRIM('01_raw_data'!AB199))="OFFICE"),"Office"))),"Check")</f>
        <v>Hybrid</v>
      </c>
      <c r="AD196" t="str">
        <f>IFERROR(VLOOKUP(UPPER(TRIM('01_raw_data'!AC199)),'09_cost_center'!$A$5:$E$19,1,FALSE), "Check")</f>
        <v>EU-CC104</v>
      </c>
      <c r="AE196" t="str">
        <f>IFERROR(IF(OR(UPPER(TRIM('01_raw_data'!AD199))="CONTRACT", UPPER(TRIM('01_raw_data'!AD199))="CONTRACTOR"), "Contract", IF(OR(PROPER(TRIM('01_raw_data'!AD199))="FTE", UPPER(TRIM('01_raw_data'!AD199))="FULL TIME", UPPER(TRIM('01_raw_data'!AD199))="FULL-TIME"), "Full Time", IF(OR(UPPER(TRIM('01_raw_data'!AD199))="INTERN", UPPER(TRIM('01_raw_data'!AD199))="INTERNSHIP"), "Intern", IF(OR(UPPER(TRIM('01_raw_data'!AD199))="PART TIME", UPPER(TRIM('01_raw_data'!AD199))="PART-TIME"), "Part Time")))), "Check")</f>
        <v>Full Time</v>
      </c>
      <c r="AF196">
        <f>IFERROR(IF(AND(VALUE('01_raw_data'!AE199)&gt;=0,VALUE('01_raw_data'!AE199)&lt;=100), VALUE('01_raw_data'!AE199), "Check"), "Check")</f>
        <v>63.1</v>
      </c>
    </row>
    <row r="197" spans="1:32" x14ac:dyDescent="0.2">
      <c r="A197" t="str">
        <f>"E"&amp;TEXT(VALUE(SUBSTITUTE(UPPER(TRIM('01_raw_data'!A200)),"E","")),"0000")</f>
        <v>E0196</v>
      </c>
      <c r="B197" t="str">
        <f>IF('01_raw_data'!B200="", "", PROPER(TRIM('01_raw_data'!B200)))</f>
        <v>Piotr Lopez</v>
      </c>
      <c r="C197" t="str">
        <f>_xlfn.XLOOKUP(PROPER(TRIM('01_raw_data'!C200)),'03_lookups'!$A$4:$A$9,'03_lookups'!$B$4:$B$9,"Needs Review")</f>
        <v>Female</v>
      </c>
      <c r="D197">
        <f>VALUE('01_raw_data'!D200)</f>
        <v>31</v>
      </c>
      <c r="E197" s="17">
        <f>IF(OR('01_raw_data'!E200="", LOWER(TRIM('01_raw_data'!E200))="not available"), "Missing", '01_raw_data'!E200)</f>
        <v>34839</v>
      </c>
      <c r="F197" t="str">
        <f t="shared" si="3"/>
        <v>Valid</v>
      </c>
      <c r="G197" t="str">
        <f>_xlfn.XLOOKUP(UPPER(TRIM('01_raw_data'!F200)),'04_departments'!A200:A255,'04_departments'!C200:C255,"Needs Review")</f>
        <v>Needs Review</v>
      </c>
      <c r="H197" t="str">
        <f>_xlfn.XLOOKUP('01_clean_data'!G197, '04_departments'!$C$5:$C$60,'04_departments'!$D$5:$D$60,"Needs Review")</f>
        <v>Needs Review</v>
      </c>
      <c r="I197" t="str">
        <f>PROPER(TRIM('01_raw_data'!H200))</f>
        <v>People Operations Analyst</v>
      </c>
      <c r="J197" t="str">
        <f>IFERROR(UPPER('01_raw_data'!I200), "")</f>
        <v xml:space="preserve"> L7 </v>
      </c>
      <c r="K197" t="str">
        <f>IFERROR(UPPER('01_raw_data'!J200), "")</f>
        <v>M008</v>
      </c>
      <c r="L197" t="str">
        <f>IFERROR(VLOOKUP(K197,'05_manager_mapping'!$A$5:$B$64,2), "Missing")</f>
        <v>Mia Szymanski</v>
      </c>
      <c r="M197" t="str">
        <f>IFERROR(_xlfn.XLOOKUP('01_raw_data'!L200,'06_location_master'!$B$5:$B$60,'06_location_master'!$C$5:$C$60), "Missing Location")</f>
        <v>Berlin</v>
      </c>
      <c r="N197" t="str">
        <f>IFERROR(_xlfn.XLOOKUP(M197,'06_location_master'!$C$5:$C$60,'06_location_master'!$D$5:$D$60), "Missing Country")</f>
        <v>Germany</v>
      </c>
      <c r="O197" t="str">
        <f>IFERROR(_xlfn.XLOOKUP(M197,'06_location_master'!$C$5:$C$60,'06_location_master'!$E$5:$E$60), "Missing State")</f>
        <v>Berlin</v>
      </c>
      <c r="P197" s="17">
        <f>IFERROR(--'01_raw_data'!O200,"Missing Date")</f>
        <v>44017</v>
      </c>
      <c r="Q197" s="17" t="str">
        <f>IF(TRIM('01_raw_data'!P200)="","", IFERROR('01_raw_data'!P200, "check"))</f>
        <v/>
      </c>
      <c r="R197" t="str">
        <f>IFERROR(IF(OR(UPPER(TRIM('01_raw_data'!Q200))="A",UPPER(TRIM('01_raw_data'!Q200)="ACTVE"),UPPER(TRIM('01_raw_data'!Q200))="ACTIVE"), "Active", IF(OR(UPPER(TRIM('01_raw_data'!Q200)="INACTIVE"),UPPER(TRIM('01_raw_data'!Q200))="INACTVE"),"Inactive",IF(OR(UPPER(TRIM('01_raw_data'!Q200))="EXITED"), "Exited", IF(OR(UPPER(TRIM('01_raw_data'!Q200))="TERMINATED"), "Terminated", IF(OR(UPPER(TRIM('01_raw_data'!Q200))="LEFT"),"Left",IF(OR(UPPER(TRIM('01_raw_data'!Q200))="RESIGNED"),"Resigned")))))),"Check")</f>
        <v>Active</v>
      </c>
      <c r="S197" s="19">
        <f>IFERROR(IF(VALUE('01_raw_data'!R200)&gt;0,VALUE('01_raw_data'!R200),"Check"),"Check")</f>
        <v>211000</v>
      </c>
      <c r="T197" s="19">
        <f>IFERROR(IF(VALUE('01_raw_data'!S200)&gt;0, VALUE('01_raw_data'!S200), "Check"), "Check")</f>
        <v>12700</v>
      </c>
      <c r="U197">
        <f>IFERROR(VLOOKUP(UPPER(TRIM('01_raw_data'!T200)),'07_performance_master'!$A$5:$B$14,2,FALSE),"Check")</f>
        <v>3</v>
      </c>
      <c r="V197">
        <f>IFERROR(IF(VALUE('01_raw_data'!U200)&gt;0,VALUE('01_raw_data'!U200),"Check"),"Check")</f>
        <v>35</v>
      </c>
      <c r="W197">
        <f>IFERROR(IF(VALUE('01_raw_data'!V200)&gt;=0, VALUE('01_raw_data'!V200), "Check"), "Check")</f>
        <v>17</v>
      </c>
      <c r="X197">
        <f>IFERROR(IF(VALUE('01_raw_data'!W200)&gt;=0, VALUE('01_raw_data'!W200),"Check"), "Check")</f>
        <v>21</v>
      </c>
      <c r="Y197">
        <f>IFERROR(IF(AND(VALUE('01_raw_data'!X200)&gt;=0, VALUE('01_raw_data'!X200)&lt;=100), VALUE('01_raw_data'!X200), "Check"), "Check")</f>
        <v>70</v>
      </c>
      <c r="Z197" t="str">
        <f>IFERROR(IF(OR(UPPER(TRIM('01_raw_data'!Y200))="YES", UPPER(TRIM('01_raw_data'!Y200))="PROMOTED"),"Promoted", IF(OR(UPPER(TRIM('01_raw_data'!Y200))="NO",UPPER(TRIM('01_raw_data'!Y200))="NOT PROMOTED"), "Not Promoted", "Check")),"Check")</f>
        <v>Not Promoted</v>
      </c>
      <c r="AA197" t="str">
        <f>IFERROR(PROPER(TRIM('01_raw_data'!Z200)), "")</f>
        <v>Master'S</v>
      </c>
      <c r="AB197" t="str">
        <f>IFERROR(PROPER(TRIM('01_raw_data'!AA200)),"")</f>
        <v>Indeed</v>
      </c>
      <c r="AC197" t="str">
        <f>IFERROR(IF(UPPER(TRIM('01_raw_data'!AB200))="HYBRID","Hybrid",IF(OR(UPPER(TRIM('01_raw_data'!AB200))="REMOTE",UPPER(TRIM('01_raw_data'!AB200))="WFH",UPPER(TRIM('01_raw_data'!AB200))="WORK FROM HOME"),"Remote",IF(OR(UPPER(TRIM('01_raw_data'!AB200))="ONSITE",UPPER(TRIM('01_raw_data'!AB200))="ON-SITE",UPPER(TRIM('01_raw_data'!AB200))="OFFICE"),"Office"))),"Check")</f>
        <v>Hybrid</v>
      </c>
      <c r="AD197" t="str">
        <f>IFERROR(VLOOKUP(UPPER(TRIM('01_raw_data'!AC200)),'09_cost_center'!$A$5:$E$19,1,FALSE), "Check")</f>
        <v>EU-CC302</v>
      </c>
      <c r="AE197" t="str">
        <f>IFERROR(IF(OR(UPPER(TRIM('01_raw_data'!AD200))="CONTRACT", UPPER(TRIM('01_raw_data'!AD200))="CONTRACTOR"), "Contract", IF(OR(PROPER(TRIM('01_raw_data'!AD200))="FTE", UPPER(TRIM('01_raw_data'!AD200))="FULL TIME", UPPER(TRIM('01_raw_data'!AD200))="FULL-TIME"), "Full Time", IF(OR(UPPER(TRIM('01_raw_data'!AD200))="INTERN", UPPER(TRIM('01_raw_data'!AD200))="INTERNSHIP"), "Intern", IF(OR(UPPER(TRIM('01_raw_data'!AD200))="PART TIME", UPPER(TRIM('01_raw_data'!AD200))="PART-TIME"), "Part Time")))), "Check")</f>
        <v>Full Time</v>
      </c>
      <c r="AF197">
        <f>IFERROR(IF(AND(VALUE('01_raw_data'!AE200)&gt;=0,VALUE('01_raw_data'!AE200)&lt;=100), VALUE('01_raw_data'!AE200), "Check"), "Check")</f>
        <v>60.2</v>
      </c>
    </row>
    <row r="198" spans="1:32" x14ac:dyDescent="0.2">
      <c r="A198" t="str">
        <f>"E"&amp;TEXT(VALUE(SUBSTITUTE(UPPER(TRIM('01_raw_data'!A201)),"E","")),"0000")</f>
        <v>E0197</v>
      </c>
      <c r="B198" t="str">
        <f>IF('01_raw_data'!B201="", "", PROPER(TRIM('01_raw_data'!B201)))</f>
        <v>Camille Gonzalez</v>
      </c>
      <c r="C198" t="str">
        <f>_xlfn.XLOOKUP(PROPER(TRIM('01_raw_data'!C201)),'03_lookups'!$A$4:$A$9,'03_lookups'!$B$4:$B$9,"Needs Review")</f>
        <v>Male</v>
      </c>
      <c r="D198">
        <f>VALUE('01_raw_data'!D201)</f>
        <v>58</v>
      </c>
      <c r="E198" s="17">
        <f>IF(OR('01_raw_data'!E201="", LOWER(TRIM('01_raw_data'!E201))="not available"), "Missing", '01_raw_data'!E201)</f>
        <v>24903</v>
      </c>
      <c r="F198" t="str">
        <f t="shared" si="3"/>
        <v>Valid</v>
      </c>
      <c r="G198" t="str">
        <f>_xlfn.XLOOKUP(UPPER(TRIM('01_raw_data'!F201)),'04_departments'!A201:A256,'04_departments'!C201:C256,"Needs Review")</f>
        <v>Needs Review</v>
      </c>
      <c r="H198" t="str">
        <f>_xlfn.XLOOKUP('01_clean_data'!G198, '04_departments'!$C$5:$C$60,'04_departments'!$D$5:$D$60,"Needs Review")</f>
        <v>Needs Review</v>
      </c>
      <c r="I198" t="str">
        <f>PROPER(TRIM('01_raw_data'!H201))</f>
        <v>Seo Specialist</v>
      </c>
      <c r="J198" t="str">
        <f>IFERROR(UPPER('01_raw_data'!I201), "")</f>
        <v>L7</v>
      </c>
      <c r="K198" t="str">
        <f>IFERROR(UPPER('01_raw_data'!J201), "")</f>
        <v>M006</v>
      </c>
      <c r="L198" t="str">
        <f>IFERROR(VLOOKUP(K198,'05_manager_mapping'!$A$5:$B$64,2), "Missing")</f>
        <v>Aleksander Fischer</v>
      </c>
      <c r="M198" t="str">
        <f>IFERROR(_xlfn.XLOOKUP('01_raw_data'!L201,'06_location_master'!$B$5:$B$60,'06_location_master'!$C$5:$C$60), "Missing Location")</f>
        <v>Berlin</v>
      </c>
      <c r="N198" t="str">
        <f>IFERROR(_xlfn.XLOOKUP(M198,'06_location_master'!$C$5:$C$60,'06_location_master'!$D$5:$D$60), "Missing Country")</f>
        <v>Germany</v>
      </c>
      <c r="O198" t="str">
        <f>IFERROR(_xlfn.XLOOKUP(M198,'06_location_master'!$C$5:$C$60,'06_location_master'!$E$5:$E$60), "Missing State")</f>
        <v>Berlin</v>
      </c>
      <c r="P198" s="17">
        <f>IFERROR(--'01_raw_data'!O201,"Missing Date")</f>
        <v>43657</v>
      </c>
      <c r="Q198" s="17" t="str">
        <f>IF(TRIM('01_raw_data'!P201)="","", IFERROR('01_raw_data'!P201, "check"))</f>
        <v/>
      </c>
      <c r="R198" t="str">
        <f>IFERROR(IF(OR(UPPER(TRIM('01_raw_data'!Q201))="A",UPPER(TRIM('01_raw_data'!Q201)="ACTVE"),UPPER(TRIM('01_raw_data'!Q201))="ACTIVE"), "Active", IF(OR(UPPER(TRIM('01_raw_data'!Q201)="INACTIVE"),UPPER(TRIM('01_raw_data'!Q201))="INACTVE"),"Inactive",IF(OR(UPPER(TRIM('01_raw_data'!Q201))="EXITED"), "Exited", IF(OR(UPPER(TRIM('01_raw_data'!Q201))="TERMINATED"), "Terminated", IF(OR(UPPER(TRIM('01_raw_data'!Q201))="LEFT"),"Left",IF(OR(UPPER(TRIM('01_raw_data'!Q201))="RESIGNED"),"Resigned")))))),"Check")</f>
        <v>Active</v>
      </c>
      <c r="S198" s="19">
        <f>IFERROR(IF(VALUE('01_raw_data'!R201)&gt;0,VALUE('01_raw_data'!R201),"Check"),"Check")</f>
        <v>249000</v>
      </c>
      <c r="T198" s="19">
        <f>IFERROR(IF(VALUE('01_raw_data'!S201)&gt;0, VALUE('01_raw_data'!S201), "Check"), "Check")</f>
        <v>7500</v>
      </c>
      <c r="U198">
        <f>IFERROR(VLOOKUP(UPPER(TRIM('01_raw_data'!T201)),'07_performance_master'!$A$5:$B$14,2,FALSE),"Check")</f>
        <v>2</v>
      </c>
      <c r="V198">
        <f>IFERROR(IF(VALUE('01_raw_data'!U201)&gt;0,VALUE('01_raw_data'!U201),"Check"),"Check")</f>
        <v>14</v>
      </c>
      <c r="W198">
        <f>IFERROR(IF(VALUE('01_raw_data'!V201)&gt;=0, VALUE('01_raw_data'!V201), "Check"), "Check")</f>
        <v>18</v>
      </c>
      <c r="X198">
        <f>IFERROR(IF(VALUE('01_raw_data'!W201)&gt;=0, VALUE('01_raw_data'!W201),"Check"), "Check")</f>
        <v>15</v>
      </c>
      <c r="Y198">
        <f>IFERROR(IF(AND(VALUE('01_raw_data'!X201)&gt;=0, VALUE('01_raw_data'!X201)&lt;=100), VALUE('01_raw_data'!X201), "Check"), "Check")</f>
        <v>68</v>
      </c>
      <c r="Z198" t="str">
        <f>IFERROR(IF(OR(UPPER(TRIM('01_raw_data'!Y201))="YES", UPPER(TRIM('01_raw_data'!Y201))="PROMOTED"),"Promoted", IF(OR(UPPER(TRIM('01_raw_data'!Y201))="NO",UPPER(TRIM('01_raw_data'!Y201))="NOT PROMOTED"), "Not Promoted", "Check")),"Check")</f>
        <v>Not Promoted</v>
      </c>
      <c r="AA198" t="str">
        <f>IFERROR(PROPER(TRIM('01_raw_data'!Z201)), "")</f>
        <v>Master'S</v>
      </c>
      <c r="AB198" t="str">
        <f>IFERROR(PROPER(TRIM('01_raw_data'!AA201)),"")</f>
        <v>Internal Transfer</v>
      </c>
      <c r="AC198" t="str">
        <f>IFERROR(IF(UPPER(TRIM('01_raw_data'!AB201))="HYBRID","Hybrid",IF(OR(UPPER(TRIM('01_raw_data'!AB201))="REMOTE",UPPER(TRIM('01_raw_data'!AB201))="WFH",UPPER(TRIM('01_raw_data'!AB201))="WORK FROM HOME"),"Remote",IF(OR(UPPER(TRIM('01_raw_data'!AB201))="ONSITE",UPPER(TRIM('01_raw_data'!AB201))="ON-SITE",UPPER(TRIM('01_raw_data'!AB201))="OFFICE"),"Office"))),"Check")</f>
        <v>Office</v>
      </c>
      <c r="AD198" t="str">
        <f>IFERROR(VLOOKUP(UPPER(TRIM('01_raw_data'!AC201)),'09_cost_center'!$A$5:$E$19,1,FALSE), "Check")</f>
        <v>EU-CC203</v>
      </c>
      <c r="AE198" t="str">
        <f>IFERROR(IF(OR(UPPER(TRIM('01_raw_data'!AD201))="CONTRACT", UPPER(TRIM('01_raw_data'!AD201))="CONTRACTOR"), "Contract", IF(OR(PROPER(TRIM('01_raw_data'!AD201))="FTE", UPPER(TRIM('01_raw_data'!AD201))="FULL TIME", UPPER(TRIM('01_raw_data'!AD201))="FULL-TIME"), "Full Time", IF(OR(UPPER(TRIM('01_raw_data'!AD201))="INTERN", UPPER(TRIM('01_raw_data'!AD201))="INTERNSHIP"), "Intern", IF(OR(UPPER(TRIM('01_raw_data'!AD201))="PART TIME", UPPER(TRIM('01_raw_data'!AD201))="PART-TIME"), "Part Time")))), "Check")</f>
        <v>Full Time</v>
      </c>
      <c r="AF198">
        <f>IFERROR(IF(AND(VALUE('01_raw_data'!AE201)&gt;=0,VALUE('01_raw_data'!AE201)&lt;=100), VALUE('01_raw_data'!AE201), "Check"), "Check")</f>
        <v>47.8</v>
      </c>
    </row>
    <row r="199" spans="1:32" x14ac:dyDescent="0.2">
      <c r="A199" t="str">
        <f>"E"&amp;TEXT(VALUE(SUBSTITUTE(UPPER(TRIM('01_raw_data'!A202)),"E","")),"0000")</f>
        <v>E0198</v>
      </c>
      <c r="B199" t="str">
        <f>IF('01_raw_data'!B202="", "", PROPER(TRIM('01_raw_data'!B202)))</f>
        <v>Alice Gustafsson</v>
      </c>
      <c r="C199" t="str">
        <f>_xlfn.XLOOKUP(PROPER(TRIM('01_raw_data'!C202)),'03_lookups'!$A$4:$A$9,'03_lookups'!$B$4:$B$9,"Needs Review")</f>
        <v>Male</v>
      </c>
      <c r="D199">
        <f>VALUE('01_raw_data'!D202)</f>
        <v>24</v>
      </c>
      <c r="E199" s="17">
        <f>IF(OR('01_raw_data'!E202="", LOWER(TRIM('01_raw_data'!E202))="not available"), "Missing", '01_raw_data'!E202)</f>
        <v>37302</v>
      </c>
      <c r="F199" t="str">
        <f t="shared" si="3"/>
        <v>Valid</v>
      </c>
      <c r="G199" t="str">
        <f>_xlfn.XLOOKUP(UPPER(TRIM('01_raw_data'!F202)),'04_departments'!A202:A257,'04_departments'!C202:C257,"Needs Review")</f>
        <v>Needs Review</v>
      </c>
      <c r="H199" t="str">
        <f>_xlfn.XLOOKUP('01_clean_data'!G199, '04_departments'!$C$5:$C$60,'04_departments'!$D$5:$D$60,"Needs Review")</f>
        <v>Needs Review</v>
      </c>
      <c r="I199" t="str">
        <f>PROPER(TRIM('01_raw_data'!H202))</f>
        <v>Product Analyst</v>
      </c>
      <c r="J199" t="str">
        <f>IFERROR(UPPER('01_raw_data'!I202), "")</f>
        <v xml:space="preserve"> L3 </v>
      </c>
      <c r="K199" t="str">
        <f>IFERROR(UPPER('01_raw_data'!J202), "")</f>
        <v>M021</v>
      </c>
      <c r="L199" t="str">
        <f>IFERROR(VLOOKUP(K199,'05_manager_mapping'!$A$5:$B$64,2), "Missing")</f>
        <v>Alejandro Schmidt</v>
      </c>
      <c r="M199" t="str">
        <f>IFERROR(_xlfn.XLOOKUP('01_raw_data'!L202,'06_location_master'!$B$5:$B$60,'06_location_master'!$C$5:$C$60), "Missing Location")</f>
        <v>Warsaw</v>
      </c>
      <c r="N199" t="str">
        <f>IFERROR(_xlfn.XLOOKUP(M199,'06_location_master'!$C$5:$C$60,'06_location_master'!$D$5:$D$60), "Missing Country")</f>
        <v>Poland</v>
      </c>
      <c r="O199" t="str">
        <f>IFERROR(_xlfn.XLOOKUP(M199,'06_location_master'!$C$5:$C$60,'06_location_master'!$E$5:$E$60), "Missing State")</f>
        <v>Masovian</v>
      </c>
      <c r="P199" s="17">
        <f>IFERROR(--'01_raw_data'!O202,"Missing Date")</f>
        <v>43743</v>
      </c>
      <c r="Q199" s="17" t="str">
        <f>IF(TRIM('01_raw_data'!P202)="","", IFERROR('01_raw_data'!P202, "check"))</f>
        <v/>
      </c>
      <c r="R199" t="str">
        <f>IFERROR(IF(OR(UPPER(TRIM('01_raw_data'!Q202))="A",UPPER(TRIM('01_raw_data'!Q202)="ACTVE"),UPPER(TRIM('01_raw_data'!Q202))="ACTIVE"), "Active", IF(OR(UPPER(TRIM('01_raw_data'!Q202)="INACTIVE"),UPPER(TRIM('01_raw_data'!Q202))="INACTVE"),"Inactive",IF(OR(UPPER(TRIM('01_raw_data'!Q202))="EXITED"), "Exited", IF(OR(UPPER(TRIM('01_raw_data'!Q202))="TERMINATED"), "Terminated", IF(OR(UPPER(TRIM('01_raw_data'!Q202))="LEFT"),"Left",IF(OR(UPPER(TRIM('01_raw_data'!Q202))="RESIGNED"),"Resigned")))))),"Check")</f>
        <v>Active</v>
      </c>
      <c r="S199" s="19" t="str">
        <f>IFERROR(IF(VALUE('01_raw_data'!R202)&gt;0,VALUE('01_raw_data'!R202),"Check"),"Check")</f>
        <v>Check</v>
      </c>
      <c r="T199" s="19" t="str">
        <f>IFERROR(IF(VALUE('01_raw_data'!S202)&gt;0, VALUE('01_raw_data'!S202), "Check"), "Check")</f>
        <v>Check</v>
      </c>
      <c r="U199">
        <f>IFERROR(VLOOKUP(UPPER(TRIM('01_raw_data'!T202)),'07_performance_master'!$A$5:$B$14,2,FALSE),"Check")</f>
        <v>1</v>
      </c>
      <c r="V199">
        <f>IFERROR(IF(VALUE('01_raw_data'!U202)&gt;0,VALUE('01_raw_data'!U202),"Check"),"Check")</f>
        <v>21</v>
      </c>
      <c r="W199">
        <f>IFERROR(IF(VALUE('01_raw_data'!V202)&gt;=0, VALUE('01_raw_data'!V202), "Check"), "Check")</f>
        <v>11</v>
      </c>
      <c r="X199">
        <f>IFERROR(IF(VALUE('01_raw_data'!W202)&gt;=0, VALUE('01_raw_data'!W202),"Check"), "Check")</f>
        <v>10</v>
      </c>
      <c r="Y199">
        <f>IFERROR(IF(AND(VALUE('01_raw_data'!X202)&gt;=0, VALUE('01_raw_data'!X202)&lt;=100), VALUE('01_raw_data'!X202), "Check"), "Check")</f>
        <v>53</v>
      </c>
      <c r="Z199" t="str">
        <f>IFERROR(IF(OR(UPPER(TRIM('01_raw_data'!Y202))="YES", UPPER(TRIM('01_raw_data'!Y202))="PROMOTED"),"Promoted", IF(OR(UPPER(TRIM('01_raw_data'!Y202))="NO",UPPER(TRIM('01_raw_data'!Y202))="NOT PROMOTED"), "Not Promoted", "Check")),"Check")</f>
        <v>Not Promoted</v>
      </c>
      <c r="AA199" t="str">
        <f>IFERROR(PROPER(TRIM('01_raw_data'!Z202)), "")</f>
        <v>Bachelor'S</v>
      </c>
      <c r="AB199" t="str">
        <f>IFERROR(PROPER(TRIM('01_raw_data'!AA202)),"")</f>
        <v>University Hiring</v>
      </c>
      <c r="AC199" t="str">
        <f>IFERROR(IF(UPPER(TRIM('01_raw_data'!AB202))="HYBRID","Hybrid",IF(OR(UPPER(TRIM('01_raw_data'!AB202))="REMOTE",UPPER(TRIM('01_raw_data'!AB202))="WFH",UPPER(TRIM('01_raw_data'!AB202))="WORK FROM HOME"),"Remote",IF(OR(UPPER(TRIM('01_raw_data'!AB202))="ONSITE",UPPER(TRIM('01_raw_data'!AB202))="ON-SITE",UPPER(TRIM('01_raw_data'!AB202))="OFFICE"),"Office"))),"Check")</f>
        <v>Office</v>
      </c>
      <c r="AD199" t="str">
        <f>IFERROR(VLOOKUP(UPPER(TRIM('01_raw_data'!AC202)),'09_cost_center'!$A$5:$E$19,1,FALSE), "Check")</f>
        <v>EU-CC102</v>
      </c>
      <c r="AE199" t="str">
        <f>IFERROR(IF(OR(UPPER(TRIM('01_raw_data'!AD202))="CONTRACT", UPPER(TRIM('01_raw_data'!AD202))="CONTRACTOR"), "Contract", IF(OR(PROPER(TRIM('01_raw_data'!AD202))="FTE", UPPER(TRIM('01_raw_data'!AD202))="FULL TIME", UPPER(TRIM('01_raw_data'!AD202))="FULL-TIME"), "Full Time", IF(OR(UPPER(TRIM('01_raw_data'!AD202))="INTERN", UPPER(TRIM('01_raw_data'!AD202))="INTERNSHIP"), "Intern", IF(OR(UPPER(TRIM('01_raw_data'!AD202))="PART TIME", UPPER(TRIM('01_raw_data'!AD202))="PART-TIME"), "Part Time")))), "Check")</f>
        <v>Full Time</v>
      </c>
      <c r="AF199">
        <f>IFERROR(IF(AND(VALUE('01_raw_data'!AE202)&gt;=0,VALUE('01_raw_data'!AE202)&lt;=100), VALUE('01_raw_data'!AE202), "Check"), "Check")</f>
        <v>37.799999999999997</v>
      </c>
    </row>
    <row r="200" spans="1:32" x14ac:dyDescent="0.2">
      <c r="A200" t="str">
        <f>"E"&amp;TEXT(VALUE(SUBSTITUTE(UPPER(TRIM('01_raw_data'!A203)),"E","")),"0000")</f>
        <v>E0186</v>
      </c>
      <c r="B200" t="str">
        <f>IF('01_raw_data'!B203="", "", PROPER(TRIM('01_raw_data'!B203)))</f>
        <v>Lars Andersson</v>
      </c>
      <c r="C200" t="str">
        <f>_xlfn.XLOOKUP(PROPER(TRIM('01_raw_data'!C203)),'03_lookups'!$A$4:$A$9,'03_lookups'!$B$4:$B$9,"Needs Review")</f>
        <v>Male</v>
      </c>
      <c r="D200">
        <f>VALUE('01_raw_data'!D203)</f>
        <v>31</v>
      </c>
      <c r="E200" s="17">
        <f>IF(OR('01_raw_data'!E203="", LOWER(TRIM('01_raw_data'!E203))="not available"), "Missing", '01_raw_data'!E203)</f>
        <v>34509</v>
      </c>
      <c r="F200" t="str">
        <f t="shared" si="3"/>
        <v>Valid</v>
      </c>
      <c r="G200" t="str">
        <f>_xlfn.XLOOKUP(UPPER(TRIM('01_raw_data'!F203)),'04_departments'!A203:A258,'04_departments'!C203:C258,"Needs Review")</f>
        <v>Needs Review</v>
      </c>
      <c r="H200" t="str">
        <f>_xlfn.XLOOKUP('01_clean_data'!G200, '04_departments'!$C$5:$C$60,'04_departments'!$D$5:$D$60,"Needs Review")</f>
        <v>Needs Review</v>
      </c>
      <c r="I200" t="str">
        <f>PROPER(TRIM('01_raw_data'!H203))</f>
        <v>Hr Associate</v>
      </c>
      <c r="J200" t="str">
        <f>IFERROR(UPPER('01_raw_data'!I203), "")</f>
        <v>L1</v>
      </c>
      <c r="K200" t="str">
        <f>IFERROR(UPPER('01_raw_data'!J203), "")</f>
        <v>M052</v>
      </c>
      <c r="L200" t="str">
        <f>IFERROR(VLOOKUP(K200,'05_manager_mapping'!$A$5:$B$64,2), "Missing")</f>
        <v>Hugo Schulz</v>
      </c>
      <c r="M200" t="str">
        <f>IFERROR(_xlfn.XLOOKUP('01_raw_data'!L203,'06_location_master'!$B$5:$B$60,'06_location_master'!$C$5:$C$60), "Missing Location")</f>
        <v>Dublin</v>
      </c>
      <c r="N200" t="str">
        <f>IFERROR(_xlfn.XLOOKUP(M200,'06_location_master'!$C$5:$C$60,'06_location_master'!$D$5:$D$60), "Missing Country")</f>
        <v>Ireland</v>
      </c>
      <c r="O200" t="str">
        <f>IFERROR(_xlfn.XLOOKUP(M200,'06_location_master'!$C$5:$C$60,'06_location_master'!$E$5:$E$60), "Missing State")</f>
        <v>Leinster</v>
      </c>
      <c r="P200" s="17">
        <f>IFERROR(--'01_raw_data'!O203,"Missing Date")</f>
        <v>43819</v>
      </c>
      <c r="Q200" s="17" t="str">
        <f>IF(TRIM('01_raw_data'!P203)="","", IFERROR('01_raw_data'!P203, "check"))</f>
        <v/>
      </c>
      <c r="R200" t="str">
        <f>IFERROR(IF(OR(UPPER(TRIM('01_raw_data'!Q203))="A",UPPER(TRIM('01_raw_data'!Q203)="ACTVE"),UPPER(TRIM('01_raw_data'!Q203))="ACTIVE"), "Active", IF(OR(UPPER(TRIM('01_raw_data'!Q203)="INACTIVE"),UPPER(TRIM('01_raw_data'!Q203))="INACTVE"),"Inactive",IF(OR(UPPER(TRIM('01_raw_data'!Q203))="EXITED"), "Exited", IF(OR(UPPER(TRIM('01_raw_data'!Q203))="TERMINATED"), "Terminated", IF(OR(UPPER(TRIM('01_raw_data'!Q203))="LEFT"),"Left",IF(OR(UPPER(TRIM('01_raw_data'!Q203))="RESIGNED"),"Resigned")))))),"Check")</f>
        <v>Active</v>
      </c>
      <c r="S200" s="19">
        <f>IFERROR(IF(VALUE('01_raw_data'!R203)&gt;0,VALUE('01_raw_data'!R203),"Check"),"Check")</f>
        <v>43000</v>
      </c>
      <c r="T200" s="19">
        <f>IFERROR(IF(VALUE('01_raw_data'!S203)&gt;0, VALUE('01_raw_data'!S203), "Check"), "Check")</f>
        <v>6000</v>
      </c>
      <c r="U200">
        <f>IFERROR(VLOOKUP(UPPER(TRIM('01_raw_data'!T203)),'07_performance_master'!$A$5:$B$14,2,FALSE),"Check")</f>
        <v>5</v>
      </c>
      <c r="V200">
        <f>IFERROR(IF(VALUE('01_raw_data'!U203)&gt;0,VALUE('01_raw_data'!U203),"Check"),"Check")</f>
        <v>40</v>
      </c>
      <c r="W200">
        <f>IFERROR(IF(VALUE('01_raw_data'!V203)&gt;=0, VALUE('01_raw_data'!V203), "Check"), "Check")</f>
        <v>19</v>
      </c>
      <c r="X200">
        <f>IFERROR(IF(VALUE('01_raw_data'!W203)&gt;=0, VALUE('01_raw_data'!W203),"Check"), "Check")</f>
        <v>1</v>
      </c>
      <c r="Y200">
        <f>IFERROR(IF(AND(VALUE('01_raw_data'!X203)&gt;=0, VALUE('01_raw_data'!X203)&lt;=100), VALUE('01_raw_data'!X203), "Check"), "Check")</f>
        <v>55</v>
      </c>
      <c r="Z200" t="str">
        <f>IFERROR(IF(OR(UPPER(TRIM('01_raw_data'!Y203))="YES", UPPER(TRIM('01_raw_data'!Y203))="PROMOTED"),"Promoted", IF(OR(UPPER(TRIM('01_raw_data'!Y203))="NO",UPPER(TRIM('01_raw_data'!Y203))="NOT PROMOTED"), "Not Promoted", "Check")),"Check")</f>
        <v>Not Promoted</v>
      </c>
      <c r="AA200" t="str">
        <f>IFERROR(PROPER(TRIM('01_raw_data'!Z203)), "")</f>
        <v>Diploma</v>
      </c>
      <c r="AB200" t="str">
        <f>IFERROR(PROPER(TRIM('01_raw_data'!AA203)),"")</f>
        <v>Internal Transfer</v>
      </c>
      <c r="AC200" t="str">
        <f>IFERROR(IF(UPPER(TRIM('01_raw_data'!AB203))="HYBRID","Hybrid",IF(OR(UPPER(TRIM('01_raw_data'!AB203))="REMOTE",UPPER(TRIM('01_raw_data'!AB203))="WFH",UPPER(TRIM('01_raw_data'!AB203))="WORK FROM HOME"),"Remote",IF(OR(UPPER(TRIM('01_raw_data'!AB203))="ONSITE",UPPER(TRIM('01_raw_data'!AB203))="ON-SITE",UPPER(TRIM('01_raw_data'!AB203))="OFFICE"),"Office"))),"Check")</f>
        <v>Remote</v>
      </c>
      <c r="AD200" t="str">
        <f>IFERROR(VLOOKUP(UPPER(TRIM('01_raw_data'!AC203)),'09_cost_center'!$A$5:$E$19,1,FALSE), "Check")</f>
        <v>EU-CC302</v>
      </c>
      <c r="AE200" t="str">
        <f>IFERROR(IF(OR(UPPER(TRIM('01_raw_data'!AD203))="CONTRACT", UPPER(TRIM('01_raw_data'!AD203))="CONTRACTOR"), "Contract", IF(OR(PROPER(TRIM('01_raw_data'!AD203))="FTE", UPPER(TRIM('01_raw_data'!AD203))="FULL TIME", UPPER(TRIM('01_raw_data'!AD203))="FULL-TIME"), "Full Time", IF(OR(UPPER(TRIM('01_raw_data'!AD203))="INTERN", UPPER(TRIM('01_raw_data'!AD203))="INTERNSHIP"), "Intern", IF(OR(UPPER(TRIM('01_raw_data'!AD203))="PART TIME", UPPER(TRIM('01_raw_data'!AD203))="PART-TIME"), "Part Time")))), "Check")</f>
        <v>Full Time</v>
      </c>
      <c r="AF200">
        <f>IFERROR(IF(AND(VALUE('01_raw_data'!AE203)&gt;=0,VALUE('01_raw_data'!AE203)&lt;=100), VALUE('01_raw_data'!AE203), "Check"), "Check")</f>
        <v>83.8</v>
      </c>
    </row>
    <row r="201" spans="1:32" x14ac:dyDescent="0.2">
      <c r="A201" t="str">
        <f>"E"&amp;TEXT(VALUE(SUBSTITUTE(UPPER(TRIM('01_raw_data'!A204)),"E","")),"0000")</f>
        <v>E0200</v>
      </c>
      <c r="B201" t="str">
        <f>IF('01_raw_data'!B204="", "", PROPER(TRIM('01_raw_data'!B204)))</f>
        <v>Sarah Szymanski</v>
      </c>
      <c r="C201" t="str">
        <f>_xlfn.XLOOKUP(PROPER(TRIM('01_raw_data'!C204)),'03_lookups'!$A$4:$A$9,'03_lookups'!$B$4:$B$9,"Needs Review")</f>
        <v>Female</v>
      </c>
      <c r="D201">
        <f>VALUE('01_raw_data'!D204)</f>
        <v>28</v>
      </c>
      <c r="E201" s="17">
        <f>IF(OR('01_raw_data'!E204="", LOWER(TRIM('01_raw_data'!E204))="not available"), "Missing", '01_raw_data'!E204)</f>
        <v>35799</v>
      </c>
      <c r="F201" t="str">
        <f t="shared" si="3"/>
        <v>Valid</v>
      </c>
      <c r="G201" t="str">
        <f>_xlfn.XLOOKUP(UPPER(TRIM('01_raw_data'!F204)),'04_departments'!A204:A259,'04_departments'!C204:C259,"Needs Review")</f>
        <v>Needs Review</v>
      </c>
      <c r="H201" t="str">
        <f>_xlfn.XLOOKUP('01_clean_data'!G201, '04_departments'!$C$5:$C$60,'04_departments'!$D$5:$D$60,"Needs Review")</f>
        <v>Needs Review</v>
      </c>
      <c r="I201" t="str">
        <f>PROPER(TRIM('01_raw_data'!H204))</f>
        <v>Customer Success Manager</v>
      </c>
      <c r="J201" t="str">
        <f>IFERROR(UPPER('01_raw_data'!I204), "")</f>
        <v xml:space="preserve"> L3 </v>
      </c>
      <c r="K201" t="str">
        <f>IFERROR(UPPER('01_raw_data'!J204), "")</f>
        <v>M024</v>
      </c>
      <c r="L201" t="str">
        <f>IFERROR(VLOOKUP(K201,'05_manager_mapping'!$A$5:$B$64,2), "Missing")</f>
        <v>Noah Ryan</v>
      </c>
      <c r="M201" t="str">
        <f>IFERROR(_xlfn.XLOOKUP('01_raw_data'!L204,'06_location_master'!$B$5:$B$60,'06_location_master'!$C$5:$C$60), "Missing Location")</f>
        <v>Cork</v>
      </c>
      <c r="N201" t="str">
        <f>IFERROR(_xlfn.XLOOKUP(M201,'06_location_master'!$C$5:$C$60,'06_location_master'!$D$5:$D$60), "Missing Country")</f>
        <v>Ireland</v>
      </c>
      <c r="O201" t="str">
        <f>IFERROR(_xlfn.XLOOKUP(M201,'06_location_master'!$C$5:$C$60,'06_location_master'!$E$5:$E$60), "Missing State")</f>
        <v>Munster</v>
      </c>
      <c r="P201" s="17">
        <f>IFERROR(--'01_raw_data'!O204,"Missing Date")</f>
        <v>45923</v>
      </c>
      <c r="Q201" s="17">
        <f>IF(TRIM('01_raw_data'!P204)="","", IFERROR('01_raw_data'!P204, "check"))</f>
        <v>46076</v>
      </c>
      <c r="R201" t="str">
        <f>IFERROR(IF(OR(UPPER(TRIM('01_raw_data'!Q204))="A",UPPER(TRIM('01_raw_data'!Q204)="ACTVE"),UPPER(TRIM('01_raw_data'!Q204))="ACTIVE"), "Active", IF(OR(UPPER(TRIM('01_raw_data'!Q204)="INACTIVE"),UPPER(TRIM('01_raw_data'!Q204))="INACTVE"),"Inactive",IF(OR(UPPER(TRIM('01_raw_data'!Q204))="EXITED"), "Exited", IF(OR(UPPER(TRIM('01_raw_data'!Q204))="TERMINATED"), "Terminated", IF(OR(UPPER(TRIM('01_raw_data'!Q204))="LEFT"),"Left",IF(OR(UPPER(TRIM('01_raw_data'!Q204))="RESIGNED"),"Resigned")))))),"Check")</f>
        <v>Exited</v>
      </c>
      <c r="S201" s="19">
        <f>IFERROR(IF(VALUE('01_raw_data'!R204)&gt;0,VALUE('01_raw_data'!R204),"Check"),"Check")</f>
        <v>82000</v>
      </c>
      <c r="T201" s="19">
        <f>IFERROR(IF(VALUE('01_raw_data'!S204)&gt;0, VALUE('01_raw_data'!S204), "Check"), "Check")</f>
        <v>4100</v>
      </c>
      <c r="U201">
        <f>IFERROR(VLOOKUP(UPPER(TRIM('01_raw_data'!T204)),'07_performance_master'!$A$5:$B$14,2,FALSE),"Check")</f>
        <v>3</v>
      </c>
      <c r="V201">
        <f>IFERROR(IF(VALUE('01_raw_data'!U204)&gt;0,VALUE('01_raw_data'!U204),"Check"),"Check")</f>
        <v>23</v>
      </c>
      <c r="W201">
        <f>IFERROR(IF(VALUE('01_raw_data'!V204)&gt;=0, VALUE('01_raw_data'!V204), "Check"), "Check")</f>
        <v>13</v>
      </c>
      <c r="X201">
        <f>IFERROR(IF(VALUE('01_raw_data'!W204)&gt;=0, VALUE('01_raw_data'!W204),"Check"), "Check")</f>
        <v>8</v>
      </c>
      <c r="Y201">
        <f>IFERROR(IF(AND(VALUE('01_raw_data'!X204)&gt;=0, VALUE('01_raw_data'!X204)&lt;=100), VALUE('01_raw_data'!X204), "Check"), "Check")</f>
        <v>46</v>
      </c>
      <c r="Z201" t="str">
        <f>IFERROR(IF(OR(UPPER(TRIM('01_raw_data'!Y204))="YES", UPPER(TRIM('01_raw_data'!Y204))="PROMOTED"),"Promoted", IF(OR(UPPER(TRIM('01_raw_data'!Y204))="NO",UPPER(TRIM('01_raw_data'!Y204))="NOT PROMOTED"), "Not Promoted", "Check")),"Check")</f>
        <v>Not Promoted</v>
      </c>
      <c r="AA201" t="str">
        <f>IFERROR(PROPER(TRIM('01_raw_data'!Z204)), "")</f>
        <v>Bachelor'S</v>
      </c>
      <c r="AB201" t="str">
        <f>IFERROR(PROPER(TRIM('01_raw_data'!AA204)),"")</f>
        <v>Internal Transfer</v>
      </c>
      <c r="AC201" t="str">
        <f>IFERROR(IF(UPPER(TRIM('01_raw_data'!AB204))="HYBRID","Hybrid",IF(OR(UPPER(TRIM('01_raw_data'!AB204))="REMOTE",UPPER(TRIM('01_raw_data'!AB204))="WFH",UPPER(TRIM('01_raw_data'!AB204))="WORK FROM HOME"),"Remote",IF(OR(UPPER(TRIM('01_raw_data'!AB204))="ONSITE",UPPER(TRIM('01_raw_data'!AB204))="ON-SITE",UPPER(TRIM('01_raw_data'!AB204))="OFFICE"),"Office"))),"Check")</f>
        <v>Remote</v>
      </c>
      <c r="AD201" t="str">
        <f>IFERROR(VLOOKUP(UPPER(TRIM('01_raw_data'!AC204)),'09_cost_center'!$A$5:$E$19,1,FALSE), "Check")</f>
        <v>EU-CC202</v>
      </c>
      <c r="AE201" t="str">
        <f>IFERROR(IF(OR(UPPER(TRIM('01_raw_data'!AD204))="CONTRACT", UPPER(TRIM('01_raw_data'!AD204))="CONTRACTOR"), "Contract", IF(OR(PROPER(TRIM('01_raw_data'!AD204))="FTE", UPPER(TRIM('01_raw_data'!AD204))="FULL TIME", UPPER(TRIM('01_raw_data'!AD204))="FULL-TIME"), "Full Time", IF(OR(UPPER(TRIM('01_raw_data'!AD204))="INTERN", UPPER(TRIM('01_raw_data'!AD204))="INTERNSHIP"), "Intern", IF(OR(UPPER(TRIM('01_raw_data'!AD204))="PART TIME", UPPER(TRIM('01_raw_data'!AD204))="PART-TIME"), "Part Time")))), "Check")</f>
        <v>Full Time</v>
      </c>
      <c r="AF201">
        <f>IFERROR(IF(AND(VALUE('01_raw_data'!AE204)&gt;=0,VALUE('01_raw_data'!AE204)&lt;=100), VALUE('01_raw_data'!AE204), "Check"), "Check")</f>
        <v>54.8</v>
      </c>
    </row>
    <row r="202" spans="1:32" x14ac:dyDescent="0.2">
      <c r="A202" t="str">
        <f>"E"&amp;TEXT(VALUE(SUBSTITUTE(UPPER(TRIM('01_raw_data'!A205)),"E","")),"0000")</f>
        <v>E0201</v>
      </c>
      <c r="B202" t="str">
        <f>IF('01_raw_data'!B205="", "", PROPER(TRIM('01_raw_data'!B205)))</f>
        <v>Maria Brown</v>
      </c>
      <c r="C202" t="str">
        <f>_xlfn.XLOOKUP(PROPER(TRIM('01_raw_data'!C205)),'03_lookups'!$A$4:$A$9,'03_lookups'!$B$4:$B$9,"Needs Review")</f>
        <v>Female</v>
      </c>
      <c r="D202">
        <f>VALUE('01_raw_data'!D205)</f>
        <v>39</v>
      </c>
      <c r="E202" s="17">
        <f>IF(OR('01_raw_data'!E205="", LOWER(TRIM('01_raw_data'!E205))="not available"), "Missing", '01_raw_data'!E205)</f>
        <v>31827</v>
      </c>
      <c r="F202" t="str">
        <f t="shared" si="3"/>
        <v>Valid</v>
      </c>
      <c r="G202" t="str">
        <f>_xlfn.XLOOKUP(UPPER(TRIM('01_raw_data'!F205)),'04_departments'!A205:A260,'04_departments'!C205:C260,"Needs Review")</f>
        <v>Needs Review</v>
      </c>
      <c r="H202" t="str">
        <f>_xlfn.XLOOKUP('01_clean_data'!G202, '04_departments'!$C$5:$C$60,'04_departments'!$D$5:$D$60,"Needs Review")</f>
        <v>Needs Review</v>
      </c>
      <c r="I202" t="str">
        <f>PROPER(TRIM('01_raw_data'!H205))</f>
        <v>Engineering Lead</v>
      </c>
      <c r="J202" t="str">
        <f>IFERROR(UPPER('01_raw_data'!I205), "")</f>
        <v>L5</v>
      </c>
      <c r="K202" t="str">
        <f>IFERROR(UPPER('01_raw_data'!J205), "")</f>
        <v>M030</v>
      </c>
      <c r="L202" t="str">
        <f>IFERROR(VLOOKUP(K202,'05_manager_mapping'!$A$5:$B$64,2), "Missing")</f>
        <v>Sem Thomas</v>
      </c>
      <c r="M202" t="str">
        <f>IFERROR(_xlfn.XLOOKUP('01_raw_data'!L205,'06_location_master'!$B$5:$B$60,'06_location_master'!$C$5:$C$60), "Missing Location")</f>
        <v>Manchester</v>
      </c>
      <c r="N202" t="str">
        <f>IFERROR(_xlfn.XLOOKUP(M202,'06_location_master'!$C$5:$C$60,'06_location_master'!$D$5:$D$60), "Missing Country")</f>
        <v>United Kingdom</v>
      </c>
      <c r="O202" t="str">
        <f>IFERROR(_xlfn.XLOOKUP(M202,'06_location_master'!$C$5:$C$60,'06_location_master'!$E$5:$E$60), "Missing State")</f>
        <v>England</v>
      </c>
      <c r="P202" s="17">
        <f>IFERROR(--'01_raw_data'!O205,"Missing Date")</f>
        <v>44520</v>
      </c>
      <c r="Q202" s="17" t="str">
        <f>IF(TRIM('01_raw_data'!P205)="","", IFERROR('01_raw_data'!P205, "check"))</f>
        <v/>
      </c>
      <c r="R202" t="str">
        <f>IFERROR(IF(OR(UPPER(TRIM('01_raw_data'!Q205))="A",UPPER(TRIM('01_raw_data'!Q205)="ACTVE"),UPPER(TRIM('01_raw_data'!Q205))="ACTIVE"), "Active", IF(OR(UPPER(TRIM('01_raw_data'!Q205)="INACTIVE"),UPPER(TRIM('01_raw_data'!Q205))="INACTVE"),"Inactive",IF(OR(UPPER(TRIM('01_raw_data'!Q205))="EXITED"), "Exited", IF(OR(UPPER(TRIM('01_raw_data'!Q205))="TERMINATED"), "Terminated", IF(OR(UPPER(TRIM('01_raw_data'!Q205))="LEFT"),"Left",IF(OR(UPPER(TRIM('01_raw_data'!Q205))="RESIGNED"),"Resigned")))))),"Check")</f>
        <v>Active</v>
      </c>
      <c r="S202" s="19">
        <f>IFERROR(IF(VALUE('01_raw_data'!R205)&gt;0,VALUE('01_raw_data'!R205),"Check"),"Check")</f>
        <v>142000</v>
      </c>
      <c r="T202" s="19">
        <f>IFERROR(IF(VALUE('01_raw_data'!S205)&gt;0, VALUE('01_raw_data'!S205), "Check"), "Check")</f>
        <v>8500</v>
      </c>
      <c r="U202">
        <f>IFERROR(VLOOKUP(UPPER(TRIM('01_raw_data'!T205)),'07_performance_master'!$A$5:$B$14,2,FALSE),"Check")</f>
        <v>3</v>
      </c>
      <c r="V202">
        <f>IFERROR(IF(VALUE('01_raw_data'!U205)&gt;0,VALUE('01_raw_data'!U205),"Check"),"Check")</f>
        <v>12</v>
      </c>
      <c r="W202">
        <f>IFERROR(IF(VALUE('01_raw_data'!V205)&gt;=0, VALUE('01_raw_data'!V205), "Check"), "Check")</f>
        <v>11</v>
      </c>
      <c r="X202">
        <f>IFERROR(IF(VALUE('01_raw_data'!W205)&gt;=0, VALUE('01_raw_data'!W205),"Check"), "Check")</f>
        <v>7</v>
      </c>
      <c r="Y202" t="str">
        <f>IFERROR(IF(AND(VALUE('01_raw_data'!X205)&gt;=0, VALUE('01_raw_data'!X205)&lt;=100), VALUE('01_raw_data'!X205), "Check"), "Check")</f>
        <v>Check</v>
      </c>
      <c r="Z202" t="str">
        <f>IFERROR(IF(OR(UPPER(TRIM('01_raw_data'!Y205))="YES", UPPER(TRIM('01_raw_data'!Y205))="PROMOTED"),"Promoted", IF(OR(UPPER(TRIM('01_raw_data'!Y205))="NO",UPPER(TRIM('01_raw_data'!Y205))="NOT PROMOTED"), "Not Promoted", "Check")),"Check")</f>
        <v>Not Promoted</v>
      </c>
      <c r="AA202" t="str">
        <f>IFERROR(PROPER(TRIM('01_raw_data'!Z205)), "")</f>
        <v>Bachelor'S</v>
      </c>
      <c r="AB202" t="str">
        <f>IFERROR(PROPER(TRIM('01_raw_data'!AA205)),"")</f>
        <v>Indeed</v>
      </c>
      <c r="AC202" t="str">
        <f>IFERROR(IF(UPPER(TRIM('01_raw_data'!AB205))="HYBRID","Hybrid",IF(OR(UPPER(TRIM('01_raw_data'!AB205))="REMOTE",UPPER(TRIM('01_raw_data'!AB205))="WFH",UPPER(TRIM('01_raw_data'!AB205))="WORK FROM HOME"),"Remote",IF(OR(UPPER(TRIM('01_raw_data'!AB205))="ONSITE",UPPER(TRIM('01_raw_data'!AB205))="ON-SITE",UPPER(TRIM('01_raw_data'!AB205))="OFFICE"),"Office"))),"Check")</f>
        <v>Office</v>
      </c>
      <c r="AD202" t="str">
        <f>IFERROR(VLOOKUP(UPPER(TRIM('01_raw_data'!AC205)),'09_cost_center'!$A$5:$E$19,1,FALSE), "Check")</f>
        <v>EU-CC101</v>
      </c>
      <c r="AE202" t="str">
        <f>IFERROR(IF(OR(UPPER(TRIM('01_raw_data'!AD205))="CONTRACT", UPPER(TRIM('01_raw_data'!AD205))="CONTRACTOR"), "Contract", IF(OR(PROPER(TRIM('01_raw_data'!AD205))="FTE", UPPER(TRIM('01_raw_data'!AD205))="FULL TIME", UPPER(TRIM('01_raw_data'!AD205))="FULL-TIME"), "Full Time", IF(OR(UPPER(TRIM('01_raw_data'!AD205))="INTERN", UPPER(TRIM('01_raw_data'!AD205))="INTERNSHIP"), "Intern", IF(OR(UPPER(TRIM('01_raw_data'!AD205))="PART TIME", UPPER(TRIM('01_raw_data'!AD205))="PART-TIME"), "Part Time")))), "Check")</f>
        <v>Full Time</v>
      </c>
      <c r="AF202">
        <f>IFERROR(IF(AND(VALUE('01_raw_data'!AE205)&gt;=0,VALUE('01_raw_data'!AE205)&lt;=100), VALUE('01_raw_data'!AE205), "Check"), "Check")</f>
        <v>64.5</v>
      </c>
    </row>
    <row r="203" spans="1:32" x14ac:dyDescent="0.2">
      <c r="A203" t="str">
        <f>"E"&amp;TEXT(VALUE(SUBSTITUTE(UPPER(TRIM('01_raw_data'!A206)),"E","")),"0000")</f>
        <v>E0202</v>
      </c>
      <c r="B203" t="str">
        <f>IF('01_raw_data'!B206="", "", PROPER(TRIM('01_raw_data'!B206)))</f>
        <v>Sara Ryan</v>
      </c>
      <c r="C203" t="str">
        <f>_xlfn.XLOOKUP(PROPER(TRIM('01_raw_data'!C206)),'03_lookups'!$A$4:$A$9,'03_lookups'!$B$4:$B$9,"Needs Review")</f>
        <v>Female</v>
      </c>
      <c r="D203">
        <f>VALUE('01_raw_data'!D206)</f>
        <v>30</v>
      </c>
      <c r="E203" s="17" t="str">
        <f>IF(OR('01_raw_data'!E206="", LOWER(TRIM('01_raw_data'!E206))="not available"), "Missing", '01_raw_data'!E206)</f>
        <v>01-08-1996</v>
      </c>
      <c r="F203" t="str">
        <f t="shared" si="3"/>
        <v>Needs Review</v>
      </c>
      <c r="G203" t="str">
        <f>_xlfn.XLOOKUP(UPPER(TRIM('01_raw_data'!F206)),'04_departments'!A206:A261,'04_departments'!C206:C261,"Needs Review")</f>
        <v>Needs Review</v>
      </c>
      <c r="H203" t="str">
        <f>_xlfn.XLOOKUP('01_clean_data'!G203, '04_departments'!$C$5:$C$60,'04_departments'!$D$5:$D$60,"Needs Review")</f>
        <v>Needs Review</v>
      </c>
      <c r="I203" t="str">
        <f>PROPER(TRIM('01_raw_data'!H206))</f>
        <v>Talent Acquisition Specialist</v>
      </c>
      <c r="J203" t="str">
        <f>IFERROR(UPPER('01_raw_data'!I206), "")</f>
        <v xml:space="preserve"> L5 </v>
      </c>
      <c r="K203" t="str">
        <f>IFERROR(UPPER('01_raw_data'!J206), "")</f>
        <v>M060</v>
      </c>
      <c r="L203" t="str">
        <f>IFERROR(VLOOKUP(K203,'05_manager_mapping'!$A$5:$B$64,2), "Missing")</f>
        <v>Matteo Wagner</v>
      </c>
      <c r="M203" t="str">
        <f>IFERROR(_xlfn.XLOOKUP('01_raw_data'!L206,'06_location_master'!$B$5:$B$60,'06_location_master'!$C$5:$C$60), "Missing Location")</f>
        <v>Missing Location</v>
      </c>
      <c r="N203" t="str">
        <f>IFERROR(_xlfn.XLOOKUP(M203,'06_location_master'!$C$5:$C$60,'06_location_master'!$D$5:$D$60), "Missing Country")</f>
        <v>Missing Country</v>
      </c>
      <c r="O203" t="str">
        <f>IFERROR(_xlfn.XLOOKUP(M203,'06_location_master'!$C$5:$C$60,'06_location_master'!$E$5:$E$60), "Missing State")</f>
        <v>Missing State</v>
      </c>
      <c r="P203" s="17">
        <f>IFERROR(--'01_raw_data'!O206,"Missing Date")</f>
        <v>45737</v>
      </c>
      <c r="Q203" s="17" t="str">
        <f>IF(TRIM('01_raw_data'!P206)="","", IFERROR('01_raw_data'!P206, "check"))</f>
        <v/>
      </c>
      <c r="R203" t="str">
        <f>IFERROR(IF(OR(UPPER(TRIM('01_raw_data'!Q206))="A",UPPER(TRIM('01_raw_data'!Q206)="ACTVE"),UPPER(TRIM('01_raw_data'!Q206))="ACTIVE"), "Active", IF(OR(UPPER(TRIM('01_raw_data'!Q206)="INACTIVE"),UPPER(TRIM('01_raw_data'!Q206))="INACTVE"),"Inactive",IF(OR(UPPER(TRIM('01_raw_data'!Q206))="EXITED"), "Exited", IF(OR(UPPER(TRIM('01_raw_data'!Q206))="TERMINATED"), "Terminated", IF(OR(UPPER(TRIM('01_raw_data'!Q206))="LEFT"),"Left",IF(OR(UPPER(TRIM('01_raw_data'!Q206))="RESIGNED"),"Resigned")))))),"Check")</f>
        <v>Active</v>
      </c>
      <c r="S203" s="19">
        <f>IFERROR(IF(VALUE('01_raw_data'!R206)&gt;0,VALUE('01_raw_data'!R206),"Check"),"Check")</f>
        <v>144000</v>
      </c>
      <c r="T203" s="19">
        <f>IFERROR(IF(VALUE('01_raw_data'!S206)&gt;0, VALUE('01_raw_data'!S206), "Check"), "Check")</f>
        <v>8600</v>
      </c>
      <c r="U203">
        <f>IFERROR(VLOOKUP(UPPER(TRIM('01_raw_data'!T206)),'07_performance_master'!$A$5:$B$14,2,FALSE),"Check")</f>
        <v>3</v>
      </c>
      <c r="V203" t="str">
        <f>IFERROR(IF(VALUE('01_raw_data'!U206)&gt;0,VALUE('01_raw_data'!U206),"Check"),"Check")</f>
        <v>Check</v>
      </c>
      <c r="W203">
        <f>IFERROR(IF(VALUE('01_raw_data'!V206)&gt;=0, VALUE('01_raw_data'!V206), "Check"), "Check")</f>
        <v>8</v>
      </c>
      <c r="X203">
        <f>IFERROR(IF(VALUE('01_raw_data'!W206)&gt;=0, VALUE('01_raw_data'!W206),"Check"), "Check")</f>
        <v>17</v>
      </c>
      <c r="Y203">
        <f>IFERROR(IF(AND(VALUE('01_raw_data'!X206)&gt;=0, VALUE('01_raw_data'!X206)&lt;=100), VALUE('01_raw_data'!X206), "Check"), "Check")</f>
        <v>70</v>
      </c>
      <c r="Z203" t="str">
        <f>IFERROR(IF(OR(UPPER(TRIM('01_raw_data'!Y206))="YES", UPPER(TRIM('01_raw_data'!Y206))="PROMOTED"),"Promoted", IF(OR(UPPER(TRIM('01_raw_data'!Y206))="NO",UPPER(TRIM('01_raw_data'!Y206))="NOT PROMOTED"), "Not Promoted", "Check")),"Check")</f>
        <v>Not Promoted</v>
      </c>
      <c r="AA203" t="str">
        <f>IFERROR(PROPER(TRIM('01_raw_data'!Z206)), "")</f>
        <v>Master'S</v>
      </c>
      <c r="AB203" t="str">
        <f>IFERROR(PROPER(TRIM('01_raw_data'!AA206)),"")</f>
        <v>Linkedin</v>
      </c>
      <c r="AC203" t="str">
        <f>IFERROR(IF(UPPER(TRIM('01_raw_data'!AB206))="HYBRID","Hybrid",IF(OR(UPPER(TRIM('01_raw_data'!AB206))="REMOTE",UPPER(TRIM('01_raw_data'!AB206))="WFH",UPPER(TRIM('01_raw_data'!AB206))="WORK FROM HOME"),"Remote",IF(OR(UPPER(TRIM('01_raw_data'!AB206))="ONSITE",UPPER(TRIM('01_raw_data'!AB206))="ON-SITE",UPPER(TRIM('01_raw_data'!AB206))="OFFICE"),"Office"))),"Check")</f>
        <v>Hybrid</v>
      </c>
      <c r="AD203" t="str">
        <f>IFERROR(VLOOKUP(UPPER(TRIM('01_raw_data'!AC206)),'09_cost_center'!$A$5:$E$19,1,FALSE), "Check")</f>
        <v>EU-CC302</v>
      </c>
      <c r="AE203" t="str">
        <f>IFERROR(IF(OR(UPPER(TRIM('01_raw_data'!AD206))="CONTRACT", UPPER(TRIM('01_raw_data'!AD206))="CONTRACTOR"), "Contract", IF(OR(PROPER(TRIM('01_raw_data'!AD206))="FTE", UPPER(TRIM('01_raw_data'!AD206))="FULL TIME", UPPER(TRIM('01_raw_data'!AD206))="FULL-TIME"), "Full Time", IF(OR(UPPER(TRIM('01_raw_data'!AD206))="INTERN", UPPER(TRIM('01_raw_data'!AD206))="INTERNSHIP"), "Intern", IF(OR(UPPER(TRIM('01_raw_data'!AD206))="PART TIME", UPPER(TRIM('01_raw_data'!AD206))="PART-TIME"), "Part Time")))), "Check")</f>
        <v>Contract</v>
      </c>
      <c r="AF203">
        <f>IFERROR(IF(AND(VALUE('01_raw_data'!AE206)&gt;=0,VALUE('01_raw_data'!AE206)&lt;=100), VALUE('01_raw_data'!AE206), "Check"), "Check")</f>
        <v>53</v>
      </c>
    </row>
    <row r="204" spans="1:32" x14ac:dyDescent="0.2">
      <c r="A204" t="str">
        <f>"E"&amp;TEXT(VALUE(SUBSTITUTE(UPPER(TRIM('01_raw_data'!A207)),"E","")),"0000")</f>
        <v>E0203</v>
      </c>
      <c r="B204" t="str">
        <f>IF('01_raw_data'!B207="", "", PROPER(TRIM('01_raw_data'!B207)))</f>
        <v>Andrea Ferrari</v>
      </c>
      <c r="C204" t="str">
        <f>_xlfn.XLOOKUP(PROPER(TRIM('01_raw_data'!C207)),'03_lookups'!$A$4:$A$9,'03_lookups'!$B$4:$B$9,"Needs Review")</f>
        <v>Male</v>
      </c>
      <c r="D204">
        <f>VALUE('01_raw_data'!D207)</f>
        <v>39</v>
      </c>
      <c r="E204" s="17">
        <f>IF(OR('01_raw_data'!E207="", LOWER(TRIM('01_raw_data'!E207))="not available"), "Missing", '01_raw_data'!E207)</f>
        <v>31865</v>
      </c>
      <c r="F204" t="str">
        <f t="shared" si="3"/>
        <v>Valid</v>
      </c>
      <c r="G204" t="str">
        <f>_xlfn.XLOOKUP(UPPER(TRIM('01_raw_data'!F207)),'04_departments'!A207:A262,'04_departments'!C207:C262,"Needs Review")</f>
        <v>Needs Review</v>
      </c>
      <c r="H204" t="str">
        <f>_xlfn.XLOOKUP('01_clean_data'!G204, '04_departments'!$C$5:$C$60,'04_departments'!$D$5:$D$60,"Needs Review")</f>
        <v>Needs Review</v>
      </c>
      <c r="I204" t="str">
        <f>PROPER(TRIM('01_raw_data'!H207))</f>
        <v>Operations Manager</v>
      </c>
      <c r="J204" t="str">
        <f>IFERROR(UPPER('01_raw_data'!I207), "")</f>
        <v xml:space="preserve"> L1 </v>
      </c>
      <c r="K204" t="str">
        <f>IFERROR(UPPER('01_raw_data'!J207), "")</f>
        <v>M010</v>
      </c>
      <c r="L204" t="str">
        <f>IFERROR(VLOOKUP(K204,'05_manager_mapping'!$A$5:$B$64,2), "Missing")</f>
        <v>Lotte Muller</v>
      </c>
      <c r="M204" t="str">
        <f>IFERROR(_xlfn.XLOOKUP('01_raw_data'!L207,'06_location_master'!$B$5:$B$60,'06_location_master'!$C$5:$C$60), "Missing Location")</f>
        <v>Warsaw</v>
      </c>
      <c r="N204" t="str">
        <f>IFERROR(_xlfn.XLOOKUP(M204,'06_location_master'!$C$5:$C$60,'06_location_master'!$D$5:$D$60), "Missing Country")</f>
        <v>Poland</v>
      </c>
      <c r="O204" t="str">
        <f>IFERROR(_xlfn.XLOOKUP(M204,'06_location_master'!$C$5:$C$60,'06_location_master'!$E$5:$E$60), "Missing State")</f>
        <v>Masovian</v>
      </c>
      <c r="P204" s="17">
        <f>IFERROR(--'01_raw_data'!O207,"Missing Date")</f>
        <v>45066</v>
      </c>
      <c r="Q204" s="17" t="str">
        <f>IF(TRIM('01_raw_data'!P207)="","", IFERROR('01_raw_data'!P207, "check"))</f>
        <v/>
      </c>
      <c r="R204" t="str">
        <f>IFERROR(IF(OR(UPPER(TRIM('01_raw_data'!Q207))="A",UPPER(TRIM('01_raw_data'!Q207)="ACTVE"),UPPER(TRIM('01_raw_data'!Q207))="ACTIVE"), "Active", IF(OR(UPPER(TRIM('01_raw_data'!Q207)="INACTIVE"),UPPER(TRIM('01_raw_data'!Q207))="INACTVE"),"Inactive",IF(OR(UPPER(TRIM('01_raw_data'!Q207))="EXITED"), "Exited", IF(OR(UPPER(TRIM('01_raw_data'!Q207))="TERMINATED"), "Terminated", IF(OR(UPPER(TRIM('01_raw_data'!Q207))="LEFT"),"Left",IF(OR(UPPER(TRIM('01_raw_data'!Q207))="RESIGNED"),"Resigned")))))),"Check")</f>
        <v>Active</v>
      </c>
      <c r="S204" s="19">
        <f>IFERROR(IF(VALUE('01_raw_data'!R207)&gt;0,VALUE('01_raw_data'!R207),"Check"),"Check")</f>
        <v>27000</v>
      </c>
      <c r="T204" s="19">
        <f>IFERROR(IF(VALUE('01_raw_data'!S207)&gt;0, VALUE('01_raw_data'!S207), "Check"), "Check")</f>
        <v>1400</v>
      </c>
      <c r="U204">
        <f>IFERROR(VLOOKUP(UPPER(TRIM('01_raw_data'!T207)),'07_performance_master'!$A$5:$B$14,2,FALSE),"Check")</f>
        <v>3</v>
      </c>
      <c r="V204">
        <f>IFERROR(IF(VALUE('01_raw_data'!U207)&gt;0,VALUE('01_raw_data'!U207),"Check"),"Check")</f>
        <v>19</v>
      </c>
      <c r="W204">
        <f>IFERROR(IF(VALUE('01_raw_data'!V207)&gt;=0, VALUE('01_raw_data'!V207), "Check"), "Check")</f>
        <v>8</v>
      </c>
      <c r="X204">
        <f>IFERROR(IF(VALUE('01_raw_data'!W207)&gt;=0, VALUE('01_raw_data'!W207),"Check"), "Check")</f>
        <v>8</v>
      </c>
      <c r="Y204">
        <f>IFERROR(IF(AND(VALUE('01_raw_data'!X207)&gt;=0, VALUE('01_raw_data'!X207)&lt;=100), VALUE('01_raw_data'!X207), "Check"), "Check")</f>
        <v>52</v>
      </c>
      <c r="Z204" t="str">
        <f>IFERROR(IF(OR(UPPER(TRIM('01_raw_data'!Y207))="YES", UPPER(TRIM('01_raw_data'!Y207))="PROMOTED"),"Promoted", IF(OR(UPPER(TRIM('01_raw_data'!Y207))="NO",UPPER(TRIM('01_raw_data'!Y207))="NOT PROMOTED"), "Not Promoted", "Check")),"Check")</f>
        <v>Not Promoted</v>
      </c>
      <c r="AA204" t="str">
        <f>IFERROR(PROPER(TRIM('01_raw_data'!Z207)), "")</f>
        <v>Bachelor'S</v>
      </c>
      <c r="AB204" t="str">
        <f>IFERROR(PROPER(TRIM('01_raw_data'!AA207)),"")</f>
        <v>European Job Board</v>
      </c>
      <c r="AC204" t="str">
        <f>IFERROR(IF(UPPER(TRIM('01_raw_data'!AB207))="HYBRID","Hybrid",IF(OR(UPPER(TRIM('01_raw_data'!AB207))="REMOTE",UPPER(TRIM('01_raw_data'!AB207))="WFH",UPPER(TRIM('01_raw_data'!AB207))="WORK FROM HOME"),"Remote",IF(OR(UPPER(TRIM('01_raw_data'!AB207))="ONSITE",UPPER(TRIM('01_raw_data'!AB207))="ON-SITE",UPPER(TRIM('01_raw_data'!AB207))="OFFICE"),"Office"))),"Check")</f>
        <v>Hybrid</v>
      </c>
      <c r="AD204" t="str">
        <f>IFERROR(VLOOKUP(UPPER(TRIM('01_raw_data'!AC207)),'09_cost_center'!$A$5:$E$19,1,FALSE), "Check")</f>
        <v>EU-CC401</v>
      </c>
      <c r="AE204" t="str">
        <f>IFERROR(IF(OR(UPPER(TRIM('01_raw_data'!AD207))="CONTRACT", UPPER(TRIM('01_raw_data'!AD207))="CONTRACTOR"), "Contract", IF(OR(PROPER(TRIM('01_raw_data'!AD207))="FTE", UPPER(TRIM('01_raw_data'!AD207))="FULL TIME", UPPER(TRIM('01_raw_data'!AD207))="FULL-TIME"), "Full Time", IF(OR(UPPER(TRIM('01_raw_data'!AD207))="INTERN", UPPER(TRIM('01_raw_data'!AD207))="INTERNSHIP"), "Intern", IF(OR(UPPER(TRIM('01_raw_data'!AD207))="PART TIME", UPPER(TRIM('01_raw_data'!AD207))="PART-TIME"), "Part Time")))), "Check")</f>
        <v>Full Time</v>
      </c>
      <c r="AF204">
        <f>IFERROR(IF(AND(VALUE('01_raw_data'!AE207)&gt;=0,VALUE('01_raw_data'!AE207)&lt;=100), VALUE('01_raw_data'!AE207), "Check"), "Check")</f>
        <v>56</v>
      </c>
    </row>
    <row r="205" spans="1:32" x14ac:dyDescent="0.2">
      <c r="A205" t="str">
        <f>"E"&amp;TEXT(VALUE(SUBSTITUTE(UPPER(TRIM('01_raw_data'!A208)),"E","")),"0000")</f>
        <v>E0204</v>
      </c>
      <c r="B205" t="str">
        <f>IF('01_raw_data'!B208="", "", PROPER(TRIM('01_raw_data'!B208)))</f>
        <v>Maria Gonzalez</v>
      </c>
      <c r="C205" t="str">
        <f>_xlfn.XLOOKUP(PROPER(TRIM('01_raw_data'!C208)),'03_lookups'!$A$4:$A$9,'03_lookups'!$B$4:$B$9,"Needs Review")</f>
        <v>Male</v>
      </c>
      <c r="D205">
        <f>VALUE('01_raw_data'!D208)</f>
        <v>32</v>
      </c>
      <c r="E205" s="17">
        <f>IF(OR('01_raw_data'!E208="", LOWER(TRIM('01_raw_data'!E208))="not available"), "Missing", '01_raw_data'!E208)</f>
        <v>34401</v>
      </c>
      <c r="F205" t="str">
        <f t="shared" si="3"/>
        <v>Valid</v>
      </c>
      <c r="G205" t="str">
        <f>_xlfn.XLOOKUP(UPPER(TRIM('01_raw_data'!F208)),'04_departments'!A208:A263,'04_departments'!C208:C263,"Needs Review")</f>
        <v>Needs Review</v>
      </c>
      <c r="H205" t="str">
        <f>_xlfn.XLOOKUP('01_clean_data'!G205, '04_departments'!$C$5:$C$60,'04_departments'!$D$5:$D$60,"Needs Review")</f>
        <v>Needs Review</v>
      </c>
      <c r="I205" t="str">
        <f>PROPER(TRIM('01_raw_data'!H208))</f>
        <v>Product Analyst</v>
      </c>
      <c r="J205" t="str">
        <f>IFERROR(UPPER('01_raw_data'!I208), "")</f>
        <v>L3</v>
      </c>
      <c r="K205" t="str">
        <f>IFERROR(UPPER('01_raw_data'!J208), "")</f>
        <v>M031</v>
      </c>
      <c r="L205" t="str">
        <f>IFERROR(VLOOKUP(K205,'05_manager_mapping'!$A$5:$B$64,2), "Missing")</f>
        <v>Felix Pereira</v>
      </c>
      <c r="M205" t="str">
        <f>IFERROR(_xlfn.XLOOKUP('01_raw_data'!L208,'06_location_master'!$B$5:$B$60,'06_location_master'!$C$5:$C$60), "Missing Location")</f>
        <v>Missing Location</v>
      </c>
      <c r="N205" t="str">
        <f>IFERROR(_xlfn.XLOOKUP(M205,'06_location_master'!$C$5:$C$60,'06_location_master'!$D$5:$D$60), "Missing Country")</f>
        <v>Missing Country</v>
      </c>
      <c r="O205" t="str">
        <f>IFERROR(_xlfn.XLOOKUP(M205,'06_location_master'!$C$5:$C$60,'06_location_master'!$E$5:$E$60), "Missing State")</f>
        <v>Missing State</v>
      </c>
      <c r="P205" s="17">
        <f>IFERROR(--'01_raw_data'!O208,"Missing Date")</f>
        <v>43776</v>
      </c>
      <c r="Q205" s="17" t="str">
        <f>IF(TRIM('01_raw_data'!P208)="","", IFERROR('01_raw_data'!P208, "check"))</f>
        <v/>
      </c>
      <c r="R205" t="str">
        <f>IFERROR(IF(OR(UPPER(TRIM('01_raw_data'!Q208))="A",UPPER(TRIM('01_raw_data'!Q208)="ACTVE"),UPPER(TRIM('01_raw_data'!Q208))="ACTIVE"), "Active", IF(OR(UPPER(TRIM('01_raw_data'!Q208)="INACTIVE"),UPPER(TRIM('01_raw_data'!Q208))="INACTVE"),"Inactive",IF(OR(UPPER(TRIM('01_raw_data'!Q208))="EXITED"), "Exited", IF(OR(UPPER(TRIM('01_raw_data'!Q208))="TERMINATED"), "Terminated", IF(OR(UPPER(TRIM('01_raw_data'!Q208))="LEFT"),"Left",IF(OR(UPPER(TRIM('01_raw_data'!Q208))="RESIGNED"),"Resigned")))))),"Check")</f>
        <v>Active</v>
      </c>
      <c r="S205" s="19">
        <f>IFERROR(IF(VALUE('01_raw_data'!R208)&gt;0,VALUE('01_raw_data'!R208),"Check"),"Check")</f>
        <v>62000</v>
      </c>
      <c r="T205" s="19">
        <f>IFERROR(IF(VALUE('01_raw_data'!S208)&gt;0, VALUE('01_raw_data'!S208), "Check"), "Check")</f>
        <v>8700</v>
      </c>
      <c r="U205">
        <f>IFERROR(VLOOKUP(UPPER(TRIM('01_raw_data'!T208)),'07_performance_master'!$A$5:$B$14,2,FALSE),"Check")</f>
        <v>5</v>
      </c>
      <c r="V205">
        <f>IFERROR(IF(VALUE('01_raw_data'!U208)&gt;0,VALUE('01_raw_data'!U208),"Check"),"Check")</f>
        <v>48</v>
      </c>
      <c r="W205">
        <f>IFERROR(IF(VALUE('01_raw_data'!V208)&gt;=0, VALUE('01_raw_data'!V208), "Check"), "Check")</f>
        <v>13</v>
      </c>
      <c r="X205">
        <f>IFERROR(IF(VALUE('01_raw_data'!W208)&gt;=0, VALUE('01_raw_data'!W208),"Check"), "Check")</f>
        <v>4</v>
      </c>
      <c r="Y205">
        <f>IFERROR(IF(AND(VALUE('01_raw_data'!X208)&gt;=0, VALUE('01_raw_data'!X208)&lt;=100), VALUE('01_raw_data'!X208), "Check"), "Check")</f>
        <v>78</v>
      </c>
      <c r="Z205" t="str">
        <f>IFERROR(IF(OR(UPPER(TRIM('01_raw_data'!Y208))="YES", UPPER(TRIM('01_raw_data'!Y208))="PROMOTED"),"Promoted", IF(OR(UPPER(TRIM('01_raw_data'!Y208))="NO",UPPER(TRIM('01_raw_data'!Y208))="NOT PROMOTED"), "Not Promoted", "Check")),"Check")</f>
        <v>Not Promoted</v>
      </c>
      <c r="AA205" t="str">
        <f>IFERROR(PROPER(TRIM('01_raw_data'!Z208)), "")</f>
        <v>Bachelor'S</v>
      </c>
      <c r="AB205" t="str">
        <f>IFERROR(PROPER(TRIM('01_raw_data'!AA208)),"")</f>
        <v>Company Careers Page</v>
      </c>
      <c r="AC205" t="str">
        <f>IFERROR(IF(UPPER(TRIM('01_raw_data'!AB208))="HYBRID","Hybrid",IF(OR(UPPER(TRIM('01_raw_data'!AB208))="REMOTE",UPPER(TRIM('01_raw_data'!AB208))="WFH",UPPER(TRIM('01_raw_data'!AB208))="WORK FROM HOME"),"Remote",IF(OR(UPPER(TRIM('01_raw_data'!AB208))="ONSITE",UPPER(TRIM('01_raw_data'!AB208))="ON-SITE",UPPER(TRIM('01_raw_data'!AB208))="OFFICE"),"Office"))),"Check")</f>
        <v>Remote</v>
      </c>
      <c r="AD205" t="str">
        <f>IFERROR(VLOOKUP(UPPER(TRIM('01_raw_data'!AC208)),'09_cost_center'!$A$5:$E$19,1,FALSE), "Check")</f>
        <v>EU-CC102</v>
      </c>
      <c r="AE205" t="str">
        <f>IFERROR(IF(OR(UPPER(TRIM('01_raw_data'!AD208))="CONTRACT", UPPER(TRIM('01_raw_data'!AD208))="CONTRACTOR"), "Contract", IF(OR(PROPER(TRIM('01_raw_data'!AD208))="FTE", UPPER(TRIM('01_raw_data'!AD208))="FULL TIME", UPPER(TRIM('01_raw_data'!AD208))="FULL-TIME"), "Full Time", IF(OR(UPPER(TRIM('01_raw_data'!AD208))="INTERN", UPPER(TRIM('01_raw_data'!AD208))="INTERNSHIP"), "Intern", IF(OR(UPPER(TRIM('01_raw_data'!AD208))="PART TIME", UPPER(TRIM('01_raw_data'!AD208))="PART-TIME"), "Part Time")))), "Check")</f>
        <v>Full Time</v>
      </c>
      <c r="AF205">
        <f>IFERROR(IF(AND(VALUE('01_raw_data'!AE208)&gt;=0,VALUE('01_raw_data'!AE208)&lt;=100), VALUE('01_raw_data'!AE208), "Check"), "Check")</f>
        <v>90.3</v>
      </c>
    </row>
    <row r="206" spans="1:32" x14ac:dyDescent="0.2">
      <c r="A206" t="str">
        <f>"E"&amp;TEXT(VALUE(SUBSTITUTE(UPPER(TRIM('01_raw_data'!A209)),"E","")),"0000")</f>
        <v>E0205</v>
      </c>
      <c r="B206" t="str">
        <f>IF('01_raw_data'!B209="", "", PROPER(TRIM('01_raw_data'!B209)))</f>
        <v>Emilia Ferreira</v>
      </c>
      <c r="C206" t="str">
        <f>_xlfn.XLOOKUP(PROPER(TRIM('01_raw_data'!C209)),'03_lookups'!$A$4:$A$9,'03_lookups'!$B$4:$B$9,"Needs Review")</f>
        <v>Male</v>
      </c>
      <c r="D206">
        <f>VALUE('01_raw_data'!D209)</f>
        <v>61</v>
      </c>
      <c r="E206" s="17">
        <f>IF(OR('01_raw_data'!E209="", LOWER(TRIM('01_raw_data'!E209))="not available"), "Missing", '01_raw_data'!E209)</f>
        <v>23615</v>
      </c>
      <c r="F206" t="str">
        <f t="shared" si="3"/>
        <v>Valid</v>
      </c>
      <c r="G206" t="str">
        <f>_xlfn.XLOOKUP(UPPER(TRIM('01_raw_data'!F209)),'04_departments'!A209:A264,'04_departments'!C209:C264,"Needs Review")</f>
        <v>Needs Review</v>
      </c>
      <c r="H206" t="str">
        <f>_xlfn.XLOOKUP('01_clean_data'!G206, '04_departments'!$C$5:$C$60,'04_departments'!$D$5:$D$60,"Needs Review")</f>
        <v>Needs Review</v>
      </c>
      <c r="I206" t="str">
        <f>PROPER(TRIM('01_raw_data'!H209))</f>
        <v>Marketing Executive</v>
      </c>
      <c r="J206" t="str">
        <f>IFERROR(UPPER('01_raw_data'!I209), "")</f>
        <v>L3</v>
      </c>
      <c r="K206" t="str">
        <f>IFERROR(UPPER('01_raw_data'!J209), "")</f>
        <v>M006</v>
      </c>
      <c r="L206" t="str">
        <f>IFERROR(VLOOKUP(K206,'05_manager_mapping'!$A$5:$B$64,2), "Missing")</f>
        <v>Aleksander Fischer</v>
      </c>
      <c r="M206" t="str">
        <f>IFERROR(_xlfn.XLOOKUP('01_raw_data'!L209,'06_location_master'!$B$5:$B$60,'06_location_master'!$C$5:$C$60), "Missing Location")</f>
        <v>Missing Location</v>
      </c>
      <c r="N206" t="str">
        <f>IFERROR(_xlfn.XLOOKUP(M206,'06_location_master'!$C$5:$C$60,'06_location_master'!$D$5:$D$60), "Missing Country")</f>
        <v>Missing Country</v>
      </c>
      <c r="O206" t="str">
        <f>IFERROR(_xlfn.XLOOKUP(M206,'06_location_master'!$C$5:$C$60,'06_location_master'!$E$5:$E$60), "Missing State")</f>
        <v>Missing State</v>
      </c>
      <c r="P206" s="17">
        <f>IFERROR(--'01_raw_data'!O209,"Missing Date")</f>
        <v>45299</v>
      </c>
      <c r="Q206" s="17" t="str">
        <f>IF(TRIM('01_raw_data'!P209)="","", IFERROR('01_raw_data'!P209, "check"))</f>
        <v/>
      </c>
      <c r="R206" t="str">
        <f>IFERROR(IF(OR(UPPER(TRIM('01_raw_data'!Q209))="A",UPPER(TRIM('01_raw_data'!Q209)="ACTVE"),UPPER(TRIM('01_raw_data'!Q209))="ACTIVE"), "Active", IF(OR(UPPER(TRIM('01_raw_data'!Q209)="INACTIVE"),UPPER(TRIM('01_raw_data'!Q209))="INACTVE"),"Inactive",IF(OR(UPPER(TRIM('01_raw_data'!Q209))="EXITED"), "Exited", IF(OR(UPPER(TRIM('01_raw_data'!Q209))="TERMINATED"), "Terminated", IF(OR(UPPER(TRIM('01_raw_data'!Q209))="LEFT"),"Left",IF(OR(UPPER(TRIM('01_raw_data'!Q209))="RESIGNED"),"Resigned")))))),"Check")</f>
        <v>Active</v>
      </c>
      <c r="S206" s="19" t="str">
        <f>IFERROR(IF(VALUE('01_raw_data'!R209)&gt;0,VALUE('01_raw_data'!R209),"Check"),"Check")</f>
        <v>Check</v>
      </c>
      <c r="T206" s="19">
        <f>IFERROR(IF(VALUE('01_raw_data'!S209)&gt;0, VALUE('01_raw_data'!S209), "Check"), "Check")</f>
        <v>6400</v>
      </c>
      <c r="U206">
        <f>IFERROR(VLOOKUP(UPPER(TRIM('01_raw_data'!T209)),'07_performance_master'!$A$5:$B$14,2,FALSE),"Check")</f>
        <v>4</v>
      </c>
      <c r="V206">
        <f>IFERROR(IF(VALUE('01_raw_data'!U209)&gt;0,VALUE('01_raw_data'!U209),"Check"),"Check")</f>
        <v>10</v>
      </c>
      <c r="W206">
        <f>IFERROR(IF(VALUE('01_raw_data'!V209)&gt;=0, VALUE('01_raw_data'!V209), "Check"), "Check")</f>
        <v>12</v>
      </c>
      <c r="X206">
        <f>IFERROR(IF(VALUE('01_raw_data'!W209)&gt;=0, VALUE('01_raw_data'!W209),"Check"), "Check")</f>
        <v>10</v>
      </c>
      <c r="Y206">
        <f>IFERROR(IF(AND(VALUE('01_raw_data'!X209)&gt;=0, VALUE('01_raw_data'!X209)&lt;=100), VALUE('01_raw_data'!X209), "Check"), "Check")</f>
        <v>67</v>
      </c>
      <c r="Z206" t="str">
        <f>IFERROR(IF(OR(UPPER(TRIM('01_raw_data'!Y209))="YES", UPPER(TRIM('01_raw_data'!Y209))="PROMOTED"),"Promoted", IF(OR(UPPER(TRIM('01_raw_data'!Y209))="NO",UPPER(TRIM('01_raw_data'!Y209))="NOT PROMOTED"), "Not Promoted", "Check")),"Check")</f>
        <v>Not Promoted</v>
      </c>
      <c r="AA206" t="str">
        <f>IFERROR(PROPER(TRIM('01_raw_data'!Z209)), "")</f>
        <v>Bachelor'S</v>
      </c>
      <c r="AB206" t="str">
        <f>IFERROR(PROPER(TRIM('01_raw_data'!AA209)),"")</f>
        <v>Internal Transfer</v>
      </c>
      <c r="AC206" t="str">
        <f>IFERROR(IF(UPPER(TRIM('01_raw_data'!AB209))="HYBRID","Hybrid",IF(OR(UPPER(TRIM('01_raw_data'!AB209))="REMOTE",UPPER(TRIM('01_raw_data'!AB209))="WFH",UPPER(TRIM('01_raw_data'!AB209))="WORK FROM HOME"),"Remote",IF(OR(UPPER(TRIM('01_raw_data'!AB209))="ONSITE",UPPER(TRIM('01_raw_data'!AB209))="ON-SITE",UPPER(TRIM('01_raw_data'!AB209))="OFFICE"),"Office"))),"Check")</f>
        <v>Remote</v>
      </c>
      <c r="AD206" t="str">
        <f>IFERROR(VLOOKUP(UPPER(TRIM('01_raw_data'!AC209)),'09_cost_center'!$A$5:$E$19,1,FALSE), "Check")</f>
        <v>EU-CC203</v>
      </c>
      <c r="AE206" t="str">
        <f>IFERROR(IF(OR(UPPER(TRIM('01_raw_data'!AD209))="CONTRACT", UPPER(TRIM('01_raw_data'!AD209))="CONTRACTOR"), "Contract", IF(OR(PROPER(TRIM('01_raw_data'!AD209))="FTE", UPPER(TRIM('01_raw_data'!AD209))="FULL TIME", UPPER(TRIM('01_raw_data'!AD209))="FULL-TIME"), "Full Time", IF(OR(UPPER(TRIM('01_raw_data'!AD209))="INTERN", UPPER(TRIM('01_raw_data'!AD209))="INTERNSHIP"), "Intern", IF(OR(UPPER(TRIM('01_raw_data'!AD209))="PART TIME", UPPER(TRIM('01_raw_data'!AD209))="PART-TIME"), "Part Time")))), "Check")</f>
        <v>Full Time</v>
      </c>
      <c r="AF206">
        <f>IFERROR(IF(AND(VALUE('01_raw_data'!AE209)&gt;=0,VALUE('01_raw_data'!AE209)&lt;=100), VALUE('01_raw_data'!AE209), "Check"), "Check")</f>
        <v>67</v>
      </c>
    </row>
    <row r="207" spans="1:32" x14ac:dyDescent="0.2">
      <c r="A207" t="str">
        <f>"E"&amp;TEXT(VALUE(SUBSTITUTE(UPPER(TRIM('01_raw_data'!A210)),"E","")),"0000")</f>
        <v>E0206</v>
      </c>
      <c r="B207" t="str">
        <f>IF('01_raw_data'!B210="", "", PROPER(TRIM('01_raw_data'!B210)))</f>
        <v>Louis Bianchi</v>
      </c>
      <c r="C207" t="str">
        <f>_xlfn.XLOOKUP(PROPER(TRIM('01_raw_data'!C210)),'03_lookups'!$A$4:$A$9,'03_lookups'!$B$4:$B$9,"Needs Review")</f>
        <v>Male</v>
      </c>
      <c r="D207">
        <f>VALUE('01_raw_data'!D210)</f>
        <v>25</v>
      </c>
      <c r="E207" s="17">
        <f>IF(OR('01_raw_data'!E210="", LOWER(TRIM('01_raw_data'!E210))="not available"), "Missing", '01_raw_data'!E210)</f>
        <v>36703</v>
      </c>
      <c r="F207" t="str">
        <f t="shared" si="3"/>
        <v>Valid</v>
      </c>
      <c r="G207" t="str">
        <f>_xlfn.XLOOKUP(UPPER(TRIM('01_raw_data'!F210)),'04_departments'!A210:A265,'04_departments'!C210:C265,"Needs Review")</f>
        <v>Needs Review</v>
      </c>
      <c r="H207" t="str">
        <f>_xlfn.XLOOKUP('01_clean_data'!G207, '04_departments'!$C$5:$C$60,'04_departments'!$D$5:$D$60,"Needs Review")</f>
        <v>Needs Review</v>
      </c>
      <c r="I207" t="str">
        <f>PROPER(TRIM('01_raw_data'!H210))</f>
        <v>Implementation Consultant</v>
      </c>
      <c r="J207" t="str">
        <f>IFERROR(UPPER('01_raw_data'!I210), "")</f>
        <v>L2</v>
      </c>
      <c r="K207" t="str">
        <f>IFERROR(UPPER('01_raw_data'!J210), "")</f>
        <v>M019</v>
      </c>
      <c r="L207" t="str">
        <f>IFERROR(VLOOKUP(K207,'05_manager_mapping'!$A$5:$B$64,2), "Missing")</f>
        <v>Axel Martin</v>
      </c>
      <c r="M207" t="str">
        <f>IFERROR(_xlfn.XLOOKUP('01_raw_data'!L210,'06_location_master'!$B$5:$B$60,'06_location_master'!$C$5:$C$60), "Missing Location")</f>
        <v>Gothenburg</v>
      </c>
      <c r="N207" t="str">
        <f>IFERROR(_xlfn.XLOOKUP(M207,'06_location_master'!$C$5:$C$60,'06_location_master'!$D$5:$D$60), "Missing Country")</f>
        <v>Sweden</v>
      </c>
      <c r="O207" t="str">
        <f>IFERROR(_xlfn.XLOOKUP(M207,'06_location_master'!$C$5:$C$60,'06_location_master'!$E$5:$E$60), "Missing State")</f>
        <v>Vastra Gotaland</v>
      </c>
      <c r="P207" s="17">
        <f>IFERROR(--'01_raw_data'!O210,"Missing Date")</f>
        <v>43031</v>
      </c>
      <c r="Q207" s="17" t="str">
        <f>IF(TRIM('01_raw_data'!P210)="","", IFERROR('01_raw_data'!P210, "check"))</f>
        <v/>
      </c>
      <c r="R207" t="str">
        <f>IFERROR(IF(OR(UPPER(TRIM('01_raw_data'!Q210))="A",UPPER(TRIM('01_raw_data'!Q210)="ACTVE"),UPPER(TRIM('01_raw_data'!Q210))="ACTIVE"), "Active", IF(OR(UPPER(TRIM('01_raw_data'!Q210)="INACTIVE"),UPPER(TRIM('01_raw_data'!Q210))="INACTVE"),"Inactive",IF(OR(UPPER(TRIM('01_raw_data'!Q210))="EXITED"), "Exited", IF(OR(UPPER(TRIM('01_raw_data'!Q210))="TERMINATED"), "Terminated", IF(OR(UPPER(TRIM('01_raw_data'!Q210))="LEFT"),"Left",IF(OR(UPPER(TRIM('01_raw_data'!Q210))="RESIGNED"),"Resigned")))))),"Check")</f>
        <v>Active</v>
      </c>
      <c r="S207" s="19">
        <f>IFERROR(IF(VALUE('01_raw_data'!R210)&gt;0,VALUE('01_raw_data'!R210),"Check"),"Check")</f>
        <v>52000</v>
      </c>
      <c r="T207" s="19">
        <f>IFERROR(IF(VALUE('01_raw_data'!S210)&gt;0, VALUE('01_raw_data'!S210), "Check"), "Check")</f>
        <v>2600</v>
      </c>
      <c r="U207">
        <f>IFERROR(VLOOKUP(UPPER(TRIM('01_raw_data'!T210)),'07_performance_master'!$A$5:$B$14,2,FALSE),"Check")</f>
        <v>3</v>
      </c>
      <c r="V207">
        <f>IFERROR(IF(VALUE('01_raw_data'!U210)&gt;0,VALUE('01_raw_data'!U210),"Check"),"Check")</f>
        <v>37</v>
      </c>
      <c r="W207">
        <f>IFERROR(IF(VALUE('01_raw_data'!V210)&gt;=0, VALUE('01_raw_data'!V210), "Check"), "Check")</f>
        <v>16</v>
      </c>
      <c r="X207">
        <f>IFERROR(IF(VALUE('01_raw_data'!W210)&gt;=0, VALUE('01_raw_data'!W210),"Check"), "Check")</f>
        <v>27</v>
      </c>
      <c r="Y207">
        <f>IFERROR(IF(AND(VALUE('01_raw_data'!X210)&gt;=0, VALUE('01_raw_data'!X210)&lt;=100), VALUE('01_raw_data'!X210), "Check"), "Check")</f>
        <v>46</v>
      </c>
      <c r="Z207" t="str">
        <f>IFERROR(IF(OR(UPPER(TRIM('01_raw_data'!Y210))="YES", UPPER(TRIM('01_raw_data'!Y210))="PROMOTED"),"Promoted", IF(OR(UPPER(TRIM('01_raw_data'!Y210))="NO",UPPER(TRIM('01_raw_data'!Y210))="NOT PROMOTED"), "Not Promoted", "Check")),"Check")</f>
        <v>Not Promoted</v>
      </c>
      <c r="AA207" t="str">
        <f>IFERROR(PROPER(TRIM('01_raw_data'!Z210)), "")</f>
        <v>Master'S</v>
      </c>
      <c r="AB207" t="str">
        <f>IFERROR(PROPER(TRIM('01_raw_data'!AA210)),"")</f>
        <v>Employee Referral</v>
      </c>
      <c r="AC207" t="str">
        <f>IFERROR(IF(UPPER(TRIM('01_raw_data'!AB210))="HYBRID","Hybrid",IF(OR(UPPER(TRIM('01_raw_data'!AB210))="REMOTE",UPPER(TRIM('01_raw_data'!AB210))="WFH",UPPER(TRIM('01_raw_data'!AB210))="WORK FROM HOME"),"Remote",IF(OR(UPPER(TRIM('01_raw_data'!AB210))="ONSITE",UPPER(TRIM('01_raw_data'!AB210))="ON-SITE",UPPER(TRIM('01_raw_data'!AB210))="OFFICE"),"Office"))),"Check")</f>
        <v>Hybrid</v>
      </c>
      <c r="AD207" t="str">
        <f>IFERROR(VLOOKUP(UPPER(TRIM('01_raw_data'!AC210)),'09_cost_center'!$A$5:$E$19,1,FALSE), "Check")</f>
        <v>EU-CC202</v>
      </c>
      <c r="AE207" t="str">
        <f>IFERROR(IF(OR(UPPER(TRIM('01_raw_data'!AD210))="CONTRACT", UPPER(TRIM('01_raw_data'!AD210))="CONTRACTOR"), "Contract", IF(OR(PROPER(TRIM('01_raw_data'!AD210))="FTE", UPPER(TRIM('01_raw_data'!AD210))="FULL TIME", UPPER(TRIM('01_raw_data'!AD210))="FULL-TIME"), "Full Time", IF(OR(UPPER(TRIM('01_raw_data'!AD210))="INTERN", UPPER(TRIM('01_raw_data'!AD210))="INTERNSHIP"), "Intern", IF(OR(UPPER(TRIM('01_raw_data'!AD210))="PART TIME", UPPER(TRIM('01_raw_data'!AD210))="PART-TIME"), "Part Time")))), "Check")</f>
        <v>Full Time</v>
      </c>
      <c r="AF207">
        <f>IFERROR(IF(AND(VALUE('01_raw_data'!AE210)&gt;=0,VALUE('01_raw_data'!AE210)&lt;=100), VALUE('01_raw_data'!AE210), "Check"), "Check")</f>
        <v>52.3</v>
      </c>
    </row>
    <row r="208" spans="1:32" x14ac:dyDescent="0.2">
      <c r="A208" t="str">
        <f>"E"&amp;TEXT(VALUE(SUBSTITUTE(UPPER(TRIM('01_raw_data'!A211)),"E","")),"0000")</f>
        <v>E0207</v>
      </c>
      <c r="B208" t="str">
        <f>IF('01_raw_data'!B211="", "", PROPER(TRIM('01_raw_data'!B211)))</f>
        <v>Hugo Santos</v>
      </c>
      <c r="C208" t="str">
        <f>_xlfn.XLOOKUP(PROPER(TRIM('01_raw_data'!C211)),'03_lookups'!$A$4:$A$9,'03_lookups'!$B$4:$B$9,"Needs Review")</f>
        <v>Female</v>
      </c>
      <c r="D208">
        <f>VALUE('01_raw_data'!D211)</f>
        <v>27</v>
      </c>
      <c r="E208" s="17">
        <f>IF(OR('01_raw_data'!E211="", LOWER(TRIM('01_raw_data'!E211))="not available"), "Missing", '01_raw_data'!E211)</f>
        <v>36267</v>
      </c>
      <c r="F208" t="str">
        <f t="shared" si="3"/>
        <v>Valid</v>
      </c>
      <c r="G208" t="str">
        <f>_xlfn.XLOOKUP(UPPER(TRIM('01_raw_data'!F211)),'04_departments'!A211:A266,'04_departments'!C211:C266,"Needs Review")</f>
        <v>Needs Review</v>
      </c>
      <c r="H208" t="str">
        <f>_xlfn.XLOOKUP('01_clean_data'!G208, '04_departments'!$C$5:$C$60,'04_departments'!$D$5:$D$60,"Needs Review")</f>
        <v>Needs Review</v>
      </c>
      <c r="I208" t="str">
        <f>PROPER(TRIM('01_raw_data'!H211))</f>
        <v>Hr Associate</v>
      </c>
      <c r="J208" t="str">
        <f>IFERROR(UPPER('01_raw_data'!I211), "")</f>
        <v>L3</v>
      </c>
      <c r="K208" t="str">
        <f>IFERROR(UPPER('01_raw_data'!J211), "")</f>
        <v>M060</v>
      </c>
      <c r="L208" t="str">
        <f>IFERROR(VLOOKUP(K208,'05_manager_mapping'!$A$5:$B$64,2), "Missing")</f>
        <v>Matteo Wagner</v>
      </c>
      <c r="M208" t="str">
        <f>IFERROR(_xlfn.XLOOKUP('01_raw_data'!L211,'06_location_master'!$B$5:$B$60,'06_location_master'!$C$5:$C$60), "Missing Location")</f>
        <v>Gothenburg</v>
      </c>
      <c r="N208" t="str">
        <f>IFERROR(_xlfn.XLOOKUP(M208,'06_location_master'!$C$5:$C$60,'06_location_master'!$D$5:$D$60), "Missing Country")</f>
        <v>Sweden</v>
      </c>
      <c r="O208" t="str">
        <f>IFERROR(_xlfn.XLOOKUP(M208,'06_location_master'!$C$5:$C$60,'06_location_master'!$E$5:$E$60), "Missing State")</f>
        <v>Vastra Gotaland</v>
      </c>
      <c r="P208" s="17">
        <f>IFERROR(--'01_raw_data'!O211,"Missing Date")</f>
        <v>45936</v>
      </c>
      <c r="Q208" s="17" t="str">
        <f>IF(TRIM('01_raw_data'!P211)="","", IFERROR('01_raw_data'!P211, "check"))</f>
        <v/>
      </c>
      <c r="R208" t="str">
        <f>IFERROR(IF(OR(UPPER(TRIM('01_raw_data'!Q211))="A",UPPER(TRIM('01_raw_data'!Q211)="ACTVE"),UPPER(TRIM('01_raw_data'!Q211))="ACTIVE"), "Active", IF(OR(UPPER(TRIM('01_raw_data'!Q211)="INACTIVE"),UPPER(TRIM('01_raw_data'!Q211))="INACTVE"),"Inactive",IF(OR(UPPER(TRIM('01_raw_data'!Q211))="EXITED"), "Exited", IF(OR(UPPER(TRIM('01_raw_data'!Q211))="TERMINATED"), "Terminated", IF(OR(UPPER(TRIM('01_raw_data'!Q211))="LEFT"),"Left",IF(OR(UPPER(TRIM('01_raw_data'!Q211))="RESIGNED"),"Resigned")))))),"Check")</f>
        <v>Active</v>
      </c>
      <c r="S208" s="19">
        <f>IFERROR(IF(VALUE('01_raw_data'!R211)&gt;0,VALUE('01_raw_data'!R211),"Check"),"Check")</f>
        <v>71000</v>
      </c>
      <c r="T208" s="19">
        <f>IFERROR(IF(VALUE('01_raw_data'!S211)&gt;0, VALUE('01_raw_data'!S211), "Check"), "Check")</f>
        <v>6400</v>
      </c>
      <c r="U208">
        <f>IFERROR(VLOOKUP(UPPER(TRIM('01_raw_data'!T211)),'07_performance_master'!$A$5:$B$14,2,FALSE),"Check")</f>
        <v>4</v>
      </c>
      <c r="V208">
        <f>IFERROR(IF(VALUE('01_raw_data'!U211)&gt;0,VALUE('01_raw_data'!U211),"Check"),"Check")</f>
        <v>37</v>
      </c>
      <c r="W208">
        <f>IFERROR(IF(VALUE('01_raw_data'!V211)&gt;=0, VALUE('01_raw_data'!V211), "Check"), "Check")</f>
        <v>10</v>
      </c>
      <c r="X208">
        <f>IFERROR(IF(VALUE('01_raw_data'!W211)&gt;=0, VALUE('01_raw_data'!W211),"Check"), "Check")</f>
        <v>9</v>
      </c>
      <c r="Y208">
        <f>IFERROR(IF(AND(VALUE('01_raw_data'!X211)&gt;=0, VALUE('01_raw_data'!X211)&lt;=100), VALUE('01_raw_data'!X211), "Check"), "Check")</f>
        <v>64</v>
      </c>
      <c r="Z208" t="str">
        <f>IFERROR(IF(OR(UPPER(TRIM('01_raw_data'!Y211))="YES", UPPER(TRIM('01_raw_data'!Y211))="PROMOTED"),"Promoted", IF(OR(UPPER(TRIM('01_raw_data'!Y211))="NO",UPPER(TRIM('01_raw_data'!Y211))="NOT PROMOTED"), "Not Promoted", "Check")),"Check")</f>
        <v>Not Promoted</v>
      </c>
      <c r="AA208" t="str">
        <f>IFERROR(PROPER(TRIM('01_raw_data'!Z211)), "")</f>
        <v>Bachelor'S</v>
      </c>
      <c r="AB208" t="str">
        <f>IFERROR(PROPER(TRIM('01_raw_data'!AA211)),"")</f>
        <v>Linkedin</v>
      </c>
      <c r="AC208" t="str">
        <f>IFERROR(IF(UPPER(TRIM('01_raw_data'!AB211))="HYBRID","Hybrid",IF(OR(UPPER(TRIM('01_raw_data'!AB211))="REMOTE",UPPER(TRIM('01_raw_data'!AB211))="WFH",UPPER(TRIM('01_raw_data'!AB211))="WORK FROM HOME"),"Remote",IF(OR(UPPER(TRIM('01_raw_data'!AB211))="ONSITE",UPPER(TRIM('01_raw_data'!AB211))="ON-SITE",UPPER(TRIM('01_raw_data'!AB211))="OFFICE"),"Office"))),"Check")</f>
        <v>Hybrid</v>
      </c>
      <c r="AD208" t="str">
        <f>IFERROR(VLOOKUP(UPPER(TRIM('01_raw_data'!AC211)),'09_cost_center'!$A$5:$E$19,1,FALSE), "Check")</f>
        <v>EU-CC302</v>
      </c>
      <c r="AE208" t="str">
        <f>IFERROR(IF(OR(UPPER(TRIM('01_raw_data'!AD211))="CONTRACT", UPPER(TRIM('01_raw_data'!AD211))="CONTRACTOR"), "Contract", IF(OR(PROPER(TRIM('01_raw_data'!AD211))="FTE", UPPER(TRIM('01_raw_data'!AD211))="FULL TIME", UPPER(TRIM('01_raw_data'!AD211))="FULL-TIME"), "Full Time", IF(OR(UPPER(TRIM('01_raw_data'!AD211))="INTERN", UPPER(TRIM('01_raw_data'!AD211))="INTERNSHIP"), "Intern", IF(OR(UPPER(TRIM('01_raw_data'!AD211))="PART TIME", UPPER(TRIM('01_raw_data'!AD211))="PART-TIME"), "Part Time")))), "Check")</f>
        <v>Full Time</v>
      </c>
      <c r="AF208">
        <f>IFERROR(IF(AND(VALUE('01_raw_data'!AE211)&gt;=0,VALUE('01_raw_data'!AE211)&lt;=100), VALUE('01_raw_data'!AE211), "Check"), "Check")</f>
        <v>73.2</v>
      </c>
    </row>
    <row r="209" spans="1:32" x14ac:dyDescent="0.2">
      <c r="A209" t="str">
        <f>"E"&amp;TEXT(VALUE(SUBSTITUTE(UPPER(TRIM('01_raw_data'!A212)),"E","")),"0000")</f>
        <v>E0208</v>
      </c>
      <c r="B209" t="str">
        <f>IF('01_raw_data'!B212="", "", PROPER(TRIM('01_raw_data'!B212)))</f>
        <v>Ginevra Meijer</v>
      </c>
      <c r="C209" t="str">
        <f>_xlfn.XLOOKUP(PROPER(TRIM('01_raw_data'!C212)),'03_lookups'!$A$4:$A$9,'03_lookups'!$B$4:$B$9,"Needs Review")</f>
        <v>Female</v>
      </c>
      <c r="D209">
        <f>VALUE('01_raw_data'!D212)</f>
        <v>29</v>
      </c>
      <c r="E209" s="17">
        <f>IF(OR('01_raw_data'!E212="", LOWER(TRIM('01_raw_data'!E212))="not available"), "Missing", '01_raw_data'!E212)</f>
        <v>35528</v>
      </c>
      <c r="F209" t="str">
        <f t="shared" si="3"/>
        <v>Valid</v>
      </c>
      <c r="G209" t="str">
        <f>_xlfn.XLOOKUP(UPPER(TRIM('01_raw_data'!F212)),'04_departments'!A212:A267,'04_departments'!C212:C267,"Needs Review")</f>
        <v>Needs Review</v>
      </c>
      <c r="H209" t="str">
        <f>_xlfn.XLOOKUP('01_clean_data'!G209, '04_departments'!$C$5:$C$60,'04_departments'!$D$5:$D$60,"Needs Review")</f>
        <v>Needs Review</v>
      </c>
      <c r="I209" t="str">
        <f>PROPER(TRIM('01_raw_data'!H212))</f>
        <v>Soc Analyst</v>
      </c>
      <c r="J209" t="str">
        <f>IFERROR(UPPER('01_raw_data'!I212), "")</f>
        <v>L1</v>
      </c>
      <c r="K209" t="str">
        <f>IFERROR(UPPER('01_raw_data'!J212), "")</f>
        <v>M014</v>
      </c>
      <c r="L209" t="str">
        <f>IFERROR(VLOOKUP(K209,'05_manager_mapping'!$A$5:$B$64,2), "Missing")</f>
        <v>Elena Szymanski</v>
      </c>
      <c r="M209" t="str">
        <f>IFERROR(_xlfn.XLOOKUP('01_raw_data'!L212,'06_location_master'!$B$5:$B$60,'06_location_master'!$C$5:$C$60), "Missing Location")</f>
        <v>Lille</v>
      </c>
      <c r="N209" t="str">
        <f>IFERROR(_xlfn.XLOOKUP(M209,'06_location_master'!$C$5:$C$60,'06_location_master'!$D$5:$D$60), "Missing Country")</f>
        <v>France</v>
      </c>
      <c r="O209" t="str">
        <f>IFERROR(_xlfn.XLOOKUP(M209,'06_location_master'!$C$5:$C$60,'06_location_master'!$E$5:$E$60), "Missing State")</f>
        <v>Hauts-de-France</v>
      </c>
      <c r="P209" s="17">
        <f>IFERROR(--'01_raw_data'!O212,"Missing Date")</f>
        <v>45561</v>
      </c>
      <c r="Q209" s="17">
        <f>IF(TRIM('01_raw_data'!P212)="","", IFERROR('01_raw_data'!P212, "check"))</f>
        <v>46102</v>
      </c>
      <c r="R209" t="str">
        <f>IFERROR(IF(OR(UPPER(TRIM('01_raw_data'!Q212))="A",UPPER(TRIM('01_raw_data'!Q212)="ACTVE"),UPPER(TRIM('01_raw_data'!Q212))="ACTIVE"), "Active", IF(OR(UPPER(TRIM('01_raw_data'!Q212)="INACTIVE"),UPPER(TRIM('01_raw_data'!Q212))="INACTVE"),"Inactive",IF(OR(UPPER(TRIM('01_raw_data'!Q212))="EXITED"), "Exited", IF(OR(UPPER(TRIM('01_raw_data'!Q212))="TERMINATED"), "Terminated", IF(OR(UPPER(TRIM('01_raw_data'!Q212))="LEFT"),"Left",IF(OR(UPPER(TRIM('01_raw_data'!Q212))="RESIGNED"),"Resigned")))))),"Check")</f>
        <v>Exited</v>
      </c>
      <c r="S209" s="19">
        <f>IFERROR(IF(VALUE('01_raw_data'!R212)&gt;0,VALUE('01_raw_data'!R212),"Check"),"Check")</f>
        <v>37000</v>
      </c>
      <c r="T209" s="19">
        <f>IFERROR(IF(VALUE('01_raw_data'!S212)&gt;0, VALUE('01_raw_data'!S212), "Check"), "Check")</f>
        <v>1800</v>
      </c>
      <c r="U209">
        <f>IFERROR(VLOOKUP(UPPER(TRIM('01_raw_data'!T212)),'07_performance_master'!$A$5:$B$14,2,FALSE),"Check")</f>
        <v>3</v>
      </c>
      <c r="V209">
        <f>IFERROR(IF(VALUE('01_raw_data'!U212)&gt;0,VALUE('01_raw_data'!U212),"Check"),"Check")</f>
        <v>11</v>
      </c>
      <c r="W209">
        <f>IFERROR(IF(VALUE('01_raw_data'!V212)&gt;=0, VALUE('01_raw_data'!V212), "Check"), "Check")</f>
        <v>17</v>
      </c>
      <c r="X209">
        <f>IFERROR(IF(VALUE('01_raw_data'!W212)&gt;=0, VALUE('01_raw_data'!W212),"Check"), "Check")</f>
        <v>11</v>
      </c>
      <c r="Y209">
        <f>IFERROR(IF(AND(VALUE('01_raw_data'!X212)&gt;=0, VALUE('01_raw_data'!X212)&lt;=100), VALUE('01_raw_data'!X212), "Check"), "Check")</f>
        <v>55</v>
      </c>
      <c r="Z209" t="str">
        <f>IFERROR(IF(OR(UPPER(TRIM('01_raw_data'!Y212))="YES", UPPER(TRIM('01_raw_data'!Y212))="PROMOTED"),"Promoted", IF(OR(UPPER(TRIM('01_raw_data'!Y212))="NO",UPPER(TRIM('01_raw_data'!Y212))="NOT PROMOTED"), "Not Promoted", "Check")),"Check")</f>
        <v>Not Promoted</v>
      </c>
      <c r="AA209" t="str">
        <f>IFERROR(PROPER(TRIM('01_raw_data'!Z212)), "")</f>
        <v>Master'S</v>
      </c>
      <c r="AB209" t="str">
        <f>IFERROR(PROPER(TRIM('01_raw_data'!AA212)),"")</f>
        <v>Internal Transfer</v>
      </c>
      <c r="AC209" t="str">
        <f>IFERROR(IF(UPPER(TRIM('01_raw_data'!AB212))="HYBRID","Hybrid",IF(OR(UPPER(TRIM('01_raw_data'!AB212))="REMOTE",UPPER(TRIM('01_raw_data'!AB212))="WFH",UPPER(TRIM('01_raw_data'!AB212))="WORK FROM HOME"),"Remote",IF(OR(UPPER(TRIM('01_raw_data'!AB212))="ONSITE",UPPER(TRIM('01_raw_data'!AB212))="ON-SITE",UPPER(TRIM('01_raw_data'!AB212))="OFFICE"),"Office"))),"Check")</f>
        <v>Hybrid</v>
      </c>
      <c r="AD209" t="str">
        <f>IFERROR(VLOOKUP(UPPER(TRIM('01_raw_data'!AC212)),'09_cost_center'!$A$5:$E$19,1,FALSE), "Check")</f>
        <v>EU-CC503</v>
      </c>
      <c r="AE209" t="str">
        <f>IFERROR(IF(OR(UPPER(TRIM('01_raw_data'!AD212))="CONTRACT", UPPER(TRIM('01_raw_data'!AD212))="CONTRACTOR"), "Contract", IF(OR(PROPER(TRIM('01_raw_data'!AD212))="FTE", UPPER(TRIM('01_raw_data'!AD212))="FULL TIME", UPPER(TRIM('01_raw_data'!AD212))="FULL-TIME"), "Full Time", IF(OR(UPPER(TRIM('01_raw_data'!AD212))="INTERN", UPPER(TRIM('01_raw_data'!AD212))="INTERNSHIP"), "Intern", IF(OR(UPPER(TRIM('01_raw_data'!AD212))="PART TIME", UPPER(TRIM('01_raw_data'!AD212))="PART-TIME"), "Part Time")))), "Check")</f>
        <v>Full Time</v>
      </c>
      <c r="AF209">
        <f>IFERROR(IF(AND(VALUE('01_raw_data'!AE212)&gt;=0,VALUE('01_raw_data'!AE212)&lt;=100), VALUE('01_raw_data'!AE212), "Check"), "Check")</f>
        <v>53.5</v>
      </c>
    </row>
    <row r="210" spans="1:32" x14ac:dyDescent="0.2">
      <c r="A210" t="str">
        <f>"E"&amp;TEXT(VALUE(SUBSTITUTE(UPPER(TRIM('01_raw_data'!A213)),"E","")),"0000")</f>
        <v>E0209</v>
      </c>
      <c r="B210" t="str">
        <f>IF('01_raw_data'!B213="", "", PROPER(TRIM('01_raw_data'!B213)))</f>
        <v>Louise Evans</v>
      </c>
      <c r="C210" t="str">
        <f>_xlfn.XLOOKUP(PROPER(TRIM('01_raw_data'!C213)),'03_lookups'!$A$4:$A$9,'03_lookups'!$B$4:$B$9,"Needs Review")</f>
        <v>Male</v>
      </c>
      <c r="D210">
        <f>VALUE('01_raw_data'!D213)</f>
        <v>25</v>
      </c>
      <c r="E210" s="17">
        <f>IF(OR('01_raw_data'!E213="", LOWER(TRIM('01_raw_data'!E213))="not available"), "Missing", '01_raw_data'!E213)</f>
        <v>36722</v>
      </c>
      <c r="F210" t="str">
        <f t="shared" si="3"/>
        <v>Valid</v>
      </c>
      <c r="G210" t="str">
        <f>_xlfn.XLOOKUP(UPPER(TRIM('01_raw_data'!F213)),'04_departments'!A213:A268,'04_departments'!C213:C268,"Needs Review")</f>
        <v>Needs Review</v>
      </c>
      <c r="H210" t="str">
        <f>_xlfn.XLOOKUP('01_clean_data'!G210, '04_departments'!$C$5:$C$60,'04_departments'!$D$5:$D$60,"Needs Review")</f>
        <v>Needs Review</v>
      </c>
      <c r="I210" t="str">
        <f>PROPER(TRIM('01_raw_data'!H213))</f>
        <v>Account Executive</v>
      </c>
      <c r="J210" t="str">
        <f>IFERROR(UPPER('01_raw_data'!I213), "")</f>
        <v>L2</v>
      </c>
      <c r="K210" t="str">
        <f>IFERROR(UPPER('01_raw_data'!J213), "")</f>
        <v>M023</v>
      </c>
      <c r="L210" t="str">
        <f>IFERROR(VLOOKUP(K210,'05_manager_mapping'!$A$5:$B$64,2), "Missing")</f>
        <v>Alice Greco</v>
      </c>
      <c r="M210" t="str">
        <f>IFERROR(_xlfn.XLOOKUP('01_raw_data'!L213,'06_location_master'!$B$5:$B$60,'06_location_master'!$C$5:$C$60), "Missing Location")</f>
        <v>Hamburg</v>
      </c>
      <c r="N210" t="str">
        <f>IFERROR(_xlfn.XLOOKUP(M210,'06_location_master'!$C$5:$C$60,'06_location_master'!$D$5:$D$60), "Missing Country")</f>
        <v>Germany</v>
      </c>
      <c r="O210" t="str">
        <f>IFERROR(_xlfn.XLOOKUP(M210,'06_location_master'!$C$5:$C$60,'06_location_master'!$E$5:$E$60), "Missing State")</f>
        <v>Hamburg</v>
      </c>
      <c r="P210" s="17">
        <f>IFERROR(--'01_raw_data'!O213,"Missing Date")</f>
        <v>42780</v>
      </c>
      <c r="Q210" s="17" t="str">
        <f>IF(TRIM('01_raw_data'!P213)="","", IFERROR('01_raw_data'!P213, "check"))</f>
        <v/>
      </c>
      <c r="R210" t="str">
        <f>IFERROR(IF(OR(UPPER(TRIM('01_raw_data'!Q213))="A",UPPER(TRIM('01_raw_data'!Q213)="ACTVE"),UPPER(TRIM('01_raw_data'!Q213))="ACTIVE"), "Active", IF(OR(UPPER(TRIM('01_raw_data'!Q213)="INACTIVE"),UPPER(TRIM('01_raw_data'!Q213))="INACTVE"),"Inactive",IF(OR(UPPER(TRIM('01_raw_data'!Q213))="EXITED"), "Exited", IF(OR(UPPER(TRIM('01_raw_data'!Q213))="TERMINATED"), "Terminated", IF(OR(UPPER(TRIM('01_raw_data'!Q213))="LEFT"),"Left",IF(OR(UPPER(TRIM('01_raw_data'!Q213))="RESIGNED"),"Resigned")))))),"Check")</f>
        <v>Active</v>
      </c>
      <c r="S210" s="19">
        <f>IFERROR(IF(VALUE('01_raw_data'!R213)&gt;0,VALUE('01_raw_data'!R213),"Check"),"Check")</f>
        <v>50000</v>
      </c>
      <c r="T210" s="19">
        <f>IFERROR(IF(VALUE('01_raw_data'!S213)&gt;0, VALUE('01_raw_data'!S213), "Check"), "Check")</f>
        <v>2500</v>
      </c>
      <c r="U210">
        <f>IFERROR(VLOOKUP(UPPER(TRIM('01_raw_data'!T213)),'07_performance_master'!$A$5:$B$14,2,FALSE),"Check")</f>
        <v>3</v>
      </c>
      <c r="V210" t="str">
        <f>IFERROR(IF(VALUE('01_raw_data'!U213)&gt;0,VALUE('01_raw_data'!U213),"Check"),"Check")</f>
        <v>Check</v>
      </c>
      <c r="W210">
        <f>IFERROR(IF(VALUE('01_raw_data'!V213)&gt;=0, VALUE('01_raw_data'!V213), "Check"), "Check")</f>
        <v>5</v>
      </c>
      <c r="X210">
        <f>IFERROR(IF(VALUE('01_raw_data'!W213)&gt;=0, VALUE('01_raw_data'!W213),"Check"), "Check")</f>
        <v>1</v>
      </c>
      <c r="Y210">
        <f>IFERROR(IF(AND(VALUE('01_raw_data'!X213)&gt;=0, VALUE('01_raw_data'!X213)&lt;=100), VALUE('01_raw_data'!X213), "Check"), "Check")</f>
        <v>59</v>
      </c>
      <c r="Z210" t="str">
        <f>IFERROR(IF(OR(UPPER(TRIM('01_raw_data'!Y213))="YES", UPPER(TRIM('01_raw_data'!Y213))="PROMOTED"),"Promoted", IF(OR(UPPER(TRIM('01_raw_data'!Y213))="NO",UPPER(TRIM('01_raw_data'!Y213))="NOT PROMOTED"), "Not Promoted", "Check")),"Check")</f>
        <v>Not Promoted</v>
      </c>
      <c r="AA210" t="str">
        <f>IFERROR(PROPER(TRIM('01_raw_data'!Z213)), "")</f>
        <v>Mba</v>
      </c>
      <c r="AB210" t="str">
        <f>IFERROR(PROPER(TRIM('01_raw_data'!AA213)),"")</f>
        <v>Agency</v>
      </c>
      <c r="AC210" t="str">
        <f>IFERROR(IF(UPPER(TRIM('01_raw_data'!AB213))="HYBRID","Hybrid",IF(OR(UPPER(TRIM('01_raw_data'!AB213))="REMOTE",UPPER(TRIM('01_raw_data'!AB213))="WFH",UPPER(TRIM('01_raw_data'!AB213))="WORK FROM HOME"),"Remote",IF(OR(UPPER(TRIM('01_raw_data'!AB213))="ONSITE",UPPER(TRIM('01_raw_data'!AB213))="ON-SITE",UPPER(TRIM('01_raw_data'!AB213))="OFFICE"),"Office"))),"Check")</f>
        <v>Remote</v>
      </c>
      <c r="AD210" t="str">
        <f>IFERROR(VLOOKUP(UPPER(TRIM('01_raw_data'!AC213)),'09_cost_center'!$A$5:$E$19,1,FALSE), "Check")</f>
        <v>EU-CC201</v>
      </c>
      <c r="AE210" t="str">
        <f>IFERROR(IF(OR(UPPER(TRIM('01_raw_data'!AD213))="CONTRACT", UPPER(TRIM('01_raw_data'!AD213))="CONTRACTOR"), "Contract", IF(OR(PROPER(TRIM('01_raw_data'!AD213))="FTE", UPPER(TRIM('01_raw_data'!AD213))="FULL TIME", UPPER(TRIM('01_raw_data'!AD213))="FULL-TIME"), "Full Time", IF(OR(UPPER(TRIM('01_raw_data'!AD213))="INTERN", UPPER(TRIM('01_raw_data'!AD213))="INTERNSHIP"), "Intern", IF(OR(UPPER(TRIM('01_raw_data'!AD213))="PART TIME", UPPER(TRIM('01_raw_data'!AD213))="PART-TIME"), "Part Time")))), "Check")</f>
        <v>Full Time</v>
      </c>
      <c r="AF210">
        <f>IFERROR(IF(AND(VALUE('01_raw_data'!AE213)&gt;=0,VALUE('01_raw_data'!AE213)&lt;=100), VALUE('01_raw_data'!AE213), "Check"), "Check")</f>
        <v>60.6</v>
      </c>
    </row>
    <row r="211" spans="1:32" x14ac:dyDescent="0.2">
      <c r="A211" t="str">
        <f>"E"&amp;TEXT(VALUE(SUBSTITUTE(UPPER(TRIM('01_raw_data'!A214)),"E","")),"0000")</f>
        <v>E0210</v>
      </c>
      <c r="B211" t="str">
        <f>IF('01_raw_data'!B214="", "", PROPER(TRIM('01_raw_data'!B214)))</f>
        <v>Fleur Nowak</v>
      </c>
      <c r="C211" t="str">
        <f>_xlfn.XLOOKUP(PROPER(TRIM('01_raw_data'!C214)),'03_lookups'!$A$4:$A$9,'03_lookups'!$B$4:$B$9,"Needs Review")</f>
        <v>Male</v>
      </c>
      <c r="D211">
        <f>VALUE('01_raw_data'!D214)</f>
        <v>46</v>
      </c>
      <c r="E211" s="17">
        <f>IF(OR('01_raw_data'!E214="", LOWER(TRIM('01_raw_data'!E214))="not available"), "Missing", '01_raw_data'!E214)</f>
        <v>29352</v>
      </c>
      <c r="F211" t="str">
        <f t="shared" si="3"/>
        <v>Valid</v>
      </c>
      <c r="G211" t="str">
        <f>_xlfn.XLOOKUP(UPPER(TRIM('01_raw_data'!F214)),'04_departments'!A214:A269,'04_departments'!C214:C269,"Needs Review")</f>
        <v>Needs Review</v>
      </c>
      <c r="H211" t="str">
        <f>_xlfn.XLOOKUP('01_clean_data'!G211, '04_departments'!$C$5:$C$60,'04_departments'!$D$5:$D$60,"Needs Review")</f>
        <v>Needs Review</v>
      </c>
      <c r="I211" t="str">
        <f>PROPER(TRIM('01_raw_data'!H214))</f>
        <v>It Support Analyst</v>
      </c>
      <c r="J211" t="str">
        <f>IFERROR(UPPER('01_raw_data'!I214), "")</f>
        <v>L4</v>
      </c>
      <c r="K211" t="str">
        <f>IFERROR(UPPER('01_raw_data'!J214), "")</f>
        <v>M035</v>
      </c>
      <c r="L211" t="str">
        <f>IFERROR(VLOOKUP(K211,'05_manager_mapping'!$A$5:$B$64,2), "Missing")</f>
        <v>Alessandro O'Brien</v>
      </c>
      <c r="M211" t="str">
        <f>IFERROR(_xlfn.XLOOKUP('01_raw_data'!L214,'06_location_master'!$B$5:$B$60,'06_location_master'!$C$5:$C$60), "Missing Location")</f>
        <v>Lille</v>
      </c>
      <c r="N211" t="str">
        <f>IFERROR(_xlfn.XLOOKUP(M211,'06_location_master'!$C$5:$C$60,'06_location_master'!$D$5:$D$60), "Missing Country")</f>
        <v>France</v>
      </c>
      <c r="O211" t="str">
        <f>IFERROR(_xlfn.XLOOKUP(M211,'06_location_master'!$C$5:$C$60,'06_location_master'!$E$5:$E$60), "Missing State")</f>
        <v>Hauts-de-France</v>
      </c>
      <c r="P211" s="17">
        <f>IFERROR(--'01_raw_data'!O214,"Missing Date")</f>
        <v>42866</v>
      </c>
      <c r="Q211" s="17" t="str">
        <f>IF(TRIM('01_raw_data'!P214)="","", IFERROR('01_raw_data'!P214, "check"))</f>
        <v/>
      </c>
      <c r="R211" t="str">
        <f>IFERROR(IF(OR(UPPER(TRIM('01_raw_data'!Q214))="A",UPPER(TRIM('01_raw_data'!Q214)="ACTVE"),UPPER(TRIM('01_raw_data'!Q214))="ACTIVE"), "Active", IF(OR(UPPER(TRIM('01_raw_data'!Q214)="INACTIVE"),UPPER(TRIM('01_raw_data'!Q214))="INACTVE"),"Inactive",IF(OR(UPPER(TRIM('01_raw_data'!Q214))="EXITED"), "Exited", IF(OR(UPPER(TRIM('01_raw_data'!Q214))="TERMINATED"), "Terminated", IF(OR(UPPER(TRIM('01_raw_data'!Q214))="LEFT"),"Left",IF(OR(UPPER(TRIM('01_raw_data'!Q214))="RESIGNED"),"Resigned")))))),"Check")</f>
        <v>Active</v>
      </c>
      <c r="S211" s="19">
        <f>IFERROR(IF(VALUE('01_raw_data'!R214)&gt;0,VALUE('01_raw_data'!R214),"Check"),"Check")</f>
        <v>97000</v>
      </c>
      <c r="T211" s="19">
        <f>IFERROR(IF(VALUE('01_raw_data'!S214)&gt;0, VALUE('01_raw_data'!S214), "Check"), "Check")</f>
        <v>8700</v>
      </c>
      <c r="U211">
        <f>IFERROR(VLOOKUP(UPPER(TRIM('01_raw_data'!T214)),'07_performance_master'!$A$5:$B$14,2,FALSE),"Check")</f>
        <v>4</v>
      </c>
      <c r="V211">
        <f>IFERROR(IF(VALUE('01_raw_data'!U214)&gt;0,VALUE('01_raw_data'!U214),"Check"),"Check")</f>
        <v>19</v>
      </c>
      <c r="W211">
        <f>IFERROR(IF(VALUE('01_raw_data'!V214)&gt;=0, VALUE('01_raw_data'!V214), "Check"), "Check")</f>
        <v>12</v>
      </c>
      <c r="X211">
        <f>IFERROR(IF(VALUE('01_raw_data'!W214)&gt;=0, VALUE('01_raw_data'!W214),"Check"), "Check")</f>
        <v>10</v>
      </c>
      <c r="Y211">
        <f>IFERROR(IF(AND(VALUE('01_raw_data'!X214)&gt;=0, VALUE('01_raw_data'!X214)&lt;=100), VALUE('01_raw_data'!X214), "Check"), "Check")</f>
        <v>53</v>
      </c>
      <c r="Z211" t="str">
        <f>IFERROR(IF(OR(UPPER(TRIM('01_raw_data'!Y214))="YES", UPPER(TRIM('01_raw_data'!Y214))="PROMOTED"),"Promoted", IF(OR(UPPER(TRIM('01_raw_data'!Y214))="NO",UPPER(TRIM('01_raw_data'!Y214))="NOT PROMOTED"), "Not Promoted", "Check")),"Check")</f>
        <v>Not Promoted</v>
      </c>
      <c r="AA211" t="str">
        <f>IFERROR(PROPER(TRIM('01_raw_data'!Z214)), "")</f>
        <v>Bachelor'S</v>
      </c>
      <c r="AB211" t="str">
        <f>IFERROR(PROPER(TRIM('01_raw_data'!AA214)),"")</f>
        <v>Internal Transfer</v>
      </c>
      <c r="AC211" t="str">
        <f>IFERROR(IF(UPPER(TRIM('01_raw_data'!AB214))="HYBRID","Hybrid",IF(OR(UPPER(TRIM('01_raw_data'!AB214))="REMOTE",UPPER(TRIM('01_raw_data'!AB214))="WFH",UPPER(TRIM('01_raw_data'!AB214))="WORK FROM HOME"),"Remote",IF(OR(UPPER(TRIM('01_raw_data'!AB214))="ONSITE",UPPER(TRIM('01_raw_data'!AB214))="ON-SITE",UPPER(TRIM('01_raw_data'!AB214))="OFFICE"),"Office"))),"Check")</f>
        <v>Hybrid</v>
      </c>
      <c r="AD211" t="str">
        <f>IFERROR(VLOOKUP(UPPER(TRIM('01_raw_data'!AC214)),'09_cost_center'!$A$5:$E$19,1,FALSE), "Check")</f>
        <v>EU-CC104</v>
      </c>
      <c r="AE211" t="str">
        <f>IFERROR(IF(OR(UPPER(TRIM('01_raw_data'!AD214))="CONTRACT", UPPER(TRIM('01_raw_data'!AD214))="CONTRACTOR"), "Contract", IF(OR(PROPER(TRIM('01_raw_data'!AD214))="FTE", UPPER(TRIM('01_raw_data'!AD214))="FULL TIME", UPPER(TRIM('01_raw_data'!AD214))="FULL-TIME"), "Full Time", IF(OR(UPPER(TRIM('01_raw_data'!AD214))="INTERN", UPPER(TRIM('01_raw_data'!AD214))="INTERNSHIP"), "Intern", IF(OR(UPPER(TRIM('01_raw_data'!AD214))="PART TIME", UPPER(TRIM('01_raw_data'!AD214))="PART-TIME"), "Part Time")))), "Check")</f>
        <v>Contract</v>
      </c>
      <c r="AF211">
        <f>IFERROR(IF(AND(VALUE('01_raw_data'!AE214)&gt;=0,VALUE('01_raw_data'!AE214)&lt;=100), VALUE('01_raw_data'!AE214), "Check"), "Check")</f>
        <v>64.3</v>
      </c>
    </row>
    <row r="212" spans="1:32" x14ac:dyDescent="0.2">
      <c r="A212" t="str">
        <f>"E"&amp;TEXT(VALUE(SUBSTITUTE(UPPER(TRIM('01_raw_data'!A215)),"E","")),"0000")</f>
        <v>E0211</v>
      </c>
      <c r="B212" t="str">
        <f>IF('01_raw_data'!B215="", "", PROPER(TRIM('01_raw_data'!B215)))</f>
        <v>Lars Perez</v>
      </c>
      <c r="C212" t="str">
        <f>_xlfn.XLOOKUP(PROPER(TRIM('01_raw_data'!C215)),'03_lookups'!$A$4:$A$9,'03_lookups'!$B$4:$B$9,"Needs Review")</f>
        <v>Female</v>
      </c>
      <c r="D212">
        <f>VALUE('01_raw_data'!D215)</f>
        <v>61</v>
      </c>
      <c r="E212" s="17">
        <f>IF(OR('01_raw_data'!E215="", LOWER(TRIM('01_raw_data'!E215))="not available"), "Missing", '01_raw_data'!E215)</f>
        <v>23726</v>
      </c>
      <c r="F212" t="str">
        <f t="shared" si="3"/>
        <v>Valid</v>
      </c>
      <c r="G212" t="str">
        <f>_xlfn.XLOOKUP(UPPER(TRIM('01_raw_data'!F215)),'04_departments'!A215:A270,'04_departments'!C215:C270,"Needs Review")</f>
        <v>Needs Review</v>
      </c>
      <c r="H212" t="str">
        <f>_xlfn.XLOOKUP('01_clean_data'!G212, '04_departments'!$C$5:$C$60,'04_departments'!$D$5:$D$60,"Needs Review")</f>
        <v>Needs Review</v>
      </c>
      <c r="I212" t="str">
        <f>PROPER(TRIM('01_raw_data'!H215))</f>
        <v>Procurement Lead</v>
      </c>
      <c r="J212" t="str">
        <f>IFERROR(UPPER('01_raw_data'!I215), "")</f>
        <v>L3</v>
      </c>
      <c r="K212" t="str">
        <f>IFERROR(UPPER('01_raw_data'!J215), "")</f>
        <v>M049</v>
      </c>
      <c r="L212" t="str">
        <f>IFERROR(VLOOKUP(K212,'05_manager_mapping'!$A$5:$B$64,2), "Missing")</f>
        <v>Marco Gonzalez</v>
      </c>
      <c r="M212" t="str">
        <f>IFERROR(_xlfn.XLOOKUP('01_raw_data'!L215,'06_location_master'!$B$5:$B$60,'06_location_master'!$C$5:$C$60), "Missing Location")</f>
        <v>Missing Location</v>
      </c>
      <c r="N212" t="str">
        <f>IFERROR(_xlfn.XLOOKUP(M212,'06_location_master'!$C$5:$C$60,'06_location_master'!$D$5:$D$60), "Missing Country")</f>
        <v>Missing Country</v>
      </c>
      <c r="O212" t="str">
        <f>IFERROR(_xlfn.XLOOKUP(M212,'06_location_master'!$C$5:$C$60,'06_location_master'!$E$5:$E$60), "Missing State")</f>
        <v>Missing State</v>
      </c>
      <c r="P212" s="17">
        <f>IFERROR(--'01_raw_data'!O215,"Missing Date")</f>
        <v>44640</v>
      </c>
      <c r="Q212" s="17" t="str">
        <f>IF(TRIM('01_raw_data'!P215)="","", IFERROR('01_raw_data'!P215, "check"))</f>
        <v/>
      </c>
      <c r="R212" t="str">
        <f>IFERROR(IF(OR(UPPER(TRIM('01_raw_data'!Q215))="A",UPPER(TRIM('01_raw_data'!Q215)="ACTVE"),UPPER(TRIM('01_raw_data'!Q215))="ACTIVE"), "Active", IF(OR(UPPER(TRIM('01_raw_data'!Q215)="INACTIVE"),UPPER(TRIM('01_raw_data'!Q215))="INACTVE"),"Inactive",IF(OR(UPPER(TRIM('01_raw_data'!Q215))="EXITED"), "Exited", IF(OR(UPPER(TRIM('01_raw_data'!Q215))="TERMINATED"), "Terminated", IF(OR(UPPER(TRIM('01_raw_data'!Q215))="LEFT"),"Left",IF(OR(UPPER(TRIM('01_raw_data'!Q215))="RESIGNED"),"Resigned")))))),"Check")</f>
        <v>Active</v>
      </c>
      <c r="S212" s="19">
        <f>IFERROR(IF(VALUE('01_raw_data'!R215)&gt;0,VALUE('01_raw_data'!R215),"Check"),"Check")</f>
        <v>69000</v>
      </c>
      <c r="T212" s="19">
        <f>IFERROR(IF(VALUE('01_raw_data'!S215)&gt;0, VALUE('01_raw_data'!S215), "Check"), "Check")</f>
        <v>3400</v>
      </c>
      <c r="U212">
        <f>IFERROR(VLOOKUP(UPPER(TRIM('01_raw_data'!T215)),'07_performance_master'!$A$5:$B$14,2,FALSE),"Check")</f>
        <v>3</v>
      </c>
      <c r="V212">
        <f>IFERROR(IF(VALUE('01_raw_data'!U215)&gt;0,VALUE('01_raw_data'!U215),"Check"),"Check")</f>
        <v>33</v>
      </c>
      <c r="W212">
        <f>IFERROR(IF(VALUE('01_raw_data'!V215)&gt;=0, VALUE('01_raw_data'!V215), "Check"), "Check")</f>
        <v>20</v>
      </c>
      <c r="X212">
        <f>IFERROR(IF(VALUE('01_raw_data'!W215)&gt;=0, VALUE('01_raw_data'!W215),"Check"), "Check")</f>
        <v>16</v>
      </c>
      <c r="Y212">
        <f>IFERROR(IF(AND(VALUE('01_raw_data'!X215)&gt;=0, VALUE('01_raw_data'!X215)&lt;=100), VALUE('01_raw_data'!X215), "Check"), "Check")</f>
        <v>44</v>
      </c>
      <c r="Z212" t="str">
        <f>IFERROR(IF(OR(UPPER(TRIM('01_raw_data'!Y215))="YES", UPPER(TRIM('01_raw_data'!Y215))="PROMOTED"),"Promoted", IF(OR(UPPER(TRIM('01_raw_data'!Y215))="NO",UPPER(TRIM('01_raw_data'!Y215))="NOT PROMOTED"), "Not Promoted", "Check")),"Check")</f>
        <v>Not Promoted</v>
      </c>
      <c r="AA212" t="str">
        <f>IFERROR(PROPER(TRIM('01_raw_data'!Z215)), "")</f>
        <v>Bachelor'S</v>
      </c>
      <c r="AB212" t="str">
        <f>IFERROR(PROPER(TRIM('01_raw_data'!AA215)),"")</f>
        <v>Company Careers Page</v>
      </c>
      <c r="AC212" t="str">
        <f>IFERROR(IF(UPPER(TRIM('01_raw_data'!AB215))="HYBRID","Hybrid",IF(OR(UPPER(TRIM('01_raw_data'!AB215))="REMOTE",UPPER(TRIM('01_raw_data'!AB215))="WFH",UPPER(TRIM('01_raw_data'!AB215))="WORK FROM HOME"),"Remote",IF(OR(UPPER(TRIM('01_raw_data'!AB215))="ONSITE",UPPER(TRIM('01_raw_data'!AB215))="ON-SITE",UPPER(TRIM('01_raw_data'!AB215))="OFFICE"),"Office"))),"Check")</f>
        <v>Hybrid</v>
      </c>
      <c r="AD212" t="str">
        <f>IFERROR(VLOOKUP(UPPER(TRIM('01_raw_data'!AC215)),'09_cost_center'!$A$5:$E$19,1,FALSE), "Check")</f>
        <v>EU-CC402</v>
      </c>
      <c r="AE212" t="str">
        <f>IFERROR(IF(OR(UPPER(TRIM('01_raw_data'!AD215))="CONTRACT", UPPER(TRIM('01_raw_data'!AD215))="CONTRACTOR"), "Contract", IF(OR(PROPER(TRIM('01_raw_data'!AD215))="FTE", UPPER(TRIM('01_raw_data'!AD215))="FULL TIME", UPPER(TRIM('01_raw_data'!AD215))="FULL-TIME"), "Full Time", IF(OR(UPPER(TRIM('01_raw_data'!AD215))="INTERN", UPPER(TRIM('01_raw_data'!AD215))="INTERNSHIP"), "Intern", IF(OR(UPPER(TRIM('01_raw_data'!AD215))="PART TIME", UPPER(TRIM('01_raw_data'!AD215))="PART-TIME"), "Part Time")))), "Check")</f>
        <v>Full Time</v>
      </c>
      <c r="AF212">
        <f>IFERROR(IF(AND(VALUE('01_raw_data'!AE215)&gt;=0,VALUE('01_raw_data'!AE215)&lt;=100), VALUE('01_raw_data'!AE215), "Check"), "Check")</f>
        <v>52.6</v>
      </c>
    </row>
    <row r="213" spans="1:32" x14ac:dyDescent="0.2">
      <c r="A213" t="str">
        <f>"E"&amp;TEXT(VALUE(SUBSTITUTE(UPPER(TRIM('01_raw_data'!A216)),"E","")),"0000")</f>
        <v>E0212</v>
      </c>
      <c r="B213" t="str">
        <f>IF('01_raw_data'!B216="", "", PROPER(TRIM('01_raw_data'!B216)))</f>
        <v>Axel Kelly</v>
      </c>
      <c r="C213" t="str">
        <f>_xlfn.XLOOKUP(PROPER(TRIM('01_raw_data'!C216)),'03_lookups'!$A$4:$A$9,'03_lookups'!$B$4:$B$9,"Needs Review")</f>
        <v>Male</v>
      </c>
      <c r="D213">
        <f>VALUE('01_raw_data'!D216)</f>
        <v>34</v>
      </c>
      <c r="E213" s="17">
        <f>IF(OR('01_raw_data'!E216="", LOWER(TRIM('01_raw_data'!E216))="not available"), "Missing", '01_raw_data'!E216)</f>
        <v>33416</v>
      </c>
      <c r="F213" t="str">
        <f t="shared" si="3"/>
        <v>Valid</v>
      </c>
      <c r="G213" t="str">
        <f>_xlfn.XLOOKUP(UPPER(TRIM('01_raw_data'!F216)),'04_departments'!A216:A271,'04_departments'!C216:C271,"Needs Review")</f>
        <v>Needs Review</v>
      </c>
      <c r="H213" t="str">
        <f>_xlfn.XLOOKUP('01_clean_data'!G213, '04_departments'!$C$5:$C$60,'04_departments'!$D$5:$D$60,"Needs Review")</f>
        <v>Needs Review</v>
      </c>
      <c r="I213" t="str">
        <f>PROPER(TRIM('01_raw_data'!H216))</f>
        <v>Analytics Engineer</v>
      </c>
      <c r="J213" t="str">
        <f>IFERROR(UPPER('01_raw_data'!I216), "")</f>
        <v>L4</v>
      </c>
      <c r="K213" t="str">
        <f>IFERROR(UPPER('01_raw_data'!J216), "")</f>
        <v>M037</v>
      </c>
      <c r="L213" t="str">
        <f>IFERROR(VLOOKUP(K213,'05_manager_mapping'!$A$5:$B$64,2), "Missing")</f>
        <v>Elsa Andersson</v>
      </c>
      <c r="M213" t="str">
        <f>IFERROR(_xlfn.XLOOKUP('01_raw_data'!L216,'06_location_master'!$B$5:$B$60,'06_location_master'!$C$5:$C$60), "Missing Location")</f>
        <v>Missing Location</v>
      </c>
      <c r="N213" t="str">
        <f>IFERROR(_xlfn.XLOOKUP(M213,'06_location_master'!$C$5:$C$60,'06_location_master'!$D$5:$D$60), "Missing Country")</f>
        <v>Missing Country</v>
      </c>
      <c r="O213" t="str">
        <f>IFERROR(_xlfn.XLOOKUP(M213,'06_location_master'!$C$5:$C$60,'06_location_master'!$E$5:$E$60), "Missing State")</f>
        <v>Missing State</v>
      </c>
      <c r="P213" s="17">
        <f>IFERROR(--'01_raw_data'!O216,"Missing Date")</f>
        <v>43834</v>
      </c>
      <c r="Q213" s="17" t="str">
        <f>IF(TRIM('01_raw_data'!P216)="","", IFERROR('01_raw_data'!P216, "check"))</f>
        <v/>
      </c>
      <c r="R213" t="str">
        <f>IFERROR(IF(OR(UPPER(TRIM('01_raw_data'!Q216))="A",UPPER(TRIM('01_raw_data'!Q216)="ACTVE"),UPPER(TRIM('01_raw_data'!Q216))="ACTIVE"), "Active", IF(OR(UPPER(TRIM('01_raw_data'!Q216)="INACTIVE"),UPPER(TRIM('01_raw_data'!Q216))="INACTVE"),"Inactive",IF(OR(UPPER(TRIM('01_raw_data'!Q216))="EXITED"), "Exited", IF(OR(UPPER(TRIM('01_raw_data'!Q216))="TERMINATED"), "Terminated", IF(OR(UPPER(TRIM('01_raw_data'!Q216))="LEFT"),"Left",IF(OR(UPPER(TRIM('01_raw_data'!Q216))="RESIGNED"),"Resigned")))))),"Check")</f>
        <v>Active</v>
      </c>
      <c r="S213" s="19">
        <f>IFERROR(IF(VALUE('01_raw_data'!R216)&gt;0,VALUE('01_raw_data'!R216),"Check"),"Check")</f>
        <v>105000</v>
      </c>
      <c r="T213" s="19">
        <f>IFERROR(IF(VALUE('01_raw_data'!S216)&gt;0, VALUE('01_raw_data'!S216), "Check"), "Check")</f>
        <v>9400</v>
      </c>
      <c r="U213">
        <f>IFERROR(VLOOKUP(UPPER(TRIM('01_raw_data'!T216)),'07_performance_master'!$A$5:$B$14,2,FALSE),"Check")</f>
        <v>4</v>
      </c>
      <c r="V213">
        <f>IFERROR(IF(VALUE('01_raw_data'!U216)&gt;0,VALUE('01_raw_data'!U216),"Check"),"Check")</f>
        <v>21</v>
      </c>
      <c r="W213">
        <f>IFERROR(IF(VALUE('01_raw_data'!V216)&gt;=0, VALUE('01_raw_data'!V216), "Check"), "Check")</f>
        <v>13</v>
      </c>
      <c r="X213">
        <f>IFERROR(IF(VALUE('01_raw_data'!W216)&gt;=0, VALUE('01_raw_data'!W216),"Check"), "Check")</f>
        <v>15</v>
      </c>
      <c r="Y213">
        <f>IFERROR(IF(AND(VALUE('01_raw_data'!X216)&gt;=0, VALUE('01_raw_data'!X216)&lt;=100), VALUE('01_raw_data'!X216), "Check"), "Check")</f>
        <v>79</v>
      </c>
      <c r="Z213" t="str">
        <f>IFERROR(IF(OR(UPPER(TRIM('01_raw_data'!Y216))="YES", UPPER(TRIM('01_raw_data'!Y216))="PROMOTED"),"Promoted", IF(OR(UPPER(TRIM('01_raw_data'!Y216))="NO",UPPER(TRIM('01_raw_data'!Y216))="NOT PROMOTED"), "Not Promoted", "Check")),"Check")</f>
        <v>Not Promoted</v>
      </c>
      <c r="AA213" t="str">
        <f>IFERROR(PROPER(TRIM('01_raw_data'!Z216)), "")</f>
        <v>Master'S</v>
      </c>
      <c r="AB213" t="str">
        <f>IFERROR(PROPER(TRIM('01_raw_data'!AA216)),"")</f>
        <v>European Job Board</v>
      </c>
      <c r="AC213" t="str">
        <f>IFERROR(IF(UPPER(TRIM('01_raw_data'!AB216))="HYBRID","Hybrid",IF(OR(UPPER(TRIM('01_raw_data'!AB216))="REMOTE",UPPER(TRIM('01_raw_data'!AB216))="WFH",UPPER(TRIM('01_raw_data'!AB216))="WORK FROM HOME"),"Remote",IF(OR(UPPER(TRIM('01_raw_data'!AB216))="ONSITE",UPPER(TRIM('01_raw_data'!AB216))="ON-SITE",UPPER(TRIM('01_raw_data'!AB216))="OFFICE"),"Office"))),"Check")</f>
        <v>Remote</v>
      </c>
      <c r="AD213" t="str">
        <f>IFERROR(VLOOKUP(UPPER(TRIM('01_raw_data'!AC216)),'09_cost_center'!$A$5:$E$19,1,FALSE), "Check")</f>
        <v>EU-CC103</v>
      </c>
      <c r="AE213" t="str">
        <f>IFERROR(IF(OR(UPPER(TRIM('01_raw_data'!AD216))="CONTRACT", UPPER(TRIM('01_raw_data'!AD216))="CONTRACTOR"), "Contract", IF(OR(PROPER(TRIM('01_raw_data'!AD216))="FTE", UPPER(TRIM('01_raw_data'!AD216))="FULL TIME", UPPER(TRIM('01_raw_data'!AD216))="FULL-TIME"), "Full Time", IF(OR(UPPER(TRIM('01_raw_data'!AD216))="INTERN", UPPER(TRIM('01_raw_data'!AD216))="INTERNSHIP"), "Intern", IF(OR(UPPER(TRIM('01_raw_data'!AD216))="PART TIME", UPPER(TRIM('01_raw_data'!AD216))="PART-TIME"), "Part Time")))), "Check")</f>
        <v>Full Time</v>
      </c>
      <c r="AF213">
        <f>IFERROR(IF(AND(VALUE('01_raw_data'!AE216)&gt;=0,VALUE('01_raw_data'!AE216)&lt;=100), VALUE('01_raw_data'!AE216), "Check"), "Check")</f>
        <v>71.400000000000006</v>
      </c>
    </row>
    <row r="214" spans="1:32" x14ac:dyDescent="0.2">
      <c r="A214" t="str">
        <f>"E"&amp;TEXT(VALUE(SUBSTITUTE(UPPER(TRIM('01_raw_data'!A217)),"E","")),"0000")</f>
        <v>E0213</v>
      </c>
      <c r="B214" t="str">
        <f>IF('01_raw_data'!B217="", "", PROPER(TRIM('01_raw_data'!B217)))</f>
        <v>Diego Schulz</v>
      </c>
      <c r="C214" t="str">
        <f>_xlfn.XLOOKUP(PROPER(TRIM('01_raw_data'!C217)),'03_lookups'!$A$4:$A$9,'03_lookups'!$B$4:$B$9,"Needs Review")</f>
        <v>Female</v>
      </c>
      <c r="D214">
        <f>VALUE('01_raw_data'!D217)</f>
        <v>56</v>
      </c>
      <c r="E214" s="17">
        <f>IF(OR('01_raw_data'!E217="", LOWER(TRIM('01_raw_data'!E217))="not available"), "Missing", '01_raw_data'!E217)</f>
        <v>25562</v>
      </c>
      <c r="F214" t="str">
        <f t="shared" si="3"/>
        <v>Valid</v>
      </c>
      <c r="G214" t="str">
        <f>_xlfn.XLOOKUP(UPPER(TRIM('01_raw_data'!F217)),'04_departments'!A217:A272,'04_departments'!C217:C272,"Needs Review")</f>
        <v>Needs Review</v>
      </c>
      <c r="H214" t="str">
        <f>_xlfn.XLOOKUP('01_clean_data'!G214, '04_departments'!$C$5:$C$60,'04_departments'!$D$5:$D$60,"Needs Review")</f>
        <v>Needs Review</v>
      </c>
      <c r="I214" t="str">
        <f>PROPER(TRIM('01_raw_data'!H217))</f>
        <v>Customer Success Manager</v>
      </c>
      <c r="J214" t="str">
        <f>IFERROR(UPPER('01_raw_data'!I217), "")</f>
        <v>L4</v>
      </c>
      <c r="K214" t="str">
        <f>IFERROR(UPPER('01_raw_data'!J217), "")</f>
        <v>M047</v>
      </c>
      <c r="L214" t="str">
        <f>IFERROR(VLOOKUP(K214,'05_manager_mapping'!$A$5:$B$64,2), "Missing")</f>
        <v>Alice Andersson</v>
      </c>
      <c r="M214" t="str">
        <f>IFERROR(_xlfn.XLOOKUP('01_raw_data'!L217,'06_location_master'!$B$5:$B$60,'06_location_master'!$C$5:$C$60), "Missing Location")</f>
        <v>Eindhoven</v>
      </c>
      <c r="N214" t="str">
        <f>IFERROR(_xlfn.XLOOKUP(M214,'06_location_master'!$C$5:$C$60,'06_location_master'!$D$5:$D$60), "Missing Country")</f>
        <v>Netherlands</v>
      </c>
      <c r="O214" t="str">
        <f>IFERROR(_xlfn.XLOOKUP(M214,'06_location_master'!$C$5:$C$60,'06_location_master'!$E$5:$E$60), "Missing State")</f>
        <v>North Brabant</v>
      </c>
      <c r="P214" s="17">
        <f>IFERROR(--'01_raw_data'!O217,"Missing Date")</f>
        <v>45187</v>
      </c>
      <c r="Q214" s="17">
        <f>IF(TRIM('01_raw_data'!P217)="","", IFERROR('01_raw_data'!P217, "check"))</f>
        <v>45868</v>
      </c>
      <c r="R214" t="str">
        <f>IFERROR(IF(OR(UPPER(TRIM('01_raw_data'!Q217))="A",UPPER(TRIM('01_raw_data'!Q217)="ACTVE"),UPPER(TRIM('01_raw_data'!Q217))="ACTIVE"), "Active", IF(OR(UPPER(TRIM('01_raw_data'!Q217)="INACTIVE"),UPPER(TRIM('01_raw_data'!Q217))="INACTVE"),"Inactive",IF(OR(UPPER(TRIM('01_raw_data'!Q217))="EXITED"), "Exited", IF(OR(UPPER(TRIM('01_raw_data'!Q217))="TERMINATED"), "Terminated", IF(OR(UPPER(TRIM('01_raw_data'!Q217))="LEFT"),"Left",IF(OR(UPPER(TRIM('01_raw_data'!Q217))="RESIGNED"),"Resigned")))))),"Check")</f>
        <v>Exited</v>
      </c>
      <c r="S214" s="19">
        <f>IFERROR(IF(VALUE('01_raw_data'!R217)&gt;0,VALUE('01_raw_data'!R217),"Check"),"Check")</f>
        <v>106000</v>
      </c>
      <c r="T214" s="19">
        <f>IFERROR(IF(VALUE('01_raw_data'!S217)&gt;0, VALUE('01_raw_data'!S217), "Check"), "Check")</f>
        <v>9500</v>
      </c>
      <c r="U214">
        <f>IFERROR(VLOOKUP(UPPER(TRIM('01_raw_data'!T217)),'07_performance_master'!$A$5:$B$14,2,FALSE),"Check")</f>
        <v>4</v>
      </c>
      <c r="V214">
        <f>IFERROR(IF(VALUE('01_raw_data'!U217)&gt;0,VALUE('01_raw_data'!U217),"Check"),"Check")</f>
        <v>4</v>
      </c>
      <c r="W214">
        <f>IFERROR(IF(VALUE('01_raw_data'!V217)&gt;=0, VALUE('01_raw_data'!V217), "Check"), "Check")</f>
        <v>29</v>
      </c>
      <c r="X214">
        <f>IFERROR(IF(VALUE('01_raw_data'!W217)&gt;=0, VALUE('01_raw_data'!W217),"Check"), "Check")</f>
        <v>11</v>
      </c>
      <c r="Y214">
        <f>IFERROR(IF(AND(VALUE('01_raw_data'!X217)&gt;=0, VALUE('01_raw_data'!X217)&lt;=100), VALUE('01_raw_data'!X217), "Check"), "Check")</f>
        <v>65</v>
      </c>
      <c r="Z214" t="str">
        <f>IFERROR(IF(OR(UPPER(TRIM('01_raw_data'!Y217))="YES", UPPER(TRIM('01_raw_data'!Y217))="PROMOTED"),"Promoted", IF(OR(UPPER(TRIM('01_raw_data'!Y217))="NO",UPPER(TRIM('01_raw_data'!Y217))="NOT PROMOTED"), "Not Promoted", "Check")),"Check")</f>
        <v>Not Promoted</v>
      </c>
      <c r="AA214" t="str">
        <f>IFERROR(PROPER(TRIM('01_raw_data'!Z217)), "")</f>
        <v>Phd</v>
      </c>
      <c r="AB214" t="str">
        <f>IFERROR(PROPER(TRIM('01_raw_data'!AA217)),"")</f>
        <v>Indeed</v>
      </c>
      <c r="AC214" t="str">
        <f>IFERROR(IF(UPPER(TRIM('01_raw_data'!AB217))="HYBRID","Hybrid",IF(OR(UPPER(TRIM('01_raw_data'!AB217))="REMOTE",UPPER(TRIM('01_raw_data'!AB217))="WFH",UPPER(TRIM('01_raw_data'!AB217))="WORK FROM HOME"),"Remote",IF(OR(UPPER(TRIM('01_raw_data'!AB217))="ONSITE",UPPER(TRIM('01_raw_data'!AB217))="ON-SITE",UPPER(TRIM('01_raw_data'!AB217))="OFFICE"),"Office"))),"Check")</f>
        <v>Hybrid</v>
      </c>
      <c r="AD214" t="str">
        <f>IFERROR(VLOOKUP(UPPER(TRIM('01_raw_data'!AC217)),'09_cost_center'!$A$5:$E$19,1,FALSE), "Check")</f>
        <v>EU-CC202</v>
      </c>
      <c r="AE214" t="str">
        <f>IFERROR(IF(OR(UPPER(TRIM('01_raw_data'!AD217))="CONTRACT", UPPER(TRIM('01_raw_data'!AD217))="CONTRACTOR"), "Contract", IF(OR(PROPER(TRIM('01_raw_data'!AD217))="FTE", UPPER(TRIM('01_raw_data'!AD217))="FULL TIME", UPPER(TRIM('01_raw_data'!AD217))="FULL-TIME"), "Full Time", IF(OR(UPPER(TRIM('01_raw_data'!AD217))="INTERN", UPPER(TRIM('01_raw_data'!AD217))="INTERNSHIP"), "Intern", IF(OR(UPPER(TRIM('01_raw_data'!AD217))="PART TIME", UPPER(TRIM('01_raw_data'!AD217))="PART-TIME"), "Part Time")))), "Check")</f>
        <v>Full Time</v>
      </c>
      <c r="AF214">
        <f>IFERROR(IF(AND(VALUE('01_raw_data'!AE217)&gt;=0,VALUE('01_raw_data'!AE217)&lt;=100), VALUE('01_raw_data'!AE217), "Check"), "Check")</f>
        <v>64.2</v>
      </c>
    </row>
    <row r="215" spans="1:32" x14ac:dyDescent="0.2">
      <c r="A215" t="str">
        <f>"E"&amp;TEXT(VALUE(SUBSTITUTE(UPPER(TRIM('01_raw_data'!A218)),"E","")),"0000")</f>
        <v>E0214</v>
      </c>
      <c r="B215" t="str">
        <f>IF('01_raw_data'!B218="", "", PROPER(TRIM('01_raw_data'!B218)))</f>
        <v>Alice Weber</v>
      </c>
      <c r="C215" t="str">
        <f>_xlfn.XLOOKUP(PROPER(TRIM('01_raw_data'!C218)),'03_lookups'!$A$4:$A$9,'03_lookups'!$B$4:$B$9,"Needs Review")</f>
        <v>Female</v>
      </c>
      <c r="D215">
        <f>VALUE('01_raw_data'!D218)</f>
        <v>41</v>
      </c>
      <c r="E215" s="17">
        <f>IF(OR('01_raw_data'!E218="", LOWER(TRIM('01_raw_data'!E218))="not available"), "Missing", '01_raw_data'!E218)</f>
        <v>30851</v>
      </c>
      <c r="F215" t="str">
        <f t="shared" si="3"/>
        <v>Valid</v>
      </c>
      <c r="G215" t="str">
        <f>_xlfn.XLOOKUP(UPPER(TRIM('01_raw_data'!F218)),'04_departments'!A218:A273,'04_departments'!C218:C273,"Needs Review")</f>
        <v>Needs Review</v>
      </c>
      <c r="H215" t="str">
        <f>_xlfn.XLOOKUP('01_clean_data'!G215, '04_departments'!$C$5:$C$60,'04_departments'!$D$5:$D$60,"Needs Review")</f>
        <v>Needs Review</v>
      </c>
      <c r="I215" t="str">
        <f>PROPER(TRIM('01_raw_data'!H218))</f>
        <v>Paralegal</v>
      </c>
      <c r="J215" t="str">
        <f>IFERROR(UPPER('01_raw_data'!I218), "")</f>
        <v>L4</v>
      </c>
      <c r="K215" t="str">
        <f>IFERROR(UPPER('01_raw_data'!J218), "")</f>
        <v>M018</v>
      </c>
      <c r="L215" t="str">
        <f>IFERROR(VLOOKUP(K215,'05_manager_mapping'!$A$5:$B$64,2), "Missing")</f>
        <v>Matteo O'Sullivan</v>
      </c>
      <c r="M215" t="str">
        <f>IFERROR(_xlfn.XLOOKUP('01_raw_data'!L218,'06_location_master'!$B$5:$B$60,'06_location_master'!$C$5:$C$60), "Missing Location")</f>
        <v>Manchester</v>
      </c>
      <c r="N215" t="str">
        <f>IFERROR(_xlfn.XLOOKUP(M215,'06_location_master'!$C$5:$C$60,'06_location_master'!$D$5:$D$60), "Missing Country")</f>
        <v>United Kingdom</v>
      </c>
      <c r="O215" t="str">
        <f>IFERROR(_xlfn.XLOOKUP(M215,'06_location_master'!$C$5:$C$60,'06_location_master'!$E$5:$E$60), "Missing State")</f>
        <v>England</v>
      </c>
      <c r="P215" s="17" t="str">
        <f>IFERROR(--'01_raw_data'!O218,"Missing Date")</f>
        <v>Missing Date</v>
      </c>
      <c r="Q215" s="17" t="str">
        <f>IF(TRIM('01_raw_data'!P218)="","", IFERROR('01_raw_data'!P218, "check"))</f>
        <v/>
      </c>
      <c r="R215" t="str">
        <f>IFERROR(IF(OR(UPPER(TRIM('01_raw_data'!Q218))="A",UPPER(TRIM('01_raw_data'!Q218)="ACTVE"),UPPER(TRIM('01_raw_data'!Q218))="ACTIVE"), "Active", IF(OR(UPPER(TRIM('01_raw_data'!Q218)="INACTIVE"),UPPER(TRIM('01_raw_data'!Q218))="INACTVE"),"Inactive",IF(OR(UPPER(TRIM('01_raw_data'!Q218))="EXITED"), "Exited", IF(OR(UPPER(TRIM('01_raw_data'!Q218))="TERMINATED"), "Terminated", IF(OR(UPPER(TRIM('01_raw_data'!Q218))="LEFT"),"Left",IF(OR(UPPER(TRIM('01_raw_data'!Q218))="RESIGNED"),"Resigned")))))),"Check")</f>
        <v>Active</v>
      </c>
      <c r="S215" s="19">
        <f>IFERROR(IF(VALUE('01_raw_data'!R218)&gt;0,VALUE('01_raw_data'!R218),"Check"),"Check")</f>
        <v>96000</v>
      </c>
      <c r="T215" s="19">
        <f>IFERROR(IF(VALUE('01_raw_data'!S218)&gt;0, VALUE('01_raw_data'!S218), "Check"), "Check")</f>
        <v>4800</v>
      </c>
      <c r="U215">
        <f>IFERROR(VLOOKUP(UPPER(TRIM('01_raw_data'!T218)),'07_performance_master'!$A$5:$B$14,2,FALSE),"Check")</f>
        <v>3</v>
      </c>
      <c r="V215">
        <f>IFERROR(IF(VALUE('01_raw_data'!U218)&gt;0,VALUE('01_raw_data'!U218),"Check"),"Check")</f>
        <v>29</v>
      </c>
      <c r="W215">
        <f>IFERROR(IF(VALUE('01_raw_data'!V218)&gt;=0, VALUE('01_raw_data'!V218), "Check"), "Check")</f>
        <v>21</v>
      </c>
      <c r="X215">
        <f>IFERROR(IF(VALUE('01_raw_data'!W218)&gt;=0, VALUE('01_raw_data'!W218),"Check"), "Check")</f>
        <v>17</v>
      </c>
      <c r="Y215">
        <f>IFERROR(IF(AND(VALUE('01_raw_data'!X218)&gt;=0, VALUE('01_raw_data'!X218)&lt;=100), VALUE('01_raw_data'!X218), "Check"), "Check")</f>
        <v>65</v>
      </c>
      <c r="Z215" t="str">
        <f>IFERROR(IF(OR(UPPER(TRIM('01_raw_data'!Y218))="YES", UPPER(TRIM('01_raw_data'!Y218))="PROMOTED"),"Promoted", IF(OR(UPPER(TRIM('01_raw_data'!Y218))="NO",UPPER(TRIM('01_raw_data'!Y218))="NOT PROMOTED"), "Not Promoted", "Check")),"Check")</f>
        <v>Not Promoted</v>
      </c>
      <c r="AA215" t="str">
        <f>IFERROR(PROPER(TRIM('01_raw_data'!Z218)), "")</f>
        <v>Diploma</v>
      </c>
      <c r="AB215" t="str">
        <f>IFERROR(PROPER(TRIM('01_raw_data'!AA218)),"")</f>
        <v>Linkedin</v>
      </c>
      <c r="AC215" t="str">
        <f>IFERROR(IF(UPPER(TRIM('01_raw_data'!AB218))="HYBRID","Hybrid",IF(OR(UPPER(TRIM('01_raw_data'!AB218))="REMOTE",UPPER(TRIM('01_raw_data'!AB218))="WFH",UPPER(TRIM('01_raw_data'!AB218))="WORK FROM HOME"),"Remote",IF(OR(UPPER(TRIM('01_raw_data'!AB218))="ONSITE",UPPER(TRIM('01_raw_data'!AB218))="ON-SITE",UPPER(TRIM('01_raw_data'!AB218))="OFFICE"),"Office"))),"Check")</f>
        <v>Remote</v>
      </c>
      <c r="AD215" t="str">
        <f>IFERROR(VLOOKUP(UPPER(TRIM('01_raw_data'!AC218)),'09_cost_center'!$A$5:$E$19,1,FALSE), "Check")</f>
        <v>EU-CC501</v>
      </c>
      <c r="AE215" t="str">
        <f>IFERROR(IF(OR(UPPER(TRIM('01_raw_data'!AD218))="CONTRACT", UPPER(TRIM('01_raw_data'!AD218))="CONTRACTOR"), "Contract", IF(OR(PROPER(TRIM('01_raw_data'!AD218))="FTE", UPPER(TRIM('01_raw_data'!AD218))="FULL TIME", UPPER(TRIM('01_raw_data'!AD218))="FULL-TIME"), "Full Time", IF(OR(UPPER(TRIM('01_raw_data'!AD218))="INTERN", UPPER(TRIM('01_raw_data'!AD218))="INTERNSHIP"), "Intern", IF(OR(UPPER(TRIM('01_raw_data'!AD218))="PART TIME", UPPER(TRIM('01_raw_data'!AD218))="PART-TIME"), "Part Time")))), "Check")</f>
        <v>Contract</v>
      </c>
      <c r="AF215">
        <f>IFERROR(IF(AND(VALUE('01_raw_data'!AE218)&gt;=0,VALUE('01_raw_data'!AE218)&lt;=100), VALUE('01_raw_data'!AE218), "Check"), "Check")</f>
        <v>58.5</v>
      </c>
    </row>
    <row r="216" spans="1:32" x14ac:dyDescent="0.2">
      <c r="A216" t="str">
        <f>"E"&amp;TEXT(VALUE(SUBSTITUTE(UPPER(TRIM('01_raw_data'!A219)),"E","")),"0000")</f>
        <v>E0215</v>
      </c>
      <c r="B216" t="str">
        <f>IF('01_raw_data'!B219="", "", PROPER(TRIM('01_raw_data'!B219)))</f>
        <v>Laura Robert</v>
      </c>
      <c r="C216" t="str">
        <f>_xlfn.XLOOKUP(PROPER(TRIM('01_raw_data'!C219)),'03_lookups'!$A$4:$A$9,'03_lookups'!$B$4:$B$9,"Needs Review")</f>
        <v>Male</v>
      </c>
      <c r="D216">
        <f>VALUE('01_raw_data'!D219)</f>
        <v>52</v>
      </c>
      <c r="E216" s="17">
        <f>IF(OR('01_raw_data'!E219="", LOWER(TRIM('01_raw_data'!E219))="not available"), "Missing", '01_raw_data'!E219)</f>
        <v>26926</v>
      </c>
      <c r="F216" t="str">
        <f t="shared" si="3"/>
        <v>Valid</v>
      </c>
      <c r="G216" t="str">
        <f>_xlfn.XLOOKUP(UPPER(TRIM('01_raw_data'!F219)),'04_departments'!A219:A274,'04_departments'!C219:C274,"Needs Review")</f>
        <v>Needs Review</v>
      </c>
      <c r="H216" t="str">
        <f>_xlfn.XLOOKUP('01_clean_data'!G216, '04_departments'!$C$5:$C$60,'04_departments'!$D$5:$D$60,"Needs Review")</f>
        <v>Needs Review</v>
      </c>
      <c r="I216" t="str">
        <f>PROPER(TRIM('01_raw_data'!H219))</f>
        <v>Account Executive</v>
      </c>
      <c r="J216" t="str">
        <f>IFERROR(UPPER('01_raw_data'!I219), "")</f>
        <v>L2</v>
      </c>
      <c r="K216" t="str">
        <f>IFERROR(UPPER('01_raw_data'!J219), "")</f>
        <v>M016</v>
      </c>
      <c r="L216" t="str">
        <f>IFERROR(VLOOKUP(K216,'05_manager_mapping'!$A$5:$B$64,2), "Missing")</f>
        <v>Juliette Williams</v>
      </c>
      <c r="M216" t="str">
        <f>IFERROR(_xlfn.XLOOKUP('01_raw_data'!L219,'06_location_master'!$B$5:$B$60,'06_location_master'!$C$5:$C$60), "Missing Location")</f>
        <v>Berlin</v>
      </c>
      <c r="N216" t="str">
        <f>IFERROR(_xlfn.XLOOKUP(M216,'06_location_master'!$C$5:$C$60,'06_location_master'!$D$5:$D$60), "Missing Country")</f>
        <v>Germany</v>
      </c>
      <c r="O216" t="str">
        <f>IFERROR(_xlfn.XLOOKUP(M216,'06_location_master'!$C$5:$C$60,'06_location_master'!$E$5:$E$60), "Missing State")</f>
        <v>Berlin</v>
      </c>
      <c r="P216" s="17">
        <f>IFERROR(--'01_raw_data'!O219,"Missing Date")</f>
        <v>42574</v>
      </c>
      <c r="Q216" s="17" t="str">
        <f>IF(TRIM('01_raw_data'!P219)="","", IFERROR('01_raw_data'!P219, "check"))</f>
        <v/>
      </c>
      <c r="R216" t="str">
        <f>IFERROR(IF(OR(UPPER(TRIM('01_raw_data'!Q219))="A",UPPER(TRIM('01_raw_data'!Q219)="ACTVE"),UPPER(TRIM('01_raw_data'!Q219))="ACTIVE"), "Active", IF(OR(UPPER(TRIM('01_raw_data'!Q219)="INACTIVE"),UPPER(TRIM('01_raw_data'!Q219))="INACTVE"),"Inactive",IF(OR(UPPER(TRIM('01_raw_data'!Q219))="EXITED"), "Exited", IF(OR(UPPER(TRIM('01_raw_data'!Q219))="TERMINATED"), "Terminated", IF(OR(UPPER(TRIM('01_raw_data'!Q219))="LEFT"),"Left",IF(OR(UPPER(TRIM('01_raw_data'!Q219))="RESIGNED"),"Resigned")))))),"Check")</f>
        <v>Active</v>
      </c>
      <c r="S216" s="19">
        <f>IFERROR(IF(VALUE('01_raw_data'!R219)&gt;0,VALUE('01_raw_data'!R219),"Check"),"Check")</f>
        <v>51000</v>
      </c>
      <c r="T216" s="19">
        <f>IFERROR(IF(VALUE('01_raw_data'!S219)&gt;0, VALUE('01_raw_data'!S219), "Check"), "Check")</f>
        <v>2600</v>
      </c>
      <c r="U216">
        <f>IFERROR(VLOOKUP(UPPER(TRIM('01_raw_data'!T219)),'07_performance_master'!$A$5:$B$14,2,FALSE),"Check")</f>
        <v>3</v>
      </c>
      <c r="V216">
        <f>IFERROR(IF(VALUE('01_raw_data'!U219)&gt;0,VALUE('01_raw_data'!U219),"Check"),"Check")</f>
        <v>46</v>
      </c>
      <c r="W216">
        <f>IFERROR(IF(VALUE('01_raw_data'!V219)&gt;=0, VALUE('01_raw_data'!V219), "Check"), "Check")</f>
        <v>18</v>
      </c>
      <c r="X216">
        <f>IFERROR(IF(VALUE('01_raw_data'!W219)&gt;=0, VALUE('01_raw_data'!W219),"Check"), "Check")</f>
        <v>17</v>
      </c>
      <c r="Y216">
        <f>IFERROR(IF(AND(VALUE('01_raw_data'!X219)&gt;=0, VALUE('01_raw_data'!X219)&lt;=100), VALUE('01_raw_data'!X219), "Check"), "Check")</f>
        <v>55</v>
      </c>
      <c r="Z216" t="str">
        <f>IFERROR(IF(OR(UPPER(TRIM('01_raw_data'!Y219))="YES", UPPER(TRIM('01_raw_data'!Y219))="PROMOTED"),"Promoted", IF(OR(UPPER(TRIM('01_raw_data'!Y219))="NO",UPPER(TRIM('01_raw_data'!Y219))="NOT PROMOTED"), "Not Promoted", "Check")),"Check")</f>
        <v>Not Promoted</v>
      </c>
      <c r="AA216" t="str">
        <f>IFERROR(PROPER(TRIM('01_raw_data'!Z219)), "")</f>
        <v>Master'S</v>
      </c>
      <c r="AB216" t="str">
        <f>IFERROR(PROPER(TRIM('01_raw_data'!AA219)),"")</f>
        <v>Employee Referral</v>
      </c>
      <c r="AC216" t="str">
        <f>IFERROR(IF(UPPER(TRIM('01_raw_data'!AB219))="HYBRID","Hybrid",IF(OR(UPPER(TRIM('01_raw_data'!AB219))="REMOTE",UPPER(TRIM('01_raw_data'!AB219))="WFH",UPPER(TRIM('01_raw_data'!AB219))="WORK FROM HOME"),"Remote",IF(OR(UPPER(TRIM('01_raw_data'!AB219))="ONSITE",UPPER(TRIM('01_raw_data'!AB219))="ON-SITE",UPPER(TRIM('01_raw_data'!AB219))="OFFICE"),"Office"))),"Check")</f>
        <v>Hybrid</v>
      </c>
      <c r="AD216" t="str">
        <f>IFERROR(VLOOKUP(UPPER(TRIM('01_raw_data'!AC219)),'09_cost_center'!$A$5:$E$19,1,FALSE), "Check")</f>
        <v>EU-CC201</v>
      </c>
      <c r="AE216" t="str">
        <f>IFERROR(IF(OR(UPPER(TRIM('01_raw_data'!AD219))="CONTRACT", UPPER(TRIM('01_raw_data'!AD219))="CONTRACTOR"), "Contract", IF(OR(PROPER(TRIM('01_raw_data'!AD219))="FTE", UPPER(TRIM('01_raw_data'!AD219))="FULL TIME", UPPER(TRIM('01_raw_data'!AD219))="FULL-TIME"), "Full Time", IF(OR(UPPER(TRIM('01_raw_data'!AD219))="INTERN", UPPER(TRIM('01_raw_data'!AD219))="INTERNSHIP"), "Intern", IF(OR(UPPER(TRIM('01_raw_data'!AD219))="PART TIME", UPPER(TRIM('01_raw_data'!AD219))="PART-TIME"), "Part Time")))), "Check")</f>
        <v>Full Time</v>
      </c>
      <c r="AF216">
        <f>IFERROR(IF(AND(VALUE('01_raw_data'!AE219)&gt;=0,VALUE('01_raw_data'!AE219)&lt;=100), VALUE('01_raw_data'!AE219), "Check"), "Check")</f>
        <v>57.8</v>
      </c>
    </row>
    <row r="217" spans="1:32" x14ac:dyDescent="0.2">
      <c r="A217" t="str">
        <f>"E"&amp;TEXT(VALUE(SUBSTITUTE(UPPER(TRIM('01_raw_data'!A220)),"E","")),"0000")</f>
        <v>E0216</v>
      </c>
      <c r="B217" t="str">
        <f>IF('01_raw_data'!B220="", "", PROPER(TRIM('01_raw_data'!B220)))</f>
        <v>Emma Taylor</v>
      </c>
      <c r="C217" t="str">
        <f>_xlfn.XLOOKUP(PROPER(TRIM('01_raw_data'!C220)),'03_lookups'!$A$4:$A$9,'03_lookups'!$B$4:$B$9,"Needs Review")</f>
        <v>Female</v>
      </c>
      <c r="D217">
        <f>VALUE('01_raw_data'!D220)</f>
        <v>41</v>
      </c>
      <c r="E217" s="17" t="str">
        <f>IF(OR('01_raw_data'!E220="", LOWER(TRIM('01_raw_data'!E220))="not available"), "Missing", '01_raw_data'!E220)</f>
        <v>07-22-1984</v>
      </c>
      <c r="F217" t="str">
        <f t="shared" si="3"/>
        <v>Needs Review</v>
      </c>
      <c r="G217" t="str">
        <f>_xlfn.XLOOKUP(UPPER(TRIM('01_raw_data'!F220)),'04_departments'!A220:A275,'04_departments'!C220:C275,"Needs Review")</f>
        <v>Needs Review</v>
      </c>
      <c r="H217" t="str">
        <f>_xlfn.XLOOKUP('01_clean_data'!G217, '04_departments'!$C$5:$C$60,'04_departments'!$D$5:$D$60,"Needs Review")</f>
        <v>Needs Review</v>
      </c>
      <c r="I217" t="str">
        <f>PROPER(TRIM('01_raw_data'!H220))</f>
        <v>Risk Analyst</v>
      </c>
      <c r="J217" t="str">
        <f>IFERROR(UPPER('01_raw_data'!I220), "")</f>
        <v>L2</v>
      </c>
      <c r="K217" t="str">
        <f>IFERROR(UPPER('01_raw_data'!J220), "")</f>
        <v>M025</v>
      </c>
      <c r="L217" t="str">
        <f>IFERROR(VLOOKUP(K217,'05_manager_mapping'!$A$5:$B$64,2), "Missing")</f>
        <v>Elias De Jong</v>
      </c>
      <c r="M217" t="str">
        <f>IFERROR(_xlfn.XLOOKUP('01_raw_data'!L220,'06_location_master'!$B$5:$B$60,'06_location_master'!$C$5:$C$60), "Missing Location")</f>
        <v>Munich</v>
      </c>
      <c r="N217" t="str">
        <f>IFERROR(_xlfn.XLOOKUP(M217,'06_location_master'!$C$5:$C$60,'06_location_master'!$D$5:$D$60), "Missing Country")</f>
        <v>Germany</v>
      </c>
      <c r="O217" t="str">
        <f>IFERROR(_xlfn.XLOOKUP(M217,'06_location_master'!$C$5:$C$60,'06_location_master'!$E$5:$E$60), "Missing State")</f>
        <v>Bavaria</v>
      </c>
      <c r="P217" s="17">
        <f>IFERROR(--'01_raw_data'!O220,"Missing Date")</f>
        <v>44065</v>
      </c>
      <c r="Q217" s="17">
        <f>IF(TRIM('01_raw_data'!P220)="","", IFERROR('01_raw_data'!P220, "check"))</f>
        <v>44460</v>
      </c>
      <c r="R217" t="str">
        <f>IFERROR(IF(OR(UPPER(TRIM('01_raw_data'!Q220))="A",UPPER(TRIM('01_raw_data'!Q220)="ACTVE"),UPPER(TRIM('01_raw_data'!Q220))="ACTIVE"), "Active", IF(OR(UPPER(TRIM('01_raw_data'!Q220)="INACTIVE"),UPPER(TRIM('01_raw_data'!Q220))="INACTVE"),"Inactive",IF(OR(UPPER(TRIM('01_raw_data'!Q220))="EXITED"), "Exited", IF(OR(UPPER(TRIM('01_raw_data'!Q220))="TERMINATED"), "Terminated", IF(OR(UPPER(TRIM('01_raw_data'!Q220))="LEFT"),"Left",IF(OR(UPPER(TRIM('01_raw_data'!Q220))="RESIGNED"),"Resigned")))))),"Check")</f>
        <v>Inactive</v>
      </c>
      <c r="S217" s="19">
        <f>IFERROR(IF(VALUE('01_raw_data'!R220)&gt;0,VALUE('01_raw_data'!R220),"Check"),"Check")</f>
        <v>55000</v>
      </c>
      <c r="T217" s="19">
        <f>IFERROR(IF(VALUE('01_raw_data'!S220)&gt;0, VALUE('01_raw_data'!S220), "Check"), "Check")</f>
        <v>1100</v>
      </c>
      <c r="U217">
        <f>IFERROR(VLOOKUP(UPPER(TRIM('01_raw_data'!T220)),'07_performance_master'!$A$5:$B$14,2,FALSE),"Check")</f>
        <v>2</v>
      </c>
      <c r="V217">
        <f>IFERROR(IF(VALUE('01_raw_data'!U220)&gt;0,VALUE('01_raw_data'!U220),"Check"),"Check")</f>
        <v>18</v>
      </c>
      <c r="W217">
        <f>IFERROR(IF(VALUE('01_raw_data'!V220)&gt;=0, VALUE('01_raw_data'!V220), "Check"), "Check")</f>
        <v>13</v>
      </c>
      <c r="X217">
        <f>IFERROR(IF(VALUE('01_raw_data'!W220)&gt;=0, VALUE('01_raw_data'!W220),"Check"), "Check")</f>
        <v>1</v>
      </c>
      <c r="Y217" t="str">
        <f>IFERROR(IF(AND(VALUE('01_raw_data'!X220)&gt;=0, VALUE('01_raw_data'!X220)&lt;=100), VALUE('01_raw_data'!X220), "Check"), "Check")</f>
        <v>Check</v>
      </c>
      <c r="Z217" t="str">
        <f>IFERROR(IF(OR(UPPER(TRIM('01_raw_data'!Y220))="YES", UPPER(TRIM('01_raw_data'!Y220))="PROMOTED"),"Promoted", IF(OR(UPPER(TRIM('01_raw_data'!Y220))="NO",UPPER(TRIM('01_raw_data'!Y220))="NOT PROMOTED"), "Not Promoted", "Check")),"Check")</f>
        <v>Not Promoted</v>
      </c>
      <c r="AA217" t="str">
        <f>IFERROR(PROPER(TRIM('01_raw_data'!Z220)), "")</f>
        <v>Bachelor'S</v>
      </c>
      <c r="AB217" t="str">
        <f>IFERROR(PROPER(TRIM('01_raw_data'!AA220)),"")</f>
        <v>Internal Transfer</v>
      </c>
      <c r="AC217" t="str">
        <f>IFERROR(IF(UPPER(TRIM('01_raw_data'!AB220))="HYBRID","Hybrid",IF(OR(UPPER(TRIM('01_raw_data'!AB220))="REMOTE",UPPER(TRIM('01_raw_data'!AB220))="WFH",UPPER(TRIM('01_raw_data'!AB220))="WORK FROM HOME"),"Remote",IF(OR(UPPER(TRIM('01_raw_data'!AB220))="ONSITE",UPPER(TRIM('01_raw_data'!AB220))="ON-SITE",UPPER(TRIM('01_raw_data'!AB220))="OFFICE"),"Office"))),"Check")</f>
        <v>Hybrid</v>
      </c>
      <c r="AD217" t="str">
        <f>IFERROR(VLOOKUP(UPPER(TRIM('01_raw_data'!AC220)),'09_cost_center'!$A$5:$E$19,1,FALSE), "Check")</f>
        <v>EU-CC502</v>
      </c>
      <c r="AE217" t="str">
        <f>IFERROR(IF(OR(UPPER(TRIM('01_raw_data'!AD220))="CONTRACT", UPPER(TRIM('01_raw_data'!AD220))="CONTRACTOR"), "Contract", IF(OR(PROPER(TRIM('01_raw_data'!AD220))="FTE", UPPER(TRIM('01_raw_data'!AD220))="FULL TIME", UPPER(TRIM('01_raw_data'!AD220))="FULL-TIME"), "Full Time", IF(OR(UPPER(TRIM('01_raw_data'!AD220))="INTERN", UPPER(TRIM('01_raw_data'!AD220))="INTERNSHIP"), "Intern", IF(OR(UPPER(TRIM('01_raw_data'!AD220))="PART TIME", UPPER(TRIM('01_raw_data'!AD220))="PART-TIME"), "Part Time")))), "Check")</f>
        <v>Full Time</v>
      </c>
      <c r="AF217">
        <f>IFERROR(IF(AND(VALUE('01_raw_data'!AE220)&gt;=0,VALUE('01_raw_data'!AE220)&lt;=100), VALUE('01_raw_data'!AE220), "Check"), "Check")</f>
        <v>48.5</v>
      </c>
    </row>
    <row r="218" spans="1:32" x14ac:dyDescent="0.2">
      <c r="A218" t="str">
        <f>"E"&amp;TEXT(VALUE(SUBSTITUTE(UPPER(TRIM('01_raw_data'!A221)),"E","")),"0000")</f>
        <v>E0217</v>
      </c>
      <c r="B218" t="str">
        <f>IF('01_raw_data'!B221="", "", PROPER(TRIM('01_raw_data'!B221)))</f>
        <v>Emma Svensson</v>
      </c>
      <c r="C218" t="str">
        <f>_xlfn.XLOOKUP(PROPER(TRIM('01_raw_data'!C221)),'03_lookups'!$A$4:$A$9,'03_lookups'!$B$4:$B$9,"Needs Review")</f>
        <v>Female</v>
      </c>
      <c r="D218">
        <f>VALUE('01_raw_data'!D221)</f>
        <v>56</v>
      </c>
      <c r="E218" s="17">
        <f>IF(OR('01_raw_data'!E221="", LOWER(TRIM('01_raw_data'!E221))="not available"), "Missing", '01_raw_data'!E221)</f>
        <v>25506</v>
      </c>
      <c r="F218" t="str">
        <f t="shared" si="3"/>
        <v>Valid</v>
      </c>
      <c r="G218" t="str">
        <f>_xlfn.XLOOKUP(UPPER(TRIM('01_raw_data'!F221)),'04_departments'!A221:A276,'04_departments'!C221:C276,"Needs Review")</f>
        <v>Needs Review</v>
      </c>
      <c r="H218" t="str">
        <f>_xlfn.XLOOKUP('01_clean_data'!G218, '04_departments'!$C$5:$C$60,'04_departments'!$D$5:$D$60,"Needs Review")</f>
        <v>Needs Review</v>
      </c>
      <c r="I218" t="str">
        <f>PROPER(TRIM('01_raw_data'!H221))</f>
        <v>Engineering Lead</v>
      </c>
      <c r="J218" t="str">
        <f>IFERROR(UPPER('01_raw_data'!I221), "")</f>
        <v>L1</v>
      </c>
      <c r="K218" t="str">
        <f>IFERROR(UPPER('01_raw_data'!J221), "")</f>
        <v>M001</v>
      </c>
      <c r="L218" t="str">
        <f>IFERROR(VLOOKUP(K218,'05_manager_mapping'!$A$5:$B$64,2), "Missing")</f>
        <v>Milan Leroy</v>
      </c>
      <c r="M218" t="str">
        <f>IFERROR(_xlfn.XLOOKUP('01_raw_data'!L221,'06_location_master'!$B$5:$B$60,'06_location_master'!$C$5:$C$60), "Missing Location")</f>
        <v>Manchester</v>
      </c>
      <c r="N218" t="str">
        <f>IFERROR(_xlfn.XLOOKUP(M218,'06_location_master'!$C$5:$C$60,'06_location_master'!$D$5:$D$60), "Missing Country")</f>
        <v>United Kingdom</v>
      </c>
      <c r="O218" t="str">
        <f>IFERROR(_xlfn.XLOOKUP(M218,'06_location_master'!$C$5:$C$60,'06_location_master'!$E$5:$E$60), "Missing State")</f>
        <v>England</v>
      </c>
      <c r="P218" s="17">
        <f>IFERROR(--'01_raw_data'!O221,"Missing Date")</f>
        <v>42564</v>
      </c>
      <c r="Q218" s="17" t="str">
        <f>IF(TRIM('01_raw_data'!P221)="","", IFERROR('01_raw_data'!P221, "check"))</f>
        <v/>
      </c>
      <c r="R218" t="str">
        <f>IFERROR(IF(OR(UPPER(TRIM('01_raw_data'!Q221))="A",UPPER(TRIM('01_raw_data'!Q221)="ACTVE"),UPPER(TRIM('01_raw_data'!Q221))="ACTIVE"), "Active", IF(OR(UPPER(TRIM('01_raw_data'!Q221)="INACTIVE"),UPPER(TRIM('01_raw_data'!Q221))="INACTVE"),"Inactive",IF(OR(UPPER(TRIM('01_raw_data'!Q221))="EXITED"), "Exited", IF(OR(UPPER(TRIM('01_raw_data'!Q221))="TERMINATED"), "Terminated", IF(OR(UPPER(TRIM('01_raw_data'!Q221))="LEFT"),"Left",IF(OR(UPPER(TRIM('01_raw_data'!Q221))="RESIGNED"),"Resigned")))))),"Check")</f>
        <v>Active</v>
      </c>
      <c r="S218" s="19">
        <f>IFERROR(IF(VALUE('01_raw_data'!R221)&gt;0,VALUE('01_raw_data'!R221),"Check"),"Check")</f>
        <v>41000</v>
      </c>
      <c r="T218" s="19">
        <f>IFERROR(IF(VALUE('01_raw_data'!S221)&gt;0, VALUE('01_raw_data'!S221), "Check"), "Check")</f>
        <v>2000</v>
      </c>
      <c r="U218">
        <f>IFERROR(VLOOKUP(UPPER(TRIM('01_raw_data'!T221)),'07_performance_master'!$A$5:$B$14,2,FALSE),"Check")</f>
        <v>3</v>
      </c>
      <c r="V218">
        <f>IFERROR(IF(VALUE('01_raw_data'!U221)&gt;0,VALUE('01_raw_data'!U221),"Check"),"Check")</f>
        <v>33</v>
      </c>
      <c r="W218">
        <f>IFERROR(IF(VALUE('01_raw_data'!V221)&gt;=0, VALUE('01_raw_data'!V221), "Check"), "Check")</f>
        <v>5</v>
      </c>
      <c r="X218">
        <f>IFERROR(IF(VALUE('01_raw_data'!W221)&gt;=0, VALUE('01_raw_data'!W221),"Check"), "Check")</f>
        <v>6</v>
      </c>
      <c r="Y218">
        <f>IFERROR(IF(AND(VALUE('01_raw_data'!X221)&gt;=0, VALUE('01_raw_data'!X221)&lt;=100), VALUE('01_raw_data'!X221), "Check"), "Check")</f>
        <v>58</v>
      </c>
      <c r="Z218" t="str">
        <f>IFERROR(IF(OR(UPPER(TRIM('01_raw_data'!Y221))="YES", UPPER(TRIM('01_raw_data'!Y221))="PROMOTED"),"Promoted", IF(OR(UPPER(TRIM('01_raw_data'!Y221))="NO",UPPER(TRIM('01_raw_data'!Y221))="NOT PROMOTED"), "Not Promoted", "Check")),"Check")</f>
        <v>Not Promoted</v>
      </c>
      <c r="AA218" t="str">
        <f>IFERROR(PROPER(TRIM('01_raw_data'!Z221)), "")</f>
        <v>Master'S</v>
      </c>
      <c r="AB218" t="str">
        <f>IFERROR(PROPER(TRIM('01_raw_data'!AA221)),"")</f>
        <v>Employee Referral</v>
      </c>
      <c r="AC218" t="str">
        <f>IFERROR(IF(UPPER(TRIM('01_raw_data'!AB221))="HYBRID","Hybrid",IF(OR(UPPER(TRIM('01_raw_data'!AB221))="REMOTE",UPPER(TRIM('01_raw_data'!AB221))="WFH",UPPER(TRIM('01_raw_data'!AB221))="WORK FROM HOME"),"Remote",IF(OR(UPPER(TRIM('01_raw_data'!AB221))="ONSITE",UPPER(TRIM('01_raw_data'!AB221))="ON-SITE",UPPER(TRIM('01_raw_data'!AB221))="OFFICE"),"Office"))),"Check")</f>
        <v>Remote</v>
      </c>
      <c r="AD218" t="str">
        <f>IFERROR(VLOOKUP(UPPER(TRIM('01_raw_data'!AC221)),'09_cost_center'!$A$5:$E$19,1,FALSE), "Check")</f>
        <v>EU-CC101</v>
      </c>
      <c r="AE218" t="str">
        <f>IFERROR(IF(OR(UPPER(TRIM('01_raw_data'!AD221))="CONTRACT", UPPER(TRIM('01_raw_data'!AD221))="CONTRACTOR"), "Contract", IF(OR(PROPER(TRIM('01_raw_data'!AD221))="FTE", UPPER(TRIM('01_raw_data'!AD221))="FULL TIME", UPPER(TRIM('01_raw_data'!AD221))="FULL-TIME"), "Full Time", IF(OR(UPPER(TRIM('01_raw_data'!AD221))="INTERN", UPPER(TRIM('01_raw_data'!AD221))="INTERNSHIP"), "Intern", IF(OR(UPPER(TRIM('01_raw_data'!AD221))="PART TIME", UPPER(TRIM('01_raw_data'!AD221))="PART-TIME"), "Part Time")))), "Check")</f>
        <v>Full Time</v>
      </c>
      <c r="AF218">
        <f>IFERROR(IF(AND(VALUE('01_raw_data'!AE221)&gt;=0,VALUE('01_raw_data'!AE221)&lt;=100), VALUE('01_raw_data'!AE221), "Check"), "Check")</f>
        <v>62.5</v>
      </c>
    </row>
    <row r="219" spans="1:32" x14ac:dyDescent="0.2">
      <c r="A219" t="str">
        <f>"E"&amp;TEXT(VALUE(SUBSTITUTE(UPPER(TRIM('01_raw_data'!A222)),"E","")),"0000")</f>
        <v>E0218</v>
      </c>
      <c r="B219" t="str">
        <f>IF('01_raw_data'!B222="", "", PROPER(TRIM('01_raw_data'!B222)))</f>
        <v>Martina Karlsson</v>
      </c>
      <c r="C219" t="str">
        <f>_xlfn.XLOOKUP(PROPER(TRIM('01_raw_data'!C222)),'03_lookups'!$A$4:$A$9,'03_lookups'!$B$4:$B$9,"Needs Review")</f>
        <v>Male</v>
      </c>
      <c r="D219">
        <f>VALUE('01_raw_data'!D222)</f>
        <v>51</v>
      </c>
      <c r="E219" s="17">
        <f>IF(OR('01_raw_data'!E222="", LOWER(TRIM('01_raw_data'!E222))="not available"), "Missing", '01_raw_data'!E222)</f>
        <v>27510</v>
      </c>
      <c r="F219" t="str">
        <f t="shared" si="3"/>
        <v>Valid</v>
      </c>
      <c r="G219" t="str">
        <f>_xlfn.XLOOKUP(UPPER(TRIM('01_raw_data'!F222)),'04_departments'!A222:A277,'04_departments'!C222:C277,"Needs Review")</f>
        <v>Needs Review</v>
      </c>
      <c r="H219" t="str">
        <f>_xlfn.XLOOKUP('01_clean_data'!G219, '04_departments'!$C$5:$C$60,'04_departments'!$D$5:$D$60,"Needs Review")</f>
        <v>Needs Review</v>
      </c>
      <c r="I219" t="str">
        <f>PROPER(TRIM('01_raw_data'!H222))</f>
        <v>Implementation Consultant</v>
      </c>
      <c r="J219" t="str">
        <f>IFERROR(UPPER('01_raw_data'!I222), "")</f>
        <v>L4</v>
      </c>
      <c r="K219" t="str">
        <f>IFERROR(UPPER('01_raw_data'!J222), "")</f>
        <v>M055</v>
      </c>
      <c r="L219" t="str">
        <f>IFERROR(VLOOKUP(K219,'05_manager_mapping'!$A$5:$B$64,2), "Missing")</f>
        <v>Lucas Thomas</v>
      </c>
      <c r="M219" t="str">
        <f>IFERROR(_xlfn.XLOOKUP('01_raw_data'!L222,'06_location_master'!$B$5:$B$60,'06_location_master'!$C$5:$C$60), "Missing Location")</f>
        <v>Berlin</v>
      </c>
      <c r="N219" t="str">
        <f>IFERROR(_xlfn.XLOOKUP(M219,'06_location_master'!$C$5:$C$60,'06_location_master'!$D$5:$D$60), "Missing Country")</f>
        <v>Germany</v>
      </c>
      <c r="O219" t="str">
        <f>IFERROR(_xlfn.XLOOKUP(M219,'06_location_master'!$C$5:$C$60,'06_location_master'!$E$5:$E$60), "Missing State")</f>
        <v>Berlin</v>
      </c>
      <c r="P219" s="17">
        <f>IFERROR(--'01_raw_data'!O222,"Missing Date")</f>
        <v>43747</v>
      </c>
      <c r="Q219" s="17" t="str">
        <f>IF(TRIM('01_raw_data'!P222)="","", IFERROR('01_raw_data'!P222, "check"))</f>
        <v/>
      </c>
      <c r="R219" t="str">
        <f>IFERROR(IF(OR(UPPER(TRIM('01_raw_data'!Q222))="A",UPPER(TRIM('01_raw_data'!Q222)="ACTVE"),UPPER(TRIM('01_raw_data'!Q222))="ACTIVE"), "Active", IF(OR(UPPER(TRIM('01_raw_data'!Q222)="INACTIVE"),UPPER(TRIM('01_raw_data'!Q222))="INACTVE"),"Inactive",IF(OR(UPPER(TRIM('01_raw_data'!Q222))="EXITED"), "Exited", IF(OR(UPPER(TRIM('01_raw_data'!Q222))="TERMINATED"), "Terminated", IF(OR(UPPER(TRIM('01_raw_data'!Q222))="LEFT"),"Left",IF(OR(UPPER(TRIM('01_raw_data'!Q222))="RESIGNED"),"Resigned")))))),"Check")</f>
        <v>Active</v>
      </c>
      <c r="S219" s="19">
        <f>IFERROR(IF(VALUE('01_raw_data'!R222)&gt;0,VALUE('01_raw_data'!R222),"Check"),"Check")</f>
        <v>105000</v>
      </c>
      <c r="T219" s="19">
        <f>IFERROR(IF(VALUE('01_raw_data'!S222)&gt;0, VALUE('01_raw_data'!S222), "Check"), "Check")</f>
        <v>9400</v>
      </c>
      <c r="U219">
        <f>IFERROR(VLOOKUP(UPPER(TRIM('01_raw_data'!T222)),'07_performance_master'!$A$5:$B$14,2,FALSE),"Check")</f>
        <v>4</v>
      </c>
      <c r="V219">
        <f>IFERROR(IF(VALUE('01_raw_data'!U222)&gt;0,VALUE('01_raw_data'!U222),"Check"),"Check")</f>
        <v>13</v>
      </c>
      <c r="W219">
        <f>IFERROR(IF(VALUE('01_raw_data'!V222)&gt;=0, VALUE('01_raw_data'!V222), "Check"), "Check")</f>
        <v>4</v>
      </c>
      <c r="X219">
        <f>IFERROR(IF(VALUE('01_raw_data'!W222)&gt;=0, VALUE('01_raw_data'!W222),"Check"), "Check")</f>
        <v>19</v>
      </c>
      <c r="Y219">
        <f>IFERROR(IF(AND(VALUE('01_raw_data'!X222)&gt;=0, VALUE('01_raw_data'!X222)&lt;=100), VALUE('01_raw_data'!X222), "Check"), "Check")</f>
        <v>60</v>
      </c>
      <c r="Z219" t="str">
        <f>IFERROR(IF(OR(UPPER(TRIM('01_raw_data'!Y222))="YES", UPPER(TRIM('01_raw_data'!Y222))="PROMOTED"),"Promoted", IF(OR(UPPER(TRIM('01_raw_data'!Y222))="NO",UPPER(TRIM('01_raw_data'!Y222))="NOT PROMOTED"), "Not Promoted", "Check")),"Check")</f>
        <v>Promoted</v>
      </c>
      <c r="AA219" t="str">
        <f>IFERROR(PROPER(TRIM('01_raw_data'!Z222)), "")</f>
        <v>Bachelor'S</v>
      </c>
      <c r="AB219" t="str">
        <f>IFERROR(PROPER(TRIM('01_raw_data'!AA222)),"")</f>
        <v>Agency</v>
      </c>
      <c r="AC219" t="str">
        <f>IFERROR(IF(UPPER(TRIM('01_raw_data'!AB222))="HYBRID","Hybrid",IF(OR(UPPER(TRIM('01_raw_data'!AB222))="REMOTE",UPPER(TRIM('01_raw_data'!AB222))="WFH",UPPER(TRIM('01_raw_data'!AB222))="WORK FROM HOME"),"Remote",IF(OR(UPPER(TRIM('01_raw_data'!AB222))="ONSITE",UPPER(TRIM('01_raw_data'!AB222))="ON-SITE",UPPER(TRIM('01_raw_data'!AB222))="OFFICE"),"Office"))),"Check")</f>
        <v>Hybrid</v>
      </c>
      <c r="AD219" t="str">
        <f>IFERROR(VLOOKUP(UPPER(TRIM('01_raw_data'!AC222)),'09_cost_center'!$A$5:$E$19,1,FALSE), "Check")</f>
        <v>EU-CC202</v>
      </c>
      <c r="AE219" t="str">
        <f>IFERROR(IF(OR(UPPER(TRIM('01_raw_data'!AD222))="CONTRACT", UPPER(TRIM('01_raw_data'!AD222))="CONTRACTOR"), "Contract", IF(OR(PROPER(TRIM('01_raw_data'!AD222))="FTE", UPPER(TRIM('01_raw_data'!AD222))="FULL TIME", UPPER(TRIM('01_raw_data'!AD222))="FULL-TIME"), "Full Time", IF(OR(UPPER(TRIM('01_raw_data'!AD222))="INTERN", UPPER(TRIM('01_raw_data'!AD222))="INTERNSHIP"), "Intern", IF(OR(UPPER(TRIM('01_raw_data'!AD222))="PART TIME", UPPER(TRIM('01_raw_data'!AD222))="PART-TIME"), "Part Time")))), "Check")</f>
        <v>Contract</v>
      </c>
      <c r="AF219">
        <f>IFERROR(IF(AND(VALUE('01_raw_data'!AE222)&gt;=0,VALUE('01_raw_data'!AE222)&lt;=100), VALUE('01_raw_data'!AE222), "Check"), "Check")</f>
        <v>60.8</v>
      </c>
    </row>
    <row r="220" spans="1:32" x14ac:dyDescent="0.2">
      <c r="A220" t="str">
        <f>"E"&amp;TEXT(VALUE(SUBSTITUTE(UPPER(TRIM('01_raw_data'!A223)),"E","")),"0000")</f>
        <v>E0219</v>
      </c>
      <c r="B220" t="str">
        <f>IF('01_raw_data'!B223="", "", PROPER(TRIM('01_raw_data'!B223)))</f>
        <v>Tess Sousa</v>
      </c>
      <c r="C220" t="str">
        <f>_xlfn.XLOOKUP(PROPER(TRIM('01_raw_data'!C223)),'03_lookups'!$A$4:$A$9,'03_lookups'!$B$4:$B$9,"Needs Review")</f>
        <v>Male</v>
      </c>
      <c r="D220">
        <f>VALUE('01_raw_data'!D223)</f>
        <v>58</v>
      </c>
      <c r="E220" s="17" t="str">
        <f>IF(OR('01_raw_data'!E223="", LOWER(TRIM('01_raw_data'!E223))="not available"), "Missing", '01_raw_data'!E223)</f>
        <v>1968/04/10</v>
      </c>
      <c r="F220" t="str">
        <f t="shared" si="3"/>
        <v>Needs Review</v>
      </c>
      <c r="G220" t="str">
        <f>_xlfn.XLOOKUP(UPPER(TRIM('01_raw_data'!F223)),'04_departments'!A223:A278,'04_departments'!C223:C278,"Needs Review")</f>
        <v>Needs Review</v>
      </c>
      <c r="H220" t="str">
        <f>_xlfn.XLOOKUP('01_clean_data'!G220, '04_departments'!$C$5:$C$60,'04_departments'!$D$5:$D$60,"Needs Review")</f>
        <v>Needs Review</v>
      </c>
      <c r="I220" t="str">
        <f>PROPER(TRIM('01_raw_data'!H223))</f>
        <v>Customer Success Manager</v>
      </c>
      <c r="J220" t="str">
        <f>IFERROR(UPPER('01_raw_data'!I223), "")</f>
        <v>L3</v>
      </c>
      <c r="K220" t="str">
        <f>IFERROR(UPPER('01_raw_data'!J223), "")</f>
        <v>M050</v>
      </c>
      <c r="L220" t="str">
        <f>IFERROR(VLOOKUP(K220,'05_manager_mapping'!$A$5:$B$64,2), "Missing")</f>
        <v>Louis Szymanski</v>
      </c>
      <c r="M220" t="str">
        <f>IFERROR(_xlfn.XLOOKUP('01_raw_data'!L223,'06_location_master'!$B$5:$B$60,'06_location_master'!$C$5:$C$60), "Missing Location")</f>
        <v>Eindhoven</v>
      </c>
      <c r="N220" t="str">
        <f>IFERROR(_xlfn.XLOOKUP(M220,'06_location_master'!$C$5:$C$60,'06_location_master'!$D$5:$D$60), "Missing Country")</f>
        <v>Netherlands</v>
      </c>
      <c r="O220" t="str">
        <f>IFERROR(_xlfn.XLOOKUP(M220,'06_location_master'!$C$5:$C$60,'06_location_master'!$E$5:$E$60), "Missing State")</f>
        <v>North Brabant</v>
      </c>
      <c r="P220" s="17">
        <f>IFERROR(--'01_raw_data'!O223,"Missing Date")</f>
        <v>42508</v>
      </c>
      <c r="Q220" s="17" t="str">
        <f>IF(TRIM('01_raw_data'!P223)="","", IFERROR('01_raw_data'!P223, "check"))</f>
        <v/>
      </c>
      <c r="R220" t="str">
        <f>IFERROR(IF(OR(UPPER(TRIM('01_raw_data'!Q223))="A",UPPER(TRIM('01_raw_data'!Q223)="ACTVE"),UPPER(TRIM('01_raw_data'!Q223))="ACTIVE"), "Active", IF(OR(UPPER(TRIM('01_raw_data'!Q223)="INACTIVE"),UPPER(TRIM('01_raw_data'!Q223))="INACTVE"),"Inactive",IF(OR(UPPER(TRIM('01_raw_data'!Q223))="EXITED"), "Exited", IF(OR(UPPER(TRIM('01_raw_data'!Q223))="TERMINATED"), "Terminated", IF(OR(UPPER(TRIM('01_raw_data'!Q223))="LEFT"),"Left",IF(OR(UPPER(TRIM('01_raw_data'!Q223))="RESIGNED"),"Resigned")))))),"Check")</f>
        <v>Active</v>
      </c>
      <c r="S220" s="19">
        <f>IFERROR(IF(VALUE('01_raw_data'!R223)&gt;0,VALUE('01_raw_data'!R223),"Check"),"Check")</f>
        <v>76000</v>
      </c>
      <c r="T220" s="19">
        <f>IFERROR(IF(VALUE('01_raw_data'!S223)&gt;0, VALUE('01_raw_data'!S223), "Check"), "Check")</f>
        <v>3800</v>
      </c>
      <c r="U220">
        <f>IFERROR(VLOOKUP(UPPER(TRIM('01_raw_data'!T223)),'07_performance_master'!$A$5:$B$14,2,FALSE),"Check")</f>
        <v>3</v>
      </c>
      <c r="V220">
        <f>IFERROR(IF(VALUE('01_raw_data'!U223)&gt;0,VALUE('01_raw_data'!U223),"Check"),"Check")</f>
        <v>24</v>
      </c>
      <c r="W220">
        <f>IFERROR(IF(VALUE('01_raw_data'!V223)&gt;=0, VALUE('01_raw_data'!V223), "Check"), "Check")</f>
        <v>19</v>
      </c>
      <c r="X220">
        <f>IFERROR(IF(VALUE('01_raw_data'!W223)&gt;=0, VALUE('01_raw_data'!W223),"Check"), "Check")</f>
        <v>8</v>
      </c>
      <c r="Y220">
        <f>IFERROR(IF(AND(VALUE('01_raw_data'!X223)&gt;=0, VALUE('01_raw_data'!X223)&lt;=100), VALUE('01_raw_data'!X223), "Check"), "Check")</f>
        <v>65</v>
      </c>
      <c r="Z220" t="str">
        <f>IFERROR(IF(OR(UPPER(TRIM('01_raw_data'!Y223))="YES", UPPER(TRIM('01_raw_data'!Y223))="PROMOTED"),"Promoted", IF(OR(UPPER(TRIM('01_raw_data'!Y223))="NO",UPPER(TRIM('01_raw_data'!Y223))="NOT PROMOTED"), "Not Promoted", "Check")),"Check")</f>
        <v>Not Promoted</v>
      </c>
      <c r="AA220" t="str">
        <f>IFERROR(PROPER(TRIM('01_raw_data'!Z223)), "")</f>
        <v>Bachelor'S</v>
      </c>
      <c r="AB220" t="str">
        <f>IFERROR(PROPER(TRIM('01_raw_data'!AA223)),"")</f>
        <v>Company Careers Page</v>
      </c>
      <c r="AC220" t="str">
        <f>IFERROR(IF(UPPER(TRIM('01_raw_data'!AB223))="HYBRID","Hybrid",IF(OR(UPPER(TRIM('01_raw_data'!AB223))="REMOTE",UPPER(TRIM('01_raw_data'!AB223))="WFH",UPPER(TRIM('01_raw_data'!AB223))="WORK FROM HOME"),"Remote",IF(OR(UPPER(TRIM('01_raw_data'!AB223))="ONSITE",UPPER(TRIM('01_raw_data'!AB223))="ON-SITE",UPPER(TRIM('01_raw_data'!AB223))="OFFICE"),"Office"))),"Check")</f>
        <v>Remote</v>
      </c>
      <c r="AD220" t="str">
        <f>IFERROR(VLOOKUP(UPPER(TRIM('01_raw_data'!AC223)),'09_cost_center'!$A$5:$E$19,1,FALSE), "Check")</f>
        <v>EU-CC202</v>
      </c>
      <c r="AE220" t="str">
        <f>IFERROR(IF(OR(UPPER(TRIM('01_raw_data'!AD223))="CONTRACT", UPPER(TRIM('01_raw_data'!AD223))="CONTRACTOR"), "Contract", IF(OR(PROPER(TRIM('01_raw_data'!AD223))="FTE", UPPER(TRIM('01_raw_data'!AD223))="FULL TIME", UPPER(TRIM('01_raw_data'!AD223))="FULL-TIME"), "Full Time", IF(OR(UPPER(TRIM('01_raw_data'!AD223))="INTERN", UPPER(TRIM('01_raw_data'!AD223))="INTERNSHIP"), "Intern", IF(OR(UPPER(TRIM('01_raw_data'!AD223))="PART TIME", UPPER(TRIM('01_raw_data'!AD223))="PART-TIME"), "Part Time")))), "Check")</f>
        <v>Full Time</v>
      </c>
      <c r="AF220">
        <f>IFERROR(IF(AND(VALUE('01_raw_data'!AE223)&gt;=0,VALUE('01_raw_data'!AE223)&lt;=100), VALUE('01_raw_data'!AE223), "Check"), "Check")</f>
        <v>61.8</v>
      </c>
    </row>
    <row r="221" spans="1:32" x14ac:dyDescent="0.2">
      <c r="A221" t="str">
        <f>"E"&amp;TEXT(VALUE(SUBSTITUTE(UPPER(TRIM('01_raw_data'!A224)),"E","")),"0000")</f>
        <v>E0220</v>
      </c>
      <c r="B221" t="str">
        <f>IF('01_raw_data'!B224="", "", PROPER(TRIM('01_raw_data'!B224)))</f>
        <v>Tomasz Gomez</v>
      </c>
      <c r="C221" t="str">
        <f>_xlfn.XLOOKUP(PROPER(TRIM('01_raw_data'!C224)),'03_lookups'!$A$4:$A$9,'03_lookups'!$B$4:$B$9,"Needs Review")</f>
        <v>Female</v>
      </c>
      <c r="D221">
        <f>VALUE('01_raw_data'!D224)</f>
        <v>33</v>
      </c>
      <c r="E221" s="17">
        <f>IF(OR('01_raw_data'!E224="", LOWER(TRIM('01_raw_data'!E224))="not available"), "Missing", '01_raw_data'!E224)</f>
        <v>33795</v>
      </c>
      <c r="F221" t="str">
        <f t="shared" si="3"/>
        <v>Valid</v>
      </c>
      <c r="G221" t="str">
        <f>_xlfn.XLOOKUP(UPPER(TRIM('01_raw_data'!F224)),'04_departments'!A224:A279,'04_departments'!C224:C279,"Needs Review")</f>
        <v>Needs Review</v>
      </c>
      <c r="H221" t="str">
        <f>_xlfn.XLOOKUP('01_clean_data'!G221, '04_departments'!$C$5:$C$60,'04_departments'!$D$5:$D$60,"Needs Review")</f>
        <v>Needs Review</v>
      </c>
      <c r="I221" t="str">
        <f>PROPER(TRIM('01_raw_data'!H224))</f>
        <v>People Operations Analyst</v>
      </c>
      <c r="J221" t="str">
        <f>IFERROR(UPPER('01_raw_data'!I224), "")</f>
        <v>L4</v>
      </c>
      <c r="K221" t="str">
        <f>IFERROR(UPPER('01_raw_data'!J224), "")</f>
        <v>M008</v>
      </c>
      <c r="L221" t="str">
        <f>IFERROR(VLOOKUP(K221,'05_manager_mapping'!$A$5:$B$64,2), "Missing")</f>
        <v>Mia Szymanski</v>
      </c>
      <c r="M221" t="str">
        <f>IFERROR(_xlfn.XLOOKUP('01_raw_data'!L224,'06_location_master'!$B$5:$B$60,'06_location_master'!$C$5:$C$60), "Missing Location")</f>
        <v>Madrid</v>
      </c>
      <c r="N221" t="str">
        <f>IFERROR(_xlfn.XLOOKUP(M221,'06_location_master'!$C$5:$C$60,'06_location_master'!$D$5:$D$60), "Missing Country")</f>
        <v>Spain</v>
      </c>
      <c r="O221" t="str">
        <f>IFERROR(_xlfn.XLOOKUP(M221,'06_location_master'!$C$5:$C$60,'06_location_master'!$E$5:$E$60), "Missing State")</f>
        <v>Community of Madrid</v>
      </c>
      <c r="P221" s="17">
        <f>IFERROR(--'01_raw_data'!O224,"Missing Date")</f>
        <v>44443</v>
      </c>
      <c r="Q221" s="17" t="str">
        <f>IF(TRIM('01_raw_data'!P224)="","", IFERROR('01_raw_data'!P224, "check"))</f>
        <v/>
      </c>
      <c r="R221" t="str">
        <f>IFERROR(IF(OR(UPPER(TRIM('01_raw_data'!Q224))="A",UPPER(TRIM('01_raw_data'!Q224)="ACTVE"),UPPER(TRIM('01_raw_data'!Q224))="ACTIVE"), "Active", IF(OR(UPPER(TRIM('01_raw_data'!Q224)="INACTIVE"),UPPER(TRIM('01_raw_data'!Q224))="INACTVE"),"Inactive",IF(OR(UPPER(TRIM('01_raw_data'!Q224))="EXITED"), "Exited", IF(OR(UPPER(TRIM('01_raw_data'!Q224))="TERMINATED"), "Terminated", IF(OR(UPPER(TRIM('01_raw_data'!Q224))="LEFT"),"Left",IF(OR(UPPER(TRIM('01_raw_data'!Q224))="RESIGNED"),"Resigned")))))),"Check")</f>
        <v>Active</v>
      </c>
      <c r="S221" s="19">
        <f>IFERROR(IF(VALUE('01_raw_data'!R224)&gt;0,VALUE('01_raw_data'!R224),"Check"),"Check")</f>
        <v>83000</v>
      </c>
      <c r="T221" s="19">
        <f>IFERROR(IF(VALUE('01_raw_data'!S224)&gt;0, VALUE('01_raw_data'!S224), "Check"), "Check")</f>
        <v>11600</v>
      </c>
      <c r="U221">
        <f>IFERROR(VLOOKUP(UPPER(TRIM('01_raw_data'!T224)),'07_performance_master'!$A$5:$B$14,2,FALSE),"Check")</f>
        <v>5</v>
      </c>
      <c r="V221">
        <f>IFERROR(IF(VALUE('01_raw_data'!U224)&gt;0,VALUE('01_raw_data'!U224),"Check"),"Check")</f>
        <v>29</v>
      </c>
      <c r="W221">
        <f>IFERROR(IF(VALUE('01_raw_data'!V224)&gt;=0, VALUE('01_raw_data'!V224), "Check"), "Check")</f>
        <v>16</v>
      </c>
      <c r="X221">
        <f>IFERROR(IF(VALUE('01_raw_data'!W224)&gt;=0, VALUE('01_raw_data'!W224),"Check"), "Check")</f>
        <v>18</v>
      </c>
      <c r="Y221">
        <f>IFERROR(IF(AND(VALUE('01_raw_data'!X224)&gt;=0, VALUE('01_raw_data'!X224)&lt;=100), VALUE('01_raw_data'!X224), "Check"), "Check")</f>
        <v>56</v>
      </c>
      <c r="Z221" t="str">
        <f>IFERROR(IF(OR(UPPER(TRIM('01_raw_data'!Y224))="YES", UPPER(TRIM('01_raw_data'!Y224))="PROMOTED"),"Promoted", IF(OR(UPPER(TRIM('01_raw_data'!Y224))="NO",UPPER(TRIM('01_raw_data'!Y224))="NOT PROMOTED"), "Not Promoted", "Check")),"Check")</f>
        <v>Not Promoted</v>
      </c>
      <c r="AA221" t="str">
        <f>IFERROR(PROPER(TRIM('01_raw_data'!Z224)), "")</f>
        <v>Bachelor'S</v>
      </c>
      <c r="AB221" t="str">
        <f>IFERROR(PROPER(TRIM('01_raw_data'!AA224)),"")</f>
        <v>Linkedin</v>
      </c>
      <c r="AC221" t="str">
        <f>IFERROR(IF(UPPER(TRIM('01_raw_data'!AB224))="HYBRID","Hybrid",IF(OR(UPPER(TRIM('01_raw_data'!AB224))="REMOTE",UPPER(TRIM('01_raw_data'!AB224))="WFH",UPPER(TRIM('01_raw_data'!AB224))="WORK FROM HOME"),"Remote",IF(OR(UPPER(TRIM('01_raw_data'!AB224))="ONSITE",UPPER(TRIM('01_raw_data'!AB224))="ON-SITE",UPPER(TRIM('01_raw_data'!AB224))="OFFICE"),"Office"))),"Check")</f>
        <v>Office</v>
      </c>
      <c r="AD221" t="str">
        <f>IFERROR(VLOOKUP(UPPER(TRIM('01_raw_data'!AC224)),'09_cost_center'!$A$5:$E$19,1,FALSE), "Check")</f>
        <v>EU-CC302</v>
      </c>
      <c r="AE221" t="str">
        <f>IFERROR(IF(OR(UPPER(TRIM('01_raw_data'!AD224))="CONTRACT", UPPER(TRIM('01_raw_data'!AD224))="CONTRACTOR"), "Contract", IF(OR(PROPER(TRIM('01_raw_data'!AD224))="FTE", UPPER(TRIM('01_raw_data'!AD224))="FULL TIME", UPPER(TRIM('01_raw_data'!AD224))="FULL-TIME"), "Full Time", IF(OR(UPPER(TRIM('01_raw_data'!AD224))="INTERN", UPPER(TRIM('01_raw_data'!AD224))="INTERNSHIP"), "Intern", IF(OR(UPPER(TRIM('01_raw_data'!AD224))="PART TIME", UPPER(TRIM('01_raw_data'!AD224))="PART-TIME"), "Part Time")))), "Check")</f>
        <v>Full Time</v>
      </c>
      <c r="AF221">
        <f>IFERROR(IF(AND(VALUE('01_raw_data'!AE224)&gt;=0,VALUE('01_raw_data'!AE224)&lt;=100), VALUE('01_raw_data'!AE224), "Check"), "Check")</f>
        <v>72.8</v>
      </c>
    </row>
    <row r="222" spans="1:32" x14ac:dyDescent="0.2">
      <c r="A222" t="str">
        <f>"E"&amp;TEXT(VALUE(SUBSTITUTE(UPPER(TRIM('01_raw_data'!A225)),"E","")),"0000")</f>
        <v>E0221</v>
      </c>
      <c r="B222" t="str">
        <f>IF('01_raw_data'!B225="", "", PROPER(TRIM('01_raw_data'!B225)))</f>
        <v>Hugo Martins</v>
      </c>
      <c r="C222" t="str">
        <f>_xlfn.XLOOKUP(PROPER(TRIM('01_raw_data'!C225)),'03_lookups'!$A$4:$A$9,'03_lookups'!$B$4:$B$9,"Needs Review")</f>
        <v>Female</v>
      </c>
      <c r="D222">
        <f>VALUE('01_raw_data'!D225)</f>
        <v>22</v>
      </c>
      <c r="E222" s="17">
        <f>IF(OR('01_raw_data'!E225="", LOWER(TRIM('01_raw_data'!E225))="not available"), "Missing", '01_raw_data'!E225)</f>
        <v>38077</v>
      </c>
      <c r="F222" t="str">
        <f t="shared" si="3"/>
        <v>Valid</v>
      </c>
      <c r="G222" t="str">
        <f>_xlfn.XLOOKUP(UPPER(TRIM('01_raw_data'!F225)),'04_departments'!A225:A280,'04_departments'!C225:C280,"Needs Review")</f>
        <v>Needs Review</v>
      </c>
      <c r="H222" t="str">
        <f>_xlfn.XLOOKUP('01_clean_data'!G222, '04_departments'!$C$5:$C$60,'04_departments'!$D$5:$D$60,"Needs Review")</f>
        <v>Needs Review</v>
      </c>
      <c r="I222" t="str">
        <f>PROPER(TRIM('01_raw_data'!H225))</f>
        <v>Hr Business Partner</v>
      </c>
      <c r="J222" t="str">
        <f>IFERROR(UPPER('01_raw_data'!I225), "")</f>
        <v xml:space="preserve"> L3 </v>
      </c>
      <c r="K222" t="str">
        <f>IFERROR(UPPER('01_raw_data'!J225), "")</f>
        <v>M060</v>
      </c>
      <c r="L222" t="str">
        <f>IFERROR(VLOOKUP(K222,'05_manager_mapping'!$A$5:$B$64,2), "Missing")</f>
        <v>Matteo Wagner</v>
      </c>
      <c r="M222" t="str">
        <f>IFERROR(_xlfn.XLOOKUP('01_raw_data'!L225,'06_location_master'!$B$5:$B$60,'06_location_master'!$C$5:$C$60), "Missing Location")</f>
        <v>Madrid</v>
      </c>
      <c r="N222" t="str">
        <f>IFERROR(_xlfn.XLOOKUP(M222,'06_location_master'!$C$5:$C$60,'06_location_master'!$D$5:$D$60), "Missing Country")</f>
        <v>Spain</v>
      </c>
      <c r="O222" t="str">
        <f>IFERROR(_xlfn.XLOOKUP(M222,'06_location_master'!$C$5:$C$60,'06_location_master'!$E$5:$E$60), "Missing State")</f>
        <v>Community of Madrid</v>
      </c>
      <c r="P222" s="17">
        <f>IFERROR(--'01_raw_data'!O225,"Missing Date")</f>
        <v>44308</v>
      </c>
      <c r="Q222" s="17" t="str">
        <f>IF(TRIM('01_raw_data'!P225)="","", IFERROR('01_raw_data'!P225, "check"))</f>
        <v/>
      </c>
      <c r="R222" t="str">
        <f>IFERROR(IF(OR(UPPER(TRIM('01_raw_data'!Q225))="A",UPPER(TRIM('01_raw_data'!Q225)="ACTVE"),UPPER(TRIM('01_raw_data'!Q225))="ACTIVE"), "Active", IF(OR(UPPER(TRIM('01_raw_data'!Q225)="INACTIVE"),UPPER(TRIM('01_raw_data'!Q225))="INACTVE"),"Inactive",IF(OR(UPPER(TRIM('01_raw_data'!Q225))="EXITED"), "Exited", IF(OR(UPPER(TRIM('01_raw_data'!Q225))="TERMINATED"), "Terminated", IF(OR(UPPER(TRIM('01_raw_data'!Q225))="LEFT"),"Left",IF(OR(UPPER(TRIM('01_raw_data'!Q225))="RESIGNED"),"Resigned")))))),"Check")</f>
        <v>Active</v>
      </c>
      <c r="S222" s="19">
        <f>IFERROR(IF(VALUE('01_raw_data'!R225)&gt;0,VALUE('01_raw_data'!R225),"Check"),"Check")</f>
        <v>63000</v>
      </c>
      <c r="T222" s="19">
        <f>IFERROR(IF(VALUE('01_raw_data'!S225)&gt;0, VALUE('01_raw_data'!S225), "Check"), "Check")</f>
        <v>5700</v>
      </c>
      <c r="U222">
        <f>IFERROR(VLOOKUP(UPPER(TRIM('01_raw_data'!T225)),'07_performance_master'!$A$5:$B$14,2,FALSE),"Check")</f>
        <v>4</v>
      </c>
      <c r="V222">
        <f>IFERROR(IF(VALUE('01_raw_data'!U225)&gt;0,VALUE('01_raw_data'!U225),"Check"),"Check")</f>
        <v>12</v>
      </c>
      <c r="W222">
        <f>IFERROR(IF(VALUE('01_raw_data'!V225)&gt;=0, VALUE('01_raw_data'!V225), "Check"), "Check")</f>
        <v>0</v>
      </c>
      <c r="X222">
        <f>IFERROR(IF(VALUE('01_raw_data'!W225)&gt;=0, VALUE('01_raw_data'!W225),"Check"), "Check")</f>
        <v>25</v>
      </c>
      <c r="Y222">
        <f>IFERROR(IF(AND(VALUE('01_raw_data'!X225)&gt;=0, VALUE('01_raw_data'!X225)&lt;=100), VALUE('01_raw_data'!X225), "Check"), "Check")</f>
        <v>60</v>
      </c>
      <c r="Z222" t="str">
        <f>IFERROR(IF(OR(UPPER(TRIM('01_raw_data'!Y225))="YES", UPPER(TRIM('01_raw_data'!Y225))="PROMOTED"),"Promoted", IF(OR(UPPER(TRIM('01_raw_data'!Y225))="NO",UPPER(TRIM('01_raw_data'!Y225))="NOT PROMOTED"), "Not Promoted", "Check")),"Check")</f>
        <v>Not Promoted</v>
      </c>
      <c r="AA222" t="str">
        <f>IFERROR(PROPER(TRIM('01_raw_data'!Z225)), "")</f>
        <v>Phd</v>
      </c>
      <c r="AB222" t="str">
        <f>IFERROR(PROPER(TRIM('01_raw_data'!AA225)),"")</f>
        <v>Linkedin</v>
      </c>
      <c r="AC222" t="str">
        <f>IFERROR(IF(UPPER(TRIM('01_raw_data'!AB225))="HYBRID","Hybrid",IF(OR(UPPER(TRIM('01_raw_data'!AB225))="REMOTE",UPPER(TRIM('01_raw_data'!AB225))="WFH",UPPER(TRIM('01_raw_data'!AB225))="WORK FROM HOME"),"Remote",IF(OR(UPPER(TRIM('01_raw_data'!AB225))="ONSITE",UPPER(TRIM('01_raw_data'!AB225))="ON-SITE",UPPER(TRIM('01_raw_data'!AB225))="OFFICE"),"Office"))),"Check")</f>
        <v>Hybrid</v>
      </c>
      <c r="AD222" t="str">
        <f>IFERROR(VLOOKUP(UPPER(TRIM('01_raw_data'!AC225)),'09_cost_center'!$A$5:$E$19,1,FALSE), "Check")</f>
        <v>EU-CC302</v>
      </c>
      <c r="AE222" t="str">
        <f>IFERROR(IF(OR(UPPER(TRIM('01_raw_data'!AD225))="CONTRACT", UPPER(TRIM('01_raw_data'!AD225))="CONTRACTOR"), "Contract", IF(OR(PROPER(TRIM('01_raw_data'!AD225))="FTE", UPPER(TRIM('01_raw_data'!AD225))="FULL TIME", UPPER(TRIM('01_raw_data'!AD225))="FULL-TIME"), "Full Time", IF(OR(UPPER(TRIM('01_raw_data'!AD225))="INTERN", UPPER(TRIM('01_raw_data'!AD225))="INTERNSHIP"), "Intern", IF(OR(UPPER(TRIM('01_raw_data'!AD225))="PART TIME", UPPER(TRIM('01_raw_data'!AD225))="PART-TIME"), "Part Time")))), "Check")</f>
        <v>Full Time</v>
      </c>
      <c r="AF222">
        <f>IFERROR(IF(AND(VALUE('01_raw_data'!AE225)&gt;=0,VALUE('01_raw_data'!AE225)&lt;=100), VALUE('01_raw_data'!AE225), "Check"), "Check")</f>
        <v>60</v>
      </c>
    </row>
    <row r="223" spans="1:32" x14ac:dyDescent="0.2">
      <c r="A223" t="str">
        <f>"E"&amp;TEXT(VALUE(SUBSTITUTE(UPPER(TRIM('01_raw_data'!A226)),"E","")),"0000")</f>
        <v>E0222</v>
      </c>
      <c r="B223" t="str">
        <f>IF('01_raw_data'!B226="", "", PROPER(TRIM('01_raw_data'!B226)))</f>
        <v>Hannah De Jong</v>
      </c>
      <c r="C223" t="str">
        <f>_xlfn.XLOOKUP(PROPER(TRIM('01_raw_data'!C226)),'03_lookups'!$A$4:$A$9,'03_lookups'!$B$4:$B$9,"Needs Review")</f>
        <v>Male</v>
      </c>
      <c r="D223">
        <f>VALUE('01_raw_data'!D226)</f>
        <v>57</v>
      </c>
      <c r="E223" s="17" t="str">
        <f>IF(OR('01_raw_data'!E226="", LOWER(TRIM('01_raw_data'!E226))="not available"), "Missing", '01_raw_data'!E226)</f>
        <v>18/05/1969</v>
      </c>
      <c r="F223" t="str">
        <f t="shared" si="3"/>
        <v>Needs Review</v>
      </c>
      <c r="G223" t="str">
        <f>_xlfn.XLOOKUP(UPPER(TRIM('01_raw_data'!F226)),'04_departments'!A226:A281,'04_departments'!C226:C281,"Needs Review")</f>
        <v>Needs Review</v>
      </c>
      <c r="H223" t="str">
        <f>_xlfn.XLOOKUP('01_clean_data'!G223, '04_departments'!$C$5:$C$60,'04_departments'!$D$5:$D$60,"Needs Review")</f>
        <v>Needs Review</v>
      </c>
      <c r="I223" t="str">
        <f>PROPER(TRIM('01_raw_data'!H226))</f>
        <v>Backend Engineer</v>
      </c>
      <c r="J223" t="str">
        <f>IFERROR(UPPER('01_raw_data'!I226), "")</f>
        <v>L3</v>
      </c>
      <c r="K223" t="str">
        <f>IFERROR(UPPER('01_raw_data'!J226), "")</f>
        <v>M001</v>
      </c>
      <c r="L223" t="str">
        <f>IFERROR(VLOOKUP(K223,'05_manager_mapping'!$A$5:$B$64,2), "Missing")</f>
        <v>Milan Leroy</v>
      </c>
      <c r="M223" t="str">
        <f>IFERROR(_xlfn.XLOOKUP('01_raw_data'!L226,'06_location_master'!$B$5:$B$60,'06_location_master'!$C$5:$C$60), "Missing Location")</f>
        <v>Rome</v>
      </c>
      <c r="N223" t="str">
        <f>IFERROR(_xlfn.XLOOKUP(M223,'06_location_master'!$C$5:$C$60,'06_location_master'!$D$5:$D$60), "Missing Country")</f>
        <v>Italy</v>
      </c>
      <c r="O223" t="str">
        <f>IFERROR(_xlfn.XLOOKUP(M223,'06_location_master'!$C$5:$C$60,'06_location_master'!$E$5:$E$60), "Missing State")</f>
        <v>Lazio</v>
      </c>
      <c r="P223" s="17">
        <f>IFERROR(--'01_raw_data'!O226,"Missing Date")</f>
        <v>45396</v>
      </c>
      <c r="Q223" s="17" t="str">
        <f>IF(TRIM('01_raw_data'!P226)="","", IFERROR('01_raw_data'!P226, "check"))</f>
        <v/>
      </c>
      <c r="R223" t="str">
        <f>IFERROR(IF(OR(UPPER(TRIM('01_raw_data'!Q226))="A",UPPER(TRIM('01_raw_data'!Q226)="ACTVE"),UPPER(TRIM('01_raw_data'!Q226))="ACTIVE"), "Active", IF(OR(UPPER(TRIM('01_raw_data'!Q226)="INACTIVE"),UPPER(TRIM('01_raw_data'!Q226))="INACTVE"),"Inactive",IF(OR(UPPER(TRIM('01_raw_data'!Q226))="EXITED"), "Exited", IF(OR(UPPER(TRIM('01_raw_data'!Q226))="TERMINATED"), "Terminated", IF(OR(UPPER(TRIM('01_raw_data'!Q226))="LEFT"),"Left",IF(OR(UPPER(TRIM('01_raw_data'!Q226))="RESIGNED"),"Resigned")))))),"Check")</f>
        <v>Active</v>
      </c>
      <c r="S223" s="19">
        <f>IFERROR(IF(VALUE('01_raw_data'!R226)&gt;0,VALUE('01_raw_data'!R226),"Check"),"Check")</f>
        <v>65000</v>
      </c>
      <c r="T223" s="19">
        <f>IFERROR(IF(VALUE('01_raw_data'!S226)&gt;0, VALUE('01_raw_data'!S226), "Check"), "Check")</f>
        <v>3200</v>
      </c>
      <c r="U223">
        <f>IFERROR(VLOOKUP(UPPER(TRIM('01_raw_data'!T226)),'07_performance_master'!$A$5:$B$14,2,FALSE),"Check")</f>
        <v>3</v>
      </c>
      <c r="V223">
        <f>IFERROR(IF(VALUE('01_raw_data'!U226)&gt;0,VALUE('01_raw_data'!U226),"Check"),"Check")</f>
        <v>15</v>
      </c>
      <c r="W223">
        <f>IFERROR(IF(VALUE('01_raw_data'!V226)&gt;=0, VALUE('01_raw_data'!V226), "Check"), "Check")</f>
        <v>19</v>
      </c>
      <c r="X223">
        <f>IFERROR(IF(VALUE('01_raw_data'!W226)&gt;=0, VALUE('01_raw_data'!W226),"Check"), "Check")</f>
        <v>0</v>
      </c>
      <c r="Y223">
        <f>IFERROR(IF(AND(VALUE('01_raw_data'!X226)&gt;=0, VALUE('01_raw_data'!X226)&lt;=100), VALUE('01_raw_data'!X226), "Check"), "Check")</f>
        <v>61</v>
      </c>
      <c r="Z223" t="str">
        <f>IFERROR(IF(OR(UPPER(TRIM('01_raw_data'!Y226))="YES", UPPER(TRIM('01_raw_data'!Y226))="PROMOTED"),"Promoted", IF(OR(UPPER(TRIM('01_raw_data'!Y226))="NO",UPPER(TRIM('01_raw_data'!Y226))="NOT PROMOTED"), "Not Promoted", "Check")),"Check")</f>
        <v>Not Promoted</v>
      </c>
      <c r="AA223" t="str">
        <f>IFERROR(PROPER(TRIM('01_raw_data'!Z226)), "")</f>
        <v>Bachelor'S</v>
      </c>
      <c r="AB223" t="str">
        <f>IFERROR(PROPER(TRIM('01_raw_data'!AA226)),"")</f>
        <v>University Hiring</v>
      </c>
      <c r="AC223" t="str">
        <f>IFERROR(IF(UPPER(TRIM('01_raw_data'!AB226))="HYBRID","Hybrid",IF(OR(UPPER(TRIM('01_raw_data'!AB226))="REMOTE",UPPER(TRIM('01_raw_data'!AB226))="WFH",UPPER(TRIM('01_raw_data'!AB226))="WORK FROM HOME"),"Remote",IF(OR(UPPER(TRIM('01_raw_data'!AB226))="ONSITE",UPPER(TRIM('01_raw_data'!AB226))="ON-SITE",UPPER(TRIM('01_raw_data'!AB226))="OFFICE"),"Office"))),"Check")</f>
        <v>Hybrid</v>
      </c>
      <c r="AD223" t="str">
        <f>IFERROR(VLOOKUP(UPPER(TRIM('01_raw_data'!AC226)),'09_cost_center'!$A$5:$E$19,1,FALSE), "Check")</f>
        <v>Check</v>
      </c>
      <c r="AE223" t="str">
        <f>IFERROR(IF(OR(UPPER(TRIM('01_raw_data'!AD226))="CONTRACT", UPPER(TRIM('01_raw_data'!AD226))="CONTRACTOR"), "Contract", IF(OR(PROPER(TRIM('01_raw_data'!AD226))="FTE", UPPER(TRIM('01_raw_data'!AD226))="FULL TIME", UPPER(TRIM('01_raw_data'!AD226))="FULL-TIME"), "Full Time", IF(OR(UPPER(TRIM('01_raw_data'!AD226))="INTERN", UPPER(TRIM('01_raw_data'!AD226))="INTERNSHIP"), "Intern", IF(OR(UPPER(TRIM('01_raw_data'!AD226))="PART TIME", UPPER(TRIM('01_raw_data'!AD226))="PART-TIME"), "Part Time")))), "Check")</f>
        <v>Contract</v>
      </c>
      <c r="AF223">
        <f>IFERROR(IF(AND(VALUE('01_raw_data'!AE226)&gt;=0,VALUE('01_raw_data'!AE226)&lt;=100), VALUE('01_raw_data'!AE226), "Check"), "Check")</f>
        <v>62.1</v>
      </c>
    </row>
    <row r="224" spans="1:32" x14ac:dyDescent="0.2">
      <c r="A224" t="str">
        <f>"E"&amp;TEXT(VALUE(SUBSTITUTE(UPPER(TRIM('01_raw_data'!A227)),"E","")),"0000")</f>
        <v>E0223</v>
      </c>
      <c r="B224" t="str">
        <f>IF('01_raw_data'!B227="", "", PROPER(TRIM('01_raw_data'!B227)))</f>
        <v>Maja Esposito</v>
      </c>
      <c r="C224" t="str">
        <f>_xlfn.XLOOKUP(PROPER(TRIM('01_raw_data'!C227)),'03_lookups'!$A$4:$A$9,'03_lookups'!$B$4:$B$9,"Needs Review")</f>
        <v>Male</v>
      </c>
      <c r="D224">
        <f>VALUE('01_raw_data'!D227)</f>
        <v>30</v>
      </c>
      <c r="E224" s="17">
        <f>IF(OR('01_raw_data'!E227="", LOWER(TRIM('01_raw_data'!E227))="not available"), "Missing", '01_raw_data'!E227)</f>
        <v>35162</v>
      </c>
      <c r="F224" t="str">
        <f t="shared" si="3"/>
        <v>Valid</v>
      </c>
      <c r="G224" t="str">
        <f>_xlfn.XLOOKUP(UPPER(TRIM('01_raw_data'!F227)),'04_departments'!A227:A282,'04_departments'!C227:C282,"Needs Review")</f>
        <v>Needs Review</v>
      </c>
      <c r="H224" t="str">
        <f>_xlfn.XLOOKUP('01_clean_data'!G224, '04_departments'!$C$5:$C$60,'04_departments'!$D$5:$D$60,"Needs Review")</f>
        <v>Needs Review</v>
      </c>
      <c r="I224" t="str">
        <f>PROPER(TRIM('01_raw_data'!H227))</f>
        <v>Senior Software Engineer</v>
      </c>
      <c r="J224" t="str">
        <f>IFERROR(UPPER('01_raw_data'!I227), "")</f>
        <v>L3</v>
      </c>
      <c r="K224" t="str">
        <f>IFERROR(UPPER('01_raw_data'!J227), "")</f>
        <v>M051</v>
      </c>
      <c r="L224" t="str">
        <f>IFERROR(VLOOKUP(K224,'05_manager_mapping'!$A$5:$B$64,2), "Missing")</f>
        <v>Eva Bianchi</v>
      </c>
      <c r="M224" t="str">
        <f>IFERROR(_xlfn.XLOOKUP('01_raw_data'!L227,'06_location_master'!$B$5:$B$60,'06_location_master'!$C$5:$C$60), "Missing Location")</f>
        <v>Brussels</v>
      </c>
      <c r="N224" t="str">
        <f>IFERROR(_xlfn.XLOOKUP(M224,'06_location_master'!$C$5:$C$60,'06_location_master'!$D$5:$D$60), "Missing Country")</f>
        <v>Belgium</v>
      </c>
      <c r="O224" t="str">
        <f>IFERROR(_xlfn.XLOOKUP(M224,'06_location_master'!$C$5:$C$60,'06_location_master'!$E$5:$E$60), "Missing State")</f>
        <v>Brussels-Capital</v>
      </c>
      <c r="P224" s="17">
        <f>IFERROR(--'01_raw_data'!O227,"Missing Date")</f>
        <v>44988</v>
      </c>
      <c r="Q224" s="17" t="str">
        <f>IF(TRIM('01_raw_data'!P227)="","", IFERROR('01_raw_data'!P227, "check"))</f>
        <v/>
      </c>
      <c r="R224" t="str">
        <f>IFERROR(IF(OR(UPPER(TRIM('01_raw_data'!Q227))="A",UPPER(TRIM('01_raw_data'!Q227)="ACTVE"),UPPER(TRIM('01_raw_data'!Q227))="ACTIVE"), "Active", IF(OR(UPPER(TRIM('01_raw_data'!Q227)="INACTIVE"),UPPER(TRIM('01_raw_data'!Q227))="INACTVE"),"Inactive",IF(OR(UPPER(TRIM('01_raw_data'!Q227))="EXITED"), "Exited", IF(OR(UPPER(TRIM('01_raw_data'!Q227))="TERMINATED"), "Terminated", IF(OR(UPPER(TRIM('01_raw_data'!Q227))="LEFT"),"Left",IF(OR(UPPER(TRIM('01_raw_data'!Q227))="RESIGNED"),"Resigned")))))),"Check")</f>
        <v>Active</v>
      </c>
      <c r="S224" s="19">
        <f>IFERROR(IF(VALUE('01_raw_data'!R227)&gt;0,VALUE('01_raw_data'!R227),"Check"),"Check")</f>
        <v>85000</v>
      </c>
      <c r="T224" s="19">
        <f>IFERROR(IF(VALUE('01_raw_data'!S227)&gt;0, VALUE('01_raw_data'!S227), "Check"), "Check")</f>
        <v>7600</v>
      </c>
      <c r="U224">
        <f>IFERROR(VLOOKUP(UPPER(TRIM('01_raw_data'!T227)),'07_performance_master'!$A$5:$B$14,2,FALSE),"Check")</f>
        <v>4</v>
      </c>
      <c r="V224">
        <f>IFERROR(IF(VALUE('01_raw_data'!U227)&gt;0,VALUE('01_raw_data'!U227),"Check"),"Check")</f>
        <v>38</v>
      </c>
      <c r="W224">
        <f>IFERROR(IF(VALUE('01_raw_data'!V227)&gt;=0, VALUE('01_raw_data'!V227), "Check"), "Check")</f>
        <v>8</v>
      </c>
      <c r="X224">
        <f>IFERROR(IF(VALUE('01_raw_data'!W227)&gt;=0, VALUE('01_raw_data'!W227),"Check"), "Check")</f>
        <v>23</v>
      </c>
      <c r="Y224">
        <f>IFERROR(IF(AND(VALUE('01_raw_data'!X227)&gt;=0, VALUE('01_raw_data'!X227)&lt;=100), VALUE('01_raw_data'!X227), "Check"), "Check")</f>
        <v>61</v>
      </c>
      <c r="Z224" t="str">
        <f>IFERROR(IF(OR(UPPER(TRIM('01_raw_data'!Y227))="YES", UPPER(TRIM('01_raw_data'!Y227))="PROMOTED"),"Promoted", IF(OR(UPPER(TRIM('01_raw_data'!Y227))="NO",UPPER(TRIM('01_raw_data'!Y227))="NOT PROMOTED"), "Not Promoted", "Check")),"Check")</f>
        <v>Not Promoted</v>
      </c>
      <c r="AA224" t="str">
        <f>IFERROR(PROPER(TRIM('01_raw_data'!Z227)), "")</f>
        <v>Bachelor'S</v>
      </c>
      <c r="AB224" t="str">
        <f>IFERROR(PROPER(TRIM('01_raw_data'!AA227)),"")</f>
        <v>European Job Board</v>
      </c>
      <c r="AC224" t="str">
        <f>IFERROR(IF(UPPER(TRIM('01_raw_data'!AB227))="HYBRID","Hybrid",IF(OR(UPPER(TRIM('01_raw_data'!AB227))="REMOTE",UPPER(TRIM('01_raw_data'!AB227))="WFH",UPPER(TRIM('01_raw_data'!AB227))="WORK FROM HOME"),"Remote",IF(OR(UPPER(TRIM('01_raw_data'!AB227))="ONSITE",UPPER(TRIM('01_raw_data'!AB227))="ON-SITE",UPPER(TRIM('01_raw_data'!AB227))="OFFICE"),"Office"))),"Check")</f>
        <v>Hybrid</v>
      </c>
      <c r="AD224" t="str">
        <f>IFERROR(VLOOKUP(UPPER(TRIM('01_raw_data'!AC227)),'09_cost_center'!$A$5:$E$19,1,FALSE), "Check")</f>
        <v>EU-CC101</v>
      </c>
      <c r="AE224" t="str">
        <f>IFERROR(IF(OR(UPPER(TRIM('01_raw_data'!AD227))="CONTRACT", UPPER(TRIM('01_raw_data'!AD227))="CONTRACTOR"), "Contract", IF(OR(PROPER(TRIM('01_raw_data'!AD227))="FTE", UPPER(TRIM('01_raw_data'!AD227))="FULL TIME", UPPER(TRIM('01_raw_data'!AD227))="FULL-TIME"), "Full Time", IF(OR(UPPER(TRIM('01_raw_data'!AD227))="INTERN", UPPER(TRIM('01_raw_data'!AD227))="INTERNSHIP"), "Intern", IF(OR(UPPER(TRIM('01_raw_data'!AD227))="PART TIME", UPPER(TRIM('01_raw_data'!AD227))="PART-TIME"), "Part Time")))), "Check")</f>
        <v>Full Time</v>
      </c>
      <c r="AF224">
        <f>IFERROR(IF(AND(VALUE('01_raw_data'!AE227)&gt;=0,VALUE('01_raw_data'!AE227)&lt;=100), VALUE('01_raw_data'!AE227), "Check"), "Check")</f>
        <v>66.8</v>
      </c>
    </row>
    <row r="225" spans="1:32" x14ac:dyDescent="0.2">
      <c r="A225" t="str">
        <f>"E"&amp;TEXT(VALUE(SUBSTITUTE(UPPER(TRIM('01_raw_data'!A228)),"E","")),"0000")</f>
        <v>E0224</v>
      </c>
      <c r="B225" t="str">
        <f>IF('01_raw_data'!B228="", "", PROPER(TRIM('01_raw_data'!B228)))</f>
        <v>Lorenzo Persson</v>
      </c>
      <c r="C225" t="str">
        <f>_xlfn.XLOOKUP(PROPER(TRIM('01_raw_data'!C228)),'03_lookups'!$A$4:$A$9,'03_lookups'!$B$4:$B$9,"Needs Review")</f>
        <v>Male</v>
      </c>
      <c r="D225">
        <f>VALUE('01_raw_data'!D228)</f>
        <v>53</v>
      </c>
      <c r="E225" s="17">
        <f>IF(OR('01_raw_data'!E228="", LOWER(TRIM('01_raw_data'!E228))="not available"), "Missing", '01_raw_data'!E228)</f>
        <v>26708</v>
      </c>
      <c r="F225" t="str">
        <f t="shared" si="3"/>
        <v>Valid</v>
      </c>
      <c r="G225" t="str">
        <f>_xlfn.XLOOKUP(UPPER(TRIM('01_raw_data'!F228)),'04_departments'!A228:A283,'04_departments'!C228:C283,"Needs Review")</f>
        <v>Needs Review</v>
      </c>
      <c r="H225" t="str">
        <f>_xlfn.XLOOKUP('01_clean_data'!G225, '04_departments'!$C$5:$C$60,'04_departments'!$D$5:$D$60,"Needs Review")</f>
        <v>Needs Review</v>
      </c>
      <c r="I225" t="str">
        <f>PROPER(TRIM('01_raw_data'!H228))</f>
        <v>It Manager</v>
      </c>
      <c r="J225" t="str">
        <f>IFERROR(UPPER('01_raw_data'!I228), "")</f>
        <v>L2</v>
      </c>
      <c r="K225" t="str">
        <f>IFERROR(UPPER('01_raw_data'!J228), "")</f>
        <v>M009</v>
      </c>
      <c r="L225" t="str">
        <f>IFERROR(VLOOKUP(K225,'05_manager_mapping'!$A$5:$B$64,2), "Missing")</f>
        <v>Maja Nilsson</v>
      </c>
      <c r="M225" t="str">
        <f>IFERROR(_xlfn.XLOOKUP('01_raw_data'!L228,'06_location_master'!$B$5:$B$60,'06_location_master'!$C$5:$C$60), "Missing Location")</f>
        <v>Missing Location</v>
      </c>
      <c r="N225" t="str">
        <f>IFERROR(_xlfn.XLOOKUP(M225,'06_location_master'!$C$5:$C$60,'06_location_master'!$D$5:$D$60), "Missing Country")</f>
        <v>Missing Country</v>
      </c>
      <c r="O225" t="str">
        <f>IFERROR(_xlfn.XLOOKUP(M225,'06_location_master'!$C$5:$C$60,'06_location_master'!$E$5:$E$60), "Missing State")</f>
        <v>Missing State</v>
      </c>
      <c r="P225" s="17">
        <f>IFERROR(--'01_raw_data'!O228,"Missing Date")</f>
        <v>44907</v>
      </c>
      <c r="Q225" s="17">
        <f>IF(TRIM('01_raw_data'!P228)="","", IFERROR('01_raw_data'!P228, "check"))</f>
        <v>45983</v>
      </c>
      <c r="R225" t="str">
        <f>IFERROR(IF(OR(UPPER(TRIM('01_raw_data'!Q228))="A",UPPER(TRIM('01_raw_data'!Q228)="ACTVE"),UPPER(TRIM('01_raw_data'!Q228))="ACTIVE"), "Active", IF(OR(UPPER(TRIM('01_raw_data'!Q228)="INACTIVE"),UPPER(TRIM('01_raw_data'!Q228))="INACTVE"),"Inactive",IF(OR(UPPER(TRIM('01_raw_data'!Q228))="EXITED"), "Exited", IF(OR(UPPER(TRIM('01_raw_data'!Q228))="TERMINATED"), "Terminated", IF(OR(UPPER(TRIM('01_raw_data'!Q228))="LEFT"),"Left",IF(OR(UPPER(TRIM('01_raw_data'!Q228))="RESIGNED"),"Resigned")))))),"Check")</f>
        <v>Exited</v>
      </c>
      <c r="S225" s="19">
        <f>IFERROR(IF(VALUE('01_raw_data'!R228)&gt;0,VALUE('01_raw_data'!R228),"Check"),"Check")</f>
        <v>60000</v>
      </c>
      <c r="T225" s="19">
        <f>IFERROR(IF(VALUE('01_raw_data'!S228)&gt;0, VALUE('01_raw_data'!S228), "Check"), "Check")</f>
        <v>1200</v>
      </c>
      <c r="U225">
        <f>IFERROR(VLOOKUP(UPPER(TRIM('01_raw_data'!T228)),'07_performance_master'!$A$5:$B$14,2,FALSE),"Check")</f>
        <v>2</v>
      </c>
      <c r="V225" t="str">
        <f>IFERROR(IF(VALUE('01_raw_data'!U228)&gt;0,VALUE('01_raw_data'!U228),"Check"),"Check")</f>
        <v>Check</v>
      </c>
      <c r="W225">
        <f>IFERROR(IF(VALUE('01_raw_data'!V228)&gt;=0, VALUE('01_raw_data'!V228), "Check"), "Check")</f>
        <v>12</v>
      </c>
      <c r="X225">
        <f>IFERROR(IF(VALUE('01_raw_data'!W228)&gt;=0, VALUE('01_raw_data'!W228),"Check"), "Check")</f>
        <v>12</v>
      </c>
      <c r="Y225">
        <f>IFERROR(IF(AND(VALUE('01_raw_data'!X228)&gt;=0, VALUE('01_raw_data'!X228)&lt;=100), VALUE('01_raw_data'!X228), "Check"), "Check")</f>
        <v>40</v>
      </c>
      <c r="Z225" t="str">
        <f>IFERROR(IF(OR(UPPER(TRIM('01_raw_data'!Y228))="YES", UPPER(TRIM('01_raw_data'!Y228))="PROMOTED"),"Promoted", IF(OR(UPPER(TRIM('01_raw_data'!Y228))="NO",UPPER(TRIM('01_raw_data'!Y228))="NOT PROMOTED"), "Not Promoted", "Check")),"Check")</f>
        <v>Not Promoted</v>
      </c>
      <c r="AA225" t="str">
        <f>IFERROR(PROPER(TRIM('01_raw_data'!Z228)), "")</f>
        <v>Bachelor'S</v>
      </c>
      <c r="AB225" t="str">
        <f>IFERROR(PROPER(TRIM('01_raw_data'!AA228)),"")</f>
        <v>Employee Referral</v>
      </c>
      <c r="AC225" t="str">
        <f>IFERROR(IF(UPPER(TRIM('01_raw_data'!AB228))="HYBRID","Hybrid",IF(OR(UPPER(TRIM('01_raw_data'!AB228))="REMOTE",UPPER(TRIM('01_raw_data'!AB228))="WFH",UPPER(TRIM('01_raw_data'!AB228))="WORK FROM HOME"),"Remote",IF(OR(UPPER(TRIM('01_raw_data'!AB228))="ONSITE",UPPER(TRIM('01_raw_data'!AB228))="ON-SITE",UPPER(TRIM('01_raw_data'!AB228))="OFFICE"),"Office"))),"Check")</f>
        <v>Hybrid</v>
      </c>
      <c r="AD225" t="str">
        <f>IFERROR(VLOOKUP(UPPER(TRIM('01_raw_data'!AC228)),'09_cost_center'!$A$5:$E$19,1,FALSE), "Check")</f>
        <v>EU-CC104</v>
      </c>
      <c r="AE225" t="str">
        <f>IFERROR(IF(OR(UPPER(TRIM('01_raw_data'!AD228))="CONTRACT", UPPER(TRIM('01_raw_data'!AD228))="CONTRACTOR"), "Contract", IF(OR(PROPER(TRIM('01_raw_data'!AD228))="FTE", UPPER(TRIM('01_raw_data'!AD228))="FULL TIME", UPPER(TRIM('01_raw_data'!AD228))="FULL-TIME"), "Full Time", IF(OR(UPPER(TRIM('01_raw_data'!AD228))="INTERN", UPPER(TRIM('01_raw_data'!AD228))="INTERNSHIP"), "Intern", IF(OR(UPPER(TRIM('01_raw_data'!AD228))="PART TIME", UPPER(TRIM('01_raw_data'!AD228))="PART-TIME"), "Part Time")))), "Check")</f>
        <v>Full Time</v>
      </c>
      <c r="AF225">
        <f>IFERROR(IF(AND(VALUE('01_raw_data'!AE228)&gt;=0,VALUE('01_raw_data'!AE228)&lt;=100), VALUE('01_raw_data'!AE228), "Check"), "Check")</f>
        <v>36</v>
      </c>
    </row>
    <row r="226" spans="1:32" x14ac:dyDescent="0.2">
      <c r="A226" t="str">
        <f>"E"&amp;TEXT(VALUE(SUBSTITUTE(UPPER(TRIM('01_raw_data'!A229)),"E","")),"0000")</f>
        <v>E0225</v>
      </c>
      <c r="B226" t="str">
        <f>IF('01_raw_data'!B229="", "", PROPER(TRIM('01_raw_data'!B229)))</f>
        <v>Charlotte Ryan</v>
      </c>
      <c r="C226" t="str">
        <f>_xlfn.XLOOKUP(PROPER(TRIM('01_raw_data'!C229)),'03_lookups'!$A$4:$A$9,'03_lookups'!$B$4:$B$9,"Needs Review")</f>
        <v>Female</v>
      </c>
      <c r="D226">
        <f>VALUE('01_raw_data'!D229)</f>
        <v>59</v>
      </c>
      <c r="E226" s="17">
        <f>IF(OR('01_raw_data'!E229="", LOWER(TRIM('01_raw_data'!E229))="not available"), "Missing", '01_raw_data'!E229)</f>
        <v>24478</v>
      </c>
      <c r="F226" t="str">
        <f t="shared" si="3"/>
        <v>Valid</v>
      </c>
      <c r="G226" t="str">
        <f>_xlfn.XLOOKUP(UPPER(TRIM('01_raw_data'!F229)),'04_departments'!A229:A284,'04_departments'!C229:C284,"Needs Review")</f>
        <v>Needs Review</v>
      </c>
      <c r="H226" t="str">
        <f>_xlfn.XLOOKUP('01_clean_data'!G226, '04_departments'!$C$5:$C$60,'04_departments'!$D$5:$D$60,"Needs Review")</f>
        <v>Needs Review</v>
      </c>
      <c r="I226" t="str">
        <f>PROPER(TRIM('01_raw_data'!H229))</f>
        <v>Controller</v>
      </c>
      <c r="J226" t="str">
        <f>IFERROR(UPPER('01_raw_data'!I229), "")</f>
        <v>L5</v>
      </c>
      <c r="K226" t="str">
        <f>IFERROR(UPPER('01_raw_data'!J229), "")</f>
        <v>M007</v>
      </c>
      <c r="L226" t="str">
        <f>IFERROR(VLOOKUP(K226,'05_manager_mapping'!$A$5:$B$64,2), "Missing")</f>
        <v>Astrid Bakker</v>
      </c>
      <c r="M226" t="str">
        <f>IFERROR(_xlfn.XLOOKUP('01_raw_data'!L229,'06_location_master'!$B$5:$B$60,'06_location_master'!$C$5:$C$60), "Missing Location")</f>
        <v>Lille</v>
      </c>
      <c r="N226" t="str">
        <f>IFERROR(_xlfn.XLOOKUP(M226,'06_location_master'!$C$5:$C$60,'06_location_master'!$D$5:$D$60), "Missing Country")</f>
        <v>France</v>
      </c>
      <c r="O226" t="str">
        <f>IFERROR(_xlfn.XLOOKUP(M226,'06_location_master'!$C$5:$C$60,'06_location_master'!$E$5:$E$60), "Missing State")</f>
        <v>Hauts-de-France</v>
      </c>
      <c r="P226" s="17">
        <f>IFERROR(--'01_raw_data'!O229,"Missing Date")</f>
        <v>44792</v>
      </c>
      <c r="Q226" s="17" t="str">
        <f>IF(TRIM('01_raw_data'!P229)="","", IFERROR('01_raw_data'!P229, "check"))</f>
        <v/>
      </c>
      <c r="R226" t="str">
        <f>IFERROR(IF(OR(UPPER(TRIM('01_raw_data'!Q229))="A",UPPER(TRIM('01_raw_data'!Q229)="ACTVE"),UPPER(TRIM('01_raw_data'!Q229))="ACTIVE"), "Active", IF(OR(UPPER(TRIM('01_raw_data'!Q229)="INACTIVE"),UPPER(TRIM('01_raw_data'!Q229))="INACTVE"),"Inactive",IF(OR(UPPER(TRIM('01_raw_data'!Q229))="EXITED"), "Exited", IF(OR(UPPER(TRIM('01_raw_data'!Q229))="TERMINATED"), "Terminated", IF(OR(UPPER(TRIM('01_raw_data'!Q229))="LEFT"),"Left",IF(OR(UPPER(TRIM('01_raw_data'!Q229))="RESIGNED"),"Resigned")))))),"Check")</f>
        <v>Active</v>
      </c>
      <c r="S226" s="19">
        <f>IFERROR(IF(VALUE('01_raw_data'!R229)&gt;0,VALUE('01_raw_data'!R229),"Check"),"Check")</f>
        <v>125000</v>
      </c>
      <c r="T226" s="19">
        <f>IFERROR(IF(VALUE('01_raw_data'!S229)&gt;0, VALUE('01_raw_data'!S229), "Check"), "Check")</f>
        <v>18800</v>
      </c>
      <c r="U226">
        <f>IFERROR(VLOOKUP(UPPER(TRIM('01_raw_data'!T229)),'07_performance_master'!$A$5:$B$14,2,FALSE),"Check")</f>
        <v>5</v>
      </c>
      <c r="V226">
        <f>IFERROR(IF(VALUE('01_raw_data'!U229)&gt;0,VALUE('01_raw_data'!U229),"Check"),"Check")</f>
        <v>26</v>
      </c>
      <c r="W226">
        <f>IFERROR(IF(VALUE('01_raw_data'!V229)&gt;=0, VALUE('01_raw_data'!V229), "Check"), "Check")</f>
        <v>9</v>
      </c>
      <c r="X226">
        <f>IFERROR(IF(VALUE('01_raw_data'!W229)&gt;=0, VALUE('01_raw_data'!W229),"Check"), "Check")</f>
        <v>31</v>
      </c>
      <c r="Y226">
        <f>IFERROR(IF(AND(VALUE('01_raw_data'!X229)&gt;=0, VALUE('01_raw_data'!X229)&lt;=100), VALUE('01_raw_data'!X229), "Check"), "Check")</f>
        <v>79</v>
      </c>
      <c r="Z226" t="str">
        <f>IFERROR(IF(OR(UPPER(TRIM('01_raw_data'!Y229))="YES", UPPER(TRIM('01_raw_data'!Y229))="PROMOTED"),"Promoted", IF(OR(UPPER(TRIM('01_raw_data'!Y229))="NO",UPPER(TRIM('01_raw_data'!Y229))="NOT PROMOTED"), "Not Promoted", "Check")),"Check")</f>
        <v>Not Promoted</v>
      </c>
      <c r="AA226" t="str">
        <f>IFERROR(PROPER(TRIM('01_raw_data'!Z229)), "")</f>
        <v>Master'S</v>
      </c>
      <c r="AB226" t="str">
        <f>IFERROR(PROPER(TRIM('01_raw_data'!AA229)),"")</f>
        <v>Internal Transfer</v>
      </c>
      <c r="AC226" t="str">
        <f>IFERROR(IF(UPPER(TRIM('01_raw_data'!AB229))="HYBRID","Hybrid",IF(OR(UPPER(TRIM('01_raw_data'!AB229))="REMOTE",UPPER(TRIM('01_raw_data'!AB229))="WFH",UPPER(TRIM('01_raw_data'!AB229))="WORK FROM HOME"),"Remote",IF(OR(UPPER(TRIM('01_raw_data'!AB229))="ONSITE",UPPER(TRIM('01_raw_data'!AB229))="ON-SITE",UPPER(TRIM('01_raw_data'!AB229))="OFFICE"),"Office"))),"Check")</f>
        <v>Office</v>
      </c>
      <c r="AD226" t="str">
        <f>IFERROR(VLOOKUP(UPPER(TRIM('01_raw_data'!AC229)),'09_cost_center'!$A$5:$E$19,1,FALSE), "Check")</f>
        <v>EU-CC301</v>
      </c>
      <c r="AE226" t="str">
        <f>IFERROR(IF(OR(UPPER(TRIM('01_raw_data'!AD229))="CONTRACT", UPPER(TRIM('01_raw_data'!AD229))="CONTRACTOR"), "Contract", IF(OR(PROPER(TRIM('01_raw_data'!AD229))="FTE", UPPER(TRIM('01_raw_data'!AD229))="FULL TIME", UPPER(TRIM('01_raw_data'!AD229))="FULL-TIME"), "Full Time", IF(OR(UPPER(TRIM('01_raw_data'!AD229))="INTERN", UPPER(TRIM('01_raw_data'!AD229))="INTERNSHIP"), "Intern", IF(OR(UPPER(TRIM('01_raw_data'!AD229))="PART TIME", UPPER(TRIM('01_raw_data'!AD229))="PART-TIME"), "Part Time")))), "Check")</f>
        <v>Full Time</v>
      </c>
      <c r="AF226">
        <f>IFERROR(IF(AND(VALUE('01_raw_data'!AE229)&gt;=0,VALUE('01_raw_data'!AE229)&lt;=100), VALUE('01_raw_data'!AE229), "Check"), "Check")</f>
        <v>79.2</v>
      </c>
    </row>
    <row r="227" spans="1:32" x14ac:dyDescent="0.2">
      <c r="A227" t="str">
        <f>"E"&amp;TEXT(VALUE(SUBSTITUTE(UPPER(TRIM('01_raw_data'!A230)),"E","")),"0000")</f>
        <v>E0226</v>
      </c>
      <c r="B227" t="str">
        <f>IF('01_raw_data'!B230="", "", PROPER(TRIM('01_raw_data'!B230)))</f>
        <v>Gabriel Nilsson</v>
      </c>
      <c r="C227" t="str">
        <f>_xlfn.XLOOKUP(PROPER(TRIM('01_raw_data'!C230)),'03_lookups'!$A$4:$A$9,'03_lookups'!$B$4:$B$9,"Needs Review")</f>
        <v>Male</v>
      </c>
      <c r="D227">
        <f>VALUE('01_raw_data'!D230)</f>
        <v>40</v>
      </c>
      <c r="E227" s="17">
        <f>IF(OR('01_raw_data'!E230="", LOWER(TRIM('01_raw_data'!E230))="not available"), "Missing", '01_raw_data'!E230)</f>
        <v>31258</v>
      </c>
      <c r="F227" t="str">
        <f t="shared" si="3"/>
        <v>Valid</v>
      </c>
      <c r="G227" t="str">
        <f>_xlfn.XLOOKUP(UPPER(TRIM('01_raw_data'!F230)),'04_departments'!A230:A285,'04_departments'!C230:C285,"Needs Review")</f>
        <v>Needs Review</v>
      </c>
      <c r="H227" t="str">
        <f>_xlfn.XLOOKUP('01_clean_data'!G227, '04_departments'!$C$5:$C$60,'04_departments'!$D$5:$D$60,"Needs Review")</f>
        <v>Needs Review</v>
      </c>
      <c r="I227" t="str">
        <f>PROPER(TRIM('01_raw_data'!H230))</f>
        <v>Senior Software Engineer</v>
      </c>
      <c r="J227" t="str">
        <f>IFERROR(UPPER('01_raw_data'!I230), "")</f>
        <v xml:space="preserve"> L3 </v>
      </c>
      <c r="K227" t="str">
        <f>IFERROR(UPPER('01_raw_data'!J230), "")</f>
        <v>M048</v>
      </c>
      <c r="L227" t="str">
        <f>IFERROR(VLOOKUP(K227,'05_manager_mapping'!$A$5:$B$64,2), "Missing")</f>
        <v>Jack Schmidt</v>
      </c>
      <c r="M227" t="str">
        <f>IFERROR(_xlfn.XLOOKUP('01_raw_data'!L230,'06_location_master'!$B$5:$B$60,'06_location_master'!$C$5:$C$60), "Missing Location")</f>
        <v>London</v>
      </c>
      <c r="N227" t="str">
        <f>IFERROR(_xlfn.XLOOKUP(M227,'06_location_master'!$C$5:$C$60,'06_location_master'!$D$5:$D$60), "Missing Country")</f>
        <v>United Kingdom</v>
      </c>
      <c r="O227" t="str">
        <f>IFERROR(_xlfn.XLOOKUP(M227,'06_location_master'!$C$5:$C$60,'06_location_master'!$E$5:$E$60), "Missing State")</f>
        <v>England</v>
      </c>
      <c r="P227" s="17">
        <f>IFERROR(--'01_raw_data'!O230,"Missing Date")</f>
        <v>45417</v>
      </c>
      <c r="Q227" s="17" t="str">
        <f>IF(TRIM('01_raw_data'!P230)="","", IFERROR('01_raw_data'!P230, "check"))</f>
        <v/>
      </c>
      <c r="R227" t="str">
        <f>IFERROR(IF(OR(UPPER(TRIM('01_raw_data'!Q230))="A",UPPER(TRIM('01_raw_data'!Q230)="ACTVE"),UPPER(TRIM('01_raw_data'!Q230))="ACTIVE"), "Active", IF(OR(UPPER(TRIM('01_raw_data'!Q230)="INACTIVE"),UPPER(TRIM('01_raw_data'!Q230))="INACTVE"),"Inactive",IF(OR(UPPER(TRIM('01_raw_data'!Q230))="EXITED"), "Exited", IF(OR(UPPER(TRIM('01_raw_data'!Q230))="TERMINATED"), "Terminated", IF(OR(UPPER(TRIM('01_raw_data'!Q230))="LEFT"),"Left",IF(OR(UPPER(TRIM('01_raw_data'!Q230))="RESIGNED"),"Resigned")))))),"Check")</f>
        <v>Active</v>
      </c>
      <c r="S227" s="19">
        <f>IFERROR(IF(VALUE('01_raw_data'!R230)&gt;0,VALUE('01_raw_data'!R230),"Check"),"Check")</f>
        <v>79000</v>
      </c>
      <c r="T227" s="19">
        <f>IFERROR(IF(VALUE('01_raw_data'!S230)&gt;0, VALUE('01_raw_data'!S230), "Check"), "Check")</f>
        <v>4000</v>
      </c>
      <c r="U227">
        <f>IFERROR(VLOOKUP(UPPER(TRIM('01_raw_data'!T230)),'07_performance_master'!$A$5:$B$14,2,FALSE),"Check")</f>
        <v>3</v>
      </c>
      <c r="V227">
        <f>IFERROR(IF(VALUE('01_raw_data'!U230)&gt;0,VALUE('01_raw_data'!U230),"Check"),"Check")</f>
        <v>23</v>
      </c>
      <c r="W227">
        <f>IFERROR(IF(VALUE('01_raw_data'!V230)&gt;=0, VALUE('01_raw_data'!V230), "Check"), "Check")</f>
        <v>5</v>
      </c>
      <c r="X227">
        <f>IFERROR(IF(VALUE('01_raw_data'!W230)&gt;=0, VALUE('01_raw_data'!W230),"Check"), "Check")</f>
        <v>24</v>
      </c>
      <c r="Y227">
        <f>IFERROR(IF(AND(VALUE('01_raw_data'!X230)&gt;=0, VALUE('01_raw_data'!X230)&lt;=100), VALUE('01_raw_data'!X230), "Check"), "Check")</f>
        <v>51</v>
      </c>
      <c r="Z227" t="str">
        <f>IFERROR(IF(OR(UPPER(TRIM('01_raw_data'!Y230))="YES", UPPER(TRIM('01_raw_data'!Y230))="PROMOTED"),"Promoted", IF(OR(UPPER(TRIM('01_raw_data'!Y230))="NO",UPPER(TRIM('01_raw_data'!Y230))="NOT PROMOTED"), "Not Promoted", "Check")),"Check")</f>
        <v>Not Promoted</v>
      </c>
      <c r="AA227" t="str">
        <f>IFERROR(PROPER(TRIM('01_raw_data'!Z230)), "")</f>
        <v>Master'S</v>
      </c>
      <c r="AB227" t="str">
        <f>IFERROR(PROPER(TRIM('01_raw_data'!AA230)),"")</f>
        <v>Agency</v>
      </c>
      <c r="AC227" t="str">
        <f>IFERROR(IF(UPPER(TRIM('01_raw_data'!AB230))="HYBRID","Hybrid",IF(OR(UPPER(TRIM('01_raw_data'!AB230))="REMOTE",UPPER(TRIM('01_raw_data'!AB230))="WFH",UPPER(TRIM('01_raw_data'!AB230))="WORK FROM HOME"),"Remote",IF(OR(UPPER(TRIM('01_raw_data'!AB230))="ONSITE",UPPER(TRIM('01_raw_data'!AB230))="ON-SITE",UPPER(TRIM('01_raw_data'!AB230))="OFFICE"),"Office"))),"Check")</f>
        <v>Remote</v>
      </c>
      <c r="AD227" t="str">
        <f>IFERROR(VLOOKUP(UPPER(TRIM('01_raw_data'!AC230)),'09_cost_center'!$A$5:$E$19,1,FALSE), "Check")</f>
        <v>EU-CC101</v>
      </c>
      <c r="AE227" t="str">
        <f>IFERROR(IF(OR(UPPER(TRIM('01_raw_data'!AD230))="CONTRACT", UPPER(TRIM('01_raw_data'!AD230))="CONTRACTOR"), "Contract", IF(OR(PROPER(TRIM('01_raw_data'!AD230))="FTE", UPPER(TRIM('01_raw_data'!AD230))="FULL TIME", UPPER(TRIM('01_raw_data'!AD230))="FULL-TIME"), "Full Time", IF(OR(UPPER(TRIM('01_raw_data'!AD230))="INTERN", UPPER(TRIM('01_raw_data'!AD230))="INTERNSHIP"), "Intern", IF(OR(UPPER(TRIM('01_raw_data'!AD230))="PART TIME", UPPER(TRIM('01_raw_data'!AD230))="PART-TIME"), "Part Time")))), "Check")</f>
        <v>Full Time</v>
      </c>
      <c r="AF227">
        <f>IFERROR(IF(AND(VALUE('01_raw_data'!AE230)&gt;=0,VALUE('01_raw_data'!AE230)&lt;=100), VALUE('01_raw_data'!AE230), "Check"), "Check")</f>
        <v>50.6</v>
      </c>
    </row>
    <row r="228" spans="1:32" x14ac:dyDescent="0.2">
      <c r="A228" t="str">
        <f>"E"&amp;TEXT(VALUE(SUBSTITUTE(UPPER(TRIM('01_raw_data'!A231)),"E","")),"0000")</f>
        <v>E0227</v>
      </c>
      <c r="B228" t="str">
        <f>IF('01_raw_data'!B231="", "", PROPER(TRIM('01_raw_data'!B231)))</f>
        <v>Daan Gonzalez</v>
      </c>
      <c r="C228" t="str">
        <f>_xlfn.XLOOKUP(PROPER(TRIM('01_raw_data'!C231)),'03_lookups'!$A$4:$A$9,'03_lookups'!$B$4:$B$9,"Needs Review")</f>
        <v>Male</v>
      </c>
      <c r="D228">
        <f>VALUE('01_raw_data'!D231)</f>
        <v>55</v>
      </c>
      <c r="E228" s="17">
        <f>IF(OR('01_raw_data'!E231="", LOWER(TRIM('01_raw_data'!E231))="not available"), "Missing", '01_raw_data'!E231)</f>
        <v>26082</v>
      </c>
      <c r="F228" t="str">
        <f t="shared" si="3"/>
        <v>Valid</v>
      </c>
      <c r="G228" t="str">
        <f>_xlfn.XLOOKUP(UPPER(TRIM('01_raw_data'!F231)),'04_departments'!A231:A286,'04_departments'!C231:C286,"Needs Review")</f>
        <v>Needs Review</v>
      </c>
      <c r="H228" t="str">
        <f>_xlfn.XLOOKUP('01_clean_data'!G228, '04_departments'!$C$5:$C$60,'04_departments'!$D$5:$D$60,"Needs Review")</f>
        <v>Needs Review</v>
      </c>
      <c r="I228" t="str">
        <f>PROPER(TRIM('01_raw_data'!H231))</f>
        <v>Sales Executive</v>
      </c>
      <c r="J228" t="str">
        <f>IFERROR(UPPER('01_raw_data'!I231), "")</f>
        <v>L1</v>
      </c>
      <c r="K228" t="str">
        <f>IFERROR(UPPER('01_raw_data'!J231), "")</f>
        <v>M016</v>
      </c>
      <c r="L228" t="str">
        <f>IFERROR(VLOOKUP(K228,'05_manager_mapping'!$A$5:$B$64,2), "Missing")</f>
        <v>Juliette Williams</v>
      </c>
      <c r="M228" t="str">
        <f>IFERROR(_xlfn.XLOOKUP('01_raw_data'!L231,'06_location_master'!$B$5:$B$60,'06_location_master'!$C$5:$C$60), "Missing Location")</f>
        <v>Milan</v>
      </c>
      <c r="N228" t="str">
        <f>IFERROR(_xlfn.XLOOKUP(M228,'06_location_master'!$C$5:$C$60,'06_location_master'!$D$5:$D$60), "Missing Country")</f>
        <v>Italy</v>
      </c>
      <c r="O228" t="str">
        <f>IFERROR(_xlfn.XLOOKUP(M228,'06_location_master'!$C$5:$C$60,'06_location_master'!$E$5:$E$60), "Missing State")</f>
        <v>Lombardy</v>
      </c>
      <c r="P228" s="17">
        <f>IFERROR(--'01_raw_data'!O231,"Missing Date")</f>
        <v>45498</v>
      </c>
      <c r="Q228" s="17" t="str">
        <f>IF(TRIM('01_raw_data'!P231)="","", IFERROR('01_raw_data'!P231, "check"))</f>
        <v/>
      </c>
      <c r="R228" t="str">
        <f>IFERROR(IF(OR(UPPER(TRIM('01_raw_data'!Q231))="A",UPPER(TRIM('01_raw_data'!Q231)="ACTVE"),UPPER(TRIM('01_raw_data'!Q231))="ACTIVE"), "Active", IF(OR(UPPER(TRIM('01_raw_data'!Q231)="INACTIVE"),UPPER(TRIM('01_raw_data'!Q231))="INACTVE"),"Inactive",IF(OR(UPPER(TRIM('01_raw_data'!Q231))="EXITED"), "Exited", IF(OR(UPPER(TRIM('01_raw_data'!Q231))="TERMINATED"), "Terminated", IF(OR(UPPER(TRIM('01_raw_data'!Q231))="LEFT"),"Left",IF(OR(UPPER(TRIM('01_raw_data'!Q231))="RESIGNED"),"Resigned")))))),"Check")</f>
        <v>Active</v>
      </c>
      <c r="S228" s="19">
        <f>IFERROR(IF(VALUE('01_raw_data'!R231)&gt;0,VALUE('01_raw_data'!R231),"Check"),"Check")</f>
        <v>39000</v>
      </c>
      <c r="T228" s="19">
        <f>IFERROR(IF(VALUE('01_raw_data'!S231)&gt;0, VALUE('01_raw_data'!S231), "Check"), "Check")</f>
        <v>3500</v>
      </c>
      <c r="U228">
        <f>IFERROR(VLOOKUP(UPPER(TRIM('01_raw_data'!T231)),'07_performance_master'!$A$5:$B$14,2,FALSE),"Check")</f>
        <v>4</v>
      </c>
      <c r="V228">
        <f>IFERROR(IF(VALUE('01_raw_data'!U231)&gt;0,VALUE('01_raw_data'!U231),"Check"),"Check")</f>
        <v>31</v>
      </c>
      <c r="W228">
        <f>IFERROR(IF(VALUE('01_raw_data'!V231)&gt;=0, VALUE('01_raw_data'!V231), "Check"), "Check")</f>
        <v>22</v>
      </c>
      <c r="X228">
        <f>IFERROR(IF(VALUE('01_raw_data'!W231)&gt;=0, VALUE('01_raw_data'!W231),"Check"), "Check")</f>
        <v>13</v>
      </c>
      <c r="Y228">
        <f>IFERROR(IF(AND(VALUE('01_raw_data'!X231)&gt;=0, VALUE('01_raw_data'!X231)&lt;=100), VALUE('01_raw_data'!X231), "Check"), "Check")</f>
        <v>66</v>
      </c>
      <c r="Z228" t="str">
        <f>IFERROR(IF(OR(UPPER(TRIM('01_raw_data'!Y231))="YES", UPPER(TRIM('01_raw_data'!Y231))="PROMOTED"),"Promoted", IF(OR(UPPER(TRIM('01_raw_data'!Y231))="NO",UPPER(TRIM('01_raw_data'!Y231))="NOT PROMOTED"), "Not Promoted", "Check")),"Check")</f>
        <v>Not Promoted</v>
      </c>
      <c r="AA228" t="str">
        <f>IFERROR(PROPER(TRIM('01_raw_data'!Z231)), "")</f>
        <v>Master'S</v>
      </c>
      <c r="AB228" t="str">
        <f>IFERROR(PROPER(TRIM('01_raw_data'!AA231)),"")</f>
        <v>Linkedin</v>
      </c>
      <c r="AC228" t="str">
        <f>IFERROR(IF(UPPER(TRIM('01_raw_data'!AB231))="HYBRID","Hybrid",IF(OR(UPPER(TRIM('01_raw_data'!AB231))="REMOTE",UPPER(TRIM('01_raw_data'!AB231))="WFH",UPPER(TRIM('01_raw_data'!AB231))="WORK FROM HOME"),"Remote",IF(OR(UPPER(TRIM('01_raw_data'!AB231))="ONSITE",UPPER(TRIM('01_raw_data'!AB231))="ON-SITE",UPPER(TRIM('01_raw_data'!AB231))="OFFICE"),"Office"))),"Check")</f>
        <v>Office</v>
      </c>
      <c r="AD228" t="str">
        <f>IFERROR(VLOOKUP(UPPER(TRIM('01_raw_data'!AC231)),'09_cost_center'!$A$5:$E$19,1,FALSE), "Check")</f>
        <v>EU-CC201</v>
      </c>
      <c r="AE228" t="str">
        <f>IFERROR(IF(OR(UPPER(TRIM('01_raw_data'!AD231))="CONTRACT", UPPER(TRIM('01_raw_data'!AD231))="CONTRACTOR"), "Contract", IF(OR(PROPER(TRIM('01_raw_data'!AD231))="FTE", UPPER(TRIM('01_raw_data'!AD231))="FULL TIME", UPPER(TRIM('01_raw_data'!AD231))="FULL-TIME"), "Full Time", IF(OR(UPPER(TRIM('01_raw_data'!AD231))="INTERN", UPPER(TRIM('01_raw_data'!AD231))="INTERNSHIP"), "Intern", IF(OR(UPPER(TRIM('01_raw_data'!AD231))="PART TIME", UPPER(TRIM('01_raw_data'!AD231))="PART-TIME"), "Part Time")))), "Check")</f>
        <v>Full Time</v>
      </c>
      <c r="AF228">
        <f>IFERROR(IF(AND(VALUE('01_raw_data'!AE231)&gt;=0,VALUE('01_raw_data'!AE231)&lt;=100), VALUE('01_raw_data'!AE231), "Check"), "Check")</f>
        <v>70.3</v>
      </c>
    </row>
    <row r="229" spans="1:32" x14ac:dyDescent="0.2">
      <c r="A229" t="str">
        <f>"E"&amp;TEXT(VALUE(SUBSTITUTE(UPPER(TRIM('01_raw_data'!A232)),"E","")),"0000")</f>
        <v>E0228</v>
      </c>
      <c r="B229" t="str">
        <f>IF('01_raw_data'!B232="", "", PROPER(TRIM('01_raw_data'!B232)))</f>
        <v>Sanne Garcia</v>
      </c>
      <c r="C229" t="str">
        <f>_xlfn.XLOOKUP(PROPER(TRIM('01_raw_data'!C232)),'03_lookups'!$A$4:$A$9,'03_lookups'!$B$4:$B$9,"Needs Review")</f>
        <v>Female</v>
      </c>
      <c r="D229">
        <f>VALUE('01_raw_data'!D232)</f>
        <v>56</v>
      </c>
      <c r="E229" s="17" t="str">
        <f>IF(OR('01_raw_data'!E232="", LOWER(TRIM('01_raw_data'!E232))="not available"), "Missing", '01_raw_data'!E232)</f>
        <v>1970/02/15</v>
      </c>
      <c r="F229" t="str">
        <f t="shared" si="3"/>
        <v>Needs Review</v>
      </c>
      <c r="G229" t="str">
        <f>_xlfn.XLOOKUP(UPPER(TRIM('01_raw_data'!F232)),'04_departments'!A232:A287,'04_departments'!C232:C287,"Needs Review")</f>
        <v>Needs Review</v>
      </c>
      <c r="H229" t="str">
        <f>_xlfn.XLOOKUP('01_clean_data'!G229, '04_departments'!$C$5:$C$60,'04_departments'!$D$5:$D$60,"Needs Review")</f>
        <v>Needs Review</v>
      </c>
      <c r="I229" t="str">
        <f>PROPER(TRIM('01_raw_data'!H232))</f>
        <v>Sales Development Representative</v>
      </c>
      <c r="J229" t="str">
        <f>IFERROR(UPPER('01_raw_data'!I232), "")</f>
        <v>L4</v>
      </c>
      <c r="K229" t="str">
        <f>IFERROR(UPPER('01_raw_data'!J232), "")</f>
        <v>M023</v>
      </c>
      <c r="L229" t="str">
        <f>IFERROR(VLOOKUP(K229,'05_manager_mapping'!$A$5:$B$64,2), "Missing")</f>
        <v>Alice Greco</v>
      </c>
      <c r="M229" t="str">
        <f>IFERROR(_xlfn.XLOOKUP('01_raw_data'!L232,'06_location_master'!$B$5:$B$60,'06_location_master'!$C$5:$C$60), "Missing Location")</f>
        <v>Missing Location</v>
      </c>
      <c r="N229" t="str">
        <f>IFERROR(_xlfn.XLOOKUP(M229,'06_location_master'!$C$5:$C$60,'06_location_master'!$D$5:$D$60), "Missing Country")</f>
        <v>Missing Country</v>
      </c>
      <c r="O229" t="str">
        <f>IFERROR(_xlfn.XLOOKUP(M229,'06_location_master'!$C$5:$C$60,'06_location_master'!$E$5:$E$60), "Missing State")</f>
        <v>Missing State</v>
      </c>
      <c r="P229" s="17">
        <f>IFERROR(--'01_raw_data'!O232,"Missing Date")</f>
        <v>45301</v>
      </c>
      <c r="Q229" s="17" t="str">
        <f>IF(TRIM('01_raw_data'!P232)="","", IFERROR('01_raw_data'!P232, "check"))</f>
        <v/>
      </c>
      <c r="R229" t="str">
        <f>IFERROR(IF(OR(UPPER(TRIM('01_raw_data'!Q232))="A",UPPER(TRIM('01_raw_data'!Q232)="ACTVE"),UPPER(TRIM('01_raw_data'!Q232))="ACTIVE"), "Active", IF(OR(UPPER(TRIM('01_raw_data'!Q232)="INACTIVE"),UPPER(TRIM('01_raw_data'!Q232))="INACTVE"),"Inactive",IF(OR(UPPER(TRIM('01_raw_data'!Q232))="EXITED"), "Exited", IF(OR(UPPER(TRIM('01_raw_data'!Q232))="TERMINATED"), "Terminated", IF(OR(UPPER(TRIM('01_raw_data'!Q232))="LEFT"),"Left",IF(OR(UPPER(TRIM('01_raw_data'!Q232))="RESIGNED"),"Resigned")))))),"Check")</f>
        <v>Active</v>
      </c>
      <c r="S229" s="19">
        <f>IFERROR(IF(VALUE('01_raw_data'!R232)&gt;0,VALUE('01_raw_data'!R232),"Check"),"Check")</f>
        <v>110000</v>
      </c>
      <c r="T229" s="19">
        <f>IFERROR(IF(VALUE('01_raw_data'!S232)&gt;0, VALUE('01_raw_data'!S232), "Check"), "Check")</f>
        <v>9900</v>
      </c>
      <c r="U229">
        <f>IFERROR(VLOOKUP(UPPER(TRIM('01_raw_data'!T232)),'07_performance_master'!$A$5:$B$14,2,FALSE),"Check")</f>
        <v>4</v>
      </c>
      <c r="V229">
        <f>IFERROR(IF(VALUE('01_raw_data'!U232)&gt;0,VALUE('01_raw_data'!U232),"Check"),"Check")</f>
        <v>41</v>
      </c>
      <c r="W229">
        <f>IFERROR(IF(VALUE('01_raw_data'!V232)&gt;=0, VALUE('01_raw_data'!V232), "Check"), "Check")</f>
        <v>12</v>
      </c>
      <c r="X229" t="str">
        <f>IFERROR(IF(VALUE('01_raw_data'!W232)&gt;=0, VALUE('01_raw_data'!W232),"Check"), "Check")</f>
        <v>Check</v>
      </c>
      <c r="Y229">
        <f>IFERROR(IF(AND(VALUE('01_raw_data'!X232)&gt;=0, VALUE('01_raw_data'!X232)&lt;=100), VALUE('01_raw_data'!X232), "Check"), "Check")</f>
        <v>74</v>
      </c>
      <c r="Z229" t="str">
        <f>IFERROR(IF(OR(UPPER(TRIM('01_raw_data'!Y232))="YES", UPPER(TRIM('01_raw_data'!Y232))="PROMOTED"),"Promoted", IF(OR(UPPER(TRIM('01_raw_data'!Y232))="NO",UPPER(TRIM('01_raw_data'!Y232))="NOT PROMOTED"), "Not Promoted", "Check")),"Check")</f>
        <v>Not Promoted</v>
      </c>
      <c r="AA229" t="str">
        <f>IFERROR(PROPER(TRIM('01_raw_data'!Z232)), "")</f>
        <v>Mba</v>
      </c>
      <c r="AB229" t="str">
        <f>IFERROR(PROPER(TRIM('01_raw_data'!AA232)),"")</f>
        <v>Company Careers Page</v>
      </c>
      <c r="AC229" t="str">
        <f>IFERROR(IF(UPPER(TRIM('01_raw_data'!AB232))="HYBRID","Hybrid",IF(OR(UPPER(TRIM('01_raw_data'!AB232))="REMOTE",UPPER(TRIM('01_raw_data'!AB232))="WFH",UPPER(TRIM('01_raw_data'!AB232))="WORK FROM HOME"),"Remote",IF(OR(UPPER(TRIM('01_raw_data'!AB232))="ONSITE",UPPER(TRIM('01_raw_data'!AB232))="ON-SITE",UPPER(TRIM('01_raw_data'!AB232))="OFFICE"),"Office"))),"Check")</f>
        <v>Hybrid</v>
      </c>
      <c r="AD229" t="str">
        <f>IFERROR(VLOOKUP(UPPER(TRIM('01_raw_data'!AC232)),'09_cost_center'!$A$5:$E$19,1,FALSE), "Check")</f>
        <v>EU-CC201</v>
      </c>
      <c r="AE229" t="str">
        <f>IFERROR(IF(OR(UPPER(TRIM('01_raw_data'!AD232))="CONTRACT", UPPER(TRIM('01_raw_data'!AD232))="CONTRACTOR"), "Contract", IF(OR(PROPER(TRIM('01_raw_data'!AD232))="FTE", UPPER(TRIM('01_raw_data'!AD232))="FULL TIME", UPPER(TRIM('01_raw_data'!AD232))="FULL-TIME"), "Full Time", IF(OR(UPPER(TRIM('01_raw_data'!AD232))="INTERN", UPPER(TRIM('01_raw_data'!AD232))="INTERNSHIP"), "Intern", IF(OR(UPPER(TRIM('01_raw_data'!AD232))="PART TIME", UPPER(TRIM('01_raw_data'!AD232))="PART-TIME"), "Part Time")))), "Check")</f>
        <v>Full Time</v>
      </c>
      <c r="AF229">
        <f>IFERROR(IF(AND(VALUE('01_raw_data'!AE232)&gt;=0,VALUE('01_raw_data'!AE232)&lt;=100), VALUE('01_raw_data'!AE232), "Check"), "Check")</f>
        <v>71.900000000000006</v>
      </c>
    </row>
    <row r="230" spans="1:32" x14ac:dyDescent="0.2">
      <c r="A230" t="str">
        <f>"E"&amp;TEXT(VALUE(SUBSTITUTE(UPPER(TRIM('01_raw_data'!A233)),"E","")),"0000")</f>
        <v>E0229</v>
      </c>
      <c r="B230" t="str">
        <f>IF('01_raw_data'!B233="", "", PROPER(TRIM('01_raw_data'!B233)))</f>
        <v>Niels Wisniewski</v>
      </c>
      <c r="C230" t="str">
        <f>_xlfn.XLOOKUP(PROPER(TRIM('01_raw_data'!C233)),'03_lookups'!$A$4:$A$9,'03_lookups'!$B$4:$B$9,"Needs Review")</f>
        <v>Male</v>
      </c>
      <c r="D230">
        <f>VALUE('01_raw_data'!D233)</f>
        <v>28</v>
      </c>
      <c r="E230" s="17">
        <f>IF(OR('01_raw_data'!E233="", LOWER(TRIM('01_raw_data'!E233))="not available"), "Missing", '01_raw_data'!E233)</f>
        <v>35830</v>
      </c>
      <c r="F230" t="str">
        <f t="shared" si="3"/>
        <v>Valid</v>
      </c>
      <c r="G230" t="str">
        <f>_xlfn.XLOOKUP(UPPER(TRIM('01_raw_data'!F233)),'04_departments'!A233:A288,'04_departments'!C233:C288,"Needs Review")</f>
        <v>Needs Review</v>
      </c>
      <c r="H230" t="str">
        <f>_xlfn.XLOOKUP('01_clean_data'!G230, '04_departments'!$C$5:$C$60,'04_departments'!$D$5:$D$60,"Needs Review")</f>
        <v>Needs Review</v>
      </c>
      <c r="I230" t="str">
        <f>PROPER(TRIM('01_raw_data'!H233))</f>
        <v>Finance Manager</v>
      </c>
      <c r="J230" t="str">
        <f>IFERROR(UPPER('01_raw_data'!I233), "")</f>
        <v>L3</v>
      </c>
      <c r="K230" t="str">
        <f>IFERROR(UPPER('01_raw_data'!J233), "")</f>
        <v>M036</v>
      </c>
      <c r="L230" t="str">
        <f>IFERROR(VLOOKUP(K230,'05_manager_mapping'!$A$5:$B$64,2), "Missing")</f>
        <v>Beatrice Meyer</v>
      </c>
      <c r="M230" t="str">
        <f>IFERROR(_xlfn.XLOOKUP('01_raw_data'!L233,'06_location_master'!$B$5:$B$60,'06_location_master'!$C$5:$C$60), "Missing Location")</f>
        <v>Amsterdam</v>
      </c>
      <c r="N230" t="str">
        <f>IFERROR(_xlfn.XLOOKUP(M230,'06_location_master'!$C$5:$C$60,'06_location_master'!$D$5:$D$60), "Missing Country")</f>
        <v>Netherlands</v>
      </c>
      <c r="O230" t="str">
        <f>IFERROR(_xlfn.XLOOKUP(M230,'06_location_master'!$C$5:$C$60,'06_location_master'!$E$5:$E$60), "Missing State")</f>
        <v>North Holland</v>
      </c>
      <c r="P230" s="17">
        <f>IFERROR(--'01_raw_data'!O233,"Missing Date")</f>
        <v>44996</v>
      </c>
      <c r="Q230" s="17" t="str">
        <f>IF(TRIM('01_raw_data'!P233)="","", IFERROR('01_raw_data'!P233, "check"))</f>
        <v/>
      </c>
      <c r="R230" t="str">
        <f>IFERROR(IF(OR(UPPER(TRIM('01_raw_data'!Q233))="A",UPPER(TRIM('01_raw_data'!Q233)="ACTVE"),UPPER(TRIM('01_raw_data'!Q233))="ACTIVE"), "Active", IF(OR(UPPER(TRIM('01_raw_data'!Q233)="INACTIVE"),UPPER(TRIM('01_raw_data'!Q233))="INACTVE"),"Inactive",IF(OR(UPPER(TRIM('01_raw_data'!Q233))="EXITED"), "Exited", IF(OR(UPPER(TRIM('01_raw_data'!Q233))="TERMINATED"), "Terminated", IF(OR(UPPER(TRIM('01_raw_data'!Q233))="LEFT"),"Left",IF(OR(UPPER(TRIM('01_raw_data'!Q233))="RESIGNED"),"Resigned")))))),"Check")</f>
        <v>Active</v>
      </c>
      <c r="S230" s="19">
        <f>IFERROR(IF(VALUE('01_raw_data'!R233)&gt;0,VALUE('01_raw_data'!R233),"Check"),"Check")</f>
        <v>85000</v>
      </c>
      <c r="T230" s="19">
        <f>IFERROR(IF(VALUE('01_raw_data'!S233)&gt;0, VALUE('01_raw_data'!S233), "Check"), "Check")</f>
        <v>7600</v>
      </c>
      <c r="U230">
        <f>IFERROR(VLOOKUP(UPPER(TRIM('01_raw_data'!T233)),'07_performance_master'!$A$5:$B$14,2,FALSE),"Check")</f>
        <v>4</v>
      </c>
      <c r="V230">
        <f>IFERROR(IF(VALUE('01_raw_data'!U233)&gt;0,VALUE('01_raw_data'!U233),"Check"),"Check")</f>
        <v>29</v>
      </c>
      <c r="W230">
        <f>IFERROR(IF(VALUE('01_raw_data'!V233)&gt;=0, VALUE('01_raw_data'!V233), "Check"), "Check")</f>
        <v>15</v>
      </c>
      <c r="X230">
        <f>IFERROR(IF(VALUE('01_raw_data'!W233)&gt;=0, VALUE('01_raw_data'!W233),"Check"), "Check")</f>
        <v>19</v>
      </c>
      <c r="Y230">
        <f>IFERROR(IF(AND(VALUE('01_raw_data'!X233)&gt;=0, VALUE('01_raw_data'!X233)&lt;=100), VALUE('01_raw_data'!X233), "Check"), "Check")</f>
        <v>77</v>
      </c>
      <c r="Z230" t="str">
        <f>IFERROR(IF(OR(UPPER(TRIM('01_raw_data'!Y233))="YES", UPPER(TRIM('01_raw_data'!Y233))="PROMOTED"),"Promoted", IF(OR(UPPER(TRIM('01_raw_data'!Y233))="NO",UPPER(TRIM('01_raw_data'!Y233))="NOT PROMOTED"), "Not Promoted", "Check")),"Check")</f>
        <v>Promoted</v>
      </c>
      <c r="AA230" t="str">
        <f>IFERROR(PROPER(TRIM('01_raw_data'!Z233)), "")</f>
        <v>Bachelor'S</v>
      </c>
      <c r="AB230" t="str">
        <f>IFERROR(PROPER(TRIM('01_raw_data'!AA233)),"")</f>
        <v>University Hiring</v>
      </c>
      <c r="AC230" t="str">
        <f>IFERROR(IF(UPPER(TRIM('01_raw_data'!AB233))="HYBRID","Hybrid",IF(OR(UPPER(TRIM('01_raw_data'!AB233))="REMOTE",UPPER(TRIM('01_raw_data'!AB233))="WFH",UPPER(TRIM('01_raw_data'!AB233))="WORK FROM HOME"),"Remote",IF(OR(UPPER(TRIM('01_raw_data'!AB233))="ONSITE",UPPER(TRIM('01_raw_data'!AB233))="ON-SITE",UPPER(TRIM('01_raw_data'!AB233))="OFFICE"),"Office"))),"Check")</f>
        <v>Office</v>
      </c>
      <c r="AD230" t="str">
        <f>IFERROR(VLOOKUP(UPPER(TRIM('01_raw_data'!AC233)),'09_cost_center'!$A$5:$E$19,1,FALSE), "Check")</f>
        <v>EU-CC301</v>
      </c>
      <c r="AE230" t="str">
        <f>IFERROR(IF(OR(UPPER(TRIM('01_raw_data'!AD233))="CONTRACT", UPPER(TRIM('01_raw_data'!AD233))="CONTRACTOR"), "Contract", IF(OR(PROPER(TRIM('01_raw_data'!AD233))="FTE", UPPER(TRIM('01_raw_data'!AD233))="FULL TIME", UPPER(TRIM('01_raw_data'!AD233))="FULL-TIME"), "Full Time", IF(OR(UPPER(TRIM('01_raw_data'!AD233))="INTERN", UPPER(TRIM('01_raw_data'!AD233))="INTERNSHIP"), "Intern", IF(OR(UPPER(TRIM('01_raw_data'!AD233))="PART TIME", UPPER(TRIM('01_raw_data'!AD233))="PART-TIME"), "Part Time")))), "Check")</f>
        <v>Full Time</v>
      </c>
      <c r="AF230">
        <f>IFERROR(IF(AND(VALUE('01_raw_data'!AE233)&gt;=0,VALUE('01_raw_data'!AE233)&lt;=100), VALUE('01_raw_data'!AE233), "Check"), "Check")</f>
        <v>70.7</v>
      </c>
    </row>
    <row r="231" spans="1:32" x14ac:dyDescent="0.2">
      <c r="A231" t="str">
        <f>"E"&amp;TEXT(VALUE(SUBSTITUTE(UPPER(TRIM('01_raw_data'!A234)),"E","")),"0000")</f>
        <v>E0230</v>
      </c>
      <c r="B231" t="str">
        <f>IF('01_raw_data'!B234="", "", PROPER(TRIM('01_raw_data'!B234)))</f>
        <v>Mia Olsson</v>
      </c>
      <c r="C231" t="str">
        <f>_xlfn.XLOOKUP(PROPER(TRIM('01_raw_data'!C234)),'03_lookups'!$A$4:$A$9,'03_lookups'!$B$4:$B$9,"Needs Review")</f>
        <v>Female</v>
      </c>
      <c r="D231">
        <f>VALUE('01_raw_data'!D234)</f>
        <v>35</v>
      </c>
      <c r="E231" s="17">
        <f>IF(OR('01_raw_data'!E234="", LOWER(TRIM('01_raw_data'!E234))="not available"), "Missing", '01_raw_data'!E234)</f>
        <v>33097</v>
      </c>
      <c r="F231" t="str">
        <f t="shared" si="3"/>
        <v>Valid</v>
      </c>
      <c r="G231" t="str">
        <f>_xlfn.XLOOKUP(UPPER(TRIM('01_raw_data'!F234)),'04_departments'!A234:A289,'04_departments'!C234:C289,"Needs Review")</f>
        <v>Needs Review</v>
      </c>
      <c r="H231" t="str">
        <f>_xlfn.XLOOKUP('01_clean_data'!G231, '04_departments'!$C$5:$C$60,'04_departments'!$D$5:$D$60,"Needs Review")</f>
        <v>Needs Review</v>
      </c>
      <c r="I231" t="str">
        <f>PROPER(TRIM('01_raw_data'!H234))</f>
        <v>Financial Analyst</v>
      </c>
      <c r="J231" t="str">
        <f>IFERROR(UPPER('01_raw_data'!I234), "")</f>
        <v>L4</v>
      </c>
      <c r="K231" t="str">
        <f>IFERROR(UPPER('01_raw_data'!J234), "")</f>
        <v>M007</v>
      </c>
      <c r="L231" t="str">
        <f>IFERROR(VLOOKUP(K231,'05_manager_mapping'!$A$5:$B$64,2), "Missing")</f>
        <v>Astrid Bakker</v>
      </c>
      <c r="M231" t="str">
        <f>IFERROR(_xlfn.XLOOKUP('01_raw_data'!L234,'06_location_master'!$B$5:$B$60,'06_location_master'!$C$5:$C$60), "Missing Location")</f>
        <v>Rome</v>
      </c>
      <c r="N231" t="str">
        <f>IFERROR(_xlfn.XLOOKUP(M231,'06_location_master'!$C$5:$C$60,'06_location_master'!$D$5:$D$60), "Missing Country")</f>
        <v>Italy</v>
      </c>
      <c r="O231" t="str">
        <f>IFERROR(_xlfn.XLOOKUP(M231,'06_location_master'!$C$5:$C$60,'06_location_master'!$E$5:$E$60), "Missing State")</f>
        <v>Lazio</v>
      </c>
      <c r="P231" s="17">
        <f>IFERROR(--'01_raw_data'!O234,"Missing Date")</f>
        <v>43064</v>
      </c>
      <c r="Q231" s="17" t="str">
        <f>IF(TRIM('01_raw_data'!P234)="","", IFERROR('01_raw_data'!P234, "check"))</f>
        <v/>
      </c>
      <c r="R231" t="str">
        <f>IFERROR(IF(OR(UPPER(TRIM('01_raw_data'!Q234))="A",UPPER(TRIM('01_raw_data'!Q234)="ACTVE"),UPPER(TRIM('01_raw_data'!Q234))="ACTIVE"), "Active", IF(OR(UPPER(TRIM('01_raw_data'!Q234)="INACTIVE"),UPPER(TRIM('01_raw_data'!Q234))="INACTVE"),"Inactive",IF(OR(UPPER(TRIM('01_raw_data'!Q234))="EXITED"), "Exited", IF(OR(UPPER(TRIM('01_raw_data'!Q234))="TERMINATED"), "Terminated", IF(OR(UPPER(TRIM('01_raw_data'!Q234))="LEFT"),"Left",IF(OR(UPPER(TRIM('01_raw_data'!Q234))="RESIGNED"),"Resigned")))))),"Check")</f>
        <v>Active</v>
      </c>
      <c r="S231" s="19">
        <f>IFERROR(IF(VALUE('01_raw_data'!R234)&gt;0,VALUE('01_raw_data'!R234),"Check"),"Check")</f>
        <v>94000</v>
      </c>
      <c r="T231" s="19">
        <f>IFERROR(IF(VALUE('01_raw_data'!S234)&gt;0, VALUE('01_raw_data'!S234), "Check"), "Check")</f>
        <v>13200</v>
      </c>
      <c r="U231">
        <f>IFERROR(VLOOKUP(UPPER(TRIM('01_raw_data'!T234)),'07_performance_master'!$A$5:$B$14,2,FALSE),"Check")</f>
        <v>5</v>
      </c>
      <c r="V231">
        <f>IFERROR(IF(VALUE('01_raw_data'!U234)&gt;0,VALUE('01_raw_data'!U234),"Check"),"Check")</f>
        <v>38</v>
      </c>
      <c r="W231">
        <f>IFERROR(IF(VALUE('01_raw_data'!V234)&gt;=0, VALUE('01_raw_data'!V234), "Check"), "Check")</f>
        <v>8</v>
      </c>
      <c r="X231">
        <f>IFERROR(IF(VALUE('01_raw_data'!W234)&gt;=0, VALUE('01_raw_data'!W234),"Check"), "Check")</f>
        <v>11</v>
      </c>
      <c r="Y231">
        <f>IFERROR(IF(AND(VALUE('01_raw_data'!X234)&gt;=0, VALUE('01_raw_data'!X234)&lt;=100), VALUE('01_raw_data'!X234), "Check"), "Check")</f>
        <v>89</v>
      </c>
      <c r="Z231" t="str">
        <f>IFERROR(IF(OR(UPPER(TRIM('01_raw_data'!Y234))="YES", UPPER(TRIM('01_raw_data'!Y234))="PROMOTED"),"Promoted", IF(OR(UPPER(TRIM('01_raw_data'!Y234))="NO",UPPER(TRIM('01_raw_data'!Y234))="NOT PROMOTED"), "Not Promoted", "Check")),"Check")</f>
        <v>Not Promoted</v>
      </c>
      <c r="AA231" t="str">
        <f>IFERROR(PROPER(TRIM('01_raw_data'!Z234)), "")</f>
        <v>Master'S</v>
      </c>
      <c r="AB231" t="str">
        <f>IFERROR(PROPER(TRIM('01_raw_data'!AA234)),"")</f>
        <v>Internal Transfer</v>
      </c>
      <c r="AC231" t="str">
        <f>IFERROR(IF(UPPER(TRIM('01_raw_data'!AB234))="HYBRID","Hybrid",IF(OR(UPPER(TRIM('01_raw_data'!AB234))="REMOTE",UPPER(TRIM('01_raw_data'!AB234))="WFH",UPPER(TRIM('01_raw_data'!AB234))="WORK FROM HOME"),"Remote",IF(OR(UPPER(TRIM('01_raw_data'!AB234))="ONSITE",UPPER(TRIM('01_raw_data'!AB234))="ON-SITE",UPPER(TRIM('01_raw_data'!AB234))="OFFICE"),"Office"))),"Check")</f>
        <v>Hybrid</v>
      </c>
      <c r="AD231" t="str">
        <f>IFERROR(VLOOKUP(UPPER(TRIM('01_raw_data'!AC234)),'09_cost_center'!$A$5:$E$19,1,FALSE), "Check")</f>
        <v>EU-CC301</v>
      </c>
      <c r="AE231" t="str">
        <f>IFERROR(IF(OR(UPPER(TRIM('01_raw_data'!AD234))="CONTRACT", UPPER(TRIM('01_raw_data'!AD234))="CONTRACTOR"), "Contract", IF(OR(PROPER(TRIM('01_raw_data'!AD234))="FTE", UPPER(TRIM('01_raw_data'!AD234))="FULL TIME", UPPER(TRIM('01_raw_data'!AD234))="FULL-TIME"), "Full Time", IF(OR(UPPER(TRIM('01_raw_data'!AD234))="INTERN", UPPER(TRIM('01_raw_data'!AD234))="INTERNSHIP"), "Intern", IF(OR(UPPER(TRIM('01_raw_data'!AD234))="PART TIME", UPPER(TRIM('01_raw_data'!AD234))="PART-TIME"), "Part Time")))), "Check")</f>
        <v>Full Time</v>
      </c>
      <c r="AF231">
        <f>IFERROR(IF(AND(VALUE('01_raw_data'!AE234)&gt;=0,VALUE('01_raw_data'!AE234)&lt;=100), VALUE('01_raw_data'!AE234), "Check"), "Check")</f>
        <v>90.2</v>
      </c>
    </row>
    <row r="232" spans="1:32" x14ac:dyDescent="0.2">
      <c r="A232" t="str">
        <f>"E"&amp;TEXT(VALUE(SUBSTITUTE(UPPER(TRIM('01_raw_data'!A235)),"E","")),"0000")</f>
        <v>E0231</v>
      </c>
      <c r="B232" t="str">
        <f>IF('01_raw_data'!B235="", "", PROPER(TRIM('01_raw_data'!B235)))</f>
        <v>Jan Van Dijk</v>
      </c>
      <c r="C232" t="str">
        <f>_xlfn.XLOOKUP(PROPER(TRIM('01_raw_data'!C235)),'03_lookups'!$A$4:$A$9,'03_lookups'!$B$4:$B$9,"Needs Review")</f>
        <v>Male</v>
      </c>
      <c r="D232">
        <f>VALUE('01_raw_data'!D235)</f>
        <v>26</v>
      </c>
      <c r="E232" s="17">
        <f>IF(OR('01_raw_data'!E235="", LOWER(TRIM('01_raw_data'!E235))="not available"), "Missing", '01_raw_data'!E235)</f>
        <v>36550</v>
      </c>
      <c r="F232" t="str">
        <f t="shared" si="3"/>
        <v>Valid</v>
      </c>
      <c r="G232" t="str">
        <f>_xlfn.XLOOKUP(UPPER(TRIM('01_raw_data'!F235)),'04_departments'!A235:A290,'04_departments'!C235:C290,"Needs Review")</f>
        <v>Needs Review</v>
      </c>
      <c r="H232" t="str">
        <f>_xlfn.XLOOKUP('01_clean_data'!G232, '04_departments'!$C$5:$C$60,'04_departments'!$D$5:$D$60,"Needs Review")</f>
        <v>Needs Review</v>
      </c>
      <c r="I232" t="str">
        <f>PROPER(TRIM('01_raw_data'!H235))</f>
        <v>Process Lead</v>
      </c>
      <c r="J232" t="str">
        <f>IFERROR(UPPER('01_raw_data'!I235), "")</f>
        <v>L3</v>
      </c>
      <c r="K232" t="str">
        <f>IFERROR(UPPER('01_raw_data'!J235), "")</f>
        <v>M010</v>
      </c>
      <c r="L232" t="str">
        <f>IFERROR(VLOOKUP(K232,'05_manager_mapping'!$A$5:$B$64,2), "Missing")</f>
        <v>Lotte Muller</v>
      </c>
      <c r="M232" t="str">
        <f>IFERROR(_xlfn.XLOOKUP('01_raw_data'!L235,'06_location_master'!$B$5:$B$60,'06_location_master'!$C$5:$C$60), "Missing Location")</f>
        <v>Berlin</v>
      </c>
      <c r="N232" t="str">
        <f>IFERROR(_xlfn.XLOOKUP(M232,'06_location_master'!$C$5:$C$60,'06_location_master'!$D$5:$D$60), "Missing Country")</f>
        <v>Germany</v>
      </c>
      <c r="O232" t="str">
        <f>IFERROR(_xlfn.XLOOKUP(M232,'06_location_master'!$C$5:$C$60,'06_location_master'!$E$5:$E$60), "Missing State")</f>
        <v>Berlin</v>
      </c>
      <c r="P232" s="17">
        <f>IFERROR(--'01_raw_data'!O235,"Missing Date")</f>
        <v>45366</v>
      </c>
      <c r="Q232" s="17">
        <f>IF(TRIM('01_raw_data'!P235)="","", IFERROR('01_raw_data'!P235, "check"))</f>
        <v>45661</v>
      </c>
      <c r="R232" t="str">
        <f>IFERROR(IF(OR(UPPER(TRIM('01_raw_data'!Q235))="A",UPPER(TRIM('01_raw_data'!Q235)="ACTVE"),UPPER(TRIM('01_raw_data'!Q235))="ACTIVE"), "Active", IF(OR(UPPER(TRIM('01_raw_data'!Q235)="INACTIVE"),UPPER(TRIM('01_raw_data'!Q235))="INACTVE"),"Inactive",IF(OR(UPPER(TRIM('01_raw_data'!Q235))="EXITED"), "Exited", IF(OR(UPPER(TRIM('01_raw_data'!Q235))="TERMINATED"), "Terminated", IF(OR(UPPER(TRIM('01_raw_data'!Q235))="LEFT"),"Left",IF(OR(UPPER(TRIM('01_raw_data'!Q235))="RESIGNED"),"Resigned")))))),"Check")</f>
        <v>Inactive</v>
      </c>
      <c r="S232" s="19">
        <f>IFERROR(IF(VALUE('01_raw_data'!R235)&gt;0,VALUE('01_raw_data'!R235),"Check"),"Check")</f>
        <v>82000</v>
      </c>
      <c r="T232" s="19">
        <f>IFERROR(IF(VALUE('01_raw_data'!S235)&gt;0, VALUE('01_raw_data'!S235), "Check"), "Check")</f>
        <v>1600</v>
      </c>
      <c r="U232">
        <f>IFERROR(VLOOKUP(UPPER(TRIM('01_raw_data'!T235)),'07_performance_master'!$A$5:$B$14,2,FALSE),"Check")</f>
        <v>2</v>
      </c>
      <c r="V232">
        <f>IFERROR(IF(VALUE('01_raw_data'!U235)&gt;0,VALUE('01_raw_data'!U235),"Check"),"Check")</f>
        <v>36</v>
      </c>
      <c r="W232">
        <f>IFERROR(IF(VALUE('01_raw_data'!V235)&gt;=0, VALUE('01_raw_data'!V235), "Check"), "Check")</f>
        <v>24</v>
      </c>
      <c r="X232">
        <f>IFERROR(IF(VALUE('01_raw_data'!W235)&gt;=0, VALUE('01_raw_data'!W235),"Check"), "Check")</f>
        <v>14</v>
      </c>
      <c r="Y232">
        <f>IFERROR(IF(AND(VALUE('01_raw_data'!X235)&gt;=0, VALUE('01_raw_data'!X235)&lt;=100), VALUE('01_raw_data'!X235), "Check"), "Check")</f>
        <v>66</v>
      </c>
      <c r="Z232" t="str">
        <f>IFERROR(IF(OR(UPPER(TRIM('01_raw_data'!Y235))="YES", UPPER(TRIM('01_raw_data'!Y235))="PROMOTED"),"Promoted", IF(OR(UPPER(TRIM('01_raw_data'!Y235))="NO",UPPER(TRIM('01_raw_data'!Y235))="NOT PROMOTED"), "Not Promoted", "Check")),"Check")</f>
        <v>Not Promoted</v>
      </c>
      <c r="AA232" t="str">
        <f>IFERROR(PROPER(TRIM('01_raw_data'!Z235)), "")</f>
        <v>Mba</v>
      </c>
      <c r="AB232" t="str">
        <f>IFERROR(PROPER(TRIM('01_raw_data'!AA235)),"")</f>
        <v>Internal Transfer</v>
      </c>
      <c r="AC232" t="str">
        <f>IFERROR(IF(UPPER(TRIM('01_raw_data'!AB235))="HYBRID","Hybrid",IF(OR(UPPER(TRIM('01_raw_data'!AB235))="REMOTE",UPPER(TRIM('01_raw_data'!AB235))="WFH",UPPER(TRIM('01_raw_data'!AB235))="WORK FROM HOME"),"Remote",IF(OR(UPPER(TRIM('01_raw_data'!AB235))="ONSITE",UPPER(TRIM('01_raw_data'!AB235))="ON-SITE",UPPER(TRIM('01_raw_data'!AB235))="OFFICE"),"Office"))),"Check")</f>
        <v>Office</v>
      </c>
      <c r="AD232" t="str">
        <f>IFERROR(VLOOKUP(UPPER(TRIM('01_raw_data'!AC235)),'09_cost_center'!$A$5:$E$19,1,FALSE), "Check")</f>
        <v>EU-CC401</v>
      </c>
      <c r="AE232" t="str">
        <f>IFERROR(IF(OR(UPPER(TRIM('01_raw_data'!AD235))="CONTRACT", UPPER(TRIM('01_raw_data'!AD235))="CONTRACTOR"), "Contract", IF(OR(PROPER(TRIM('01_raw_data'!AD235))="FTE", UPPER(TRIM('01_raw_data'!AD235))="FULL TIME", UPPER(TRIM('01_raw_data'!AD235))="FULL-TIME"), "Full Time", IF(OR(UPPER(TRIM('01_raw_data'!AD235))="INTERN", UPPER(TRIM('01_raw_data'!AD235))="INTERNSHIP"), "Intern", IF(OR(UPPER(TRIM('01_raw_data'!AD235))="PART TIME", UPPER(TRIM('01_raw_data'!AD235))="PART-TIME"), "Part Time")))), "Check")</f>
        <v>Full Time</v>
      </c>
      <c r="AF232">
        <f>IFERROR(IF(AND(VALUE('01_raw_data'!AE235)&gt;=0,VALUE('01_raw_data'!AE235)&lt;=100), VALUE('01_raw_data'!AE235), "Check"), "Check")</f>
        <v>53.1</v>
      </c>
    </row>
    <row r="233" spans="1:32" x14ac:dyDescent="0.2">
      <c r="A233" t="str">
        <f>"E"&amp;TEXT(VALUE(SUBSTITUTE(UPPER(TRIM('01_raw_data'!A236)),"E","")),"0000")</f>
        <v>E0232</v>
      </c>
      <c r="B233" t="str">
        <f>IF('01_raw_data'!B236="", "", PROPER(TRIM('01_raw_data'!B236)))</f>
        <v>Liam Pereira</v>
      </c>
      <c r="C233" t="str">
        <f>_xlfn.XLOOKUP(PROPER(TRIM('01_raw_data'!C236)),'03_lookups'!$A$4:$A$9,'03_lookups'!$B$4:$B$9,"Needs Review")</f>
        <v>Male</v>
      </c>
      <c r="D233">
        <f>VALUE('01_raw_data'!D236)</f>
        <v>50</v>
      </c>
      <c r="E233" s="17">
        <f>IF(OR('01_raw_data'!E236="", LOWER(TRIM('01_raw_data'!E236))="not available"), "Missing", '01_raw_data'!E236)</f>
        <v>27916</v>
      </c>
      <c r="F233" t="str">
        <f t="shared" si="3"/>
        <v>Valid</v>
      </c>
      <c r="G233" t="str">
        <f>_xlfn.XLOOKUP(UPPER(TRIM('01_raw_data'!F236)),'04_departments'!A236:A291,'04_departments'!C236:C291,"Needs Review")</f>
        <v>Needs Review</v>
      </c>
      <c r="H233" t="str">
        <f>_xlfn.XLOOKUP('01_clean_data'!G233, '04_departments'!$C$5:$C$60,'04_departments'!$D$5:$D$60,"Needs Review")</f>
        <v>Needs Review</v>
      </c>
      <c r="I233" t="str">
        <f>PROPER(TRIM('01_raw_data'!H236))</f>
        <v>Compliance Analyst</v>
      </c>
      <c r="J233" t="str">
        <f>IFERROR(UPPER('01_raw_data'!I236), "")</f>
        <v>L2</v>
      </c>
      <c r="K233" t="str">
        <f>IFERROR(UPPER('01_raw_data'!J236), "")</f>
        <v>M012</v>
      </c>
      <c r="L233" t="str">
        <f>IFERROR(VLOOKUP(K233,'05_manager_mapping'!$A$5:$B$64,2), "Missing")</f>
        <v>Zofia Petit</v>
      </c>
      <c r="M233" t="str">
        <f>IFERROR(_xlfn.XLOOKUP('01_raw_data'!L236,'06_location_master'!$B$5:$B$60,'06_location_master'!$C$5:$C$60), "Missing Location")</f>
        <v>Valencia</v>
      </c>
      <c r="N233" t="str">
        <f>IFERROR(_xlfn.XLOOKUP(M233,'06_location_master'!$C$5:$C$60,'06_location_master'!$D$5:$D$60), "Missing Country")</f>
        <v>Spain</v>
      </c>
      <c r="O233" t="str">
        <f>IFERROR(_xlfn.XLOOKUP(M233,'06_location_master'!$C$5:$C$60,'06_location_master'!$E$5:$E$60), "Missing State")</f>
        <v>Valencian Community</v>
      </c>
      <c r="P233" s="17">
        <f>IFERROR(--'01_raw_data'!O236,"Missing Date")</f>
        <v>43810</v>
      </c>
      <c r="Q233" s="17" t="str">
        <f>IF(TRIM('01_raw_data'!P236)="","", IFERROR('01_raw_data'!P236, "check"))</f>
        <v/>
      </c>
      <c r="R233" t="str">
        <f>IFERROR(IF(OR(UPPER(TRIM('01_raw_data'!Q236))="A",UPPER(TRIM('01_raw_data'!Q236)="ACTVE"),UPPER(TRIM('01_raw_data'!Q236))="ACTIVE"), "Active", IF(OR(UPPER(TRIM('01_raw_data'!Q236)="INACTIVE"),UPPER(TRIM('01_raw_data'!Q236))="INACTVE"),"Inactive",IF(OR(UPPER(TRIM('01_raw_data'!Q236))="EXITED"), "Exited", IF(OR(UPPER(TRIM('01_raw_data'!Q236))="TERMINATED"), "Terminated", IF(OR(UPPER(TRIM('01_raw_data'!Q236))="LEFT"),"Left",IF(OR(UPPER(TRIM('01_raw_data'!Q236))="RESIGNED"),"Resigned")))))),"Check")</f>
        <v>Active</v>
      </c>
      <c r="S233" s="19">
        <f>IFERROR(IF(VALUE('01_raw_data'!R236)&gt;0,VALUE('01_raw_data'!R236),"Check"),"Check")</f>
        <v>47000</v>
      </c>
      <c r="T233" s="19">
        <f>IFERROR(IF(VALUE('01_raw_data'!S236)&gt;0, VALUE('01_raw_data'!S236), "Check"), "Check")</f>
        <v>2400</v>
      </c>
      <c r="U233">
        <f>IFERROR(VLOOKUP(UPPER(TRIM('01_raw_data'!T236)),'07_performance_master'!$A$5:$B$14,2,FALSE),"Check")</f>
        <v>3</v>
      </c>
      <c r="V233">
        <f>IFERROR(IF(VALUE('01_raw_data'!U236)&gt;0,VALUE('01_raw_data'!U236),"Check"),"Check")</f>
        <v>36</v>
      </c>
      <c r="W233" t="str">
        <f>IFERROR(IF(VALUE('01_raw_data'!V236)&gt;=0, VALUE('01_raw_data'!V236), "Check"), "Check")</f>
        <v>Check</v>
      </c>
      <c r="X233">
        <f>IFERROR(IF(VALUE('01_raw_data'!W236)&gt;=0, VALUE('01_raw_data'!W236),"Check"), "Check")</f>
        <v>0</v>
      </c>
      <c r="Y233">
        <f>IFERROR(IF(AND(VALUE('01_raw_data'!X236)&gt;=0, VALUE('01_raw_data'!X236)&lt;=100), VALUE('01_raw_data'!X236), "Check"), "Check")</f>
        <v>75</v>
      </c>
      <c r="Z233" t="str">
        <f>IFERROR(IF(OR(UPPER(TRIM('01_raw_data'!Y236))="YES", UPPER(TRIM('01_raw_data'!Y236))="PROMOTED"),"Promoted", IF(OR(UPPER(TRIM('01_raw_data'!Y236))="NO",UPPER(TRIM('01_raw_data'!Y236))="NOT PROMOTED"), "Not Promoted", "Check")),"Check")</f>
        <v>Not Promoted</v>
      </c>
      <c r="AA233" t="str">
        <f>IFERROR(PROPER(TRIM('01_raw_data'!Z236)), "")</f>
        <v>Master'S</v>
      </c>
      <c r="AB233" t="str">
        <f>IFERROR(PROPER(TRIM('01_raw_data'!AA236)),"")</f>
        <v>Employee Referral</v>
      </c>
      <c r="AC233" t="str">
        <f>IFERROR(IF(UPPER(TRIM('01_raw_data'!AB236))="HYBRID","Hybrid",IF(OR(UPPER(TRIM('01_raw_data'!AB236))="REMOTE",UPPER(TRIM('01_raw_data'!AB236))="WFH",UPPER(TRIM('01_raw_data'!AB236))="WORK FROM HOME"),"Remote",IF(OR(UPPER(TRIM('01_raw_data'!AB236))="ONSITE",UPPER(TRIM('01_raw_data'!AB236))="ON-SITE",UPPER(TRIM('01_raw_data'!AB236))="OFFICE"),"Office"))),"Check")</f>
        <v>Hybrid</v>
      </c>
      <c r="AD233" t="str">
        <f>IFERROR(VLOOKUP(UPPER(TRIM('01_raw_data'!AC236)),'09_cost_center'!$A$5:$E$19,1,FALSE), "Check")</f>
        <v>EU-CC502</v>
      </c>
      <c r="AE233" t="str">
        <f>IFERROR(IF(OR(UPPER(TRIM('01_raw_data'!AD236))="CONTRACT", UPPER(TRIM('01_raw_data'!AD236))="CONTRACTOR"), "Contract", IF(OR(PROPER(TRIM('01_raw_data'!AD236))="FTE", UPPER(TRIM('01_raw_data'!AD236))="FULL TIME", UPPER(TRIM('01_raw_data'!AD236))="FULL-TIME"), "Full Time", IF(OR(UPPER(TRIM('01_raw_data'!AD236))="INTERN", UPPER(TRIM('01_raw_data'!AD236))="INTERNSHIP"), "Intern", IF(OR(UPPER(TRIM('01_raw_data'!AD236))="PART TIME", UPPER(TRIM('01_raw_data'!AD236))="PART-TIME"), "Part Time")))), "Check")</f>
        <v>Full Time</v>
      </c>
      <c r="AF233">
        <f>IFERROR(IF(AND(VALUE('01_raw_data'!AE236)&gt;=0,VALUE('01_raw_data'!AE236)&lt;=100), VALUE('01_raw_data'!AE236), "Check"), "Check")</f>
        <v>72.2</v>
      </c>
    </row>
    <row r="234" spans="1:32" x14ac:dyDescent="0.2">
      <c r="A234" t="str">
        <f>"E"&amp;TEXT(VALUE(SUBSTITUTE(UPPER(TRIM('01_raw_data'!A237)),"E","")),"0000")</f>
        <v>E0233</v>
      </c>
      <c r="B234" t="str">
        <f>IF('01_raw_data'!B237="", "", PROPER(TRIM('01_raw_data'!B237)))</f>
        <v>Diego Meyer</v>
      </c>
      <c r="C234" t="str">
        <f>_xlfn.XLOOKUP(PROPER(TRIM('01_raw_data'!C237)),'03_lookups'!$A$4:$A$9,'03_lookups'!$B$4:$B$9,"Needs Review")</f>
        <v>Female</v>
      </c>
      <c r="D234">
        <f>VALUE('01_raw_data'!D237)</f>
        <v>44</v>
      </c>
      <c r="E234" s="17">
        <f>IF(OR('01_raw_data'!E237="", LOWER(TRIM('01_raw_data'!E237))="not available"), "Missing", '01_raw_data'!E237)</f>
        <v>29946</v>
      </c>
      <c r="F234" t="str">
        <f t="shared" si="3"/>
        <v>Valid</v>
      </c>
      <c r="G234" t="str">
        <f>_xlfn.XLOOKUP(UPPER(TRIM('01_raw_data'!F237)),'04_departments'!A237:A292,'04_departments'!C237:C292,"Needs Review")</f>
        <v>Needs Review</v>
      </c>
      <c r="H234" t="str">
        <f>_xlfn.XLOOKUP('01_clean_data'!G234, '04_departments'!$C$5:$C$60,'04_departments'!$D$5:$D$60,"Needs Review")</f>
        <v>Needs Review</v>
      </c>
      <c r="I234" t="str">
        <f>PROPER(TRIM('01_raw_data'!H237))</f>
        <v>Hr Associate</v>
      </c>
      <c r="J234" t="str">
        <f>IFERROR(UPPER('01_raw_data'!I237), "")</f>
        <v xml:space="preserve"> L3 </v>
      </c>
      <c r="K234" t="str">
        <f>IFERROR(UPPER('01_raw_data'!J237), "")</f>
        <v>M052</v>
      </c>
      <c r="L234" t="str">
        <f>IFERROR(VLOOKUP(K234,'05_manager_mapping'!$A$5:$B$64,2), "Missing")</f>
        <v>Hugo Schulz</v>
      </c>
      <c r="M234" t="str">
        <f>IFERROR(_xlfn.XLOOKUP('01_raw_data'!L237,'06_location_master'!$B$5:$B$60,'06_location_master'!$C$5:$C$60), "Missing Location")</f>
        <v>Rotterdam</v>
      </c>
      <c r="N234" t="str">
        <f>IFERROR(_xlfn.XLOOKUP(M234,'06_location_master'!$C$5:$C$60,'06_location_master'!$D$5:$D$60), "Missing Country")</f>
        <v>Netherlands</v>
      </c>
      <c r="O234" t="str">
        <f>IFERROR(_xlfn.XLOOKUP(M234,'06_location_master'!$C$5:$C$60,'06_location_master'!$E$5:$E$60), "Missing State")</f>
        <v>South Holland</v>
      </c>
      <c r="P234" s="17">
        <f>IFERROR(--'01_raw_data'!O237,"Missing Date")</f>
        <v>45715</v>
      </c>
      <c r="Q234" s="17" t="str">
        <f>IF(TRIM('01_raw_data'!P237)="","", IFERROR('01_raw_data'!P237, "check"))</f>
        <v/>
      </c>
      <c r="R234" t="str">
        <f>IFERROR(IF(OR(UPPER(TRIM('01_raw_data'!Q237))="A",UPPER(TRIM('01_raw_data'!Q237)="ACTVE"),UPPER(TRIM('01_raw_data'!Q237))="ACTIVE"), "Active", IF(OR(UPPER(TRIM('01_raw_data'!Q237)="INACTIVE"),UPPER(TRIM('01_raw_data'!Q237))="INACTVE"),"Inactive",IF(OR(UPPER(TRIM('01_raw_data'!Q237))="EXITED"), "Exited", IF(OR(UPPER(TRIM('01_raw_data'!Q237))="TERMINATED"), "Terminated", IF(OR(UPPER(TRIM('01_raw_data'!Q237))="LEFT"),"Left",IF(OR(UPPER(TRIM('01_raw_data'!Q237))="RESIGNED"),"Resigned")))))),"Check")</f>
        <v>Active</v>
      </c>
      <c r="S234" s="19">
        <f>IFERROR(IF(VALUE('01_raw_data'!R237)&gt;0,VALUE('01_raw_data'!R237),"Check"),"Check")</f>
        <v>81000</v>
      </c>
      <c r="T234" s="19">
        <f>IFERROR(IF(VALUE('01_raw_data'!S237)&gt;0, VALUE('01_raw_data'!S237), "Check"), "Check")</f>
        <v>4000</v>
      </c>
      <c r="U234">
        <f>IFERROR(VLOOKUP(UPPER(TRIM('01_raw_data'!T237)),'07_performance_master'!$A$5:$B$14,2,FALSE),"Check")</f>
        <v>3</v>
      </c>
      <c r="V234">
        <f>IFERROR(IF(VALUE('01_raw_data'!U237)&gt;0,VALUE('01_raw_data'!U237),"Check"),"Check")</f>
        <v>25</v>
      </c>
      <c r="W234">
        <f>IFERROR(IF(VALUE('01_raw_data'!V237)&gt;=0, VALUE('01_raw_data'!V237), "Check"), "Check")</f>
        <v>16</v>
      </c>
      <c r="X234">
        <f>IFERROR(IF(VALUE('01_raw_data'!W237)&gt;=0, VALUE('01_raw_data'!W237),"Check"), "Check")</f>
        <v>7</v>
      </c>
      <c r="Y234">
        <f>IFERROR(IF(AND(VALUE('01_raw_data'!X237)&gt;=0, VALUE('01_raw_data'!X237)&lt;=100), VALUE('01_raw_data'!X237), "Check"), "Check")</f>
        <v>70</v>
      </c>
      <c r="Z234" t="str">
        <f>IFERROR(IF(OR(UPPER(TRIM('01_raw_data'!Y237))="YES", UPPER(TRIM('01_raw_data'!Y237))="PROMOTED"),"Promoted", IF(OR(UPPER(TRIM('01_raw_data'!Y237))="NO",UPPER(TRIM('01_raw_data'!Y237))="NOT PROMOTED"), "Not Promoted", "Check")),"Check")</f>
        <v>Not Promoted</v>
      </c>
      <c r="AA234" t="str">
        <f>IFERROR(PROPER(TRIM('01_raw_data'!Z237)), "")</f>
        <v>Master'S</v>
      </c>
      <c r="AB234" t="str">
        <f>IFERROR(PROPER(TRIM('01_raw_data'!AA237)),"")</f>
        <v>Employee Referral</v>
      </c>
      <c r="AC234" t="str">
        <f>IFERROR(IF(UPPER(TRIM('01_raw_data'!AB237))="HYBRID","Hybrid",IF(OR(UPPER(TRIM('01_raw_data'!AB237))="REMOTE",UPPER(TRIM('01_raw_data'!AB237))="WFH",UPPER(TRIM('01_raw_data'!AB237))="WORK FROM HOME"),"Remote",IF(OR(UPPER(TRIM('01_raw_data'!AB237))="ONSITE",UPPER(TRIM('01_raw_data'!AB237))="ON-SITE",UPPER(TRIM('01_raw_data'!AB237))="OFFICE"),"Office"))),"Check")</f>
        <v>Hybrid</v>
      </c>
      <c r="AD234" t="str">
        <f>IFERROR(VLOOKUP(UPPER(TRIM('01_raw_data'!AC237)),'09_cost_center'!$A$5:$E$19,1,FALSE), "Check")</f>
        <v>EU-CC302</v>
      </c>
      <c r="AE234" t="str">
        <f>IFERROR(IF(OR(UPPER(TRIM('01_raw_data'!AD237))="CONTRACT", UPPER(TRIM('01_raw_data'!AD237))="CONTRACTOR"), "Contract", IF(OR(PROPER(TRIM('01_raw_data'!AD237))="FTE", UPPER(TRIM('01_raw_data'!AD237))="FULL TIME", UPPER(TRIM('01_raw_data'!AD237))="FULL-TIME"), "Full Time", IF(OR(UPPER(TRIM('01_raw_data'!AD237))="INTERN", UPPER(TRIM('01_raw_data'!AD237))="INTERNSHIP"), "Intern", IF(OR(UPPER(TRIM('01_raw_data'!AD237))="PART TIME", UPPER(TRIM('01_raw_data'!AD237))="PART-TIME"), "Part Time")))), "Check")</f>
        <v>Full Time</v>
      </c>
      <c r="AF234">
        <f>IFERROR(IF(AND(VALUE('01_raw_data'!AE237)&gt;=0,VALUE('01_raw_data'!AE237)&lt;=100), VALUE('01_raw_data'!AE237), "Check"), "Check")</f>
        <v>64.2</v>
      </c>
    </row>
    <row r="235" spans="1:32" x14ac:dyDescent="0.2">
      <c r="A235" t="str">
        <f>"E"&amp;TEXT(VALUE(SUBSTITUTE(UPPER(TRIM('01_raw_data'!A238)),"E","")),"0000")</f>
        <v>E0234</v>
      </c>
      <c r="B235" t="str">
        <f>IF('01_raw_data'!B238="", "", PROPER(TRIM('01_raw_data'!B238)))</f>
        <v>Felix Murphy</v>
      </c>
      <c r="C235" t="str">
        <f>_xlfn.XLOOKUP(PROPER(TRIM('01_raw_data'!C238)),'03_lookups'!$A$4:$A$9,'03_lookups'!$B$4:$B$9,"Needs Review")</f>
        <v>Male</v>
      </c>
      <c r="D235">
        <f>VALUE('01_raw_data'!D238)</f>
        <v>34</v>
      </c>
      <c r="E235" s="17">
        <f>IF(OR('01_raw_data'!E238="", LOWER(TRIM('01_raw_data'!E238))="not available"), "Missing", '01_raw_data'!E238)</f>
        <v>33698</v>
      </c>
      <c r="F235" t="str">
        <f t="shared" si="3"/>
        <v>Valid</v>
      </c>
      <c r="G235" t="str">
        <f>_xlfn.XLOOKUP(UPPER(TRIM('01_raw_data'!F238)),'04_departments'!A238:A293,'04_departments'!C238:C293,"Needs Review")</f>
        <v>Needs Review</v>
      </c>
      <c r="H235" t="str">
        <f>_xlfn.XLOOKUP('01_clean_data'!G235, '04_departments'!$C$5:$C$60,'04_departments'!$D$5:$D$60,"Needs Review")</f>
        <v>Needs Review</v>
      </c>
      <c r="I235" t="str">
        <f>PROPER(TRIM('01_raw_data'!H238))</f>
        <v>Platform Engineer</v>
      </c>
      <c r="J235" t="str">
        <f>IFERROR(UPPER('01_raw_data'!I238), "")</f>
        <v>L1</v>
      </c>
      <c r="K235" t="str">
        <f>IFERROR(UPPER('01_raw_data'!J238), "")</f>
        <v>M030</v>
      </c>
      <c r="L235" t="str">
        <f>IFERROR(VLOOKUP(K235,'05_manager_mapping'!$A$5:$B$64,2), "Missing")</f>
        <v>Sem Thomas</v>
      </c>
      <c r="M235" t="str">
        <f>IFERROR(_xlfn.XLOOKUP('01_raw_data'!L238,'06_location_master'!$B$5:$B$60,'06_location_master'!$C$5:$C$60), "Missing Location")</f>
        <v>Amsterdam</v>
      </c>
      <c r="N235" t="str">
        <f>IFERROR(_xlfn.XLOOKUP(M235,'06_location_master'!$C$5:$C$60,'06_location_master'!$D$5:$D$60), "Missing Country")</f>
        <v>Netherlands</v>
      </c>
      <c r="O235" t="str">
        <f>IFERROR(_xlfn.XLOOKUP(M235,'06_location_master'!$C$5:$C$60,'06_location_master'!$E$5:$E$60), "Missing State")</f>
        <v>North Holland</v>
      </c>
      <c r="P235" s="17">
        <f>IFERROR(--'01_raw_data'!O238,"Missing Date")</f>
        <v>42634</v>
      </c>
      <c r="Q235" s="17" t="str">
        <f>IF(TRIM('01_raw_data'!P238)="","", IFERROR('01_raw_data'!P238, "check"))</f>
        <v/>
      </c>
      <c r="R235" t="str">
        <f>IFERROR(IF(OR(UPPER(TRIM('01_raw_data'!Q238))="A",UPPER(TRIM('01_raw_data'!Q238)="ACTVE"),UPPER(TRIM('01_raw_data'!Q238))="ACTIVE"), "Active", IF(OR(UPPER(TRIM('01_raw_data'!Q238)="INACTIVE"),UPPER(TRIM('01_raw_data'!Q238))="INACTVE"),"Inactive",IF(OR(UPPER(TRIM('01_raw_data'!Q238))="EXITED"), "Exited", IF(OR(UPPER(TRIM('01_raw_data'!Q238))="TERMINATED"), "Terminated", IF(OR(UPPER(TRIM('01_raw_data'!Q238))="LEFT"),"Left",IF(OR(UPPER(TRIM('01_raw_data'!Q238))="RESIGNED"),"Resigned")))))),"Check")</f>
        <v>Active</v>
      </c>
      <c r="S235" s="19">
        <f>IFERROR(IF(VALUE('01_raw_data'!R238)&gt;0,VALUE('01_raw_data'!R238),"Check"),"Check")</f>
        <v>43000</v>
      </c>
      <c r="T235" s="19">
        <f>IFERROR(IF(VALUE('01_raw_data'!S238)&gt;0, VALUE('01_raw_data'!S238), "Check"), "Check")</f>
        <v>3900</v>
      </c>
      <c r="U235">
        <f>IFERROR(VLOOKUP(UPPER(TRIM('01_raw_data'!T238)),'07_performance_master'!$A$5:$B$14,2,FALSE),"Check")</f>
        <v>4</v>
      </c>
      <c r="V235" t="str">
        <f>IFERROR(IF(VALUE('01_raw_data'!U238)&gt;0,VALUE('01_raw_data'!U238),"Check"),"Check")</f>
        <v>Check</v>
      </c>
      <c r="W235">
        <f>IFERROR(IF(VALUE('01_raw_data'!V238)&gt;=0, VALUE('01_raw_data'!V238), "Check"), "Check")</f>
        <v>22</v>
      </c>
      <c r="X235">
        <f>IFERROR(IF(VALUE('01_raw_data'!W238)&gt;=0, VALUE('01_raw_data'!W238),"Check"), "Check")</f>
        <v>14</v>
      </c>
      <c r="Y235">
        <f>IFERROR(IF(AND(VALUE('01_raw_data'!X238)&gt;=0, VALUE('01_raw_data'!X238)&lt;=100), VALUE('01_raw_data'!X238), "Check"), "Check")</f>
        <v>70</v>
      </c>
      <c r="Z235" t="str">
        <f>IFERROR(IF(OR(UPPER(TRIM('01_raw_data'!Y238))="YES", UPPER(TRIM('01_raw_data'!Y238))="PROMOTED"),"Promoted", IF(OR(UPPER(TRIM('01_raw_data'!Y238))="NO",UPPER(TRIM('01_raw_data'!Y238))="NOT PROMOTED"), "Not Promoted", "Check")),"Check")</f>
        <v>Not Promoted</v>
      </c>
      <c r="AA235" t="str">
        <f>IFERROR(PROPER(TRIM('01_raw_data'!Z238)), "")</f>
        <v>Diploma</v>
      </c>
      <c r="AB235" t="str">
        <f>IFERROR(PROPER(TRIM('01_raw_data'!AA238)),"")</f>
        <v>Employee Referral</v>
      </c>
      <c r="AC235" t="str">
        <f>IFERROR(IF(UPPER(TRIM('01_raw_data'!AB238))="HYBRID","Hybrid",IF(OR(UPPER(TRIM('01_raw_data'!AB238))="REMOTE",UPPER(TRIM('01_raw_data'!AB238))="WFH",UPPER(TRIM('01_raw_data'!AB238))="WORK FROM HOME"),"Remote",IF(OR(UPPER(TRIM('01_raw_data'!AB238))="ONSITE",UPPER(TRIM('01_raw_data'!AB238))="ON-SITE",UPPER(TRIM('01_raw_data'!AB238))="OFFICE"),"Office"))),"Check")</f>
        <v>Office</v>
      </c>
      <c r="AD235" t="str">
        <f>IFERROR(VLOOKUP(UPPER(TRIM('01_raw_data'!AC238)),'09_cost_center'!$A$5:$E$19,1,FALSE), "Check")</f>
        <v>EU-CC101</v>
      </c>
      <c r="AE235" t="str">
        <f>IFERROR(IF(OR(UPPER(TRIM('01_raw_data'!AD238))="CONTRACT", UPPER(TRIM('01_raw_data'!AD238))="CONTRACTOR"), "Contract", IF(OR(PROPER(TRIM('01_raw_data'!AD238))="FTE", UPPER(TRIM('01_raw_data'!AD238))="FULL TIME", UPPER(TRIM('01_raw_data'!AD238))="FULL-TIME"), "Full Time", IF(OR(UPPER(TRIM('01_raw_data'!AD238))="INTERN", UPPER(TRIM('01_raw_data'!AD238))="INTERNSHIP"), "Intern", IF(OR(UPPER(TRIM('01_raw_data'!AD238))="PART TIME", UPPER(TRIM('01_raw_data'!AD238))="PART-TIME"), "Part Time")))), "Check")</f>
        <v>Full Time</v>
      </c>
      <c r="AF235">
        <f>IFERROR(IF(AND(VALUE('01_raw_data'!AE238)&gt;=0,VALUE('01_raw_data'!AE238)&lt;=100), VALUE('01_raw_data'!AE238), "Check"), "Check")</f>
        <v>63.5</v>
      </c>
    </row>
    <row r="236" spans="1:32" x14ac:dyDescent="0.2">
      <c r="A236" t="str">
        <f>"E"&amp;TEXT(VALUE(SUBSTITUTE(UPPER(TRIM('01_raw_data'!A239)),"E","")),"0000")</f>
        <v>E0235</v>
      </c>
      <c r="B236" t="str">
        <f>IF('01_raw_data'!B239="", "", PROPER(TRIM('01_raw_data'!B239)))</f>
        <v>Paula Marino</v>
      </c>
      <c r="C236" t="str">
        <f>_xlfn.XLOOKUP(PROPER(TRIM('01_raw_data'!C239)),'03_lookups'!$A$4:$A$9,'03_lookups'!$B$4:$B$9,"Needs Review")</f>
        <v>Female</v>
      </c>
      <c r="D236">
        <f>VALUE('01_raw_data'!D239)</f>
        <v>56</v>
      </c>
      <c r="E236" s="17">
        <f>IF(OR('01_raw_data'!E239="", LOWER(TRIM('01_raw_data'!E239))="not available"), "Missing", '01_raw_data'!E239)</f>
        <v>25657</v>
      </c>
      <c r="F236" t="str">
        <f t="shared" si="3"/>
        <v>Valid</v>
      </c>
      <c r="G236" t="str">
        <f>_xlfn.XLOOKUP(UPPER(TRIM('01_raw_data'!F239)),'04_departments'!A239:A294,'04_departments'!C239:C294,"Needs Review")</f>
        <v>Needs Review</v>
      </c>
      <c r="H236" t="str">
        <f>_xlfn.XLOOKUP('01_clean_data'!G236, '04_departments'!$C$5:$C$60,'04_departments'!$D$5:$D$60,"Needs Review")</f>
        <v>Needs Review</v>
      </c>
      <c r="I236" t="str">
        <f>PROPER(TRIM('01_raw_data'!H239))</f>
        <v>It Support Analyst</v>
      </c>
      <c r="J236" t="str">
        <f>IFERROR(UPPER('01_raw_data'!I239), "")</f>
        <v xml:space="preserve"> L2 </v>
      </c>
      <c r="K236" t="str">
        <f>IFERROR(UPPER('01_raw_data'!J239), "")</f>
        <v>M009</v>
      </c>
      <c r="L236" t="str">
        <f>IFERROR(VLOOKUP(K236,'05_manager_mapping'!$A$5:$B$64,2), "Missing")</f>
        <v>Maja Nilsson</v>
      </c>
      <c r="M236" t="str">
        <f>IFERROR(_xlfn.XLOOKUP('01_raw_data'!L239,'06_location_master'!$B$5:$B$60,'06_location_master'!$C$5:$C$60), "Missing Location")</f>
        <v>Warsaw</v>
      </c>
      <c r="N236" t="str">
        <f>IFERROR(_xlfn.XLOOKUP(M236,'06_location_master'!$C$5:$C$60,'06_location_master'!$D$5:$D$60), "Missing Country")</f>
        <v>Poland</v>
      </c>
      <c r="O236" t="str">
        <f>IFERROR(_xlfn.XLOOKUP(M236,'06_location_master'!$C$5:$C$60,'06_location_master'!$E$5:$E$60), "Missing State")</f>
        <v>Masovian</v>
      </c>
      <c r="P236" s="17">
        <f>IFERROR(--'01_raw_data'!O239,"Missing Date")</f>
        <v>44577</v>
      </c>
      <c r="Q236" s="17" t="str">
        <f>IF(TRIM('01_raw_data'!P239)="","", IFERROR('01_raw_data'!P239, "check"))</f>
        <v/>
      </c>
      <c r="R236" t="str">
        <f>IFERROR(IF(OR(UPPER(TRIM('01_raw_data'!Q239))="A",UPPER(TRIM('01_raw_data'!Q239)="ACTVE"),UPPER(TRIM('01_raw_data'!Q239))="ACTIVE"), "Active", IF(OR(UPPER(TRIM('01_raw_data'!Q239)="INACTIVE"),UPPER(TRIM('01_raw_data'!Q239))="INACTVE"),"Inactive",IF(OR(UPPER(TRIM('01_raw_data'!Q239))="EXITED"), "Exited", IF(OR(UPPER(TRIM('01_raw_data'!Q239))="TERMINATED"), "Terminated", IF(OR(UPPER(TRIM('01_raw_data'!Q239))="LEFT"),"Left",IF(OR(UPPER(TRIM('01_raw_data'!Q239))="RESIGNED"),"Resigned")))))),"Check")</f>
        <v>Active</v>
      </c>
      <c r="S236" s="19">
        <f>IFERROR(IF(VALUE('01_raw_data'!R239)&gt;0,VALUE('01_raw_data'!R239),"Check"),"Check")</f>
        <v>43000</v>
      </c>
      <c r="T236" s="19">
        <f>IFERROR(IF(VALUE('01_raw_data'!S239)&gt;0, VALUE('01_raw_data'!S239), "Check"), "Check")</f>
        <v>2200</v>
      </c>
      <c r="U236">
        <f>IFERROR(VLOOKUP(UPPER(TRIM('01_raw_data'!T239)),'07_performance_master'!$A$5:$B$14,2,FALSE),"Check")</f>
        <v>3</v>
      </c>
      <c r="V236">
        <f>IFERROR(IF(VALUE('01_raw_data'!U239)&gt;0,VALUE('01_raw_data'!U239),"Check"),"Check")</f>
        <v>22</v>
      </c>
      <c r="W236">
        <f>IFERROR(IF(VALUE('01_raw_data'!V239)&gt;=0, VALUE('01_raw_data'!V239), "Check"), "Check")</f>
        <v>14</v>
      </c>
      <c r="X236">
        <f>IFERROR(IF(VALUE('01_raw_data'!W239)&gt;=0, VALUE('01_raw_data'!W239),"Check"), "Check")</f>
        <v>0</v>
      </c>
      <c r="Y236">
        <f>IFERROR(IF(AND(VALUE('01_raw_data'!X239)&gt;=0, VALUE('01_raw_data'!X239)&lt;=100), VALUE('01_raw_data'!X239), "Check"), "Check")</f>
        <v>46</v>
      </c>
      <c r="Z236" t="str">
        <f>IFERROR(IF(OR(UPPER(TRIM('01_raw_data'!Y239))="YES", UPPER(TRIM('01_raw_data'!Y239))="PROMOTED"),"Promoted", IF(OR(UPPER(TRIM('01_raw_data'!Y239))="NO",UPPER(TRIM('01_raw_data'!Y239))="NOT PROMOTED"), "Not Promoted", "Check")),"Check")</f>
        <v>Not Promoted</v>
      </c>
      <c r="AA236" t="str">
        <f>IFERROR(PROPER(TRIM('01_raw_data'!Z239)), "")</f>
        <v>Master'S</v>
      </c>
      <c r="AB236" t="str">
        <f>IFERROR(PROPER(TRIM('01_raw_data'!AA239)),"")</f>
        <v>Employee Referral</v>
      </c>
      <c r="AC236" t="str">
        <f>IFERROR(IF(UPPER(TRIM('01_raw_data'!AB239))="HYBRID","Hybrid",IF(OR(UPPER(TRIM('01_raw_data'!AB239))="REMOTE",UPPER(TRIM('01_raw_data'!AB239))="WFH",UPPER(TRIM('01_raw_data'!AB239))="WORK FROM HOME"),"Remote",IF(OR(UPPER(TRIM('01_raw_data'!AB239))="ONSITE",UPPER(TRIM('01_raw_data'!AB239))="ON-SITE",UPPER(TRIM('01_raw_data'!AB239))="OFFICE"),"Office"))),"Check")</f>
        <v>Hybrid</v>
      </c>
      <c r="AD236" t="str">
        <f>IFERROR(VLOOKUP(UPPER(TRIM('01_raw_data'!AC239)),'09_cost_center'!$A$5:$E$19,1,FALSE), "Check")</f>
        <v>EU-CC104</v>
      </c>
      <c r="AE236" t="str">
        <f>IFERROR(IF(OR(UPPER(TRIM('01_raw_data'!AD239))="CONTRACT", UPPER(TRIM('01_raw_data'!AD239))="CONTRACTOR"), "Contract", IF(OR(PROPER(TRIM('01_raw_data'!AD239))="FTE", UPPER(TRIM('01_raw_data'!AD239))="FULL TIME", UPPER(TRIM('01_raw_data'!AD239))="FULL-TIME"), "Full Time", IF(OR(UPPER(TRIM('01_raw_data'!AD239))="INTERN", UPPER(TRIM('01_raw_data'!AD239))="INTERNSHIP"), "Intern", IF(OR(UPPER(TRIM('01_raw_data'!AD239))="PART TIME", UPPER(TRIM('01_raw_data'!AD239))="PART-TIME"), "Part Time")))), "Check")</f>
        <v>Full Time</v>
      </c>
      <c r="AF236">
        <f>IFERROR(IF(AND(VALUE('01_raw_data'!AE239)&gt;=0,VALUE('01_raw_data'!AE239)&lt;=100), VALUE('01_raw_data'!AE239), "Check"), "Check")</f>
        <v>58.6</v>
      </c>
    </row>
    <row r="237" spans="1:32" x14ac:dyDescent="0.2">
      <c r="A237" t="str">
        <f>"E"&amp;TEXT(VALUE(SUBSTITUTE(UPPER(TRIM('01_raw_data'!A240)),"E","")),"0000")</f>
        <v>E0236</v>
      </c>
      <c r="B237" t="str">
        <f>IF('01_raw_data'!B240="", "", PROPER(TRIM('01_raw_data'!B240)))</f>
        <v>Maja Johnson</v>
      </c>
      <c r="C237" t="str">
        <f>_xlfn.XLOOKUP(PROPER(TRIM('01_raw_data'!C240)),'03_lookups'!$A$4:$A$9,'03_lookups'!$B$4:$B$9,"Needs Review")</f>
        <v>Female</v>
      </c>
      <c r="D237">
        <f>VALUE('01_raw_data'!D240)</f>
        <v>28</v>
      </c>
      <c r="E237" s="17">
        <f>IF(OR('01_raw_data'!E240="", LOWER(TRIM('01_raw_data'!E240))="not available"), "Missing", '01_raw_data'!E240)</f>
        <v>35902</v>
      </c>
      <c r="F237" t="str">
        <f t="shared" si="3"/>
        <v>Valid</v>
      </c>
      <c r="G237" t="str">
        <f>_xlfn.XLOOKUP(UPPER(TRIM('01_raw_data'!F240)),'04_departments'!A240:A295,'04_departments'!C240:C295,"Needs Review")</f>
        <v>Needs Review</v>
      </c>
      <c r="H237" t="str">
        <f>_xlfn.XLOOKUP('01_clean_data'!G237, '04_departments'!$C$5:$C$60,'04_departments'!$D$5:$D$60,"Needs Review")</f>
        <v>Needs Review</v>
      </c>
      <c r="I237" t="str">
        <f>PROPER(TRIM('01_raw_data'!H240))</f>
        <v>Support Specialist</v>
      </c>
      <c r="J237" t="str">
        <f>IFERROR(UPPER('01_raw_data'!I240), "")</f>
        <v>L4</v>
      </c>
      <c r="K237" t="str">
        <f>IFERROR(UPPER('01_raw_data'!J240), "")</f>
        <v>M019</v>
      </c>
      <c r="L237" t="str">
        <f>IFERROR(VLOOKUP(K237,'05_manager_mapping'!$A$5:$B$64,2), "Missing")</f>
        <v>Axel Martin</v>
      </c>
      <c r="M237" t="str">
        <f>IFERROR(_xlfn.XLOOKUP('01_raw_data'!L240,'06_location_master'!$B$5:$B$60,'06_location_master'!$C$5:$C$60), "Missing Location")</f>
        <v>Wroclaw</v>
      </c>
      <c r="N237" t="str">
        <f>IFERROR(_xlfn.XLOOKUP(M237,'06_location_master'!$C$5:$C$60,'06_location_master'!$D$5:$D$60), "Missing Country")</f>
        <v>Poland</v>
      </c>
      <c r="O237" t="str">
        <f>IFERROR(_xlfn.XLOOKUP(M237,'06_location_master'!$C$5:$C$60,'06_location_master'!$E$5:$E$60), "Missing State")</f>
        <v>Lower Silesian</v>
      </c>
      <c r="P237" s="17">
        <f>IFERROR(--'01_raw_data'!O240,"Missing Date")</f>
        <v>44552</v>
      </c>
      <c r="Q237" s="17" t="str">
        <f>IF(TRIM('01_raw_data'!P240)="","", IFERROR('01_raw_data'!P240, "check"))</f>
        <v/>
      </c>
      <c r="R237" t="str">
        <f>IFERROR(IF(OR(UPPER(TRIM('01_raw_data'!Q240))="A",UPPER(TRIM('01_raw_data'!Q240)="ACTVE"),UPPER(TRIM('01_raw_data'!Q240))="ACTIVE"), "Active", IF(OR(UPPER(TRIM('01_raw_data'!Q240)="INACTIVE"),UPPER(TRIM('01_raw_data'!Q240))="INACTVE"),"Inactive",IF(OR(UPPER(TRIM('01_raw_data'!Q240))="EXITED"), "Exited", IF(OR(UPPER(TRIM('01_raw_data'!Q240))="TERMINATED"), "Terminated", IF(OR(UPPER(TRIM('01_raw_data'!Q240))="LEFT"),"Left",IF(OR(UPPER(TRIM('01_raw_data'!Q240))="RESIGNED"),"Resigned")))))),"Check")</f>
        <v>Active</v>
      </c>
      <c r="S237" s="19">
        <f>IFERROR(IF(VALUE('01_raw_data'!R240)&gt;0,VALUE('01_raw_data'!R240),"Check"),"Check")</f>
        <v>64000</v>
      </c>
      <c r="T237" s="19">
        <f>IFERROR(IF(VALUE('01_raw_data'!S240)&gt;0, VALUE('01_raw_data'!S240), "Check"), "Check")</f>
        <v>5800</v>
      </c>
      <c r="U237">
        <f>IFERROR(VLOOKUP(UPPER(TRIM('01_raw_data'!T240)),'07_performance_master'!$A$5:$B$14,2,FALSE),"Check")</f>
        <v>4</v>
      </c>
      <c r="V237">
        <f>IFERROR(IF(VALUE('01_raw_data'!U240)&gt;0,VALUE('01_raw_data'!U240),"Check"),"Check")</f>
        <v>13</v>
      </c>
      <c r="W237">
        <f>IFERROR(IF(VALUE('01_raw_data'!V240)&gt;=0, VALUE('01_raw_data'!V240), "Check"), "Check")</f>
        <v>13</v>
      </c>
      <c r="X237">
        <f>IFERROR(IF(VALUE('01_raw_data'!W240)&gt;=0, VALUE('01_raw_data'!W240),"Check"), "Check")</f>
        <v>18</v>
      </c>
      <c r="Y237">
        <f>IFERROR(IF(AND(VALUE('01_raw_data'!X240)&gt;=0, VALUE('01_raw_data'!X240)&lt;=100), VALUE('01_raw_data'!X240), "Check"), "Check")</f>
        <v>67</v>
      </c>
      <c r="Z237" t="str">
        <f>IFERROR(IF(OR(UPPER(TRIM('01_raw_data'!Y240))="YES", UPPER(TRIM('01_raw_data'!Y240))="PROMOTED"),"Promoted", IF(OR(UPPER(TRIM('01_raw_data'!Y240))="NO",UPPER(TRIM('01_raw_data'!Y240))="NOT PROMOTED"), "Not Promoted", "Check")),"Check")</f>
        <v>Promoted</v>
      </c>
      <c r="AA237" t="str">
        <f>IFERROR(PROPER(TRIM('01_raw_data'!Z240)), "")</f>
        <v>Bachelor'S</v>
      </c>
      <c r="AB237" t="str">
        <f>IFERROR(PROPER(TRIM('01_raw_data'!AA240)),"")</f>
        <v>Employee Referral</v>
      </c>
      <c r="AC237" t="str">
        <f>IFERROR(IF(UPPER(TRIM('01_raw_data'!AB240))="HYBRID","Hybrid",IF(OR(UPPER(TRIM('01_raw_data'!AB240))="REMOTE",UPPER(TRIM('01_raw_data'!AB240))="WFH",UPPER(TRIM('01_raw_data'!AB240))="WORK FROM HOME"),"Remote",IF(OR(UPPER(TRIM('01_raw_data'!AB240))="ONSITE",UPPER(TRIM('01_raw_data'!AB240))="ON-SITE",UPPER(TRIM('01_raw_data'!AB240))="OFFICE"),"Office"))),"Check")</f>
        <v>Office</v>
      </c>
      <c r="AD237" t="str">
        <f>IFERROR(VLOOKUP(UPPER(TRIM('01_raw_data'!AC240)),'09_cost_center'!$A$5:$E$19,1,FALSE), "Check")</f>
        <v>EU-CC202</v>
      </c>
      <c r="AE237" t="str">
        <f>IFERROR(IF(OR(UPPER(TRIM('01_raw_data'!AD240))="CONTRACT", UPPER(TRIM('01_raw_data'!AD240))="CONTRACTOR"), "Contract", IF(OR(PROPER(TRIM('01_raw_data'!AD240))="FTE", UPPER(TRIM('01_raw_data'!AD240))="FULL TIME", UPPER(TRIM('01_raw_data'!AD240))="FULL-TIME"), "Full Time", IF(OR(UPPER(TRIM('01_raw_data'!AD240))="INTERN", UPPER(TRIM('01_raw_data'!AD240))="INTERNSHIP"), "Intern", IF(OR(UPPER(TRIM('01_raw_data'!AD240))="PART TIME", UPPER(TRIM('01_raw_data'!AD240))="PART-TIME"), "Part Time")))), "Check")</f>
        <v>Full Time</v>
      </c>
      <c r="AF237">
        <f>IFERROR(IF(AND(VALUE('01_raw_data'!AE240)&gt;=0,VALUE('01_raw_data'!AE240)&lt;=100), VALUE('01_raw_data'!AE240), "Check"), "Check")</f>
        <v>63.7</v>
      </c>
    </row>
    <row r="238" spans="1:32" x14ac:dyDescent="0.2">
      <c r="A238" t="str">
        <f>"E"&amp;TEXT(VALUE(SUBSTITUTE(UPPER(TRIM('01_raw_data'!A241)),"E","")),"0000")</f>
        <v>E0237</v>
      </c>
      <c r="B238" t="str">
        <f>IF('01_raw_data'!B241="", "", PROPER(TRIM('01_raw_data'!B241)))</f>
        <v>Leonardo Bernard</v>
      </c>
      <c r="C238" t="str">
        <f>_xlfn.XLOOKUP(PROPER(TRIM('01_raw_data'!C241)),'03_lookups'!$A$4:$A$9,'03_lookups'!$B$4:$B$9,"Needs Review")</f>
        <v>Female</v>
      </c>
      <c r="D238">
        <f>VALUE('01_raw_data'!D241)</f>
        <v>57</v>
      </c>
      <c r="E238" s="17">
        <f>IF(OR('01_raw_data'!E241="", LOWER(TRIM('01_raw_data'!E241))="not available"), "Missing", '01_raw_data'!E241)</f>
        <v>25284</v>
      </c>
      <c r="F238" t="str">
        <f t="shared" si="3"/>
        <v>Valid</v>
      </c>
      <c r="G238" t="str">
        <f>_xlfn.XLOOKUP(UPPER(TRIM('01_raw_data'!F241)),'04_departments'!A241:A296,'04_departments'!C241:C296,"Needs Review")</f>
        <v>Needs Review</v>
      </c>
      <c r="H238" t="str">
        <f>_xlfn.XLOOKUP('01_clean_data'!G238, '04_departments'!$C$5:$C$60,'04_departments'!$D$5:$D$60,"Needs Review")</f>
        <v>Needs Review</v>
      </c>
      <c r="I238" t="str">
        <f>PROPER(TRIM('01_raw_data'!H241))</f>
        <v>Customer Success Manager</v>
      </c>
      <c r="J238" t="str">
        <f>IFERROR(UPPER('01_raw_data'!I241), "")</f>
        <v>L5</v>
      </c>
      <c r="K238" t="str">
        <f>IFERROR(UPPER('01_raw_data'!J241), "")</f>
        <v>M024</v>
      </c>
      <c r="L238" t="str">
        <f>IFERROR(VLOOKUP(K238,'05_manager_mapping'!$A$5:$B$64,2), "Missing")</f>
        <v>Noah Ryan</v>
      </c>
      <c r="M238" t="str">
        <f>IFERROR(_xlfn.XLOOKUP('01_raw_data'!L241,'06_location_master'!$B$5:$B$60,'06_location_master'!$C$5:$C$60), "Missing Location")</f>
        <v>Manchester</v>
      </c>
      <c r="N238" t="str">
        <f>IFERROR(_xlfn.XLOOKUP(M238,'06_location_master'!$C$5:$C$60,'06_location_master'!$D$5:$D$60), "Missing Country")</f>
        <v>United Kingdom</v>
      </c>
      <c r="O238" t="str">
        <f>IFERROR(_xlfn.XLOOKUP(M238,'06_location_master'!$C$5:$C$60,'06_location_master'!$E$5:$E$60), "Missing State")</f>
        <v>England</v>
      </c>
      <c r="P238" s="17">
        <f>IFERROR(--'01_raw_data'!O241,"Missing Date")</f>
        <v>45578</v>
      </c>
      <c r="Q238" s="17" t="str">
        <f>IF(TRIM('01_raw_data'!P241)="","", IFERROR('01_raw_data'!P241, "check"))</f>
        <v/>
      </c>
      <c r="R238" t="str">
        <f>IFERROR(IF(OR(UPPER(TRIM('01_raw_data'!Q241))="A",UPPER(TRIM('01_raw_data'!Q241)="ACTVE"),UPPER(TRIM('01_raw_data'!Q241))="ACTIVE"), "Active", IF(OR(UPPER(TRIM('01_raw_data'!Q241)="INACTIVE"),UPPER(TRIM('01_raw_data'!Q241))="INACTVE"),"Inactive",IF(OR(UPPER(TRIM('01_raw_data'!Q241))="EXITED"), "Exited", IF(OR(UPPER(TRIM('01_raw_data'!Q241))="TERMINATED"), "Terminated", IF(OR(UPPER(TRIM('01_raw_data'!Q241))="LEFT"),"Left",IF(OR(UPPER(TRIM('01_raw_data'!Q241))="RESIGNED"),"Resigned")))))),"Check")</f>
        <v>Active</v>
      </c>
      <c r="S238" s="19">
        <f>IFERROR(IF(VALUE('01_raw_data'!R241)&gt;0,VALUE('01_raw_data'!R241),"Check"),"Check")</f>
        <v>118000</v>
      </c>
      <c r="T238" s="19">
        <f>IFERROR(IF(VALUE('01_raw_data'!S241)&gt;0, VALUE('01_raw_data'!S241), "Check"), "Check")</f>
        <v>7100</v>
      </c>
      <c r="U238">
        <f>IFERROR(VLOOKUP(UPPER(TRIM('01_raw_data'!T241)),'07_performance_master'!$A$5:$B$14,2,FALSE),"Check")</f>
        <v>3</v>
      </c>
      <c r="V238">
        <f>IFERROR(IF(VALUE('01_raw_data'!U241)&gt;0,VALUE('01_raw_data'!U241),"Check"),"Check")</f>
        <v>31</v>
      </c>
      <c r="W238">
        <f>IFERROR(IF(VALUE('01_raw_data'!V241)&gt;=0, VALUE('01_raw_data'!V241), "Check"), "Check")</f>
        <v>15</v>
      </c>
      <c r="X238">
        <f>IFERROR(IF(VALUE('01_raw_data'!W241)&gt;=0, VALUE('01_raw_data'!W241),"Check"), "Check")</f>
        <v>23</v>
      </c>
      <c r="Y238">
        <f>IFERROR(IF(AND(VALUE('01_raw_data'!X241)&gt;=0, VALUE('01_raw_data'!X241)&lt;=100), VALUE('01_raw_data'!X241), "Check"), "Check")</f>
        <v>71</v>
      </c>
      <c r="Z238" t="str">
        <f>IFERROR(IF(OR(UPPER(TRIM('01_raw_data'!Y241))="YES", UPPER(TRIM('01_raw_data'!Y241))="PROMOTED"),"Promoted", IF(OR(UPPER(TRIM('01_raw_data'!Y241))="NO",UPPER(TRIM('01_raw_data'!Y241))="NOT PROMOTED"), "Not Promoted", "Check")),"Check")</f>
        <v>Not Promoted</v>
      </c>
      <c r="AA238" t="str">
        <f>IFERROR(PROPER(TRIM('01_raw_data'!Z241)), "")</f>
        <v>Master'S</v>
      </c>
      <c r="AB238" t="str">
        <f>IFERROR(PROPER(TRIM('01_raw_data'!AA241)),"")</f>
        <v>Company Careers Page</v>
      </c>
      <c r="AC238" t="str">
        <f>IFERROR(IF(UPPER(TRIM('01_raw_data'!AB241))="HYBRID","Hybrid",IF(OR(UPPER(TRIM('01_raw_data'!AB241))="REMOTE",UPPER(TRIM('01_raw_data'!AB241))="WFH",UPPER(TRIM('01_raw_data'!AB241))="WORK FROM HOME"),"Remote",IF(OR(UPPER(TRIM('01_raw_data'!AB241))="ONSITE",UPPER(TRIM('01_raw_data'!AB241))="ON-SITE",UPPER(TRIM('01_raw_data'!AB241))="OFFICE"),"Office"))),"Check")</f>
        <v>Hybrid</v>
      </c>
      <c r="AD238" t="str">
        <f>IFERROR(VLOOKUP(UPPER(TRIM('01_raw_data'!AC241)),'09_cost_center'!$A$5:$E$19,1,FALSE), "Check")</f>
        <v>EU-CC202</v>
      </c>
      <c r="AE238" t="str">
        <f>IFERROR(IF(OR(UPPER(TRIM('01_raw_data'!AD241))="CONTRACT", UPPER(TRIM('01_raw_data'!AD241))="CONTRACTOR"), "Contract", IF(OR(PROPER(TRIM('01_raw_data'!AD241))="FTE", UPPER(TRIM('01_raw_data'!AD241))="FULL TIME", UPPER(TRIM('01_raw_data'!AD241))="FULL-TIME"), "Full Time", IF(OR(UPPER(TRIM('01_raw_data'!AD241))="INTERN", UPPER(TRIM('01_raw_data'!AD241))="INTERNSHIP"), "Intern", IF(OR(UPPER(TRIM('01_raw_data'!AD241))="PART TIME", UPPER(TRIM('01_raw_data'!AD241))="PART-TIME"), "Part Time")))), "Check")</f>
        <v>Full Time</v>
      </c>
      <c r="AF238">
        <f>IFERROR(IF(AND(VALUE('01_raw_data'!AE241)&gt;=0,VALUE('01_raw_data'!AE241)&lt;=100), VALUE('01_raw_data'!AE241), "Check"), "Check")</f>
        <v>59.6</v>
      </c>
    </row>
    <row r="239" spans="1:32" x14ac:dyDescent="0.2">
      <c r="A239" t="str">
        <f>"E"&amp;TEXT(VALUE(SUBSTITUTE(UPPER(TRIM('01_raw_data'!A242)),"E","")),"0000")</f>
        <v>E0238</v>
      </c>
      <c r="B239" t="str">
        <f>IF('01_raw_data'!B242="", "", PROPER(TRIM('01_raw_data'!B242)))</f>
        <v>Javier O'Connor</v>
      </c>
      <c r="C239" t="str">
        <f>_xlfn.XLOOKUP(PROPER(TRIM('01_raw_data'!C242)),'03_lookups'!$A$4:$A$9,'03_lookups'!$B$4:$B$9,"Needs Review")</f>
        <v>Male</v>
      </c>
      <c r="D239">
        <f>VALUE('01_raw_data'!D242)</f>
        <v>31</v>
      </c>
      <c r="E239" s="17">
        <f>IF(OR('01_raw_data'!E242="", LOWER(TRIM('01_raw_data'!E242))="not available"), "Missing", '01_raw_data'!E242)</f>
        <v>34537</v>
      </c>
      <c r="F239" t="str">
        <f t="shared" si="3"/>
        <v>Valid</v>
      </c>
      <c r="G239" t="str">
        <f>_xlfn.XLOOKUP(UPPER(TRIM('01_raw_data'!F242)),'04_departments'!A242:A297,'04_departments'!C242:C297,"Needs Review")</f>
        <v>Needs Review</v>
      </c>
      <c r="H239" t="str">
        <f>_xlfn.XLOOKUP('01_clean_data'!G239, '04_departments'!$C$5:$C$60,'04_departments'!$D$5:$D$60,"Needs Review")</f>
        <v>Needs Review</v>
      </c>
      <c r="I239" t="str">
        <f>PROPER(TRIM('01_raw_data'!H242))</f>
        <v>Bi Analyst</v>
      </c>
      <c r="J239" t="str">
        <f>IFERROR(UPPER('01_raw_data'!I242), "")</f>
        <v>L3</v>
      </c>
      <c r="K239" t="str">
        <f>IFERROR(UPPER('01_raw_data'!J242), "")</f>
        <v>M020</v>
      </c>
      <c r="L239" t="str">
        <f>IFERROR(VLOOKUP(K239,'05_manager_mapping'!$A$5:$B$64,2), "Missing")</f>
        <v>Alessandro Lewandowski</v>
      </c>
      <c r="M239" t="str">
        <f>IFERROR(_xlfn.XLOOKUP('01_raw_data'!L242,'06_location_master'!$B$5:$B$60,'06_location_master'!$C$5:$C$60), "Missing Location")</f>
        <v>Missing Location</v>
      </c>
      <c r="N239" t="str">
        <f>IFERROR(_xlfn.XLOOKUP(M239,'06_location_master'!$C$5:$C$60,'06_location_master'!$D$5:$D$60), "Missing Country")</f>
        <v>Missing Country</v>
      </c>
      <c r="O239" t="str">
        <f>IFERROR(_xlfn.XLOOKUP(M239,'06_location_master'!$C$5:$C$60,'06_location_master'!$E$5:$E$60), "Missing State")</f>
        <v>Missing State</v>
      </c>
      <c r="P239" s="17">
        <f>IFERROR(--'01_raw_data'!O242,"Missing Date")</f>
        <v>42452</v>
      </c>
      <c r="Q239" s="17" t="str">
        <f>IF(TRIM('01_raw_data'!P242)="","", IFERROR('01_raw_data'!P242, "check"))</f>
        <v/>
      </c>
      <c r="R239" t="str">
        <f>IFERROR(IF(OR(UPPER(TRIM('01_raw_data'!Q242))="A",UPPER(TRIM('01_raw_data'!Q242)="ACTVE"),UPPER(TRIM('01_raw_data'!Q242))="ACTIVE"), "Active", IF(OR(UPPER(TRIM('01_raw_data'!Q242)="INACTIVE"),UPPER(TRIM('01_raw_data'!Q242))="INACTVE"),"Inactive",IF(OR(UPPER(TRIM('01_raw_data'!Q242))="EXITED"), "Exited", IF(OR(UPPER(TRIM('01_raw_data'!Q242))="TERMINATED"), "Terminated", IF(OR(UPPER(TRIM('01_raw_data'!Q242))="LEFT"),"Left",IF(OR(UPPER(TRIM('01_raw_data'!Q242))="RESIGNED"),"Resigned")))))),"Check")</f>
        <v>Active</v>
      </c>
      <c r="S239" s="19">
        <f>IFERROR(IF(VALUE('01_raw_data'!R242)&gt;0,VALUE('01_raw_data'!R242),"Check"),"Check")</f>
        <v>77000</v>
      </c>
      <c r="T239" s="19">
        <f>IFERROR(IF(VALUE('01_raw_data'!S242)&gt;0, VALUE('01_raw_data'!S242), "Check"), "Check")</f>
        <v>3800</v>
      </c>
      <c r="U239">
        <f>IFERROR(VLOOKUP(UPPER(TRIM('01_raw_data'!T242)),'07_performance_master'!$A$5:$B$14,2,FALSE),"Check")</f>
        <v>3</v>
      </c>
      <c r="V239">
        <f>IFERROR(IF(VALUE('01_raw_data'!U242)&gt;0,VALUE('01_raw_data'!U242),"Check"),"Check")</f>
        <v>26</v>
      </c>
      <c r="W239">
        <f>IFERROR(IF(VALUE('01_raw_data'!V242)&gt;=0, VALUE('01_raw_data'!V242), "Check"), "Check")</f>
        <v>8</v>
      </c>
      <c r="X239">
        <f>IFERROR(IF(VALUE('01_raw_data'!W242)&gt;=0, VALUE('01_raw_data'!W242),"Check"), "Check")</f>
        <v>18</v>
      </c>
      <c r="Y239">
        <f>IFERROR(IF(AND(VALUE('01_raw_data'!X242)&gt;=0, VALUE('01_raw_data'!X242)&lt;=100), VALUE('01_raw_data'!X242), "Check"), "Check")</f>
        <v>63</v>
      </c>
      <c r="Z239" t="str">
        <f>IFERROR(IF(OR(UPPER(TRIM('01_raw_data'!Y242))="YES", UPPER(TRIM('01_raw_data'!Y242))="PROMOTED"),"Promoted", IF(OR(UPPER(TRIM('01_raw_data'!Y242))="NO",UPPER(TRIM('01_raw_data'!Y242))="NOT PROMOTED"), "Not Promoted", "Check")),"Check")</f>
        <v>Not Promoted</v>
      </c>
      <c r="AA239" t="str">
        <f>IFERROR(PROPER(TRIM('01_raw_data'!Z242)), "")</f>
        <v>Diploma</v>
      </c>
      <c r="AB239" t="str">
        <f>IFERROR(PROPER(TRIM('01_raw_data'!AA242)),"")</f>
        <v>Employee Referral</v>
      </c>
      <c r="AC239" t="str">
        <f>IFERROR(IF(UPPER(TRIM('01_raw_data'!AB242))="HYBRID","Hybrid",IF(OR(UPPER(TRIM('01_raw_data'!AB242))="REMOTE",UPPER(TRIM('01_raw_data'!AB242))="WFH",UPPER(TRIM('01_raw_data'!AB242))="WORK FROM HOME"),"Remote",IF(OR(UPPER(TRIM('01_raw_data'!AB242))="ONSITE",UPPER(TRIM('01_raw_data'!AB242))="ON-SITE",UPPER(TRIM('01_raw_data'!AB242))="OFFICE"),"Office"))),"Check")</f>
        <v>Hybrid</v>
      </c>
      <c r="AD239" t="str">
        <f>IFERROR(VLOOKUP(UPPER(TRIM('01_raw_data'!AC242)),'09_cost_center'!$A$5:$E$19,1,FALSE), "Check")</f>
        <v>EU-CC103</v>
      </c>
      <c r="AE239" t="str">
        <f>IFERROR(IF(OR(UPPER(TRIM('01_raw_data'!AD242))="CONTRACT", UPPER(TRIM('01_raw_data'!AD242))="CONTRACTOR"), "Contract", IF(OR(PROPER(TRIM('01_raw_data'!AD242))="FTE", UPPER(TRIM('01_raw_data'!AD242))="FULL TIME", UPPER(TRIM('01_raw_data'!AD242))="FULL-TIME"), "Full Time", IF(OR(UPPER(TRIM('01_raw_data'!AD242))="INTERN", UPPER(TRIM('01_raw_data'!AD242))="INTERNSHIP"), "Intern", IF(OR(UPPER(TRIM('01_raw_data'!AD242))="PART TIME", UPPER(TRIM('01_raw_data'!AD242))="PART-TIME"), "Part Time")))), "Check")</f>
        <v>Contract</v>
      </c>
      <c r="AF239">
        <f>IFERROR(IF(AND(VALUE('01_raw_data'!AE242)&gt;=0,VALUE('01_raw_data'!AE242)&lt;=100), VALUE('01_raw_data'!AE242), "Check"), "Check")</f>
        <v>56.5</v>
      </c>
    </row>
    <row r="240" spans="1:32" x14ac:dyDescent="0.2">
      <c r="A240" t="str">
        <f>"E"&amp;TEXT(VALUE(SUBSTITUTE(UPPER(TRIM('01_raw_data'!A243)),"E","")),"0000")</f>
        <v>E0239</v>
      </c>
      <c r="B240" t="str">
        <f>IF('01_raw_data'!B243="", "", PROPER(TRIM('01_raw_data'!B243)))</f>
        <v>Sara Lopez</v>
      </c>
      <c r="C240" t="str">
        <f>_xlfn.XLOOKUP(PROPER(TRIM('01_raw_data'!C243)),'03_lookups'!$A$4:$A$9,'03_lookups'!$B$4:$B$9,"Needs Review")</f>
        <v>Male</v>
      </c>
      <c r="D240">
        <f>VALUE('01_raw_data'!D243)</f>
        <v>35</v>
      </c>
      <c r="E240" s="17">
        <f>IF(OR('01_raw_data'!E243="", LOWER(TRIM('01_raw_data'!E243))="not available"), "Missing", '01_raw_data'!E243)</f>
        <v>33262</v>
      </c>
      <c r="F240" t="str">
        <f t="shared" si="3"/>
        <v>Valid</v>
      </c>
      <c r="G240" t="str">
        <f>_xlfn.XLOOKUP(UPPER(TRIM('01_raw_data'!F243)),'04_departments'!A243:A298,'04_departments'!C243:C298,"Needs Review")</f>
        <v>Needs Review</v>
      </c>
      <c r="H240" t="str">
        <f>_xlfn.XLOOKUP('01_clean_data'!G240, '04_departments'!$C$5:$C$60,'04_departments'!$D$5:$D$60,"Needs Review")</f>
        <v>Needs Review</v>
      </c>
      <c r="I240" t="str">
        <f>PROPER(TRIM('01_raw_data'!H243))</f>
        <v>Senior Software Engineer</v>
      </c>
      <c r="J240" t="str">
        <f>IFERROR(UPPER('01_raw_data'!I243), "")</f>
        <v>L1</v>
      </c>
      <c r="K240" t="str">
        <f>IFERROR(UPPER('01_raw_data'!J243), "")</f>
        <v>M051</v>
      </c>
      <c r="L240" t="str">
        <f>IFERROR(VLOOKUP(K240,'05_manager_mapping'!$A$5:$B$64,2), "Missing")</f>
        <v>Eva Bianchi</v>
      </c>
      <c r="M240" t="str">
        <f>IFERROR(_xlfn.XLOOKUP('01_raw_data'!L243,'06_location_master'!$B$5:$B$60,'06_location_master'!$C$5:$C$60), "Missing Location")</f>
        <v>Milan</v>
      </c>
      <c r="N240" t="str">
        <f>IFERROR(_xlfn.XLOOKUP(M240,'06_location_master'!$C$5:$C$60,'06_location_master'!$D$5:$D$60), "Missing Country")</f>
        <v>Italy</v>
      </c>
      <c r="O240" t="str">
        <f>IFERROR(_xlfn.XLOOKUP(M240,'06_location_master'!$C$5:$C$60,'06_location_master'!$E$5:$E$60), "Missing State")</f>
        <v>Lombardy</v>
      </c>
      <c r="P240" s="17">
        <f>IFERROR(--'01_raw_data'!O243,"Missing Date")</f>
        <v>45875</v>
      </c>
      <c r="Q240" s="17" t="str">
        <f>IF(TRIM('01_raw_data'!P243)="","", IFERROR('01_raw_data'!P243, "check"))</f>
        <v/>
      </c>
      <c r="R240" t="str">
        <f>IFERROR(IF(OR(UPPER(TRIM('01_raw_data'!Q243))="A",UPPER(TRIM('01_raw_data'!Q243)="ACTVE"),UPPER(TRIM('01_raw_data'!Q243))="ACTIVE"), "Active", IF(OR(UPPER(TRIM('01_raw_data'!Q243)="INACTIVE"),UPPER(TRIM('01_raw_data'!Q243))="INACTVE"),"Inactive",IF(OR(UPPER(TRIM('01_raw_data'!Q243))="EXITED"), "Exited", IF(OR(UPPER(TRIM('01_raw_data'!Q243))="TERMINATED"), "Terminated", IF(OR(UPPER(TRIM('01_raw_data'!Q243))="LEFT"),"Left",IF(OR(UPPER(TRIM('01_raw_data'!Q243))="RESIGNED"),"Resigned")))))),"Check")</f>
        <v>Active</v>
      </c>
      <c r="S240" s="19">
        <f>IFERROR(IF(VALUE('01_raw_data'!R243)&gt;0,VALUE('01_raw_data'!R243),"Check"),"Check")</f>
        <v>42000</v>
      </c>
      <c r="T240" s="19">
        <f>IFERROR(IF(VALUE('01_raw_data'!S243)&gt;0, VALUE('01_raw_data'!S243), "Check"), "Check")</f>
        <v>800</v>
      </c>
      <c r="U240">
        <f>IFERROR(VLOOKUP(UPPER(TRIM('01_raw_data'!T243)),'07_performance_master'!$A$5:$B$14,2,FALSE),"Check")</f>
        <v>2</v>
      </c>
      <c r="V240">
        <f>IFERROR(IF(VALUE('01_raw_data'!U243)&gt;0,VALUE('01_raw_data'!U243),"Check"),"Check")</f>
        <v>18</v>
      </c>
      <c r="W240">
        <f>IFERROR(IF(VALUE('01_raw_data'!V243)&gt;=0, VALUE('01_raw_data'!V243), "Check"), "Check")</f>
        <v>18</v>
      </c>
      <c r="X240">
        <f>IFERROR(IF(VALUE('01_raw_data'!W243)&gt;=0, VALUE('01_raw_data'!W243),"Check"), "Check")</f>
        <v>11</v>
      </c>
      <c r="Y240">
        <f>IFERROR(IF(AND(VALUE('01_raw_data'!X243)&gt;=0, VALUE('01_raw_data'!X243)&lt;=100), VALUE('01_raw_data'!X243), "Check"), "Check")</f>
        <v>74</v>
      </c>
      <c r="Z240" t="str">
        <f>IFERROR(IF(OR(UPPER(TRIM('01_raw_data'!Y243))="YES", UPPER(TRIM('01_raw_data'!Y243))="PROMOTED"),"Promoted", IF(OR(UPPER(TRIM('01_raw_data'!Y243))="NO",UPPER(TRIM('01_raw_data'!Y243))="NOT PROMOTED"), "Not Promoted", "Check")),"Check")</f>
        <v>Not Promoted</v>
      </c>
      <c r="AA240" t="str">
        <f>IFERROR(PROPER(TRIM('01_raw_data'!Z243)), "")</f>
        <v>Master'S</v>
      </c>
      <c r="AB240" t="str">
        <f>IFERROR(PROPER(TRIM('01_raw_data'!AA243)),"")</f>
        <v>European Job Board</v>
      </c>
      <c r="AC240" t="str">
        <f>IFERROR(IF(UPPER(TRIM('01_raw_data'!AB243))="HYBRID","Hybrid",IF(OR(UPPER(TRIM('01_raw_data'!AB243))="REMOTE",UPPER(TRIM('01_raw_data'!AB243))="WFH",UPPER(TRIM('01_raw_data'!AB243))="WORK FROM HOME"),"Remote",IF(OR(UPPER(TRIM('01_raw_data'!AB243))="ONSITE",UPPER(TRIM('01_raw_data'!AB243))="ON-SITE",UPPER(TRIM('01_raw_data'!AB243))="OFFICE"),"Office"))),"Check")</f>
        <v>Office</v>
      </c>
      <c r="AD240" t="str">
        <f>IFERROR(VLOOKUP(UPPER(TRIM('01_raw_data'!AC243)),'09_cost_center'!$A$5:$E$19,1,FALSE), "Check")</f>
        <v>EU-CC101</v>
      </c>
      <c r="AE240" t="str">
        <f>IFERROR(IF(OR(UPPER(TRIM('01_raw_data'!AD243))="CONTRACT", UPPER(TRIM('01_raw_data'!AD243))="CONTRACTOR"), "Contract", IF(OR(PROPER(TRIM('01_raw_data'!AD243))="FTE", UPPER(TRIM('01_raw_data'!AD243))="FULL TIME", UPPER(TRIM('01_raw_data'!AD243))="FULL-TIME"), "Full Time", IF(OR(UPPER(TRIM('01_raw_data'!AD243))="INTERN", UPPER(TRIM('01_raw_data'!AD243))="INTERNSHIP"), "Intern", IF(OR(UPPER(TRIM('01_raw_data'!AD243))="PART TIME", UPPER(TRIM('01_raw_data'!AD243))="PART-TIME"), "Part Time")))), "Check")</f>
        <v>Full Time</v>
      </c>
      <c r="AF240">
        <f>IFERROR(IF(AND(VALUE('01_raw_data'!AE243)&gt;=0,VALUE('01_raw_data'!AE243)&lt;=100), VALUE('01_raw_data'!AE243), "Check"), "Check")</f>
        <v>52.9</v>
      </c>
    </row>
    <row r="241" spans="1:32" x14ac:dyDescent="0.2">
      <c r="A241" t="str">
        <f>"E"&amp;TEXT(VALUE(SUBSTITUTE(UPPER(TRIM('01_raw_data'!A244)),"E","")),"0000")</f>
        <v>E0240</v>
      </c>
      <c r="B241" t="str">
        <f>IF('01_raw_data'!B244="", "", PROPER(TRIM('01_raw_data'!B244)))</f>
        <v>Martina Dubois</v>
      </c>
      <c r="C241" t="str">
        <f>_xlfn.XLOOKUP(PROPER(TRIM('01_raw_data'!C244)),'03_lookups'!$A$4:$A$9,'03_lookups'!$B$4:$B$9,"Needs Review")</f>
        <v>Male</v>
      </c>
      <c r="D241">
        <f>VALUE('01_raw_data'!D244)</f>
        <v>23</v>
      </c>
      <c r="E241" s="17">
        <f>IF(OR('01_raw_data'!E244="", LOWER(TRIM('01_raw_data'!E244))="not available"), "Missing", '01_raw_data'!E244)</f>
        <v>37538</v>
      </c>
      <c r="F241" t="str">
        <f t="shared" si="3"/>
        <v>Valid</v>
      </c>
      <c r="G241" t="str">
        <f>_xlfn.XLOOKUP(UPPER(TRIM('01_raw_data'!F244)),'04_departments'!A244:A299,'04_departments'!C244:C299,"Needs Review")</f>
        <v>Needs Review</v>
      </c>
      <c r="H241" t="str">
        <f>_xlfn.XLOOKUP('01_clean_data'!G241, '04_departments'!$C$5:$C$60,'04_departments'!$D$5:$D$60,"Needs Review")</f>
        <v>Needs Review</v>
      </c>
      <c r="I241" t="str">
        <f>PROPER(TRIM('01_raw_data'!H244))</f>
        <v>Support Specialist</v>
      </c>
      <c r="J241" t="str">
        <f>IFERROR(UPPER('01_raw_data'!I244), "")</f>
        <v>L1</v>
      </c>
      <c r="K241" t="str">
        <f>IFERROR(UPPER('01_raw_data'!J244), "")</f>
        <v>M055</v>
      </c>
      <c r="L241" t="str">
        <f>IFERROR(VLOOKUP(K241,'05_manager_mapping'!$A$5:$B$64,2), "Missing")</f>
        <v>Lucas Thomas</v>
      </c>
      <c r="M241" t="str">
        <f>IFERROR(_xlfn.XLOOKUP('01_raw_data'!L244,'06_location_master'!$B$5:$B$60,'06_location_master'!$C$5:$C$60), "Missing Location")</f>
        <v>Madrid</v>
      </c>
      <c r="N241" t="str">
        <f>IFERROR(_xlfn.XLOOKUP(M241,'06_location_master'!$C$5:$C$60,'06_location_master'!$D$5:$D$60), "Missing Country")</f>
        <v>Spain</v>
      </c>
      <c r="O241" t="str">
        <f>IFERROR(_xlfn.XLOOKUP(M241,'06_location_master'!$C$5:$C$60,'06_location_master'!$E$5:$E$60), "Missing State")</f>
        <v>Community of Madrid</v>
      </c>
      <c r="P241" s="17">
        <f>IFERROR(--'01_raw_data'!O244,"Missing Date")</f>
        <v>43945</v>
      </c>
      <c r="Q241" s="17" t="str">
        <f>IF(TRIM('01_raw_data'!P244)="","", IFERROR('01_raw_data'!P244, "check"))</f>
        <v/>
      </c>
      <c r="R241" t="str">
        <f>IFERROR(IF(OR(UPPER(TRIM('01_raw_data'!Q244))="A",UPPER(TRIM('01_raw_data'!Q244)="ACTVE"),UPPER(TRIM('01_raw_data'!Q244))="ACTIVE"), "Active", IF(OR(UPPER(TRIM('01_raw_data'!Q244)="INACTIVE"),UPPER(TRIM('01_raw_data'!Q244))="INACTVE"),"Inactive",IF(OR(UPPER(TRIM('01_raw_data'!Q244))="EXITED"), "Exited", IF(OR(UPPER(TRIM('01_raw_data'!Q244))="TERMINATED"), "Terminated", IF(OR(UPPER(TRIM('01_raw_data'!Q244))="LEFT"),"Left",IF(OR(UPPER(TRIM('01_raw_data'!Q244))="RESIGNED"),"Resigned")))))),"Check")</f>
        <v>Active</v>
      </c>
      <c r="S241" s="19">
        <f>IFERROR(IF(VALUE('01_raw_data'!R244)&gt;0,VALUE('01_raw_data'!R244),"Check"),"Check")</f>
        <v>33000</v>
      </c>
      <c r="T241" s="19">
        <f>IFERROR(IF(VALUE('01_raw_data'!S244)&gt;0, VALUE('01_raw_data'!S244), "Check"), "Check")</f>
        <v>3000</v>
      </c>
      <c r="U241">
        <f>IFERROR(VLOOKUP(UPPER(TRIM('01_raw_data'!T244)),'07_performance_master'!$A$5:$B$14,2,FALSE),"Check")</f>
        <v>4</v>
      </c>
      <c r="V241">
        <f>IFERROR(IF(VALUE('01_raw_data'!U244)&gt;0,VALUE('01_raw_data'!U244),"Check"),"Check")</f>
        <v>21</v>
      </c>
      <c r="W241">
        <f>IFERROR(IF(VALUE('01_raw_data'!V244)&gt;=0, VALUE('01_raw_data'!V244), "Check"), "Check")</f>
        <v>17</v>
      </c>
      <c r="X241">
        <f>IFERROR(IF(VALUE('01_raw_data'!W244)&gt;=0, VALUE('01_raw_data'!W244),"Check"), "Check")</f>
        <v>10</v>
      </c>
      <c r="Y241">
        <f>IFERROR(IF(AND(VALUE('01_raw_data'!X244)&gt;=0, VALUE('01_raw_data'!X244)&lt;=100), VALUE('01_raw_data'!X244), "Check"), "Check")</f>
        <v>46</v>
      </c>
      <c r="Z241" t="str">
        <f>IFERROR(IF(OR(UPPER(TRIM('01_raw_data'!Y244))="YES", UPPER(TRIM('01_raw_data'!Y244))="PROMOTED"),"Promoted", IF(OR(UPPER(TRIM('01_raw_data'!Y244))="NO",UPPER(TRIM('01_raw_data'!Y244))="NOT PROMOTED"), "Not Promoted", "Check")),"Check")</f>
        <v>Not Promoted</v>
      </c>
      <c r="AA241" t="str">
        <f>IFERROR(PROPER(TRIM('01_raw_data'!Z244)), "")</f>
        <v>Bachelor'S</v>
      </c>
      <c r="AB241" t="str">
        <f>IFERROR(PROPER(TRIM('01_raw_data'!AA244)),"")</f>
        <v>European Job Board</v>
      </c>
      <c r="AC241" t="str">
        <f>IFERROR(IF(UPPER(TRIM('01_raw_data'!AB244))="HYBRID","Hybrid",IF(OR(UPPER(TRIM('01_raw_data'!AB244))="REMOTE",UPPER(TRIM('01_raw_data'!AB244))="WFH",UPPER(TRIM('01_raw_data'!AB244))="WORK FROM HOME"),"Remote",IF(OR(UPPER(TRIM('01_raw_data'!AB244))="ONSITE",UPPER(TRIM('01_raw_data'!AB244))="ON-SITE",UPPER(TRIM('01_raw_data'!AB244))="OFFICE"),"Office"))),"Check")</f>
        <v>Hybrid</v>
      </c>
      <c r="AD241" t="str">
        <f>IFERROR(VLOOKUP(UPPER(TRIM('01_raw_data'!AC244)),'09_cost_center'!$A$5:$E$19,1,FALSE), "Check")</f>
        <v>EU-CC202</v>
      </c>
      <c r="AE241" t="str">
        <f>IFERROR(IF(OR(UPPER(TRIM('01_raw_data'!AD244))="CONTRACT", UPPER(TRIM('01_raw_data'!AD244))="CONTRACTOR"), "Contract", IF(OR(PROPER(TRIM('01_raw_data'!AD244))="FTE", UPPER(TRIM('01_raw_data'!AD244))="FULL TIME", UPPER(TRIM('01_raw_data'!AD244))="FULL-TIME"), "Full Time", IF(OR(UPPER(TRIM('01_raw_data'!AD244))="INTERN", UPPER(TRIM('01_raw_data'!AD244))="INTERNSHIP"), "Intern", IF(OR(UPPER(TRIM('01_raw_data'!AD244))="PART TIME", UPPER(TRIM('01_raw_data'!AD244))="PART-TIME"), "Part Time")))), "Check")</f>
        <v>Full Time</v>
      </c>
      <c r="AF241">
        <f>IFERROR(IF(AND(VALUE('01_raw_data'!AE244)&gt;=0,VALUE('01_raw_data'!AE244)&lt;=100), VALUE('01_raw_data'!AE244), "Check"), "Check")</f>
        <v>62.3</v>
      </c>
    </row>
    <row r="242" spans="1:32" x14ac:dyDescent="0.2">
      <c r="A242" t="str">
        <f>"E"&amp;TEXT(VALUE(SUBSTITUTE(UPPER(TRIM('01_raw_data'!A245)),"E","")),"0000")</f>
        <v>E0241</v>
      </c>
      <c r="B242" t="str">
        <f>IF('01_raw_data'!B245="", "", PROPER(TRIM('01_raw_data'!B245)))</f>
        <v>Giulia Hoffmann</v>
      </c>
      <c r="C242" t="str">
        <f>_xlfn.XLOOKUP(PROPER(TRIM('01_raw_data'!C245)),'03_lookups'!$A$4:$A$9,'03_lookups'!$B$4:$B$9,"Needs Review")</f>
        <v>Male</v>
      </c>
      <c r="D242">
        <f>VALUE('01_raw_data'!D245)</f>
        <v>61</v>
      </c>
      <c r="E242" s="17">
        <f>IF(OR('01_raw_data'!E245="", LOWER(TRIM('01_raw_data'!E245))="not available"), "Missing", '01_raw_data'!E245)</f>
        <v>23675</v>
      </c>
      <c r="F242" t="str">
        <f t="shared" si="3"/>
        <v>Valid</v>
      </c>
      <c r="G242" t="str">
        <f>_xlfn.XLOOKUP(UPPER(TRIM('01_raw_data'!F245)),'04_departments'!A245:A300,'04_departments'!C245:C300,"Needs Review")</f>
        <v>Needs Review</v>
      </c>
      <c r="H242" t="str">
        <f>_xlfn.XLOOKUP('01_clean_data'!G242, '04_departments'!$C$5:$C$60,'04_departments'!$D$5:$D$60,"Needs Review")</f>
        <v>Needs Review</v>
      </c>
      <c r="I242" t="str">
        <f>PROPER(TRIM('01_raw_data'!H245))</f>
        <v>Product Owner</v>
      </c>
      <c r="J242" t="str">
        <f>IFERROR(UPPER('01_raw_data'!I245), "")</f>
        <v>L3</v>
      </c>
      <c r="K242" t="str">
        <f>IFERROR(UPPER('01_raw_data'!J245), "")</f>
        <v>M028</v>
      </c>
      <c r="L242" t="str">
        <f>IFERROR(VLOOKUP(K242,'05_manager_mapping'!$A$5:$B$64,2), "Missing")</f>
        <v>Sara Fernandes</v>
      </c>
      <c r="M242" t="str">
        <f>IFERROR(_xlfn.XLOOKUP('01_raw_data'!L245,'06_location_master'!$B$5:$B$60,'06_location_master'!$C$5:$C$60), "Missing Location")</f>
        <v>Missing Location</v>
      </c>
      <c r="N242" t="str">
        <f>IFERROR(_xlfn.XLOOKUP(M242,'06_location_master'!$C$5:$C$60,'06_location_master'!$D$5:$D$60), "Missing Country")</f>
        <v>Missing Country</v>
      </c>
      <c r="O242" t="str">
        <f>IFERROR(_xlfn.XLOOKUP(M242,'06_location_master'!$C$5:$C$60,'06_location_master'!$E$5:$E$60), "Missing State")</f>
        <v>Missing State</v>
      </c>
      <c r="P242" s="17">
        <f>IFERROR(--'01_raw_data'!O245,"Missing Date")</f>
        <v>45758</v>
      </c>
      <c r="Q242" s="17" t="str">
        <f>IF(TRIM('01_raw_data'!P245)="","", IFERROR('01_raw_data'!P245, "check"))</f>
        <v/>
      </c>
      <c r="R242" t="str">
        <f>IFERROR(IF(OR(UPPER(TRIM('01_raw_data'!Q245))="A",UPPER(TRIM('01_raw_data'!Q245)="ACTVE"),UPPER(TRIM('01_raw_data'!Q245))="ACTIVE"), "Active", IF(OR(UPPER(TRIM('01_raw_data'!Q245)="INACTIVE"),UPPER(TRIM('01_raw_data'!Q245))="INACTVE"),"Inactive",IF(OR(UPPER(TRIM('01_raw_data'!Q245))="EXITED"), "Exited", IF(OR(UPPER(TRIM('01_raw_data'!Q245))="TERMINATED"), "Terminated", IF(OR(UPPER(TRIM('01_raw_data'!Q245))="LEFT"),"Left",IF(OR(UPPER(TRIM('01_raw_data'!Q245))="RESIGNED"),"Resigned")))))),"Check")</f>
        <v>Active</v>
      </c>
      <c r="S242" s="19">
        <f>IFERROR(IF(VALUE('01_raw_data'!R245)&gt;0,VALUE('01_raw_data'!R245),"Check"),"Check")</f>
        <v>73000</v>
      </c>
      <c r="T242" s="19">
        <f>IFERROR(IF(VALUE('01_raw_data'!S245)&gt;0, VALUE('01_raw_data'!S245), "Check"), "Check")</f>
        <v>1500</v>
      </c>
      <c r="U242">
        <f>IFERROR(VLOOKUP(UPPER(TRIM('01_raw_data'!T245)),'07_performance_master'!$A$5:$B$14,2,FALSE),"Check")</f>
        <v>2</v>
      </c>
      <c r="V242">
        <f>IFERROR(IF(VALUE('01_raw_data'!U245)&gt;0,VALUE('01_raw_data'!U245),"Check"),"Check")</f>
        <v>39</v>
      </c>
      <c r="W242">
        <f>IFERROR(IF(VALUE('01_raw_data'!V245)&gt;=0, VALUE('01_raw_data'!V245), "Check"), "Check")</f>
        <v>25</v>
      </c>
      <c r="X242">
        <f>IFERROR(IF(VALUE('01_raw_data'!W245)&gt;=0, VALUE('01_raw_data'!W245),"Check"), "Check")</f>
        <v>6</v>
      </c>
      <c r="Y242">
        <f>IFERROR(IF(AND(VALUE('01_raw_data'!X245)&gt;=0, VALUE('01_raw_data'!X245)&lt;=100), VALUE('01_raw_data'!X245), "Check"), "Check")</f>
        <v>60</v>
      </c>
      <c r="Z242" t="str">
        <f>IFERROR(IF(OR(UPPER(TRIM('01_raw_data'!Y245))="YES", UPPER(TRIM('01_raw_data'!Y245))="PROMOTED"),"Promoted", IF(OR(UPPER(TRIM('01_raw_data'!Y245))="NO",UPPER(TRIM('01_raw_data'!Y245))="NOT PROMOTED"), "Not Promoted", "Check")),"Check")</f>
        <v>Not Promoted</v>
      </c>
      <c r="AA242" t="str">
        <f>IFERROR(PROPER(TRIM('01_raw_data'!Z245)), "")</f>
        <v>Bachelor'S</v>
      </c>
      <c r="AB242" t="str">
        <f>IFERROR(PROPER(TRIM('01_raw_data'!AA245)),"")</f>
        <v>Internal Transfer</v>
      </c>
      <c r="AC242" t="str">
        <f>IFERROR(IF(UPPER(TRIM('01_raw_data'!AB245))="HYBRID","Hybrid",IF(OR(UPPER(TRIM('01_raw_data'!AB245))="REMOTE",UPPER(TRIM('01_raw_data'!AB245))="WFH",UPPER(TRIM('01_raw_data'!AB245))="WORK FROM HOME"),"Remote",IF(OR(UPPER(TRIM('01_raw_data'!AB245))="ONSITE",UPPER(TRIM('01_raw_data'!AB245))="ON-SITE",UPPER(TRIM('01_raw_data'!AB245))="OFFICE"),"Office"))),"Check")</f>
        <v>Hybrid</v>
      </c>
      <c r="AD242" t="str">
        <f>IFERROR(VLOOKUP(UPPER(TRIM('01_raw_data'!AC245)),'09_cost_center'!$A$5:$E$19,1,FALSE), "Check")</f>
        <v>EU-CC102</v>
      </c>
      <c r="AE242" t="str">
        <f>IFERROR(IF(OR(UPPER(TRIM('01_raw_data'!AD245))="CONTRACT", UPPER(TRIM('01_raw_data'!AD245))="CONTRACTOR"), "Contract", IF(OR(PROPER(TRIM('01_raw_data'!AD245))="FTE", UPPER(TRIM('01_raw_data'!AD245))="FULL TIME", UPPER(TRIM('01_raw_data'!AD245))="FULL-TIME"), "Full Time", IF(OR(UPPER(TRIM('01_raw_data'!AD245))="INTERN", UPPER(TRIM('01_raw_data'!AD245))="INTERNSHIP"), "Intern", IF(OR(UPPER(TRIM('01_raw_data'!AD245))="PART TIME", UPPER(TRIM('01_raw_data'!AD245))="PART-TIME"), "Part Time")))), "Check")</f>
        <v>Full Time</v>
      </c>
      <c r="AF242">
        <f>IFERROR(IF(AND(VALUE('01_raw_data'!AE245)&gt;=0,VALUE('01_raw_data'!AE245)&lt;=100), VALUE('01_raw_data'!AE245), "Check"), "Check")</f>
        <v>55.8</v>
      </c>
    </row>
    <row r="243" spans="1:32" x14ac:dyDescent="0.2">
      <c r="A243" t="str">
        <f>"E"&amp;TEXT(VALUE(SUBSTITUTE(UPPER(TRIM('01_raw_data'!A246)),"E","")),"0000")</f>
        <v>E0242</v>
      </c>
      <c r="B243" t="str">
        <f>IF('01_raw_data'!B246="", "", PROPER(TRIM('01_raw_data'!B246)))</f>
        <v>Linnea Bernard</v>
      </c>
      <c r="C243" t="str">
        <f>_xlfn.XLOOKUP(PROPER(TRIM('01_raw_data'!C246)),'03_lookups'!$A$4:$A$9,'03_lookups'!$B$4:$B$9,"Needs Review")</f>
        <v>Female</v>
      </c>
      <c r="D243">
        <f>VALUE('01_raw_data'!D246)</f>
        <v>57</v>
      </c>
      <c r="E243" s="17">
        <f>IF(OR('01_raw_data'!E246="", LOWER(TRIM('01_raw_data'!E246))="not available"), "Missing", '01_raw_data'!E246)</f>
        <v>25251</v>
      </c>
      <c r="F243" t="str">
        <f t="shared" si="3"/>
        <v>Valid</v>
      </c>
      <c r="G243" t="str">
        <f>_xlfn.XLOOKUP(UPPER(TRIM('01_raw_data'!F246)),'04_departments'!A246:A301,'04_departments'!C246:C301,"Needs Review")</f>
        <v>Needs Review</v>
      </c>
      <c r="H243" t="str">
        <f>_xlfn.XLOOKUP('01_clean_data'!G243, '04_departments'!$C$5:$C$60,'04_departments'!$D$5:$D$60,"Needs Review")</f>
        <v>Needs Review</v>
      </c>
      <c r="I243" t="str">
        <f>PROPER(TRIM('01_raw_data'!H246))</f>
        <v>Frontend Engineer</v>
      </c>
      <c r="J243" t="str">
        <f>IFERROR(UPPER('01_raw_data'!I246), "")</f>
        <v>L5</v>
      </c>
      <c r="K243" t="str">
        <f>IFERROR(UPPER('01_raw_data'!J246), "")</f>
        <v>M057</v>
      </c>
      <c r="L243" t="str">
        <f>IFERROR(VLOOKUP(K243,'05_manager_mapping'!$A$5:$B$64,2), "Missing")</f>
        <v>Emma Karlsson</v>
      </c>
      <c r="M243" t="str">
        <f>IFERROR(_xlfn.XLOOKUP('01_raw_data'!L246,'06_location_master'!$B$5:$B$60,'06_location_master'!$C$5:$C$60), "Missing Location")</f>
        <v>Missing Location</v>
      </c>
      <c r="N243" t="str">
        <f>IFERROR(_xlfn.XLOOKUP(M243,'06_location_master'!$C$5:$C$60,'06_location_master'!$D$5:$D$60), "Missing Country")</f>
        <v>Missing Country</v>
      </c>
      <c r="O243" t="str">
        <f>IFERROR(_xlfn.XLOOKUP(M243,'06_location_master'!$C$5:$C$60,'06_location_master'!$E$5:$E$60), "Missing State")</f>
        <v>Missing State</v>
      </c>
      <c r="P243" s="17">
        <f>IFERROR(--'01_raw_data'!O246,"Missing Date")</f>
        <v>44782</v>
      </c>
      <c r="Q243" s="17">
        <f>IF(TRIM('01_raw_data'!P246)="","", IFERROR('01_raw_data'!P246, "check"))</f>
        <v>45748</v>
      </c>
      <c r="R243" t="str">
        <f>IFERROR(IF(OR(UPPER(TRIM('01_raw_data'!Q246))="A",UPPER(TRIM('01_raw_data'!Q246)="ACTVE"),UPPER(TRIM('01_raw_data'!Q246))="ACTIVE"), "Active", IF(OR(UPPER(TRIM('01_raw_data'!Q246)="INACTIVE"),UPPER(TRIM('01_raw_data'!Q246))="INACTVE"),"Inactive",IF(OR(UPPER(TRIM('01_raw_data'!Q246))="EXITED"), "Exited", IF(OR(UPPER(TRIM('01_raw_data'!Q246))="TERMINATED"), "Terminated", IF(OR(UPPER(TRIM('01_raw_data'!Q246))="LEFT"),"Left",IF(OR(UPPER(TRIM('01_raw_data'!Q246))="RESIGNED"),"Resigned")))))),"Check")</f>
        <v>Exited</v>
      </c>
      <c r="S243" s="19">
        <f>IFERROR(IF(VALUE('01_raw_data'!R246)&gt;0,VALUE('01_raw_data'!R246),"Check"),"Check")</f>
        <v>138000</v>
      </c>
      <c r="T243" s="19">
        <f>IFERROR(IF(VALUE('01_raw_data'!S246)&gt;0, VALUE('01_raw_data'!S246), "Check"), "Check")</f>
        <v>4100</v>
      </c>
      <c r="U243">
        <f>IFERROR(VLOOKUP(UPPER(TRIM('01_raw_data'!T246)),'07_performance_master'!$A$5:$B$14,2,FALSE),"Check")</f>
        <v>2</v>
      </c>
      <c r="V243">
        <f>IFERROR(IF(VALUE('01_raw_data'!U246)&gt;0,VALUE('01_raw_data'!U246),"Check"),"Check")</f>
        <v>36</v>
      </c>
      <c r="W243">
        <f>IFERROR(IF(VALUE('01_raw_data'!V246)&gt;=0, VALUE('01_raw_data'!V246), "Check"), "Check")</f>
        <v>9</v>
      </c>
      <c r="X243">
        <f>IFERROR(IF(VALUE('01_raw_data'!W246)&gt;=0, VALUE('01_raw_data'!W246),"Check"), "Check")</f>
        <v>18</v>
      </c>
      <c r="Y243">
        <f>IFERROR(IF(AND(VALUE('01_raw_data'!X246)&gt;=0, VALUE('01_raw_data'!X246)&lt;=100), VALUE('01_raw_data'!X246), "Check"), "Check")</f>
        <v>61</v>
      </c>
      <c r="Z243" t="str">
        <f>IFERROR(IF(OR(UPPER(TRIM('01_raw_data'!Y246))="YES", UPPER(TRIM('01_raw_data'!Y246))="PROMOTED"),"Promoted", IF(OR(UPPER(TRIM('01_raw_data'!Y246))="NO",UPPER(TRIM('01_raw_data'!Y246))="NOT PROMOTED"), "Not Promoted", "Check")),"Check")</f>
        <v>Not Promoted</v>
      </c>
      <c r="AA243" t="str">
        <f>IFERROR(PROPER(TRIM('01_raw_data'!Z246)), "")</f>
        <v>High School</v>
      </c>
      <c r="AB243" t="str">
        <f>IFERROR(PROPER(TRIM('01_raw_data'!AA246)),"")</f>
        <v>Linkedin</v>
      </c>
      <c r="AC243" t="str">
        <f>IFERROR(IF(UPPER(TRIM('01_raw_data'!AB246))="HYBRID","Hybrid",IF(OR(UPPER(TRIM('01_raw_data'!AB246))="REMOTE",UPPER(TRIM('01_raw_data'!AB246))="WFH",UPPER(TRIM('01_raw_data'!AB246))="WORK FROM HOME"),"Remote",IF(OR(UPPER(TRIM('01_raw_data'!AB246))="ONSITE",UPPER(TRIM('01_raw_data'!AB246))="ON-SITE",UPPER(TRIM('01_raw_data'!AB246))="OFFICE"),"Office"))),"Check")</f>
        <v>Office</v>
      </c>
      <c r="AD243" t="str">
        <f>IFERROR(VLOOKUP(UPPER(TRIM('01_raw_data'!AC246)),'09_cost_center'!$A$5:$E$19,1,FALSE), "Check")</f>
        <v>EU-CC101</v>
      </c>
      <c r="AE243" t="str">
        <f>IFERROR(IF(OR(UPPER(TRIM('01_raw_data'!AD246))="CONTRACT", UPPER(TRIM('01_raw_data'!AD246))="CONTRACTOR"), "Contract", IF(OR(PROPER(TRIM('01_raw_data'!AD246))="FTE", UPPER(TRIM('01_raw_data'!AD246))="FULL TIME", UPPER(TRIM('01_raw_data'!AD246))="FULL-TIME"), "Full Time", IF(OR(UPPER(TRIM('01_raw_data'!AD246))="INTERN", UPPER(TRIM('01_raw_data'!AD246))="INTERNSHIP"), "Intern", IF(OR(UPPER(TRIM('01_raw_data'!AD246))="PART TIME", UPPER(TRIM('01_raw_data'!AD246))="PART-TIME"), "Part Time")))), "Check")</f>
        <v>Full Time</v>
      </c>
      <c r="AF243">
        <f>IFERROR(IF(AND(VALUE('01_raw_data'!AE246)&gt;=0,VALUE('01_raw_data'!AE246)&lt;=100), VALUE('01_raw_data'!AE246), "Check"), "Check")</f>
        <v>49.3</v>
      </c>
    </row>
    <row r="244" spans="1:32" x14ac:dyDescent="0.2">
      <c r="A244" t="str">
        <f>"E"&amp;TEXT(VALUE(SUBSTITUTE(UPPER(TRIM('01_raw_data'!A247)),"E","")),"0000")</f>
        <v>E0243</v>
      </c>
      <c r="B244" t="str">
        <f>IF('01_raw_data'!B247="", "", PROPER(TRIM('01_raw_data'!B247)))</f>
        <v>Miguel Williams</v>
      </c>
      <c r="C244" t="str">
        <f>_xlfn.XLOOKUP(PROPER(TRIM('01_raw_data'!C247)),'03_lookups'!$A$4:$A$9,'03_lookups'!$B$4:$B$9,"Needs Review")</f>
        <v>Male</v>
      </c>
      <c r="D244">
        <f>VALUE('01_raw_data'!D247)</f>
        <v>47</v>
      </c>
      <c r="E244" s="17">
        <f>IF(OR('01_raw_data'!E247="", LOWER(TRIM('01_raw_data'!E247))="not available"), "Missing", '01_raw_data'!E247)</f>
        <v>28775</v>
      </c>
      <c r="F244" t="str">
        <f t="shared" si="3"/>
        <v>Valid</v>
      </c>
      <c r="G244" t="str">
        <f>_xlfn.XLOOKUP(UPPER(TRIM('01_raw_data'!F247)),'04_departments'!A247:A302,'04_departments'!C247:C302,"Needs Review")</f>
        <v>Needs Review</v>
      </c>
      <c r="H244" t="str">
        <f>_xlfn.XLOOKUP('01_clean_data'!G244, '04_departments'!$C$5:$C$60,'04_departments'!$D$5:$D$60,"Needs Review")</f>
        <v>Needs Review</v>
      </c>
      <c r="I244" t="str">
        <f>PROPER(TRIM('01_raw_data'!H247))</f>
        <v>Operations Analyst</v>
      </c>
      <c r="J244" t="str">
        <f>IFERROR(UPPER('01_raw_data'!I247), "")</f>
        <v>L4</v>
      </c>
      <c r="K244" t="str">
        <f>IFERROR(UPPER('01_raw_data'!J247), "")</f>
        <v>M017</v>
      </c>
      <c r="L244" t="str">
        <f>IFERROR(VLOOKUP(K244,'05_manager_mapping'!$A$5:$B$64,2), "Missing")</f>
        <v>Ines Karlsson</v>
      </c>
      <c r="M244" t="str">
        <f>IFERROR(_xlfn.XLOOKUP('01_raw_data'!L247,'06_location_master'!$B$5:$B$60,'06_location_master'!$C$5:$C$60), "Missing Location")</f>
        <v>Amsterdam</v>
      </c>
      <c r="N244" t="str">
        <f>IFERROR(_xlfn.XLOOKUP(M244,'06_location_master'!$C$5:$C$60,'06_location_master'!$D$5:$D$60), "Missing Country")</f>
        <v>Netherlands</v>
      </c>
      <c r="O244" t="str">
        <f>IFERROR(_xlfn.XLOOKUP(M244,'06_location_master'!$C$5:$C$60,'06_location_master'!$E$5:$E$60), "Missing State")</f>
        <v>North Holland</v>
      </c>
      <c r="P244" s="17">
        <f>IFERROR(--'01_raw_data'!O247,"Missing Date")</f>
        <v>42758</v>
      </c>
      <c r="Q244" s="17" t="str">
        <f>IF(TRIM('01_raw_data'!P247)="","", IFERROR('01_raw_data'!P247, "check"))</f>
        <v/>
      </c>
      <c r="R244" t="str">
        <f>IFERROR(IF(OR(UPPER(TRIM('01_raw_data'!Q247))="A",UPPER(TRIM('01_raw_data'!Q247)="ACTVE"),UPPER(TRIM('01_raw_data'!Q247))="ACTIVE"), "Active", IF(OR(UPPER(TRIM('01_raw_data'!Q247)="INACTIVE"),UPPER(TRIM('01_raw_data'!Q247))="INACTVE"),"Inactive",IF(OR(UPPER(TRIM('01_raw_data'!Q247))="EXITED"), "Exited", IF(OR(UPPER(TRIM('01_raw_data'!Q247))="TERMINATED"), "Terminated", IF(OR(UPPER(TRIM('01_raw_data'!Q247))="LEFT"),"Left",IF(OR(UPPER(TRIM('01_raw_data'!Q247))="RESIGNED"),"Resigned")))))),"Check")</f>
        <v>Active</v>
      </c>
      <c r="S244" s="19">
        <f>IFERROR(IF(VALUE('01_raw_data'!R247)&gt;0,VALUE('01_raw_data'!R247),"Check"),"Check")</f>
        <v>125000</v>
      </c>
      <c r="T244" s="19" t="str">
        <f>IFERROR(IF(VALUE('01_raw_data'!S247)&gt;0, VALUE('01_raw_data'!S247), "Check"), "Check")</f>
        <v>Check</v>
      </c>
      <c r="U244">
        <f>IFERROR(VLOOKUP(UPPER(TRIM('01_raw_data'!T247)),'07_performance_master'!$A$5:$B$14,2,FALSE),"Check")</f>
        <v>2</v>
      </c>
      <c r="V244">
        <f>IFERROR(IF(VALUE('01_raw_data'!U247)&gt;0,VALUE('01_raw_data'!U247),"Check"),"Check")</f>
        <v>19</v>
      </c>
      <c r="W244">
        <f>IFERROR(IF(VALUE('01_raw_data'!V247)&gt;=0, VALUE('01_raw_data'!V247), "Check"), "Check")</f>
        <v>24</v>
      </c>
      <c r="X244">
        <f>IFERROR(IF(VALUE('01_raw_data'!W247)&gt;=0, VALUE('01_raw_data'!W247),"Check"), "Check")</f>
        <v>20</v>
      </c>
      <c r="Y244">
        <f>IFERROR(IF(AND(VALUE('01_raw_data'!X247)&gt;=0, VALUE('01_raw_data'!X247)&lt;=100), VALUE('01_raw_data'!X247), "Check"), "Check")</f>
        <v>64</v>
      </c>
      <c r="Z244" t="str">
        <f>IFERROR(IF(OR(UPPER(TRIM('01_raw_data'!Y247))="YES", UPPER(TRIM('01_raw_data'!Y247))="PROMOTED"),"Promoted", IF(OR(UPPER(TRIM('01_raw_data'!Y247))="NO",UPPER(TRIM('01_raw_data'!Y247))="NOT PROMOTED"), "Not Promoted", "Check")),"Check")</f>
        <v>Not Promoted</v>
      </c>
      <c r="AA244" t="str">
        <f>IFERROR(PROPER(TRIM('01_raw_data'!Z247)), "")</f>
        <v>Bachelor'S</v>
      </c>
      <c r="AB244" t="str">
        <f>IFERROR(PROPER(TRIM('01_raw_data'!AA247)),"")</f>
        <v>European Job Board</v>
      </c>
      <c r="AC244" t="str">
        <f>IFERROR(IF(UPPER(TRIM('01_raw_data'!AB247))="HYBRID","Hybrid",IF(OR(UPPER(TRIM('01_raw_data'!AB247))="REMOTE",UPPER(TRIM('01_raw_data'!AB247))="WFH",UPPER(TRIM('01_raw_data'!AB247))="WORK FROM HOME"),"Remote",IF(OR(UPPER(TRIM('01_raw_data'!AB247))="ONSITE",UPPER(TRIM('01_raw_data'!AB247))="ON-SITE",UPPER(TRIM('01_raw_data'!AB247))="OFFICE"),"Office"))),"Check")</f>
        <v>Remote</v>
      </c>
      <c r="AD244" t="str">
        <f>IFERROR(VLOOKUP(UPPER(TRIM('01_raw_data'!AC247)),'09_cost_center'!$A$5:$E$19,1,FALSE), "Check")</f>
        <v>EU-CC401</v>
      </c>
      <c r="AE244" t="str">
        <f>IFERROR(IF(OR(UPPER(TRIM('01_raw_data'!AD247))="CONTRACT", UPPER(TRIM('01_raw_data'!AD247))="CONTRACTOR"), "Contract", IF(OR(PROPER(TRIM('01_raw_data'!AD247))="FTE", UPPER(TRIM('01_raw_data'!AD247))="FULL TIME", UPPER(TRIM('01_raw_data'!AD247))="FULL-TIME"), "Full Time", IF(OR(UPPER(TRIM('01_raw_data'!AD247))="INTERN", UPPER(TRIM('01_raw_data'!AD247))="INTERNSHIP"), "Intern", IF(OR(UPPER(TRIM('01_raw_data'!AD247))="PART TIME", UPPER(TRIM('01_raw_data'!AD247))="PART-TIME"), "Part Time")))), "Check")</f>
        <v>Full Time</v>
      </c>
      <c r="AF244">
        <f>IFERROR(IF(AND(VALUE('01_raw_data'!AE247)&gt;=0,VALUE('01_raw_data'!AE247)&lt;=100), VALUE('01_raw_data'!AE247), "Check"), "Check")</f>
        <v>45.1</v>
      </c>
    </row>
    <row r="245" spans="1:32" x14ac:dyDescent="0.2">
      <c r="A245" t="str">
        <f>"E"&amp;TEXT(VALUE(SUBSTITUTE(UPPER(TRIM('01_raw_data'!A248)),"E","")),"0000")</f>
        <v>E0244</v>
      </c>
      <c r="B245" t="str">
        <f>IF('01_raw_data'!B248="", "", PROPER(TRIM('01_raw_data'!B248)))</f>
        <v>Arthur Marino</v>
      </c>
      <c r="C245" t="str">
        <f>_xlfn.XLOOKUP(PROPER(TRIM('01_raw_data'!C248)),'03_lookups'!$A$4:$A$9,'03_lookups'!$B$4:$B$9,"Needs Review")</f>
        <v>Male</v>
      </c>
      <c r="D245">
        <f>VALUE('01_raw_data'!D248)</f>
        <v>30</v>
      </c>
      <c r="E245" s="17">
        <f>IF(OR('01_raw_data'!E248="", LOWER(TRIM('01_raw_data'!E248))="not available"), "Missing", '01_raw_data'!E248)</f>
        <v>34870</v>
      </c>
      <c r="F245" t="str">
        <f t="shared" si="3"/>
        <v>Valid</v>
      </c>
      <c r="G245" t="str">
        <f>_xlfn.XLOOKUP(UPPER(TRIM('01_raw_data'!F248)),'04_departments'!A248:A303,'04_departments'!C248:C303,"Needs Review")</f>
        <v>Needs Review</v>
      </c>
      <c r="H245" t="str">
        <f>_xlfn.XLOOKUP('01_clean_data'!G245, '04_departments'!$C$5:$C$60,'04_departments'!$D$5:$D$60,"Needs Review")</f>
        <v>Needs Review</v>
      </c>
      <c r="I245" t="str">
        <f>PROPER(TRIM('01_raw_data'!H248))</f>
        <v>Enterprise Account Manager</v>
      </c>
      <c r="J245" t="str">
        <f>IFERROR(UPPER('01_raw_data'!I248), "")</f>
        <v>L4</v>
      </c>
      <c r="K245" t="str">
        <f>IFERROR(UPPER('01_raw_data'!J248), "")</f>
        <v>M026</v>
      </c>
      <c r="L245" t="str">
        <f>IFERROR(VLOOKUP(K245,'05_manager_mapping'!$A$5:$B$64,2), "Missing")</f>
        <v>Sergio Rodrigues</v>
      </c>
      <c r="M245" t="str">
        <f>IFERROR(_xlfn.XLOOKUP('01_raw_data'!L248,'06_location_master'!$B$5:$B$60,'06_location_master'!$C$5:$C$60), "Missing Location")</f>
        <v>Missing Location</v>
      </c>
      <c r="N245" t="str">
        <f>IFERROR(_xlfn.XLOOKUP(M245,'06_location_master'!$C$5:$C$60,'06_location_master'!$D$5:$D$60), "Missing Country")</f>
        <v>Missing Country</v>
      </c>
      <c r="O245" t="str">
        <f>IFERROR(_xlfn.XLOOKUP(M245,'06_location_master'!$C$5:$C$60,'06_location_master'!$E$5:$E$60), "Missing State")</f>
        <v>Missing State</v>
      </c>
      <c r="P245" s="17">
        <f>IFERROR(--'01_raw_data'!O248,"Missing Date")</f>
        <v>42311</v>
      </c>
      <c r="Q245" s="17" t="str">
        <f>IF(TRIM('01_raw_data'!P248)="","", IFERROR('01_raw_data'!P248, "check"))</f>
        <v/>
      </c>
      <c r="R245" t="str">
        <f>IFERROR(IF(OR(UPPER(TRIM('01_raw_data'!Q248))="A",UPPER(TRIM('01_raw_data'!Q248)="ACTVE"),UPPER(TRIM('01_raw_data'!Q248))="ACTIVE"), "Active", IF(OR(UPPER(TRIM('01_raw_data'!Q248)="INACTIVE"),UPPER(TRIM('01_raw_data'!Q248))="INACTVE"),"Inactive",IF(OR(UPPER(TRIM('01_raw_data'!Q248))="EXITED"), "Exited", IF(OR(UPPER(TRIM('01_raw_data'!Q248))="TERMINATED"), "Terminated", IF(OR(UPPER(TRIM('01_raw_data'!Q248))="LEFT"),"Left",IF(OR(UPPER(TRIM('01_raw_data'!Q248))="RESIGNED"),"Resigned")))))),"Check")</f>
        <v>Active</v>
      </c>
      <c r="S245" s="19">
        <f>IFERROR(IF(VALUE('01_raw_data'!R248)&gt;0,VALUE('01_raw_data'!R248),"Check"),"Check")</f>
        <v>118000</v>
      </c>
      <c r="T245" s="19" t="str">
        <f>IFERROR(IF(VALUE('01_raw_data'!S248)&gt;0, VALUE('01_raw_data'!S248), "Check"), "Check")</f>
        <v>Check</v>
      </c>
      <c r="U245">
        <f>IFERROR(VLOOKUP(UPPER(TRIM('01_raw_data'!T248)),'07_performance_master'!$A$5:$B$14,2,FALSE),"Check")</f>
        <v>3</v>
      </c>
      <c r="V245" t="str">
        <f>IFERROR(IF(VALUE('01_raw_data'!U248)&gt;0,VALUE('01_raw_data'!U248),"Check"),"Check")</f>
        <v>Check</v>
      </c>
      <c r="W245">
        <f>IFERROR(IF(VALUE('01_raw_data'!V248)&gt;=0, VALUE('01_raw_data'!V248), "Check"), "Check")</f>
        <v>26</v>
      </c>
      <c r="X245">
        <f>IFERROR(IF(VALUE('01_raw_data'!W248)&gt;=0, VALUE('01_raw_data'!W248),"Check"), "Check")</f>
        <v>8</v>
      </c>
      <c r="Y245">
        <f>IFERROR(IF(AND(VALUE('01_raw_data'!X248)&gt;=0, VALUE('01_raw_data'!X248)&lt;=100), VALUE('01_raw_data'!X248), "Check"), "Check")</f>
        <v>49</v>
      </c>
      <c r="Z245" t="str">
        <f>IFERROR(IF(OR(UPPER(TRIM('01_raw_data'!Y248))="YES", UPPER(TRIM('01_raw_data'!Y248))="PROMOTED"),"Promoted", IF(OR(UPPER(TRIM('01_raw_data'!Y248))="NO",UPPER(TRIM('01_raw_data'!Y248))="NOT PROMOTED"), "Not Promoted", "Check")),"Check")</f>
        <v>Not Promoted</v>
      </c>
      <c r="AA245" t="str">
        <f>IFERROR(PROPER(TRIM('01_raw_data'!Z248)), "")</f>
        <v>Master'S</v>
      </c>
      <c r="AB245" t="str">
        <f>IFERROR(PROPER(TRIM('01_raw_data'!AA248)),"")</f>
        <v>University Hiring</v>
      </c>
      <c r="AC245" t="str">
        <f>IFERROR(IF(UPPER(TRIM('01_raw_data'!AB248))="HYBRID","Hybrid",IF(OR(UPPER(TRIM('01_raw_data'!AB248))="REMOTE",UPPER(TRIM('01_raw_data'!AB248))="WFH",UPPER(TRIM('01_raw_data'!AB248))="WORK FROM HOME"),"Remote",IF(OR(UPPER(TRIM('01_raw_data'!AB248))="ONSITE",UPPER(TRIM('01_raw_data'!AB248))="ON-SITE",UPPER(TRIM('01_raw_data'!AB248))="OFFICE"),"Office"))),"Check")</f>
        <v>Remote</v>
      </c>
      <c r="AD245" t="str">
        <f>IFERROR(VLOOKUP(UPPER(TRIM('01_raw_data'!AC248)),'09_cost_center'!$A$5:$E$19,1,FALSE), "Check")</f>
        <v>EU-CC201</v>
      </c>
      <c r="AE245" t="str">
        <f>IFERROR(IF(OR(UPPER(TRIM('01_raw_data'!AD248))="CONTRACT", UPPER(TRIM('01_raw_data'!AD248))="CONTRACTOR"), "Contract", IF(OR(PROPER(TRIM('01_raw_data'!AD248))="FTE", UPPER(TRIM('01_raw_data'!AD248))="FULL TIME", UPPER(TRIM('01_raw_data'!AD248))="FULL-TIME"), "Full Time", IF(OR(UPPER(TRIM('01_raw_data'!AD248))="INTERN", UPPER(TRIM('01_raw_data'!AD248))="INTERNSHIP"), "Intern", IF(OR(UPPER(TRIM('01_raw_data'!AD248))="PART TIME", UPPER(TRIM('01_raw_data'!AD248))="PART-TIME"), "Part Time")))), "Check")</f>
        <v>Full Time</v>
      </c>
      <c r="AF245">
        <f>IFERROR(IF(AND(VALUE('01_raw_data'!AE248)&gt;=0,VALUE('01_raw_data'!AE248)&lt;=100), VALUE('01_raw_data'!AE248), "Check"), "Check")</f>
        <v>54.6</v>
      </c>
    </row>
    <row r="246" spans="1:32" x14ac:dyDescent="0.2">
      <c r="A246" t="str">
        <f>"E"&amp;TEXT(VALUE(SUBSTITUTE(UPPER(TRIM('01_raw_data'!A249)),"E","")),"0000")</f>
        <v>E0245</v>
      </c>
      <c r="B246" t="str">
        <f>IF('01_raw_data'!B249="", "", PROPER(TRIM('01_raw_data'!B249)))</f>
        <v>Mikolaj Costa</v>
      </c>
      <c r="C246" t="str">
        <f>_xlfn.XLOOKUP(PROPER(TRIM('01_raw_data'!C249)),'03_lookups'!$A$4:$A$9,'03_lookups'!$B$4:$B$9,"Needs Review")</f>
        <v>Female</v>
      </c>
      <c r="D246">
        <f>VALUE('01_raw_data'!D249)</f>
        <v>54</v>
      </c>
      <c r="E246" s="17">
        <f>IF(OR('01_raw_data'!E249="", LOWER(TRIM('01_raw_data'!E249))="not available"), "Missing", '01_raw_data'!E249)</f>
        <v>26119</v>
      </c>
      <c r="F246" t="str">
        <f t="shared" si="3"/>
        <v>Valid</v>
      </c>
      <c r="G246" t="str">
        <f>_xlfn.XLOOKUP(UPPER(TRIM('01_raw_data'!F249)),'04_departments'!A249:A304,'04_departments'!C249:C304,"Needs Review")</f>
        <v>Needs Review</v>
      </c>
      <c r="H246" t="str">
        <f>_xlfn.XLOOKUP('01_clean_data'!G246, '04_departments'!$C$5:$C$60,'04_departments'!$D$5:$D$60,"Needs Review")</f>
        <v>Needs Review</v>
      </c>
      <c r="I246" t="str">
        <f>PROPER(TRIM('01_raw_data'!H249))</f>
        <v>Sales Development Representative</v>
      </c>
      <c r="J246" t="str">
        <f>IFERROR(UPPER('01_raw_data'!I249), "")</f>
        <v>L1</v>
      </c>
      <c r="K246" t="str">
        <f>IFERROR(UPPER('01_raw_data'!J249), "")</f>
        <v>M023</v>
      </c>
      <c r="L246" t="str">
        <f>IFERROR(VLOOKUP(K246,'05_manager_mapping'!$A$5:$B$64,2), "Missing")</f>
        <v>Alice Greco</v>
      </c>
      <c r="M246" t="str">
        <f>IFERROR(_xlfn.XLOOKUP('01_raw_data'!L249,'06_location_master'!$B$5:$B$60,'06_location_master'!$C$5:$C$60), "Missing Location")</f>
        <v>Lille</v>
      </c>
      <c r="N246" t="str">
        <f>IFERROR(_xlfn.XLOOKUP(M246,'06_location_master'!$C$5:$C$60,'06_location_master'!$D$5:$D$60), "Missing Country")</f>
        <v>France</v>
      </c>
      <c r="O246" t="str">
        <f>IFERROR(_xlfn.XLOOKUP(M246,'06_location_master'!$C$5:$C$60,'06_location_master'!$E$5:$E$60), "Missing State")</f>
        <v>Hauts-de-France</v>
      </c>
      <c r="P246" s="17">
        <f>IFERROR(--'01_raw_data'!O249,"Missing Date")</f>
        <v>42527</v>
      </c>
      <c r="Q246" s="17" t="str">
        <f>IF(TRIM('01_raw_data'!P249)="","", IFERROR('01_raw_data'!P249, "check"))</f>
        <v/>
      </c>
      <c r="R246" t="str">
        <f>IFERROR(IF(OR(UPPER(TRIM('01_raw_data'!Q249))="A",UPPER(TRIM('01_raw_data'!Q249)="ACTVE"),UPPER(TRIM('01_raw_data'!Q249))="ACTIVE"), "Active", IF(OR(UPPER(TRIM('01_raw_data'!Q249)="INACTIVE"),UPPER(TRIM('01_raw_data'!Q249))="INACTVE"),"Inactive",IF(OR(UPPER(TRIM('01_raw_data'!Q249))="EXITED"), "Exited", IF(OR(UPPER(TRIM('01_raw_data'!Q249))="TERMINATED"), "Terminated", IF(OR(UPPER(TRIM('01_raw_data'!Q249))="LEFT"),"Left",IF(OR(UPPER(TRIM('01_raw_data'!Q249))="RESIGNED"),"Resigned")))))),"Check")</f>
        <v>Active</v>
      </c>
      <c r="S246" s="19">
        <f>IFERROR(IF(VALUE('01_raw_data'!R249)&gt;0,VALUE('01_raw_data'!R249),"Check"),"Check")</f>
        <v>40000</v>
      </c>
      <c r="T246" s="19">
        <f>IFERROR(IF(VALUE('01_raw_data'!S249)&gt;0, VALUE('01_raw_data'!S249), "Check"), "Check")</f>
        <v>2000</v>
      </c>
      <c r="U246">
        <f>IFERROR(VLOOKUP(UPPER(TRIM('01_raw_data'!T249)),'07_performance_master'!$A$5:$B$14,2,FALSE),"Check")</f>
        <v>3</v>
      </c>
      <c r="V246">
        <f>IFERROR(IF(VALUE('01_raw_data'!U249)&gt;0,VALUE('01_raw_data'!U249),"Check"),"Check")</f>
        <v>24</v>
      </c>
      <c r="W246">
        <f>IFERROR(IF(VALUE('01_raw_data'!V249)&gt;=0, VALUE('01_raw_data'!V249), "Check"), "Check")</f>
        <v>11</v>
      </c>
      <c r="X246">
        <f>IFERROR(IF(VALUE('01_raw_data'!W249)&gt;=0, VALUE('01_raw_data'!W249),"Check"), "Check")</f>
        <v>6</v>
      </c>
      <c r="Y246">
        <f>IFERROR(IF(AND(VALUE('01_raw_data'!X249)&gt;=0, VALUE('01_raw_data'!X249)&lt;=100), VALUE('01_raw_data'!X249), "Check"), "Check")</f>
        <v>77</v>
      </c>
      <c r="Z246" t="str">
        <f>IFERROR(IF(OR(UPPER(TRIM('01_raw_data'!Y249))="YES", UPPER(TRIM('01_raw_data'!Y249))="PROMOTED"),"Promoted", IF(OR(UPPER(TRIM('01_raw_data'!Y249))="NO",UPPER(TRIM('01_raw_data'!Y249))="NOT PROMOTED"), "Not Promoted", "Check")),"Check")</f>
        <v>Not Promoted</v>
      </c>
      <c r="AA246" t="str">
        <f>IFERROR(PROPER(TRIM('01_raw_data'!Z249)), "")</f>
        <v>Master'S</v>
      </c>
      <c r="AB246" t="str">
        <f>IFERROR(PROPER(TRIM('01_raw_data'!AA249)),"")</f>
        <v>University Hiring</v>
      </c>
      <c r="AC246" t="str">
        <f>IFERROR(IF(UPPER(TRIM('01_raw_data'!AB249))="HYBRID","Hybrid",IF(OR(UPPER(TRIM('01_raw_data'!AB249))="REMOTE",UPPER(TRIM('01_raw_data'!AB249))="WFH",UPPER(TRIM('01_raw_data'!AB249))="WORK FROM HOME"),"Remote",IF(OR(UPPER(TRIM('01_raw_data'!AB249))="ONSITE",UPPER(TRIM('01_raw_data'!AB249))="ON-SITE",UPPER(TRIM('01_raw_data'!AB249))="OFFICE"),"Office"))),"Check")</f>
        <v>Hybrid</v>
      </c>
      <c r="AD246" t="str">
        <f>IFERROR(VLOOKUP(UPPER(TRIM('01_raw_data'!AC249)),'09_cost_center'!$A$5:$E$19,1,FALSE), "Check")</f>
        <v>EU-CC201</v>
      </c>
      <c r="AE246" t="str">
        <f>IFERROR(IF(OR(UPPER(TRIM('01_raw_data'!AD249))="CONTRACT", UPPER(TRIM('01_raw_data'!AD249))="CONTRACTOR"), "Contract", IF(OR(PROPER(TRIM('01_raw_data'!AD249))="FTE", UPPER(TRIM('01_raw_data'!AD249))="FULL TIME", UPPER(TRIM('01_raw_data'!AD249))="FULL-TIME"), "Full Time", IF(OR(UPPER(TRIM('01_raw_data'!AD249))="INTERN", UPPER(TRIM('01_raw_data'!AD249))="INTERNSHIP"), "Intern", IF(OR(UPPER(TRIM('01_raw_data'!AD249))="PART TIME", UPPER(TRIM('01_raw_data'!AD249))="PART-TIME"), "Part Time")))), "Check")</f>
        <v>Full Time</v>
      </c>
      <c r="AF246">
        <f>IFERROR(IF(AND(VALUE('01_raw_data'!AE249)&gt;=0,VALUE('01_raw_data'!AE249)&lt;=100), VALUE('01_raw_data'!AE249), "Check"), "Check")</f>
        <v>67</v>
      </c>
    </row>
    <row r="247" spans="1:32" x14ac:dyDescent="0.2">
      <c r="A247" t="str">
        <f>"E"&amp;TEXT(VALUE(SUBSTITUTE(UPPER(TRIM('01_raw_data'!A250)),"E","")),"0000")</f>
        <v>E0246</v>
      </c>
      <c r="B247" t="str">
        <f>IF('01_raw_data'!B250="", "", PROPER(TRIM('01_raw_data'!B250)))</f>
        <v>Jan Kaminski</v>
      </c>
      <c r="C247" t="str">
        <f>_xlfn.XLOOKUP(PROPER(TRIM('01_raw_data'!C250)),'03_lookups'!$A$4:$A$9,'03_lookups'!$B$4:$B$9,"Needs Review")</f>
        <v>Female</v>
      </c>
      <c r="D247">
        <f>VALUE('01_raw_data'!D250)</f>
        <v>54</v>
      </c>
      <c r="E247" s="17">
        <f>IF(OR('01_raw_data'!E250="", LOWER(TRIM('01_raw_data'!E250))="not available"), "Missing", '01_raw_data'!E250)</f>
        <v>26116</v>
      </c>
      <c r="F247" t="str">
        <f t="shared" si="3"/>
        <v>Valid</v>
      </c>
      <c r="G247" t="str">
        <f>_xlfn.XLOOKUP(UPPER(TRIM('01_raw_data'!F250)),'04_departments'!A250:A305,'04_departments'!C250:C305,"Needs Review")</f>
        <v>Needs Review</v>
      </c>
      <c r="H247" t="str">
        <f>_xlfn.XLOOKUP('01_clean_data'!G247, '04_departments'!$C$5:$C$60,'04_departments'!$D$5:$D$60,"Needs Review")</f>
        <v>Needs Review</v>
      </c>
      <c r="I247" t="str">
        <f>PROPER(TRIM('01_raw_data'!H250))</f>
        <v>Enterprise Account Manager</v>
      </c>
      <c r="J247" t="str">
        <f>IFERROR(UPPER('01_raw_data'!I250), "")</f>
        <v>L1</v>
      </c>
      <c r="K247" t="str">
        <f>IFERROR(UPPER('01_raw_data'!J250), "")</f>
        <v>M023</v>
      </c>
      <c r="L247" t="str">
        <f>IFERROR(VLOOKUP(K247,'05_manager_mapping'!$A$5:$B$64,2), "Missing")</f>
        <v>Alice Greco</v>
      </c>
      <c r="M247" t="str">
        <f>IFERROR(_xlfn.XLOOKUP('01_raw_data'!L250,'06_location_master'!$B$5:$B$60,'06_location_master'!$C$5:$C$60), "Missing Location")</f>
        <v>Lyon</v>
      </c>
      <c r="N247" t="str">
        <f>IFERROR(_xlfn.XLOOKUP(M247,'06_location_master'!$C$5:$C$60,'06_location_master'!$D$5:$D$60), "Missing Country")</f>
        <v>France</v>
      </c>
      <c r="O247" t="str">
        <f>IFERROR(_xlfn.XLOOKUP(M247,'06_location_master'!$C$5:$C$60,'06_location_master'!$E$5:$E$60), "Missing State")</f>
        <v>Auvergne-Rhone-Alpes</v>
      </c>
      <c r="P247" s="17">
        <f>IFERROR(--'01_raw_data'!O250,"Missing Date")</f>
        <v>44608</v>
      </c>
      <c r="Q247" s="17" t="str">
        <f>IF(TRIM('01_raw_data'!P250)="","", IFERROR('01_raw_data'!P250, "check"))</f>
        <v/>
      </c>
      <c r="R247" t="str">
        <f>IFERROR(IF(OR(UPPER(TRIM('01_raw_data'!Q250))="A",UPPER(TRIM('01_raw_data'!Q250)="ACTVE"),UPPER(TRIM('01_raw_data'!Q250))="ACTIVE"), "Active", IF(OR(UPPER(TRIM('01_raw_data'!Q250)="INACTIVE"),UPPER(TRIM('01_raw_data'!Q250))="INACTVE"),"Inactive",IF(OR(UPPER(TRIM('01_raw_data'!Q250))="EXITED"), "Exited", IF(OR(UPPER(TRIM('01_raw_data'!Q250))="TERMINATED"), "Terminated", IF(OR(UPPER(TRIM('01_raw_data'!Q250))="LEFT"),"Left",IF(OR(UPPER(TRIM('01_raw_data'!Q250))="RESIGNED"),"Resigned")))))),"Check")</f>
        <v>Active</v>
      </c>
      <c r="S247" s="19">
        <f>IFERROR(IF(VALUE('01_raw_data'!R250)&gt;0,VALUE('01_raw_data'!R250),"Check"),"Check")</f>
        <v>41000</v>
      </c>
      <c r="T247" s="19">
        <f>IFERROR(IF(VALUE('01_raw_data'!S250)&gt;0, VALUE('01_raw_data'!S250), "Check"), "Check")</f>
        <v>2000</v>
      </c>
      <c r="U247">
        <f>IFERROR(VLOOKUP(UPPER(TRIM('01_raw_data'!T250)),'07_performance_master'!$A$5:$B$14,2,FALSE),"Check")</f>
        <v>3</v>
      </c>
      <c r="V247">
        <f>IFERROR(IF(VALUE('01_raw_data'!U250)&gt;0,VALUE('01_raw_data'!U250),"Check"),"Check")</f>
        <v>19</v>
      </c>
      <c r="W247">
        <f>IFERROR(IF(VALUE('01_raw_data'!V250)&gt;=0, VALUE('01_raw_data'!V250), "Check"), "Check")</f>
        <v>24</v>
      </c>
      <c r="X247">
        <f>IFERROR(IF(VALUE('01_raw_data'!W250)&gt;=0, VALUE('01_raw_data'!W250),"Check"), "Check")</f>
        <v>18</v>
      </c>
      <c r="Y247">
        <f>IFERROR(IF(AND(VALUE('01_raw_data'!X250)&gt;=0, VALUE('01_raw_data'!X250)&lt;=100), VALUE('01_raw_data'!X250), "Check"), "Check")</f>
        <v>35</v>
      </c>
      <c r="Z247" t="str">
        <f>IFERROR(IF(OR(UPPER(TRIM('01_raw_data'!Y250))="YES", UPPER(TRIM('01_raw_data'!Y250))="PROMOTED"),"Promoted", IF(OR(UPPER(TRIM('01_raw_data'!Y250))="NO",UPPER(TRIM('01_raw_data'!Y250))="NOT PROMOTED"), "Not Promoted", "Check")),"Check")</f>
        <v>Not Promoted</v>
      </c>
      <c r="AA247" t="str">
        <f>IFERROR(PROPER(TRIM('01_raw_data'!Z250)), "")</f>
        <v>Master'S</v>
      </c>
      <c r="AB247" t="str">
        <f>IFERROR(PROPER(TRIM('01_raw_data'!AA250)),"")</f>
        <v>Employee Referral</v>
      </c>
      <c r="AC247" t="str">
        <f>IFERROR(IF(UPPER(TRIM('01_raw_data'!AB250))="HYBRID","Hybrid",IF(OR(UPPER(TRIM('01_raw_data'!AB250))="REMOTE",UPPER(TRIM('01_raw_data'!AB250))="WFH",UPPER(TRIM('01_raw_data'!AB250))="WORK FROM HOME"),"Remote",IF(OR(UPPER(TRIM('01_raw_data'!AB250))="ONSITE",UPPER(TRIM('01_raw_data'!AB250))="ON-SITE",UPPER(TRIM('01_raw_data'!AB250))="OFFICE"),"Office"))),"Check")</f>
        <v>Office</v>
      </c>
      <c r="AD247" t="str">
        <f>IFERROR(VLOOKUP(UPPER(TRIM('01_raw_data'!AC250)),'09_cost_center'!$A$5:$E$19,1,FALSE), "Check")</f>
        <v>EU-CC201</v>
      </c>
      <c r="AE247" t="str">
        <f>IFERROR(IF(OR(UPPER(TRIM('01_raw_data'!AD250))="CONTRACT", UPPER(TRIM('01_raw_data'!AD250))="CONTRACTOR"), "Contract", IF(OR(PROPER(TRIM('01_raw_data'!AD250))="FTE", UPPER(TRIM('01_raw_data'!AD250))="FULL TIME", UPPER(TRIM('01_raw_data'!AD250))="FULL-TIME"), "Full Time", IF(OR(UPPER(TRIM('01_raw_data'!AD250))="INTERN", UPPER(TRIM('01_raw_data'!AD250))="INTERNSHIP"), "Intern", IF(OR(UPPER(TRIM('01_raw_data'!AD250))="PART TIME", UPPER(TRIM('01_raw_data'!AD250))="PART-TIME"), "Part Time")))), "Check")</f>
        <v>Contract</v>
      </c>
      <c r="AF247">
        <f>IFERROR(IF(AND(VALUE('01_raw_data'!AE250)&gt;=0,VALUE('01_raw_data'!AE250)&lt;=100), VALUE('01_raw_data'!AE250), "Check"), "Check")</f>
        <v>45</v>
      </c>
    </row>
    <row r="248" spans="1:32" x14ac:dyDescent="0.2">
      <c r="A248" t="str">
        <f>"E"&amp;TEXT(VALUE(SUBSTITUTE(UPPER(TRIM('01_raw_data'!A251)),"E","")),"0000")</f>
        <v>E0247</v>
      </c>
      <c r="B248" t="str">
        <f>IF('01_raw_data'!B251="", "", PROPER(TRIM('01_raw_data'!B251)))</f>
        <v>Finn Muller</v>
      </c>
      <c r="C248" t="str">
        <f>_xlfn.XLOOKUP(PROPER(TRIM('01_raw_data'!C251)),'03_lookups'!$A$4:$A$9,'03_lookups'!$B$4:$B$9,"Needs Review")</f>
        <v>Male</v>
      </c>
      <c r="D248">
        <f>VALUE('01_raw_data'!D251)</f>
        <v>33</v>
      </c>
      <c r="E248" s="17">
        <f>IF(OR('01_raw_data'!E251="", LOWER(TRIM('01_raw_data'!E251))="not available"), "Missing", '01_raw_data'!E251)</f>
        <v>33987</v>
      </c>
      <c r="F248" t="str">
        <f t="shared" si="3"/>
        <v>Valid</v>
      </c>
      <c r="G248" t="str">
        <f>_xlfn.XLOOKUP(UPPER(TRIM('01_raw_data'!F251)),'04_departments'!A251:A306,'04_departments'!C251:C306,"Needs Review")</f>
        <v>Needs Review</v>
      </c>
      <c r="H248" t="str">
        <f>_xlfn.XLOOKUP('01_clean_data'!G248, '04_departments'!$C$5:$C$60,'04_departments'!$D$5:$D$60,"Needs Review")</f>
        <v>Needs Review</v>
      </c>
      <c r="I248" t="str">
        <f>PROPER(TRIM('01_raw_data'!H251))</f>
        <v>Information Security Engineer</v>
      </c>
      <c r="J248" t="str">
        <f>IFERROR(UPPER('01_raw_data'!I251), "")</f>
        <v>L1</v>
      </c>
      <c r="K248" t="str">
        <f>IFERROR(UPPER('01_raw_data'!J251), "")</f>
        <v>M056</v>
      </c>
      <c r="L248" t="str">
        <f>IFERROR(VLOOKUP(K248,'05_manager_mapping'!$A$5:$B$64,2), "Missing")</f>
        <v>Emily Olsson</v>
      </c>
      <c r="M248" t="str">
        <f>IFERROR(_xlfn.XLOOKUP('01_raw_data'!L251,'06_location_master'!$B$5:$B$60,'06_location_master'!$C$5:$C$60), "Missing Location")</f>
        <v>Manchester</v>
      </c>
      <c r="N248" t="str">
        <f>IFERROR(_xlfn.XLOOKUP(M248,'06_location_master'!$C$5:$C$60,'06_location_master'!$D$5:$D$60), "Missing Country")</f>
        <v>United Kingdom</v>
      </c>
      <c r="O248" t="str">
        <f>IFERROR(_xlfn.XLOOKUP(M248,'06_location_master'!$C$5:$C$60,'06_location_master'!$E$5:$E$60), "Missing State")</f>
        <v>England</v>
      </c>
      <c r="P248" s="17">
        <f>IFERROR(--'01_raw_data'!O251,"Missing Date")</f>
        <v>43187</v>
      </c>
      <c r="Q248" s="17" t="str">
        <f>IF(TRIM('01_raw_data'!P251)="","", IFERROR('01_raw_data'!P251, "check"))</f>
        <v/>
      </c>
      <c r="R248" t="str">
        <f>IFERROR(IF(OR(UPPER(TRIM('01_raw_data'!Q251))="A",UPPER(TRIM('01_raw_data'!Q251)="ACTVE"),UPPER(TRIM('01_raw_data'!Q251))="ACTIVE"), "Active", IF(OR(UPPER(TRIM('01_raw_data'!Q251)="INACTIVE"),UPPER(TRIM('01_raw_data'!Q251))="INACTVE"),"Inactive",IF(OR(UPPER(TRIM('01_raw_data'!Q251))="EXITED"), "Exited", IF(OR(UPPER(TRIM('01_raw_data'!Q251))="TERMINATED"), "Terminated", IF(OR(UPPER(TRIM('01_raw_data'!Q251))="LEFT"),"Left",IF(OR(UPPER(TRIM('01_raw_data'!Q251))="RESIGNED"),"Resigned")))))),"Check")</f>
        <v>Active</v>
      </c>
      <c r="S248" s="19">
        <f>IFERROR(IF(VALUE('01_raw_data'!R251)&gt;0,VALUE('01_raw_data'!R251),"Check"),"Check")</f>
        <v>45000</v>
      </c>
      <c r="T248" s="19" t="str">
        <f>IFERROR(IF(VALUE('01_raw_data'!S251)&gt;0, VALUE('01_raw_data'!S251), "Check"), "Check")</f>
        <v>Check</v>
      </c>
      <c r="U248">
        <f>IFERROR(VLOOKUP(UPPER(TRIM('01_raw_data'!T251)),'07_performance_master'!$A$5:$B$14,2,FALSE),"Check")</f>
        <v>1</v>
      </c>
      <c r="V248">
        <f>IFERROR(IF(VALUE('01_raw_data'!U251)&gt;0,VALUE('01_raw_data'!U251),"Check"),"Check")</f>
        <v>8</v>
      </c>
      <c r="W248">
        <f>IFERROR(IF(VALUE('01_raw_data'!V251)&gt;=0, VALUE('01_raw_data'!V251), "Check"), "Check")</f>
        <v>20</v>
      </c>
      <c r="X248">
        <f>IFERROR(IF(VALUE('01_raw_data'!W251)&gt;=0, VALUE('01_raw_data'!W251),"Check"), "Check")</f>
        <v>21</v>
      </c>
      <c r="Y248">
        <f>IFERROR(IF(AND(VALUE('01_raw_data'!X251)&gt;=0, VALUE('01_raw_data'!X251)&lt;=100), VALUE('01_raw_data'!X251), "Check"), "Check")</f>
        <v>45</v>
      </c>
      <c r="Z248" t="str">
        <f>IFERROR(IF(OR(UPPER(TRIM('01_raw_data'!Y251))="YES", UPPER(TRIM('01_raw_data'!Y251))="PROMOTED"),"Promoted", IF(OR(UPPER(TRIM('01_raw_data'!Y251))="NO",UPPER(TRIM('01_raw_data'!Y251))="NOT PROMOTED"), "Not Promoted", "Check")),"Check")</f>
        <v>Not Promoted</v>
      </c>
      <c r="AA248" t="str">
        <f>IFERROR(PROPER(TRIM('01_raw_data'!Z251)), "")</f>
        <v>Bachelor'S</v>
      </c>
      <c r="AB248" t="str">
        <f>IFERROR(PROPER(TRIM('01_raw_data'!AA251)),"")</f>
        <v>Linkedin</v>
      </c>
      <c r="AC248" t="str">
        <f>IFERROR(IF(UPPER(TRIM('01_raw_data'!AB251))="HYBRID","Hybrid",IF(OR(UPPER(TRIM('01_raw_data'!AB251))="REMOTE",UPPER(TRIM('01_raw_data'!AB251))="WFH",UPPER(TRIM('01_raw_data'!AB251))="WORK FROM HOME"),"Remote",IF(OR(UPPER(TRIM('01_raw_data'!AB251))="ONSITE",UPPER(TRIM('01_raw_data'!AB251))="ON-SITE",UPPER(TRIM('01_raw_data'!AB251))="OFFICE"),"Office"))),"Check")</f>
        <v>Hybrid</v>
      </c>
      <c r="AD248" t="str">
        <f>IFERROR(VLOOKUP(UPPER(TRIM('01_raw_data'!AC251)),'09_cost_center'!$A$5:$E$19,1,FALSE), "Check")</f>
        <v>EU-CC503</v>
      </c>
      <c r="AE248" t="str">
        <f>IFERROR(IF(OR(UPPER(TRIM('01_raw_data'!AD251))="CONTRACT", UPPER(TRIM('01_raw_data'!AD251))="CONTRACTOR"), "Contract", IF(OR(PROPER(TRIM('01_raw_data'!AD251))="FTE", UPPER(TRIM('01_raw_data'!AD251))="FULL TIME", UPPER(TRIM('01_raw_data'!AD251))="FULL-TIME"), "Full Time", IF(OR(UPPER(TRIM('01_raw_data'!AD251))="INTERN", UPPER(TRIM('01_raw_data'!AD251))="INTERNSHIP"), "Intern", IF(OR(UPPER(TRIM('01_raw_data'!AD251))="PART TIME", UPPER(TRIM('01_raw_data'!AD251))="PART-TIME"), "Part Time")))), "Check")</f>
        <v>Full Time</v>
      </c>
      <c r="AF248">
        <f>IFERROR(IF(AND(VALUE('01_raw_data'!AE251)&gt;=0,VALUE('01_raw_data'!AE251)&lt;=100), VALUE('01_raw_data'!AE251), "Check"), "Check")</f>
        <v>26.8</v>
      </c>
    </row>
    <row r="249" spans="1:32" x14ac:dyDescent="0.2">
      <c r="A249" t="str">
        <f>"E"&amp;TEXT(VALUE(SUBSTITUTE(UPPER(TRIM('01_raw_data'!A252)),"E","")),"0000")</f>
        <v>E0248</v>
      </c>
      <c r="B249" t="str">
        <f>IF('01_raw_data'!B252="", "", PROPER(TRIM('01_raw_data'!B252)))</f>
        <v>Sarah Sanchez</v>
      </c>
      <c r="C249" t="str">
        <f>_xlfn.XLOOKUP(PROPER(TRIM('01_raw_data'!C252)),'03_lookups'!$A$4:$A$9,'03_lookups'!$B$4:$B$9,"Needs Review")</f>
        <v>Female</v>
      </c>
      <c r="D249">
        <f>VALUE('01_raw_data'!D252)</f>
        <v>48</v>
      </c>
      <c r="E249" s="17">
        <f>IF(OR('01_raw_data'!E252="", LOWER(TRIM('01_raw_data'!E252))="not available"), "Missing", '01_raw_data'!E252)</f>
        <v>28359</v>
      </c>
      <c r="F249" t="str">
        <f t="shared" si="3"/>
        <v>Valid</v>
      </c>
      <c r="G249" t="str">
        <f>_xlfn.XLOOKUP(UPPER(TRIM('01_raw_data'!F252)),'04_departments'!A252:A307,'04_departments'!C252:C307,"Needs Review")</f>
        <v>Needs Review</v>
      </c>
      <c r="H249" t="str">
        <f>_xlfn.XLOOKUP('01_clean_data'!G249, '04_departments'!$C$5:$C$60,'04_departments'!$D$5:$D$60,"Needs Review")</f>
        <v>Needs Review</v>
      </c>
      <c r="I249" t="str">
        <f>PROPER(TRIM('01_raw_data'!H252))</f>
        <v>Enterprise Account Manager</v>
      </c>
      <c r="J249" t="str">
        <f>IFERROR(UPPER('01_raw_data'!I252), "")</f>
        <v>L3</v>
      </c>
      <c r="K249" t="str">
        <f>IFERROR(UPPER('01_raw_data'!J252), "")</f>
        <v>M026</v>
      </c>
      <c r="L249" t="str">
        <f>IFERROR(VLOOKUP(K249,'05_manager_mapping'!$A$5:$B$64,2), "Missing")</f>
        <v>Sergio Rodrigues</v>
      </c>
      <c r="M249" t="str">
        <f>IFERROR(_xlfn.XLOOKUP('01_raw_data'!L252,'06_location_master'!$B$5:$B$60,'06_location_master'!$C$5:$C$60), "Missing Location")</f>
        <v>Madrid</v>
      </c>
      <c r="N249" t="str">
        <f>IFERROR(_xlfn.XLOOKUP(M249,'06_location_master'!$C$5:$C$60,'06_location_master'!$D$5:$D$60), "Missing Country")</f>
        <v>Spain</v>
      </c>
      <c r="O249" t="str">
        <f>IFERROR(_xlfn.XLOOKUP(M249,'06_location_master'!$C$5:$C$60,'06_location_master'!$E$5:$E$60), "Missing State")</f>
        <v>Community of Madrid</v>
      </c>
      <c r="P249" s="17">
        <f>IFERROR(--'01_raw_data'!O252,"Missing Date")</f>
        <v>45184</v>
      </c>
      <c r="Q249" s="17" t="str">
        <f>IF(TRIM('01_raw_data'!P252)="","", IFERROR('01_raw_data'!P252, "check"))</f>
        <v/>
      </c>
      <c r="R249" t="str">
        <f>IFERROR(IF(OR(UPPER(TRIM('01_raw_data'!Q252))="A",UPPER(TRIM('01_raw_data'!Q252)="ACTVE"),UPPER(TRIM('01_raw_data'!Q252))="ACTIVE"), "Active", IF(OR(UPPER(TRIM('01_raw_data'!Q252)="INACTIVE"),UPPER(TRIM('01_raw_data'!Q252))="INACTVE"),"Inactive",IF(OR(UPPER(TRIM('01_raw_data'!Q252))="EXITED"), "Exited", IF(OR(UPPER(TRIM('01_raw_data'!Q252))="TERMINATED"), "Terminated", IF(OR(UPPER(TRIM('01_raw_data'!Q252))="LEFT"),"Left",IF(OR(UPPER(TRIM('01_raw_data'!Q252))="RESIGNED"),"Resigned")))))),"Check")</f>
        <v>Active</v>
      </c>
      <c r="S249" s="19">
        <f>IFERROR(IF(VALUE('01_raw_data'!R252)&gt;0,VALUE('01_raw_data'!R252),"Check"),"Check")</f>
        <v>69000</v>
      </c>
      <c r="T249" s="19">
        <f>IFERROR(IF(VALUE('01_raw_data'!S252)&gt;0, VALUE('01_raw_data'!S252), "Check"), "Check")</f>
        <v>6200</v>
      </c>
      <c r="U249" t="str">
        <f>IFERROR(VLOOKUP(UPPER(TRIM('01_raw_data'!T252)),'07_performance_master'!$A$5:$B$14,2,FALSE),"Check")</f>
        <v>Check</v>
      </c>
      <c r="V249">
        <f>IFERROR(IF(VALUE('01_raw_data'!U252)&gt;0,VALUE('01_raw_data'!U252),"Check"),"Check")</f>
        <v>16</v>
      </c>
      <c r="W249">
        <f>IFERROR(IF(VALUE('01_raw_data'!V252)&gt;=0, VALUE('01_raw_data'!V252), "Check"), "Check")</f>
        <v>26</v>
      </c>
      <c r="X249">
        <f>IFERROR(IF(VALUE('01_raw_data'!W252)&gt;=0, VALUE('01_raw_data'!W252),"Check"), "Check")</f>
        <v>13</v>
      </c>
      <c r="Y249">
        <f>IFERROR(IF(AND(VALUE('01_raw_data'!X252)&gt;=0, VALUE('01_raw_data'!X252)&lt;=100), VALUE('01_raw_data'!X252), "Check"), "Check")</f>
        <v>81</v>
      </c>
      <c r="Z249" t="str">
        <f>IFERROR(IF(OR(UPPER(TRIM('01_raw_data'!Y252))="YES", UPPER(TRIM('01_raw_data'!Y252))="PROMOTED"),"Promoted", IF(OR(UPPER(TRIM('01_raw_data'!Y252))="NO",UPPER(TRIM('01_raw_data'!Y252))="NOT PROMOTED"), "Not Promoted", "Check")),"Check")</f>
        <v>Not Promoted</v>
      </c>
      <c r="AA249" t="str">
        <f>IFERROR(PROPER(TRIM('01_raw_data'!Z252)), "")</f>
        <v>Master'S</v>
      </c>
      <c r="AB249" t="str">
        <f>IFERROR(PROPER(TRIM('01_raw_data'!AA252)),"")</f>
        <v>Indeed</v>
      </c>
      <c r="AC249" t="str">
        <f>IFERROR(IF(UPPER(TRIM('01_raw_data'!AB252))="HYBRID","Hybrid",IF(OR(UPPER(TRIM('01_raw_data'!AB252))="REMOTE",UPPER(TRIM('01_raw_data'!AB252))="WFH",UPPER(TRIM('01_raw_data'!AB252))="WORK FROM HOME"),"Remote",IF(OR(UPPER(TRIM('01_raw_data'!AB252))="ONSITE",UPPER(TRIM('01_raw_data'!AB252))="ON-SITE",UPPER(TRIM('01_raw_data'!AB252))="OFFICE"),"Office"))),"Check")</f>
        <v>Hybrid</v>
      </c>
      <c r="AD249" t="str">
        <f>IFERROR(VLOOKUP(UPPER(TRIM('01_raw_data'!AC252)),'09_cost_center'!$A$5:$E$19,1,FALSE), "Check")</f>
        <v>EU-CC201</v>
      </c>
      <c r="AE249" t="str">
        <f>IFERROR(IF(OR(UPPER(TRIM('01_raw_data'!AD252))="CONTRACT", UPPER(TRIM('01_raw_data'!AD252))="CONTRACTOR"), "Contract", IF(OR(PROPER(TRIM('01_raw_data'!AD252))="FTE", UPPER(TRIM('01_raw_data'!AD252))="FULL TIME", UPPER(TRIM('01_raw_data'!AD252))="FULL-TIME"), "Full Time", IF(OR(UPPER(TRIM('01_raw_data'!AD252))="INTERN", UPPER(TRIM('01_raw_data'!AD252))="INTERNSHIP"), "Intern", IF(OR(UPPER(TRIM('01_raw_data'!AD252))="PART TIME", UPPER(TRIM('01_raw_data'!AD252))="PART-TIME"), "Part Time")))), "Check")</f>
        <v>Full Time</v>
      </c>
      <c r="AF249">
        <f>IFERROR(IF(AND(VALUE('01_raw_data'!AE252)&gt;=0,VALUE('01_raw_data'!AE252)&lt;=100), VALUE('01_raw_data'!AE252), "Check"), "Check")</f>
        <v>71.8</v>
      </c>
    </row>
    <row r="250" spans="1:32" x14ac:dyDescent="0.2">
      <c r="A250" t="str">
        <f>"E"&amp;TEXT(VALUE(SUBSTITUTE(UPPER(TRIM('01_raw_data'!A253)),"E","")),"0000")</f>
        <v>E0249</v>
      </c>
      <c r="B250" t="str">
        <f>IF('01_raw_data'!B253="", "", PROPER(TRIM('01_raw_data'!B253)))</f>
        <v>Louis Gustafsson</v>
      </c>
      <c r="C250" t="str">
        <f>_xlfn.XLOOKUP(PROPER(TRIM('01_raw_data'!C253)),'03_lookups'!$A$4:$A$9,'03_lookups'!$B$4:$B$9,"Needs Review")</f>
        <v>Female</v>
      </c>
      <c r="D250">
        <f>VALUE('01_raw_data'!D253)</f>
        <v>56</v>
      </c>
      <c r="E250" s="17">
        <f>IF(OR('01_raw_data'!E253="", LOWER(TRIM('01_raw_data'!E253))="not available"), "Missing", '01_raw_data'!E253)</f>
        <v>25587</v>
      </c>
      <c r="F250" t="str">
        <f t="shared" si="3"/>
        <v>Valid</v>
      </c>
      <c r="G250" t="str">
        <f>_xlfn.XLOOKUP(UPPER(TRIM('01_raw_data'!F253)),'04_departments'!A253:A308,'04_departments'!C253:C308,"Needs Review")</f>
        <v>Needs Review</v>
      </c>
      <c r="H250" t="str">
        <f>_xlfn.XLOOKUP('01_clean_data'!G250, '04_departments'!$C$5:$C$60,'04_departments'!$D$5:$D$60,"Needs Review")</f>
        <v>Needs Review</v>
      </c>
      <c r="I250" t="str">
        <f>PROPER(TRIM('01_raw_data'!H253))</f>
        <v>Product Manager</v>
      </c>
      <c r="J250" t="str">
        <f>IFERROR(UPPER('01_raw_data'!I253), "")</f>
        <v>L2</v>
      </c>
      <c r="K250" t="str">
        <f>IFERROR(UPPER('01_raw_data'!J253), "")</f>
        <v>M027</v>
      </c>
      <c r="L250" t="str">
        <f>IFERROR(VLOOKUP(K250,'05_manager_mapping'!$A$5:$B$64,2), "Missing")</f>
        <v>Miguel Persson</v>
      </c>
      <c r="M250" t="str">
        <f>IFERROR(_xlfn.XLOOKUP('01_raw_data'!L253,'06_location_master'!$B$5:$B$60,'06_location_master'!$C$5:$C$60), "Missing Location")</f>
        <v>Berlin</v>
      </c>
      <c r="N250" t="str">
        <f>IFERROR(_xlfn.XLOOKUP(M250,'06_location_master'!$C$5:$C$60,'06_location_master'!$D$5:$D$60), "Missing Country")</f>
        <v>Germany</v>
      </c>
      <c r="O250" t="str">
        <f>IFERROR(_xlfn.XLOOKUP(M250,'06_location_master'!$C$5:$C$60,'06_location_master'!$E$5:$E$60), "Missing State")</f>
        <v>Berlin</v>
      </c>
      <c r="P250" s="17">
        <f>IFERROR(--'01_raw_data'!O253,"Missing Date")</f>
        <v>42540</v>
      </c>
      <c r="Q250" s="17">
        <f>IF(TRIM('01_raw_data'!P253)="","", IFERROR('01_raw_data'!P253, "check"))</f>
        <v>43696</v>
      </c>
      <c r="R250" t="str">
        <f>IFERROR(IF(OR(UPPER(TRIM('01_raw_data'!Q253))="A",UPPER(TRIM('01_raw_data'!Q253)="ACTVE"),UPPER(TRIM('01_raw_data'!Q253))="ACTIVE"), "Active", IF(OR(UPPER(TRIM('01_raw_data'!Q253)="INACTIVE"),UPPER(TRIM('01_raw_data'!Q253))="INACTVE"),"Inactive",IF(OR(UPPER(TRIM('01_raw_data'!Q253))="EXITED"), "Exited", IF(OR(UPPER(TRIM('01_raw_data'!Q253))="TERMINATED"), "Terminated", IF(OR(UPPER(TRIM('01_raw_data'!Q253))="LEFT"),"Left",IF(OR(UPPER(TRIM('01_raw_data'!Q253))="RESIGNED"),"Resigned")))))),"Check")</f>
        <v>Left</v>
      </c>
      <c r="S250" s="19">
        <f>IFERROR(IF(VALUE('01_raw_data'!R253)&gt;0,VALUE('01_raw_data'!R253),"Check"),"Check")</f>
        <v>55000</v>
      </c>
      <c r="T250" s="19">
        <f>IFERROR(IF(VALUE('01_raw_data'!S253)&gt;0, VALUE('01_raw_data'!S253), "Check"), "Check")</f>
        <v>2800</v>
      </c>
      <c r="U250">
        <f>IFERROR(VLOOKUP(UPPER(TRIM('01_raw_data'!T253)),'07_performance_master'!$A$5:$B$14,2,FALSE),"Check")</f>
        <v>3</v>
      </c>
      <c r="V250">
        <f>IFERROR(IF(VALUE('01_raw_data'!U253)&gt;0,VALUE('01_raw_data'!U253),"Check"),"Check")</f>
        <v>7</v>
      </c>
      <c r="W250">
        <f>IFERROR(IF(VALUE('01_raw_data'!V253)&gt;=0, VALUE('01_raw_data'!V253), "Check"), "Check")</f>
        <v>0</v>
      </c>
      <c r="X250">
        <f>IFERROR(IF(VALUE('01_raw_data'!W253)&gt;=0, VALUE('01_raw_data'!W253),"Check"), "Check")</f>
        <v>17</v>
      </c>
      <c r="Y250">
        <f>IFERROR(IF(AND(VALUE('01_raw_data'!X253)&gt;=0, VALUE('01_raw_data'!X253)&lt;=100), VALUE('01_raw_data'!X253), "Check"), "Check")</f>
        <v>65</v>
      </c>
      <c r="Z250" t="str">
        <f>IFERROR(IF(OR(UPPER(TRIM('01_raw_data'!Y253))="YES", UPPER(TRIM('01_raw_data'!Y253))="PROMOTED"),"Promoted", IF(OR(UPPER(TRIM('01_raw_data'!Y253))="NO",UPPER(TRIM('01_raw_data'!Y253))="NOT PROMOTED"), "Not Promoted", "Check")),"Check")</f>
        <v>Not Promoted</v>
      </c>
      <c r="AA250" t="str">
        <f>IFERROR(PROPER(TRIM('01_raw_data'!Z253)), "")</f>
        <v>Phd</v>
      </c>
      <c r="AB250" t="str">
        <f>IFERROR(PROPER(TRIM('01_raw_data'!AA253)),"")</f>
        <v>Internal Transfer</v>
      </c>
      <c r="AC250" t="str">
        <f>IFERROR(IF(UPPER(TRIM('01_raw_data'!AB253))="HYBRID","Hybrid",IF(OR(UPPER(TRIM('01_raw_data'!AB253))="REMOTE",UPPER(TRIM('01_raw_data'!AB253))="WFH",UPPER(TRIM('01_raw_data'!AB253))="WORK FROM HOME"),"Remote",IF(OR(UPPER(TRIM('01_raw_data'!AB253))="ONSITE",UPPER(TRIM('01_raw_data'!AB253))="ON-SITE",UPPER(TRIM('01_raw_data'!AB253))="OFFICE"),"Office"))),"Check")</f>
        <v>Office</v>
      </c>
      <c r="AD250" t="str">
        <f>IFERROR(VLOOKUP(UPPER(TRIM('01_raw_data'!AC253)),'09_cost_center'!$A$5:$E$19,1,FALSE), "Check")</f>
        <v>EU-CC102</v>
      </c>
      <c r="AE250" t="str">
        <f>IFERROR(IF(OR(UPPER(TRIM('01_raw_data'!AD253))="CONTRACT", UPPER(TRIM('01_raw_data'!AD253))="CONTRACTOR"), "Contract", IF(OR(PROPER(TRIM('01_raw_data'!AD253))="FTE", UPPER(TRIM('01_raw_data'!AD253))="FULL TIME", UPPER(TRIM('01_raw_data'!AD253))="FULL-TIME"), "Full Time", IF(OR(UPPER(TRIM('01_raw_data'!AD253))="INTERN", UPPER(TRIM('01_raw_data'!AD253))="INTERNSHIP"), "Intern", IF(OR(UPPER(TRIM('01_raw_data'!AD253))="PART TIME", UPPER(TRIM('01_raw_data'!AD253))="PART-TIME"), "Part Time")))), "Check")</f>
        <v>Full Time</v>
      </c>
      <c r="AF250">
        <f>IFERROR(IF(AND(VALUE('01_raw_data'!AE253)&gt;=0,VALUE('01_raw_data'!AE253)&lt;=100), VALUE('01_raw_data'!AE253), "Check"), "Check")</f>
        <v>53</v>
      </c>
    </row>
    <row r="251" spans="1:32" x14ac:dyDescent="0.2">
      <c r="A251" t="str">
        <f>"E"&amp;TEXT(VALUE(SUBSTITUTE(UPPER(TRIM('01_raw_data'!A254)),"E","")),"0000")</f>
        <v>E0250</v>
      </c>
      <c r="B251" t="str">
        <f>IF('01_raw_data'!B254="", "", PROPER(TRIM('01_raw_data'!B254)))</f>
        <v>Manuel Sousa</v>
      </c>
      <c r="C251" t="str">
        <f>_xlfn.XLOOKUP(PROPER(TRIM('01_raw_data'!C254)),'03_lookups'!$A$4:$A$9,'03_lookups'!$B$4:$B$9,"Needs Review")</f>
        <v>Male</v>
      </c>
      <c r="D251">
        <f>VALUE('01_raw_data'!D254)</f>
        <v>51</v>
      </c>
      <c r="E251" s="17">
        <f>IF(OR('01_raw_data'!E254="", LOWER(TRIM('01_raw_data'!E254))="not available"), "Missing", '01_raw_data'!E254)</f>
        <v>27396</v>
      </c>
      <c r="F251" t="str">
        <f t="shared" si="3"/>
        <v>Valid</v>
      </c>
      <c r="G251" t="str">
        <f>_xlfn.XLOOKUP(UPPER(TRIM('01_raw_data'!F254)),'04_departments'!A254:A309,'04_departments'!C254:C309,"Needs Review")</f>
        <v>Needs Review</v>
      </c>
      <c r="H251" t="str">
        <f>_xlfn.XLOOKUP('01_clean_data'!G251, '04_departments'!$C$5:$C$60,'04_departments'!$D$5:$D$60,"Needs Review")</f>
        <v>Needs Review</v>
      </c>
      <c r="I251" t="str">
        <f>PROPER(TRIM('01_raw_data'!H254))</f>
        <v>Platform Engineer</v>
      </c>
      <c r="J251" t="str">
        <f>IFERROR(UPPER('01_raw_data'!I254), "")</f>
        <v>L6</v>
      </c>
      <c r="K251" t="str">
        <f>IFERROR(UPPER('01_raw_data'!J254), "")</f>
        <v>M048</v>
      </c>
      <c r="L251" t="str">
        <f>IFERROR(VLOOKUP(K251,'05_manager_mapping'!$A$5:$B$64,2), "Missing")</f>
        <v>Jack Schmidt</v>
      </c>
      <c r="M251" t="str">
        <f>IFERROR(_xlfn.XLOOKUP('01_raw_data'!L254,'06_location_master'!$B$5:$B$60,'06_location_master'!$C$5:$C$60), "Missing Location")</f>
        <v>Hamburg</v>
      </c>
      <c r="N251" t="str">
        <f>IFERROR(_xlfn.XLOOKUP(M251,'06_location_master'!$C$5:$C$60,'06_location_master'!$D$5:$D$60), "Missing Country")</f>
        <v>Germany</v>
      </c>
      <c r="O251" t="str">
        <f>IFERROR(_xlfn.XLOOKUP(M251,'06_location_master'!$C$5:$C$60,'06_location_master'!$E$5:$E$60), "Missing State")</f>
        <v>Hamburg</v>
      </c>
      <c r="P251" s="17">
        <f>IFERROR(--'01_raw_data'!O254,"Missing Date")</f>
        <v>45148</v>
      </c>
      <c r="Q251" s="17" t="str">
        <f>IF(TRIM('01_raw_data'!P254)="","", IFERROR('01_raw_data'!P254, "check"))</f>
        <v/>
      </c>
      <c r="R251" t="str">
        <f>IFERROR(IF(OR(UPPER(TRIM('01_raw_data'!Q254))="A",UPPER(TRIM('01_raw_data'!Q254)="ACTVE"),UPPER(TRIM('01_raw_data'!Q254))="ACTIVE"), "Active", IF(OR(UPPER(TRIM('01_raw_data'!Q254)="INACTIVE"),UPPER(TRIM('01_raw_data'!Q254))="INACTVE"),"Inactive",IF(OR(UPPER(TRIM('01_raw_data'!Q254))="EXITED"), "Exited", IF(OR(UPPER(TRIM('01_raw_data'!Q254))="TERMINATED"), "Terminated", IF(OR(UPPER(TRIM('01_raw_data'!Q254))="LEFT"),"Left",IF(OR(UPPER(TRIM('01_raw_data'!Q254))="RESIGNED"),"Resigned")))))),"Check")</f>
        <v>Active</v>
      </c>
      <c r="S251" s="19">
        <f>IFERROR(IF(VALUE('01_raw_data'!R254)&gt;0,VALUE('01_raw_data'!R254),"Check"),"Check")</f>
        <v>189000</v>
      </c>
      <c r="T251" s="19">
        <f>IFERROR(IF(VALUE('01_raw_data'!S254)&gt;0, VALUE('01_raw_data'!S254), "Check"), "Check")</f>
        <v>28400</v>
      </c>
      <c r="U251">
        <f>IFERROR(VLOOKUP(UPPER(TRIM('01_raw_data'!T254)),'07_performance_master'!$A$5:$B$14,2,FALSE),"Check")</f>
        <v>5</v>
      </c>
      <c r="V251">
        <f>IFERROR(IF(VALUE('01_raw_data'!U254)&gt;0,VALUE('01_raw_data'!U254),"Check"),"Check")</f>
        <v>13</v>
      </c>
      <c r="W251">
        <f>IFERROR(IF(VALUE('01_raw_data'!V254)&gt;=0, VALUE('01_raw_data'!V254), "Check"), "Check")</f>
        <v>4</v>
      </c>
      <c r="X251">
        <f>IFERROR(IF(VALUE('01_raw_data'!W254)&gt;=0, VALUE('01_raw_data'!W254),"Check"), "Check")</f>
        <v>9</v>
      </c>
      <c r="Y251">
        <f>IFERROR(IF(AND(VALUE('01_raw_data'!X254)&gt;=0, VALUE('01_raw_data'!X254)&lt;=100), VALUE('01_raw_data'!X254), "Check"), "Check")</f>
        <v>49</v>
      </c>
      <c r="Z251" t="str">
        <f>IFERROR(IF(OR(UPPER(TRIM('01_raw_data'!Y254))="YES", UPPER(TRIM('01_raw_data'!Y254))="PROMOTED"),"Promoted", IF(OR(UPPER(TRIM('01_raw_data'!Y254))="NO",UPPER(TRIM('01_raw_data'!Y254))="NOT PROMOTED"), "Not Promoted", "Check")),"Check")</f>
        <v>Not Promoted</v>
      </c>
      <c r="AA251" t="str">
        <f>IFERROR(PROPER(TRIM('01_raw_data'!Z254)), "")</f>
        <v>Diploma</v>
      </c>
      <c r="AB251" t="str">
        <f>IFERROR(PROPER(TRIM('01_raw_data'!AA254)),"")</f>
        <v>European Job Board</v>
      </c>
      <c r="AC251" t="str">
        <f>IFERROR(IF(UPPER(TRIM('01_raw_data'!AB254))="HYBRID","Hybrid",IF(OR(UPPER(TRIM('01_raw_data'!AB254))="REMOTE",UPPER(TRIM('01_raw_data'!AB254))="WFH",UPPER(TRIM('01_raw_data'!AB254))="WORK FROM HOME"),"Remote",IF(OR(UPPER(TRIM('01_raw_data'!AB254))="ONSITE",UPPER(TRIM('01_raw_data'!AB254))="ON-SITE",UPPER(TRIM('01_raw_data'!AB254))="OFFICE"),"Office"))),"Check")</f>
        <v>Remote</v>
      </c>
      <c r="AD251" t="str">
        <f>IFERROR(VLOOKUP(UPPER(TRIM('01_raw_data'!AC254)),'09_cost_center'!$A$5:$E$19,1,FALSE), "Check")</f>
        <v>EU-CC101</v>
      </c>
      <c r="AE251" t="str">
        <f>IFERROR(IF(OR(UPPER(TRIM('01_raw_data'!AD254))="CONTRACT", UPPER(TRIM('01_raw_data'!AD254))="CONTRACTOR"), "Contract", IF(OR(PROPER(TRIM('01_raw_data'!AD254))="FTE", UPPER(TRIM('01_raw_data'!AD254))="FULL TIME", UPPER(TRIM('01_raw_data'!AD254))="FULL-TIME"), "Full Time", IF(OR(UPPER(TRIM('01_raw_data'!AD254))="INTERN", UPPER(TRIM('01_raw_data'!AD254))="INTERNSHIP"), "Intern", IF(OR(UPPER(TRIM('01_raw_data'!AD254))="PART TIME", UPPER(TRIM('01_raw_data'!AD254))="PART-TIME"), "Part Time")))), "Check")</f>
        <v>Full Time</v>
      </c>
      <c r="AF251">
        <f>IFERROR(IF(AND(VALUE('01_raw_data'!AE254)&gt;=0,VALUE('01_raw_data'!AE254)&lt;=100), VALUE('01_raw_data'!AE254), "Check"), "Check")</f>
        <v>70.900000000000006</v>
      </c>
    </row>
    <row r="252" spans="1:32" x14ac:dyDescent="0.2">
      <c r="A252" t="str">
        <f>"E"&amp;TEXT(VALUE(SUBSTITUTE(UPPER(TRIM('01_raw_data'!A255)),"E","")),"0000")</f>
        <v>E0251</v>
      </c>
      <c r="B252" t="str">
        <f>IF('01_raw_data'!B255="", "", PROPER(TRIM('01_raw_data'!B255)))</f>
        <v>Oscar Weber</v>
      </c>
      <c r="C252" t="str">
        <f>_xlfn.XLOOKUP(PROPER(TRIM('01_raw_data'!C255)),'03_lookups'!$A$4:$A$9,'03_lookups'!$B$4:$B$9,"Needs Review")</f>
        <v>Male</v>
      </c>
      <c r="D252">
        <f>VALUE('01_raw_data'!D255)</f>
        <v>47</v>
      </c>
      <c r="E252" s="17" t="str">
        <f>IF(OR('01_raw_data'!E255="", LOWER(TRIM('01_raw_data'!E255))="not available"), "Missing", '01_raw_data'!E255)</f>
        <v>1978/08/02</v>
      </c>
      <c r="F252" t="str">
        <f t="shared" si="3"/>
        <v>Needs Review</v>
      </c>
      <c r="G252" t="str">
        <f>_xlfn.XLOOKUP(UPPER(TRIM('01_raw_data'!F255)),'04_departments'!A255:A310,'04_departments'!C255:C310,"Needs Review")</f>
        <v>Needs Review</v>
      </c>
      <c r="H252" t="str">
        <f>_xlfn.XLOOKUP('01_clean_data'!G252, '04_departments'!$C$5:$C$60,'04_departments'!$D$5:$D$60,"Needs Review")</f>
        <v>Needs Review</v>
      </c>
      <c r="I252" t="str">
        <f>PROPER(TRIM('01_raw_data'!H255))</f>
        <v>Operations Analyst</v>
      </c>
      <c r="J252" t="str">
        <f>IFERROR(UPPER('01_raw_data'!I255), "")</f>
        <v>L3</v>
      </c>
      <c r="K252" t="str">
        <f>IFERROR(UPPER('01_raw_data'!J255), "")</f>
        <v>M017</v>
      </c>
      <c r="L252" t="str">
        <f>IFERROR(VLOOKUP(K252,'05_manager_mapping'!$A$5:$B$64,2), "Missing")</f>
        <v>Ines Karlsson</v>
      </c>
      <c r="M252" t="str">
        <f>IFERROR(_xlfn.XLOOKUP('01_raw_data'!L255,'06_location_master'!$B$5:$B$60,'06_location_master'!$C$5:$C$60), "Missing Location")</f>
        <v>Missing Location</v>
      </c>
      <c r="N252" t="str">
        <f>IFERROR(_xlfn.XLOOKUP(M252,'06_location_master'!$C$5:$C$60,'06_location_master'!$D$5:$D$60), "Missing Country")</f>
        <v>Missing Country</v>
      </c>
      <c r="O252" t="str">
        <f>IFERROR(_xlfn.XLOOKUP(M252,'06_location_master'!$C$5:$C$60,'06_location_master'!$E$5:$E$60), "Missing State")</f>
        <v>Missing State</v>
      </c>
      <c r="P252" s="17">
        <f>IFERROR(--'01_raw_data'!O255,"Missing Date")</f>
        <v>45216</v>
      </c>
      <c r="Q252" s="17" t="str">
        <f>IF(TRIM('01_raw_data'!P255)="","", IFERROR('01_raw_data'!P255, "check"))</f>
        <v/>
      </c>
      <c r="R252" t="str">
        <f>IFERROR(IF(OR(UPPER(TRIM('01_raw_data'!Q255))="A",UPPER(TRIM('01_raw_data'!Q255)="ACTVE"),UPPER(TRIM('01_raw_data'!Q255))="ACTIVE"), "Active", IF(OR(UPPER(TRIM('01_raw_data'!Q255)="INACTIVE"),UPPER(TRIM('01_raw_data'!Q255))="INACTVE"),"Inactive",IF(OR(UPPER(TRIM('01_raw_data'!Q255))="EXITED"), "Exited", IF(OR(UPPER(TRIM('01_raw_data'!Q255))="TERMINATED"), "Terminated", IF(OR(UPPER(TRIM('01_raw_data'!Q255))="LEFT"),"Left",IF(OR(UPPER(TRIM('01_raw_data'!Q255))="RESIGNED"),"Resigned")))))),"Check")</f>
        <v>Active</v>
      </c>
      <c r="S252" s="19">
        <f>IFERROR(IF(VALUE('01_raw_data'!R255)&gt;0,VALUE('01_raw_data'!R255),"Check"),"Check")</f>
        <v>96000</v>
      </c>
      <c r="T252" s="19">
        <f>IFERROR(IF(VALUE('01_raw_data'!S255)&gt;0, VALUE('01_raw_data'!S255), "Check"), "Check")</f>
        <v>4800</v>
      </c>
      <c r="U252">
        <f>IFERROR(VLOOKUP(UPPER(TRIM('01_raw_data'!T255)),'07_performance_master'!$A$5:$B$14,2,FALSE),"Check")</f>
        <v>3</v>
      </c>
      <c r="V252">
        <f>IFERROR(IF(VALUE('01_raw_data'!U255)&gt;0,VALUE('01_raw_data'!U255),"Check"),"Check")</f>
        <v>38</v>
      </c>
      <c r="W252">
        <f>IFERROR(IF(VALUE('01_raw_data'!V255)&gt;=0, VALUE('01_raw_data'!V255), "Check"), "Check")</f>
        <v>16</v>
      </c>
      <c r="X252">
        <f>IFERROR(IF(VALUE('01_raw_data'!W255)&gt;=0, VALUE('01_raw_data'!W255),"Check"), "Check")</f>
        <v>0</v>
      </c>
      <c r="Y252">
        <f>IFERROR(IF(AND(VALUE('01_raw_data'!X255)&gt;=0, VALUE('01_raw_data'!X255)&lt;=100), VALUE('01_raw_data'!X255), "Check"), "Check")</f>
        <v>72</v>
      </c>
      <c r="Z252" t="str">
        <f>IFERROR(IF(OR(UPPER(TRIM('01_raw_data'!Y255))="YES", UPPER(TRIM('01_raw_data'!Y255))="PROMOTED"),"Promoted", IF(OR(UPPER(TRIM('01_raw_data'!Y255))="NO",UPPER(TRIM('01_raw_data'!Y255))="NOT PROMOTED"), "Not Promoted", "Check")),"Check")</f>
        <v>Not Promoted</v>
      </c>
      <c r="AA252" t="str">
        <f>IFERROR(PROPER(TRIM('01_raw_data'!Z255)), "")</f>
        <v>Diploma</v>
      </c>
      <c r="AB252" t="str">
        <f>IFERROR(PROPER(TRIM('01_raw_data'!AA255)),"")</f>
        <v>Company Careers Page</v>
      </c>
      <c r="AC252" t="str">
        <f>IFERROR(IF(UPPER(TRIM('01_raw_data'!AB255))="HYBRID","Hybrid",IF(OR(UPPER(TRIM('01_raw_data'!AB255))="REMOTE",UPPER(TRIM('01_raw_data'!AB255))="WFH",UPPER(TRIM('01_raw_data'!AB255))="WORK FROM HOME"),"Remote",IF(OR(UPPER(TRIM('01_raw_data'!AB255))="ONSITE",UPPER(TRIM('01_raw_data'!AB255))="ON-SITE",UPPER(TRIM('01_raw_data'!AB255))="OFFICE"),"Office"))),"Check")</f>
        <v>Office</v>
      </c>
      <c r="AD252" t="str">
        <f>IFERROR(VLOOKUP(UPPER(TRIM('01_raw_data'!AC255)),'09_cost_center'!$A$5:$E$19,1,FALSE), "Check")</f>
        <v>EU-CC401</v>
      </c>
      <c r="AE252" t="str">
        <f>IFERROR(IF(OR(UPPER(TRIM('01_raw_data'!AD255))="CONTRACT", UPPER(TRIM('01_raw_data'!AD255))="CONTRACTOR"), "Contract", IF(OR(PROPER(TRIM('01_raw_data'!AD255))="FTE", UPPER(TRIM('01_raw_data'!AD255))="FULL TIME", UPPER(TRIM('01_raw_data'!AD255))="FULL-TIME"), "Full Time", IF(OR(UPPER(TRIM('01_raw_data'!AD255))="INTERN", UPPER(TRIM('01_raw_data'!AD255))="INTERNSHIP"), "Intern", IF(OR(UPPER(TRIM('01_raw_data'!AD255))="PART TIME", UPPER(TRIM('01_raw_data'!AD255))="PART-TIME"), "Part Time")))), "Check")</f>
        <v>Full Time</v>
      </c>
      <c r="AF252">
        <f>IFERROR(IF(AND(VALUE('01_raw_data'!AE255)&gt;=0,VALUE('01_raw_data'!AE255)&lt;=100), VALUE('01_raw_data'!AE255), "Check"), "Check")</f>
        <v>71.7</v>
      </c>
    </row>
    <row r="253" spans="1:32" x14ac:dyDescent="0.2">
      <c r="A253" t="str">
        <f>"E"&amp;TEXT(VALUE(SUBSTITUTE(UPPER(TRIM('01_raw_data'!A256)),"E","")),"0000")</f>
        <v>E0252</v>
      </c>
      <c r="B253" t="str">
        <f>IF('01_raw_data'!B256="", "", PROPER(TRIM('01_raw_data'!B256)))</f>
        <v>Astrid Martinez</v>
      </c>
      <c r="C253" t="str">
        <f>_xlfn.XLOOKUP(PROPER(TRIM('01_raw_data'!C256)),'03_lookups'!$A$4:$A$9,'03_lookups'!$B$4:$B$9,"Needs Review")</f>
        <v>Female</v>
      </c>
      <c r="D253">
        <f>VALUE('01_raw_data'!D256)</f>
        <v>45</v>
      </c>
      <c r="E253" s="17">
        <f>IF(OR('01_raw_data'!E256="", LOWER(TRIM('01_raw_data'!E256))="not available"), "Missing", '01_raw_data'!E256)</f>
        <v>29548</v>
      </c>
      <c r="F253" t="str">
        <f t="shared" si="3"/>
        <v>Valid</v>
      </c>
      <c r="G253" t="str">
        <f>_xlfn.XLOOKUP(UPPER(TRIM('01_raw_data'!F256)),'04_departments'!A256:A311,'04_departments'!C256:C311,"Needs Review")</f>
        <v>Needs Review</v>
      </c>
      <c r="H253" t="str">
        <f>_xlfn.XLOOKUP('01_clean_data'!G253, '04_departments'!$C$5:$C$60,'04_departments'!$D$5:$D$60,"Needs Review")</f>
        <v>Needs Review</v>
      </c>
      <c r="I253" t="str">
        <f>PROPER(TRIM('01_raw_data'!H256))</f>
        <v>Backend Engineer</v>
      </c>
      <c r="J253" t="str">
        <f>IFERROR(UPPER('01_raw_data'!I256), "")</f>
        <v>L5</v>
      </c>
      <c r="K253" t="str">
        <f>IFERROR(UPPER('01_raw_data'!J256), "")</f>
        <v>M044</v>
      </c>
      <c r="L253" t="str">
        <f>IFERROR(VLOOKUP(K253,'05_manager_mapping'!$A$5:$B$64,2), "Missing")</f>
        <v>Sophia Russo</v>
      </c>
      <c r="M253" t="str">
        <f>IFERROR(_xlfn.XLOOKUP('01_raw_data'!L256,'06_location_master'!$B$5:$B$60,'06_location_master'!$C$5:$C$60), "Missing Location")</f>
        <v>Missing Location</v>
      </c>
      <c r="N253" t="str">
        <f>IFERROR(_xlfn.XLOOKUP(M253,'06_location_master'!$C$5:$C$60,'06_location_master'!$D$5:$D$60), "Missing Country")</f>
        <v>Missing Country</v>
      </c>
      <c r="O253" t="str">
        <f>IFERROR(_xlfn.XLOOKUP(M253,'06_location_master'!$C$5:$C$60,'06_location_master'!$E$5:$E$60), "Missing State")</f>
        <v>Missing State</v>
      </c>
      <c r="P253" s="17">
        <f>IFERROR(--'01_raw_data'!O256,"Missing Date")</f>
        <v>43626</v>
      </c>
      <c r="Q253" s="17" t="str">
        <f>IF(TRIM('01_raw_data'!P256)="","", IFERROR('01_raw_data'!P256, "check"))</f>
        <v/>
      </c>
      <c r="R253" t="str">
        <f>IFERROR(IF(OR(UPPER(TRIM('01_raw_data'!Q256))="A",UPPER(TRIM('01_raw_data'!Q256)="ACTVE"),UPPER(TRIM('01_raw_data'!Q256))="ACTIVE"), "Active", IF(OR(UPPER(TRIM('01_raw_data'!Q256)="INACTIVE"),UPPER(TRIM('01_raw_data'!Q256))="INACTVE"),"Inactive",IF(OR(UPPER(TRIM('01_raw_data'!Q256))="EXITED"), "Exited", IF(OR(UPPER(TRIM('01_raw_data'!Q256))="TERMINATED"), "Terminated", IF(OR(UPPER(TRIM('01_raw_data'!Q256))="LEFT"),"Left",IF(OR(UPPER(TRIM('01_raw_data'!Q256))="RESIGNED"),"Resigned")))))),"Check")</f>
        <v>Active</v>
      </c>
      <c r="S253" s="19">
        <f>IFERROR(IF(VALUE('01_raw_data'!R256)&gt;0,VALUE('01_raw_data'!R256),"Check"),"Check")</f>
        <v>163000</v>
      </c>
      <c r="T253" s="19">
        <f>IFERROR(IF(VALUE('01_raw_data'!S256)&gt;0, VALUE('01_raw_data'!S256), "Check"), "Check")</f>
        <v>4900</v>
      </c>
      <c r="U253">
        <f>IFERROR(VLOOKUP(UPPER(TRIM('01_raw_data'!T256)),'07_performance_master'!$A$5:$B$14,2,FALSE),"Check")</f>
        <v>2</v>
      </c>
      <c r="V253">
        <f>IFERROR(IF(VALUE('01_raw_data'!U256)&gt;0,VALUE('01_raw_data'!U256),"Check"),"Check")</f>
        <v>22</v>
      </c>
      <c r="W253">
        <f>IFERROR(IF(VALUE('01_raw_data'!V256)&gt;=0, VALUE('01_raw_data'!V256), "Check"), "Check")</f>
        <v>7</v>
      </c>
      <c r="X253">
        <f>IFERROR(IF(VALUE('01_raw_data'!W256)&gt;=0, VALUE('01_raw_data'!W256),"Check"), "Check")</f>
        <v>28</v>
      </c>
      <c r="Y253">
        <f>IFERROR(IF(AND(VALUE('01_raw_data'!X256)&gt;=0, VALUE('01_raw_data'!X256)&lt;=100), VALUE('01_raw_data'!X256), "Check"), "Check")</f>
        <v>54</v>
      </c>
      <c r="Z253" t="str">
        <f>IFERROR(IF(OR(UPPER(TRIM('01_raw_data'!Y256))="YES", UPPER(TRIM('01_raw_data'!Y256))="PROMOTED"),"Promoted", IF(OR(UPPER(TRIM('01_raw_data'!Y256))="NO",UPPER(TRIM('01_raw_data'!Y256))="NOT PROMOTED"), "Not Promoted", "Check")),"Check")</f>
        <v>Not Promoted</v>
      </c>
      <c r="AA253" t="str">
        <f>IFERROR(PROPER(TRIM('01_raw_data'!Z256)), "")</f>
        <v>Bachelor'S</v>
      </c>
      <c r="AB253" t="str">
        <f>IFERROR(PROPER(TRIM('01_raw_data'!AA256)),"")</f>
        <v>Company Careers Page</v>
      </c>
      <c r="AC253" t="str">
        <f>IFERROR(IF(UPPER(TRIM('01_raw_data'!AB256))="HYBRID","Hybrid",IF(OR(UPPER(TRIM('01_raw_data'!AB256))="REMOTE",UPPER(TRIM('01_raw_data'!AB256))="WFH",UPPER(TRIM('01_raw_data'!AB256))="WORK FROM HOME"),"Remote",IF(OR(UPPER(TRIM('01_raw_data'!AB256))="ONSITE",UPPER(TRIM('01_raw_data'!AB256))="ON-SITE",UPPER(TRIM('01_raw_data'!AB256))="OFFICE"),"Office"))),"Check")</f>
        <v>Hybrid</v>
      </c>
      <c r="AD253" t="str">
        <f>IFERROR(VLOOKUP(UPPER(TRIM('01_raw_data'!AC256)),'09_cost_center'!$A$5:$E$19,1,FALSE), "Check")</f>
        <v>EU-CC101</v>
      </c>
      <c r="AE253" t="str">
        <f>IFERROR(IF(OR(UPPER(TRIM('01_raw_data'!AD256))="CONTRACT", UPPER(TRIM('01_raw_data'!AD256))="CONTRACTOR"), "Contract", IF(OR(PROPER(TRIM('01_raw_data'!AD256))="FTE", UPPER(TRIM('01_raw_data'!AD256))="FULL TIME", UPPER(TRIM('01_raw_data'!AD256))="FULL-TIME"), "Full Time", IF(OR(UPPER(TRIM('01_raw_data'!AD256))="INTERN", UPPER(TRIM('01_raw_data'!AD256))="INTERNSHIP"), "Intern", IF(OR(UPPER(TRIM('01_raw_data'!AD256))="PART TIME", UPPER(TRIM('01_raw_data'!AD256))="PART-TIME"), "Part Time")))), "Check")</f>
        <v>Full Time</v>
      </c>
      <c r="AF253">
        <f>IFERROR(IF(AND(VALUE('01_raw_data'!AE256)&gt;=0,VALUE('01_raw_data'!AE256)&lt;=100), VALUE('01_raw_data'!AE256), "Check"), "Check")</f>
        <v>42.4</v>
      </c>
    </row>
    <row r="254" spans="1:32" x14ac:dyDescent="0.2">
      <c r="A254" t="str">
        <f>"E"&amp;TEXT(VALUE(SUBSTITUTE(UPPER(TRIM('01_raw_data'!A257)),"E","")),"0000")</f>
        <v>E0233</v>
      </c>
      <c r="B254" t="str">
        <f>IF('01_raw_data'!B257="", "", PROPER(TRIM('01_raw_data'!B257)))</f>
        <v>Elsa Olsson</v>
      </c>
      <c r="C254" t="str">
        <f>_xlfn.XLOOKUP(PROPER(TRIM('01_raw_data'!C257)),'03_lookups'!$A$4:$A$9,'03_lookups'!$B$4:$B$9,"Needs Review")</f>
        <v>Male</v>
      </c>
      <c r="D254">
        <f>VALUE('01_raw_data'!D257)</f>
        <v>35</v>
      </c>
      <c r="E254" s="17">
        <f>IF(OR('01_raw_data'!E257="", LOWER(TRIM('01_raw_data'!E257))="not available"), "Missing", '01_raw_data'!E257)</f>
        <v>33248</v>
      </c>
      <c r="F254" t="str">
        <f t="shared" si="3"/>
        <v>Valid</v>
      </c>
      <c r="G254" t="str">
        <f>_xlfn.XLOOKUP(UPPER(TRIM('01_raw_data'!F257)),'04_departments'!A257:A312,'04_departments'!C257:C312,"Needs Review")</f>
        <v>Needs Review</v>
      </c>
      <c r="H254" t="str">
        <f>_xlfn.XLOOKUP('01_clean_data'!G254, '04_departments'!$C$5:$C$60,'04_departments'!$D$5:$D$60,"Needs Review")</f>
        <v>Needs Review</v>
      </c>
      <c r="I254" t="str">
        <f>PROPER(TRIM('01_raw_data'!H257))</f>
        <v>Client Success Associate</v>
      </c>
      <c r="J254" t="str">
        <f>IFERROR(UPPER('01_raw_data'!I257), "")</f>
        <v>L5</v>
      </c>
      <c r="K254" t="str">
        <f>IFERROR(UPPER('01_raw_data'!J257), "")</f>
        <v>M019</v>
      </c>
      <c r="L254" t="str">
        <f>IFERROR(VLOOKUP(K254,'05_manager_mapping'!$A$5:$B$64,2), "Missing")</f>
        <v>Axel Martin</v>
      </c>
      <c r="M254" t="str">
        <f>IFERROR(_xlfn.XLOOKUP('01_raw_data'!L257,'06_location_master'!$B$5:$B$60,'06_location_master'!$C$5:$C$60), "Missing Location")</f>
        <v>Lisbon</v>
      </c>
      <c r="N254" t="str">
        <f>IFERROR(_xlfn.XLOOKUP(M254,'06_location_master'!$C$5:$C$60,'06_location_master'!$D$5:$D$60), "Missing Country")</f>
        <v>Portugal</v>
      </c>
      <c r="O254" t="str">
        <f>IFERROR(_xlfn.XLOOKUP(M254,'06_location_master'!$C$5:$C$60,'06_location_master'!$E$5:$E$60), "Missing State")</f>
        <v>Lisbon District</v>
      </c>
      <c r="P254" s="17">
        <f>IFERROR(--'01_raw_data'!O257,"Missing Date")</f>
        <v>44745</v>
      </c>
      <c r="Q254" s="17">
        <f>IF(TRIM('01_raw_data'!P257)="","", IFERROR('01_raw_data'!P257, "check"))</f>
        <v>46143</v>
      </c>
      <c r="R254" t="str">
        <f>IFERROR(IF(OR(UPPER(TRIM('01_raw_data'!Q257))="A",UPPER(TRIM('01_raw_data'!Q257)="ACTVE"),UPPER(TRIM('01_raw_data'!Q257))="ACTIVE"), "Active", IF(OR(UPPER(TRIM('01_raw_data'!Q257)="INACTIVE"),UPPER(TRIM('01_raw_data'!Q257))="INACTVE"),"Inactive",IF(OR(UPPER(TRIM('01_raw_data'!Q257))="EXITED"), "Exited", IF(OR(UPPER(TRIM('01_raw_data'!Q257))="TERMINATED"), "Terminated", IF(OR(UPPER(TRIM('01_raw_data'!Q257))="LEFT"),"Left",IF(OR(UPPER(TRIM('01_raw_data'!Q257))="RESIGNED"),"Resigned")))))),"Check")</f>
        <v>Terminated</v>
      </c>
      <c r="S254" s="19">
        <f>IFERROR(IF(VALUE('01_raw_data'!R257)&gt;0,VALUE('01_raw_data'!R257),"Check"),"Check")</f>
        <v>121000</v>
      </c>
      <c r="T254" s="19">
        <f>IFERROR(IF(VALUE('01_raw_data'!S257)&gt;0, VALUE('01_raw_data'!S257), "Check"), "Check")</f>
        <v>7300</v>
      </c>
      <c r="U254">
        <f>IFERROR(VLOOKUP(UPPER(TRIM('01_raw_data'!T257)),'07_performance_master'!$A$5:$B$14,2,FALSE),"Check")</f>
        <v>3</v>
      </c>
      <c r="V254">
        <f>IFERROR(IF(VALUE('01_raw_data'!U257)&gt;0,VALUE('01_raw_data'!U257),"Check"),"Check")</f>
        <v>19</v>
      </c>
      <c r="W254">
        <f>IFERROR(IF(VALUE('01_raw_data'!V257)&gt;=0, VALUE('01_raw_data'!V257), "Check"), "Check")</f>
        <v>3</v>
      </c>
      <c r="X254">
        <f>IFERROR(IF(VALUE('01_raw_data'!W257)&gt;=0, VALUE('01_raw_data'!W257),"Check"), "Check")</f>
        <v>15</v>
      </c>
      <c r="Y254">
        <f>IFERROR(IF(AND(VALUE('01_raw_data'!X257)&gt;=0, VALUE('01_raw_data'!X257)&lt;=100), VALUE('01_raw_data'!X257), "Check"), "Check")</f>
        <v>61</v>
      </c>
      <c r="Z254" t="str">
        <f>IFERROR(IF(OR(UPPER(TRIM('01_raw_data'!Y257))="YES", UPPER(TRIM('01_raw_data'!Y257))="PROMOTED"),"Promoted", IF(OR(UPPER(TRIM('01_raw_data'!Y257))="NO",UPPER(TRIM('01_raw_data'!Y257))="NOT PROMOTED"), "Not Promoted", "Check")),"Check")</f>
        <v>Not Promoted</v>
      </c>
      <c r="AA254" t="str">
        <f>IFERROR(PROPER(TRIM('01_raw_data'!Z257)), "")</f>
        <v>Bachelor'S</v>
      </c>
      <c r="AB254" t="str">
        <f>IFERROR(PROPER(TRIM('01_raw_data'!AA257)),"")</f>
        <v>European Job Board</v>
      </c>
      <c r="AC254" t="str">
        <f>IFERROR(IF(UPPER(TRIM('01_raw_data'!AB257))="HYBRID","Hybrid",IF(OR(UPPER(TRIM('01_raw_data'!AB257))="REMOTE",UPPER(TRIM('01_raw_data'!AB257))="WFH",UPPER(TRIM('01_raw_data'!AB257))="WORK FROM HOME"),"Remote",IF(OR(UPPER(TRIM('01_raw_data'!AB257))="ONSITE",UPPER(TRIM('01_raw_data'!AB257))="ON-SITE",UPPER(TRIM('01_raw_data'!AB257))="OFFICE"),"Office"))),"Check")</f>
        <v>Office</v>
      </c>
      <c r="AD254" t="str">
        <f>IFERROR(VLOOKUP(UPPER(TRIM('01_raw_data'!AC257)),'09_cost_center'!$A$5:$E$19,1,FALSE), "Check")</f>
        <v>EU-CC202</v>
      </c>
      <c r="AE254" t="str">
        <f>IFERROR(IF(OR(UPPER(TRIM('01_raw_data'!AD257))="CONTRACT", UPPER(TRIM('01_raw_data'!AD257))="CONTRACTOR"), "Contract", IF(OR(PROPER(TRIM('01_raw_data'!AD257))="FTE", UPPER(TRIM('01_raw_data'!AD257))="FULL TIME", UPPER(TRIM('01_raw_data'!AD257))="FULL-TIME"), "Full Time", IF(OR(UPPER(TRIM('01_raw_data'!AD257))="INTERN", UPPER(TRIM('01_raw_data'!AD257))="INTERNSHIP"), "Intern", IF(OR(UPPER(TRIM('01_raw_data'!AD257))="PART TIME", UPPER(TRIM('01_raw_data'!AD257))="PART-TIME"), "Part Time")))), "Check")</f>
        <v>Contract</v>
      </c>
      <c r="AF254">
        <f>IFERROR(IF(AND(VALUE('01_raw_data'!AE257)&gt;=0,VALUE('01_raw_data'!AE257)&lt;=100), VALUE('01_raw_data'!AE257), "Check"), "Check")</f>
        <v>55.6</v>
      </c>
    </row>
    <row r="255" spans="1:32" x14ac:dyDescent="0.2">
      <c r="A255" t="str">
        <f>"E"&amp;TEXT(VALUE(SUBSTITUTE(UPPER(TRIM('01_raw_data'!A258)),"E","")),"0000")</f>
        <v>E0254</v>
      </c>
      <c r="B255" t="str">
        <f>IF('01_raw_data'!B258="", "", PROPER(TRIM('01_raw_data'!B258)))</f>
        <v>Arvid Bos</v>
      </c>
      <c r="C255" t="str">
        <f>_xlfn.XLOOKUP(PROPER(TRIM('01_raw_data'!C258)),'03_lookups'!$A$4:$A$9,'03_lookups'!$B$4:$B$9,"Needs Review")</f>
        <v>Female</v>
      </c>
      <c r="D255">
        <f>VALUE('01_raw_data'!D258)</f>
        <v>51</v>
      </c>
      <c r="E255" s="17">
        <f>IF(OR('01_raw_data'!E258="", LOWER(TRIM('01_raw_data'!E258))="not available"), "Missing", '01_raw_data'!E258)</f>
        <v>27445</v>
      </c>
      <c r="F255" t="str">
        <f t="shared" si="3"/>
        <v>Valid</v>
      </c>
      <c r="G255" t="str">
        <f>_xlfn.XLOOKUP(UPPER(TRIM('01_raw_data'!F258)),'04_departments'!A258:A313,'04_departments'!C258:C313,"Needs Review")</f>
        <v>Needs Review</v>
      </c>
      <c r="H255" t="str">
        <f>_xlfn.XLOOKUP('01_clean_data'!G255, '04_departments'!$C$5:$C$60,'04_departments'!$D$5:$D$60,"Needs Review")</f>
        <v>Needs Review</v>
      </c>
      <c r="I255" t="str">
        <f>PROPER(TRIM('01_raw_data'!H258))</f>
        <v>Backend Engineer</v>
      </c>
      <c r="J255" t="str">
        <f>IFERROR(UPPER('01_raw_data'!I258), "")</f>
        <v>L1</v>
      </c>
      <c r="K255" t="str">
        <f>IFERROR(UPPER('01_raw_data'!J258), "")</f>
        <v>M039</v>
      </c>
      <c r="L255" t="str">
        <f>IFERROR(VLOOKUP(K255,'05_manager_mapping'!$A$5:$B$64,2), "Missing")</f>
        <v>Freya Martinez</v>
      </c>
      <c r="M255" t="str">
        <f>IFERROR(_xlfn.XLOOKUP('01_raw_data'!L258,'06_location_master'!$B$5:$B$60,'06_location_master'!$C$5:$C$60), "Missing Location")</f>
        <v>Missing Location</v>
      </c>
      <c r="N255" t="str">
        <f>IFERROR(_xlfn.XLOOKUP(M255,'06_location_master'!$C$5:$C$60,'06_location_master'!$D$5:$D$60), "Missing Country")</f>
        <v>Missing Country</v>
      </c>
      <c r="O255" t="str">
        <f>IFERROR(_xlfn.XLOOKUP(M255,'06_location_master'!$C$5:$C$60,'06_location_master'!$E$5:$E$60), "Missing State")</f>
        <v>Missing State</v>
      </c>
      <c r="P255" s="17">
        <f>IFERROR(--'01_raw_data'!O258,"Missing Date")</f>
        <v>45508</v>
      </c>
      <c r="Q255" s="17" t="str">
        <f>IF(TRIM('01_raw_data'!P258)="","", IFERROR('01_raw_data'!P258, "check"))</f>
        <v/>
      </c>
      <c r="R255" t="str">
        <f>IFERROR(IF(OR(UPPER(TRIM('01_raw_data'!Q258))="A",UPPER(TRIM('01_raw_data'!Q258)="ACTVE"),UPPER(TRIM('01_raw_data'!Q258))="ACTIVE"), "Active", IF(OR(UPPER(TRIM('01_raw_data'!Q258)="INACTIVE"),UPPER(TRIM('01_raw_data'!Q258))="INACTVE"),"Inactive",IF(OR(UPPER(TRIM('01_raw_data'!Q258))="EXITED"), "Exited", IF(OR(UPPER(TRIM('01_raw_data'!Q258))="TERMINATED"), "Terminated", IF(OR(UPPER(TRIM('01_raw_data'!Q258))="LEFT"),"Left",IF(OR(UPPER(TRIM('01_raw_data'!Q258))="RESIGNED"),"Resigned")))))),"Check")</f>
        <v>Active</v>
      </c>
      <c r="S255" s="19">
        <f>IFERROR(IF(VALUE('01_raw_data'!R258)&gt;0,VALUE('01_raw_data'!R258),"Check"),"Check")</f>
        <v>43000</v>
      </c>
      <c r="T255" s="19">
        <f>IFERROR(IF(VALUE('01_raw_data'!S258)&gt;0, VALUE('01_raw_data'!S258), "Check"), "Check")</f>
        <v>2200</v>
      </c>
      <c r="U255">
        <f>IFERROR(VLOOKUP(UPPER(TRIM('01_raw_data'!T258)),'07_performance_master'!$A$5:$B$14,2,FALSE),"Check")</f>
        <v>3</v>
      </c>
      <c r="V255">
        <f>IFERROR(IF(VALUE('01_raw_data'!U258)&gt;0,VALUE('01_raw_data'!U258),"Check"),"Check")</f>
        <v>5</v>
      </c>
      <c r="W255">
        <f>IFERROR(IF(VALUE('01_raw_data'!V258)&gt;=0, VALUE('01_raw_data'!V258), "Check"), "Check")</f>
        <v>15</v>
      </c>
      <c r="X255">
        <f>IFERROR(IF(VALUE('01_raw_data'!W258)&gt;=0, VALUE('01_raw_data'!W258),"Check"), "Check")</f>
        <v>12</v>
      </c>
      <c r="Y255">
        <f>IFERROR(IF(AND(VALUE('01_raw_data'!X258)&gt;=0, VALUE('01_raw_data'!X258)&lt;=100), VALUE('01_raw_data'!X258), "Check"), "Check")</f>
        <v>70</v>
      </c>
      <c r="Z255" t="str">
        <f>IFERROR(IF(OR(UPPER(TRIM('01_raw_data'!Y258))="YES", UPPER(TRIM('01_raw_data'!Y258))="PROMOTED"),"Promoted", IF(OR(UPPER(TRIM('01_raw_data'!Y258))="NO",UPPER(TRIM('01_raw_data'!Y258))="NOT PROMOTED"), "Not Promoted", "Check")),"Check")</f>
        <v>Not Promoted</v>
      </c>
      <c r="AA255" t="str">
        <f>IFERROR(PROPER(TRIM('01_raw_data'!Z258)), "")</f>
        <v>Bachelor'S</v>
      </c>
      <c r="AB255" t="str">
        <f>IFERROR(PROPER(TRIM('01_raw_data'!AA258)),"")</f>
        <v>Employee Referral</v>
      </c>
      <c r="AC255" t="str">
        <f>IFERROR(IF(UPPER(TRIM('01_raw_data'!AB258))="HYBRID","Hybrid",IF(OR(UPPER(TRIM('01_raw_data'!AB258))="REMOTE",UPPER(TRIM('01_raw_data'!AB258))="WFH",UPPER(TRIM('01_raw_data'!AB258))="WORK FROM HOME"),"Remote",IF(OR(UPPER(TRIM('01_raw_data'!AB258))="ONSITE",UPPER(TRIM('01_raw_data'!AB258))="ON-SITE",UPPER(TRIM('01_raw_data'!AB258))="OFFICE"),"Office"))),"Check")</f>
        <v>Hybrid</v>
      </c>
      <c r="AD255" t="str">
        <f>IFERROR(VLOOKUP(UPPER(TRIM('01_raw_data'!AC258)),'09_cost_center'!$A$5:$E$19,1,FALSE), "Check")</f>
        <v>EU-CC101</v>
      </c>
      <c r="AE255" t="str">
        <f>IFERROR(IF(OR(UPPER(TRIM('01_raw_data'!AD258))="CONTRACT", UPPER(TRIM('01_raw_data'!AD258))="CONTRACTOR"), "Contract", IF(OR(PROPER(TRIM('01_raw_data'!AD258))="FTE", UPPER(TRIM('01_raw_data'!AD258))="FULL TIME", UPPER(TRIM('01_raw_data'!AD258))="FULL-TIME"), "Full Time", IF(OR(UPPER(TRIM('01_raw_data'!AD258))="INTERN", UPPER(TRIM('01_raw_data'!AD258))="INTERNSHIP"), "Intern", IF(OR(UPPER(TRIM('01_raw_data'!AD258))="PART TIME", UPPER(TRIM('01_raw_data'!AD258))="PART-TIME"), "Part Time")))), "Check")</f>
        <v>Full Time</v>
      </c>
      <c r="AF255">
        <f>IFERROR(IF(AND(VALUE('01_raw_data'!AE258)&gt;=0,VALUE('01_raw_data'!AE258)&lt;=100), VALUE('01_raw_data'!AE258), "Check"), "Check")</f>
        <v>56.8</v>
      </c>
    </row>
    <row r="256" spans="1:32" x14ac:dyDescent="0.2">
      <c r="A256" t="str">
        <f>"E"&amp;TEXT(VALUE(SUBSTITUTE(UPPER(TRIM('01_raw_data'!A259)),"E","")),"0000")</f>
        <v>E0255</v>
      </c>
      <c r="B256" t="str">
        <f>IF('01_raw_data'!B259="", "", PROPER(TRIM('01_raw_data'!B259)))</f>
        <v>Diego Karlsson</v>
      </c>
      <c r="C256" t="str">
        <f>_xlfn.XLOOKUP(PROPER(TRIM('01_raw_data'!C259)),'03_lookups'!$A$4:$A$9,'03_lookups'!$B$4:$B$9,"Needs Review")</f>
        <v>Male</v>
      </c>
      <c r="D256">
        <f>VALUE('01_raw_data'!D259)</f>
        <v>38</v>
      </c>
      <c r="E256" s="17">
        <f>IF(OR('01_raw_data'!E259="", LOWER(TRIM('01_raw_data'!E259))="not available"), "Missing", '01_raw_data'!E259)</f>
        <v>31987</v>
      </c>
      <c r="F256" t="str">
        <f t="shared" si="3"/>
        <v>Valid</v>
      </c>
      <c r="G256" t="str">
        <f>_xlfn.XLOOKUP(UPPER(TRIM('01_raw_data'!F259)),'04_departments'!A259:A314,'04_departments'!C259:C314,"Needs Review")</f>
        <v>Needs Review</v>
      </c>
      <c r="H256" t="str">
        <f>_xlfn.XLOOKUP('01_clean_data'!G256, '04_departments'!$C$5:$C$60,'04_departments'!$D$5:$D$60,"Needs Review")</f>
        <v>Needs Review</v>
      </c>
      <c r="I256" t="str">
        <f>PROPER(TRIM('01_raw_data'!H259))</f>
        <v>Hr Associate</v>
      </c>
      <c r="J256" t="str">
        <f>IFERROR(UPPER('01_raw_data'!I259), "")</f>
        <v>L6</v>
      </c>
      <c r="K256" t="str">
        <f>IFERROR(UPPER('01_raw_data'!J259), "")</f>
        <v>M052</v>
      </c>
      <c r="L256" t="str">
        <f>IFERROR(VLOOKUP(K256,'05_manager_mapping'!$A$5:$B$64,2), "Missing")</f>
        <v>Hugo Schulz</v>
      </c>
      <c r="M256" t="str">
        <f>IFERROR(_xlfn.XLOOKUP('01_raw_data'!L259,'06_location_master'!$B$5:$B$60,'06_location_master'!$C$5:$C$60), "Missing Location")</f>
        <v>Amsterdam</v>
      </c>
      <c r="N256" t="str">
        <f>IFERROR(_xlfn.XLOOKUP(M256,'06_location_master'!$C$5:$C$60,'06_location_master'!$D$5:$D$60), "Missing Country")</f>
        <v>Netherlands</v>
      </c>
      <c r="O256" t="str">
        <f>IFERROR(_xlfn.XLOOKUP(M256,'06_location_master'!$C$5:$C$60,'06_location_master'!$E$5:$E$60), "Missing State")</f>
        <v>North Holland</v>
      </c>
      <c r="P256" s="17">
        <f>IFERROR(--'01_raw_data'!O259,"Missing Date")</f>
        <v>44687</v>
      </c>
      <c r="Q256" s="17" t="str">
        <f>IF(TRIM('01_raw_data'!P259)="","", IFERROR('01_raw_data'!P259, "check"))</f>
        <v/>
      </c>
      <c r="R256" t="str">
        <f>IFERROR(IF(OR(UPPER(TRIM('01_raw_data'!Q259))="A",UPPER(TRIM('01_raw_data'!Q259)="ACTVE"),UPPER(TRIM('01_raw_data'!Q259))="ACTIVE"), "Active", IF(OR(UPPER(TRIM('01_raw_data'!Q259)="INACTIVE"),UPPER(TRIM('01_raw_data'!Q259))="INACTVE"),"Inactive",IF(OR(UPPER(TRIM('01_raw_data'!Q259))="EXITED"), "Exited", IF(OR(UPPER(TRIM('01_raw_data'!Q259))="TERMINATED"), "Terminated", IF(OR(UPPER(TRIM('01_raw_data'!Q259))="LEFT"),"Left",IF(OR(UPPER(TRIM('01_raw_data'!Q259))="RESIGNED"),"Resigned")))))),"Check")</f>
        <v>Active</v>
      </c>
      <c r="S256" s="19" t="str">
        <f>IFERROR(IF(VALUE('01_raw_data'!R259)&gt;0,VALUE('01_raw_data'!R259),"Check"),"Check")</f>
        <v>Check</v>
      </c>
      <c r="T256" s="19">
        <f>IFERROR(IF(VALUE('01_raw_data'!S259)&gt;0, VALUE('01_raw_data'!S259), "Check"), "Check")</f>
        <v>10300</v>
      </c>
      <c r="U256">
        <f>IFERROR(VLOOKUP(UPPER(TRIM('01_raw_data'!T259)),'07_performance_master'!$A$5:$B$14,2,FALSE),"Check")</f>
        <v>3</v>
      </c>
      <c r="V256">
        <f>IFERROR(IF(VALUE('01_raw_data'!U259)&gt;0,VALUE('01_raw_data'!U259),"Check"),"Check")</f>
        <v>20</v>
      </c>
      <c r="W256">
        <f>IFERROR(IF(VALUE('01_raw_data'!V259)&gt;=0, VALUE('01_raw_data'!V259), "Check"), "Check")</f>
        <v>8</v>
      </c>
      <c r="X256">
        <f>IFERROR(IF(VALUE('01_raw_data'!W259)&gt;=0, VALUE('01_raw_data'!W259),"Check"), "Check")</f>
        <v>20</v>
      </c>
      <c r="Y256">
        <f>IFERROR(IF(AND(VALUE('01_raw_data'!X259)&gt;=0, VALUE('01_raw_data'!X259)&lt;=100), VALUE('01_raw_data'!X259), "Check"), "Check")</f>
        <v>66</v>
      </c>
      <c r="Z256" t="str">
        <f>IFERROR(IF(OR(UPPER(TRIM('01_raw_data'!Y259))="YES", UPPER(TRIM('01_raw_data'!Y259))="PROMOTED"),"Promoted", IF(OR(UPPER(TRIM('01_raw_data'!Y259))="NO",UPPER(TRIM('01_raw_data'!Y259))="NOT PROMOTED"), "Not Promoted", "Check")),"Check")</f>
        <v>Not Promoted</v>
      </c>
      <c r="AA256" t="str">
        <f>IFERROR(PROPER(TRIM('01_raw_data'!Z259)), "")</f>
        <v>Master'S</v>
      </c>
      <c r="AB256" t="str">
        <f>IFERROR(PROPER(TRIM('01_raw_data'!AA259)),"")</f>
        <v>Agency</v>
      </c>
      <c r="AC256" t="str">
        <f>IFERROR(IF(UPPER(TRIM('01_raw_data'!AB259))="HYBRID","Hybrid",IF(OR(UPPER(TRIM('01_raw_data'!AB259))="REMOTE",UPPER(TRIM('01_raw_data'!AB259))="WFH",UPPER(TRIM('01_raw_data'!AB259))="WORK FROM HOME"),"Remote",IF(OR(UPPER(TRIM('01_raw_data'!AB259))="ONSITE",UPPER(TRIM('01_raw_data'!AB259))="ON-SITE",UPPER(TRIM('01_raw_data'!AB259))="OFFICE"),"Office"))),"Check")</f>
        <v>Office</v>
      </c>
      <c r="AD256" t="str">
        <f>IFERROR(VLOOKUP(UPPER(TRIM('01_raw_data'!AC259)),'09_cost_center'!$A$5:$E$19,1,FALSE), "Check")</f>
        <v>EU-CC302</v>
      </c>
      <c r="AE256" t="str">
        <f>IFERROR(IF(OR(UPPER(TRIM('01_raw_data'!AD259))="CONTRACT", UPPER(TRIM('01_raw_data'!AD259))="CONTRACTOR"), "Contract", IF(OR(PROPER(TRIM('01_raw_data'!AD259))="FTE", UPPER(TRIM('01_raw_data'!AD259))="FULL TIME", UPPER(TRIM('01_raw_data'!AD259))="FULL-TIME"), "Full Time", IF(OR(UPPER(TRIM('01_raw_data'!AD259))="INTERN", UPPER(TRIM('01_raw_data'!AD259))="INTERNSHIP"), "Intern", IF(OR(UPPER(TRIM('01_raw_data'!AD259))="PART TIME", UPPER(TRIM('01_raw_data'!AD259))="PART-TIME"), "Part Time")))), "Check")</f>
        <v>Full Time</v>
      </c>
      <c r="AF256">
        <f>IFERROR(IF(AND(VALUE('01_raw_data'!AE259)&gt;=0,VALUE('01_raw_data'!AE259)&lt;=100), VALUE('01_raw_data'!AE259), "Check"), "Check")</f>
        <v>55.1</v>
      </c>
    </row>
    <row r="257" spans="1:32" x14ac:dyDescent="0.2">
      <c r="A257" t="str">
        <f>"E"&amp;TEXT(VALUE(SUBSTITUTE(UPPER(TRIM('01_raw_data'!A260)),"E","")),"0000")</f>
        <v>E0256</v>
      </c>
      <c r="B257" t="str">
        <f>IF('01_raw_data'!B260="", "", PROPER(TRIM('01_raw_data'!B260)))</f>
        <v>Charlotte Martinez</v>
      </c>
      <c r="C257" t="str">
        <f>_xlfn.XLOOKUP(PROPER(TRIM('01_raw_data'!C260)),'03_lookups'!$A$4:$A$9,'03_lookups'!$B$4:$B$9,"Needs Review")</f>
        <v>Male</v>
      </c>
      <c r="D257">
        <f>VALUE('01_raw_data'!D260)</f>
        <v>33</v>
      </c>
      <c r="E257" s="17">
        <f>IF(OR('01_raw_data'!E260="", LOWER(TRIM('01_raw_data'!E260))="not available"), "Missing", '01_raw_data'!E260)</f>
        <v>34086</v>
      </c>
      <c r="F257" t="str">
        <f t="shared" si="3"/>
        <v>Valid</v>
      </c>
      <c r="G257" t="str">
        <f>_xlfn.XLOOKUP(UPPER(TRIM('01_raw_data'!F260)),'04_departments'!A260:A315,'04_departments'!C260:C315,"Needs Review")</f>
        <v>Needs Review</v>
      </c>
      <c r="H257" t="str">
        <f>_xlfn.XLOOKUP('01_clean_data'!G257, '04_departments'!$C$5:$C$60,'04_departments'!$D$5:$D$60,"Needs Review")</f>
        <v>Needs Review</v>
      </c>
      <c r="I257" t="str">
        <f>PROPER(TRIM('01_raw_data'!H260))</f>
        <v>Content Specialist</v>
      </c>
      <c r="J257" t="str">
        <f>IFERROR(UPPER('01_raw_data'!I260), "")</f>
        <v>L2</v>
      </c>
      <c r="K257" t="str">
        <f>IFERROR(UPPER('01_raw_data'!J260), "")</f>
        <v>M006</v>
      </c>
      <c r="L257" t="str">
        <f>IFERROR(VLOOKUP(K257,'05_manager_mapping'!$A$5:$B$64,2), "Missing")</f>
        <v>Aleksander Fischer</v>
      </c>
      <c r="M257" t="str">
        <f>IFERROR(_xlfn.XLOOKUP('01_raw_data'!L260,'06_location_master'!$B$5:$B$60,'06_location_master'!$C$5:$C$60), "Missing Location")</f>
        <v>Milan</v>
      </c>
      <c r="N257" t="str">
        <f>IFERROR(_xlfn.XLOOKUP(M257,'06_location_master'!$C$5:$C$60,'06_location_master'!$D$5:$D$60), "Missing Country")</f>
        <v>Italy</v>
      </c>
      <c r="O257" t="str">
        <f>IFERROR(_xlfn.XLOOKUP(M257,'06_location_master'!$C$5:$C$60,'06_location_master'!$E$5:$E$60), "Missing State")</f>
        <v>Lombardy</v>
      </c>
      <c r="P257" s="17">
        <f>IFERROR(--'01_raw_data'!O260,"Missing Date")</f>
        <v>45055</v>
      </c>
      <c r="Q257" s="17" t="str">
        <f>IF(TRIM('01_raw_data'!P260)="","", IFERROR('01_raw_data'!P260, "check"))</f>
        <v/>
      </c>
      <c r="R257" t="str">
        <f>IFERROR(IF(OR(UPPER(TRIM('01_raw_data'!Q260))="A",UPPER(TRIM('01_raw_data'!Q260)="ACTVE"),UPPER(TRIM('01_raw_data'!Q260))="ACTIVE"), "Active", IF(OR(UPPER(TRIM('01_raw_data'!Q260)="INACTIVE"),UPPER(TRIM('01_raw_data'!Q260))="INACTVE"),"Inactive",IF(OR(UPPER(TRIM('01_raw_data'!Q260))="EXITED"), "Exited", IF(OR(UPPER(TRIM('01_raw_data'!Q260))="TERMINATED"), "Terminated", IF(OR(UPPER(TRIM('01_raw_data'!Q260))="LEFT"),"Left",IF(OR(UPPER(TRIM('01_raw_data'!Q260))="RESIGNED"),"Resigned")))))),"Check")</f>
        <v>Active</v>
      </c>
      <c r="S257" s="19">
        <f>IFERROR(IF(VALUE('01_raw_data'!R260)&gt;0,VALUE('01_raw_data'!R260),"Check"),"Check")</f>
        <v>54000</v>
      </c>
      <c r="T257" s="19">
        <f>IFERROR(IF(VALUE('01_raw_data'!S260)&gt;0, VALUE('01_raw_data'!S260), "Check"), "Check")</f>
        <v>1100</v>
      </c>
      <c r="U257">
        <f>IFERROR(VLOOKUP(UPPER(TRIM('01_raw_data'!T260)),'07_performance_master'!$A$5:$B$14,2,FALSE),"Check")</f>
        <v>2</v>
      </c>
      <c r="V257">
        <f>IFERROR(IF(VALUE('01_raw_data'!U260)&gt;0,VALUE('01_raw_data'!U260),"Check"),"Check")</f>
        <v>4</v>
      </c>
      <c r="W257">
        <f>IFERROR(IF(VALUE('01_raw_data'!V260)&gt;=0, VALUE('01_raw_data'!V260), "Check"), "Check")</f>
        <v>8</v>
      </c>
      <c r="X257">
        <f>IFERROR(IF(VALUE('01_raw_data'!W260)&gt;=0, VALUE('01_raw_data'!W260),"Check"), "Check")</f>
        <v>22</v>
      </c>
      <c r="Y257">
        <f>IFERROR(IF(AND(VALUE('01_raw_data'!X260)&gt;=0, VALUE('01_raw_data'!X260)&lt;=100), VALUE('01_raw_data'!X260), "Check"), "Check")</f>
        <v>57</v>
      </c>
      <c r="Z257" t="str">
        <f>IFERROR(IF(OR(UPPER(TRIM('01_raw_data'!Y260))="YES", UPPER(TRIM('01_raw_data'!Y260))="PROMOTED"),"Promoted", IF(OR(UPPER(TRIM('01_raw_data'!Y260))="NO",UPPER(TRIM('01_raw_data'!Y260))="NOT PROMOTED"), "Not Promoted", "Check")),"Check")</f>
        <v>Not Promoted</v>
      </c>
      <c r="AA257" t="str">
        <f>IFERROR(PROPER(TRIM('01_raw_data'!Z260)), "")</f>
        <v>Bachelor'S</v>
      </c>
      <c r="AB257" t="str">
        <f>IFERROR(PROPER(TRIM('01_raw_data'!AA260)),"")</f>
        <v>European Job Board</v>
      </c>
      <c r="AC257" t="str">
        <f>IFERROR(IF(UPPER(TRIM('01_raw_data'!AB260))="HYBRID","Hybrid",IF(OR(UPPER(TRIM('01_raw_data'!AB260))="REMOTE",UPPER(TRIM('01_raw_data'!AB260))="WFH",UPPER(TRIM('01_raw_data'!AB260))="WORK FROM HOME"),"Remote",IF(OR(UPPER(TRIM('01_raw_data'!AB260))="ONSITE",UPPER(TRIM('01_raw_data'!AB260))="ON-SITE",UPPER(TRIM('01_raw_data'!AB260))="OFFICE"),"Office"))),"Check")</f>
        <v>Hybrid</v>
      </c>
      <c r="AD257" t="str">
        <f>IFERROR(VLOOKUP(UPPER(TRIM('01_raw_data'!AC260)),'09_cost_center'!$A$5:$E$19,1,FALSE), "Check")</f>
        <v>EU-CC203</v>
      </c>
      <c r="AE257" t="str">
        <f>IFERROR(IF(OR(UPPER(TRIM('01_raw_data'!AD260))="CONTRACT", UPPER(TRIM('01_raw_data'!AD260))="CONTRACTOR"), "Contract", IF(OR(PROPER(TRIM('01_raw_data'!AD260))="FTE", UPPER(TRIM('01_raw_data'!AD260))="FULL TIME", UPPER(TRIM('01_raw_data'!AD260))="FULL-TIME"), "Full Time", IF(OR(UPPER(TRIM('01_raw_data'!AD260))="INTERN", UPPER(TRIM('01_raw_data'!AD260))="INTERNSHIP"), "Intern", IF(OR(UPPER(TRIM('01_raw_data'!AD260))="PART TIME", UPPER(TRIM('01_raw_data'!AD260))="PART-TIME"), "Part Time")))), "Check")</f>
        <v>Part Time</v>
      </c>
      <c r="AF257">
        <f>IFERROR(IF(AND(VALUE('01_raw_data'!AE260)&gt;=0,VALUE('01_raw_data'!AE260)&lt;=100), VALUE('01_raw_data'!AE260), "Check"), "Check")</f>
        <v>39</v>
      </c>
    </row>
    <row r="258" spans="1:32" x14ac:dyDescent="0.2">
      <c r="A258" t="str">
        <f>"E"&amp;TEXT(VALUE(SUBSTITUTE(UPPER(TRIM('01_raw_data'!A261)),"E","")),"0000")</f>
        <v>E0257</v>
      </c>
      <c r="B258" t="str">
        <f>IF('01_raw_data'!B261="", "", PROPER(TRIM('01_raw_data'!B261)))</f>
        <v>Hugo Fischer</v>
      </c>
      <c r="C258" t="str">
        <f>_xlfn.XLOOKUP(PROPER(TRIM('01_raw_data'!C261)),'03_lookups'!$A$4:$A$9,'03_lookups'!$B$4:$B$9,"Needs Review")</f>
        <v>Male</v>
      </c>
      <c r="D258">
        <f>VALUE('01_raw_data'!D261)</f>
        <v>54</v>
      </c>
      <c r="E258" s="17">
        <f>IF(OR('01_raw_data'!E261="", LOWER(TRIM('01_raw_data'!E261))="not available"), "Missing", '01_raw_data'!E261)</f>
        <v>26351</v>
      </c>
      <c r="F258" t="str">
        <f t="shared" si="3"/>
        <v>Valid</v>
      </c>
      <c r="G258" t="str">
        <f>_xlfn.XLOOKUP(UPPER(TRIM('01_raw_data'!F261)),'04_departments'!A261:A316,'04_departments'!C261:C316,"Needs Review")</f>
        <v>Needs Review</v>
      </c>
      <c r="H258" t="str">
        <f>_xlfn.XLOOKUP('01_clean_data'!G258, '04_departments'!$C$5:$C$60,'04_departments'!$D$5:$D$60,"Needs Review")</f>
        <v>Needs Review</v>
      </c>
      <c r="I258" t="str">
        <f>PROPER(TRIM('01_raw_data'!H261))</f>
        <v>Operations Analyst</v>
      </c>
      <c r="J258" t="str">
        <f>IFERROR(UPPER('01_raw_data'!I261), "")</f>
        <v>L4</v>
      </c>
      <c r="K258" t="str">
        <f>IFERROR(UPPER('01_raw_data'!J261), "")</f>
        <v>M017</v>
      </c>
      <c r="L258" t="str">
        <f>IFERROR(VLOOKUP(K258,'05_manager_mapping'!$A$5:$B$64,2), "Missing")</f>
        <v>Ines Karlsson</v>
      </c>
      <c r="M258" t="str">
        <f>IFERROR(_xlfn.XLOOKUP('01_raw_data'!L261,'06_location_master'!$B$5:$B$60,'06_location_master'!$C$5:$C$60), "Missing Location")</f>
        <v>Lille</v>
      </c>
      <c r="N258" t="str">
        <f>IFERROR(_xlfn.XLOOKUP(M258,'06_location_master'!$C$5:$C$60,'06_location_master'!$D$5:$D$60), "Missing Country")</f>
        <v>France</v>
      </c>
      <c r="O258" t="str">
        <f>IFERROR(_xlfn.XLOOKUP(M258,'06_location_master'!$C$5:$C$60,'06_location_master'!$E$5:$E$60), "Missing State")</f>
        <v>Hauts-de-France</v>
      </c>
      <c r="P258" s="17">
        <f>IFERROR(--'01_raw_data'!O261,"Missing Date")</f>
        <v>42795</v>
      </c>
      <c r="Q258" s="17" t="str">
        <f>IF(TRIM('01_raw_data'!P261)="","", IFERROR('01_raw_data'!P261, "check"))</f>
        <v/>
      </c>
      <c r="R258" t="str">
        <f>IFERROR(IF(OR(UPPER(TRIM('01_raw_data'!Q261))="A",UPPER(TRIM('01_raw_data'!Q261)="ACTVE"),UPPER(TRIM('01_raw_data'!Q261))="ACTIVE"), "Active", IF(OR(UPPER(TRIM('01_raw_data'!Q261)="INACTIVE"),UPPER(TRIM('01_raw_data'!Q261))="INACTVE"),"Inactive",IF(OR(UPPER(TRIM('01_raw_data'!Q261))="EXITED"), "Exited", IF(OR(UPPER(TRIM('01_raw_data'!Q261))="TERMINATED"), "Terminated", IF(OR(UPPER(TRIM('01_raw_data'!Q261))="LEFT"),"Left",IF(OR(UPPER(TRIM('01_raw_data'!Q261))="RESIGNED"),"Resigned")))))),"Check")</f>
        <v>Active</v>
      </c>
      <c r="S258" s="19">
        <f>IFERROR(IF(VALUE('01_raw_data'!R261)&gt;0,VALUE('01_raw_data'!R261),"Check"),"Check")</f>
        <v>91000</v>
      </c>
      <c r="T258" s="19">
        <f>IFERROR(IF(VALUE('01_raw_data'!S261)&gt;0, VALUE('01_raw_data'!S261), "Check"), "Check")</f>
        <v>4600</v>
      </c>
      <c r="U258">
        <f>IFERROR(VLOOKUP(UPPER(TRIM('01_raw_data'!T261)),'07_performance_master'!$A$5:$B$14,2,FALSE),"Check")</f>
        <v>3</v>
      </c>
      <c r="V258">
        <f>IFERROR(IF(VALUE('01_raw_data'!U261)&gt;0,VALUE('01_raw_data'!U261),"Check"),"Check")</f>
        <v>34</v>
      </c>
      <c r="W258">
        <f>IFERROR(IF(VALUE('01_raw_data'!V261)&gt;=0, VALUE('01_raw_data'!V261), "Check"), "Check")</f>
        <v>1</v>
      </c>
      <c r="X258">
        <f>IFERROR(IF(VALUE('01_raw_data'!W261)&gt;=0, VALUE('01_raw_data'!W261),"Check"), "Check")</f>
        <v>0</v>
      </c>
      <c r="Y258">
        <f>IFERROR(IF(AND(VALUE('01_raw_data'!X261)&gt;=0, VALUE('01_raw_data'!X261)&lt;=100), VALUE('01_raw_data'!X261), "Check"), "Check")</f>
        <v>54</v>
      </c>
      <c r="Z258" t="str">
        <f>IFERROR(IF(OR(UPPER(TRIM('01_raw_data'!Y261))="YES", UPPER(TRIM('01_raw_data'!Y261))="PROMOTED"),"Promoted", IF(OR(UPPER(TRIM('01_raw_data'!Y261))="NO",UPPER(TRIM('01_raw_data'!Y261))="NOT PROMOTED"), "Not Promoted", "Check")),"Check")</f>
        <v>Not Promoted</v>
      </c>
      <c r="AA258" t="str">
        <f>IFERROR(PROPER(TRIM('01_raw_data'!Z261)), "")</f>
        <v>Bachelor'S</v>
      </c>
      <c r="AB258" t="str">
        <f>IFERROR(PROPER(TRIM('01_raw_data'!AA261)),"")</f>
        <v>Internal Transfer</v>
      </c>
      <c r="AC258" t="str">
        <f>IFERROR(IF(UPPER(TRIM('01_raw_data'!AB261))="HYBRID","Hybrid",IF(OR(UPPER(TRIM('01_raw_data'!AB261))="REMOTE",UPPER(TRIM('01_raw_data'!AB261))="WFH",UPPER(TRIM('01_raw_data'!AB261))="WORK FROM HOME"),"Remote",IF(OR(UPPER(TRIM('01_raw_data'!AB261))="ONSITE",UPPER(TRIM('01_raw_data'!AB261))="ON-SITE",UPPER(TRIM('01_raw_data'!AB261))="OFFICE"),"Office"))),"Check")</f>
        <v>Office</v>
      </c>
      <c r="AD258" t="str">
        <f>IFERROR(VLOOKUP(UPPER(TRIM('01_raw_data'!AC261)),'09_cost_center'!$A$5:$E$19,1,FALSE), "Check")</f>
        <v>EU-CC401</v>
      </c>
      <c r="AE258" t="str">
        <f>IFERROR(IF(OR(UPPER(TRIM('01_raw_data'!AD261))="CONTRACT", UPPER(TRIM('01_raw_data'!AD261))="CONTRACTOR"), "Contract", IF(OR(PROPER(TRIM('01_raw_data'!AD261))="FTE", UPPER(TRIM('01_raw_data'!AD261))="FULL TIME", UPPER(TRIM('01_raw_data'!AD261))="FULL-TIME"), "Full Time", IF(OR(UPPER(TRIM('01_raw_data'!AD261))="INTERN", UPPER(TRIM('01_raw_data'!AD261))="INTERNSHIP"), "Intern", IF(OR(UPPER(TRIM('01_raw_data'!AD261))="PART TIME", UPPER(TRIM('01_raw_data'!AD261))="PART-TIME"), "Part Time")))), "Check")</f>
        <v>Full Time</v>
      </c>
      <c r="AF258">
        <f>IFERROR(IF(AND(VALUE('01_raw_data'!AE261)&gt;=0,VALUE('01_raw_data'!AE261)&lt;=100), VALUE('01_raw_data'!AE261), "Check"), "Check")</f>
        <v>64.400000000000006</v>
      </c>
    </row>
    <row r="259" spans="1:32" x14ac:dyDescent="0.2">
      <c r="A259" t="str">
        <f>"E"&amp;TEXT(VALUE(SUBSTITUTE(UPPER(TRIM('01_raw_data'!A262)),"E","")),"0000")</f>
        <v>E0258</v>
      </c>
      <c r="B259" t="str">
        <f>IF('01_raw_data'!B262="", "", PROPER(TRIM('01_raw_data'!B262)))</f>
        <v>Lea Wagner</v>
      </c>
      <c r="C259" t="str">
        <f>_xlfn.XLOOKUP(PROPER(TRIM('01_raw_data'!C262)),'03_lookups'!$A$4:$A$9,'03_lookups'!$B$4:$B$9,"Needs Review")</f>
        <v>Female</v>
      </c>
      <c r="D259">
        <f>VALUE('01_raw_data'!D262)</f>
        <v>31</v>
      </c>
      <c r="E259" s="17">
        <f>IF(OR('01_raw_data'!E262="", LOWER(TRIM('01_raw_data'!E262))="not available"), "Missing", '01_raw_data'!E262)</f>
        <v>34512</v>
      </c>
      <c r="F259" t="str">
        <f t="shared" ref="F259:F322" si="4">IF(OR(E259="",LOWER(TRIM(E259))="not available"),"Missing",IF(ISNUMBER(E259),"Valid","Needs Review"))</f>
        <v>Valid</v>
      </c>
      <c r="G259" t="str">
        <f>_xlfn.XLOOKUP(UPPER(TRIM('01_raw_data'!F262)),'04_departments'!A262:A317,'04_departments'!C262:C317,"Needs Review")</f>
        <v>Needs Review</v>
      </c>
      <c r="H259" t="str">
        <f>_xlfn.XLOOKUP('01_clean_data'!G259, '04_departments'!$C$5:$C$60,'04_departments'!$D$5:$D$60,"Needs Review")</f>
        <v>Needs Review</v>
      </c>
      <c r="I259" t="str">
        <f>PROPER(TRIM('01_raw_data'!H262))</f>
        <v>Product Manager</v>
      </c>
      <c r="J259" t="str">
        <f>IFERROR(UPPER('01_raw_data'!I262), "")</f>
        <v>L2</v>
      </c>
      <c r="K259" t="str">
        <f>IFERROR(UPPER('01_raw_data'!J262), "")</f>
        <v>M021</v>
      </c>
      <c r="L259" t="str">
        <f>IFERROR(VLOOKUP(K259,'05_manager_mapping'!$A$5:$B$64,2), "Missing")</f>
        <v>Alejandro Schmidt</v>
      </c>
      <c r="M259" t="str">
        <f>IFERROR(_xlfn.XLOOKUP('01_raw_data'!L262,'06_location_master'!$B$5:$B$60,'06_location_master'!$C$5:$C$60), "Missing Location")</f>
        <v>Paris</v>
      </c>
      <c r="N259" t="str">
        <f>IFERROR(_xlfn.XLOOKUP(M259,'06_location_master'!$C$5:$C$60,'06_location_master'!$D$5:$D$60), "Missing Country")</f>
        <v>France</v>
      </c>
      <c r="O259" t="str">
        <f>IFERROR(_xlfn.XLOOKUP(M259,'06_location_master'!$C$5:$C$60,'06_location_master'!$E$5:$E$60), "Missing State")</f>
        <v>Ile-de-France</v>
      </c>
      <c r="P259" s="17">
        <f>IFERROR(--'01_raw_data'!O262,"Missing Date")</f>
        <v>45325</v>
      </c>
      <c r="Q259" s="17">
        <f>IF(TRIM('01_raw_data'!P262)="","", IFERROR('01_raw_data'!P262, "check"))</f>
        <v>45910</v>
      </c>
      <c r="R259" t="str">
        <f>IFERROR(IF(OR(UPPER(TRIM('01_raw_data'!Q262))="A",UPPER(TRIM('01_raw_data'!Q262)="ACTVE"),UPPER(TRIM('01_raw_data'!Q262))="ACTIVE"), "Active", IF(OR(UPPER(TRIM('01_raw_data'!Q262)="INACTIVE"),UPPER(TRIM('01_raw_data'!Q262))="INACTVE"),"Inactive",IF(OR(UPPER(TRIM('01_raw_data'!Q262))="EXITED"), "Exited", IF(OR(UPPER(TRIM('01_raw_data'!Q262))="TERMINATED"), "Terminated", IF(OR(UPPER(TRIM('01_raw_data'!Q262))="LEFT"),"Left",IF(OR(UPPER(TRIM('01_raw_data'!Q262))="RESIGNED"),"Resigned")))))),"Check")</f>
        <v>Inactive</v>
      </c>
      <c r="S259" s="19">
        <f>IFERROR(IF(VALUE('01_raw_data'!R262)&gt;0,VALUE('01_raw_data'!R262),"Check"),"Check")</f>
        <v>65000</v>
      </c>
      <c r="T259" s="19">
        <f>IFERROR(IF(VALUE('01_raw_data'!S262)&gt;0, VALUE('01_raw_data'!S262), "Check"), "Check")</f>
        <v>3200</v>
      </c>
      <c r="U259">
        <f>IFERROR(VLOOKUP(UPPER(TRIM('01_raw_data'!T262)),'07_performance_master'!$A$5:$B$14,2,FALSE),"Check")</f>
        <v>3</v>
      </c>
      <c r="V259">
        <f>IFERROR(IF(VALUE('01_raw_data'!U262)&gt;0,VALUE('01_raw_data'!U262),"Check"),"Check")</f>
        <v>19</v>
      </c>
      <c r="W259">
        <f>IFERROR(IF(VALUE('01_raw_data'!V262)&gt;=0, VALUE('01_raw_data'!V262), "Check"), "Check")</f>
        <v>14</v>
      </c>
      <c r="X259">
        <f>IFERROR(IF(VALUE('01_raw_data'!W262)&gt;=0, VALUE('01_raw_data'!W262),"Check"), "Check")</f>
        <v>17</v>
      </c>
      <c r="Y259">
        <f>IFERROR(IF(AND(VALUE('01_raw_data'!X262)&gt;=0, VALUE('01_raw_data'!X262)&lt;=100), VALUE('01_raw_data'!X262), "Check"), "Check")</f>
        <v>61</v>
      </c>
      <c r="Z259" t="str">
        <f>IFERROR(IF(OR(UPPER(TRIM('01_raw_data'!Y262))="YES", UPPER(TRIM('01_raw_data'!Y262))="PROMOTED"),"Promoted", IF(OR(UPPER(TRIM('01_raw_data'!Y262))="NO",UPPER(TRIM('01_raw_data'!Y262))="NOT PROMOTED"), "Not Promoted", "Check")),"Check")</f>
        <v>Not Promoted</v>
      </c>
      <c r="AA259" t="str">
        <f>IFERROR(PROPER(TRIM('01_raw_data'!Z262)), "")</f>
        <v>Diploma</v>
      </c>
      <c r="AB259" t="str">
        <f>IFERROR(PROPER(TRIM('01_raw_data'!AA262)),"")</f>
        <v>Linkedin</v>
      </c>
      <c r="AC259" t="str">
        <f>IFERROR(IF(UPPER(TRIM('01_raw_data'!AB262))="HYBRID","Hybrid",IF(OR(UPPER(TRIM('01_raw_data'!AB262))="REMOTE",UPPER(TRIM('01_raw_data'!AB262))="WFH",UPPER(TRIM('01_raw_data'!AB262))="WORK FROM HOME"),"Remote",IF(OR(UPPER(TRIM('01_raw_data'!AB262))="ONSITE",UPPER(TRIM('01_raw_data'!AB262))="ON-SITE",UPPER(TRIM('01_raw_data'!AB262))="OFFICE"),"Office"))),"Check")</f>
        <v>Hybrid</v>
      </c>
      <c r="AD259" t="str">
        <f>IFERROR(VLOOKUP(UPPER(TRIM('01_raw_data'!AC262)),'09_cost_center'!$A$5:$E$19,1,FALSE), "Check")</f>
        <v>EU-CC102</v>
      </c>
      <c r="AE259" t="str">
        <f>IFERROR(IF(OR(UPPER(TRIM('01_raw_data'!AD262))="CONTRACT", UPPER(TRIM('01_raw_data'!AD262))="CONTRACTOR"), "Contract", IF(OR(PROPER(TRIM('01_raw_data'!AD262))="FTE", UPPER(TRIM('01_raw_data'!AD262))="FULL TIME", UPPER(TRIM('01_raw_data'!AD262))="FULL-TIME"), "Full Time", IF(OR(UPPER(TRIM('01_raw_data'!AD262))="INTERN", UPPER(TRIM('01_raw_data'!AD262))="INTERNSHIP"), "Intern", IF(OR(UPPER(TRIM('01_raw_data'!AD262))="PART TIME", UPPER(TRIM('01_raw_data'!AD262))="PART-TIME"), "Part Time")))), "Check")</f>
        <v>Full Time</v>
      </c>
      <c r="AF259">
        <f>IFERROR(IF(AND(VALUE('01_raw_data'!AE262)&gt;=0,VALUE('01_raw_data'!AE262)&lt;=100), VALUE('01_raw_data'!AE262), "Check"), "Check")</f>
        <v>54.6</v>
      </c>
    </row>
    <row r="260" spans="1:32" x14ac:dyDescent="0.2">
      <c r="A260" t="str">
        <f>"E"&amp;TEXT(VALUE(SUBSTITUTE(UPPER(TRIM('01_raw_data'!A263)),"E","")),"0000")</f>
        <v>E0259</v>
      </c>
      <c r="B260" t="str">
        <f>IF('01_raw_data'!B263="", "", PROPER(TRIM('01_raw_data'!B263)))</f>
        <v>Astrid Petit</v>
      </c>
      <c r="C260" t="str">
        <f>_xlfn.XLOOKUP(PROPER(TRIM('01_raw_data'!C263)),'03_lookups'!$A$4:$A$9,'03_lookups'!$B$4:$B$9,"Needs Review")</f>
        <v>Female</v>
      </c>
      <c r="D260">
        <f>VALUE('01_raw_data'!D263)</f>
        <v>34</v>
      </c>
      <c r="E260" s="17">
        <f>IF(OR('01_raw_data'!E263="", LOWER(TRIM('01_raw_data'!E263))="not available"), "Missing", '01_raw_data'!E263)</f>
        <v>33675</v>
      </c>
      <c r="F260" t="str">
        <f t="shared" si="4"/>
        <v>Valid</v>
      </c>
      <c r="G260" t="str">
        <f>_xlfn.XLOOKUP(UPPER(TRIM('01_raw_data'!F263)),'04_departments'!A263:A318,'04_departments'!C263:C318,"Needs Review")</f>
        <v>Needs Review</v>
      </c>
      <c r="H260" t="str">
        <f>_xlfn.XLOOKUP('01_clean_data'!G260, '04_departments'!$C$5:$C$60,'04_departments'!$D$5:$D$60,"Needs Review")</f>
        <v>Needs Review</v>
      </c>
      <c r="I260" t="str">
        <f>PROPER(TRIM('01_raw_data'!H263))</f>
        <v>Talent Acquisition Specialist</v>
      </c>
      <c r="J260" t="str">
        <f>IFERROR(UPPER('01_raw_data'!I263), "")</f>
        <v xml:space="preserve"> L1 </v>
      </c>
      <c r="K260" t="str">
        <f>IFERROR(UPPER('01_raw_data'!J263), "")</f>
        <v>M052</v>
      </c>
      <c r="L260" t="str">
        <f>IFERROR(VLOOKUP(K260,'05_manager_mapping'!$A$5:$B$64,2), "Missing")</f>
        <v>Hugo Schulz</v>
      </c>
      <c r="M260" t="str">
        <f>IFERROR(_xlfn.XLOOKUP('01_raw_data'!L263,'06_location_master'!$B$5:$B$60,'06_location_master'!$C$5:$C$60), "Missing Location")</f>
        <v>Missing Location</v>
      </c>
      <c r="N260" t="str">
        <f>IFERROR(_xlfn.XLOOKUP(M260,'06_location_master'!$C$5:$C$60,'06_location_master'!$D$5:$D$60), "Missing Country")</f>
        <v>Missing Country</v>
      </c>
      <c r="O260" t="str">
        <f>IFERROR(_xlfn.XLOOKUP(M260,'06_location_master'!$C$5:$C$60,'06_location_master'!$E$5:$E$60), "Missing State")</f>
        <v>Missing State</v>
      </c>
      <c r="P260" s="17">
        <f>IFERROR(--'01_raw_data'!O263,"Missing Date")</f>
        <v>43918</v>
      </c>
      <c r="Q260" s="17" t="str">
        <f>IF(TRIM('01_raw_data'!P263)="","", IFERROR('01_raw_data'!P263, "check"))</f>
        <v/>
      </c>
      <c r="R260" t="str">
        <f>IFERROR(IF(OR(UPPER(TRIM('01_raw_data'!Q263))="A",UPPER(TRIM('01_raw_data'!Q263)="ACTVE"),UPPER(TRIM('01_raw_data'!Q263))="ACTIVE"), "Active", IF(OR(UPPER(TRIM('01_raw_data'!Q263)="INACTIVE"),UPPER(TRIM('01_raw_data'!Q263))="INACTVE"),"Inactive",IF(OR(UPPER(TRIM('01_raw_data'!Q263))="EXITED"), "Exited", IF(OR(UPPER(TRIM('01_raw_data'!Q263))="TERMINATED"), "Terminated", IF(OR(UPPER(TRIM('01_raw_data'!Q263))="LEFT"),"Left",IF(OR(UPPER(TRIM('01_raw_data'!Q263))="RESIGNED"),"Resigned")))))),"Check")</f>
        <v>Active</v>
      </c>
      <c r="S260" s="19">
        <f>IFERROR(IF(VALUE('01_raw_data'!R263)&gt;0,VALUE('01_raw_data'!R263),"Check"),"Check")</f>
        <v>41000</v>
      </c>
      <c r="T260" s="19">
        <f>IFERROR(IF(VALUE('01_raw_data'!S263)&gt;0, VALUE('01_raw_data'!S263), "Check"), "Check")</f>
        <v>2000</v>
      </c>
      <c r="U260" t="str">
        <f>IFERROR(VLOOKUP(UPPER(TRIM('01_raw_data'!T263)),'07_performance_master'!$A$5:$B$14,2,FALSE),"Check")</f>
        <v>Check</v>
      </c>
      <c r="V260">
        <f>IFERROR(IF(VALUE('01_raw_data'!U263)&gt;0,VALUE('01_raw_data'!U263),"Check"),"Check")</f>
        <v>19</v>
      </c>
      <c r="W260">
        <f>IFERROR(IF(VALUE('01_raw_data'!V263)&gt;=0, VALUE('01_raw_data'!V263), "Check"), "Check")</f>
        <v>13</v>
      </c>
      <c r="X260">
        <f>IFERROR(IF(VALUE('01_raw_data'!W263)&gt;=0, VALUE('01_raw_data'!W263),"Check"), "Check")</f>
        <v>10</v>
      </c>
      <c r="Y260">
        <f>IFERROR(IF(AND(VALUE('01_raw_data'!X263)&gt;=0, VALUE('01_raw_data'!X263)&lt;=100), VALUE('01_raw_data'!X263), "Check"), "Check")</f>
        <v>63</v>
      </c>
      <c r="Z260" t="str">
        <f>IFERROR(IF(OR(UPPER(TRIM('01_raw_data'!Y263))="YES", UPPER(TRIM('01_raw_data'!Y263))="PROMOTED"),"Promoted", IF(OR(UPPER(TRIM('01_raw_data'!Y263))="NO",UPPER(TRIM('01_raw_data'!Y263))="NOT PROMOTED"), "Not Promoted", "Check")),"Check")</f>
        <v>Not Promoted</v>
      </c>
      <c r="AA260" t="str">
        <f>IFERROR(PROPER(TRIM('01_raw_data'!Z263)), "")</f>
        <v>Bachelor'S</v>
      </c>
      <c r="AB260" t="str">
        <f>IFERROR(PROPER(TRIM('01_raw_data'!AA263)),"")</f>
        <v>University Hiring</v>
      </c>
      <c r="AC260" t="str">
        <f>IFERROR(IF(UPPER(TRIM('01_raw_data'!AB263))="HYBRID","Hybrid",IF(OR(UPPER(TRIM('01_raw_data'!AB263))="REMOTE",UPPER(TRIM('01_raw_data'!AB263))="WFH",UPPER(TRIM('01_raw_data'!AB263))="WORK FROM HOME"),"Remote",IF(OR(UPPER(TRIM('01_raw_data'!AB263))="ONSITE",UPPER(TRIM('01_raw_data'!AB263))="ON-SITE",UPPER(TRIM('01_raw_data'!AB263))="OFFICE"),"Office"))),"Check")</f>
        <v>Remote</v>
      </c>
      <c r="AD260" t="str">
        <f>IFERROR(VLOOKUP(UPPER(TRIM('01_raw_data'!AC263)),'09_cost_center'!$A$5:$E$19,1,FALSE), "Check")</f>
        <v>EU-CC302</v>
      </c>
      <c r="AE260" t="str">
        <f>IFERROR(IF(OR(UPPER(TRIM('01_raw_data'!AD263))="CONTRACT", UPPER(TRIM('01_raw_data'!AD263))="CONTRACTOR"), "Contract", IF(OR(PROPER(TRIM('01_raw_data'!AD263))="FTE", UPPER(TRIM('01_raw_data'!AD263))="FULL TIME", UPPER(TRIM('01_raw_data'!AD263))="FULL-TIME"), "Full Time", IF(OR(UPPER(TRIM('01_raw_data'!AD263))="INTERN", UPPER(TRIM('01_raw_data'!AD263))="INTERNSHIP"), "Intern", IF(OR(UPPER(TRIM('01_raw_data'!AD263))="PART TIME", UPPER(TRIM('01_raw_data'!AD263))="PART-TIME"), "Part Time")))), "Check")</f>
        <v>Full Time</v>
      </c>
      <c r="AF260">
        <f>IFERROR(IF(AND(VALUE('01_raw_data'!AE263)&gt;=0,VALUE('01_raw_data'!AE263)&lt;=100), VALUE('01_raw_data'!AE263), "Check"), "Check")</f>
        <v>58.8</v>
      </c>
    </row>
    <row r="261" spans="1:32" x14ac:dyDescent="0.2">
      <c r="A261" t="str">
        <f>"E"&amp;TEXT(VALUE(SUBSTITUTE(UPPER(TRIM('01_raw_data'!A264)),"E","")),"0000")</f>
        <v>E0260</v>
      </c>
      <c r="B261" t="str">
        <f>IF('01_raw_data'!B264="", "", PROPER(TRIM('01_raw_data'!B264)))</f>
        <v>Martina Smith</v>
      </c>
      <c r="C261" t="str">
        <f>_xlfn.XLOOKUP(PROPER(TRIM('01_raw_data'!C264)),'03_lookups'!$A$4:$A$9,'03_lookups'!$B$4:$B$9,"Needs Review")</f>
        <v>Non-Binary</v>
      </c>
      <c r="D261">
        <f>VALUE('01_raw_data'!D264)</f>
        <v>28</v>
      </c>
      <c r="E261" s="17">
        <f>IF(OR('01_raw_data'!E264="", LOWER(TRIM('01_raw_data'!E264))="not available"), "Missing", '01_raw_data'!E264)</f>
        <v>35851</v>
      </c>
      <c r="F261" t="str">
        <f t="shared" si="4"/>
        <v>Valid</v>
      </c>
      <c r="G261" t="str">
        <f>_xlfn.XLOOKUP(UPPER(TRIM('01_raw_data'!F264)),'04_departments'!A264:A319,'04_departments'!C264:C319,"Needs Review")</f>
        <v>Needs Review</v>
      </c>
      <c r="H261" t="str">
        <f>_xlfn.XLOOKUP('01_clean_data'!G261, '04_departments'!$C$5:$C$60,'04_departments'!$D$5:$D$60,"Needs Review")</f>
        <v>Needs Review</v>
      </c>
      <c r="I261" t="str">
        <f>PROPER(TRIM('01_raw_data'!H264))</f>
        <v>Procurement Lead</v>
      </c>
      <c r="J261" t="str">
        <f>IFERROR(UPPER('01_raw_data'!I264), "")</f>
        <v>L5</v>
      </c>
      <c r="K261" t="str">
        <f>IFERROR(UPPER('01_raw_data'!J264), "")</f>
        <v>M029</v>
      </c>
      <c r="L261" t="str">
        <f>IFERROR(VLOOKUP(K261,'05_manager_mapping'!$A$5:$B$64,2), "Missing")</f>
        <v>Jan Gonzalez</v>
      </c>
      <c r="M261" t="str">
        <f>IFERROR(_xlfn.XLOOKUP('01_raw_data'!L264,'06_location_master'!$B$5:$B$60,'06_location_master'!$C$5:$C$60), "Missing Location")</f>
        <v>Stockholm</v>
      </c>
      <c r="N261" t="str">
        <f>IFERROR(_xlfn.XLOOKUP(M261,'06_location_master'!$C$5:$C$60,'06_location_master'!$D$5:$D$60), "Missing Country")</f>
        <v>Sweden</v>
      </c>
      <c r="O261" t="str">
        <f>IFERROR(_xlfn.XLOOKUP(M261,'06_location_master'!$C$5:$C$60,'06_location_master'!$E$5:$E$60), "Missing State")</f>
        <v>Stockholm County</v>
      </c>
      <c r="P261" s="17">
        <f>IFERROR(--'01_raw_data'!O264,"Missing Date")</f>
        <v>43408</v>
      </c>
      <c r="Q261" s="17" t="str">
        <f>IF(TRIM('01_raw_data'!P264)="","", IFERROR('01_raw_data'!P264, "check"))</f>
        <v/>
      </c>
      <c r="R261" t="str">
        <f>IFERROR(IF(OR(UPPER(TRIM('01_raw_data'!Q264))="A",UPPER(TRIM('01_raw_data'!Q264)="ACTVE"),UPPER(TRIM('01_raw_data'!Q264))="ACTIVE"), "Active", IF(OR(UPPER(TRIM('01_raw_data'!Q264)="INACTIVE"),UPPER(TRIM('01_raw_data'!Q264))="INACTVE"),"Inactive",IF(OR(UPPER(TRIM('01_raw_data'!Q264))="EXITED"), "Exited", IF(OR(UPPER(TRIM('01_raw_data'!Q264))="TERMINATED"), "Terminated", IF(OR(UPPER(TRIM('01_raw_data'!Q264))="LEFT"),"Left",IF(OR(UPPER(TRIM('01_raw_data'!Q264))="RESIGNED"),"Resigned")))))),"Check")</f>
        <v>Active</v>
      </c>
      <c r="S261" s="19">
        <f>IFERROR(IF(VALUE('01_raw_data'!R264)&gt;0,VALUE('01_raw_data'!R264),"Check"),"Check")</f>
        <v>143000</v>
      </c>
      <c r="T261" s="19">
        <f>IFERROR(IF(VALUE('01_raw_data'!S264)&gt;0, VALUE('01_raw_data'!S264), "Check"), "Check")</f>
        <v>8600</v>
      </c>
      <c r="U261">
        <f>IFERROR(VLOOKUP(UPPER(TRIM('01_raw_data'!T264)),'07_performance_master'!$A$5:$B$14,2,FALSE),"Check")</f>
        <v>3</v>
      </c>
      <c r="V261">
        <f>IFERROR(IF(VALUE('01_raw_data'!U264)&gt;0,VALUE('01_raw_data'!U264),"Check"),"Check")</f>
        <v>25</v>
      </c>
      <c r="W261">
        <f>IFERROR(IF(VALUE('01_raw_data'!V264)&gt;=0, VALUE('01_raw_data'!V264), "Check"), "Check")</f>
        <v>19</v>
      </c>
      <c r="X261">
        <f>IFERROR(IF(VALUE('01_raw_data'!W264)&gt;=0, VALUE('01_raw_data'!W264),"Check"), "Check")</f>
        <v>31</v>
      </c>
      <c r="Y261">
        <f>IFERROR(IF(AND(VALUE('01_raw_data'!X264)&gt;=0, VALUE('01_raw_data'!X264)&lt;=100), VALUE('01_raw_data'!X264), "Check"), "Check")</f>
        <v>83</v>
      </c>
      <c r="Z261" t="str">
        <f>IFERROR(IF(OR(UPPER(TRIM('01_raw_data'!Y264))="YES", UPPER(TRIM('01_raw_data'!Y264))="PROMOTED"),"Promoted", IF(OR(UPPER(TRIM('01_raw_data'!Y264))="NO",UPPER(TRIM('01_raw_data'!Y264))="NOT PROMOTED"), "Not Promoted", "Check")),"Check")</f>
        <v>Not Promoted</v>
      </c>
      <c r="AA261" t="str">
        <f>IFERROR(PROPER(TRIM('01_raw_data'!Z264)), "")</f>
        <v>Diploma</v>
      </c>
      <c r="AB261" t="str">
        <f>IFERROR(PROPER(TRIM('01_raw_data'!AA264)),"")</f>
        <v>Employee Referral</v>
      </c>
      <c r="AC261" t="str">
        <f>IFERROR(IF(UPPER(TRIM('01_raw_data'!AB264))="HYBRID","Hybrid",IF(OR(UPPER(TRIM('01_raw_data'!AB264))="REMOTE",UPPER(TRIM('01_raw_data'!AB264))="WFH",UPPER(TRIM('01_raw_data'!AB264))="WORK FROM HOME"),"Remote",IF(OR(UPPER(TRIM('01_raw_data'!AB264))="ONSITE",UPPER(TRIM('01_raw_data'!AB264))="ON-SITE",UPPER(TRIM('01_raw_data'!AB264))="OFFICE"),"Office"))),"Check")</f>
        <v>Hybrid</v>
      </c>
      <c r="AD261" t="str">
        <f>IFERROR(VLOOKUP(UPPER(TRIM('01_raw_data'!AC264)),'09_cost_center'!$A$5:$E$19,1,FALSE), "Check")</f>
        <v>EU-CC402</v>
      </c>
      <c r="AE261" t="str">
        <f>IFERROR(IF(OR(UPPER(TRIM('01_raw_data'!AD264))="CONTRACT", UPPER(TRIM('01_raw_data'!AD264))="CONTRACTOR"), "Contract", IF(OR(PROPER(TRIM('01_raw_data'!AD264))="FTE", UPPER(TRIM('01_raw_data'!AD264))="FULL TIME", UPPER(TRIM('01_raw_data'!AD264))="FULL-TIME"), "Full Time", IF(OR(UPPER(TRIM('01_raw_data'!AD264))="INTERN", UPPER(TRIM('01_raw_data'!AD264))="INTERNSHIP"), "Intern", IF(OR(UPPER(TRIM('01_raw_data'!AD264))="PART TIME", UPPER(TRIM('01_raw_data'!AD264))="PART-TIME"), "Part Time")))), "Check")</f>
        <v>Full Time</v>
      </c>
      <c r="AF261">
        <f>IFERROR(IF(AND(VALUE('01_raw_data'!AE264)&gt;=0,VALUE('01_raw_data'!AE264)&lt;=100), VALUE('01_raw_data'!AE264), "Check"), "Check")</f>
        <v>62.3</v>
      </c>
    </row>
    <row r="262" spans="1:32" x14ac:dyDescent="0.2">
      <c r="A262" t="str">
        <f>"E"&amp;TEXT(VALUE(SUBSTITUTE(UPPER(TRIM('01_raw_data'!A265)),"E","")),"0000")</f>
        <v>E0261</v>
      </c>
      <c r="B262" t="str">
        <f>IF('01_raw_data'!B265="", "", PROPER(TRIM('01_raw_data'!B265)))</f>
        <v>Maja Silva</v>
      </c>
      <c r="C262" t="str">
        <f>_xlfn.XLOOKUP(PROPER(TRIM('01_raw_data'!C265)),'03_lookups'!$A$4:$A$9,'03_lookups'!$B$4:$B$9,"Needs Review")</f>
        <v>Male</v>
      </c>
      <c r="D262">
        <f>VALUE('01_raw_data'!D265)</f>
        <v>24</v>
      </c>
      <c r="E262" s="17">
        <f>IF(OR('01_raw_data'!E265="", LOWER(TRIM('01_raw_data'!E265))="not available"), "Missing", '01_raw_data'!E265)</f>
        <v>37379</v>
      </c>
      <c r="F262" t="str">
        <f t="shared" si="4"/>
        <v>Valid</v>
      </c>
      <c r="G262" t="str">
        <f>_xlfn.XLOOKUP(UPPER(TRIM('01_raw_data'!F265)),'04_departments'!A265:A320,'04_departments'!C265:C320,"Needs Review")</f>
        <v>Needs Review</v>
      </c>
      <c r="H262" t="str">
        <f>_xlfn.XLOOKUP('01_clean_data'!G262, '04_departments'!$C$5:$C$60,'04_departments'!$D$5:$D$60,"Needs Review")</f>
        <v>Needs Review</v>
      </c>
      <c r="I262" t="str">
        <f>PROPER(TRIM('01_raw_data'!H265))</f>
        <v>Enterprise Account Manager</v>
      </c>
      <c r="J262" t="str">
        <f>IFERROR(UPPER('01_raw_data'!I265), "")</f>
        <v>L1</v>
      </c>
      <c r="K262" t="str">
        <f>IFERROR(UPPER('01_raw_data'!J265), "")</f>
        <v>M026</v>
      </c>
      <c r="L262" t="str">
        <f>IFERROR(VLOOKUP(K262,'05_manager_mapping'!$A$5:$B$64,2), "Missing")</f>
        <v>Sergio Rodrigues</v>
      </c>
      <c r="M262" t="str">
        <f>IFERROR(_xlfn.XLOOKUP('01_raw_data'!L265,'06_location_master'!$B$5:$B$60,'06_location_master'!$C$5:$C$60), "Missing Location")</f>
        <v>Missing Location</v>
      </c>
      <c r="N262" t="str">
        <f>IFERROR(_xlfn.XLOOKUP(M262,'06_location_master'!$C$5:$C$60,'06_location_master'!$D$5:$D$60), "Missing Country")</f>
        <v>Missing Country</v>
      </c>
      <c r="O262" t="str">
        <f>IFERROR(_xlfn.XLOOKUP(M262,'06_location_master'!$C$5:$C$60,'06_location_master'!$E$5:$E$60), "Missing State")</f>
        <v>Missing State</v>
      </c>
      <c r="P262" s="17">
        <f>IFERROR(--'01_raw_data'!O265,"Missing Date")</f>
        <v>44051</v>
      </c>
      <c r="Q262" s="17" t="str">
        <f>IF(TRIM('01_raw_data'!P265)="","", IFERROR('01_raw_data'!P265, "check"))</f>
        <v/>
      </c>
      <c r="R262" t="str">
        <f>IFERROR(IF(OR(UPPER(TRIM('01_raw_data'!Q265))="A",UPPER(TRIM('01_raw_data'!Q265)="ACTVE"),UPPER(TRIM('01_raw_data'!Q265))="ACTIVE"), "Active", IF(OR(UPPER(TRIM('01_raw_data'!Q265)="INACTIVE"),UPPER(TRIM('01_raw_data'!Q265))="INACTVE"),"Inactive",IF(OR(UPPER(TRIM('01_raw_data'!Q265))="EXITED"), "Exited", IF(OR(UPPER(TRIM('01_raw_data'!Q265))="TERMINATED"), "Terminated", IF(OR(UPPER(TRIM('01_raw_data'!Q265))="LEFT"),"Left",IF(OR(UPPER(TRIM('01_raw_data'!Q265))="RESIGNED"),"Resigned")))))),"Check")</f>
        <v>Active</v>
      </c>
      <c r="S262" s="19">
        <f>IFERROR(IF(VALUE('01_raw_data'!R265)&gt;0,VALUE('01_raw_data'!R265),"Check"),"Check")</f>
        <v>33000</v>
      </c>
      <c r="T262" s="19">
        <f>IFERROR(IF(VALUE('01_raw_data'!S265)&gt;0, VALUE('01_raw_data'!S265), "Check"), "Check")</f>
        <v>3000</v>
      </c>
      <c r="U262">
        <f>IFERROR(VLOOKUP(UPPER(TRIM('01_raw_data'!T265)),'07_performance_master'!$A$5:$B$14,2,FALSE),"Check")</f>
        <v>4</v>
      </c>
      <c r="V262">
        <f>IFERROR(IF(VALUE('01_raw_data'!U265)&gt;0,VALUE('01_raw_data'!U265),"Check"),"Check")</f>
        <v>25</v>
      </c>
      <c r="W262">
        <f>IFERROR(IF(VALUE('01_raw_data'!V265)&gt;=0, VALUE('01_raw_data'!V265), "Check"), "Check")</f>
        <v>17</v>
      </c>
      <c r="X262">
        <f>IFERROR(IF(VALUE('01_raw_data'!W265)&gt;=0, VALUE('01_raw_data'!W265),"Check"), "Check")</f>
        <v>17</v>
      </c>
      <c r="Y262">
        <f>IFERROR(IF(AND(VALUE('01_raw_data'!X265)&gt;=0, VALUE('01_raw_data'!X265)&lt;=100), VALUE('01_raw_data'!X265), "Check"), "Check")</f>
        <v>57</v>
      </c>
      <c r="Z262" t="str">
        <f>IFERROR(IF(OR(UPPER(TRIM('01_raw_data'!Y265))="YES", UPPER(TRIM('01_raw_data'!Y265))="PROMOTED"),"Promoted", IF(OR(UPPER(TRIM('01_raw_data'!Y265))="NO",UPPER(TRIM('01_raw_data'!Y265))="NOT PROMOTED"), "Not Promoted", "Check")),"Check")</f>
        <v>Not Promoted</v>
      </c>
      <c r="AA262" t="str">
        <f>IFERROR(PROPER(TRIM('01_raw_data'!Z265)), "")</f>
        <v>Bachelor'S</v>
      </c>
      <c r="AB262" t="str">
        <f>IFERROR(PROPER(TRIM('01_raw_data'!AA265)),"")</f>
        <v>European Job Board</v>
      </c>
      <c r="AC262" t="str">
        <f>IFERROR(IF(UPPER(TRIM('01_raw_data'!AB265))="HYBRID","Hybrid",IF(OR(UPPER(TRIM('01_raw_data'!AB265))="REMOTE",UPPER(TRIM('01_raw_data'!AB265))="WFH",UPPER(TRIM('01_raw_data'!AB265))="WORK FROM HOME"),"Remote",IF(OR(UPPER(TRIM('01_raw_data'!AB265))="ONSITE",UPPER(TRIM('01_raw_data'!AB265))="ON-SITE",UPPER(TRIM('01_raw_data'!AB265))="OFFICE"),"Office"))),"Check")</f>
        <v>Hybrid</v>
      </c>
      <c r="AD262" t="str">
        <f>IFERROR(VLOOKUP(UPPER(TRIM('01_raw_data'!AC265)),'09_cost_center'!$A$5:$E$19,1,FALSE), "Check")</f>
        <v>EU-CC201</v>
      </c>
      <c r="AE262" t="str">
        <f>IFERROR(IF(OR(UPPER(TRIM('01_raw_data'!AD265))="CONTRACT", UPPER(TRIM('01_raw_data'!AD265))="CONTRACTOR"), "Contract", IF(OR(PROPER(TRIM('01_raw_data'!AD265))="FTE", UPPER(TRIM('01_raw_data'!AD265))="FULL TIME", UPPER(TRIM('01_raw_data'!AD265))="FULL-TIME"), "Full Time", IF(OR(UPPER(TRIM('01_raw_data'!AD265))="INTERN", UPPER(TRIM('01_raw_data'!AD265))="INTERNSHIP"), "Intern", IF(OR(UPPER(TRIM('01_raw_data'!AD265))="PART TIME", UPPER(TRIM('01_raw_data'!AD265))="PART-TIME"), "Part Time")))), "Check")</f>
        <v>Full Time</v>
      </c>
      <c r="AF262">
        <f>IFERROR(IF(AND(VALUE('01_raw_data'!AE265)&gt;=0,VALUE('01_raw_data'!AE265)&lt;=100), VALUE('01_raw_data'!AE265), "Check"), "Check")</f>
        <v>63.7</v>
      </c>
    </row>
    <row r="263" spans="1:32" x14ac:dyDescent="0.2">
      <c r="A263" t="str">
        <f>"E"&amp;TEXT(VALUE(SUBSTITUTE(UPPER(TRIM('01_raw_data'!A266)),"E","")),"0000")</f>
        <v>E0262</v>
      </c>
      <c r="B263" t="str">
        <f>IF('01_raw_data'!B266="", "", PROPER(TRIM('01_raw_data'!B266)))</f>
        <v>Paula Smith</v>
      </c>
      <c r="C263" t="str">
        <f>_xlfn.XLOOKUP(PROPER(TRIM('01_raw_data'!C266)),'03_lookups'!$A$4:$A$9,'03_lookups'!$B$4:$B$9,"Needs Review")</f>
        <v>Female</v>
      </c>
      <c r="D263">
        <f>VALUE('01_raw_data'!D266)</f>
        <v>29</v>
      </c>
      <c r="E263" s="17">
        <f>IF(OR('01_raw_data'!E266="", LOWER(TRIM('01_raw_data'!E266))="not available"), "Missing", '01_raw_data'!E266)</f>
        <v>35522</v>
      </c>
      <c r="F263" t="str">
        <f t="shared" si="4"/>
        <v>Valid</v>
      </c>
      <c r="G263" t="str">
        <f>_xlfn.XLOOKUP(UPPER(TRIM('01_raw_data'!F266)),'04_departments'!A266:A321,'04_departments'!C266:C321,"Needs Review")</f>
        <v>Needs Review</v>
      </c>
      <c r="H263" t="str">
        <f>_xlfn.XLOOKUP('01_clean_data'!G263, '04_departments'!$C$5:$C$60,'04_departments'!$D$5:$D$60,"Needs Review")</f>
        <v>Needs Review</v>
      </c>
      <c r="I263" t="str">
        <f>PROPER(TRIM('01_raw_data'!H266))</f>
        <v>Account Executive</v>
      </c>
      <c r="J263" t="str">
        <f>IFERROR(UPPER('01_raw_data'!I266), "")</f>
        <v>L4</v>
      </c>
      <c r="K263" t="str">
        <f>IFERROR(UPPER('01_raw_data'!J266), "")</f>
        <v>M016</v>
      </c>
      <c r="L263" t="str">
        <f>IFERROR(VLOOKUP(K263,'05_manager_mapping'!$A$5:$B$64,2), "Missing")</f>
        <v>Juliette Williams</v>
      </c>
      <c r="M263" t="str">
        <f>IFERROR(_xlfn.XLOOKUP('01_raw_data'!L266,'06_location_master'!$B$5:$B$60,'06_location_master'!$C$5:$C$60), "Missing Location")</f>
        <v>London</v>
      </c>
      <c r="N263" t="str">
        <f>IFERROR(_xlfn.XLOOKUP(M263,'06_location_master'!$C$5:$C$60,'06_location_master'!$D$5:$D$60), "Missing Country")</f>
        <v>United Kingdom</v>
      </c>
      <c r="O263" t="str">
        <f>IFERROR(_xlfn.XLOOKUP(M263,'06_location_master'!$C$5:$C$60,'06_location_master'!$E$5:$E$60), "Missing State")</f>
        <v>England</v>
      </c>
      <c r="P263" s="17">
        <f>IFERROR(--'01_raw_data'!O266,"Missing Date")</f>
        <v>45815</v>
      </c>
      <c r="Q263" s="17" t="str">
        <f>IF(TRIM('01_raw_data'!P266)="","", IFERROR('01_raw_data'!P266, "check"))</f>
        <v/>
      </c>
      <c r="R263" t="str">
        <f>IFERROR(IF(OR(UPPER(TRIM('01_raw_data'!Q266))="A",UPPER(TRIM('01_raw_data'!Q266)="ACTVE"),UPPER(TRIM('01_raw_data'!Q266))="ACTIVE"), "Active", IF(OR(UPPER(TRIM('01_raw_data'!Q266)="INACTIVE"),UPPER(TRIM('01_raw_data'!Q266))="INACTVE"),"Inactive",IF(OR(UPPER(TRIM('01_raw_data'!Q266))="EXITED"), "Exited", IF(OR(UPPER(TRIM('01_raw_data'!Q266))="TERMINATED"), "Terminated", IF(OR(UPPER(TRIM('01_raw_data'!Q266))="LEFT"),"Left",IF(OR(UPPER(TRIM('01_raw_data'!Q266))="RESIGNED"),"Resigned")))))),"Check")</f>
        <v>Active</v>
      </c>
      <c r="S263" s="19">
        <f>IFERROR(IF(VALUE('01_raw_data'!R266)&gt;0,VALUE('01_raw_data'!R266),"Check"),"Check")</f>
        <v>132000</v>
      </c>
      <c r="T263" s="19">
        <f>IFERROR(IF(VALUE('01_raw_data'!S266)&gt;0, VALUE('01_raw_data'!S266), "Check"), "Check")</f>
        <v>2600</v>
      </c>
      <c r="U263">
        <f>IFERROR(VLOOKUP(UPPER(TRIM('01_raw_data'!T266)),'07_performance_master'!$A$5:$B$14,2,FALSE),"Check")</f>
        <v>2</v>
      </c>
      <c r="V263">
        <f>IFERROR(IF(VALUE('01_raw_data'!U266)&gt;0,VALUE('01_raw_data'!U266),"Check"),"Check")</f>
        <v>34</v>
      </c>
      <c r="W263">
        <f>IFERROR(IF(VALUE('01_raw_data'!V266)&gt;=0, VALUE('01_raw_data'!V266), "Check"), "Check")</f>
        <v>5</v>
      </c>
      <c r="X263">
        <f>IFERROR(IF(VALUE('01_raw_data'!W266)&gt;=0, VALUE('01_raw_data'!W266),"Check"), "Check")</f>
        <v>9</v>
      </c>
      <c r="Y263">
        <f>IFERROR(IF(AND(VALUE('01_raw_data'!X266)&gt;=0, VALUE('01_raw_data'!X266)&lt;=100), VALUE('01_raw_data'!X266), "Check"), "Check")</f>
        <v>77</v>
      </c>
      <c r="Z263" t="str">
        <f>IFERROR(IF(OR(UPPER(TRIM('01_raw_data'!Y266))="YES", UPPER(TRIM('01_raw_data'!Y266))="PROMOTED"),"Promoted", IF(OR(UPPER(TRIM('01_raw_data'!Y266))="NO",UPPER(TRIM('01_raw_data'!Y266))="NOT PROMOTED"), "Not Promoted", "Check")),"Check")</f>
        <v>Not Promoted</v>
      </c>
      <c r="AA263" t="str">
        <f>IFERROR(PROPER(TRIM('01_raw_data'!Z266)), "")</f>
        <v>Master'S</v>
      </c>
      <c r="AB263" t="str">
        <f>IFERROR(PROPER(TRIM('01_raw_data'!AA266)),"")</f>
        <v>Internal Transfer</v>
      </c>
      <c r="AC263" t="str">
        <f>IFERROR(IF(UPPER(TRIM('01_raw_data'!AB266))="HYBRID","Hybrid",IF(OR(UPPER(TRIM('01_raw_data'!AB266))="REMOTE",UPPER(TRIM('01_raw_data'!AB266))="WFH",UPPER(TRIM('01_raw_data'!AB266))="WORK FROM HOME"),"Remote",IF(OR(UPPER(TRIM('01_raw_data'!AB266))="ONSITE",UPPER(TRIM('01_raw_data'!AB266))="ON-SITE",UPPER(TRIM('01_raw_data'!AB266))="OFFICE"),"Office"))),"Check")</f>
        <v>Hybrid</v>
      </c>
      <c r="AD263" t="str">
        <f>IFERROR(VLOOKUP(UPPER(TRIM('01_raw_data'!AC266)),'09_cost_center'!$A$5:$E$19,1,FALSE), "Check")</f>
        <v>EU-CC201</v>
      </c>
      <c r="AE263" t="str">
        <f>IFERROR(IF(OR(UPPER(TRIM('01_raw_data'!AD266))="CONTRACT", UPPER(TRIM('01_raw_data'!AD266))="CONTRACTOR"), "Contract", IF(OR(PROPER(TRIM('01_raw_data'!AD266))="FTE", UPPER(TRIM('01_raw_data'!AD266))="FULL TIME", UPPER(TRIM('01_raw_data'!AD266))="FULL-TIME"), "Full Time", IF(OR(UPPER(TRIM('01_raw_data'!AD266))="INTERN", UPPER(TRIM('01_raw_data'!AD266))="INTERNSHIP"), "Intern", IF(OR(UPPER(TRIM('01_raw_data'!AD266))="PART TIME", UPPER(TRIM('01_raw_data'!AD266))="PART-TIME"), "Part Time")))), "Check")</f>
        <v>Full Time</v>
      </c>
      <c r="AF263">
        <f>IFERROR(IF(AND(VALUE('01_raw_data'!AE266)&gt;=0,VALUE('01_raw_data'!AE266)&lt;=100), VALUE('01_raw_data'!AE266), "Check"), "Check")</f>
        <v>59</v>
      </c>
    </row>
    <row r="264" spans="1:32" x14ac:dyDescent="0.2">
      <c r="A264" t="str">
        <f>"E"&amp;TEXT(VALUE(SUBSTITUTE(UPPER(TRIM('01_raw_data'!A267)),"E","")),"0000")</f>
        <v>E0263</v>
      </c>
      <c r="B264" t="str">
        <f>IF('01_raw_data'!B267="", "", PROPER(TRIM('01_raw_data'!B267)))</f>
        <v>Alessandro Kaminski</v>
      </c>
      <c r="C264" t="str">
        <f>_xlfn.XLOOKUP(PROPER(TRIM('01_raw_data'!C267)),'03_lookups'!$A$4:$A$9,'03_lookups'!$B$4:$B$9,"Needs Review")</f>
        <v>Male</v>
      </c>
      <c r="D264">
        <f>VALUE('01_raw_data'!D267)</f>
        <v>60</v>
      </c>
      <c r="E264" s="17">
        <f>IF(OR('01_raw_data'!E267="", LOWER(TRIM('01_raw_data'!E267))="not available"), "Missing", '01_raw_data'!E267)</f>
        <v>24065</v>
      </c>
      <c r="F264" t="str">
        <f t="shared" si="4"/>
        <v>Valid</v>
      </c>
      <c r="G264" t="str">
        <f>_xlfn.XLOOKUP(UPPER(TRIM('01_raw_data'!F267)),'04_departments'!A267:A322,'04_departments'!C267:C322,"Needs Review")</f>
        <v>Needs Review</v>
      </c>
      <c r="H264" t="str">
        <f>_xlfn.XLOOKUP('01_clean_data'!G264, '04_departments'!$C$5:$C$60,'04_departments'!$D$5:$D$60,"Needs Review")</f>
        <v>Needs Review</v>
      </c>
      <c r="I264" t="str">
        <f>PROPER(TRIM('01_raw_data'!H267))</f>
        <v>Business Analyst</v>
      </c>
      <c r="J264" t="str">
        <f>IFERROR(UPPER('01_raw_data'!I267), "")</f>
        <v>L3</v>
      </c>
      <c r="K264" t="str">
        <f>IFERROR(UPPER('01_raw_data'!J267), "")</f>
        <v>M015</v>
      </c>
      <c r="L264" t="str">
        <f>IFERROR(VLOOKUP(K264,'05_manager_mapping'!$A$5:$B$64,2), "Missing")</f>
        <v>Lea Ryan</v>
      </c>
      <c r="M264" t="str">
        <f>IFERROR(_xlfn.XLOOKUP('01_raw_data'!L267,'06_location_master'!$B$5:$B$60,'06_location_master'!$C$5:$C$60), "Missing Location")</f>
        <v>Manchester</v>
      </c>
      <c r="N264" t="str">
        <f>IFERROR(_xlfn.XLOOKUP(M264,'06_location_master'!$C$5:$C$60,'06_location_master'!$D$5:$D$60), "Missing Country")</f>
        <v>United Kingdom</v>
      </c>
      <c r="O264" t="str">
        <f>IFERROR(_xlfn.XLOOKUP(M264,'06_location_master'!$C$5:$C$60,'06_location_master'!$E$5:$E$60), "Missing State")</f>
        <v>England</v>
      </c>
      <c r="P264" s="17">
        <f>IFERROR(--'01_raw_data'!O267,"Missing Date")</f>
        <v>43685</v>
      </c>
      <c r="Q264" s="17" t="str">
        <f>IF(TRIM('01_raw_data'!P267)="","", IFERROR('01_raw_data'!P267, "check"))</f>
        <v/>
      </c>
      <c r="R264" t="str">
        <f>IFERROR(IF(OR(UPPER(TRIM('01_raw_data'!Q267))="A",UPPER(TRIM('01_raw_data'!Q267)="ACTVE"),UPPER(TRIM('01_raw_data'!Q267))="ACTIVE"), "Active", IF(OR(UPPER(TRIM('01_raw_data'!Q267)="INACTIVE"),UPPER(TRIM('01_raw_data'!Q267))="INACTVE"),"Inactive",IF(OR(UPPER(TRIM('01_raw_data'!Q267))="EXITED"), "Exited", IF(OR(UPPER(TRIM('01_raw_data'!Q267))="TERMINATED"), "Terminated", IF(OR(UPPER(TRIM('01_raw_data'!Q267))="LEFT"),"Left",IF(OR(UPPER(TRIM('01_raw_data'!Q267))="RESIGNED"),"Resigned")))))),"Check")</f>
        <v>Active</v>
      </c>
      <c r="S264" s="19">
        <f>IFERROR(IF(VALUE('01_raw_data'!R267)&gt;0,VALUE('01_raw_data'!R267),"Check"),"Check")</f>
        <v>66000</v>
      </c>
      <c r="T264" s="19">
        <f>IFERROR(IF(VALUE('01_raw_data'!S267)&gt;0, VALUE('01_raw_data'!S267), "Check"), "Check")</f>
        <v>1300</v>
      </c>
      <c r="U264">
        <f>IFERROR(VLOOKUP(UPPER(TRIM('01_raw_data'!T267)),'07_performance_master'!$A$5:$B$14,2,FALSE),"Check")</f>
        <v>2</v>
      </c>
      <c r="V264">
        <f>IFERROR(IF(VALUE('01_raw_data'!U267)&gt;0,VALUE('01_raw_data'!U267),"Check"),"Check")</f>
        <v>28</v>
      </c>
      <c r="W264">
        <f>IFERROR(IF(VALUE('01_raw_data'!V267)&gt;=0, VALUE('01_raw_data'!V267), "Check"), "Check")</f>
        <v>15</v>
      </c>
      <c r="X264">
        <f>IFERROR(IF(VALUE('01_raw_data'!W267)&gt;=0, VALUE('01_raw_data'!W267),"Check"), "Check")</f>
        <v>1</v>
      </c>
      <c r="Y264">
        <f>IFERROR(IF(AND(VALUE('01_raw_data'!X267)&gt;=0, VALUE('01_raw_data'!X267)&lt;=100), VALUE('01_raw_data'!X267), "Check"), "Check")</f>
        <v>30</v>
      </c>
      <c r="Z264" t="str">
        <f>IFERROR(IF(OR(UPPER(TRIM('01_raw_data'!Y267))="YES", UPPER(TRIM('01_raw_data'!Y267))="PROMOTED"),"Promoted", IF(OR(UPPER(TRIM('01_raw_data'!Y267))="NO",UPPER(TRIM('01_raw_data'!Y267))="NOT PROMOTED"), "Not Promoted", "Check")),"Check")</f>
        <v>Not Promoted</v>
      </c>
      <c r="AA264" t="str">
        <f>IFERROR(PROPER(TRIM('01_raw_data'!Z267)), "")</f>
        <v>Bachelor'S</v>
      </c>
      <c r="AB264" t="str">
        <f>IFERROR(PROPER(TRIM('01_raw_data'!AA267)),"")</f>
        <v>Agency</v>
      </c>
      <c r="AC264" t="str">
        <f>IFERROR(IF(UPPER(TRIM('01_raw_data'!AB267))="HYBRID","Hybrid",IF(OR(UPPER(TRIM('01_raw_data'!AB267))="REMOTE",UPPER(TRIM('01_raw_data'!AB267))="WFH",UPPER(TRIM('01_raw_data'!AB267))="WORK FROM HOME"),"Remote",IF(OR(UPPER(TRIM('01_raw_data'!AB267))="ONSITE",UPPER(TRIM('01_raw_data'!AB267))="ON-SITE",UPPER(TRIM('01_raw_data'!AB267))="OFFICE"),"Office"))),"Check")</f>
        <v>Office</v>
      </c>
      <c r="AD264" t="str">
        <f>IFERROR(VLOOKUP(UPPER(TRIM('01_raw_data'!AC267)),'09_cost_center'!$A$5:$E$19,1,FALSE), "Check")</f>
        <v>EU-CC303</v>
      </c>
      <c r="AE264" t="str">
        <f>IFERROR(IF(OR(UPPER(TRIM('01_raw_data'!AD267))="CONTRACT", UPPER(TRIM('01_raw_data'!AD267))="CONTRACTOR"), "Contract", IF(OR(PROPER(TRIM('01_raw_data'!AD267))="FTE", UPPER(TRIM('01_raw_data'!AD267))="FULL TIME", UPPER(TRIM('01_raw_data'!AD267))="FULL-TIME"), "Full Time", IF(OR(UPPER(TRIM('01_raw_data'!AD267))="INTERN", UPPER(TRIM('01_raw_data'!AD267))="INTERNSHIP"), "Intern", IF(OR(UPPER(TRIM('01_raw_data'!AD267))="PART TIME", UPPER(TRIM('01_raw_data'!AD267))="PART-TIME"), "Part Time")))), "Check")</f>
        <v>Full Time</v>
      </c>
      <c r="AF264">
        <f>IFERROR(IF(AND(VALUE('01_raw_data'!AE267)&gt;=0,VALUE('01_raw_data'!AE267)&lt;=100), VALUE('01_raw_data'!AE267), "Check"), "Check")</f>
        <v>45</v>
      </c>
    </row>
    <row r="265" spans="1:32" x14ac:dyDescent="0.2">
      <c r="A265" t="str">
        <f>"E"&amp;TEXT(VALUE(SUBSTITUTE(UPPER(TRIM('01_raw_data'!A268)),"E","")),"0000")</f>
        <v>E0264</v>
      </c>
      <c r="B265" t="str">
        <f>IF('01_raw_data'!B268="", "", PROPER(TRIM('01_raw_data'!B268)))</f>
        <v>Paul Rodrigues</v>
      </c>
      <c r="C265" t="str">
        <f>_xlfn.XLOOKUP(PROPER(TRIM('01_raw_data'!C268)),'03_lookups'!$A$4:$A$9,'03_lookups'!$B$4:$B$9,"Needs Review")</f>
        <v>Male</v>
      </c>
      <c r="D265">
        <f>VALUE('01_raw_data'!D268)</f>
        <v>55</v>
      </c>
      <c r="E265" s="17">
        <f>IF(OR('01_raw_data'!E268="", LOWER(TRIM('01_raw_data'!E268))="not available"), "Missing", '01_raw_data'!E268)</f>
        <v>25846</v>
      </c>
      <c r="F265" t="str">
        <f t="shared" si="4"/>
        <v>Valid</v>
      </c>
      <c r="G265" t="str">
        <f>_xlfn.XLOOKUP(UPPER(TRIM('01_raw_data'!F268)),'04_departments'!A268:A323,'04_departments'!C268:C323,"Needs Review")</f>
        <v>Needs Review</v>
      </c>
      <c r="H265" t="str">
        <f>_xlfn.XLOOKUP('01_clean_data'!G265, '04_departments'!$C$5:$C$60,'04_departments'!$D$5:$D$60,"Needs Review")</f>
        <v>Needs Review</v>
      </c>
      <c r="I265" t="str">
        <f>PROPER(TRIM('01_raw_data'!H268))</f>
        <v>Workforce Planner</v>
      </c>
      <c r="J265" t="str">
        <f>IFERROR(UPPER('01_raw_data'!I268), "")</f>
        <v>L2</v>
      </c>
      <c r="K265" t="str">
        <f>IFERROR(UPPER('01_raw_data'!J268), "")</f>
        <v>M017</v>
      </c>
      <c r="L265" t="str">
        <f>IFERROR(VLOOKUP(K265,'05_manager_mapping'!$A$5:$B$64,2), "Missing")</f>
        <v>Ines Karlsson</v>
      </c>
      <c r="M265" t="str">
        <f>IFERROR(_xlfn.XLOOKUP('01_raw_data'!L268,'06_location_master'!$B$5:$B$60,'06_location_master'!$C$5:$C$60), "Missing Location")</f>
        <v>Amsterdam</v>
      </c>
      <c r="N265" t="str">
        <f>IFERROR(_xlfn.XLOOKUP(M265,'06_location_master'!$C$5:$C$60,'06_location_master'!$D$5:$D$60), "Missing Country")</f>
        <v>Netherlands</v>
      </c>
      <c r="O265" t="str">
        <f>IFERROR(_xlfn.XLOOKUP(M265,'06_location_master'!$C$5:$C$60,'06_location_master'!$E$5:$E$60), "Missing State")</f>
        <v>North Holland</v>
      </c>
      <c r="P265" s="17">
        <f>IFERROR(--'01_raw_data'!O268,"Missing Date")</f>
        <v>44822</v>
      </c>
      <c r="Q265" s="17">
        <f>IF(TRIM('01_raw_data'!P268)="","", IFERROR('01_raw_data'!P268, "check"))</f>
        <v>44976</v>
      </c>
      <c r="R265" t="str">
        <f>IFERROR(IF(OR(UPPER(TRIM('01_raw_data'!Q268))="A",UPPER(TRIM('01_raw_data'!Q268)="ACTVE"),UPPER(TRIM('01_raw_data'!Q268))="ACTIVE"), "Active", IF(OR(UPPER(TRIM('01_raw_data'!Q268)="INACTIVE"),UPPER(TRIM('01_raw_data'!Q268))="INACTVE"),"Inactive",IF(OR(UPPER(TRIM('01_raw_data'!Q268))="EXITED"), "Exited", IF(OR(UPPER(TRIM('01_raw_data'!Q268))="TERMINATED"), "Terminated", IF(OR(UPPER(TRIM('01_raw_data'!Q268))="LEFT"),"Left",IF(OR(UPPER(TRIM('01_raw_data'!Q268))="RESIGNED"),"Resigned")))))),"Check")</f>
        <v>Exited</v>
      </c>
      <c r="S265" s="19">
        <f>IFERROR(IF(VALUE('01_raw_data'!R268)&gt;0,VALUE('01_raw_data'!R268),"Check"),"Check")</f>
        <v>68000</v>
      </c>
      <c r="T265" s="19">
        <f>IFERROR(IF(VALUE('01_raw_data'!S268)&gt;0, VALUE('01_raw_data'!S268), "Check"), "Check")</f>
        <v>1400</v>
      </c>
      <c r="U265">
        <f>IFERROR(VLOOKUP(UPPER(TRIM('01_raw_data'!T268)),'07_performance_master'!$A$5:$B$14,2,FALSE),"Check")</f>
        <v>2</v>
      </c>
      <c r="V265">
        <f>IFERROR(IF(VALUE('01_raw_data'!U268)&gt;0,VALUE('01_raw_data'!U268),"Check"),"Check")</f>
        <v>31</v>
      </c>
      <c r="W265">
        <f>IFERROR(IF(VALUE('01_raw_data'!V268)&gt;=0, VALUE('01_raw_data'!V268), "Check"), "Check")</f>
        <v>8</v>
      </c>
      <c r="X265">
        <f>IFERROR(IF(VALUE('01_raw_data'!W268)&gt;=0, VALUE('01_raw_data'!W268),"Check"), "Check")</f>
        <v>17</v>
      </c>
      <c r="Y265">
        <f>IFERROR(IF(AND(VALUE('01_raw_data'!X268)&gt;=0, VALUE('01_raw_data'!X268)&lt;=100), VALUE('01_raw_data'!X268), "Check"), "Check")</f>
        <v>51</v>
      </c>
      <c r="Z265" t="str">
        <f>IFERROR(IF(OR(UPPER(TRIM('01_raw_data'!Y268))="YES", UPPER(TRIM('01_raw_data'!Y268))="PROMOTED"),"Promoted", IF(OR(UPPER(TRIM('01_raw_data'!Y268))="NO",UPPER(TRIM('01_raw_data'!Y268))="NOT PROMOTED"), "Not Promoted", "Check")),"Check")</f>
        <v>Not Promoted</v>
      </c>
      <c r="AA265" t="str">
        <f>IFERROR(PROPER(TRIM('01_raw_data'!Z268)), "")</f>
        <v>Master'S</v>
      </c>
      <c r="AB265" t="str">
        <f>IFERROR(PROPER(TRIM('01_raw_data'!AA268)),"")</f>
        <v>Internal Transfer</v>
      </c>
      <c r="AC265" t="str">
        <f>IFERROR(IF(UPPER(TRIM('01_raw_data'!AB268))="HYBRID","Hybrid",IF(OR(UPPER(TRIM('01_raw_data'!AB268))="REMOTE",UPPER(TRIM('01_raw_data'!AB268))="WFH",UPPER(TRIM('01_raw_data'!AB268))="WORK FROM HOME"),"Remote",IF(OR(UPPER(TRIM('01_raw_data'!AB268))="ONSITE",UPPER(TRIM('01_raw_data'!AB268))="ON-SITE",UPPER(TRIM('01_raw_data'!AB268))="OFFICE"),"Office"))),"Check")</f>
        <v>Remote</v>
      </c>
      <c r="AD265" t="str">
        <f>IFERROR(VLOOKUP(UPPER(TRIM('01_raw_data'!AC268)),'09_cost_center'!$A$5:$E$19,1,FALSE), "Check")</f>
        <v>EU-CC401</v>
      </c>
      <c r="AE265" t="str">
        <f>IFERROR(IF(OR(UPPER(TRIM('01_raw_data'!AD268))="CONTRACT", UPPER(TRIM('01_raw_data'!AD268))="CONTRACTOR"), "Contract", IF(OR(PROPER(TRIM('01_raw_data'!AD268))="FTE", UPPER(TRIM('01_raw_data'!AD268))="FULL TIME", UPPER(TRIM('01_raw_data'!AD268))="FULL-TIME"), "Full Time", IF(OR(UPPER(TRIM('01_raw_data'!AD268))="INTERN", UPPER(TRIM('01_raw_data'!AD268))="INTERNSHIP"), "Intern", IF(OR(UPPER(TRIM('01_raw_data'!AD268))="PART TIME", UPPER(TRIM('01_raw_data'!AD268))="PART-TIME"), "Part Time")))), "Check")</f>
        <v>Full Time</v>
      </c>
      <c r="AF265">
        <f>IFERROR(IF(AND(VALUE('01_raw_data'!AE268)&gt;=0,VALUE('01_raw_data'!AE268)&lt;=100), VALUE('01_raw_data'!AE268), "Check"), "Check")</f>
        <v>45.1</v>
      </c>
    </row>
    <row r="266" spans="1:32" x14ac:dyDescent="0.2">
      <c r="A266" t="str">
        <f>"E"&amp;TEXT(VALUE(SUBSTITUTE(UPPER(TRIM('01_raw_data'!A269)),"E","")),"0000")</f>
        <v>E0265</v>
      </c>
      <c r="B266" t="str">
        <f>IF('01_raw_data'!B269="", "", PROPER(TRIM('01_raw_data'!B269)))</f>
        <v>Sofia Becker</v>
      </c>
      <c r="C266" t="str">
        <f>_xlfn.XLOOKUP(PROPER(TRIM('01_raw_data'!C269)),'03_lookups'!$A$4:$A$9,'03_lookups'!$B$4:$B$9,"Needs Review")</f>
        <v>Male</v>
      </c>
      <c r="D266">
        <f>VALUE('01_raw_data'!D269)</f>
        <v>46</v>
      </c>
      <c r="E266" s="17">
        <f>IF(OR('01_raw_data'!E269="", LOWER(TRIM('01_raw_data'!E269))="not available"), "Missing", '01_raw_data'!E269)</f>
        <v>29137</v>
      </c>
      <c r="F266" t="str">
        <f t="shared" si="4"/>
        <v>Valid</v>
      </c>
      <c r="G266" t="str">
        <f>_xlfn.XLOOKUP(UPPER(TRIM('01_raw_data'!F269)),'04_departments'!A269:A324,'04_departments'!C269:C324,"Needs Review")</f>
        <v>Needs Review</v>
      </c>
      <c r="H266" t="str">
        <f>_xlfn.XLOOKUP('01_clean_data'!G266, '04_departments'!$C$5:$C$60,'04_departments'!$D$5:$D$60,"Needs Review")</f>
        <v>Needs Review</v>
      </c>
      <c r="I266" t="str">
        <f>PROPER(TRIM('01_raw_data'!H269))</f>
        <v>Workplace Technology Specialist</v>
      </c>
      <c r="J266" t="str">
        <f>IFERROR(UPPER('01_raw_data'!I269), "")</f>
        <v>L3</v>
      </c>
      <c r="K266" t="str">
        <f>IFERROR(UPPER('01_raw_data'!J269), "")</f>
        <v>M045</v>
      </c>
      <c r="L266" t="str">
        <f>IFERROR(VLOOKUP(K266,'05_manager_mapping'!$A$5:$B$64,2), "Missing")</f>
        <v>Bram Robert</v>
      </c>
      <c r="M266" t="str">
        <f>IFERROR(_xlfn.XLOOKUP('01_raw_data'!L269,'06_location_master'!$B$5:$B$60,'06_location_master'!$C$5:$C$60), "Missing Location")</f>
        <v>Missing Location</v>
      </c>
      <c r="N266" t="str">
        <f>IFERROR(_xlfn.XLOOKUP(M266,'06_location_master'!$C$5:$C$60,'06_location_master'!$D$5:$D$60), "Missing Country")</f>
        <v>Missing Country</v>
      </c>
      <c r="O266" t="str">
        <f>IFERROR(_xlfn.XLOOKUP(M266,'06_location_master'!$C$5:$C$60,'06_location_master'!$E$5:$E$60), "Missing State")</f>
        <v>Missing State</v>
      </c>
      <c r="P266" s="17">
        <f>IFERROR(--'01_raw_data'!O269,"Missing Date")</f>
        <v>44791</v>
      </c>
      <c r="Q266" s="17" t="str">
        <f>IF(TRIM('01_raw_data'!P269)="","", IFERROR('01_raw_data'!P269, "check"))</f>
        <v/>
      </c>
      <c r="R266" t="str">
        <f>IFERROR(IF(OR(UPPER(TRIM('01_raw_data'!Q269))="A",UPPER(TRIM('01_raw_data'!Q269)="ACTVE"),UPPER(TRIM('01_raw_data'!Q269))="ACTIVE"), "Active", IF(OR(UPPER(TRIM('01_raw_data'!Q269)="INACTIVE"),UPPER(TRIM('01_raw_data'!Q269))="INACTVE"),"Inactive",IF(OR(UPPER(TRIM('01_raw_data'!Q269))="EXITED"), "Exited", IF(OR(UPPER(TRIM('01_raw_data'!Q269))="TERMINATED"), "Terminated", IF(OR(UPPER(TRIM('01_raw_data'!Q269))="LEFT"),"Left",IF(OR(UPPER(TRIM('01_raw_data'!Q269))="RESIGNED"),"Resigned")))))),"Check")</f>
        <v>Active</v>
      </c>
      <c r="S266" s="19">
        <f>IFERROR(IF(VALUE('01_raw_data'!R269)&gt;0,VALUE('01_raw_data'!R269),"Check"),"Check")</f>
        <v>82000</v>
      </c>
      <c r="T266" s="19">
        <f>IFERROR(IF(VALUE('01_raw_data'!S269)&gt;0, VALUE('01_raw_data'!S269), "Check"), "Check")</f>
        <v>4100</v>
      </c>
      <c r="U266">
        <f>IFERROR(VLOOKUP(UPPER(TRIM('01_raw_data'!T269)),'07_performance_master'!$A$5:$B$14,2,FALSE),"Check")</f>
        <v>3</v>
      </c>
      <c r="V266" t="str">
        <f>IFERROR(IF(VALUE('01_raw_data'!U269)&gt;0,VALUE('01_raw_data'!U269),"Check"),"Check")</f>
        <v>Check</v>
      </c>
      <c r="W266">
        <f>IFERROR(IF(VALUE('01_raw_data'!V269)&gt;=0, VALUE('01_raw_data'!V269), "Check"), "Check")</f>
        <v>15</v>
      </c>
      <c r="X266">
        <f>IFERROR(IF(VALUE('01_raw_data'!W269)&gt;=0, VALUE('01_raw_data'!W269),"Check"), "Check")</f>
        <v>5</v>
      </c>
      <c r="Y266">
        <f>IFERROR(IF(AND(VALUE('01_raw_data'!X269)&gt;=0, VALUE('01_raw_data'!X269)&lt;=100), VALUE('01_raw_data'!X269), "Check"), "Check")</f>
        <v>57</v>
      </c>
      <c r="Z266" t="str">
        <f>IFERROR(IF(OR(UPPER(TRIM('01_raw_data'!Y269))="YES", UPPER(TRIM('01_raw_data'!Y269))="PROMOTED"),"Promoted", IF(OR(UPPER(TRIM('01_raw_data'!Y269))="NO",UPPER(TRIM('01_raw_data'!Y269))="NOT PROMOTED"), "Not Promoted", "Check")),"Check")</f>
        <v>Not Promoted</v>
      </c>
      <c r="AA266" t="str">
        <f>IFERROR(PROPER(TRIM('01_raw_data'!Z269)), "")</f>
        <v>Phd</v>
      </c>
      <c r="AB266" t="str">
        <f>IFERROR(PROPER(TRIM('01_raw_data'!AA269)),"")</f>
        <v>Agency</v>
      </c>
      <c r="AC266" t="str">
        <f>IFERROR(IF(UPPER(TRIM('01_raw_data'!AB269))="HYBRID","Hybrid",IF(OR(UPPER(TRIM('01_raw_data'!AB269))="REMOTE",UPPER(TRIM('01_raw_data'!AB269))="WFH",UPPER(TRIM('01_raw_data'!AB269))="WORK FROM HOME"),"Remote",IF(OR(UPPER(TRIM('01_raw_data'!AB269))="ONSITE",UPPER(TRIM('01_raw_data'!AB269))="ON-SITE",UPPER(TRIM('01_raw_data'!AB269))="OFFICE"),"Office"))),"Check")</f>
        <v>Office</v>
      </c>
      <c r="AD266" t="str">
        <f>IFERROR(VLOOKUP(UPPER(TRIM('01_raw_data'!AC269)),'09_cost_center'!$A$5:$E$19,1,FALSE), "Check")</f>
        <v>EU-CC104</v>
      </c>
      <c r="AE266" t="str">
        <f>IFERROR(IF(OR(UPPER(TRIM('01_raw_data'!AD269))="CONTRACT", UPPER(TRIM('01_raw_data'!AD269))="CONTRACTOR"), "Contract", IF(OR(PROPER(TRIM('01_raw_data'!AD269))="FTE", UPPER(TRIM('01_raw_data'!AD269))="FULL TIME", UPPER(TRIM('01_raw_data'!AD269))="FULL-TIME"), "Full Time", IF(OR(UPPER(TRIM('01_raw_data'!AD269))="INTERN", UPPER(TRIM('01_raw_data'!AD269))="INTERNSHIP"), "Intern", IF(OR(UPPER(TRIM('01_raw_data'!AD269))="PART TIME", UPPER(TRIM('01_raw_data'!AD269))="PART-TIME"), "Part Time")))), "Check")</f>
        <v>Full Time</v>
      </c>
      <c r="AF266">
        <f>IFERROR(IF(AND(VALUE('01_raw_data'!AE269)&gt;=0,VALUE('01_raw_data'!AE269)&lt;=100), VALUE('01_raw_data'!AE269), "Check"), "Check")</f>
        <v>54.5</v>
      </c>
    </row>
    <row r="267" spans="1:32" x14ac:dyDescent="0.2">
      <c r="A267" t="str">
        <f>"E"&amp;TEXT(VALUE(SUBSTITUTE(UPPER(TRIM('01_raw_data'!A270)),"E","")),"0000")</f>
        <v>E0266</v>
      </c>
      <c r="B267" t="str">
        <f>IF('01_raw_data'!B270="", "", PROPER(TRIM('01_raw_data'!B270)))</f>
        <v>Hannah Lewandowski</v>
      </c>
      <c r="C267" t="str">
        <f>_xlfn.XLOOKUP(PROPER(TRIM('01_raw_data'!C270)),'03_lookups'!$A$4:$A$9,'03_lookups'!$B$4:$B$9,"Needs Review")</f>
        <v>Male</v>
      </c>
      <c r="D267">
        <f>VALUE('01_raw_data'!D270)</f>
        <v>59</v>
      </c>
      <c r="E267" s="17">
        <f>IF(OR('01_raw_data'!E270="", LOWER(TRIM('01_raw_data'!E270))="not available"), "Missing", '01_raw_data'!E270)</f>
        <v>24624</v>
      </c>
      <c r="F267" t="str">
        <f t="shared" si="4"/>
        <v>Valid</v>
      </c>
      <c r="G267" t="str">
        <f>_xlfn.XLOOKUP(UPPER(TRIM('01_raw_data'!F270)),'04_departments'!A270:A325,'04_departments'!C270:C325,"Needs Review")</f>
        <v>Needs Review</v>
      </c>
      <c r="H267" t="str">
        <f>_xlfn.XLOOKUP('01_clean_data'!G267, '04_departments'!$C$5:$C$60,'04_departments'!$D$5:$D$60,"Needs Review")</f>
        <v>Needs Review</v>
      </c>
      <c r="I267" t="str">
        <f>PROPER(TRIM('01_raw_data'!H270))</f>
        <v>Workplace Technology Specialist</v>
      </c>
      <c r="J267" t="str">
        <f>IFERROR(UPPER('01_raw_data'!I270), "")</f>
        <v>L3</v>
      </c>
      <c r="K267" t="str">
        <f>IFERROR(UPPER('01_raw_data'!J270), "")</f>
        <v>M009</v>
      </c>
      <c r="L267" t="str">
        <f>IFERROR(VLOOKUP(K267,'05_manager_mapping'!$A$5:$B$64,2), "Missing")</f>
        <v>Maja Nilsson</v>
      </c>
      <c r="M267" t="str">
        <f>IFERROR(_xlfn.XLOOKUP('01_raw_data'!L270,'06_location_master'!$B$5:$B$60,'06_location_master'!$C$5:$C$60), "Missing Location")</f>
        <v>Paris</v>
      </c>
      <c r="N267" t="str">
        <f>IFERROR(_xlfn.XLOOKUP(M267,'06_location_master'!$C$5:$C$60,'06_location_master'!$D$5:$D$60), "Missing Country")</f>
        <v>France</v>
      </c>
      <c r="O267" t="str">
        <f>IFERROR(_xlfn.XLOOKUP(M267,'06_location_master'!$C$5:$C$60,'06_location_master'!$E$5:$E$60), "Missing State")</f>
        <v>Ile-de-France</v>
      </c>
      <c r="P267" s="17">
        <f>IFERROR(--'01_raw_data'!O270,"Missing Date")</f>
        <v>45850</v>
      </c>
      <c r="Q267" s="17">
        <f>IF(TRIM('01_raw_data'!P270)="","", IFERROR('01_raw_data'!P270, "check"))</f>
        <v>46002</v>
      </c>
      <c r="R267" t="str">
        <f>IFERROR(IF(OR(UPPER(TRIM('01_raw_data'!Q270))="A",UPPER(TRIM('01_raw_data'!Q270)="ACTVE"),UPPER(TRIM('01_raw_data'!Q270))="ACTIVE"), "Active", IF(OR(UPPER(TRIM('01_raw_data'!Q270)="INACTIVE"),UPPER(TRIM('01_raw_data'!Q270))="INACTVE"),"Inactive",IF(OR(UPPER(TRIM('01_raw_data'!Q270))="EXITED"), "Exited", IF(OR(UPPER(TRIM('01_raw_data'!Q270))="TERMINATED"), "Terminated", IF(OR(UPPER(TRIM('01_raw_data'!Q270))="LEFT"),"Left",IF(OR(UPPER(TRIM('01_raw_data'!Q270))="RESIGNED"),"Resigned")))))),"Check")</f>
        <v>Left</v>
      </c>
      <c r="S267" s="19">
        <f>IFERROR(IF(VALUE('01_raw_data'!R270)&gt;0,VALUE('01_raw_data'!R270),"Check"),"Check")</f>
        <v>76000</v>
      </c>
      <c r="T267" s="19">
        <f>IFERROR(IF(VALUE('01_raw_data'!S270)&gt;0, VALUE('01_raw_data'!S270), "Check"), "Check")</f>
        <v>3800</v>
      </c>
      <c r="U267">
        <f>IFERROR(VLOOKUP(UPPER(TRIM('01_raw_data'!T270)),'07_performance_master'!$A$5:$B$14,2,FALSE),"Check")</f>
        <v>3</v>
      </c>
      <c r="V267">
        <f>IFERROR(IF(VALUE('01_raw_data'!U270)&gt;0,VALUE('01_raw_data'!U270),"Check"),"Check")</f>
        <v>27</v>
      </c>
      <c r="W267">
        <f>IFERROR(IF(VALUE('01_raw_data'!V270)&gt;=0, VALUE('01_raw_data'!V270), "Check"), "Check")</f>
        <v>13</v>
      </c>
      <c r="X267">
        <f>IFERROR(IF(VALUE('01_raw_data'!W270)&gt;=0, VALUE('01_raw_data'!W270),"Check"), "Check")</f>
        <v>9</v>
      </c>
      <c r="Y267">
        <f>IFERROR(IF(AND(VALUE('01_raw_data'!X270)&gt;=0, VALUE('01_raw_data'!X270)&lt;=100), VALUE('01_raw_data'!X270), "Check"), "Check")</f>
        <v>66</v>
      </c>
      <c r="Z267" t="str">
        <f>IFERROR(IF(OR(UPPER(TRIM('01_raw_data'!Y270))="YES", UPPER(TRIM('01_raw_data'!Y270))="PROMOTED"),"Promoted", IF(OR(UPPER(TRIM('01_raw_data'!Y270))="NO",UPPER(TRIM('01_raw_data'!Y270))="NOT PROMOTED"), "Not Promoted", "Check")),"Check")</f>
        <v>Not Promoted</v>
      </c>
      <c r="AA267" t="str">
        <f>IFERROR(PROPER(TRIM('01_raw_data'!Z270)), "")</f>
        <v>High School</v>
      </c>
      <c r="AB267" t="str">
        <f>IFERROR(PROPER(TRIM('01_raw_data'!AA270)),"")</f>
        <v>Agency</v>
      </c>
      <c r="AC267" t="str">
        <f>IFERROR(IF(UPPER(TRIM('01_raw_data'!AB270))="HYBRID","Hybrid",IF(OR(UPPER(TRIM('01_raw_data'!AB270))="REMOTE",UPPER(TRIM('01_raw_data'!AB270))="WFH",UPPER(TRIM('01_raw_data'!AB270))="WORK FROM HOME"),"Remote",IF(OR(UPPER(TRIM('01_raw_data'!AB270))="ONSITE",UPPER(TRIM('01_raw_data'!AB270))="ON-SITE",UPPER(TRIM('01_raw_data'!AB270))="OFFICE"),"Office"))),"Check")</f>
        <v>Office</v>
      </c>
      <c r="AD267" t="str">
        <f>IFERROR(VLOOKUP(UPPER(TRIM('01_raw_data'!AC270)),'09_cost_center'!$A$5:$E$19,1,FALSE), "Check")</f>
        <v>EU-CC104</v>
      </c>
      <c r="AE267" t="str">
        <f>IFERROR(IF(OR(UPPER(TRIM('01_raw_data'!AD270))="CONTRACT", UPPER(TRIM('01_raw_data'!AD270))="CONTRACTOR"), "Contract", IF(OR(PROPER(TRIM('01_raw_data'!AD270))="FTE", UPPER(TRIM('01_raw_data'!AD270))="FULL TIME", UPPER(TRIM('01_raw_data'!AD270))="FULL-TIME"), "Full Time", IF(OR(UPPER(TRIM('01_raw_data'!AD270))="INTERN", UPPER(TRIM('01_raw_data'!AD270))="INTERNSHIP"), "Intern", IF(OR(UPPER(TRIM('01_raw_data'!AD270))="PART TIME", UPPER(TRIM('01_raw_data'!AD270))="PART-TIME"), "Part Time")))), "Check")</f>
        <v>Full Time</v>
      </c>
      <c r="AF267">
        <f>IFERROR(IF(AND(VALUE('01_raw_data'!AE270)&gt;=0,VALUE('01_raw_data'!AE270)&lt;=100), VALUE('01_raw_data'!AE270), "Check"), "Check")</f>
        <v>62.3</v>
      </c>
    </row>
    <row r="268" spans="1:32" x14ac:dyDescent="0.2">
      <c r="A268" t="str">
        <f>"E"&amp;TEXT(VALUE(SUBSTITUTE(UPPER(TRIM('01_raw_data'!A271)),"E","")),"0000")</f>
        <v>E0267</v>
      </c>
      <c r="B268" t="str">
        <f>IF('01_raw_data'!B271="", "", PROPER(TRIM('01_raw_data'!B271)))</f>
        <v>Lorenzo Karlsson</v>
      </c>
      <c r="C268" t="str">
        <f>_xlfn.XLOOKUP(PROPER(TRIM('01_raw_data'!C271)),'03_lookups'!$A$4:$A$9,'03_lookups'!$B$4:$B$9,"Needs Review")</f>
        <v>Female</v>
      </c>
      <c r="D268">
        <f>VALUE('01_raw_data'!D271)</f>
        <v>48</v>
      </c>
      <c r="E268" s="17">
        <f>IF(OR('01_raw_data'!E271="", LOWER(TRIM('01_raw_data'!E271))="not available"), "Missing", '01_raw_data'!E271)</f>
        <v>28519</v>
      </c>
      <c r="F268" t="str">
        <f t="shared" si="4"/>
        <v>Valid</v>
      </c>
      <c r="G268" t="str">
        <f>_xlfn.XLOOKUP(UPPER(TRIM('01_raw_data'!F271)),'04_departments'!A271:A326,'04_departments'!C271:C326,"Needs Review")</f>
        <v>Needs Review</v>
      </c>
      <c r="H268" t="str">
        <f>_xlfn.XLOOKUP('01_clean_data'!G268, '04_departments'!$C$5:$C$60,'04_departments'!$D$5:$D$60,"Needs Review")</f>
        <v>Needs Review</v>
      </c>
      <c r="I268" t="str">
        <f>PROPER(TRIM('01_raw_data'!H271))</f>
        <v>Software Engineer</v>
      </c>
      <c r="J268" t="str">
        <f>IFERROR(UPPER('01_raw_data'!I271), "")</f>
        <v xml:space="preserve"> L3 </v>
      </c>
      <c r="K268" t="str">
        <f>IFERROR(UPPER('01_raw_data'!J271), "")</f>
        <v>M039</v>
      </c>
      <c r="L268" t="str">
        <f>IFERROR(VLOOKUP(K268,'05_manager_mapping'!$A$5:$B$64,2), "Missing")</f>
        <v>Freya Martinez</v>
      </c>
      <c r="M268" t="str">
        <f>IFERROR(_xlfn.XLOOKUP('01_raw_data'!L271,'06_location_master'!$B$5:$B$60,'06_location_master'!$C$5:$C$60), "Missing Location")</f>
        <v>Paris</v>
      </c>
      <c r="N268" t="str">
        <f>IFERROR(_xlfn.XLOOKUP(M268,'06_location_master'!$C$5:$C$60,'06_location_master'!$D$5:$D$60), "Missing Country")</f>
        <v>France</v>
      </c>
      <c r="O268" t="str">
        <f>IFERROR(_xlfn.XLOOKUP(M268,'06_location_master'!$C$5:$C$60,'06_location_master'!$E$5:$E$60), "Missing State")</f>
        <v>Ile-de-France</v>
      </c>
      <c r="P268" s="17">
        <f>IFERROR(--'01_raw_data'!O271,"Missing Date")</f>
        <v>44473</v>
      </c>
      <c r="Q268" s="17" t="str">
        <f>IF(TRIM('01_raw_data'!P271)="","", IFERROR('01_raw_data'!P271, "check"))</f>
        <v/>
      </c>
      <c r="R268" t="str">
        <f>IFERROR(IF(OR(UPPER(TRIM('01_raw_data'!Q271))="A",UPPER(TRIM('01_raw_data'!Q271)="ACTVE"),UPPER(TRIM('01_raw_data'!Q271))="ACTIVE"), "Active", IF(OR(UPPER(TRIM('01_raw_data'!Q271)="INACTIVE"),UPPER(TRIM('01_raw_data'!Q271))="INACTVE"),"Inactive",IF(OR(UPPER(TRIM('01_raw_data'!Q271))="EXITED"), "Exited", IF(OR(UPPER(TRIM('01_raw_data'!Q271))="TERMINATED"), "Terminated", IF(OR(UPPER(TRIM('01_raw_data'!Q271))="LEFT"),"Left",IF(OR(UPPER(TRIM('01_raw_data'!Q271))="RESIGNED"),"Resigned")))))),"Check")</f>
        <v>Active</v>
      </c>
      <c r="S268" s="19">
        <f>IFERROR(IF(VALUE('01_raw_data'!R271)&gt;0,VALUE('01_raw_data'!R271),"Check"),"Check")</f>
        <v>72000</v>
      </c>
      <c r="T268" s="19">
        <f>IFERROR(IF(VALUE('01_raw_data'!S271)&gt;0, VALUE('01_raw_data'!S271), "Check"), "Check")</f>
        <v>6500</v>
      </c>
      <c r="U268">
        <f>IFERROR(VLOOKUP(UPPER(TRIM('01_raw_data'!T271)),'07_performance_master'!$A$5:$B$14,2,FALSE),"Check")</f>
        <v>4</v>
      </c>
      <c r="V268">
        <f>IFERROR(IF(VALUE('01_raw_data'!U271)&gt;0,VALUE('01_raw_data'!U271),"Check"),"Check")</f>
        <v>16</v>
      </c>
      <c r="W268">
        <f>IFERROR(IF(VALUE('01_raw_data'!V271)&gt;=0, VALUE('01_raw_data'!V271), "Check"), "Check")</f>
        <v>22</v>
      </c>
      <c r="X268">
        <f>IFERROR(IF(VALUE('01_raw_data'!W271)&gt;=0, VALUE('01_raw_data'!W271),"Check"), "Check")</f>
        <v>12</v>
      </c>
      <c r="Y268">
        <f>IFERROR(IF(AND(VALUE('01_raw_data'!X271)&gt;=0, VALUE('01_raw_data'!X271)&lt;=100), VALUE('01_raw_data'!X271), "Check"), "Check")</f>
        <v>59</v>
      </c>
      <c r="Z268" t="str">
        <f>IFERROR(IF(OR(UPPER(TRIM('01_raw_data'!Y271))="YES", UPPER(TRIM('01_raw_data'!Y271))="PROMOTED"),"Promoted", IF(OR(UPPER(TRIM('01_raw_data'!Y271))="NO",UPPER(TRIM('01_raw_data'!Y271))="NOT PROMOTED"), "Not Promoted", "Check")),"Check")</f>
        <v>Not Promoted</v>
      </c>
      <c r="AA268" t="str">
        <f>IFERROR(PROPER(TRIM('01_raw_data'!Z271)), "")</f>
        <v>Bachelor'S</v>
      </c>
      <c r="AB268" t="str">
        <f>IFERROR(PROPER(TRIM('01_raw_data'!AA271)),"")</f>
        <v>Company Careers Page</v>
      </c>
      <c r="AC268" t="str">
        <f>IFERROR(IF(UPPER(TRIM('01_raw_data'!AB271))="HYBRID","Hybrid",IF(OR(UPPER(TRIM('01_raw_data'!AB271))="REMOTE",UPPER(TRIM('01_raw_data'!AB271))="WFH",UPPER(TRIM('01_raw_data'!AB271))="WORK FROM HOME"),"Remote",IF(OR(UPPER(TRIM('01_raw_data'!AB271))="ONSITE",UPPER(TRIM('01_raw_data'!AB271))="ON-SITE",UPPER(TRIM('01_raw_data'!AB271))="OFFICE"),"Office"))),"Check")</f>
        <v>Office</v>
      </c>
      <c r="AD268" t="str">
        <f>IFERROR(VLOOKUP(UPPER(TRIM('01_raw_data'!AC271)),'09_cost_center'!$A$5:$E$19,1,FALSE), "Check")</f>
        <v>EU-CC101</v>
      </c>
      <c r="AE268" t="str">
        <f>IFERROR(IF(OR(UPPER(TRIM('01_raw_data'!AD271))="CONTRACT", UPPER(TRIM('01_raw_data'!AD271))="CONTRACTOR"), "Contract", IF(OR(PROPER(TRIM('01_raw_data'!AD271))="FTE", UPPER(TRIM('01_raw_data'!AD271))="FULL TIME", UPPER(TRIM('01_raw_data'!AD271))="FULL-TIME"), "Full Time", IF(OR(UPPER(TRIM('01_raw_data'!AD271))="INTERN", UPPER(TRIM('01_raw_data'!AD271))="INTERNSHIP"), "Intern", IF(OR(UPPER(TRIM('01_raw_data'!AD271))="PART TIME", UPPER(TRIM('01_raw_data'!AD271))="PART-TIME"), "Part Time")))), "Check")</f>
        <v>Full Time</v>
      </c>
      <c r="AF268">
        <f>IFERROR(IF(AND(VALUE('01_raw_data'!AE271)&gt;=0,VALUE('01_raw_data'!AE271)&lt;=100), VALUE('01_raw_data'!AE271), "Check"), "Check")</f>
        <v>64.7</v>
      </c>
    </row>
    <row r="269" spans="1:32" x14ac:dyDescent="0.2">
      <c r="A269" t="str">
        <f>"E"&amp;TEXT(VALUE(SUBSTITUTE(UPPER(TRIM('01_raw_data'!A272)),"E","")),"0000")</f>
        <v>E0268</v>
      </c>
      <c r="B269" t="str">
        <f>IF('01_raw_data'!B272="", "", PROPER(TRIM('01_raw_data'!B272)))</f>
        <v>Charlotte Martin</v>
      </c>
      <c r="C269" t="str">
        <f>_xlfn.XLOOKUP(PROPER(TRIM('01_raw_data'!C272)),'03_lookups'!$A$4:$A$9,'03_lookups'!$B$4:$B$9,"Needs Review")</f>
        <v>Male</v>
      </c>
      <c r="D269">
        <f>VALUE('01_raw_data'!D272)</f>
        <v>38</v>
      </c>
      <c r="E269" s="17">
        <f>IF(OR('01_raw_data'!E272="", LOWER(TRIM('01_raw_data'!E272))="not available"), "Missing", '01_raw_data'!E272)</f>
        <v>32284</v>
      </c>
      <c r="F269" t="str">
        <f t="shared" si="4"/>
        <v>Valid</v>
      </c>
      <c r="G269" t="str">
        <f>_xlfn.XLOOKUP(UPPER(TRIM('01_raw_data'!F272)),'04_departments'!A272:A327,'04_departments'!C272:C327,"Needs Review")</f>
        <v>Needs Review</v>
      </c>
      <c r="H269" t="str">
        <f>_xlfn.XLOOKUP('01_clean_data'!G269, '04_departments'!$C$5:$C$60,'04_departments'!$D$5:$D$60,"Needs Review")</f>
        <v>Needs Review</v>
      </c>
      <c r="I269" t="str">
        <f>PROPER(TRIM('01_raw_data'!H272))</f>
        <v>Bi Analyst</v>
      </c>
      <c r="J269" t="str">
        <f>IFERROR(UPPER('01_raw_data'!I272), "")</f>
        <v xml:space="preserve"> L3 </v>
      </c>
      <c r="K269" t="str">
        <f>IFERROR(UPPER('01_raw_data'!J272), "")</f>
        <v>M003</v>
      </c>
      <c r="L269" t="str">
        <f>IFERROR(VLOOKUP(K269,'05_manager_mapping'!$A$5:$B$64,2), "Missing")</f>
        <v>Sarah Lopez</v>
      </c>
      <c r="M269" t="str">
        <f>IFERROR(_xlfn.XLOOKUP('01_raw_data'!L272,'06_location_master'!$B$5:$B$60,'06_location_master'!$C$5:$C$60), "Missing Location")</f>
        <v>Gothenburg</v>
      </c>
      <c r="N269" t="str">
        <f>IFERROR(_xlfn.XLOOKUP(M269,'06_location_master'!$C$5:$C$60,'06_location_master'!$D$5:$D$60), "Missing Country")</f>
        <v>Sweden</v>
      </c>
      <c r="O269" t="str">
        <f>IFERROR(_xlfn.XLOOKUP(M269,'06_location_master'!$C$5:$C$60,'06_location_master'!$E$5:$E$60), "Missing State")</f>
        <v>Vastra Gotaland</v>
      </c>
      <c r="P269" s="17">
        <f>IFERROR(--'01_raw_data'!O272,"Missing Date")</f>
        <v>44845</v>
      </c>
      <c r="Q269" s="17" t="str">
        <f>IF(TRIM('01_raw_data'!P272)="","", IFERROR('01_raw_data'!P272, "check"))</f>
        <v/>
      </c>
      <c r="R269" t="str">
        <f>IFERROR(IF(OR(UPPER(TRIM('01_raw_data'!Q272))="A",UPPER(TRIM('01_raw_data'!Q272)="ACTVE"),UPPER(TRIM('01_raw_data'!Q272))="ACTIVE"), "Active", IF(OR(UPPER(TRIM('01_raw_data'!Q272)="INACTIVE"),UPPER(TRIM('01_raw_data'!Q272))="INACTVE"),"Inactive",IF(OR(UPPER(TRIM('01_raw_data'!Q272))="EXITED"), "Exited", IF(OR(UPPER(TRIM('01_raw_data'!Q272))="TERMINATED"), "Terminated", IF(OR(UPPER(TRIM('01_raw_data'!Q272))="LEFT"),"Left",IF(OR(UPPER(TRIM('01_raw_data'!Q272))="RESIGNED"),"Resigned")))))),"Check")</f>
        <v>Active</v>
      </c>
      <c r="S269" s="19">
        <f>IFERROR(IF(VALUE('01_raw_data'!R272)&gt;0,VALUE('01_raw_data'!R272),"Check"),"Check")</f>
        <v>75000</v>
      </c>
      <c r="T269" s="19">
        <f>IFERROR(IF(VALUE('01_raw_data'!S272)&gt;0, VALUE('01_raw_data'!S272), "Check"), "Check")</f>
        <v>3800</v>
      </c>
      <c r="U269">
        <f>IFERROR(VLOOKUP(UPPER(TRIM('01_raw_data'!T272)),'07_performance_master'!$A$5:$B$14,2,FALSE),"Check")</f>
        <v>3</v>
      </c>
      <c r="V269">
        <f>IFERROR(IF(VALUE('01_raw_data'!U272)&gt;0,VALUE('01_raw_data'!U272),"Check"),"Check")</f>
        <v>14</v>
      </c>
      <c r="W269">
        <f>IFERROR(IF(VALUE('01_raw_data'!V272)&gt;=0, VALUE('01_raw_data'!V272), "Check"), "Check")</f>
        <v>17</v>
      </c>
      <c r="X269">
        <f>IFERROR(IF(VALUE('01_raw_data'!W272)&gt;=0, VALUE('01_raw_data'!W272),"Check"), "Check")</f>
        <v>26</v>
      </c>
      <c r="Y269">
        <f>IFERROR(IF(AND(VALUE('01_raw_data'!X272)&gt;=0, VALUE('01_raw_data'!X272)&lt;=100), VALUE('01_raw_data'!X272), "Check"), "Check")</f>
        <v>72</v>
      </c>
      <c r="Z269" t="str">
        <f>IFERROR(IF(OR(UPPER(TRIM('01_raw_data'!Y272))="YES", UPPER(TRIM('01_raw_data'!Y272))="PROMOTED"),"Promoted", IF(OR(UPPER(TRIM('01_raw_data'!Y272))="NO",UPPER(TRIM('01_raw_data'!Y272))="NOT PROMOTED"), "Not Promoted", "Check")),"Check")</f>
        <v>Not Promoted</v>
      </c>
      <c r="AA269" t="str">
        <f>IFERROR(PROPER(TRIM('01_raw_data'!Z272)), "")</f>
        <v>Bachelor'S</v>
      </c>
      <c r="AB269" t="str">
        <f>IFERROR(PROPER(TRIM('01_raw_data'!AA272)),"")</f>
        <v>Internal Transfer</v>
      </c>
      <c r="AC269" t="str">
        <f>IFERROR(IF(UPPER(TRIM('01_raw_data'!AB272))="HYBRID","Hybrid",IF(OR(UPPER(TRIM('01_raw_data'!AB272))="REMOTE",UPPER(TRIM('01_raw_data'!AB272))="WFH",UPPER(TRIM('01_raw_data'!AB272))="WORK FROM HOME"),"Remote",IF(OR(UPPER(TRIM('01_raw_data'!AB272))="ONSITE",UPPER(TRIM('01_raw_data'!AB272))="ON-SITE",UPPER(TRIM('01_raw_data'!AB272))="OFFICE"),"Office"))),"Check")</f>
        <v>Hybrid</v>
      </c>
      <c r="AD269" t="str">
        <f>IFERROR(VLOOKUP(UPPER(TRIM('01_raw_data'!AC272)),'09_cost_center'!$A$5:$E$19,1,FALSE), "Check")</f>
        <v>EU-CC103</v>
      </c>
      <c r="AE269" t="str">
        <f>IFERROR(IF(OR(UPPER(TRIM('01_raw_data'!AD272))="CONTRACT", UPPER(TRIM('01_raw_data'!AD272))="CONTRACTOR"), "Contract", IF(OR(PROPER(TRIM('01_raw_data'!AD272))="FTE", UPPER(TRIM('01_raw_data'!AD272))="FULL TIME", UPPER(TRIM('01_raw_data'!AD272))="FULL-TIME"), "Full Time", IF(OR(UPPER(TRIM('01_raw_data'!AD272))="INTERN", UPPER(TRIM('01_raw_data'!AD272))="INTERNSHIP"), "Intern", IF(OR(UPPER(TRIM('01_raw_data'!AD272))="PART TIME", UPPER(TRIM('01_raw_data'!AD272))="PART-TIME"), "Part Time")))), "Check")</f>
        <v>Full Time</v>
      </c>
      <c r="AF269">
        <f>IFERROR(IF(AND(VALUE('01_raw_data'!AE272)&gt;=0,VALUE('01_raw_data'!AE272)&lt;=100), VALUE('01_raw_data'!AE272), "Check"), "Check")</f>
        <v>55.7</v>
      </c>
    </row>
    <row r="270" spans="1:32" x14ac:dyDescent="0.2">
      <c r="A270" t="str">
        <f>"E"&amp;TEXT(VALUE(SUBSTITUTE(UPPER(TRIM('01_raw_data'!A273)),"E","")),"0000")</f>
        <v>E0269</v>
      </c>
      <c r="B270" t="str">
        <f>IF('01_raw_data'!B273="", "", PROPER(TRIM('01_raw_data'!B273)))</f>
        <v>Chloe Esposito</v>
      </c>
      <c r="C270" t="str">
        <f>_xlfn.XLOOKUP(PROPER(TRIM('01_raw_data'!C273)),'03_lookups'!$A$4:$A$9,'03_lookups'!$B$4:$B$9,"Needs Review")</f>
        <v>Male</v>
      </c>
      <c r="D270">
        <f>VALUE('01_raw_data'!D273)</f>
        <v>61</v>
      </c>
      <c r="E270" s="17">
        <f>IF(OR('01_raw_data'!E273="", LOWER(TRIM('01_raw_data'!E273))="not available"), "Missing", '01_raw_data'!E273)</f>
        <v>23644</v>
      </c>
      <c r="F270" t="str">
        <f t="shared" si="4"/>
        <v>Valid</v>
      </c>
      <c r="G270" t="str">
        <f>_xlfn.XLOOKUP(UPPER(TRIM('01_raw_data'!F273)),'04_departments'!A273:A328,'04_departments'!C273:C328,"Needs Review")</f>
        <v>Needs Review</v>
      </c>
      <c r="H270" t="str">
        <f>_xlfn.XLOOKUP('01_clean_data'!G270, '04_departments'!$C$5:$C$60,'04_departments'!$D$5:$D$60,"Needs Review")</f>
        <v>Needs Review</v>
      </c>
      <c r="I270" t="str">
        <f>PROPER(TRIM('01_raw_data'!H273))</f>
        <v>Support Specialist</v>
      </c>
      <c r="J270" t="str">
        <f>IFERROR(UPPER('01_raw_data'!I273), "")</f>
        <v>L4</v>
      </c>
      <c r="K270" t="str">
        <f>IFERROR(UPPER('01_raw_data'!J273), "")</f>
        <v>M005</v>
      </c>
      <c r="L270" t="str">
        <f>IFERROR(VLOOKUP(K270,'05_manager_mapping'!$A$5:$B$64,2), "Missing")</f>
        <v>Lucas Doyle</v>
      </c>
      <c r="M270" t="str">
        <f>IFERROR(_xlfn.XLOOKUP('01_raw_data'!L273,'06_location_master'!$B$5:$B$60,'06_location_master'!$C$5:$C$60), "Missing Location")</f>
        <v>Barcelona</v>
      </c>
      <c r="N270" t="str">
        <f>IFERROR(_xlfn.XLOOKUP(M270,'06_location_master'!$C$5:$C$60,'06_location_master'!$D$5:$D$60), "Missing Country")</f>
        <v>Spain</v>
      </c>
      <c r="O270" t="str">
        <f>IFERROR(_xlfn.XLOOKUP(M270,'06_location_master'!$C$5:$C$60,'06_location_master'!$E$5:$E$60), "Missing State")</f>
        <v>Catalonia</v>
      </c>
      <c r="P270" s="17">
        <f>IFERROR(--'01_raw_data'!O273,"Missing Date")</f>
        <v>44639</v>
      </c>
      <c r="Q270" s="17" t="str">
        <f>IF(TRIM('01_raw_data'!P273)="","", IFERROR('01_raw_data'!P273, "check"))</f>
        <v/>
      </c>
      <c r="R270" t="str">
        <f>IFERROR(IF(OR(UPPER(TRIM('01_raw_data'!Q273))="A",UPPER(TRIM('01_raw_data'!Q273)="ACTVE"),UPPER(TRIM('01_raw_data'!Q273))="ACTIVE"), "Active", IF(OR(UPPER(TRIM('01_raw_data'!Q273)="INACTIVE"),UPPER(TRIM('01_raw_data'!Q273))="INACTVE"),"Inactive",IF(OR(UPPER(TRIM('01_raw_data'!Q273))="EXITED"), "Exited", IF(OR(UPPER(TRIM('01_raw_data'!Q273))="TERMINATED"), "Terminated", IF(OR(UPPER(TRIM('01_raw_data'!Q273))="LEFT"),"Left",IF(OR(UPPER(TRIM('01_raw_data'!Q273))="RESIGNED"),"Resigned")))))),"Check")</f>
        <v>Active</v>
      </c>
      <c r="S270" s="19">
        <f>IFERROR(IF(VALUE('01_raw_data'!R273)&gt;0,VALUE('01_raw_data'!R273),"Check"),"Check")</f>
        <v>99000</v>
      </c>
      <c r="T270" s="19">
        <f>IFERROR(IF(VALUE('01_raw_data'!S273)&gt;0, VALUE('01_raw_data'!S273), "Check"), "Check")</f>
        <v>8900</v>
      </c>
      <c r="U270">
        <f>IFERROR(VLOOKUP(UPPER(TRIM('01_raw_data'!T273)),'07_performance_master'!$A$5:$B$14,2,FALSE),"Check")</f>
        <v>4</v>
      </c>
      <c r="V270">
        <f>IFERROR(IF(VALUE('01_raw_data'!U273)&gt;0,VALUE('01_raw_data'!U273),"Check"),"Check")</f>
        <v>32</v>
      </c>
      <c r="W270">
        <f>IFERROR(IF(VALUE('01_raw_data'!V273)&gt;=0, VALUE('01_raw_data'!V273), "Check"), "Check")</f>
        <v>12</v>
      </c>
      <c r="X270">
        <f>IFERROR(IF(VALUE('01_raw_data'!W273)&gt;=0, VALUE('01_raw_data'!W273),"Check"), "Check")</f>
        <v>1</v>
      </c>
      <c r="Y270">
        <f>IFERROR(IF(AND(VALUE('01_raw_data'!X273)&gt;=0, VALUE('01_raw_data'!X273)&lt;=100), VALUE('01_raw_data'!X273), "Check"), "Check")</f>
        <v>55</v>
      </c>
      <c r="Z270" t="str">
        <f>IFERROR(IF(OR(UPPER(TRIM('01_raw_data'!Y273))="YES", UPPER(TRIM('01_raw_data'!Y273))="PROMOTED"),"Promoted", IF(OR(UPPER(TRIM('01_raw_data'!Y273))="NO",UPPER(TRIM('01_raw_data'!Y273))="NOT PROMOTED"), "Not Promoted", "Check")),"Check")</f>
        <v>Not Promoted</v>
      </c>
      <c r="AA270" t="str">
        <f>IFERROR(PROPER(TRIM('01_raw_data'!Z273)), "")</f>
        <v>Mba</v>
      </c>
      <c r="AB270" t="str">
        <f>IFERROR(PROPER(TRIM('01_raw_data'!AA273)),"")</f>
        <v>Linkedin</v>
      </c>
      <c r="AC270" t="str">
        <f>IFERROR(IF(UPPER(TRIM('01_raw_data'!AB273))="HYBRID","Hybrid",IF(OR(UPPER(TRIM('01_raw_data'!AB273))="REMOTE",UPPER(TRIM('01_raw_data'!AB273))="WFH",UPPER(TRIM('01_raw_data'!AB273))="WORK FROM HOME"),"Remote",IF(OR(UPPER(TRIM('01_raw_data'!AB273))="ONSITE",UPPER(TRIM('01_raw_data'!AB273))="ON-SITE",UPPER(TRIM('01_raw_data'!AB273))="OFFICE"),"Office"))),"Check")</f>
        <v>Hybrid</v>
      </c>
      <c r="AD270" t="str">
        <f>IFERROR(VLOOKUP(UPPER(TRIM('01_raw_data'!AC273)),'09_cost_center'!$A$5:$E$19,1,FALSE), "Check")</f>
        <v>EU-CC202</v>
      </c>
      <c r="AE270" t="str">
        <f>IFERROR(IF(OR(UPPER(TRIM('01_raw_data'!AD273))="CONTRACT", UPPER(TRIM('01_raw_data'!AD273))="CONTRACTOR"), "Contract", IF(OR(PROPER(TRIM('01_raw_data'!AD273))="FTE", UPPER(TRIM('01_raw_data'!AD273))="FULL TIME", UPPER(TRIM('01_raw_data'!AD273))="FULL-TIME"), "Full Time", IF(OR(UPPER(TRIM('01_raw_data'!AD273))="INTERN", UPPER(TRIM('01_raw_data'!AD273))="INTERNSHIP"), "Intern", IF(OR(UPPER(TRIM('01_raw_data'!AD273))="PART TIME", UPPER(TRIM('01_raw_data'!AD273))="PART-TIME"), "Part Time")))), "Check")</f>
        <v>Full Time</v>
      </c>
      <c r="AF270">
        <f>IFERROR(IF(AND(VALUE('01_raw_data'!AE273)&gt;=0,VALUE('01_raw_data'!AE273)&lt;=100), VALUE('01_raw_data'!AE273), "Check"), "Check")</f>
        <v>72.8</v>
      </c>
    </row>
    <row r="271" spans="1:32" x14ac:dyDescent="0.2">
      <c r="A271" t="str">
        <f>"E"&amp;TEXT(VALUE(SUBSTITUTE(UPPER(TRIM('01_raw_data'!A274)),"E","")),"0000")</f>
        <v>E0270</v>
      </c>
      <c r="B271" t="str">
        <f>IF('01_raw_data'!B274="", "", PROPER(TRIM('01_raw_data'!B274)))</f>
        <v>Anna De Vries</v>
      </c>
      <c r="C271" t="str">
        <f>_xlfn.XLOOKUP(PROPER(TRIM('01_raw_data'!C274)),'03_lookups'!$A$4:$A$9,'03_lookups'!$B$4:$B$9,"Needs Review")</f>
        <v>Male</v>
      </c>
      <c r="D271">
        <f>VALUE('01_raw_data'!D274)</f>
        <v>41</v>
      </c>
      <c r="E271" s="17" t="str">
        <f>IF(OR('01_raw_data'!E274="", LOWER(TRIM('01_raw_data'!E274))="not available"), "Missing", '01_raw_data'!E274)</f>
        <v>1984/11/04</v>
      </c>
      <c r="F271" t="str">
        <f t="shared" si="4"/>
        <v>Needs Review</v>
      </c>
      <c r="G271" t="str">
        <f>_xlfn.XLOOKUP(UPPER(TRIM('01_raw_data'!F274)),'04_departments'!A274:A329,'04_departments'!C274:C329,"Needs Review")</f>
        <v>Needs Review</v>
      </c>
      <c r="H271" t="str">
        <f>_xlfn.XLOOKUP('01_clean_data'!G271, '04_departments'!$C$5:$C$60,'04_departments'!$D$5:$D$60,"Needs Review")</f>
        <v>Needs Review</v>
      </c>
      <c r="I271" t="str">
        <f>PROPER(TRIM('01_raw_data'!H274))</f>
        <v>Account Executive</v>
      </c>
      <c r="J271" t="str">
        <f>IFERROR(UPPER('01_raw_data'!I274), "")</f>
        <v>L5</v>
      </c>
      <c r="K271" t="str">
        <f>IFERROR(UPPER('01_raw_data'!J274), "")</f>
        <v>M016</v>
      </c>
      <c r="L271" t="str">
        <f>IFERROR(VLOOKUP(K271,'05_manager_mapping'!$A$5:$B$64,2), "Missing")</f>
        <v>Juliette Williams</v>
      </c>
      <c r="M271" t="str">
        <f>IFERROR(_xlfn.XLOOKUP('01_raw_data'!L274,'06_location_master'!$B$5:$B$60,'06_location_master'!$C$5:$C$60), "Missing Location")</f>
        <v>Milan</v>
      </c>
      <c r="N271" t="str">
        <f>IFERROR(_xlfn.XLOOKUP(M271,'06_location_master'!$C$5:$C$60,'06_location_master'!$D$5:$D$60), "Missing Country")</f>
        <v>Italy</v>
      </c>
      <c r="O271" t="str">
        <f>IFERROR(_xlfn.XLOOKUP(M271,'06_location_master'!$C$5:$C$60,'06_location_master'!$E$5:$E$60), "Missing State")</f>
        <v>Lombardy</v>
      </c>
      <c r="P271" s="17">
        <f>IFERROR(--'01_raw_data'!O274,"Missing Date")</f>
        <v>43606</v>
      </c>
      <c r="Q271" s="17">
        <f>IF(TRIM('01_raw_data'!P274)="","", IFERROR('01_raw_data'!P274, "check"))</f>
        <v>44663</v>
      </c>
      <c r="R271" t="str">
        <f>IFERROR(IF(OR(UPPER(TRIM('01_raw_data'!Q274))="A",UPPER(TRIM('01_raw_data'!Q274)="ACTVE"),UPPER(TRIM('01_raw_data'!Q274))="ACTIVE"), "Active", IF(OR(UPPER(TRIM('01_raw_data'!Q274)="INACTIVE"),UPPER(TRIM('01_raw_data'!Q274))="INACTVE"),"Inactive",IF(OR(UPPER(TRIM('01_raw_data'!Q274))="EXITED"), "Exited", IF(OR(UPPER(TRIM('01_raw_data'!Q274))="TERMINATED"), "Terminated", IF(OR(UPPER(TRIM('01_raw_data'!Q274))="LEFT"),"Left",IF(OR(UPPER(TRIM('01_raw_data'!Q274))="RESIGNED"),"Resigned")))))),"Check")</f>
        <v>Exited</v>
      </c>
      <c r="S271" s="19">
        <f>IFERROR(IF(VALUE('01_raw_data'!R274)&gt;0,VALUE('01_raw_data'!R274),"Check"),"Check")</f>
        <v>124000</v>
      </c>
      <c r="T271" s="19">
        <f>IFERROR(IF(VALUE('01_raw_data'!S274)&gt;0, VALUE('01_raw_data'!S274), "Check"), "Check")</f>
        <v>3700</v>
      </c>
      <c r="U271">
        <f>IFERROR(VLOOKUP(UPPER(TRIM('01_raw_data'!T274)),'07_performance_master'!$A$5:$B$14,2,FALSE),"Check")</f>
        <v>2</v>
      </c>
      <c r="V271">
        <f>IFERROR(IF(VALUE('01_raw_data'!U274)&gt;0,VALUE('01_raw_data'!U274),"Check"),"Check")</f>
        <v>30</v>
      </c>
      <c r="W271">
        <f>IFERROR(IF(VALUE('01_raw_data'!V274)&gt;=0, VALUE('01_raw_data'!V274), "Check"), "Check")</f>
        <v>8</v>
      </c>
      <c r="X271">
        <f>IFERROR(IF(VALUE('01_raw_data'!W274)&gt;=0, VALUE('01_raw_data'!W274),"Check"), "Check")</f>
        <v>3</v>
      </c>
      <c r="Y271">
        <f>IFERROR(IF(AND(VALUE('01_raw_data'!X274)&gt;=0, VALUE('01_raw_data'!X274)&lt;=100), VALUE('01_raw_data'!X274), "Check"), "Check")</f>
        <v>46</v>
      </c>
      <c r="Z271" t="str">
        <f>IFERROR(IF(OR(UPPER(TRIM('01_raw_data'!Y274))="YES", UPPER(TRIM('01_raw_data'!Y274))="PROMOTED"),"Promoted", IF(OR(UPPER(TRIM('01_raw_data'!Y274))="NO",UPPER(TRIM('01_raw_data'!Y274))="NOT PROMOTED"), "Not Promoted", "Check")),"Check")</f>
        <v>Not Promoted</v>
      </c>
      <c r="AA271" t="str">
        <f>IFERROR(PROPER(TRIM('01_raw_data'!Z274)), "")</f>
        <v>Master'S</v>
      </c>
      <c r="AB271" t="str">
        <f>IFERROR(PROPER(TRIM('01_raw_data'!AA274)),"")</f>
        <v>Linkedin</v>
      </c>
      <c r="AC271" t="str">
        <f>IFERROR(IF(UPPER(TRIM('01_raw_data'!AB274))="HYBRID","Hybrid",IF(OR(UPPER(TRIM('01_raw_data'!AB274))="REMOTE",UPPER(TRIM('01_raw_data'!AB274))="WFH",UPPER(TRIM('01_raw_data'!AB274))="WORK FROM HOME"),"Remote",IF(OR(UPPER(TRIM('01_raw_data'!AB274))="ONSITE",UPPER(TRIM('01_raw_data'!AB274))="ON-SITE",UPPER(TRIM('01_raw_data'!AB274))="OFFICE"),"Office"))),"Check")</f>
        <v>Office</v>
      </c>
      <c r="AD271" t="str">
        <f>IFERROR(VLOOKUP(UPPER(TRIM('01_raw_data'!AC274)),'09_cost_center'!$A$5:$E$19,1,FALSE), "Check")</f>
        <v>EU-CC201</v>
      </c>
      <c r="AE271" t="str">
        <f>IFERROR(IF(OR(UPPER(TRIM('01_raw_data'!AD274))="CONTRACT", UPPER(TRIM('01_raw_data'!AD274))="CONTRACTOR"), "Contract", IF(OR(PROPER(TRIM('01_raw_data'!AD274))="FTE", UPPER(TRIM('01_raw_data'!AD274))="FULL TIME", UPPER(TRIM('01_raw_data'!AD274))="FULL-TIME"), "Full Time", IF(OR(UPPER(TRIM('01_raw_data'!AD274))="INTERN", UPPER(TRIM('01_raw_data'!AD274))="INTERNSHIP"), "Intern", IF(OR(UPPER(TRIM('01_raw_data'!AD274))="PART TIME", UPPER(TRIM('01_raw_data'!AD274))="PART-TIME"), "Part Time")))), "Check")</f>
        <v>Full Time</v>
      </c>
      <c r="AF271">
        <f>IFERROR(IF(AND(VALUE('01_raw_data'!AE274)&gt;=0,VALUE('01_raw_data'!AE274)&lt;=100), VALUE('01_raw_data'!AE274), "Check"), "Check")</f>
        <v>50.1</v>
      </c>
    </row>
    <row r="272" spans="1:32" x14ac:dyDescent="0.2">
      <c r="A272" t="str">
        <f>"E"&amp;TEXT(VALUE(SUBSTITUTE(UPPER(TRIM('01_raw_data'!A275)),"E","")),"0000")</f>
        <v>E0271</v>
      </c>
      <c r="B272" t="str">
        <f>IF('01_raw_data'!B275="", "", PROPER(TRIM('01_raw_data'!B275)))</f>
        <v>Leo Bakker</v>
      </c>
      <c r="C272" t="str">
        <f>_xlfn.XLOOKUP(PROPER(TRIM('01_raw_data'!C275)),'03_lookups'!$A$4:$A$9,'03_lookups'!$B$4:$B$9,"Needs Review")</f>
        <v>Female</v>
      </c>
      <c r="D272">
        <f>VALUE('01_raw_data'!D275)</f>
        <v>39</v>
      </c>
      <c r="E272" s="17" t="str">
        <f>IF(OR('01_raw_data'!E275="", LOWER(TRIM('01_raw_data'!E275))="not available"), "Missing", '01_raw_data'!E275)</f>
        <v>07-12-1986</v>
      </c>
      <c r="F272" t="str">
        <f t="shared" si="4"/>
        <v>Needs Review</v>
      </c>
      <c r="G272" t="str">
        <f>_xlfn.XLOOKUP(UPPER(TRIM('01_raw_data'!F275)),'04_departments'!A275:A330,'04_departments'!C275:C330,"Needs Review")</f>
        <v>Needs Review</v>
      </c>
      <c r="H272" t="str">
        <f>_xlfn.XLOOKUP('01_clean_data'!G272, '04_departments'!$C$5:$C$60,'04_departments'!$D$5:$D$60,"Needs Review")</f>
        <v>Needs Review</v>
      </c>
      <c r="I272" t="str">
        <f>PROPER(TRIM('01_raw_data'!H275))</f>
        <v>Marketing Executive</v>
      </c>
      <c r="J272" t="str">
        <f>IFERROR(UPPER('01_raw_data'!I275), "")</f>
        <v>L3</v>
      </c>
      <c r="K272" t="str">
        <f>IFERROR(UPPER('01_raw_data'!J275), "")</f>
        <v>M006</v>
      </c>
      <c r="L272" t="str">
        <f>IFERROR(VLOOKUP(K272,'05_manager_mapping'!$A$5:$B$64,2), "Missing")</f>
        <v>Aleksander Fischer</v>
      </c>
      <c r="M272" t="str">
        <f>IFERROR(_xlfn.XLOOKUP('01_raw_data'!L275,'06_location_master'!$B$5:$B$60,'06_location_master'!$C$5:$C$60), "Missing Location")</f>
        <v>Krakow</v>
      </c>
      <c r="N272" t="str">
        <f>IFERROR(_xlfn.XLOOKUP(M272,'06_location_master'!$C$5:$C$60,'06_location_master'!$D$5:$D$60), "Missing Country")</f>
        <v>Poland</v>
      </c>
      <c r="O272" t="str">
        <f>IFERROR(_xlfn.XLOOKUP(M272,'06_location_master'!$C$5:$C$60,'06_location_master'!$E$5:$E$60), "Missing State")</f>
        <v>Lesser Poland</v>
      </c>
      <c r="P272" s="17">
        <f>IFERROR(--'01_raw_data'!O275,"Missing Date")</f>
        <v>42411</v>
      </c>
      <c r="Q272" s="17" t="str">
        <f>IF(TRIM('01_raw_data'!P275)="","", IFERROR('01_raw_data'!P275, "check"))</f>
        <v/>
      </c>
      <c r="R272" t="str">
        <f>IFERROR(IF(OR(UPPER(TRIM('01_raw_data'!Q275))="A",UPPER(TRIM('01_raw_data'!Q275)="ACTVE"),UPPER(TRIM('01_raw_data'!Q275))="ACTIVE"), "Active", IF(OR(UPPER(TRIM('01_raw_data'!Q275)="INACTIVE"),UPPER(TRIM('01_raw_data'!Q275))="INACTVE"),"Inactive",IF(OR(UPPER(TRIM('01_raw_data'!Q275))="EXITED"), "Exited", IF(OR(UPPER(TRIM('01_raw_data'!Q275))="TERMINATED"), "Terminated", IF(OR(UPPER(TRIM('01_raw_data'!Q275))="LEFT"),"Left",IF(OR(UPPER(TRIM('01_raw_data'!Q275))="RESIGNED"),"Resigned")))))),"Check")</f>
        <v>Active</v>
      </c>
      <c r="S272" s="19">
        <f>IFERROR(IF(VALUE('01_raw_data'!R275)&gt;0,VALUE('01_raw_data'!R275),"Check"),"Check")</f>
        <v>59000</v>
      </c>
      <c r="T272" s="19">
        <f>IFERROR(IF(VALUE('01_raw_data'!S275)&gt;0, VALUE('01_raw_data'!S275), "Check"), "Check")</f>
        <v>8300</v>
      </c>
      <c r="U272">
        <f>IFERROR(VLOOKUP(UPPER(TRIM('01_raw_data'!T275)),'07_performance_master'!$A$5:$B$14,2,FALSE),"Check")</f>
        <v>5</v>
      </c>
      <c r="V272">
        <f>IFERROR(IF(VALUE('01_raw_data'!U275)&gt;0,VALUE('01_raw_data'!U275),"Check"),"Check")</f>
        <v>14</v>
      </c>
      <c r="W272">
        <f>IFERROR(IF(VALUE('01_raw_data'!V275)&gt;=0, VALUE('01_raw_data'!V275), "Check"), "Check")</f>
        <v>18</v>
      </c>
      <c r="X272">
        <f>IFERROR(IF(VALUE('01_raw_data'!W275)&gt;=0, VALUE('01_raw_data'!W275),"Check"), "Check")</f>
        <v>9</v>
      </c>
      <c r="Y272">
        <f>IFERROR(IF(AND(VALUE('01_raw_data'!X275)&gt;=0, VALUE('01_raw_data'!X275)&lt;=100), VALUE('01_raw_data'!X275), "Check"), "Check")</f>
        <v>72</v>
      </c>
      <c r="Z272" t="str">
        <f>IFERROR(IF(OR(UPPER(TRIM('01_raw_data'!Y275))="YES", UPPER(TRIM('01_raw_data'!Y275))="PROMOTED"),"Promoted", IF(OR(UPPER(TRIM('01_raw_data'!Y275))="NO",UPPER(TRIM('01_raw_data'!Y275))="NOT PROMOTED"), "Not Promoted", "Check")),"Check")</f>
        <v>Not Promoted</v>
      </c>
      <c r="AA272" t="str">
        <f>IFERROR(PROPER(TRIM('01_raw_data'!Z275)), "")</f>
        <v>Master'S</v>
      </c>
      <c r="AB272" t="str">
        <f>IFERROR(PROPER(TRIM('01_raw_data'!AA275)),"")</f>
        <v>Indeed</v>
      </c>
      <c r="AC272" t="str">
        <f>IFERROR(IF(UPPER(TRIM('01_raw_data'!AB275))="HYBRID","Hybrid",IF(OR(UPPER(TRIM('01_raw_data'!AB275))="REMOTE",UPPER(TRIM('01_raw_data'!AB275))="WFH",UPPER(TRIM('01_raw_data'!AB275))="WORK FROM HOME"),"Remote",IF(OR(UPPER(TRIM('01_raw_data'!AB275))="ONSITE",UPPER(TRIM('01_raw_data'!AB275))="ON-SITE",UPPER(TRIM('01_raw_data'!AB275))="OFFICE"),"Office"))),"Check")</f>
        <v>Hybrid</v>
      </c>
      <c r="AD272" t="str">
        <f>IFERROR(VLOOKUP(UPPER(TRIM('01_raw_data'!AC275)),'09_cost_center'!$A$5:$E$19,1,FALSE), "Check")</f>
        <v>EU-CC203</v>
      </c>
      <c r="AE272" t="str">
        <f>IFERROR(IF(OR(UPPER(TRIM('01_raw_data'!AD275))="CONTRACT", UPPER(TRIM('01_raw_data'!AD275))="CONTRACTOR"), "Contract", IF(OR(PROPER(TRIM('01_raw_data'!AD275))="FTE", UPPER(TRIM('01_raw_data'!AD275))="FULL TIME", UPPER(TRIM('01_raw_data'!AD275))="FULL-TIME"), "Full Time", IF(OR(UPPER(TRIM('01_raw_data'!AD275))="INTERN", UPPER(TRIM('01_raw_data'!AD275))="INTERNSHIP"), "Intern", IF(OR(UPPER(TRIM('01_raw_data'!AD275))="PART TIME", UPPER(TRIM('01_raw_data'!AD275))="PART-TIME"), "Part Time")))), "Check")</f>
        <v>Full Time</v>
      </c>
      <c r="AF272">
        <f>IFERROR(IF(AND(VALUE('01_raw_data'!AE275)&gt;=0,VALUE('01_raw_data'!AE275)&lt;=100), VALUE('01_raw_data'!AE275), "Check"), "Check")</f>
        <v>79.2</v>
      </c>
    </row>
    <row r="273" spans="1:32" x14ac:dyDescent="0.2">
      <c r="A273" t="str">
        <f>"E"&amp;TEXT(VALUE(SUBSTITUTE(UPPER(TRIM('01_raw_data'!A276)),"E","")),"0000")</f>
        <v>E0272</v>
      </c>
      <c r="B273" t="str">
        <f>IF('01_raw_data'!B276="", "", PROPER(TRIM('01_raw_data'!B276)))</f>
        <v>Sergio Meyer</v>
      </c>
      <c r="C273" t="str">
        <f>_xlfn.XLOOKUP(PROPER(TRIM('01_raw_data'!C276)),'03_lookups'!$A$4:$A$9,'03_lookups'!$B$4:$B$9,"Needs Review")</f>
        <v>Female</v>
      </c>
      <c r="D273">
        <f>VALUE('01_raw_data'!D276)</f>
        <v>59</v>
      </c>
      <c r="E273" s="17">
        <f>IF(OR('01_raw_data'!E276="", LOWER(TRIM('01_raw_data'!E276))="not available"), "Missing", '01_raw_data'!E276)</f>
        <v>24369</v>
      </c>
      <c r="F273" t="str">
        <f t="shared" si="4"/>
        <v>Valid</v>
      </c>
      <c r="G273" t="str">
        <f>_xlfn.XLOOKUP(UPPER(TRIM('01_raw_data'!F276)),'04_departments'!A276:A331,'04_departments'!C276:C331,"Needs Review")</f>
        <v>Needs Review</v>
      </c>
      <c r="H273" t="str">
        <f>_xlfn.XLOOKUP('01_clean_data'!G273, '04_departments'!$C$5:$C$60,'04_departments'!$D$5:$D$60,"Needs Review")</f>
        <v>Needs Review</v>
      </c>
      <c r="I273" t="str">
        <f>PROPER(TRIM('01_raw_data'!H276))</f>
        <v>Bi Analyst</v>
      </c>
      <c r="J273" t="str">
        <f>IFERROR(UPPER('01_raw_data'!I276), "")</f>
        <v>L5</v>
      </c>
      <c r="K273" t="str">
        <f>IFERROR(UPPER('01_raw_data'!J276), "")</f>
        <v>M003</v>
      </c>
      <c r="L273" t="str">
        <f>IFERROR(VLOOKUP(K273,'05_manager_mapping'!$A$5:$B$64,2), "Missing")</f>
        <v>Sarah Lopez</v>
      </c>
      <c r="M273" t="str">
        <f>IFERROR(_xlfn.XLOOKUP('01_raw_data'!L276,'06_location_master'!$B$5:$B$60,'06_location_master'!$C$5:$C$60), "Missing Location")</f>
        <v>Warsaw</v>
      </c>
      <c r="N273" t="str">
        <f>IFERROR(_xlfn.XLOOKUP(M273,'06_location_master'!$C$5:$C$60,'06_location_master'!$D$5:$D$60), "Missing Country")</f>
        <v>Poland</v>
      </c>
      <c r="O273" t="str">
        <f>IFERROR(_xlfn.XLOOKUP(M273,'06_location_master'!$C$5:$C$60,'06_location_master'!$E$5:$E$60), "Missing State")</f>
        <v>Masovian</v>
      </c>
      <c r="P273" s="17">
        <f>IFERROR(--'01_raw_data'!O276,"Missing Date")</f>
        <v>44128</v>
      </c>
      <c r="Q273" s="17" t="str">
        <f>IF(TRIM('01_raw_data'!P276)="","", IFERROR('01_raw_data'!P276, "check"))</f>
        <v/>
      </c>
      <c r="R273" t="str">
        <f>IFERROR(IF(OR(UPPER(TRIM('01_raw_data'!Q276))="A",UPPER(TRIM('01_raw_data'!Q276)="ACTVE"),UPPER(TRIM('01_raw_data'!Q276))="ACTIVE"), "Active", IF(OR(UPPER(TRIM('01_raw_data'!Q276)="INACTIVE"),UPPER(TRIM('01_raw_data'!Q276))="INACTVE"),"Inactive",IF(OR(UPPER(TRIM('01_raw_data'!Q276))="EXITED"), "Exited", IF(OR(UPPER(TRIM('01_raw_data'!Q276))="TERMINATED"), "Terminated", IF(OR(UPPER(TRIM('01_raw_data'!Q276))="LEFT"),"Left",IF(OR(UPPER(TRIM('01_raw_data'!Q276))="RESIGNED"),"Resigned")))))),"Check")</f>
        <v>Active</v>
      </c>
      <c r="S273" s="19">
        <f>IFERROR(IF(VALUE('01_raw_data'!R276)&gt;0,VALUE('01_raw_data'!R276),"Check"),"Check")</f>
        <v>110000</v>
      </c>
      <c r="T273" s="19">
        <f>IFERROR(IF(VALUE('01_raw_data'!S276)&gt;0, VALUE('01_raw_data'!S276), "Check"), "Check")</f>
        <v>6600</v>
      </c>
      <c r="U273">
        <f>IFERROR(VLOOKUP(UPPER(TRIM('01_raw_data'!T276)),'07_performance_master'!$A$5:$B$14,2,FALSE),"Check")</f>
        <v>3</v>
      </c>
      <c r="V273">
        <f>IFERROR(IF(VALUE('01_raw_data'!U276)&gt;0,VALUE('01_raw_data'!U276),"Check"),"Check")</f>
        <v>18</v>
      </c>
      <c r="W273">
        <f>IFERROR(IF(VALUE('01_raw_data'!V276)&gt;=0, VALUE('01_raw_data'!V276), "Check"), "Check")</f>
        <v>16</v>
      </c>
      <c r="X273">
        <f>IFERROR(IF(VALUE('01_raw_data'!W276)&gt;=0, VALUE('01_raw_data'!W276),"Check"), "Check")</f>
        <v>22</v>
      </c>
      <c r="Y273">
        <f>IFERROR(IF(AND(VALUE('01_raw_data'!X276)&gt;=0, VALUE('01_raw_data'!X276)&lt;=100), VALUE('01_raw_data'!X276), "Check"), "Check")</f>
        <v>91</v>
      </c>
      <c r="Z273" t="str">
        <f>IFERROR(IF(OR(UPPER(TRIM('01_raw_data'!Y276))="YES", UPPER(TRIM('01_raw_data'!Y276))="PROMOTED"),"Promoted", IF(OR(UPPER(TRIM('01_raw_data'!Y276))="NO",UPPER(TRIM('01_raw_data'!Y276))="NOT PROMOTED"), "Not Promoted", "Check")),"Check")</f>
        <v>Not Promoted</v>
      </c>
      <c r="AA273" t="str">
        <f>IFERROR(PROPER(TRIM('01_raw_data'!Z276)), "")</f>
        <v>Bachelor'S</v>
      </c>
      <c r="AB273" t="str">
        <f>IFERROR(PROPER(TRIM('01_raw_data'!AA276)),"")</f>
        <v>Internal Transfer</v>
      </c>
      <c r="AC273" t="str">
        <f>IFERROR(IF(UPPER(TRIM('01_raw_data'!AB276))="HYBRID","Hybrid",IF(OR(UPPER(TRIM('01_raw_data'!AB276))="REMOTE",UPPER(TRIM('01_raw_data'!AB276))="WFH",UPPER(TRIM('01_raw_data'!AB276))="WORK FROM HOME"),"Remote",IF(OR(UPPER(TRIM('01_raw_data'!AB276))="ONSITE",UPPER(TRIM('01_raw_data'!AB276))="ON-SITE",UPPER(TRIM('01_raw_data'!AB276))="OFFICE"),"Office"))),"Check")</f>
        <v>Remote</v>
      </c>
      <c r="AD273" t="str">
        <f>IFERROR(VLOOKUP(UPPER(TRIM('01_raw_data'!AC276)),'09_cost_center'!$A$5:$E$19,1,FALSE), "Check")</f>
        <v>EU-CC103</v>
      </c>
      <c r="AE273" t="str">
        <f>IFERROR(IF(OR(UPPER(TRIM('01_raw_data'!AD276))="CONTRACT", UPPER(TRIM('01_raw_data'!AD276))="CONTRACTOR"), "Contract", IF(OR(PROPER(TRIM('01_raw_data'!AD276))="FTE", UPPER(TRIM('01_raw_data'!AD276))="FULL TIME", UPPER(TRIM('01_raw_data'!AD276))="FULL-TIME"), "Full Time", IF(OR(UPPER(TRIM('01_raw_data'!AD276))="INTERN", UPPER(TRIM('01_raw_data'!AD276))="INTERNSHIP"), "Intern", IF(OR(UPPER(TRIM('01_raw_data'!AD276))="PART TIME", UPPER(TRIM('01_raw_data'!AD276))="PART-TIME"), "Part Time")))), "Check")</f>
        <v>Full Time</v>
      </c>
      <c r="AF273">
        <f>IFERROR(IF(AND(VALUE('01_raw_data'!AE276)&gt;=0,VALUE('01_raw_data'!AE276)&lt;=100), VALUE('01_raw_data'!AE276), "Check"), "Check")</f>
        <v>63.3</v>
      </c>
    </row>
    <row r="274" spans="1:32" x14ac:dyDescent="0.2">
      <c r="A274" t="str">
        <f>"E"&amp;TEXT(VALUE(SUBSTITUTE(UPPER(TRIM('01_raw_data'!A277)),"E","")),"0000")</f>
        <v>E0273</v>
      </c>
      <c r="B274" t="str">
        <f>IF('01_raw_data'!B277="", "", PROPER(TRIM('01_raw_data'!B277)))</f>
        <v>Daniela Zielinski</v>
      </c>
      <c r="C274" t="str">
        <f>_xlfn.XLOOKUP(PROPER(TRIM('01_raw_data'!C277)),'03_lookups'!$A$4:$A$9,'03_lookups'!$B$4:$B$9,"Needs Review")</f>
        <v>Female</v>
      </c>
      <c r="D274">
        <f>VALUE('01_raw_data'!D277)</f>
        <v>29</v>
      </c>
      <c r="E274" s="17">
        <f>IF(OR('01_raw_data'!E277="", LOWER(TRIM('01_raw_data'!E277))="not available"), "Missing", '01_raw_data'!E277)</f>
        <v>35433</v>
      </c>
      <c r="F274" t="str">
        <f t="shared" si="4"/>
        <v>Valid</v>
      </c>
      <c r="G274" t="str">
        <f>_xlfn.XLOOKUP(UPPER(TRIM('01_raw_data'!F277)),'04_departments'!A277:A332,'04_departments'!C277:C332,"Needs Review")</f>
        <v>Needs Review</v>
      </c>
      <c r="H274" t="str">
        <f>_xlfn.XLOOKUP('01_clean_data'!G274, '04_departments'!$C$5:$C$60,'04_departments'!$D$5:$D$60,"Needs Review")</f>
        <v>Needs Review</v>
      </c>
      <c r="I274" t="str">
        <f>PROPER(TRIM('01_raw_data'!H277))</f>
        <v>Growth Marketer</v>
      </c>
      <c r="J274" t="str">
        <f>IFERROR(UPPER('01_raw_data'!I277), "")</f>
        <v xml:space="preserve"> L3 </v>
      </c>
      <c r="K274" t="str">
        <f>IFERROR(UPPER('01_raw_data'!J277), "")</f>
        <v>M006</v>
      </c>
      <c r="L274" t="str">
        <f>IFERROR(VLOOKUP(K274,'05_manager_mapping'!$A$5:$B$64,2), "Missing")</f>
        <v>Aleksander Fischer</v>
      </c>
      <c r="M274" t="str">
        <f>IFERROR(_xlfn.XLOOKUP('01_raw_data'!L277,'06_location_master'!$B$5:$B$60,'06_location_master'!$C$5:$C$60), "Missing Location")</f>
        <v>Brussels</v>
      </c>
      <c r="N274" t="str">
        <f>IFERROR(_xlfn.XLOOKUP(M274,'06_location_master'!$C$5:$C$60,'06_location_master'!$D$5:$D$60), "Missing Country")</f>
        <v>Belgium</v>
      </c>
      <c r="O274" t="str">
        <f>IFERROR(_xlfn.XLOOKUP(M274,'06_location_master'!$C$5:$C$60,'06_location_master'!$E$5:$E$60), "Missing State")</f>
        <v>Brussels-Capital</v>
      </c>
      <c r="P274" s="17">
        <f>IFERROR(--'01_raw_data'!O277,"Missing Date")</f>
        <v>45824</v>
      </c>
      <c r="Q274" s="17" t="str">
        <f>IF(TRIM('01_raw_data'!P277)="","", IFERROR('01_raw_data'!P277, "check"))</f>
        <v/>
      </c>
      <c r="R274" t="str">
        <f>IFERROR(IF(OR(UPPER(TRIM('01_raw_data'!Q277))="A",UPPER(TRIM('01_raw_data'!Q277)="ACTVE"),UPPER(TRIM('01_raw_data'!Q277))="ACTIVE"), "Active", IF(OR(UPPER(TRIM('01_raw_data'!Q277)="INACTIVE"),UPPER(TRIM('01_raw_data'!Q277))="INACTVE"),"Inactive",IF(OR(UPPER(TRIM('01_raw_data'!Q277))="EXITED"), "Exited", IF(OR(UPPER(TRIM('01_raw_data'!Q277))="TERMINATED"), "Terminated", IF(OR(UPPER(TRIM('01_raw_data'!Q277))="LEFT"),"Left",IF(OR(UPPER(TRIM('01_raw_data'!Q277))="RESIGNED"),"Resigned")))))),"Check")</f>
        <v>Active</v>
      </c>
      <c r="S274" s="19">
        <f>IFERROR(IF(VALUE('01_raw_data'!R277)&gt;0,VALUE('01_raw_data'!R277),"Check"),"Check")</f>
        <v>85000</v>
      </c>
      <c r="T274" s="19" t="str">
        <f>IFERROR(IF(VALUE('01_raw_data'!S277)&gt;0, VALUE('01_raw_data'!S277), "Check"), "Check")</f>
        <v>Check</v>
      </c>
      <c r="U274">
        <f>IFERROR(VLOOKUP(UPPER(TRIM('01_raw_data'!T277)),'07_performance_master'!$A$5:$B$14,2,FALSE),"Check")</f>
        <v>1</v>
      </c>
      <c r="V274">
        <f>IFERROR(IF(VALUE('01_raw_data'!U277)&gt;0,VALUE('01_raw_data'!U277),"Check"),"Check")</f>
        <v>40</v>
      </c>
      <c r="W274">
        <f>IFERROR(IF(VALUE('01_raw_data'!V277)&gt;=0, VALUE('01_raw_data'!V277), "Check"), "Check")</f>
        <v>13</v>
      </c>
      <c r="X274">
        <f>IFERROR(IF(VALUE('01_raw_data'!W277)&gt;=0, VALUE('01_raw_data'!W277),"Check"), "Check")</f>
        <v>19</v>
      </c>
      <c r="Y274">
        <f>IFERROR(IF(AND(VALUE('01_raw_data'!X277)&gt;=0, VALUE('01_raw_data'!X277)&lt;=100), VALUE('01_raw_data'!X277), "Check"), "Check")</f>
        <v>36</v>
      </c>
      <c r="Z274" t="str">
        <f>IFERROR(IF(OR(UPPER(TRIM('01_raw_data'!Y277))="YES", UPPER(TRIM('01_raw_data'!Y277))="PROMOTED"),"Promoted", IF(OR(UPPER(TRIM('01_raw_data'!Y277))="NO",UPPER(TRIM('01_raw_data'!Y277))="NOT PROMOTED"), "Not Promoted", "Check")),"Check")</f>
        <v>Not Promoted</v>
      </c>
      <c r="AA274" t="str">
        <f>IFERROR(PROPER(TRIM('01_raw_data'!Z277)), "")</f>
        <v>Mba</v>
      </c>
      <c r="AB274" t="str">
        <f>IFERROR(PROPER(TRIM('01_raw_data'!AA277)),"")</f>
        <v>University Hiring</v>
      </c>
      <c r="AC274" t="str">
        <f>IFERROR(IF(UPPER(TRIM('01_raw_data'!AB277))="HYBRID","Hybrid",IF(OR(UPPER(TRIM('01_raw_data'!AB277))="REMOTE",UPPER(TRIM('01_raw_data'!AB277))="WFH",UPPER(TRIM('01_raw_data'!AB277))="WORK FROM HOME"),"Remote",IF(OR(UPPER(TRIM('01_raw_data'!AB277))="ONSITE",UPPER(TRIM('01_raw_data'!AB277))="ON-SITE",UPPER(TRIM('01_raw_data'!AB277))="OFFICE"),"Office"))),"Check")</f>
        <v>Hybrid</v>
      </c>
      <c r="AD274" t="str">
        <f>IFERROR(VLOOKUP(UPPER(TRIM('01_raw_data'!AC277)),'09_cost_center'!$A$5:$E$19,1,FALSE), "Check")</f>
        <v>EU-CC203</v>
      </c>
      <c r="AE274" t="str">
        <f>IFERROR(IF(OR(UPPER(TRIM('01_raw_data'!AD277))="CONTRACT", UPPER(TRIM('01_raw_data'!AD277))="CONTRACTOR"), "Contract", IF(OR(PROPER(TRIM('01_raw_data'!AD277))="FTE", UPPER(TRIM('01_raw_data'!AD277))="FULL TIME", UPPER(TRIM('01_raw_data'!AD277))="FULL-TIME"), "Full Time", IF(OR(UPPER(TRIM('01_raw_data'!AD277))="INTERN", UPPER(TRIM('01_raw_data'!AD277))="INTERNSHIP"), "Intern", IF(OR(UPPER(TRIM('01_raw_data'!AD277))="PART TIME", UPPER(TRIM('01_raw_data'!AD277))="PART-TIME"), "Part Time")))), "Check")</f>
        <v>Full Time</v>
      </c>
      <c r="AF274">
        <f>IFERROR(IF(AND(VALUE('01_raw_data'!AE277)&gt;=0,VALUE('01_raw_data'!AE277)&lt;=100), VALUE('01_raw_data'!AE277), "Check"), "Check")</f>
        <v>32.1</v>
      </c>
    </row>
    <row r="275" spans="1:32" x14ac:dyDescent="0.2">
      <c r="A275" t="str">
        <f>"E"&amp;TEXT(VALUE(SUBSTITUTE(UPPER(TRIM('01_raw_data'!A278)),"E","")),"0000")</f>
        <v>E0274</v>
      </c>
      <c r="B275" t="str">
        <f>IF('01_raw_data'!B278="", "", PROPER(TRIM('01_raw_data'!B278)))</f>
        <v>Maja Ryan</v>
      </c>
      <c r="C275" t="str">
        <f>_xlfn.XLOOKUP(PROPER(TRIM('01_raw_data'!C278)),'03_lookups'!$A$4:$A$9,'03_lookups'!$B$4:$B$9,"Needs Review")</f>
        <v>Male</v>
      </c>
      <c r="D275">
        <f>VALUE('01_raw_data'!D278)</f>
        <v>37</v>
      </c>
      <c r="E275" s="17" t="str">
        <f>IF(OR('01_raw_data'!E278="", LOWER(TRIM('01_raw_data'!E278))="not available"), "Missing", '01_raw_data'!E278)</f>
        <v>31/10/1988</v>
      </c>
      <c r="F275" t="str">
        <f t="shared" si="4"/>
        <v>Needs Review</v>
      </c>
      <c r="G275" t="str">
        <f>_xlfn.XLOOKUP(UPPER(TRIM('01_raw_data'!F278)),'04_departments'!A278:A333,'04_departments'!C278:C333,"Needs Review")</f>
        <v>Needs Review</v>
      </c>
      <c r="H275" t="str">
        <f>_xlfn.XLOOKUP('01_clean_data'!G275, '04_departments'!$C$5:$C$60,'04_departments'!$D$5:$D$60,"Needs Review")</f>
        <v>Needs Review</v>
      </c>
      <c r="I275" t="str">
        <f>PROPER(TRIM('01_raw_data'!H278))</f>
        <v>Sales Development Representative</v>
      </c>
      <c r="J275" t="str">
        <f>IFERROR(UPPER('01_raw_data'!I278), "")</f>
        <v>L5</v>
      </c>
      <c r="K275" t="str">
        <f>IFERROR(UPPER('01_raw_data'!J278), "")</f>
        <v>M023</v>
      </c>
      <c r="L275" t="str">
        <f>IFERROR(VLOOKUP(K275,'05_manager_mapping'!$A$5:$B$64,2), "Missing")</f>
        <v>Alice Greco</v>
      </c>
      <c r="M275" t="str">
        <f>IFERROR(_xlfn.XLOOKUP('01_raw_data'!L278,'06_location_master'!$B$5:$B$60,'06_location_master'!$C$5:$C$60), "Missing Location")</f>
        <v>Munich</v>
      </c>
      <c r="N275" t="str">
        <f>IFERROR(_xlfn.XLOOKUP(M275,'06_location_master'!$C$5:$C$60,'06_location_master'!$D$5:$D$60), "Missing Country")</f>
        <v>Germany</v>
      </c>
      <c r="O275" t="str">
        <f>IFERROR(_xlfn.XLOOKUP(M275,'06_location_master'!$C$5:$C$60,'06_location_master'!$E$5:$E$60), "Missing State")</f>
        <v>Bavaria</v>
      </c>
      <c r="P275" s="17">
        <f>IFERROR(--'01_raw_data'!O278,"Missing Date")</f>
        <v>45757</v>
      </c>
      <c r="Q275" s="17" t="str">
        <f>IF(TRIM('01_raw_data'!P278)="","", IFERROR('01_raw_data'!P278, "check"))</f>
        <v/>
      </c>
      <c r="R275" t="str">
        <f>IFERROR(IF(OR(UPPER(TRIM('01_raw_data'!Q278))="A",UPPER(TRIM('01_raw_data'!Q278)="ACTVE"),UPPER(TRIM('01_raw_data'!Q278))="ACTIVE"), "Active", IF(OR(UPPER(TRIM('01_raw_data'!Q278)="INACTIVE"),UPPER(TRIM('01_raw_data'!Q278))="INACTVE"),"Inactive",IF(OR(UPPER(TRIM('01_raw_data'!Q278))="EXITED"), "Exited", IF(OR(UPPER(TRIM('01_raw_data'!Q278))="TERMINATED"), "Terminated", IF(OR(UPPER(TRIM('01_raw_data'!Q278))="LEFT"),"Left",IF(OR(UPPER(TRIM('01_raw_data'!Q278))="RESIGNED"),"Resigned")))))),"Check")</f>
        <v>Active</v>
      </c>
      <c r="S275" s="19">
        <f>IFERROR(IF(VALUE('01_raw_data'!R278)&gt;0,VALUE('01_raw_data'!R278),"Check"),"Check")</f>
        <v>168000</v>
      </c>
      <c r="T275" s="19">
        <f>IFERROR(IF(VALUE('01_raw_data'!S278)&gt;0, VALUE('01_raw_data'!S278), "Check"), "Check")</f>
        <v>25200</v>
      </c>
      <c r="U275">
        <f>IFERROR(VLOOKUP(UPPER(TRIM('01_raw_data'!T278)),'07_performance_master'!$A$5:$B$14,2,FALSE),"Check")</f>
        <v>5</v>
      </c>
      <c r="V275">
        <f>IFERROR(IF(VALUE('01_raw_data'!U278)&gt;0,VALUE('01_raw_data'!U278),"Check"),"Check")</f>
        <v>7</v>
      </c>
      <c r="W275">
        <f>IFERROR(IF(VALUE('01_raw_data'!V278)&gt;=0, VALUE('01_raw_data'!V278), "Check"), "Check")</f>
        <v>4</v>
      </c>
      <c r="X275">
        <f>IFERROR(IF(VALUE('01_raw_data'!W278)&gt;=0, VALUE('01_raw_data'!W278),"Check"), "Check")</f>
        <v>12</v>
      </c>
      <c r="Y275">
        <f>IFERROR(IF(AND(VALUE('01_raw_data'!X278)&gt;=0, VALUE('01_raw_data'!X278)&lt;=100), VALUE('01_raw_data'!X278), "Check"), "Check")</f>
        <v>64</v>
      </c>
      <c r="Z275" t="str">
        <f>IFERROR(IF(OR(UPPER(TRIM('01_raw_data'!Y278))="YES", UPPER(TRIM('01_raw_data'!Y278))="PROMOTED"),"Promoted", IF(OR(UPPER(TRIM('01_raw_data'!Y278))="NO",UPPER(TRIM('01_raw_data'!Y278))="NOT PROMOTED"), "Not Promoted", "Check")),"Check")</f>
        <v>Promoted</v>
      </c>
      <c r="AA275" t="str">
        <f>IFERROR(PROPER(TRIM('01_raw_data'!Z278)), "")</f>
        <v>Master'S</v>
      </c>
      <c r="AB275" t="str">
        <f>IFERROR(PROPER(TRIM('01_raw_data'!AA278)),"")</f>
        <v>European Job Board</v>
      </c>
      <c r="AC275" t="str">
        <f>IFERROR(IF(UPPER(TRIM('01_raw_data'!AB278))="HYBRID","Hybrid",IF(OR(UPPER(TRIM('01_raw_data'!AB278))="REMOTE",UPPER(TRIM('01_raw_data'!AB278))="WFH",UPPER(TRIM('01_raw_data'!AB278))="WORK FROM HOME"),"Remote",IF(OR(UPPER(TRIM('01_raw_data'!AB278))="ONSITE",UPPER(TRIM('01_raw_data'!AB278))="ON-SITE",UPPER(TRIM('01_raw_data'!AB278))="OFFICE"),"Office"))),"Check")</f>
        <v>Hybrid</v>
      </c>
      <c r="AD275" t="str">
        <f>IFERROR(VLOOKUP(UPPER(TRIM('01_raw_data'!AC278)),'09_cost_center'!$A$5:$E$19,1,FALSE), "Check")</f>
        <v>EU-CC201</v>
      </c>
      <c r="AE275" t="str">
        <f>IFERROR(IF(OR(UPPER(TRIM('01_raw_data'!AD278))="CONTRACT", UPPER(TRIM('01_raw_data'!AD278))="CONTRACTOR"), "Contract", IF(OR(PROPER(TRIM('01_raw_data'!AD278))="FTE", UPPER(TRIM('01_raw_data'!AD278))="FULL TIME", UPPER(TRIM('01_raw_data'!AD278))="FULL-TIME"), "Full Time", IF(OR(UPPER(TRIM('01_raw_data'!AD278))="INTERN", UPPER(TRIM('01_raw_data'!AD278))="INTERNSHIP"), "Intern", IF(OR(UPPER(TRIM('01_raw_data'!AD278))="PART TIME", UPPER(TRIM('01_raw_data'!AD278))="PART-TIME"), "Part Time")))), "Check")</f>
        <v>Full Time</v>
      </c>
      <c r="AF275">
        <f>IFERROR(IF(AND(VALUE('01_raw_data'!AE278)&gt;=0,VALUE('01_raw_data'!AE278)&lt;=100), VALUE('01_raw_data'!AE278), "Check"), "Check")</f>
        <v>73.2</v>
      </c>
    </row>
    <row r="276" spans="1:32" x14ac:dyDescent="0.2">
      <c r="A276" t="str">
        <f>"E"&amp;TEXT(VALUE(SUBSTITUTE(UPPER(TRIM('01_raw_data'!A279)),"E","")),"0000")</f>
        <v>E0275</v>
      </c>
      <c r="B276" t="str">
        <f>IF('01_raw_data'!B279="", "", PROPER(TRIM('01_raw_data'!B279)))</f>
        <v>Mikolaj Santos</v>
      </c>
      <c r="C276" t="str">
        <f>_xlfn.XLOOKUP(PROPER(TRIM('01_raw_data'!C279)),'03_lookups'!$A$4:$A$9,'03_lookups'!$B$4:$B$9,"Needs Review")</f>
        <v>Male</v>
      </c>
      <c r="D276">
        <f>VALUE('01_raw_data'!D279)</f>
        <v>28</v>
      </c>
      <c r="E276" s="17">
        <f>IF(OR('01_raw_data'!E279="", LOWER(TRIM('01_raw_data'!E279))="not available"), "Missing", '01_raw_data'!E279)</f>
        <v>35878</v>
      </c>
      <c r="F276" t="str">
        <f t="shared" si="4"/>
        <v>Valid</v>
      </c>
      <c r="G276" t="str">
        <f>_xlfn.XLOOKUP(UPPER(TRIM('01_raw_data'!F279)),'04_departments'!A279:A334,'04_departments'!C279:C334,"Needs Review")</f>
        <v>Needs Review</v>
      </c>
      <c r="H276" t="str">
        <f>_xlfn.XLOOKUP('01_clean_data'!G276, '04_departments'!$C$5:$C$60,'04_departments'!$D$5:$D$60,"Needs Review")</f>
        <v>Needs Review</v>
      </c>
      <c r="I276" t="str">
        <f>PROPER(TRIM('01_raw_data'!H279))</f>
        <v>Hr Business Partner</v>
      </c>
      <c r="J276" t="str">
        <f>IFERROR(UPPER('01_raw_data'!I279), "")</f>
        <v>L3</v>
      </c>
      <c r="K276" t="str">
        <f>IFERROR(UPPER('01_raw_data'!J279), "")</f>
        <v>M060</v>
      </c>
      <c r="L276" t="str">
        <f>IFERROR(VLOOKUP(K276,'05_manager_mapping'!$A$5:$B$64,2), "Missing")</f>
        <v>Matteo Wagner</v>
      </c>
      <c r="M276" t="str">
        <f>IFERROR(_xlfn.XLOOKUP('01_raw_data'!L279,'06_location_master'!$B$5:$B$60,'06_location_master'!$C$5:$C$60), "Missing Location")</f>
        <v>Madrid</v>
      </c>
      <c r="N276" t="str">
        <f>IFERROR(_xlfn.XLOOKUP(M276,'06_location_master'!$C$5:$C$60,'06_location_master'!$D$5:$D$60), "Missing Country")</f>
        <v>Spain</v>
      </c>
      <c r="O276" t="str">
        <f>IFERROR(_xlfn.XLOOKUP(M276,'06_location_master'!$C$5:$C$60,'06_location_master'!$E$5:$E$60), "Missing State")</f>
        <v>Community of Madrid</v>
      </c>
      <c r="P276" s="17">
        <f>IFERROR(--'01_raw_data'!O279,"Missing Date")</f>
        <v>45637</v>
      </c>
      <c r="Q276" s="17" t="str">
        <f>IF(TRIM('01_raw_data'!P279)="","", IFERROR('01_raw_data'!P279, "check"))</f>
        <v/>
      </c>
      <c r="R276" t="str">
        <f>IFERROR(IF(OR(UPPER(TRIM('01_raw_data'!Q279))="A",UPPER(TRIM('01_raw_data'!Q279)="ACTVE"),UPPER(TRIM('01_raw_data'!Q279))="ACTIVE"), "Active", IF(OR(UPPER(TRIM('01_raw_data'!Q279)="INACTIVE"),UPPER(TRIM('01_raw_data'!Q279))="INACTVE"),"Inactive",IF(OR(UPPER(TRIM('01_raw_data'!Q279))="EXITED"), "Exited", IF(OR(UPPER(TRIM('01_raw_data'!Q279))="TERMINATED"), "Terminated", IF(OR(UPPER(TRIM('01_raw_data'!Q279))="LEFT"),"Left",IF(OR(UPPER(TRIM('01_raw_data'!Q279))="RESIGNED"),"Resigned")))))),"Check")</f>
        <v>Active</v>
      </c>
      <c r="S276" s="19">
        <f>IFERROR(IF(VALUE('01_raw_data'!R279)&gt;0,VALUE('01_raw_data'!R279),"Check"),"Check")</f>
        <v>58000</v>
      </c>
      <c r="T276" s="19">
        <f>IFERROR(IF(VALUE('01_raw_data'!S279)&gt;0, VALUE('01_raw_data'!S279), "Check"), "Check")</f>
        <v>1200</v>
      </c>
      <c r="U276">
        <f>IFERROR(VLOOKUP(UPPER(TRIM('01_raw_data'!T279)),'07_performance_master'!$A$5:$B$14,2,FALSE),"Check")</f>
        <v>2</v>
      </c>
      <c r="V276">
        <f>IFERROR(IF(VALUE('01_raw_data'!U279)&gt;0,VALUE('01_raw_data'!U279),"Check"),"Check")</f>
        <v>13</v>
      </c>
      <c r="W276">
        <f>IFERROR(IF(VALUE('01_raw_data'!V279)&gt;=0, VALUE('01_raw_data'!V279), "Check"), "Check")</f>
        <v>7</v>
      </c>
      <c r="X276">
        <f>IFERROR(IF(VALUE('01_raw_data'!W279)&gt;=0, VALUE('01_raw_data'!W279),"Check"), "Check")</f>
        <v>13</v>
      </c>
      <c r="Y276">
        <f>IFERROR(IF(AND(VALUE('01_raw_data'!X279)&gt;=0, VALUE('01_raw_data'!X279)&lt;=100), VALUE('01_raw_data'!X279), "Check"), "Check")</f>
        <v>51</v>
      </c>
      <c r="Z276" t="str">
        <f>IFERROR(IF(OR(UPPER(TRIM('01_raw_data'!Y279))="YES", UPPER(TRIM('01_raw_data'!Y279))="PROMOTED"),"Promoted", IF(OR(UPPER(TRIM('01_raw_data'!Y279))="NO",UPPER(TRIM('01_raw_data'!Y279))="NOT PROMOTED"), "Not Promoted", "Check")),"Check")</f>
        <v>Not Promoted</v>
      </c>
      <c r="AA276" t="str">
        <f>IFERROR(PROPER(TRIM('01_raw_data'!Z279)), "")</f>
        <v>Bachelor'S</v>
      </c>
      <c r="AB276" t="str">
        <f>IFERROR(PROPER(TRIM('01_raw_data'!AA279)),"")</f>
        <v>Internal Transfer</v>
      </c>
      <c r="AC276" t="str">
        <f>IFERROR(IF(UPPER(TRIM('01_raw_data'!AB279))="HYBRID","Hybrid",IF(OR(UPPER(TRIM('01_raw_data'!AB279))="REMOTE",UPPER(TRIM('01_raw_data'!AB279))="WFH",UPPER(TRIM('01_raw_data'!AB279))="WORK FROM HOME"),"Remote",IF(OR(UPPER(TRIM('01_raw_data'!AB279))="ONSITE",UPPER(TRIM('01_raw_data'!AB279))="ON-SITE",UPPER(TRIM('01_raw_data'!AB279))="OFFICE"),"Office"))),"Check")</f>
        <v>Hybrid</v>
      </c>
      <c r="AD276" t="str">
        <f>IFERROR(VLOOKUP(UPPER(TRIM('01_raw_data'!AC279)),'09_cost_center'!$A$5:$E$19,1,FALSE), "Check")</f>
        <v>EU-CC302</v>
      </c>
      <c r="AE276" t="str">
        <f>IFERROR(IF(OR(UPPER(TRIM('01_raw_data'!AD279))="CONTRACT", UPPER(TRIM('01_raw_data'!AD279))="CONTRACTOR"), "Contract", IF(OR(PROPER(TRIM('01_raw_data'!AD279))="FTE", UPPER(TRIM('01_raw_data'!AD279))="FULL TIME", UPPER(TRIM('01_raw_data'!AD279))="FULL-TIME"), "Full Time", IF(OR(UPPER(TRIM('01_raw_data'!AD279))="INTERN", UPPER(TRIM('01_raw_data'!AD279))="INTERNSHIP"), "Intern", IF(OR(UPPER(TRIM('01_raw_data'!AD279))="PART TIME", UPPER(TRIM('01_raw_data'!AD279))="PART-TIME"), "Part Time")))), "Check")</f>
        <v>Full Time</v>
      </c>
      <c r="AF276">
        <f>IFERROR(IF(AND(VALUE('01_raw_data'!AE279)&gt;=0,VALUE('01_raw_data'!AE279)&lt;=100), VALUE('01_raw_data'!AE279), "Check"), "Check")</f>
        <v>42.6</v>
      </c>
    </row>
    <row r="277" spans="1:32" x14ac:dyDescent="0.2">
      <c r="A277" t="str">
        <f>"E"&amp;TEXT(VALUE(SUBSTITUTE(UPPER(TRIM('01_raw_data'!A280)),"E","")),"0000")</f>
        <v>E0276</v>
      </c>
      <c r="B277" t="str">
        <f>IF('01_raw_data'!B280="", "", PROPER(TRIM('01_raw_data'!B280)))</f>
        <v>Lucas Jansen</v>
      </c>
      <c r="C277" t="str">
        <f>_xlfn.XLOOKUP(PROPER(TRIM('01_raw_data'!C280)),'03_lookups'!$A$4:$A$9,'03_lookups'!$B$4:$B$9,"Needs Review")</f>
        <v>Female</v>
      </c>
      <c r="D277">
        <f>VALUE('01_raw_data'!D280)</f>
        <v>30</v>
      </c>
      <c r="E277" s="17" t="str">
        <f>IF(OR('01_raw_data'!E280="", LOWER(TRIM('01_raw_data'!E280))="not available"), "Missing", '01_raw_data'!E280)</f>
        <v>15/08/1995</v>
      </c>
      <c r="F277" t="str">
        <f t="shared" si="4"/>
        <v>Needs Review</v>
      </c>
      <c r="G277" t="str">
        <f>_xlfn.XLOOKUP(UPPER(TRIM('01_raw_data'!F280)),'04_departments'!A280:A335,'04_departments'!C280:C335,"Needs Review")</f>
        <v>Needs Review</v>
      </c>
      <c r="H277" t="str">
        <f>_xlfn.XLOOKUP('01_clean_data'!G277, '04_departments'!$C$5:$C$60,'04_departments'!$D$5:$D$60,"Needs Review")</f>
        <v>Needs Review</v>
      </c>
      <c r="I277" t="str">
        <f>PROPER(TRIM('01_raw_data'!H280))</f>
        <v>Hr Business Partner</v>
      </c>
      <c r="J277" t="str">
        <f>IFERROR(UPPER('01_raw_data'!I280), "")</f>
        <v>L4</v>
      </c>
      <c r="K277" t="str">
        <f>IFERROR(UPPER('01_raw_data'!J280), "")</f>
        <v>M060</v>
      </c>
      <c r="L277" t="str">
        <f>IFERROR(VLOOKUP(K277,'05_manager_mapping'!$A$5:$B$64,2), "Missing")</f>
        <v>Matteo Wagner</v>
      </c>
      <c r="M277" t="str">
        <f>IFERROR(_xlfn.XLOOKUP('01_raw_data'!L280,'06_location_master'!$B$5:$B$60,'06_location_master'!$C$5:$C$60), "Missing Location")</f>
        <v>Amsterdam</v>
      </c>
      <c r="N277" t="str">
        <f>IFERROR(_xlfn.XLOOKUP(M277,'06_location_master'!$C$5:$C$60,'06_location_master'!$D$5:$D$60), "Missing Country")</f>
        <v>Netherlands</v>
      </c>
      <c r="O277" t="str">
        <f>IFERROR(_xlfn.XLOOKUP(M277,'06_location_master'!$C$5:$C$60,'06_location_master'!$E$5:$E$60), "Missing State")</f>
        <v>North Holland</v>
      </c>
      <c r="P277" s="17">
        <f>IFERROR(--'01_raw_data'!O280,"Missing Date")</f>
        <v>45418</v>
      </c>
      <c r="Q277" s="17" t="str">
        <f>IF(TRIM('01_raw_data'!P280)="","", IFERROR('01_raw_data'!P280, "check"))</f>
        <v/>
      </c>
      <c r="R277" t="str">
        <f>IFERROR(IF(OR(UPPER(TRIM('01_raw_data'!Q280))="A",UPPER(TRIM('01_raw_data'!Q280)="ACTVE"),UPPER(TRIM('01_raw_data'!Q280))="ACTIVE"), "Active", IF(OR(UPPER(TRIM('01_raw_data'!Q280)="INACTIVE"),UPPER(TRIM('01_raw_data'!Q280))="INACTVE"),"Inactive",IF(OR(UPPER(TRIM('01_raw_data'!Q280))="EXITED"), "Exited", IF(OR(UPPER(TRIM('01_raw_data'!Q280))="TERMINATED"), "Terminated", IF(OR(UPPER(TRIM('01_raw_data'!Q280))="LEFT"),"Left",IF(OR(UPPER(TRIM('01_raw_data'!Q280))="RESIGNED"),"Resigned")))))),"Check")</f>
        <v>Active</v>
      </c>
      <c r="S277" s="19">
        <f>IFERROR(IF(VALUE('01_raw_data'!R280)&gt;0,VALUE('01_raw_data'!R280),"Check"),"Check")</f>
        <v>121000</v>
      </c>
      <c r="T277" s="19">
        <f>IFERROR(IF(VALUE('01_raw_data'!S280)&gt;0, VALUE('01_raw_data'!S280), "Check"), "Check")</f>
        <v>10900</v>
      </c>
      <c r="U277">
        <f>IFERROR(VLOOKUP(UPPER(TRIM('01_raw_data'!T280)),'07_performance_master'!$A$5:$B$14,2,FALSE),"Check")</f>
        <v>4</v>
      </c>
      <c r="V277">
        <f>IFERROR(IF(VALUE('01_raw_data'!U280)&gt;0,VALUE('01_raw_data'!U280),"Check"),"Check")</f>
        <v>27</v>
      </c>
      <c r="W277">
        <f>IFERROR(IF(VALUE('01_raw_data'!V280)&gt;=0, VALUE('01_raw_data'!V280), "Check"), "Check")</f>
        <v>21</v>
      </c>
      <c r="X277">
        <f>IFERROR(IF(VALUE('01_raw_data'!W280)&gt;=0, VALUE('01_raw_data'!W280),"Check"), "Check")</f>
        <v>19</v>
      </c>
      <c r="Y277">
        <f>IFERROR(IF(AND(VALUE('01_raw_data'!X280)&gt;=0, VALUE('01_raw_data'!X280)&lt;=100), VALUE('01_raw_data'!X280), "Check"), "Check")</f>
        <v>91</v>
      </c>
      <c r="Z277" t="str">
        <f>IFERROR(IF(OR(UPPER(TRIM('01_raw_data'!Y280))="YES", UPPER(TRIM('01_raw_data'!Y280))="PROMOTED"),"Promoted", IF(OR(UPPER(TRIM('01_raw_data'!Y280))="NO",UPPER(TRIM('01_raw_data'!Y280))="NOT PROMOTED"), "Not Promoted", "Check")),"Check")</f>
        <v>Not Promoted</v>
      </c>
      <c r="AA277" t="str">
        <f>IFERROR(PROPER(TRIM('01_raw_data'!Z280)), "")</f>
        <v>Master'S</v>
      </c>
      <c r="AB277" t="str">
        <f>IFERROR(PROPER(TRIM('01_raw_data'!AA280)),"")</f>
        <v>University Hiring</v>
      </c>
      <c r="AC277" t="str">
        <f>IFERROR(IF(UPPER(TRIM('01_raw_data'!AB280))="HYBRID","Hybrid",IF(OR(UPPER(TRIM('01_raw_data'!AB280))="REMOTE",UPPER(TRIM('01_raw_data'!AB280))="WFH",UPPER(TRIM('01_raw_data'!AB280))="WORK FROM HOME"),"Remote",IF(OR(UPPER(TRIM('01_raw_data'!AB280))="ONSITE",UPPER(TRIM('01_raw_data'!AB280))="ON-SITE",UPPER(TRIM('01_raw_data'!AB280))="OFFICE"),"Office"))),"Check")</f>
        <v>Office</v>
      </c>
      <c r="AD277" t="str">
        <f>IFERROR(VLOOKUP(UPPER(TRIM('01_raw_data'!AC280)),'09_cost_center'!$A$5:$E$19,1,FALSE), "Check")</f>
        <v>EU-CC302</v>
      </c>
      <c r="AE277" t="str">
        <f>IFERROR(IF(OR(UPPER(TRIM('01_raw_data'!AD280))="CONTRACT", UPPER(TRIM('01_raw_data'!AD280))="CONTRACTOR"), "Contract", IF(OR(PROPER(TRIM('01_raw_data'!AD280))="FTE", UPPER(TRIM('01_raw_data'!AD280))="FULL TIME", UPPER(TRIM('01_raw_data'!AD280))="FULL-TIME"), "Full Time", IF(OR(UPPER(TRIM('01_raw_data'!AD280))="INTERN", UPPER(TRIM('01_raw_data'!AD280))="INTERNSHIP"), "Intern", IF(OR(UPPER(TRIM('01_raw_data'!AD280))="PART TIME", UPPER(TRIM('01_raw_data'!AD280))="PART-TIME"), "Part Time")))), "Check")</f>
        <v>Full Time</v>
      </c>
      <c r="AF277">
        <f>IFERROR(IF(AND(VALUE('01_raw_data'!AE280)&gt;=0,VALUE('01_raw_data'!AE280)&lt;=100), VALUE('01_raw_data'!AE280), "Check"), "Check")</f>
        <v>75.099999999999994</v>
      </c>
    </row>
    <row r="278" spans="1:32" x14ac:dyDescent="0.2">
      <c r="A278" t="str">
        <f>"E"&amp;TEXT(VALUE(SUBSTITUTE(UPPER(TRIM('01_raw_data'!A281)),"E","")),"0000")</f>
        <v>E0277</v>
      </c>
      <c r="B278" t="str">
        <f>IF('01_raw_data'!B281="", "", PROPER(TRIM('01_raw_data'!B281)))</f>
        <v>Viktor O'Sullivan</v>
      </c>
      <c r="C278" t="str">
        <f>_xlfn.XLOOKUP(PROPER(TRIM('01_raw_data'!C281)),'03_lookups'!$A$4:$A$9,'03_lookups'!$B$4:$B$9,"Needs Review")</f>
        <v>Female</v>
      </c>
      <c r="D278">
        <f>VALUE('01_raw_data'!D281)</f>
        <v>36</v>
      </c>
      <c r="E278" s="17">
        <f>IF(OR('01_raw_data'!E281="", LOWER(TRIM('01_raw_data'!E281))="not available"), "Missing", '01_raw_data'!E281)</f>
        <v>32993</v>
      </c>
      <c r="F278" t="str">
        <f t="shared" si="4"/>
        <v>Valid</v>
      </c>
      <c r="G278" t="str">
        <f>_xlfn.XLOOKUP(UPPER(TRIM('01_raw_data'!F281)),'04_departments'!A281:A336,'04_departments'!C281:C336,"Needs Review")</f>
        <v>Needs Review</v>
      </c>
      <c r="H278" t="str">
        <f>_xlfn.XLOOKUP('01_clean_data'!G278, '04_departments'!$C$5:$C$60,'04_departments'!$D$5:$D$60,"Needs Review")</f>
        <v>Needs Review</v>
      </c>
      <c r="I278" t="str">
        <f>PROPER(TRIM('01_raw_data'!H281))</f>
        <v>Business Analyst</v>
      </c>
      <c r="J278" t="str">
        <f>IFERROR(UPPER('01_raw_data'!I281), "")</f>
        <v>L2</v>
      </c>
      <c r="K278" t="str">
        <f>IFERROR(UPPER('01_raw_data'!J281), "")</f>
        <v>M015</v>
      </c>
      <c r="L278" t="str">
        <f>IFERROR(VLOOKUP(K278,'05_manager_mapping'!$A$5:$B$64,2), "Missing")</f>
        <v>Lea Ryan</v>
      </c>
      <c r="M278" t="str">
        <f>IFERROR(_xlfn.XLOOKUP('01_raw_data'!L281,'06_location_master'!$B$5:$B$60,'06_location_master'!$C$5:$C$60), "Missing Location")</f>
        <v>Paris</v>
      </c>
      <c r="N278" t="str">
        <f>IFERROR(_xlfn.XLOOKUP(M278,'06_location_master'!$C$5:$C$60,'06_location_master'!$D$5:$D$60), "Missing Country")</f>
        <v>France</v>
      </c>
      <c r="O278" t="str">
        <f>IFERROR(_xlfn.XLOOKUP(M278,'06_location_master'!$C$5:$C$60,'06_location_master'!$E$5:$E$60), "Missing State")</f>
        <v>Ile-de-France</v>
      </c>
      <c r="P278" s="17">
        <f>IFERROR(--'01_raw_data'!O281,"Missing Date")</f>
        <v>44321</v>
      </c>
      <c r="Q278" s="17">
        <f>IF(TRIM('01_raw_data'!P281)="","", IFERROR('01_raw_data'!P281, "check"))</f>
        <v>45164</v>
      </c>
      <c r="R278" t="str">
        <f>IFERROR(IF(OR(UPPER(TRIM('01_raw_data'!Q281))="A",UPPER(TRIM('01_raw_data'!Q281)="ACTVE"),UPPER(TRIM('01_raw_data'!Q281))="ACTIVE"), "Active", IF(OR(UPPER(TRIM('01_raw_data'!Q281)="INACTIVE"),UPPER(TRIM('01_raw_data'!Q281))="INACTVE"),"Inactive",IF(OR(UPPER(TRIM('01_raw_data'!Q281))="EXITED"), "Exited", IF(OR(UPPER(TRIM('01_raw_data'!Q281))="TERMINATED"), "Terminated", IF(OR(UPPER(TRIM('01_raw_data'!Q281))="LEFT"),"Left",IF(OR(UPPER(TRIM('01_raw_data'!Q281))="RESIGNED"),"Resigned")))))),"Check")</f>
        <v>Exited</v>
      </c>
      <c r="S278" s="19">
        <f>IFERROR(IF(VALUE('01_raw_data'!R281)&gt;0,VALUE('01_raw_data'!R281),"Check"),"Check")</f>
        <v>54000</v>
      </c>
      <c r="T278" s="19">
        <f>IFERROR(IF(VALUE('01_raw_data'!S281)&gt;0, VALUE('01_raw_data'!S281), "Check"), "Check")</f>
        <v>1100</v>
      </c>
      <c r="U278">
        <f>IFERROR(VLOOKUP(UPPER(TRIM('01_raw_data'!T281)),'07_performance_master'!$A$5:$B$14,2,FALSE),"Check")</f>
        <v>2</v>
      </c>
      <c r="V278">
        <f>IFERROR(IF(VALUE('01_raw_data'!U281)&gt;0,VALUE('01_raw_data'!U281),"Check"),"Check")</f>
        <v>28</v>
      </c>
      <c r="W278">
        <f>IFERROR(IF(VALUE('01_raw_data'!V281)&gt;=0, VALUE('01_raw_data'!V281), "Check"), "Check")</f>
        <v>0</v>
      </c>
      <c r="X278">
        <f>IFERROR(IF(VALUE('01_raw_data'!W281)&gt;=0, VALUE('01_raw_data'!W281),"Check"), "Check")</f>
        <v>16</v>
      </c>
      <c r="Y278">
        <f>IFERROR(IF(AND(VALUE('01_raw_data'!X281)&gt;=0, VALUE('01_raw_data'!X281)&lt;=100), VALUE('01_raw_data'!X281), "Check"), "Check")</f>
        <v>37</v>
      </c>
      <c r="Z278" t="str">
        <f>IFERROR(IF(OR(UPPER(TRIM('01_raw_data'!Y281))="YES", UPPER(TRIM('01_raw_data'!Y281))="PROMOTED"),"Promoted", IF(OR(UPPER(TRIM('01_raw_data'!Y281))="NO",UPPER(TRIM('01_raw_data'!Y281))="NOT PROMOTED"), "Not Promoted", "Check")),"Check")</f>
        <v>Not Promoted</v>
      </c>
      <c r="AA278" t="str">
        <f>IFERROR(PROPER(TRIM('01_raw_data'!Z281)), "")</f>
        <v>Bachelor'S</v>
      </c>
      <c r="AB278" t="str">
        <f>IFERROR(PROPER(TRIM('01_raw_data'!AA281)),"")</f>
        <v>University Hiring</v>
      </c>
      <c r="AC278" t="str">
        <f>IFERROR(IF(UPPER(TRIM('01_raw_data'!AB281))="HYBRID","Hybrid",IF(OR(UPPER(TRIM('01_raw_data'!AB281))="REMOTE",UPPER(TRIM('01_raw_data'!AB281))="WFH",UPPER(TRIM('01_raw_data'!AB281))="WORK FROM HOME"),"Remote",IF(OR(UPPER(TRIM('01_raw_data'!AB281))="ONSITE",UPPER(TRIM('01_raw_data'!AB281))="ON-SITE",UPPER(TRIM('01_raw_data'!AB281))="OFFICE"),"Office"))),"Check")</f>
        <v>Office</v>
      </c>
      <c r="AD278" t="str">
        <f>IFERROR(VLOOKUP(UPPER(TRIM('01_raw_data'!AC281)),'09_cost_center'!$A$5:$E$19,1,FALSE), "Check")</f>
        <v>EU-CC303</v>
      </c>
      <c r="AE278" t="str">
        <f>IFERROR(IF(OR(UPPER(TRIM('01_raw_data'!AD281))="CONTRACT", UPPER(TRIM('01_raw_data'!AD281))="CONTRACTOR"), "Contract", IF(OR(PROPER(TRIM('01_raw_data'!AD281))="FTE", UPPER(TRIM('01_raw_data'!AD281))="FULL TIME", UPPER(TRIM('01_raw_data'!AD281))="FULL-TIME"), "Full Time", IF(OR(UPPER(TRIM('01_raw_data'!AD281))="INTERN", UPPER(TRIM('01_raw_data'!AD281))="INTERNSHIP"), "Intern", IF(OR(UPPER(TRIM('01_raw_data'!AD281))="PART TIME", UPPER(TRIM('01_raw_data'!AD281))="PART-TIME"), "Part Time")))), "Check")</f>
        <v>Contract</v>
      </c>
      <c r="AF278">
        <f>IFERROR(IF(AND(VALUE('01_raw_data'!AE281)&gt;=0,VALUE('01_raw_data'!AE281)&lt;=100), VALUE('01_raw_data'!AE281), "Check"), "Check")</f>
        <v>40</v>
      </c>
    </row>
    <row r="279" spans="1:32" x14ac:dyDescent="0.2">
      <c r="A279" t="str">
        <f>"E"&amp;TEXT(VALUE(SUBSTITUTE(UPPER(TRIM('01_raw_data'!A282)),"E","")),"0000")</f>
        <v>E0278</v>
      </c>
      <c r="B279" t="str">
        <f>IF('01_raw_data'!B282="", "", PROPER(TRIM('01_raw_data'!B282)))</f>
        <v>Jesse Meijer</v>
      </c>
      <c r="C279" t="str">
        <f>_xlfn.XLOOKUP(PROPER(TRIM('01_raw_data'!C282)),'03_lookups'!$A$4:$A$9,'03_lookups'!$B$4:$B$9,"Needs Review")</f>
        <v>Female</v>
      </c>
      <c r="D279">
        <f>VALUE('01_raw_data'!D282)</f>
        <v>46</v>
      </c>
      <c r="E279" s="17">
        <f>IF(OR('01_raw_data'!E282="", LOWER(TRIM('01_raw_data'!E282))="not available"), "Missing", '01_raw_data'!E282)</f>
        <v>29320</v>
      </c>
      <c r="F279" t="str">
        <f t="shared" si="4"/>
        <v>Valid</v>
      </c>
      <c r="G279" t="str">
        <f>_xlfn.XLOOKUP(UPPER(TRIM('01_raw_data'!F282)),'04_departments'!A282:A337,'04_departments'!C282:C337,"Needs Review")</f>
        <v>Needs Review</v>
      </c>
      <c r="H279" t="str">
        <f>_xlfn.XLOOKUP('01_clean_data'!G279, '04_departments'!$C$5:$C$60,'04_departments'!$D$5:$D$60,"Needs Review")</f>
        <v>Needs Review</v>
      </c>
      <c r="I279" t="str">
        <f>PROPER(TRIM('01_raw_data'!H282))</f>
        <v>Sales Executive</v>
      </c>
      <c r="J279" t="str">
        <f>IFERROR(UPPER('01_raw_data'!I282), "")</f>
        <v>L2</v>
      </c>
      <c r="K279" t="str">
        <f>IFERROR(UPPER('01_raw_data'!J282), "")</f>
        <v>M023</v>
      </c>
      <c r="L279" t="str">
        <f>IFERROR(VLOOKUP(K279,'05_manager_mapping'!$A$5:$B$64,2), "Missing")</f>
        <v>Alice Greco</v>
      </c>
      <c r="M279" t="str">
        <f>IFERROR(_xlfn.XLOOKUP('01_raw_data'!L282,'06_location_master'!$B$5:$B$60,'06_location_master'!$C$5:$C$60), "Missing Location")</f>
        <v>Gothenburg</v>
      </c>
      <c r="N279" t="str">
        <f>IFERROR(_xlfn.XLOOKUP(M279,'06_location_master'!$C$5:$C$60,'06_location_master'!$D$5:$D$60), "Missing Country")</f>
        <v>Sweden</v>
      </c>
      <c r="O279" t="str">
        <f>IFERROR(_xlfn.XLOOKUP(M279,'06_location_master'!$C$5:$C$60,'06_location_master'!$E$5:$E$60), "Missing State")</f>
        <v>Vastra Gotaland</v>
      </c>
      <c r="P279" s="17">
        <f>IFERROR(--'01_raw_data'!O282,"Missing Date")</f>
        <v>43173</v>
      </c>
      <c r="Q279" s="17" t="str">
        <f>IF(TRIM('01_raw_data'!P282)="","", IFERROR('01_raw_data'!P282, "check"))</f>
        <v/>
      </c>
      <c r="R279" t="str">
        <f>IFERROR(IF(OR(UPPER(TRIM('01_raw_data'!Q282))="A",UPPER(TRIM('01_raw_data'!Q282)="ACTVE"),UPPER(TRIM('01_raw_data'!Q282))="ACTIVE"), "Active", IF(OR(UPPER(TRIM('01_raw_data'!Q282)="INACTIVE"),UPPER(TRIM('01_raw_data'!Q282))="INACTVE"),"Inactive",IF(OR(UPPER(TRIM('01_raw_data'!Q282))="EXITED"), "Exited", IF(OR(UPPER(TRIM('01_raw_data'!Q282))="TERMINATED"), "Terminated", IF(OR(UPPER(TRIM('01_raw_data'!Q282))="LEFT"),"Left",IF(OR(UPPER(TRIM('01_raw_data'!Q282))="RESIGNED"),"Resigned")))))),"Check")</f>
        <v>Active</v>
      </c>
      <c r="S279" s="19">
        <f>IFERROR(IF(VALUE('01_raw_data'!R282)&gt;0,VALUE('01_raw_data'!R282),"Check"),"Check")</f>
        <v>45000</v>
      </c>
      <c r="T279" s="19">
        <f>IFERROR(IF(VALUE('01_raw_data'!S282)&gt;0, VALUE('01_raw_data'!S282), "Check"), "Check")</f>
        <v>6300</v>
      </c>
      <c r="U279">
        <f>IFERROR(VLOOKUP(UPPER(TRIM('01_raw_data'!T282)),'07_performance_master'!$A$5:$B$14,2,FALSE),"Check")</f>
        <v>5</v>
      </c>
      <c r="V279">
        <f>IFERROR(IF(VALUE('01_raw_data'!U282)&gt;0,VALUE('01_raw_data'!U282),"Check"),"Check")</f>
        <v>25</v>
      </c>
      <c r="W279">
        <f>IFERROR(IF(VALUE('01_raw_data'!V282)&gt;=0, VALUE('01_raw_data'!V282), "Check"), "Check")</f>
        <v>22</v>
      </c>
      <c r="X279">
        <f>IFERROR(IF(VALUE('01_raw_data'!W282)&gt;=0, VALUE('01_raw_data'!W282),"Check"), "Check")</f>
        <v>12</v>
      </c>
      <c r="Y279">
        <f>IFERROR(IF(AND(VALUE('01_raw_data'!X282)&gt;=0, VALUE('01_raw_data'!X282)&lt;=100), VALUE('01_raw_data'!X282), "Check"), "Check")</f>
        <v>92</v>
      </c>
      <c r="Z279" t="str">
        <f>IFERROR(IF(OR(UPPER(TRIM('01_raw_data'!Y282))="YES", UPPER(TRIM('01_raw_data'!Y282))="PROMOTED"),"Promoted", IF(OR(UPPER(TRIM('01_raw_data'!Y282))="NO",UPPER(TRIM('01_raw_data'!Y282))="NOT PROMOTED"), "Not Promoted", "Check")),"Check")</f>
        <v>Not Promoted</v>
      </c>
      <c r="AA279" t="str">
        <f>IFERROR(PROPER(TRIM('01_raw_data'!Z282)), "")</f>
        <v>Diploma</v>
      </c>
      <c r="AB279" t="str">
        <f>IFERROR(PROPER(TRIM('01_raw_data'!AA282)),"")</f>
        <v>European Job Board</v>
      </c>
      <c r="AC279" t="str">
        <f>IFERROR(IF(UPPER(TRIM('01_raw_data'!AB282))="HYBRID","Hybrid",IF(OR(UPPER(TRIM('01_raw_data'!AB282))="REMOTE",UPPER(TRIM('01_raw_data'!AB282))="WFH",UPPER(TRIM('01_raw_data'!AB282))="WORK FROM HOME"),"Remote",IF(OR(UPPER(TRIM('01_raw_data'!AB282))="ONSITE",UPPER(TRIM('01_raw_data'!AB282))="ON-SITE",UPPER(TRIM('01_raw_data'!AB282))="OFFICE"),"Office"))),"Check")</f>
        <v>Office</v>
      </c>
      <c r="AD279" t="str">
        <f>IFERROR(VLOOKUP(UPPER(TRIM('01_raw_data'!AC282)),'09_cost_center'!$A$5:$E$19,1,FALSE), "Check")</f>
        <v>EU-CC201</v>
      </c>
      <c r="AE279" t="str">
        <f>IFERROR(IF(OR(UPPER(TRIM('01_raw_data'!AD282))="CONTRACT", UPPER(TRIM('01_raw_data'!AD282))="CONTRACTOR"), "Contract", IF(OR(PROPER(TRIM('01_raw_data'!AD282))="FTE", UPPER(TRIM('01_raw_data'!AD282))="FULL TIME", UPPER(TRIM('01_raw_data'!AD282))="FULL-TIME"), "Full Time", IF(OR(UPPER(TRIM('01_raw_data'!AD282))="INTERN", UPPER(TRIM('01_raw_data'!AD282))="INTERNSHIP"), "Intern", IF(OR(UPPER(TRIM('01_raw_data'!AD282))="PART TIME", UPPER(TRIM('01_raw_data'!AD282))="PART-TIME"), "Part Time")))), "Check")</f>
        <v>Full Time</v>
      </c>
      <c r="AF279">
        <f>IFERROR(IF(AND(VALUE('01_raw_data'!AE282)&gt;=0,VALUE('01_raw_data'!AE282)&lt;=100), VALUE('01_raw_data'!AE282), "Check"), "Check")</f>
        <v>87.4</v>
      </c>
    </row>
    <row r="280" spans="1:32" x14ac:dyDescent="0.2">
      <c r="A280" t="str">
        <f>"E"&amp;TEXT(VALUE(SUBSTITUTE(UPPER(TRIM('01_raw_data'!A283)),"E","")),"0000")</f>
        <v>E0279</v>
      </c>
      <c r="B280" t="str">
        <f>IF('01_raw_data'!B283="", "", PROPER(TRIM('01_raw_data'!B283)))</f>
        <v>Matteo Ryan</v>
      </c>
      <c r="C280" t="str">
        <f>_xlfn.XLOOKUP(PROPER(TRIM('01_raw_data'!C283)),'03_lookups'!$A$4:$A$9,'03_lookups'!$B$4:$B$9,"Needs Review")</f>
        <v>Male</v>
      </c>
      <c r="D280">
        <f>VALUE('01_raw_data'!D283)</f>
        <v>46</v>
      </c>
      <c r="E280" s="17">
        <f>IF(OR('01_raw_data'!E283="", LOWER(TRIM('01_raw_data'!E283))="not available"), "Missing", '01_raw_data'!E283)</f>
        <v>29024</v>
      </c>
      <c r="F280" t="str">
        <f t="shared" si="4"/>
        <v>Valid</v>
      </c>
      <c r="G280" t="str">
        <f>_xlfn.XLOOKUP(UPPER(TRIM('01_raw_data'!F283)),'04_departments'!A283:A338,'04_departments'!C283:C338,"Needs Review")</f>
        <v>Needs Review</v>
      </c>
      <c r="H280" t="str">
        <f>_xlfn.XLOOKUP('01_clean_data'!G280, '04_departments'!$C$5:$C$60,'04_departments'!$D$5:$D$60,"Needs Review")</f>
        <v>Needs Review</v>
      </c>
      <c r="I280" t="str">
        <f>PROPER(TRIM('01_raw_data'!H283))</f>
        <v>Account Executive</v>
      </c>
      <c r="J280" t="str">
        <f>IFERROR(UPPER('01_raw_data'!I283), "")</f>
        <v xml:space="preserve"> L3 </v>
      </c>
      <c r="K280" t="str">
        <f>IFERROR(UPPER('01_raw_data'!J283), "")</f>
        <v>M004</v>
      </c>
      <c r="L280" t="str">
        <f>IFERROR(VLOOKUP(K280,'05_manager_mapping'!$A$5:$B$64,2), "Missing")</f>
        <v>Giovanni Leroy</v>
      </c>
      <c r="M280" t="str">
        <f>IFERROR(_xlfn.XLOOKUP('01_raw_data'!L283,'06_location_master'!$B$5:$B$60,'06_location_master'!$C$5:$C$60), "Missing Location")</f>
        <v>Eindhoven</v>
      </c>
      <c r="N280" t="str">
        <f>IFERROR(_xlfn.XLOOKUP(M280,'06_location_master'!$C$5:$C$60,'06_location_master'!$D$5:$D$60), "Missing Country")</f>
        <v>Netherlands</v>
      </c>
      <c r="O280" t="str">
        <f>IFERROR(_xlfn.XLOOKUP(M280,'06_location_master'!$C$5:$C$60,'06_location_master'!$E$5:$E$60), "Missing State")</f>
        <v>North Brabant</v>
      </c>
      <c r="P280" s="17">
        <f>IFERROR(--'01_raw_data'!O283,"Missing Date")</f>
        <v>42476</v>
      </c>
      <c r="Q280" s="17" t="str">
        <f>IF(TRIM('01_raw_data'!P283)="","", IFERROR('01_raw_data'!P283, "check"))</f>
        <v/>
      </c>
      <c r="R280" t="str">
        <f>IFERROR(IF(OR(UPPER(TRIM('01_raw_data'!Q283))="A",UPPER(TRIM('01_raw_data'!Q283)="ACTVE"),UPPER(TRIM('01_raw_data'!Q283))="ACTIVE"), "Active", IF(OR(UPPER(TRIM('01_raw_data'!Q283)="INACTIVE"),UPPER(TRIM('01_raw_data'!Q283))="INACTVE"),"Inactive",IF(OR(UPPER(TRIM('01_raw_data'!Q283))="EXITED"), "Exited", IF(OR(UPPER(TRIM('01_raw_data'!Q283))="TERMINATED"), "Terminated", IF(OR(UPPER(TRIM('01_raw_data'!Q283))="LEFT"),"Left",IF(OR(UPPER(TRIM('01_raw_data'!Q283))="RESIGNED"),"Resigned")))))),"Check")</f>
        <v>Active</v>
      </c>
      <c r="S280" s="19">
        <f>IFERROR(IF(VALUE('01_raw_data'!R283)&gt;0,VALUE('01_raw_data'!R283),"Check"),"Check")</f>
        <v>85000</v>
      </c>
      <c r="T280" s="19">
        <f>IFERROR(IF(VALUE('01_raw_data'!S283)&gt;0, VALUE('01_raw_data'!S283), "Check"), "Check")</f>
        <v>11900</v>
      </c>
      <c r="U280">
        <f>IFERROR(VLOOKUP(UPPER(TRIM('01_raw_data'!T283)),'07_performance_master'!$A$5:$B$14,2,FALSE),"Check")</f>
        <v>5</v>
      </c>
      <c r="V280">
        <f>IFERROR(IF(VALUE('01_raw_data'!U283)&gt;0,VALUE('01_raw_data'!U283),"Check"),"Check")</f>
        <v>39</v>
      </c>
      <c r="W280">
        <f>IFERROR(IF(VALUE('01_raw_data'!V283)&gt;=0, VALUE('01_raw_data'!V283), "Check"), "Check")</f>
        <v>13</v>
      </c>
      <c r="X280">
        <f>IFERROR(IF(VALUE('01_raw_data'!W283)&gt;=0, VALUE('01_raw_data'!W283),"Check"), "Check")</f>
        <v>11</v>
      </c>
      <c r="Y280">
        <f>IFERROR(IF(AND(VALUE('01_raw_data'!X283)&gt;=0, VALUE('01_raw_data'!X283)&lt;=100), VALUE('01_raw_data'!X283), "Check"), "Check")</f>
        <v>72</v>
      </c>
      <c r="Z280" t="str">
        <f>IFERROR(IF(OR(UPPER(TRIM('01_raw_data'!Y283))="YES", UPPER(TRIM('01_raw_data'!Y283))="PROMOTED"),"Promoted", IF(OR(UPPER(TRIM('01_raw_data'!Y283))="NO",UPPER(TRIM('01_raw_data'!Y283))="NOT PROMOTED"), "Not Promoted", "Check")),"Check")</f>
        <v>Not Promoted</v>
      </c>
      <c r="AA280" t="str">
        <f>IFERROR(PROPER(TRIM('01_raw_data'!Z283)), "")</f>
        <v>Master'S</v>
      </c>
      <c r="AB280" t="str">
        <f>IFERROR(PROPER(TRIM('01_raw_data'!AA283)),"")</f>
        <v>Internal Transfer</v>
      </c>
      <c r="AC280" t="str">
        <f>IFERROR(IF(UPPER(TRIM('01_raw_data'!AB283))="HYBRID","Hybrid",IF(OR(UPPER(TRIM('01_raw_data'!AB283))="REMOTE",UPPER(TRIM('01_raw_data'!AB283))="WFH",UPPER(TRIM('01_raw_data'!AB283))="WORK FROM HOME"),"Remote",IF(OR(UPPER(TRIM('01_raw_data'!AB283))="ONSITE",UPPER(TRIM('01_raw_data'!AB283))="ON-SITE",UPPER(TRIM('01_raw_data'!AB283))="OFFICE"),"Office"))),"Check")</f>
        <v>Remote</v>
      </c>
      <c r="AD280" t="str">
        <f>IFERROR(VLOOKUP(UPPER(TRIM('01_raw_data'!AC283)),'09_cost_center'!$A$5:$E$19,1,FALSE), "Check")</f>
        <v>EU-CC201</v>
      </c>
      <c r="AE280" t="str">
        <f>IFERROR(IF(OR(UPPER(TRIM('01_raw_data'!AD283))="CONTRACT", UPPER(TRIM('01_raw_data'!AD283))="CONTRACTOR"), "Contract", IF(OR(PROPER(TRIM('01_raw_data'!AD283))="FTE", UPPER(TRIM('01_raw_data'!AD283))="FULL TIME", UPPER(TRIM('01_raw_data'!AD283))="FULL-TIME"), "Full Time", IF(OR(UPPER(TRIM('01_raw_data'!AD283))="INTERN", UPPER(TRIM('01_raw_data'!AD283))="INTERNSHIP"), "Intern", IF(OR(UPPER(TRIM('01_raw_data'!AD283))="PART TIME", UPPER(TRIM('01_raw_data'!AD283))="PART-TIME"), "Part Time")))), "Check")</f>
        <v>Full Time</v>
      </c>
      <c r="AF280">
        <f>IFERROR(IF(AND(VALUE('01_raw_data'!AE283)&gt;=0,VALUE('01_raw_data'!AE283)&lt;=100), VALUE('01_raw_data'!AE283), "Check"), "Check")</f>
        <v>84.5</v>
      </c>
    </row>
    <row r="281" spans="1:32" x14ac:dyDescent="0.2">
      <c r="A281" t="str">
        <f>"E"&amp;TEXT(VALUE(SUBSTITUTE(UPPER(TRIM('01_raw_data'!A284)),"E","")),"0000")</f>
        <v>E0280</v>
      </c>
      <c r="B281" t="str">
        <f>IF('01_raw_data'!B284="", "", PROPER(TRIM('01_raw_data'!B284)))</f>
        <v>Sofia Johansson</v>
      </c>
      <c r="C281" t="str">
        <f>_xlfn.XLOOKUP(PROPER(TRIM('01_raw_data'!C284)),'03_lookups'!$A$4:$A$9,'03_lookups'!$B$4:$B$9,"Needs Review")</f>
        <v>Male</v>
      </c>
      <c r="D281">
        <f>VALUE('01_raw_data'!D284)</f>
        <v>33</v>
      </c>
      <c r="E281" s="17">
        <f>IF(OR('01_raw_data'!E284="", LOWER(TRIM('01_raw_data'!E284))="not available"), "Missing", '01_raw_data'!E284)</f>
        <v>34001</v>
      </c>
      <c r="F281" t="str">
        <f t="shared" si="4"/>
        <v>Valid</v>
      </c>
      <c r="G281" t="str">
        <f>_xlfn.XLOOKUP(UPPER(TRIM('01_raw_data'!F284)),'04_departments'!A284:A339,'04_departments'!C284:C339,"Needs Review")</f>
        <v>Needs Review</v>
      </c>
      <c r="H281" t="str">
        <f>_xlfn.XLOOKUP('01_clean_data'!G281, '04_departments'!$C$5:$C$60,'04_departments'!$D$5:$D$60,"Needs Review")</f>
        <v>Needs Review</v>
      </c>
      <c r="I281" t="str">
        <f>PROPER(TRIM('01_raw_data'!H284))</f>
        <v>Backend Engineer</v>
      </c>
      <c r="J281" t="str">
        <f>IFERROR(UPPER('01_raw_data'!I284), "")</f>
        <v>L3</v>
      </c>
      <c r="K281" t="str">
        <f>IFERROR(UPPER('01_raw_data'!J284), "")</f>
        <v>M044</v>
      </c>
      <c r="L281" t="str">
        <f>IFERROR(VLOOKUP(K281,'05_manager_mapping'!$A$5:$B$64,2), "Missing")</f>
        <v>Sophia Russo</v>
      </c>
      <c r="M281" t="str">
        <f>IFERROR(_xlfn.XLOOKUP('01_raw_data'!L284,'06_location_master'!$B$5:$B$60,'06_location_master'!$C$5:$C$60), "Missing Location")</f>
        <v>Edinburgh</v>
      </c>
      <c r="N281" t="str">
        <f>IFERROR(_xlfn.XLOOKUP(M281,'06_location_master'!$C$5:$C$60,'06_location_master'!$D$5:$D$60), "Missing Country")</f>
        <v>United Kingdom</v>
      </c>
      <c r="O281" t="str">
        <f>IFERROR(_xlfn.XLOOKUP(M281,'06_location_master'!$C$5:$C$60,'06_location_master'!$E$5:$E$60), "Missing State")</f>
        <v>Scotland</v>
      </c>
      <c r="P281" s="17">
        <f>IFERROR(--'01_raw_data'!O284,"Missing Date")</f>
        <v>44088</v>
      </c>
      <c r="Q281" s="17" t="str">
        <f>IF(TRIM('01_raw_data'!P284)="","", IFERROR('01_raw_data'!P284, "check"))</f>
        <v/>
      </c>
      <c r="R281" t="str">
        <f>IFERROR(IF(OR(UPPER(TRIM('01_raw_data'!Q284))="A",UPPER(TRIM('01_raw_data'!Q284)="ACTVE"),UPPER(TRIM('01_raw_data'!Q284))="ACTIVE"), "Active", IF(OR(UPPER(TRIM('01_raw_data'!Q284)="INACTIVE"),UPPER(TRIM('01_raw_data'!Q284))="INACTVE"),"Inactive",IF(OR(UPPER(TRIM('01_raw_data'!Q284))="EXITED"), "Exited", IF(OR(UPPER(TRIM('01_raw_data'!Q284))="TERMINATED"), "Terminated", IF(OR(UPPER(TRIM('01_raw_data'!Q284))="LEFT"),"Left",IF(OR(UPPER(TRIM('01_raw_data'!Q284))="RESIGNED"),"Resigned")))))),"Check")</f>
        <v>Active</v>
      </c>
      <c r="S281" s="19">
        <f>IFERROR(IF(VALUE('01_raw_data'!R284)&gt;0,VALUE('01_raw_data'!R284),"Check"),"Check")</f>
        <v>66000</v>
      </c>
      <c r="T281" s="19" t="str">
        <f>IFERROR(IF(VALUE('01_raw_data'!S284)&gt;0, VALUE('01_raw_data'!S284), "Check"), "Check")</f>
        <v>Check</v>
      </c>
      <c r="U281">
        <f>IFERROR(VLOOKUP(UPPER(TRIM('01_raw_data'!T284)),'07_performance_master'!$A$5:$B$14,2,FALSE),"Check")</f>
        <v>1</v>
      </c>
      <c r="V281">
        <f>IFERROR(IF(VALUE('01_raw_data'!U284)&gt;0,VALUE('01_raw_data'!U284),"Check"),"Check")</f>
        <v>40</v>
      </c>
      <c r="W281">
        <f>IFERROR(IF(VALUE('01_raw_data'!V284)&gt;=0, VALUE('01_raw_data'!V284), "Check"), "Check")</f>
        <v>25</v>
      </c>
      <c r="X281">
        <f>IFERROR(IF(VALUE('01_raw_data'!W284)&gt;=0, VALUE('01_raw_data'!W284),"Check"), "Check")</f>
        <v>19</v>
      </c>
      <c r="Y281">
        <f>IFERROR(IF(AND(VALUE('01_raw_data'!X284)&gt;=0, VALUE('01_raw_data'!X284)&lt;=100), VALUE('01_raw_data'!X284), "Check"), "Check")</f>
        <v>33</v>
      </c>
      <c r="Z281" t="str">
        <f>IFERROR(IF(OR(UPPER(TRIM('01_raw_data'!Y284))="YES", UPPER(TRIM('01_raw_data'!Y284))="PROMOTED"),"Promoted", IF(OR(UPPER(TRIM('01_raw_data'!Y284))="NO",UPPER(TRIM('01_raw_data'!Y284))="NOT PROMOTED"), "Not Promoted", "Check")),"Check")</f>
        <v>Not Promoted</v>
      </c>
      <c r="AA281" t="str">
        <f>IFERROR(PROPER(TRIM('01_raw_data'!Z284)), "")</f>
        <v>Mba</v>
      </c>
      <c r="AB281" t="str">
        <f>IFERROR(PROPER(TRIM('01_raw_data'!AA284)),"")</f>
        <v>Internal Transfer</v>
      </c>
      <c r="AC281" t="str">
        <f>IFERROR(IF(UPPER(TRIM('01_raw_data'!AB284))="HYBRID","Hybrid",IF(OR(UPPER(TRIM('01_raw_data'!AB284))="REMOTE",UPPER(TRIM('01_raw_data'!AB284))="WFH",UPPER(TRIM('01_raw_data'!AB284))="WORK FROM HOME"),"Remote",IF(OR(UPPER(TRIM('01_raw_data'!AB284))="ONSITE",UPPER(TRIM('01_raw_data'!AB284))="ON-SITE",UPPER(TRIM('01_raw_data'!AB284))="OFFICE"),"Office"))),"Check")</f>
        <v>Remote</v>
      </c>
      <c r="AD281" t="str">
        <f>IFERROR(VLOOKUP(UPPER(TRIM('01_raw_data'!AC284)),'09_cost_center'!$A$5:$E$19,1,FALSE), "Check")</f>
        <v>EU-CC101</v>
      </c>
      <c r="AE281" t="str">
        <f>IFERROR(IF(OR(UPPER(TRIM('01_raw_data'!AD284))="CONTRACT", UPPER(TRIM('01_raw_data'!AD284))="CONTRACTOR"), "Contract", IF(OR(PROPER(TRIM('01_raw_data'!AD284))="FTE", UPPER(TRIM('01_raw_data'!AD284))="FULL TIME", UPPER(TRIM('01_raw_data'!AD284))="FULL-TIME"), "Full Time", IF(OR(UPPER(TRIM('01_raw_data'!AD284))="INTERN", UPPER(TRIM('01_raw_data'!AD284))="INTERNSHIP"), "Intern", IF(OR(UPPER(TRIM('01_raw_data'!AD284))="PART TIME", UPPER(TRIM('01_raw_data'!AD284))="PART-TIME"), "Part Time")))), "Check")</f>
        <v>Full Time</v>
      </c>
      <c r="AF281">
        <f>IFERROR(IF(AND(VALUE('01_raw_data'!AE284)&gt;=0,VALUE('01_raw_data'!AE284)&lt;=100), VALUE('01_raw_data'!AE284), "Check"), "Check")</f>
        <v>31</v>
      </c>
    </row>
    <row r="282" spans="1:32" x14ac:dyDescent="0.2">
      <c r="A282" t="str">
        <f>"E"&amp;TEXT(VALUE(SUBSTITUTE(UPPER(TRIM('01_raw_data'!A285)),"E","")),"0000")</f>
        <v>E0281</v>
      </c>
      <c r="B282" t="str">
        <f>IF('01_raw_data'!B285="", "", PROPER(TRIM('01_raw_data'!B285)))</f>
        <v>Pieter Sanchez</v>
      </c>
      <c r="C282" t="str">
        <f>_xlfn.XLOOKUP(PROPER(TRIM('01_raw_data'!C285)),'03_lookups'!$A$4:$A$9,'03_lookups'!$B$4:$B$9,"Needs Review")</f>
        <v>Male</v>
      </c>
      <c r="D282">
        <f>VALUE('01_raw_data'!D285)</f>
        <v>32</v>
      </c>
      <c r="E282" s="17">
        <f>IF(OR('01_raw_data'!E285="", LOWER(TRIM('01_raw_data'!E285))="not available"), "Missing", '01_raw_data'!E285)</f>
        <v>34338</v>
      </c>
      <c r="F282" t="str">
        <f t="shared" si="4"/>
        <v>Valid</v>
      </c>
      <c r="G282" t="str">
        <f>_xlfn.XLOOKUP(UPPER(TRIM('01_raw_data'!F285)),'04_departments'!A285:A340,'04_departments'!C285:C340,"Needs Review")</f>
        <v>Needs Review</v>
      </c>
      <c r="H282" t="str">
        <f>_xlfn.XLOOKUP('01_clean_data'!G282, '04_departments'!$C$5:$C$60,'04_departments'!$D$5:$D$60,"Needs Review")</f>
        <v>Needs Review</v>
      </c>
      <c r="I282" t="str">
        <f>PROPER(TRIM('01_raw_data'!H285))</f>
        <v>Systems Administrator</v>
      </c>
      <c r="J282" t="str">
        <f>IFERROR(UPPER('01_raw_data'!I285), "")</f>
        <v>L3</v>
      </c>
      <c r="K282" t="str">
        <f>IFERROR(UPPER('01_raw_data'!J285), "")</f>
        <v>M045</v>
      </c>
      <c r="L282" t="str">
        <f>IFERROR(VLOOKUP(K282,'05_manager_mapping'!$A$5:$B$64,2), "Missing")</f>
        <v>Bram Robert</v>
      </c>
      <c r="M282" t="str">
        <f>IFERROR(_xlfn.XLOOKUP('01_raw_data'!L285,'06_location_master'!$B$5:$B$60,'06_location_master'!$C$5:$C$60), "Missing Location")</f>
        <v>Rome</v>
      </c>
      <c r="N282" t="str">
        <f>IFERROR(_xlfn.XLOOKUP(M282,'06_location_master'!$C$5:$C$60,'06_location_master'!$D$5:$D$60), "Missing Country")</f>
        <v>Italy</v>
      </c>
      <c r="O282" t="str">
        <f>IFERROR(_xlfn.XLOOKUP(M282,'06_location_master'!$C$5:$C$60,'06_location_master'!$E$5:$E$60), "Missing State")</f>
        <v>Lazio</v>
      </c>
      <c r="P282" s="17">
        <f>IFERROR(--'01_raw_data'!O285,"Missing Date")</f>
        <v>45140</v>
      </c>
      <c r="Q282" s="17" t="str">
        <f>IF(TRIM('01_raw_data'!P285)="","", IFERROR('01_raw_data'!P285, "check"))</f>
        <v/>
      </c>
      <c r="R282" t="str">
        <f>IFERROR(IF(OR(UPPER(TRIM('01_raw_data'!Q285))="A",UPPER(TRIM('01_raw_data'!Q285)="ACTVE"),UPPER(TRIM('01_raw_data'!Q285))="ACTIVE"), "Active", IF(OR(UPPER(TRIM('01_raw_data'!Q285)="INACTIVE"),UPPER(TRIM('01_raw_data'!Q285))="INACTVE"),"Inactive",IF(OR(UPPER(TRIM('01_raw_data'!Q285))="EXITED"), "Exited", IF(OR(UPPER(TRIM('01_raw_data'!Q285))="TERMINATED"), "Terminated", IF(OR(UPPER(TRIM('01_raw_data'!Q285))="LEFT"),"Left",IF(OR(UPPER(TRIM('01_raw_data'!Q285))="RESIGNED"),"Resigned")))))),"Check")</f>
        <v>Active</v>
      </c>
      <c r="S282" s="19">
        <f>IFERROR(IF(VALUE('01_raw_data'!R285)&gt;0,VALUE('01_raw_data'!R285),"Check"),"Check")</f>
        <v>58000</v>
      </c>
      <c r="T282" s="19">
        <f>IFERROR(IF(VALUE('01_raw_data'!S285)&gt;0, VALUE('01_raw_data'!S285), "Check"), "Check")</f>
        <v>1200</v>
      </c>
      <c r="U282">
        <f>IFERROR(VLOOKUP(UPPER(TRIM('01_raw_data'!T285)),'07_performance_master'!$A$5:$B$14,2,FALSE),"Check")</f>
        <v>2</v>
      </c>
      <c r="V282">
        <f>IFERROR(IF(VALUE('01_raw_data'!U285)&gt;0,VALUE('01_raw_data'!U285),"Check"),"Check")</f>
        <v>16</v>
      </c>
      <c r="W282">
        <f>IFERROR(IF(VALUE('01_raw_data'!V285)&gt;=0, VALUE('01_raw_data'!V285), "Check"), "Check")</f>
        <v>15</v>
      </c>
      <c r="X282">
        <f>IFERROR(IF(VALUE('01_raw_data'!W285)&gt;=0, VALUE('01_raw_data'!W285),"Check"), "Check")</f>
        <v>7</v>
      </c>
      <c r="Y282">
        <f>IFERROR(IF(AND(VALUE('01_raw_data'!X285)&gt;=0, VALUE('01_raw_data'!X285)&lt;=100), VALUE('01_raw_data'!X285), "Check"), "Check")</f>
        <v>60</v>
      </c>
      <c r="Z282" t="str">
        <f>IFERROR(IF(OR(UPPER(TRIM('01_raw_data'!Y285))="YES", UPPER(TRIM('01_raw_data'!Y285))="PROMOTED"),"Promoted", IF(OR(UPPER(TRIM('01_raw_data'!Y285))="NO",UPPER(TRIM('01_raw_data'!Y285))="NOT PROMOTED"), "Not Promoted", "Check")),"Check")</f>
        <v>Not Promoted</v>
      </c>
      <c r="AA282" t="str">
        <f>IFERROR(PROPER(TRIM('01_raw_data'!Z285)), "")</f>
        <v>Master'S</v>
      </c>
      <c r="AB282" t="str">
        <f>IFERROR(PROPER(TRIM('01_raw_data'!AA285)),"")</f>
        <v>European Job Board</v>
      </c>
      <c r="AC282" t="str">
        <f>IFERROR(IF(UPPER(TRIM('01_raw_data'!AB285))="HYBRID","Hybrid",IF(OR(UPPER(TRIM('01_raw_data'!AB285))="REMOTE",UPPER(TRIM('01_raw_data'!AB285))="WFH",UPPER(TRIM('01_raw_data'!AB285))="WORK FROM HOME"),"Remote",IF(OR(UPPER(TRIM('01_raw_data'!AB285))="ONSITE",UPPER(TRIM('01_raw_data'!AB285))="ON-SITE",UPPER(TRIM('01_raw_data'!AB285))="OFFICE"),"Office"))),"Check")</f>
        <v>Office</v>
      </c>
      <c r="AD282" t="str">
        <f>IFERROR(VLOOKUP(UPPER(TRIM('01_raw_data'!AC285)),'09_cost_center'!$A$5:$E$19,1,FALSE), "Check")</f>
        <v>EU-CC104</v>
      </c>
      <c r="AE282" t="str">
        <f>IFERROR(IF(OR(UPPER(TRIM('01_raw_data'!AD285))="CONTRACT", UPPER(TRIM('01_raw_data'!AD285))="CONTRACTOR"), "Contract", IF(OR(PROPER(TRIM('01_raw_data'!AD285))="FTE", UPPER(TRIM('01_raw_data'!AD285))="FULL TIME", UPPER(TRIM('01_raw_data'!AD285))="FULL-TIME"), "Full Time", IF(OR(UPPER(TRIM('01_raw_data'!AD285))="INTERN", UPPER(TRIM('01_raw_data'!AD285))="INTERNSHIP"), "Intern", IF(OR(UPPER(TRIM('01_raw_data'!AD285))="PART TIME", UPPER(TRIM('01_raw_data'!AD285))="PART-TIME"), "Part Time")))), "Check")</f>
        <v>Full Time</v>
      </c>
      <c r="AF282">
        <f>IFERROR(IF(AND(VALUE('01_raw_data'!AE285)&gt;=0,VALUE('01_raw_data'!AE285)&lt;=100), VALUE('01_raw_data'!AE285), "Check"), "Check")</f>
        <v>49.5</v>
      </c>
    </row>
    <row r="283" spans="1:32" x14ac:dyDescent="0.2">
      <c r="A283" t="str">
        <f>"E"&amp;TEXT(VALUE(SUBSTITUTE(UPPER(TRIM('01_raw_data'!A286)),"E","")),"0000")</f>
        <v>E0282</v>
      </c>
      <c r="B283" t="str">
        <f>IF('01_raw_data'!B286="", "", PROPER(TRIM('01_raw_data'!B286)))</f>
        <v>Axel Gonzalez</v>
      </c>
      <c r="C283" t="str">
        <f>_xlfn.XLOOKUP(PROPER(TRIM('01_raw_data'!C286)),'03_lookups'!$A$4:$A$9,'03_lookups'!$B$4:$B$9,"Needs Review")</f>
        <v>Male</v>
      </c>
      <c r="D283">
        <f>VALUE('01_raw_data'!D286)</f>
        <v>29</v>
      </c>
      <c r="E283" s="17">
        <f>IF(OR('01_raw_data'!E286="", LOWER(TRIM('01_raw_data'!E286))="not available"), "Missing", '01_raw_data'!E286)</f>
        <v>35520</v>
      </c>
      <c r="F283" t="str">
        <f t="shared" si="4"/>
        <v>Valid</v>
      </c>
      <c r="G283" t="str">
        <f>_xlfn.XLOOKUP(UPPER(TRIM('01_raw_data'!F286)),'04_departments'!A286:A341,'04_departments'!C286:C341,"Needs Review")</f>
        <v>Needs Review</v>
      </c>
      <c r="H283" t="str">
        <f>_xlfn.XLOOKUP('01_clean_data'!G283, '04_departments'!$C$5:$C$60,'04_departments'!$D$5:$D$60,"Needs Review")</f>
        <v>Needs Review</v>
      </c>
      <c r="I283" t="str">
        <f>PROPER(TRIM('01_raw_data'!H286))</f>
        <v>Backend Engineer</v>
      </c>
      <c r="J283" t="str">
        <f>IFERROR(UPPER('01_raw_data'!I286), "")</f>
        <v>L1</v>
      </c>
      <c r="K283" t="str">
        <f>IFERROR(UPPER('01_raw_data'!J286), "")</f>
        <v>M030</v>
      </c>
      <c r="L283" t="str">
        <f>IFERROR(VLOOKUP(K283,'05_manager_mapping'!$A$5:$B$64,2), "Missing")</f>
        <v>Sem Thomas</v>
      </c>
      <c r="M283" t="str">
        <f>IFERROR(_xlfn.XLOOKUP('01_raw_data'!L286,'06_location_master'!$B$5:$B$60,'06_location_master'!$C$5:$C$60), "Missing Location")</f>
        <v>Milan</v>
      </c>
      <c r="N283" t="str">
        <f>IFERROR(_xlfn.XLOOKUP(M283,'06_location_master'!$C$5:$C$60,'06_location_master'!$D$5:$D$60), "Missing Country")</f>
        <v>Italy</v>
      </c>
      <c r="O283" t="str">
        <f>IFERROR(_xlfn.XLOOKUP(M283,'06_location_master'!$C$5:$C$60,'06_location_master'!$E$5:$E$60), "Missing State")</f>
        <v>Lombardy</v>
      </c>
      <c r="P283" s="17">
        <f>IFERROR(--'01_raw_data'!O286,"Missing Date")</f>
        <v>45431</v>
      </c>
      <c r="Q283" s="17" t="str">
        <f>IF(TRIM('01_raw_data'!P286)="","", IFERROR('01_raw_data'!P286, "check"))</f>
        <v/>
      </c>
      <c r="R283" t="str">
        <f>IFERROR(IF(OR(UPPER(TRIM('01_raw_data'!Q286))="A",UPPER(TRIM('01_raw_data'!Q286)="ACTVE"),UPPER(TRIM('01_raw_data'!Q286))="ACTIVE"), "Active", IF(OR(UPPER(TRIM('01_raw_data'!Q286)="INACTIVE"),UPPER(TRIM('01_raw_data'!Q286))="INACTVE"),"Inactive",IF(OR(UPPER(TRIM('01_raw_data'!Q286))="EXITED"), "Exited", IF(OR(UPPER(TRIM('01_raw_data'!Q286))="TERMINATED"), "Terminated", IF(OR(UPPER(TRIM('01_raw_data'!Q286))="LEFT"),"Left",IF(OR(UPPER(TRIM('01_raw_data'!Q286))="RESIGNED"),"Resigned")))))),"Check")</f>
        <v>Active</v>
      </c>
      <c r="S283" s="19">
        <f>IFERROR(IF(VALUE('01_raw_data'!R286)&gt;0,VALUE('01_raw_data'!R286),"Check"),"Check")</f>
        <v>38000</v>
      </c>
      <c r="T283" s="19">
        <f>IFERROR(IF(VALUE('01_raw_data'!S286)&gt;0, VALUE('01_raw_data'!S286), "Check"), "Check")</f>
        <v>1900</v>
      </c>
      <c r="U283" t="str">
        <f>IFERROR(VLOOKUP(UPPER(TRIM('01_raw_data'!T286)),'07_performance_master'!$A$5:$B$14,2,FALSE),"Check")</f>
        <v>Check</v>
      </c>
      <c r="V283">
        <f>IFERROR(IF(VALUE('01_raw_data'!U286)&gt;0,VALUE('01_raw_data'!U286),"Check"),"Check")</f>
        <v>38</v>
      </c>
      <c r="W283">
        <f>IFERROR(IF(VALUE('01_raw_data'!V286)&gt;=0, VALUE('01_raw_data'!V286), "Check"), "Check")</f>
        <v>13</v>
      </c>
      <c r="X283">
        <f>IFERROR(IF(VALUE('01_raw_data'!W286)&gt;=0, VALUE('01_raw_data'!W286),"Check"), "Check")</f>
        <v>3</v>
      </c>
      <c r="Y283">
        <f>IFERROR(IF(AND(VALUE('01_raw_data'!X286)&gt;=0, VALUE('01_raw_data'!X286)&lt;=100), VALUE('01_raw_data'!X286), "Check"), "Check")</f>
        <v>60</v>
      </c>
      <c r="Z283" t="str">
        <f>IFERROR(IF(OR(UPPER(TRIM('01_raw_data'!Y286))="YES", UPPER(TRIM('01_raw_data'!Y286))="PROMOTED"),"Promoted", IF(OR(UPPER(TRIM('01_raw_data'!Y286))="NO",UPPER(TRIM('01_raw_data'!Y286))="NOT PROMOTED"), "Not Promoted", "Check")),"Check")</f>
        <v>Not Promoted</v>
      </c>
      <c r="AA283" t="str">
        <f>IFERROR(PROPER(TRIM('01_raw_data'!Z286)), "")</f>
        <v>Diploma</v>
      </c>
      <c r="AB283" t="str">
        <f>IFERROR(PROPER(TRIM('01_raw_data'!AA286)),"")</f>
        <v>European Job Board</v>
      </c>
      <c r="AC283" t="str">
        <f>IFERROR(IF(UPPER(TRIM('01_raw_data'!AB286))="HYBRID","Hybrid",IF(OR(UPPER(TRIM('01_raw_data'!AB286))="REMOTE",UPPER(TRIM('01_raw_data'!AB286))="WFH",UPPER(TRIM('01_raw_data'!AB286))="WORK FROM HOME"),"Remote",IF(OR(UPPER(TRIM('01_raw_data'!AB286))="ONSITE",UPPER(TRIM('01_raw_data'!AB286))="ON-SITE",UPPER(TRIM('01_raw_data'!AB286))="OFFICE"),"Office"))),"Check")</f>
        <v>Hybrid</v>
      </c>
      <c r="AD283" t="str">
        <f>IFERROR(VLOOKUP(UPPER(TRIM('01_raw_data'!AC286)),'09_cost_center'!$A$5:$E$19,1,FALSE), "Check")</f>
        <v>EU-CC101</v>
      </c>
      <c r="AE283" t="str">
        <f>IFERROR(IF(OR(UPPER(TRIM('01_raw_data'!AD286))="CONTRACT", UPPER(TRIM('01_raw_data'!AD286))="CONTRACTOR"), "Contract", IF(OR(PROPER(TRIM('01_raw_data'!AD286))="FTE", UPPER(TRIM('01_raw_data'!AD286))="FULL TIME", UPPER(TRIM('01_raw_data'!AD286))="FULL-TIME"), "Full Time", IF(OR(UPPER(TRIM('01_raw_data'!AD286))="INTERN", UPPER(TRIM('01_raw_data'!AD286))="INTERNSHIP"), "Intern", IF(OR(UPPER(TRIM('01_raw_data'!AD286))="PART TIME", UPPER(TRIM('01_raw_data'!AD286))="PART-TIME"), "Part Time")))), "Check")</f>
        <v>Contract</v>
      </c>
      <c r="AF283">
        <f>IFERROR(IF(AND(VALUE('01_raw_data'!AE286)&gt;=0,VALUE('01_raw_data'!AE286)&lt;=100), VALUE('01_raw_data'!AE286), "Check"), "Check")</f>
        <v>66</v>
      </c>
    </row>
    <row r="284" spans="1:32" x14ac:dyDescent="0.2">
      <c r="A284" t="str">
        <f>"E"&amp;TEXT(VALUE(SUBSTITUTE(UPPER(TRIM('01_raw_data'!A287)),"E","")),"0000")</f>
        <v>E0283</v>
      </c>
      <c r="B284" t="str">
        <f>IF('01_raw_data'!B287="", "", PROPER(TRIM('01_raw_data'!B287)))</f>
        <v>Arthur Meijer</v>
      </c>
      <c r="C284" t="str">
        <f>_xlfn.XLOOKUP(PROPER(TRIM('01_raw_data'!C287)),'03_lookups'!$A$4:$A$9,'03_lookups'!$B$4:$B$9,"Needs Review")</f>
        <v>Female</v>
      </c>
      <c r="D284">
        <f>VALUE('01_raw_data'!D287)</f>
        <v>29</v>
      </c>
      <c r="E284" s="17">
        <f>IF(OR('01_raw_data'!E287="", LOWER(TRIM('01_raw_data'!E287))="not available"), "Missing", '01_raw_data'!E287)</f>
        <v>35394</v>
      </c>
      <c r="F284" t="str">
        <f t="shared" si="4"/>
        <v>Valid</v>
      </c>
      <c r="G284" t="str">
        <f>_xlfn.XLOOKUP(UPPER(TRIM('01_raw_data'!F287)),'04_departments'!A287:A342,'04_departments'!C287:C342,"Needs Review")</f>
        <v>Needs Review</v>
      </c>
      <c r="H284" t="str">
        <f>_xlfn.XLOOKUP('01_clean_data'!G284, '04_departments'!$C$5:$C$60,'04_departments'!$D$5:$D$60,"Needs Review")</f>
        <v>Needs Review</v>
      </c>
      <c r="I284" t="str">
        <f>PROPER(TRIM('01_raw_data'!H287))</f>
        <v>Account Executive</v>
      </c>
      <c r="J284" t="str">
        <f>IFERROR(UPPER('01_raw_data'!I287), "")</f>
        <v>L5</v>
      </c>
      <c r="K284" t="str">
        <f>IFERROR(UPPER('01_raw_data'!J287), "")</f>
        <v>M023</v>
      </c>
      <c r="L284" t="str">
        <f>IFERROR(VLOOKUP(K284,'05_manager_mapping'!$A$5:$B$64,2), "Missing")</f>
        <v>Alice Greco</v>
      </c>
      <c r="M284" t="str">
        <f>IFERROR(_xlfn.XLOOKUP('01_raw_data'!L287,'06_location_master'!$B$5:$B$60,'06_location_master'!$C$5:$C$60), "Missing Location")</f>
        <v>Missing Location</v>
      </c>
      <c r="N284" t="str">
        <f>IFERROR(_xlfn.XLOOKUP(M284,'06_location_master'!$C$5:$C$60,'06_location_master'!$D$5:$D$60), "Missing Country")</f>
        <v>Missing Country</v>
      </c>
      <c r="O284" t="str">
        <f>IFERROR(_xlfn.XLOOKUP(M284,'06_location_master'!$C$5:$C$60,'06_location_master'!$E$5:$E$60), "Missing State")</f>
        <v>Missing State</v>
      </c>
      <c r="P284" s="17">
        <f>IFERROR(--'01_raw_data'!O287,"Missing Date")</f>
        <v>43091</v>
      </c>
      <c r="Q284" s="17" t="str">
        <f>IF(TRIM('01_raw_data'!P287)="","", IFERROR('01_raw_data'!P287, "check"))</f>
        <v/>
      </c>
      <c r="R284" t="str">
        <f>IFERROR(IF(OR(UPPER(TRIM('01_raw_data'!Q287))="A",UPPER(TRIM('01_raw_data'!Q287)="ACTVE"),UPPER(TRIM('01_raw_data'!Q287))="ACTIVE"), "Active", IF(OR(UPPER(TRIM('01_raw_data'!Q287)="INACTIVE"),UPPER(TRIM('01_raw_data'!Q287))="INACTVE"),"Inactive",IF(OR(UPPER(TRIM('01_raw_data'!Q287))="EXITED"), "Exited", IF(OR(UPPER(TRIM('01_raw_data'!Q287))="TERMINATED"), "Terminated", IF(OR(UPPER(TRIM('01_raw_data'!Q287))="LEFT"),"Left",IF(OR(UPPER(TRIM('01_raw_data'!Q287))="RESIGNED"),"Resigned")))))),"Check")</f>
        <v>Active</v>
      </c>
      <c r="S284" s="19">
        <f>IFERROR(IF(VALUE('01_raw_data'!R287)&gt;0,VALUE('01_raw_data'!R287),"Check"),"Check")</f>
        <v>153000</v>
      </c>
      <c r="T284" s="19">
        <f>IFERROR(IF(VALUE('01_raw_data'!S287)&gt;0, VALUE('01_raw_data'!S287), "Check"), "Check")</f>
        <v>9200</v>
      </c>
      <c r="U284">
        <f>IFERROR(VLOOKUP(UPPER(TRIM('01_raw_data'!T287)),'07_performance_master'!$A$5:$B$14,2,FALSE),"Check")</f>
        <v>3</v>
      </c>
      <c r="V284">
        <f>IFERROR(IF(VALUE('01_raw_data'!U287)&gt;0,VALUE('01_raw_data'!U287),"Check"),"Check")</f>
        <v>18</v>
      </c>
      <c r="W284">
        <f>IFERROR(IF(VALUE('01_raw_data'!V287)&gt;=0, VALUE('01_raw_data'!V287), "Check"), "Check")</f>
        <v>9</v>
      </c>
      <c r="X284">
        <f>IFERROR(IF(VALUE('01_raw_data'!W287)&gt;=0, VALUE('01_raw_data'!W287),"Check"), "Check")</f>
        <v>24</v>
      </c>
      <c r="Y284">
        <f>IFERROR(IF(AND(VALUE('01_raw_data'!X287)&gt;=0, VALUE('01_raw_data'!X287)&lt;=100), VALUE('01_raw_data'!X287), "Check"), "Check")</f>
        <v>66</v>
      </c>
      <c r="Z284" t="str">
        <f>IFERROR(IF(OR(UPPER(TRIM('01_raw_data'!Y287))="YES", UPPER(TRIM('01_raw_data'!Y287))="PROMOTED"),"Promoted", IF(OR(UPPER(TRIM('01_raw_data'!Y287))="NO",UPPER(TRIM('01_raw_data'!Y287))="NOT PROMOTED"), "Not Promoted", "Check")),"Check")</f>
        <v>Not Promoted</v>
      </c>
      <c r="AA284" t="str">
        <f>IFERROR(PROPER(TRIM('01_raw_data'!Z287)), "")</f>
        <v>Bachelor'S</v>
      </c>
      <c r="AB284" t="str">
        <f>IFERROR(PROPER(TRIM('01_raw_data'!AA287)),"")</f>
        <v>Indeed</v>
      </c>
      <c r="AC284" t="str">
        <f>IFERROR(IF(UPPER(TRIM('01_raw_data'!AB287))="HYBRID","Hybrid",IF(OR(UPPER(TRIM('01_raw_data'!AB287))="REMOTE",UPPER(TRIM('01_raw_data'!AB287))="WFH",UPPER(TRIM('01_raw_data'!AB287))="WORK FROM HOME"),"Remote",IF(OR(UPPER(TRIM('01_raw_data'!AB287))="ONSITE",UPPER(TRIM('01_raw_data'!AB287))="ON-SITE",UPPER(TRIM('01_raw_data'!AB287))="OFFICE"),"Office"))),"Check")</f>
        <v>Office</v>
      </c>
      <c r="AD284" t="str">
        <f>IFERROR(VLOOKUP(UPPER(TRIM('01_raw_data'!AC287)),'09_cost_center'!$A$5:$E$19,1,FALSE), "Check")</f>
        <v>EU-CC201</v>
      </c>
      <c r="AE284" t="str">
        <f>IFERROR(IF(OR(UPPER(TRIM('01_raw_data'!AD287))="CONTRACT", UPPER(TRIM('01_raw_data'!AD287))="CONTRACTOR"), "Contract", IF(OR(PROPER(TRIM('01_raw_data'!AD287))="FTE", UPPER(TRIM('01_raw_data'!AD287))="FULL TIME", UPPER(TRIM('01_raw_data'!AD287))="FULL-TIME"), "Full Time", IF(OR(UPPER(TRIM('01_raw_data'!AD287))="INTERN", UPPER(TRIM('01_raw_data'!AD287))="INTERNSHIP"), "Intern", IF(OR(UPPER(TRIM('01_raw_data'!AD287))="PART TIME", UPPER(TRIM('01_raw_data'!AD287))="PART-TIME"), "Part Time")))), "Check")</f>
        <v>Full Time</v>
      </c>
      <c r="AF284">
        <f>IFERROR(IF(AND(VALUE('01_raw_data'!AE287)&gt;=0,VALUE('01_raw_data'!AE287)&lt;=100), VALUE('01_raw_data'!AE287), "Check"), "Check")</f>
        <v>54.6</v>
      </c>
    </row>
    <row r="285" spans="1:32" x14ac:dyDescent="0.2">
      <c r="A285" t="str">
        <f>"E"&amp;TEXT(VALUE(SUBSTITUTE(UPPER(TRIM('01_raw_data'!A288)),"E","")),"0000")</f>
        <v>E0284</v>
      </c>
      <c r="B285" t="str">
        <f>IF('01_raw_data'!B288="", "", PROPER(TRIM('01_raw_data'!B288)))</f>
        <v>Tess Nowak</v>
      </c>
      <c r="C285" t="str">
        <f>_xlfn.XLOOKUP(PROPER(TRIM('01_raw_data'!C288)),'03_lookups'!$A$4:$A$9,'03_lookups'!$B$4:$B$9,"Needs Review")</f>
        <v>Female</v>
      </c>
      <c r="D285">
        <f>VALUE('01_raw_data'!D288)</f>
        <v>26</v>
      </c>
      <c r="E285" s="17">
        <f>IF(OR('01_raw_data'!E288="", LOWER(TRIM('01_raw_data'!E288))="not available"), "Missing", '01_raw_data'!E288)</f>
        <v>36411</v>
      </c>
      <c r="F285" t="str">
        <f t="shared" si="4"/>
        <v>Valid</v>
      </c>
      <c r="G285" t="str">
        <f>_xlfn.XLOOKUP(UPPER(TRIM('01_raw_data'!F288)),'04_departments'!A288:A343,'04_departments'!C288:C343,"Needs Review")</f>
        <v>Needs Review</v>
      </c>
      <c r="H285" t="str">
        <f>_xlfn.XLOOKUP('01_clean_data'!G285, '04_departments'!$C$5:$C$60,'04_departments'!$D$5:$D$60,"Needs Review")</f>
        <v>Needs Review</v>
      </c>
      <c r="I285" t="str">
        <f>PROPER(TRIM('01_raw_data'!H288))</f>
        <v>Security Lead</v>
      </c>
      <c r="J285" t="str">
        <f>IFERROR(UPPER('01_raw_data'!I288), "")</f>
        <v>L3</v>
      </c>
      <c r="K285" t="str">
        <f>IFERROR(UPPER('01_raw_data'!J288), "")</f>
        <v>M056</v>
      </c>
      <c r="L285" t="str">
        <f>IFERROR(VLOOKUP(K285,'05_manager_mapping'!$A$5:$B$64,2), "Missing")</f>
        <v>Emily Olsson</v>
      </c>
      <c r="M285" t="str">
        <f>IFERROR(_xlfn.XLOOKUP('01_raw_data'!L288,'06_location_master'!$B$5:$B$60,'06_location_master'!$C$5:$C$60), "Missing Location")</f>
        <v>Dublin</v>
      </c>
      <c r="N285" t="str">
        <f>IFERROR(_xlfn.XLOOKUP(M285,'06_location_master'!$C$5:$C$60,'06_location_master'!$D$5:$D$60), "Missing Country")</f>
        <v>Ireland</v>
      </c>
      <c r="O285" t="str">
        <f>IFERROR(_xlfn.XLOOKUP(M285,'06_location_master'!$C$5:$C$60,'06_location_master'!$E$5:$E$60), "Missing State")</f>
        <v>Leinster</v>
      </c>
      <c r="P285" s="17">
        <f>IFERROR(--'01_raw_data'!O288,"Missing Date")</f>
        <v>45841</v>
      </c>
      <c r="Q285" s="17">
        <f>IF(TRIM('01_raw_data'!P288)="","", IFERROR('01_raw_data'!P288, "check"))</f>
        <v>45984</v>
      </c>
      <c r="R285" t="str">
        <f>IFERROR(IF(OR(UPPER(TRIM('01_raw_data'!Q288))="A",UPPER(TRIM('01_raw_data'!Q288)="ACTVE"),UPPER(TRIM('01_raw_data'!Q288))="ACTIVE"), "Active", IF(OR(UPPER(TRIM('01_raw_data'!Q288)="INACTIVE"),UPPER(TRIM('01_raw_data'!Q288))="INACTVE"),"Inactive",IF(OR(UPPER(TRIM('01_raw_data'!Q288))="EXITED"), "Exited", IF(OR(UPPER(TRIM('01_raw_data'!Q288))="TERMINATED"), "Terminated", IF(OR(UPPER(TRIM('01_raw_data'!Q288))="LEFT"),"Left",IF(OR(UPPER(TRIM('01_raw_data'!Q288))="RESIGNED"),"Resigned")))))),"Check")</f>
        <v>Exited</v>
      </c>
      <c r="S285" s="19">
        <f>IFERROR(IF(VALUE('01_raw_data'!R288)&gt;0,VALUE('01_raw_data'!R288),"Check"),"Check")</f>
        <v>74000</v>
      </c>
      <c r="T285" s="19">
        <f>IFERROR(IF(VALUE('01_raw_data'!S288)&gt;0, VALUE('01_raw_data'!S288), "Check"), "Check")</f>
        <v>3700</v>
      </c>
      <c r="U285">
        <f>IFERROR(VLOOKUP(UPPER(TRIM('01_raw_data'!T288)),'07_performance_master'!$A$5:$B$14,2,FALSE),"Check")</f>
        <v>3</v>
      </c>
      <c r="V285">
        <f>IFERROR(IF(VALUE('01_raw_data'!U288)&gt;0,VALUE('01_raw_data'!U288),"Check"),"Check")</f>
        <v>20</v>
      </c>
      <c r="W285">
        <f>IFERROR(IF(VALUE('01_raw_data'!V288)&gt;=0, VALUE('01_raw_data'!V288), "Check"), "Check")</f>
        <v>12</v>
      </c>
      <c r="X285">
        <f>IFERROR(IF(VALUE('01_raw_data'!W288)&gt;=0, VALUE('01_raw_data'!W288),"Check"), "Check")</f>
        <v>2</v>
      </c>
      <c r="Y285">
        <f>IFERROR(IF(AND(VALUE('01_raw_data'!X288)&gt;=0, VALUE('01_raw_data'!X288)&lt;=100), VALUE('01_raw_data'!X288), "Check"), "Check")</f>
        <v>58</v>
      </c>
      <c r="Z285" t="str">
        <f>IFERROR(IF(OR(UPPER(TRIM('01_raw_data'!Y288))="YES", UPPER(TRIM('01_raw_data'!Y288))="PROMOTED"),"Promoted", IF(OR(UPPER(TRIM('01_raw_data'!Y288))="NO",UPPER(TRIM('01_raw_data'!Y288))="NOT PROMOTED"), "Not Promoted", "Check")),"Check")</f>
        <v>Not Promoted</v>
      </c>
      <c r="AA285" t="str">
        <f>IFERROR(PROPER(TRIM('01_raw_data'!Z288)), "")</f>
        <v>Master'S</v>
      </c>
      <c r="AB285" t="str">
        <f>IFERROR(PROPER(TRIM('01_raw_data'!AA288)),"")</f>
        <v>Internal Transfer</v>
      </c>
      <c r="AC285" t="str">
        <f>IFERROR(IF(UPPER(TRIM('01_raw_data'!AB288))="HYBRID","Hybrid",IF(OR(UPPER(TRIM('01_raw_data'!AB288))="REMOTE",UPPER(TRIM('01_raw_data'!AB288))="WFH",UPPER(TRIM('01_raw_data'!AB288))="WORK FROM HOME"),"Remote",IF(OR(UPPER(TRIM('01_raw_data'!AB288))="ONSITE",UPPER(TRIM('01_raw_data'!AB288))="ON-SITE",UPPER(TRIM('01_raw_data'!AB288))="OFFICE"),"Office"))),"Check")</f>
        <v>Remote</v>
      </c>
      <c r="AD285" t="str">
        <f>IFERROR(VLOOKUP(UPPER(TRIM('01_raw_data'!AC288)),'09_cost_center'!$A$5:$E$19,1,FALSE), "Check")</f>
        <v>EU-CC503</v>
      </c>
      <c r="AE285" t="str">
        <f>IFERROR(IF(OR(UPPER(TRIM('01_raw_data'!AD288))="CONTRACT", UPPER(TRIM('01_raw_data'!AD288))="CONTRACTOR"), "Contract", IF(OR(PROPER(TRIM('01_raw_data'!AD288))="FTE", UPPER(TRIM('01_raw_data'!AD288))="FULL TIME", UPPER(TRIM('01_raw_data'!AD288))="FULL-TIME"), "Full Time", IF(OR(UPPER(TRIM('01_raw_data'!AD288))="INTERN", UPPER(TRIM('01_raw_data'!AD288))="INTERNSHIP"), "Intern", IF(OR(UPPER(TRIM('01_raw_data'!AD288))="PART TIME", UPPER(TRIM('01_raw_data'!AD288))="PART-TIME"), "Part Time")))), "Check")</f>
        <v>Full Time</v>
      </c>
      <c r="AF285">
        <f>IFERROR(IF(AND(VALUE('01_raw_data'!AE288)&gt;=0,VALUE('01_raw_data'!AE288)&lt;=100), VALUE('01_raw_data'!AE288), "Check"), "Check")</f>
        <v>61.3</v>
      </c>
    </row>
    <row r="286" spans="1:32" x14ac:dyDescent="0.2">
      <c r="A286" t="str">
        <f>"E"&amp;TEXT(VALUE(SUBSTITUTE(UPPER(TRIM('01_raw_data'!A289)),"E","")),"0000")</f>
        <v>E0285</v>
      </c>
      <c r="B286" t="str">
        <f>IF('01_raw_data'!B289="", "", PROPER(TRIM('01_raw_data'!B289)))</f>
        <v>Julia O'Brien</v>
      </c>
      <c r="C286" t="str">
        <f>_xlfn.XLOOKUP(PROPER(TRIM('01_raw_data'!C289)),'03_lookups'!$A$4:$A$9,'03_lookups'!$B$4:$B$9,"Needs Review")</f>
        <v>Male</v>
      </c>
      <c r="D286">
        <f>VALUE('01_raw_data'!D289)</f>
        <v>45</v>
      </c>
      <c r="E286" s="17">
        <f>IF(OR('01_raw_data'!E289="", LOWER(TRIM('01_raw_data'!E289))="not available"), "Missing", '01_raw_data'!E289)</f>
        <v>29489</v>
      </c>
      <c r="F286" t="str">
        <f t="shared" si="4"/>
        <v>Valid</v>
      </c>
      <c r="G286" t="str">
        <f>_xlfn.XLOOKUP(UPPER(TRIM('01_raw_data'!F289)),'04_departments'!A289:A344,'04_departments'!C289:C344,"Needs Review")</f>
        <v>Needs Review</v>
      </c>
      <c r="H286" t="str">
        <f>_xlfn.XLOOKUP('01_clean_data'!G286, '04_departments'!$C$5:$C$60,'04_departments'!$D$5:$D$60,"Needs Review")</f>
        <v>Needs Review</v>
      </c>
      <c r="I286" t="str">
        <f>PROPER(TRIM('01_raw_data'!H289))</f>
        <v>Product Owner</v>
      </c>
      <c r="J286" t="str">
        <f>IFERROR(UPPER('01_raw_data'!I289), "")</f>
        <v>L3</v>
      </c>
      <c r="K286" t="str">
        <f>IFERROR(UPPER('01_raw_data'!J289), "")</f>
        <v>M046</v>
      </c>
      <c r="L286" t="str">
        <f>IFERROR(VLOOKUP(K286,'05_manager_mapping'!$A$5:$B$64,2), "Missing")</f>
        <v>Raphael Smit</v>
      </c>
      <c r="M286" t="str">
        <f>IFERROR(_xlfn.XLOOKUP('01_raw_data'!L289,'06_location_master'!$B$5:$B$60,'06_location_master'!$C$5:$C$60), "Missing Location")</f>
        <v>Munich</v>
      </c>
      <c r="N286" t="str">
        <f>IFERROR(_xlfn.XLOOKUP(M286,'06_location_master'!$C$5:$C$60,'06_location_master'!$D$5:$D$60), "Missing Country")</f>
        <v>Germany</v>
      </c>
      <c r="O286" t="str">
        <f>IFERROR(_xlfn.XLOOKUP(M286,'06_location_master'!$C$5:$C$60,'06_location_master'!$E$5:$E$60), "Missing State")</f>
        <v>Bavaria</v>
      </c>
      <c r="P286" s="17" t="str">
        <f>IFERROR(--'01_raw_data'!O289,"Missing Date")</f>
        <v>Missing Date</v>
      </c>
      <c r="Q286" s="17" t="str">
        <f>IF(TRIM('01_raw_data'!P289)="","", IFERROR('01_raw_data'!P289, "check"))</f>
        <v/>
      </c>
      <c r="R286" t="str">
        <f>IFERROR(IF(OR(UPPER(TRIM('01_raw_data'!Q289))="A",UPPER(TRIM('01_raw_data'!Q289)="ACTVE"),UPPER(TRIM('01_raw_data'!Q289))="ACTIVE"), "Active", IF(OR(UPPER(TRIM('01_raw_data'!Q289)="INACTIVE"),UPPER(TRIM('01_raw_data'!Q289))="INACTVE"),"Inactive",IF(OR(UPPER(TRIM('01_raw_data'!Q289))="EXITED"), "Exited", IF(OR(UPPER(TRIM('01_raw_data'!Q289))="TERMINATED"), "Terminated", IF(OR(UPPER(TRIM('01_raw_data'!Q289))="LEFT"),"Left",IF(OR(UPPER(TRIM('01_raw_data'!Q289))="RESIGNED"),"Resigned")))))),"Check")</f>
        <v>Active</v>
      </c>
      <c r="S286" s="19">
        <f>IFERROR(IF(VALUE('01_raw_data'!R289)&gt;0,VALUE('01_raw_data'!R289),"Check"),"Check")</f>
        <v>81000</v>
      </c>
      <c r="T286" s="19">
        <f>IFERROR(IF(VALUE('01_raw_data'!S289)&gt;0, VALUE('01_raw_data'!S289), "Check"), "Check")</f>
        <v>1600</v>
      </c>
      <c r="U286">
        <f>IFERROR(VLOOKUP(UPPER(TRIM('01_raw_data'!T289)),'07_performance_master'!$A$5:$B$14,2,FALSE),"Check")</f>
        <v>2</v>
      </c>
      <c r="V286">
        <f>IFERROR(IF(VALUE('01_raw_data'!U289)&gt;0,VALUE('01_raw_data'!U289),"Check"),"Check")</f>
        <v>20</v>
      </c>
      <c r="W286">
        <f>IFERROR(IF(VALUE('01_raw_data'!V289)&gt;=0, VALUE('01_raw_data'!V289), "Check"), "Check")</f>
        <v>12</v>
      </c>
      <c r="X286">
        <f>IFERROR(IF(VALUE('01_raw_data'!W289)&gt;=0, VALUE('01_raw_data'!W289),"Check"), "Check")</f>
        <v>0</v>
      </c>
      <c r="Y286">
        <f>IFERROR(IF(AND(VALUE('01_raw_data'!X289)&gt;=0, VALUE('01_raw_data'!X289)&lt;=100), VALUE('01_raw_data'!X289), "Check"), "Check")</f>
        <v>57</v>
      </c>
      <c r="Z286" t="str">
        <f>IFERROR(IF(OR(UPPER(TRIM('01_raw_data'!Y289))="YES", UPPER(TRIM('01_raw_data'!Y289))="PROMOTED"),"Promoted", IF(OR(UPPER(TRIM('01_raw_data'!Y289))="NO",UPPER(TRIM('01_raw_data'!Y289))="NOT PROMOTED"), "Not Promoted", "Check")),"Check")</f>
        <v>Not Promoted</v>
      </c>
      <c r="AA286" t="str">
        <f>IFERROR(PROPER(TRIM('01_raw_data'!Z289)), "")</f>
        <v>Master'S</v>
      </c>
      <c r="AB286" t="str">
        <f>IFERROR(PROPER(TRIM('01_raw_data'!AA289)),"")</f>
        <v>Indeed</v>
      </c>
      <c r="AC286" t="str">
        <f>IFERROR(IF(UPPER(TRIM('01_raw_data'!AB289))="HYBRID","Hybrid",IF(OR(UPPER(TRIM('01_raw_data'!AB289))="REMOTE",UPPER(TRIM('01_raw_data'!AB289))="WFH",UPPER(TRIM('01_raw_data'!AB289))="WORK FROM HOME"),"Remote",IF(OR(UPPER(TRIM('01_raw_data'!AB289))="ONSITE",UPPER(TRIM('01_raw_data'!AB289))="ON-SITE",UPPER(TRIM('01_raw_data'!AB289))="OFFICE"),"Office"))),"Check")</f>
        <v>Remote</v>
      </c>
      <c r="AD286" t="str">
        <f>IFERROR(VLOOKUP(UPPER(TRIM('01_raw_data'!AC289)),'09_cost_center'!$A$5:$E$19,1,FALSE), "Check")</f>
        <v>EU-CC102</v>
      </c>
      <c r="AE286" t="str">
        <f>IFERROR(IF(OR(UPPER(TRIM('01_raw_data'!AD289))="CONTRACT", UPPER(TRIM('01_raw_data'!AD289))="CONTRACTOR"), "Contract", IF(OR(PROPER(TRIM('01_raw_data'!AD289))="FTE", UPPER(TRIM('01_raw_data'!AD289))="FULL TIME", UPPER(TRIM('01_raw_data'!AD289))="FULL-TIME"), "Full Time", IF(OR(UPPER(TRIM('01_raw_data'!AD289))="INTERN", UPPER(TRIM('01_raw_data'!AD289))="INTERNSHIP"), "Intern", IF(OR(UPPER(TRIM('01_raw_data'!AD289))="PART TIME", UPPER(TRIM('01_raw_data'!AD289))="PART-TIME"), "Part Time")))), "Check")</f>
        <v>Full Time</v>
      </c>
      <c r="AF286">
        <f>IFERROR(IF(AND(VALUE('01_raw_data'!AE289)&gt;=0,VALUE('01_raw_data'!AE289)&lt;=100), VALUE('01_raw_data'!AE289), "Check"), "Check")</f>
        <v>53</v>
      </c>
    </row>
    <row r="287" spans="1:32" x14ac:dyDescent="0.2">
      <c r="A287" t="str">
        <f>"E"&amp;TEXT(VALUE(SUBSTITUTE(UPPER(TRIM('01_raw_data'!A290)),"E","")),"0000")</f>
        <v>E0286</v>
      </c>
      <c r="B287" t="str">
        <f>IF('01_raw_data'!B290="", "", PROPER(TRIM('01_raw_data'!B290)))</f>
        <v>Valeria Muller</v>
      </c>
      <c r="C287" t="str">
        <f>_xlfn.XLOOKUP(PROPER(TRIM('01_raw_data'!C290)),'03_lookups'!$A$4:$A$9,'03_lookups'!$B$4:$B$9,"Needs Review")</f>
        <v>Male</v>
      </c>
      <c r="D287">
        <f>VALUE('01_raw_data'!D290)</f>
        <v>49</v>
      </c>
      <c r="E287" s="17">
        <f>IF(OR('01_raw_data'!E290="", LOWER(TRIM('01_raw_data'!E290))="not available"), "Missing", '01_raw_data'!E290)</f>
        <v>28250</v>
      </c>
      <c r="F287" t="str">
        <f t="shared" si="4"/>
        <v>Valid</v>
      </c>
      <c r="G287" t="str">
        <f>_xlfn.XLOOKUP(UPPER(TRIM('01_raw_data'!F290)),'04_departments'!A290:A345,'04_departments'!C290:C345,"Needs Review")</f>
        <v>Needs Review</v>
      </c>
      <c r="H287" t="str">
        <f>_xlfn.XLOOKUP('01_clean_data'!G287, '04_departments'!$C$5:$C$60,'04_departments'!$D$5:$D$60,"Needs Review")</f>
        <v>Needs Review</v>
      </c>
      <c r="I287" t="str">
        <f>PROPER(TRIM('01_raw_data'!H290))</f>
        <v>Risk Analyst</v>
      </c>
      <c r="J287" t="str">
        <f>IFERROR(UPPER('01_raw_data'!I290), "")</f>
        <v>L3</v>
      </c>
      <c r="K287" t="str">
        <f>IFERROR(UPPER('01_raw_data'!J290), "")</f>
        <v>M012</v>
      </c>
      <c r="L287" t="str">
        <f>IFERROR(VLOOKUP(K287,'05_manager_mapping'!$A$5:$B$64,2), "Missing")</f>
        <v>Zofia Petit</v>
      </c>
      <c r="M287" t="str">
        <f>IFERROR(_xlfn.XLOOKUP('01_raw_data'!L290,'06_location_master'!$B$5:$B$60,'06_location_master'!$C$5:$C$60), "Missing Location")</f>
        <v>Missing Location</v>
      </c>
      <c r="N287" t="str">
        <f>IFERROR(_xlfn.XLOOKUP(M287,'06_location_master'!$C$5:$C$60,'06_location_master'!$D$5:$D$60), "Missing Country")</f>
        <v>Missing Country</v>
      </c>
      <c r="O287" t="str">
        <f>IFERROR(_xlfn.XLOOKUP(M287,'06_location_master'!$C$5:$C$60,'06_location_master'!$E$5:$E$60), "Missing State")</f>
        <v>Missing State</v>
      </c>
      <c r="P287" s="17">
        <f>IFERROR(--'01_raw_data'!O290,"Missing Date")</f>
        <v>43938</v>
      </c>
      <c r="Q287" s="17" t="str">
        <f>IF(TRIM('01_raw_data'!P290)="","", IFERROR('01_raw_data'!P290, "check"))</f>
        <v/>
      </c>
      <c r="R287" t="str">
        <f>IFERROR(IF(OR(UPPER(TRIM('01_raw_data'!Q290))="A",UPPER(TRIM('01_raw_data'!Q290)="ACTVE"),UPPER(TRIM('01_raw_data'!Q290))="ACTIVE"), "Active", IF(OR(UPPER(TRIM('01_raw_data'!Q290)="INACTIVE"),UPPER(TRIM('01_raw_data'!Q290))="INACTVE"),"Inactive",IF(OR(UPPER(TRIM('01_raw_data'!Q290))="EXITED"), "Exited", IF(OR(UPPER(TRIM('01_raw_data'!Q290))="TERMINATED"), "Terminated", IF(OR(UPPER(TRIM('01_raw_data'!Q290))="LEFT"),"Left",IF(OR(UPPER(TRIM('01_raw_data'!Q290))="RESIGNED"),"Resigned")))))),"Check")</f>
        <v>Active</v>
      </c>
      <c r="S287" s="19">
        <f>IFERROR(IF(VALUE('01_raw_data'!R290)&gt;0,VALUE('01_raw_data'!R290),"Check"),"Check")</f>
        <v>84000</v>
      </c>
      <c r="T287" s="19">
        <f>IFERROR(IF(VALUE('01_raw_data'!S290)&gt;0, VALUE('01_raw_data'!S290), "Check"), "Check")</f>
        <v>4200</v>
      </c>
      <c r="U287" t="str">
        <f>IFERROR(VLOOKUP(UPPER(TRIM('01_raw_data'!T290)),'07_performance_master'!$A$5:$B$14,2,FALSE),"Check")</f>
        <v>Check</v>
      </c>
      <c r="V287">
        <f>IFERROR(IF(VALUE('01_raw_data'!U290)&gt;0,VALUE('01_raw_data'!U290),"Check"),"Check")</f>
        <v>36</v>
      </c>
      <c r="W287">
        <f>IFERROR(IF(VALUE('01_raw_data'!V290)&gt;=0, VALUE('01_raw_data'!V290), "Check"), "Check")</f>
        <v>10</v>
      </c>
      <c r="X287">
        <f>IFERROR(IF(VALUE('01_raw_data'!W290)&gt;=0, VALUE('01_raw_data'!W290),"Check"), "Check")</f>
        <v>2</v>
      </c>
      <c r="Y287">
        <f>IFERROR(IF(AND(VALUE('01_raw_data'!X290)&gt;=0, VALUE('01_raw_data'!X290)&lt;=100), VALUE('01_raw_data'!X290), "Check"), "Check")</f>
        <v>64</v>
      </c>
      <c r="Z287" t="str">
        <f>IFERROR(IF(OR(UPPER(TRIM('01_raw_data'!Y290))="YES", UPPER(TRIM('01_raw_data'!Y290))="PROMOTED"),"Promoted", IF(OR(UPPER(TRIM('01_raw_data'!Y290))="NO",UPPER(TRIM('01_raw_data'!Y290))="NOT PROMOTED"), "Not Promoted", "Check")),"Check")</f>
        <v>Not Promoted</v>
      </c>
      <c r="AA287" t="str">
        <f>IFERROR(PROPER(TRIM('01_raw_data'!Z290)), "")</f>
        <v>Bachelor'S</v>
      </c>
      <c r="AB287" t="str">
        <f>IFERROR(PROPER(TRIM('01_raw_data'!AA290)),"")</f>
        <v>Internal Transfer</v>
      </c>
      <c r="AC287" t="str">
        <f>IFERROR(IF(UPPER(TRIM('01_raw_data'!AB290))="HYBRID","Hybrid",IF(OR(UPPER(TRIM('01_raw_data'!AB290))="REMOTE",UPPER(TRIM('01_raw_data'!AB290))="WFH",UPPER(TRIM('01_raw_data'!AB290))="WORK FROM HOME"),"Remote",IF(OR(UPPER(TRIM('01_raw_data'!AB290))="ONSITE",UPPER(TRIM('01_raw_data'!AB290))="ON-SITE",UPPER(TRIM('01_raw_data'!AB290))="OFFICE"),"Office"))),"Check")</f>
        <v>Hybrid</v>
      </c>
      <c r="AD287" t="str">
        <f>IFERROR(VLOOKUP(UPPER(TRIM('01_raw_data'!AC290)),'09_cost_center'!$A$5:$E$19,1,FALSE), "Check")</f>
        <v>EU-CC502</v>
      </c>
      <c r="AE287" t="str">
        <f>IFERROR(IF(OR(UPPER(TRIM('01_raw_data'!AD290))="CONTRACT", UPPER(TRIM('01_raw_data'!AD290))="CONTRACTOR"), "Contract", IF(OR(PROPER(TRIM('01_raw_data'!AD290))="FTE", UPPER(TRIM('01_raw_data'!AD290))="FULL TIME", UPPER(TRIM('01_raw_data'!AD290))="FULL-TIME"), "Full Time", IF(OR(UPPER(TRIM('01_raw_data'!AD290))="INTERN", UPPER(TRIM('01_raw_data'!AD290))="INTERNSHIP"), "Intern", IF(OR(UPPER(TRIM('01_raw_data'!AD290))="PART TIME", UPPER(TRIM('01_raw_data'!AD290))="PART-TIME"), "Part Time")))), "Check")</f>
        <v>Full Time</v>
      </c>
      <c r="AF287">
        <f>IFERROR(IF(AND(VALUE('01_raw_data'!AE290)&gt;=0,VALUE('01_raw_data'!AE290)&lt;=100), VALUE('01_raw_data'!AE290), "Check"), "Check")</f>
        <v>67.400000000000006</v>
      </c>
    </row>
    <row r="288" spans="1:32" x14ac:dyDescent="0.2">
      <c r="A288" t="str">
        <f>"E"&amp;TEXT(VALUE(SUBSTITUTE(UPPER(TRIM('01_raw_data'!A291)),"E","")),"0000")</f>
        <v>E0287</v>
      </c>
      <c r="B288" t="str">
        <f>IF('01_raw_data'!B291="", "", PROPER(TRIM('01_raw_data'!B291)))</f>
        <v>Sergio Taylor</v>
      </c>
      <c r="C288" t="str">
        <f>_xlfn.XLOOKUP(PROPER(TRIM('01_raw_data'!C291)),'03_lookups'!$A$4:$A$9,'03_lookups'!$B$4:$B$9,"Needs Review")</f>
        <v>Male</v>
      </c>
      <c r="D288">
        <f>VALUE('01_raw_data'!D291)</f>
        <v>51</v>
      </c>
      <c r="E288" s="17">
        <f>IF(OR('01_raw_data'!E291="", LOWER(TRIM('01_raw_data'!E291))="not available"), "Missing", '01_raw_data'!E291)</f>
        <v>27468</v>
      </c>
      <c r="F288" t="str">
        <f t="shared" si="4"/>
        <v>Valid</v>
      </c>
      <c r="G288" t="str">
        <f>_xlfn.XLOOKUP(UPPER(TRIM('01_raw_data'!F291)),'04_departments'!A291:A346,'04_departments'!C291:C346,"Needs Review")</f>
        <v>Needs Review</v>
      </c>
      <c r="H288" t="str">
        <f>_xlfn.XLOOKUP('01_clean_data'!G288, '04_departments'!$C$5:$C$60,'04_departments'!$D$5:$D$60,"Needs Review")</f>
        <v>Needs Review</v>
      </c>
      <c r="I288" t="str">
        <f>PROPER(TRIM('01_raw_data'!H291))</f>
        <v>Operations Analyst</v>
      </c>
      <c r="J288" t="str">
        <f>IFERROR(UPPER('01_raw_data'!I291), "")</f>
        <v xml:space="preserve"> L4 </v>
      </c>
      <c r="K288" t="str">
        <f>IFERROR(UPPER('01_raw_data'!J291), "")</f>
        <v>M010</v>
      </c>
      <c r="L288" t="str">
        <f>IFERROR(VLOOKUP(K288,'05_manager_mapping'!$A$5:$B$64,2), "Missing")</f>
        <v>Lotte Muller</v>
      </c>
      <c r="M288" t="str">
        <f>IFERROR(_xlfn.XLOOKUP('01_raw_data'!L291,'06_location_master'!$B$5:$B$60,'06_location_master'!$C$5:$C$60), "Missing Location")</f>
        <v>Paris</v>
      </c>
      <c r="N288" t="str">
        <f>IFERROR(_xlfn.XLOOKUP(M288,'06_location_master'!$C$5:$C$60,'06_location_master'!$D$5:$D$60), "Missing Country")</f>
        <v>France</v>
      </c>
      <c r="O288" t="str">
        <f>IFERROR(_xlfn.XLOOKUP(M288,'06_location_master'!$C$5:$C$60,'06_location_master'!$E$5:$E$60), "Missing State")</f>
        <v>Ile-de-France</v>
      </c>
      <c r="P288" s="17">
        <f>IFERROR(--'01_raw_data'!O291,"Missing Date")</f>
        <v>45096</v>
      </c>
      <c r="Q288" s="17" t="str">
        <f>IF(TRIM('01_raw_data'!P291)="","", IFERROR('01_raw_data'!P291, "check"))</f>
        <v/>
      </c>
      <c r="R288" t="str">
        <f>IFERROR(IF(OR(UPPER(TRIM('01_raw_data'!Q291))="A",UPPER(TRIM('01_raw_data'!Q291)="ACTVE"),UPPER(TRIM('01_raw_data'!Q291))="ACTIVE"), "Active", IF(OR(UPPER(TRIM('01_raw_data'!Q291)="INACTIVE"),UPPER(TRIM('01_raw_data'!Q291))="INACTVE"),"Inactive",IF(OR(UPPER(TRIM('01_raw_data'!Q291))="EXITED"), "Exited", IF(OR(UPPER(TRIM('01_raw_data'!Q291))="TERMINATED"), "Terminated", IF(OR(UPPER(TRIM('01_raw_data'!Q291))="LEFT"),"Left",IF(OR(UPPER(TRIM('01_raw_data'!Q291))="RESIGNED"),"Resigned")))))),"Check")</f>
        <v>Active</v>
      </c>
      <c r="S288" s="19">
        <f>IFERROR(IF(VALUE('01_raw_data'!R291)&gt;0,VALUE('01_raw_data'!R291),"Check"),"Check")</f>
        <v>121000</v>
      </c>
      <c r="T288" s="19">
        <f>IFERROR(IF(VALUE('01_raw_data'!S291)&gt;0, VALUE('01_raw_data'!S291), "Check"), "Check")</f>
        <v>6000</v>
      </c>
      <c r="U288">
        <f>IFERROR(VLOOKUP(UPPER(TRIM('01_raw_data'!T291)),'07_performance_master'!$A$5:$B$14,2,FALSE),"Check")</f>
        <v>3</v>
      </c>
      <c r="V288">
        <f>IFERROR(IF(VALUE('01_raw_data'!U291)&gt;0,VALUE('01_raw_data'!U291),"Check"),"Check")</f>
        <v>27</v>
      </c>
      <c r="W288">
        <f>IFERROR(IF(VALUE('01_raw_data'!V291)&gt;=0, VALUE('01_raw_data'!V291), "Check"), "Check")</f>
        <v>9</v>
      </c>
      <c r="X288">
        <f>IFERROR(IF(VALUE('01_raw_data'!W291)&gt;=0, VALUE('01_raw_data'!W291),"Check"), "Check")</f>
        <v>26</v>
      </c>
      <c r="Y288">
        <f>IFERROR(IF(AND(VALUE('01_raw_data'!X291)&gt;=0, VALUE('01_raw_data'!X291)&lt;=100), VALUE('01_raw_data'!X291), "Check"), "Check")</f>
        <v>51</v>
      </c>
      <c r="Z288" t="str">
        <f>IFERROR(IF(OR(UPPER(TRIM('01_raw_data'!Y291))="YES", UPPER(TRIM('01_raw_data'!Y291))="PROMOTED"),"Promoted", IF(OR(UPPER(TRIM('01_raw_data'!Y291))="NO",UPPER(TRIM('01_raw_data'!Y291))="NOT PROMOTED"), "Not Promoted", "Check")),"Check")</f>
        <v>Not Promoted</v>
      </c>
      <c r="AA288" t="str">
        <f>IFERROR(PROPER(TRIM('01_raw_data'!Z291)), "")</f>
        <v>Bachelor'S</v>
      </c>
      <c r="AB288" t="str">
        <f>IFERROR(PROPER(TRIM('01_raw_data'!AA291)),"")</f>
        <v>Employee Referral</v>
      </c>
      <c r="AC288" t="str">
        <f>IFERROR(IF(UPPER(TRIM('01_raw_data'!AB291))="HYBRID","Hybrid",IF(OR(UPPER(TRIM('01_raw_data'!AB291))="REMOTE",UPPER(TRIM('01_raw_data'!AB291))="WFH",UPPER(TRIM('01_raw_data'!AB291))="WORK FROM HOME"),"Remote",IF(OR(UPPER(TRIM('01_raw_data'!AB291))="ONSITE",UPPER(TRIM('01_raw_data'!AB291))="ON-SITE",UPPER(TRIM('01_raw_data'!AB291))="OFFICE"),"Office"))),"Check")</f>
        <v>Hybrid</v>
      </c>
      <c r="AD288" t="str">
        <f>IFERROR(VLOOKUP(UPPER(TRIM('01_raw_data'!AC291)),'09_cost_center'!$A$5:$E$19,1,FALSE), "Check")</f>
        <v>EU-CC401</v>
      </c>
      <c r="AE288" t="str">
        <f>IFERROR(IF(OR(UPPER(TRIM('01_raw_data'!AD291))="CONTRACT", UPPER(TRIM('01_raw_data'!AD291))="CONTRACTOR"), "Contract", IF(OR(PROPER(TRIM('01_raw_data'!AD291))="FTE", UPPER(TRIM('01_raw_data'!AD291))="FULL TIME", UPPER(TRIM('01_raw_data'!AD291))="FULL-TIME"), "Full Time", IF(OR(UPPER(TRIM('01_raw_data'!AD291))="INTERN", UPPER(TRIM('01_raw_data'!AD291))="INTERNSHIP"), "Intern", IF(OR(UPPER(TRIM('01_raw_data'!AD291))="PART TIME", UPPER(TRIM('01_raw_data'!AD291))="PART-TIME"), "Part Time")))), "Check")</f>
        <v>Full Time</v>
      </c>
      <c r="AF288">
        <f>IFERROR(IF(AND(VALUE('01_raw_data'!AE291)&gt;=0,VALUE('01_raw_data'!AE291)&lt;=100), VALUE('01_raw_data'!AE291), "Check"), "Check")</f>
        <v>51.6</v>
      </c>
    </row>
    <row r="289" spans="1:32" x14ac:dyDescent="0.2">
      <c r="A289" t="str">
        <f>"E"&amp;TEXT(VALUE(SUBSTITUTE(UPPER(TRIM('01_raw_data'!A292)),"E","")),"0000")</f>
        <v>E0288</v>
      </c>
      <c r="B289" t="str">
        <f>IF('01_raw_data'!B292="", "", PROPER(TRIM('01_raw_data'!B292)))</f>
        <v>Maximilian Romano</v>
      </c>
      <c r="C289" t="str">
        <f>_xlfn.XLOOKUP(PROPER(TRIM('01_raw_data'!C292)),'03_lookups'!$A$4:$A$9,'03_lookups'!$B$4:$B$9,"Needs Review")</f>
        <v>Female</v>
      </c>
      <c r="D289">
        <f>VALUE('01_raw_data'!D292)</f>
        <v>22</v>
      </c>
      <c r="E289" s="17">
        <f>IF(OR('01_raw_data'!E292="", LOWER(TRIM('01_raw_data'!E292))="not available"), "Missing", '01_raw_data'!E292)</f>
        <v>37950</v>
      </c>
      <c r="F289" t="str">
        <f t="shared" si="4"/>
        <v>Valid</v>
      </c>
      <c r="G289" t="str">
        <f>_xlfn.XLOOKUP(UPPER(TRIM('01_raw_data'!F292)),'04_departments'!A292:A347,'04_departments'!C292:C347,"Needs Review")</f>
        <v>Needs Review</v>
      </c>
      <c r="H289" t="str">
        <f>_xlfn.XLOOKUP('01_clean_data'!G289, '04_departments'!$C$5:$C$60,'04_departments'!$D$5:$D$60,"Needs Review")</f>
        <v>Needs Review</v>
      </c>
      <c r="I289" t="str">
        <f>PROPER(TRIM('01_raw_data'!H292))</f>
        <v>Frontend Engineer</v>
      </c>
      <c r="J289" t="str">
        <f>IFERROR(UPPER('01_raw_data'!I292), "")</f>
        <v>L2</v>
      </c>
      <c r="K289" t="str">
        <f>IFERROR(UPPER('01_raw_data'!J292), "")</f>
        <v>M044</v>
      </c>
      <c r="L289" t="str">
        <f>IFERROR(VLOOKUP(K289,'05_manager_mapping'!$A$5:$B$64,2), "Missing")</f>
        <v>Sophia Russo</v>
      </c>
      <c r="M289" t="str">
        <f>IFERROR(_xlfn.XLOOKUP('01_raw_data'!L292,'06_location_master'!$B$5:$B$60,'06_location_master'!$C$5:$C$60), "Missing Location")</f>
        <v>Stockholm</v>
      </c>
      <c r="N289" t="str">
        <f>IFERROR(_xlfn.XLOOKUP(M289,'06_location_master'!$C$5:$C$60,'06_location_master'!$D$5:$D$60), "Missing Country")</f>
        <v>Sweden</v>
      </c>
      <c r="O289" t="str">
        <f>IFERROR(_xlfn.XLOOKUP(M289,'06_location_master'!$C$5:$C$60,'06_location_master'!$E$5:$E$60), "Missing State")</f>
        <v>Stockholm County</v>
      </c>
      <c r="P289" s="17">
        <f>IFERROR(--'01_raw_data'!O292,"Missing Date")</f>
        <v>45646</v>
      </c>
      <c r="Q289" s="17" t="str">
        <f>IF(TRIM('01_raw_data'!P292)="","", IFERROR('01_raw_data'!P292, "check"))</f>
        <v/>
      </c>
      <c r="R289" t="str">
        <f>IFERROR(IF(OR(UPPER(TRIM('01_raw_data'!Q292))="A",UPPER(TRIM('01_raw_data'!Q292)="ACTVE"),UPPER(TRIM('01_raw_data'!Q292))="ACTIVE"), "Active", IF(OR(UPPER(TRIM('01_raw_data'!Q292)="INACTIVE"),UPPER(TRIM('01_raw_data'!Q292))="INACTVE"),"Inactive",IF(OR(UPPER(TRIM('01_raw_data'!Q292))="EXITED"), "Exited", IF(OR(UPPER(TRIM('01_raw_data'!Q292))="TERMINATED"), "Terminated", IF(OR(UPPER(TRIM('01_raw_data'!Q292))="LEFT"),"Left",IF(OR(UPPER(TRIM('01_raw_data'!Q292))="RESIGNED"),"Resigned")))))),"Check")</f>
        <v>Active</v>
      </c>
      <c r="S289" s="19">
        <f>IFERROR(IF(VALUE('01_raw_data'!R292)&gt;0,VALUE('01_raw_data'!R292),"Check"),"Check")</f>
        <v>56000</v>
      </c>
      <c r="T289" s="19">
        <f>IFERROR(IF(VALUE('01_raw_data'!S292)&gt;0, VALUE('01_raw_data'!S292), "Check"), "Check")</f>
        <v>5000</v>
      </c>
      <c r="U289">
        <f>IFERROR(VLOOKUP(UPPER(TRIM('01_raw_data'!T292)),'07_performance_master'!$A$5:$B$14,2,FALSE),"Check")</f>
        <v>4</v>
      </c>
      <c r="V289">
        <f>IFERROR(IF(VALUE('01_raw_data'!U292)&gt;0,VALUE('01_raw_data'!U292),"Check"),"Check")</f>
        <v>10</v>
      </c>
      <c r="W289">
        <f>IFERROR(IF(VALUE('01_raw_data'!V292)&gt;=0, VALUE('01_raw_data'!V292), "Check"), "Check")</f>
        <v>7</v>
      </c>
      <c r="X289">
        <f>IFERROR(IF(VALUE('01_raw_data'!W292)&gt;=0, VALUE('01_raw_data'!W292),"Check"), "Check")</f>
        <v>25</v>
      </c>
      <c r="Y289">
        <f>IFERROR(IF(AND(VALUE('01_raw_data'!X292)&gt;=0, VALUE('01_raw_data'!X292)&lt;=100), VALUE('01_raw_data'!X292), "Check"), "Check")</f>
        <v>64</v>
      </c>
      <c r="Z289" t="str">
        <f>IFERROR(IF(OR(UPPER(TRIM('01_raw_data'!Y292))="YES", UPPER(TRIM('01_raw_data'!Y292))="PROMOTED"),"Promoted", IF(OR(UPPER(TRIM('01_raw_data'!Y292))="NO",UPPER(TRIM('01_raw_data'!Y292))="NOT PROMOTED"), "Not Promoted", "Check")),"Check")</f>
        <v>Not Promoted</v>
      </c>
      <c r="AA289" t="str">
        <f>IFERROR(PROPER(TRIM('01_raw_data'!Z292)), "")</f>
        <v>Diploma</v>
      </c>
      <c r="AB289" t="str">
        <f>IFERROR(PROPER(TRIM('01_raw_data'!AA292)),"")</f>
        <v>Indeed</v>
      </c>
      <c r="AC289" t="str">
        <f>IFERROR(IF(UPPER(TRIM('01_raw_data'!AB292))="HYBRID","Hybrid",IF(OR(UPPER(TRIM('01_raw_data'!AB292))="REMOTE",UPPER(TRIM('01_raw_data'!AB292))="WFH",UPPER(TRIM('01_raw_data'!AB292))="WORK FROM HOME"),"Remote",IF(OR(UPPER(TRIM('01_raw_data'!AB292))="ONSITE",UPPER(TRIM('01_raw_data'!AB292))="ON-SITE",UPPER(TRIM('01_raw_data'!AB292))="OFFICE"),"Office"))),"Check")</f>
        <v>Office</v>
      </c>
      <c r="AD289" t="str">
        <f>IFERROR(VLOOKUP(UPPER(TRIM('01_raw_data'!AC292)),'09_cost_center'!$A$5:$E$19,1,FALSE), "Check")</f>
        <v>EU-CC101</v>
      </c>
      <c r="AE289" t="str">
        <f>IFERROR(IF(OR(UPPER(TRIM('01_raw_data'!AD292))="CONTRACT", UPPER(TRIM('01_raw_data'!AD292))="CONTRACTOR"), "Contract", IF(OR(PROPER(TRIM('01_raw_data'!AD292))="FTE", UPPER(TRIM('01_raw_data'!AD292))="FULL TIME", UPPER(TRIM('01_raw_data'!AD292))="FULL-TIME"), "Full Time", IF(OR(UPPER(TRIM('01_raw_data'!AD292))="INTERN", UPPER(TRIM('01_raw_data'!AD292))="INTERNSHIP"), "Intern", IF(OR(UPPER(TRIM('01_raw_data'!AD292))="PART TIME", UPPER(TRIM('01_raw_data'!AD292))="PART-TIME"), "Part Time")))), "Check")</f>
        <v>Full Time</v>
      </c>
      <c r="AF289">
        <f>IFERROR(IF(AND(VALUE('01_raw_data'!AE292)&gt;=0,VALUE('01_raw_data'!AE292)&lt;=100), VALUE('01_raw_data'!AE292), "Check"), "Check")</f>
        <v>60.9</v>
      </c>
    </row>
    <row r="290" spans="1:32" x14ac:dyDescent="0.2">
      <c r="A290" t="str">
        <f>"E"&amp;TEXT(VALUE(SUBSTITUTE(UPPER(TRIM('01_raw_data'!A293)),"E","")),"0000")</f>
        <v>E0289</v>
      </c>
      <c r="B290" t="str">
        <f>IF('01_raw_data'!B293="", "", PROPER(TRIM('01_raw_data'!B293)))</f>
        <v>Noah Doyle</v>
      </c>
      <c r="C290" t="str">
        <f>_xlfn.XLOOKUP(PROPER(TRIM('01_raw_data'!C293)),'03_lookups'!$A$4:$A$9,'03_lookups'!$B$4:$B$9,"Needs Review")</f>
        <v>Non-Binary</v>
      </c>
      <c r="D290">
        <f>VALUE('01_raw_data'!D293)</f>
        <v>23</v>
      </c>
      <c r="E290" s="17">
        <f>IF(OR('01_raw_data'!E293="", LOWER(TRIM('01_raw_data'!E293))="not available"), "Missing", '01_raw_data'!E293)</f>
        <v>37679</v>
      </c>
      <c r="F290" t="str">
        <f t="shared" si="4"/>
        <v>Valid</v>
      </c>
      <c r="G290" t="str">
        <f>_xlfn.XLOOKUP(UPPER(TRIM('01_raw_data'!F293)),'04_departments'!A293:A348,'04_departments'!C293:C348,"Needs Review")</f>
        <v>Needs Review</v>
      </c>
      <c r="H290" t="str">
        <f>_xlfn.XLOOKUP('01_clean_data'!G290, '04_departments'!$C$5:$C$60,'04_departments'!$D$5:$D$60,"Needs Review")</f>
        <v>Needs Review</v>
      </c>
      <c r="I290" t="str">
        <f>PROPER(TRIM('01_raw_data'!H293))</f>
        <v>Support Specialist</v>
      </c>
      <c r="J290" t="str">
        <f>IFERROR(UPPER('01_raw_data'!I293), "")</f>
        <v>L2</v>
      </c>
      <c r="K290" t="str">
        <f>IFERROR(UPPER('01_raw_data'!J293), "")</f>
        <v>M054</v>
      </c>
      <c r="L290" t="str">
        <f>IFERROR(VLOOKUP(K290,'05_manager_mapping'!$A$5:$B$64,2), "Missing")</f>
        <v>Isla Eriksson</v>
      </c>
      <c r="M290" t="str">
        <f>IFERROR(_xlfn.XLOOKUP('01_raw_data'!L293,'06_location_master'!$B$5:$B$60,'06_location_master'!$C$5:$C$60), "Missing Location")</f>
        <v>Milan</v>
      </c>
      <c r="N290" t="str">
        <f>IFERROR(_xlfn.XLOOKUP(M290,'06_location_master'!$C$5:$C$60,'06_location_master'!$D$5:$D$60), "Missing Country")</f>
        <v>Italy</v>
      </c>
      <c r="O290" t="str">
        <f>IFERROR(_xlfn.XLOOKUP(M290,'06_location_master'!$C$5:$C$60,'06_location_master'!$E$5:$E$60), "Missing State")</f>
        <v>Lombardy</v>
      </c>
      <c r="P290" s="17">
        <f>IFERROR(--'01_raw_data'!O293,"Missing Date")</f>
        <v>45542</v>
      </c>
      <c r="Q290" s="17">
        <f>IF(TRIM('01_raw_data'!P293)="","", IFERROR('01_raw_data'!P293, "check"))</f>
        <v>46106</v>
      </c>
      <c r="R290" t="str">
        <f>IFERROR(IF(OR(UPPER(TRIM('01_raw_data'!Q293))="A",UPPER(TRIM('01_raw_data'!Q293)="ACTVE"),UPPER(TRIM('01_raw_data'!Q293))="ACTIVE"), "Active", IF(OR(UPPER(TRIM('01_raw_data'!Q293)="INACTIVE"),UPPER(TRIM('01_raw_data'!Q293))="INACTVE"),"Inactive",IF(OR(UPPER(TRIM('01_raw_data'!Q293))="EXITED"), "Exited", IF(OR(UPPER(TRIM('01_raw_data'!Q293))="TERMINATED"), "Terminated", IF(OR(UPPER(TRIM('01_raw_data'!Q293))="LEFT"),"Left",IF(OR(UPPER(TRIM('01_raw_data'!Q293))="RESIGNED"),"Resigned")))))),"Check")</f>
        <v>Left</v>
      </c>
      <c r="S290" s="19">
        <f>IFERROR(IF(VALUE('01_raw_data'!R293)&gt;0,VALUE('01_raw_data'!R293),"Check"),"Check")</f>
        <v>46000</v>
      </c>
      <c r="T290" s="19">
        <f>IFERROR(IF(VALUE('01_raw_data'!S293)&gt;0, VALUE('01_raw_data'!S293), "Check"), "Check")</f>
        <v>2300</v>
      </c>
      <c r="U290">
        <f>IFERROR(VLOOKUP(UPPER(TRIM('01_raw_data'!T293)),'07_performance_master'!$A$5:$B$14,2,FALSE),"Check")</f>
        <v>3</v>
      </c>
      <c r="V290">
        <f>IFERROR(IF(VALUE('01_raw_data'!U293)&gt;0,VALUE('01_raw_data'!U293),"Check"),"Check")</f>
        <v>23</v>
      </c>
      <c r="W290">
        <f>IFERROR(IF(VALUE('01_raw_data'!V293)&gt;=0, VALUE('01_raw_data'!V293), "Check"), "Check")</f>
        <v>7</v>
      </c>
      <c r="X290">
        <f>IFERROR(IF(VALUE('01_raw_data'!W293)&gt;=0, VALUE('01_raw_data'!W293),"Check"), "Check")</f>
        <v>10</v>
      </c>
      <c r="Y290">
        <f>IFERROR(IF(AND(VALUE('01_raw_data'!X293)&gt;=0, VALUE('01_raw_data'!X293)&lt;=100), VALUE('01_raw_data'!X293), "Check"), "Check")</f>
        <v>56</v>
      </c>
      <c r="Z290" t="str">
        <f>IFERROR(IF(OR(UPPER(TRIM('01_raw_data'!Y293))="YES", UPPER(TRIM('01_raw_data'!Y293))="PROMOTED"),"Promoted", IF(OR(UPPER(TRIM('01_raw_data'!Y293))="NO",UPPER(TRIM('01_raw_data'!Y293))="NOT PROMOTED"), "Not Promoted", "Check")),"Check")</f>
        <v>Not Promoted</v>
      </c>
      <c r="AA290" t="str">
        <f>IFERROR(PROPER(TRIM('01_raw_data'!Z293)), "")</f>
        <v>Bachelor'S</v>
      </c>
      <c r="AB290" t="str">
        <f>IFERROR(PROPER(TRIM('01_raw_data'!AA293)),"")</f>
        <v>University Hiring</v>
      </c>
      <c r="AC290" t="str">
        <f>IFERROR(IF(UPPER(TRIM('01_raw_data'!AB293))="HYBRID","Hybrid",IF(OR(UPPER(TRIM('01_raw_data'!AB293))="REMOTE",UPPER(TRIM('01_raw_data'!AB293))="WFH",UPPER(TRIM('01_raw_data'!AB293))="WORK FROM HOME"),"Remote",IF(OR(UPPER(TRIM('01_raw_data'!AB293))="ONSITE",UPPER(TRIM('01_raw_data'!AB293))="ON-SITE",UPPER(TRIM('01_raw_data'!AB293))="OFFICE"),"Office"))),"Check")</f>
        <v>Office</v>
      </c>
      <c r="AD290" t="str">
        <f>IFERROR(VLOOKUP(UPPER(TRIM('01_raw_data'!AC293)),'09_cost_center'!$A$5:$E$19,1,FALSE), "Check")</f>
        <v>EU-CC202</v>
      </c>
      <c r="AE290" t="str">
        <f>IFERROR(IF(OR(UPPER(TRIM('01_raw_data'!AD293))="CONTRACT", UPPER(TRIM('01_raw_data'!AD293))="CONTRACTOR"), "Contract", IF(OR(PROPER(TRIM('01_raw_data'!AD293))="FTE", UPPER(TRIM('01_raw_data'!AD293))="FULL TIME", UPPER(TRIM('01_raw_data'!AD293))="FULL-TIME"), "Full Time", IF(OR(UPPER(TRIM('01_raw_data'!AD293))="INTERN", UPPER(TRIM('01_raw_data'!AD293))="INTERNSHIP"), "Intern", IF(OR(UPPER(TRIM('01_raw_data'!AD293))="PART TIME", UPPER(TRIM('01_raw_data'!AD293))="PART-TIME"), "Part Time")))), "Check")</f>
        <v>Full Time</v>
      </c>
      <c r="AF290">
        <f>IFERROR(IF(AND(VALUE('01_raw_data'!AE293)&gt;=0,VALUE('01_raw_data'!AE293)&lt;=100), VALUE('01_raw_data'!AE293), "Check"), "Check")</f>
        <v>57.3</v>
      </c>
    </row>
    <row r="291" spans="1:32" x14ac:dyDescent="0.2">
      <c r="A291" t="str">
        <f>"E"&amp;TEXT(VALUE(SUBSTITUTE(UPPER(TRIM('01_raw_data'!A294)),"E","")),"0000")</f>
        <v>E0290</v>
      </c>
      <c r="B291" t="str">
        <f>IF('01_raw_data'!B294="", "", PROPER(TRIM('01_raw_data'!B294)))</f>
        <v>Luca Evans</v>
      </c>
      <c r="C291" t="str">
        <f>_xlfn.XLOOKUP(PROPER(TRIM('01_raw_data'!C294)),'03_lookups'!$A$4:$A$9,'03_lookups'!$B$4:$B$9,"Needs Review")</f>
        <v>Male</v>
      </c>
      <c r="D291">
        <f>VALUE('01_raw_data'!D294)</f>
        <v>28</v>
      </c>
      <c r="E291" s="17">
        <f>IF(OR('01_raw_data'!E294="", LOWER(TRIM('01_raw_data'!E294))="not available"), "Missing", '01_raw_data'!E294)</f>
        <v>35638</v>
      </c>
      <c r="F291" t="str">
        <f t="shared" si="4"/>
        <v>Valid</v>
      </c>
      <c r="G291" t="str">
        <f>_xlfn.XLOOKUP(UPPER(TRIM('01_raw_data'!F294)),'04_departments'!A294:A349,'04_departments'!C294:C349,"Needs Review")</f>
        <v>Needs Review</v>
      </c>
      <c r="H291" t="str">
        <f>_xlfn.XLOOKUP('01_clean_data'!G291, '04_departments'!$C$5:$C$60,'04_departments'!$D$5:$D$60,"Needs Review")</f>
        <v>Needs Review</v>
      </c>
      <c r="I291" t="str">
        <f>PROPER(TRIM('01_raw_data'!H294))</f>
        <v>Workforce Planner</v>
      </c>
      <c r="J291" t="str">
        <f>IFERROR(UPPER('01_raw_data'!I294), "")</f>
        <v>L3</v>
      </c>
      <c r="K291" t="str">
        <f>IFERROR(UPPER('01_raw_data'!J294), "")</f>
        <v>M017</v>
      </c>
      <c r="L291" t="str">
        <f>IFERROR(VLOOKUP(K291,'05_manager_mapping'!$A$5:$B$64,2), "Missing")</f>
        <v>Ines Karlsson</v>
      </c>
      <c r="M291" t="str">
        <f>IFERROR(_xlfn.XLOOKUP('01_raw_data'!L294,'06_location_master'!$B$5:$B$60,'06_location_master'!$C$5:$C$60), "Missing Location")</f>
        <v>Missing Location</v>
      </c>
      <c r="N291" t="str">
        <f>IFERROR(_xlfn.XLOOKUP(M291,'06_location_master'!$C$5:$C$60,'06_location_master'!$D$5:$D$60), "Missing Country")</f>
        <v>Missing Country</v>
      </c>
      <c r="O291" t="str">
        <f>IFERROR(_xlfn.XLOOKUP(M291,'06_location_master'!$C$5:$C$60,'06_location_master'!$E$5:$E$60), "Missing State")</f>
        <v>Missing State</v>
      </c>
      <c r="P291" s="17">
        <f>IFERROR(--'01_raw_data'!O294,"Missing Date")</f>
        <v>44814</v>
      </c>
      <c r="Q291" s="17">
        <f>IF(TRIM('01_raw_data'!P294)="","", IFERROR('01_raw_data'!P294, "check"))</f>
        <v>45722</v>
      </c>
      <c r="R291" t="str">
        <f>IFERROR(IF(OR(UPPER(TRIM('01_raw_data'!Q294))="A",UPPER(TRIM('01_raw_data'!Q294)="ACTVE"),UPPER(TRIM('01_raw_data'!Q294))="ACTIVE"), "Active", IF(OR(UPPER(TRIM('01_raw_data'!Q294)="INACTIVE"),UPPER(TRIM('01_raw_data'!Q294))="INACTVE"),"Inactive",IF(OR(UPPER(TRIM('01_raw_data'!Q294))="EXITED"), "Exited", IF(OR(UPPER(TRIM('01_raw_data'!Q294))="TERMINATED"), "Terminated", IF(OR(UPPER(TRIM('01_raw_data'!Q294))="LEFT"),"Left",IF(OR(UPPER(TRIM('01_raw_data'!Q294))="RESIGNED"),"Resigned")))))),"Check")</f>
        <v>Exited</v>
      </c>
      <c r="S291" s="19">
        <f>IFERROR(IF(VALUE('01_raw_data'!R294)&gt;0,VALUE('01_raw_data'!R294),"Check"),"Check")</f>
        <v>57000</v>
      </c>
      <c r="T291" s="19">
        <f>IFERROR(IF(VALUE('01_raw_data'!S294)&gt;0, VALUE('01_raw_data'!S294), "Check"), "Check")</f>
        <v>2800</v>
      </c>
      <c r="U291">
        <f>IFERROR(VLOOKUP(UPPER(TRIM('01_raw_data'!T294)),'07_performance_master'!$A$5:$B$14,2,FALSE),"Check")</f>
        <v>3</v>
      </c>
      <c r="V291">
        <f>IFERROR(IF(VALUE('01_raw_data'!U294)&gt;0,VALUE('01_raw_data'!U294),"Check"),"Check")</f>
        <v>14</v>
      </c>
      <c r="W291">
        <f>IFERROR(IF(VALUE('01_raw_data'!V294)&gt;=0, VALUE('01_raw_data'!V294), "Check"), "Check")</f>
        <v>3</v>
      </c>
      <c r="X291">
        <f>IFERROR(IF(VALUE('01_raw_data'!W294)&gt;=0, VALUE('01_raw_data'!W294),"Check"), "Check")</f>
        <v>0</v>
      </c>
      <c r="Y291">
        <f>IFERROR(IF(AND(VALUE('01_raw_data'!X294)&gt;=0, VALUE('01_raw_data'!X294)&lt;=100), VALUE('01_raw_data'!X294), "Check"), "Check")</f>
        <v>59</v>
      </c>
      <c r="Z291" t="str">
        <f>IFERROR(IF(OR(UPPER(TRIM('01_raw_data'!Y294))="YES", UPPER(TRIM('01_raw_data'!Y294))="PROMOTED"),"Promoted", IF(OR(UPPER(TRIM('01_raw_data'!Y294))="NO",UPPER(TRIM('01_raw_data'!Y294))="NOT PROMOTED"), "Not Promoted", "Check")),"Check")</f>
        <v>Not Promoted</v>
      </c>
      <c r="AA291" t="str">
        <f>IFERROR(PROPER(TRIM('01_raw_data'!Z294)), "")</f>
        <v>Bachelor'S</v>
      </c>
      <c r="AB291" t="str">
        <f>IFERROR(PROPER(TRIM('01_raw_data'!AA294)),"")</f>
        <v>Company Careers Page</v>
      </c>
      <c r="AC291" t="str">
        <f>IFERROR(IF(UPPER(TRIM('01_raw_data'!AB294))="HYBRID","Hybrid",IF(OR(UPPER(TRIM('01_raw_data'!AB294))="REMOTE",UPPER(TRIM('01_raw_data'!AB294))="WFH",UPPER(TRIM('01_raw_data'!AB294))="WORK FROM HOME"),"Remote",IF(OR(UPPER(TRIM('01_raw_data'!AB294))="ONSITE",UPPER(TRIM('01_raw_data'!AB294))="ON-SITE",UPPER(TRIM('01_raw_data'!AB294))="OFFICE"),"Office"))),"Check")</f>
        <v>Hybrid</v>
      </c>
      <c r="AD291" t="str">
        <f>IFERROR(VLOOKUP(UPPER(TRIM('01_raw_data'!AC294)),'09_cost_center'!$A$5:$E$19,1,FALSE), "Check")</f>
        <v>EU-CC401</v>
      </c>
      <c r="AE291" t="str">
        <f>IFERROR(IF(OR(UPPER(TRIM('01_raw_data'!AD294))="CONTRACT", UPPER(TRIM('01_raw_data'!AD294))="CONTRACTOR"), "Contract", IF(OR(PROPER(TRIM('01_raw_data'!AD294))="FTE", UPPER(TRIM('01_raw_data'!AD294))="FULL TIME", UPPER(TRIM('01_raw_data'!AD294))="FULL-TIME"), "Full Time", IF(OR(UPPER(TRIM('01_raw_data'!AD294))="INTERN", UPPER(TRIM('01_raw_data'!AD294))="INTERNSHIP"), "Intern", IF(OR(UPPER(TRIM('01_raw_data'!AD294))="PART TIME", UPPER(TRIM('01_raw_data'!AD294))="PART-TIME"), "Part Time")))), "Check")</f>
        <v>Full Time</v>
      </c>
      <c r="AF291">
        <f>IFERROR(IF(AND(VALUE('01_raw_data'!AE294)&gt;=0,VALUE('01_raw_data'!AE294)&lt;=100), VALUE('01_raw_data'!AE294), "Check"), "Check")</f>
        <v>61.1</v>
      </c>
    </row>
    <row r="292" spans="1:32" x14ac:dyDescent="0.2">
      <c r="A292" t="str">
        <f>"E"&amp;TEXT(VALUE(SUBSTITUTE(UPPER(TRIM('01_raw_data'!A295)),"E","")),"0000")</f>
        <v>E0291</v>
      </c>
      <c r="B292" t="str">
        <f>IF('01_raw_data'!B295="", "", PROPER(TRIM('01_raw_data'!B295)))</f>
        <v>Jesse O'Sullivan</v>
      </c>
      <c r="C292" t="str">
        <f>_xlfn.XLOOKUP(PROPER(TRIM('01_raw_data'!C295)),'03_lookups'!$A$4:$A$9,'03_lookups'!$B$4:$B$9,"Needs Review")</f>
        <v>Male</v>
      </c>
      <c r="D292">
        <f>VALUE('01_raw_data'!D295)</f>
        <v>52</v>
      </c>
      <c r="E292" s="17">
        <f>IF(OR('01_raw_data'!E295="", LOWER(TRIM('01_raw_data'!E295))="not available"), "Missing", '01_raw_data'!E295)</f>
        <v>27135</v>
      </c>
      <c r="F292" t="str">
        <f t="shared" si="4"/>
        <v>Valid</v>
      </c>
      <c r="G292" t="str">
        <f>_xlfn.XLOOKUP(UPPER(TRIM('01_raw_data'!F295)),'04_departments'!A295:A350,'04_departments'!C295:C350,"Needs Review")</f>
        <v>Needs Review</v>
      </c>
      <c r="H292" t="str">
        <f>_xlfn.XLOOKUP('01_clean_data'!G292, '04_departments'!$C$5:$C$60,'04_departments'!$D$5:$D$60,"Needs Review")</f>
        <v>Needs Review</v>
      </c>
      <c r="I292" t="str">
        <f>PROPER(TRIM('01_raw_data'!H295))</f>
        <v>Client Success Associate</v>
      </c>
      <c r="J292" t="str">
        <f>IFERROR(UPPER('01_raw_data'!I295), "")</f>
        <v xml:space="preserve"> L5 </v>
      </c>
      <c r="K292" t="str">
        <f>IFERROR(UPPER('01_raw_data'!J295), "")</f>
        <v>M055</v>
      </c>
      <c r="L292" t="str">
        <f>IFERROR(VLOOKUP(K292,'05_manager_mapping'!$A$5:$B$64,2), "Missing")</f>
        <v>Lucas Thomas</v>
      </c>
      <c r="M292" t="str">
        <f>IFERROR(_xlfn.XLOOKUP('01_raw_data'!L295,'06_location_master'!$B$5:$B$60,'06_location_master'!$C$5:$C$60), "Missing Location")</f>
        <v>Stockholm</v>
      </c>
      <c r="N292" t="str">
        <f>IFERROR(_xlfn.XLOOKUP(M292,'06_location_master'!$C$5:$C$60,'06_location_master'!$D$5:$D$60), "Missing Country")</f>
        <v>Sweden</v>
      </c>
      <c r="O292" t="str">
        <f>IFERROR(_xlfn.XLOOKUP(M292,'06_location_master'!$C$5:$C$60,'06_location_master'!$E$5:$E$60), "Missing State")</f>
        <v>Stockholm County</v>
      </c>
      <c r="P292" s="17">
        <f>IFERROR(--'01_raw_data'!O295,"Missing Date")</f>
        <v>42148</v>
      </c>
      <c r="Q292" s="17" t="str">
        <f>IF(TRIM('01_raw_data'!P295)="","", IFERROR('01_raw_data'!P295, "check"))</f>
        <v/>
      </c>
      <c r="R292" t="str">
        <f>IFERROR(IF(OR(UPPER(TRIM('01_raw_data'!Q295))="A",UPPER(TRIM('01_raw_data'!Q295)="ACTVE"),UPPER(TRIM('01_raw_data'!Q295))="ACTIVE"), "Active", IF(OR(UPPER(TRIM('01_raw_data'!Q295)="INACTIVE"),UPPER(TRIM('01_raw_data'!Q295))="INACTVE"),"Inactive",IF(OR(UPPER(TRIM('01_raw_data'!Q295))="EXITED"), "Exited", IF(OR(UPPER(TRIM('01_raw_data'!Q295))="TERMINATED"), "Terminated", IF(OR(UPPER(TRIM('01_raw_data'!Q295))="LEFT"),"Left",IF(OR(UPPER(TRIM('01_raw_data'!Q295))="RESIGNED"),"Resigned")))))),"Check")</f>
        <v>Active</v>
      </c>
      <c r="S292" s="19">
        <f>IFERROR(IF(VALUE('01_raw_data'!R295)&gt;0,VALUE('01_raw_data'!R295),"Check"),"Check")</f>
        <v>142000</v>
      </c>
      <c r="T292" s="19">
        <f>IFERROR(IF(VALUE('01_raw_data'!S295)&gt;0, VALUE('01_raw_data'!S295), "Check"), "Check")</f>
        <v>8500</v>
      </c>
      <c r="U292">
        <f>IFERROR(VLOOKUP(UPPER(TRIM('01_raw_data'!T295)),'07_performance_master'!$A$5:$B$14,2,FALSE),"Check")</f>
        <v>3</v>
      </c>
      <c r="V292">
        <f>IFERROR(IF(VALUE('01_raw_data'!U295)&gt;0,VALUE('01_raw_data'!U295),"Check"),"Check")</f>
        <v>28</v>
      </c>
      <c r="W292">
        <f>IFERROR(IF(VALUE('01_raw_data'!V295)&gt;=0, VALUE('01_raw_data'!V295), "Check"), "Check")</f>
        <v>30</v>
      </c>
      <c r="X292">
        <f>IFERROR(IF(VALUE('01_raw_data'!W295)&gt;=0, VALUE('01_raw_data'!W295),"Check"), "Check")</f>
        <v>5</v>
      </c>
      <c r="Y292">
        <f>IFERROR(IF(AND(VALUE('01_raw_data'!X295)&gt;=0, VALUE('01_raw_data'!X295)&lt;=100), VALUE('01_raw_data'!X295), "Check"), "Check")</f>
        <v>79</v>
      </c>
      <c r="Z292" t="str">
        <f>IFERROR(IF(OR(UPPER(TRIM('01_raw_data'!Y295))="YES", UPPER(TRIM('01_raw_data'!Y295))="PROMOTED"),"Promoted", IF(OR(UPPER(TRIM('01_raw_data'!Y295))="NO",UPPER(TRIM('01_raw_data'!Y295))="NOT PROMOTED"), "Not Promoted", "Check")),"Check")</f>
        <v>Not Promoted</v>
      </c>
      <c r="AA292" t="str">
        <f>IFERROR(PROPER(TRIM('01_raw_data'!Z295)), "")</f>
        <v>Master'S</v>
      </c>
      <c r="AB292" t="str">
        <f>IFERROR(PROPER(TRIM('01_raw_data'!AA295)),"")</f>
        <v>European Job Board</v>
      </c>
      <c r="AC292" t="str">
        <f>IFERROR(IF(UPPER(TRIM('01_raw_data'!AB295))="HYBRID","Hybrid",IF(OR(UPPER(TRIM('01_raw_data'!AB295))="REMOTE",UPPER(TRIM('01_raw_data'!AB295))="WFH",UPPER(TRIM('01_raw_data'!AB295))="WORK FROM HOME"),"Remote",IF(OR(UPPER(TRIM('01_raw_data'!AB295))="ONSITE",UPPER(TRIM('01_raw_data'!AB295))="ON-SITE",UPPER(TRIM('01_raw_data'!AB295))="OFFICE"),"Office"))),"Check")</f>
        <v>Office</v>
      </c>
      <c r="AD292" t="str">
        <f>IFERROR(VLOOKUP(UPPER(TRIM('01_raw_data'!AC295)),'09_cost_center'!$A$5:$E$19,1,FALSE), "Check")</f>
        <v>EU-CC202</v>
      </c>
      <c r="AE292" t="str">
        <f>IFERROR(IF(OR(UPPER(TRIM('01_raw_data'!AD295))="CONTRACT", UPPER(TRIM('01_raw_data'!AD295))="CONTRACTOR"), "Contract", IF(OR(PROPER(TRIM('01_raw_data'!AD295))="FTE", UPPER(TRIM('01_raw_data'!AD295))="FULL TIME", UPPER(TRIM('01_raw_data'!AD295))="FULL-TIME"), "Full Time", IF(OR(UPPER(TRIM('01_raw_data'!AD295))="INTERN", UPPER(TRIM('01_raw_data'!AD295))="INTERNSHIP"), "Intern", IF(OR(UPPER(TRIM('01_raw_data'!AD295))="PART TIME", UPPER(TRIM('01_raw_data'!AD295))="PART-TIME"), "Part Time")))), "Check")</f>
        <v>Full Time</v>
      </c>
      <c r="AF292" t="str">
        <f>IFERROR(IF(AND(VALUE('01_raw_data'!AE295)&gt;=0,VALUE('01_raw_data'!AE295)&lt;=100), VALUE('01_raw_data'!AE295), "Check"), "Check")</f>
        <v>Check</v>
      </c>
    </row>
    <row r="293" spans="1:32" x14ac:dyDescent="0.2">
      <c r="A293" t="str">
        <f>"E"&amp;TEXT(VALUE(SUBSTITUTE(UPPER(TRIM('01_raw_data'!A296)),"E","")),"0000")</f>
        <v>E0292</v>
      </c>
      <c r="B293" t="str">
        <f>IF('01_raw_data'!B296="", "", PROPER(TRIM('01_raw_data'!B296)))</f>
        <v>Maria Esposito</v>
      </c>
      <c r="C293" t="str">
        <f>_xlfn.XLOOKUP(PROPER(TRIM('01_raw_data'!C296)),'03_lookups'!$A$4:$A$9,'03_lookups'!$B$4:$B$9,"Needs Review")</f>
        <v>Female</v>
      </c>
      <c r="D293">
        <f>VALUE('01_raw_data'!D296)</f>
        <v>45</v>
      </c>
      <c r="E293" s="17">
        <f>IF(OR('01_raw_data'!E296="", LOWER(TRIM('01_raw_data'!E296))="not available"), "Missing", '01_raw_data'!E296)</f>
        <v>29510</v>
      </c>
      <c r="F293" t="str">
        <f t="shared" si="4"/>
        <v>Valid</v>
      </c>
      <c r="G293" t="str">
        <f>_xlfn.XLOOKUP(UPPER(TRIM('01_raw_data'!F296)),'04_departments'!A296:A351,'04_departments'!C296:C351,"Needs Review")</f>
        <v>Needs Review</v>
      </c>
      <c r="H293" t="str">
        <f>_xlfn.XLOOKUP('01_clean_data'!G293, '04_departments'!$C$5:$C$60,'04_departments'!$D$5:$D$60,"Needs Review")</f>
        <v>Needs Review</v>
      </c>
      <c r="I293" t="str">
        <f>PROPER(TRIM('01_raw_data'!H296))</f>
        <v>Operations Manager</v>
      </c>
      <c r="J293" t="str">
        <f>IFERROR(UPPER('01_raw_data'!I296), "")</f>
        <v>L4</v>
      </c>
      <c r="K293" t="str">
        <f>IFERROR(UPPER('01_raw_data'!J296), "")</f>
        <v>M017</v>
      </c>
      <c r="L293" t="str">
        <f>IFERROR(VLOOKUP(K293,'05_manager_mapping'!$A$5:$B$64,2), "Missing")</f>
        <v>Ines Karlsson</v>
      </c>
      <c r="M293" t="str">
        <f>IFERROR(_xlfn.XLOOKUP('01_raw_data'!L296,'06_location_master'!$B$5:$B$60,'06_location_master'!$C$5:$C$60), "Missing Location")</f>
        <v>Missing Location</v>
      </c>
      <c r="N293" t="str">
        <f>IFERROR(_xlfn.XLOOKUP(M293,'06_location_master'!$C$5:$C$60,'06_location_master'!$D$5:$D$60), "Missing Country")</f>
        <v>Missing Country</v>
      </c>
      <c r="O293" t="str">
        <f>IFERROR(_xlfn.XLOOKUP(M293,'06_location_master'!$C$5:$C$60,'06_location_master'!$E$5:$E$60), "Missing State")</f>
        <v>Missing State</v>
      </c>
      <c r="P293" s="17">
        <f>IFERROR(--'01_raw_data'!O296,"Missing Date")</f>
        <v>42952</v>
      </c>
      <c r="Q293" s="17" t="str">
        <f>IF(TRIM('01_raw_data'!P296)="","", IFERROR('01_raw_data'!P296, "check"))</f>
        <v/>
      </c>
      <c r="R293" t="str">
        <f>IFERROR(IF(OR(UPPER(TRIM('01_raw_data'!Q296))="A",UPPER(TRIM('01_raw_data'!Q296)="ACTVE"),UPPER(TRIM('01_raw_data'!Q296))="ACTIVE"), "Active", IF(OR(UPPER(TRIM('01_raw_data'!Q296)="INACTIVE"),UPPER(TRIM('01_raw_data'!Q296))="INACTVE"),"Inactive",IF(OR(UPPER(TRIM('01_raw_data'!Q296))="EXITED"), "Exited", IF(OR(UPPER(TRIM('01_raw_data'!Q296))="TERMINATED"), "Terminated", IF(OR(UPPER(TRIM('01_raw_data'!Q296))="LEFT"),"Left",IF(OR(UPPER(TRIM('01_raw_data'!Q296))="RESIGNED"),"Resigned")))))),"Check")</f>
        <v>Active</v>
      </c>
      <c r="S293" s="19">
        <f>IFERROR(IF(VALUE('01_raw_data'!R296)&gt;0,VALUE('01_raw_data'!R296),"Check"),"Check")</f>
        <v>100000</v>
      </c>
      <c r="T293" s="19">
        <f>IFERROR(IF(VALUE('01_raw_data'!S296)&gt;0, VALUE('01_raw_data'!S296), "Check"), "Check")</f>
        <v>5000</v>
      </c>
      <c r="U293">
        <f>IFERROR(VLOOKUP(UPPER(TRIM('01_raw_data'!T296)),'07_performance_master'!$A$5:$B$14,2,FALSE),"Check")</f>
        <v>3</v>
      </c>
      <c r="V293">
        <f>IFERROR(IF(VALUE('01_raw_data'!U296)&gt;0,VALUE('01_raw_data'!U296),"Check"),"Check")</f>
        <v>31</v>
      </c>
      <c r="W293">
        <f>IFERROR(IF(VALUE('01_raw_data'!V296)&gt;=0, VALUE('01_raw_data'!V296), "Check"), "Check")</f>
        <v>0</v>
      </c>
      <c r="X293">
        <f>IFERROR(IF(VALUE('01_raw_data'!W296)&gt;=0, VALUE('01_raw_data'!W296),"Check"), "Check")</f>
        <v>5</v>
      </c>
      <c r="Y293">
        <f>IFERROR(IF(AND(VALUE('01_raw_data'!X296)&gt;=0, VALUE('01_raw_data'!X296)&lt;=100), VALUE('01_raw_data'!X296), "Check"), "Check")</f>
        <v>65</v>
      </c>
      <c r="Z293" t="str">
        <f>IFERROR(IF(OR(UPPER(TRIM('01_raw_data'!Y296))="YES", UPPER(TRIM('01_raw_data'!Y296))="PROMOTED"),"Promoted", IF(OR(UPPER(TRIM('01_raw_data'!Y296))="NO",UPPER(TRIM('01_raw_data'!Y296))="NOT PROMOTED"), "Not Promoted", "Check")),"Check")</f>
        <v>Not Promoted</v>
      </c>
      <c r="AA293" t="str">
        <f>IFERROR(PROPER(TRIM('01_raw_data'!Z296)), "")</f>
        <v>Bachelor'S</v>
      </c>
      <c r="AB293" t="str">
        <f>IFERROR(PROPER(TRIM('01_raw_data'!AA296)),"")</f>
        <v>Linkedin</v>
      </c>
      <c r="AC293" t="str">
        <f>IFERROR(IF(UPPER(TRIM('01_raw_data'!AB296))="HYBRID","Hybrid",IF(OR(UPPER(TRIM('01_raw_data'!AB296))="REMOTE",UPPER(TRIM('01_raw_data'!AB296))="WFH",UPPER(TRIM('01_raw_data'!AB296))="WORK FROM HOME"),"Remote",IF(OR(UPPER(TRIM('01_raw_data'!AB296))="ONSITE",UPPER(TRIM('01_raw_data'!AB296))="ON-SITE",UPPER(TRIM('01_raw_data'!AB296))="OFFICE"),"Office"))),"Check")</f>
        <v>Hybrid</v>
      </c>
      <c r="AD293" t="str">
        <f>IFERROR(VLOOKUP(UPPER(TRIM('01_raw_data'!AC296)),'09_cost_center'!$A$5:$E$19,1,FALSE), "Check")</f>
        <v>EU-CC401</v>
      </c>
      <c r="AE293" t="str">
        <f>IFERROR(IF(OR(UPPER(TRIM('01_raw_data'!AD296))="CONTRACT", UPPER(TRIM('01_raw_data'!AD296))="CONTRACTOR"), "Contract", IF(OR(PROPER(TRIM('01_raw_data'!AD296))="FTE", UPPER(TRIM('01_raw_data'!AD296))="FULL TIME", UPPER(TRIM('01_raw_data'!AD296))="FULL-TIME"), "Full Time", IF(OR(UPPER(TRIM('01_raw_data'!AD296))="INTERN", UPPER(TRIM('01_raw_data'!AD296))="INTERNSHIP"), "Intern", IF(OR(UPPER(TRIM('01_raw_data'!AD296))="PART TIME", UPPER(TRIM('01_raw_data'!AD296))="PART-TIME"), "Part Time")))), "Check")</f>
        <v>Full Time</v>
      </c>
      <c r="AF293">
        <f>IFERROR(IF(AND(VALUE('01_raw_data'!AE296)&gt;=0,VALUE('01_raw_data'!AE296)&lt;=100), VALUE('01_raw_data'!AE296), "Check"), "Check")</f>
        <v>65</v>
      </c>
    </row>
    <row r="294" spans="1:32" x14ac:dyDescent="0.2">
      <c r="A294" t="str">
        <f>"E"&amp;TEXT(VALUE(SUBSTITUTE(UPPER(TRIM('01_raw_data'!A297)),"E","")),"0000")</f>
        <v>E0293</v>
      </c>
      <c r="B294" t="str">
        <f>IF('01_raw_data'!B297="", "", PROPER(TRIM('01_raw_data'!B297)))</f>
        <v>Lucas Dubois</v>
      </c>
      <c r="C294" t="str">
        <f>_xlfn.XLOOKUP(PROPER(TRIM('01_raw_data'!C297)),'03_lookups'!$A$4:$A$9,'03_lookups'!$B$4:$B$9,"Needs Review")</f>
        <v>Female</v>
      </c>
      <c r="D294">
        <f>VALUE('01_raw_data'!D297)</f>
        <v>54</v>
      </c>
      <c r="E294" s="17">
        <f>IF(OR('01_raw_data'!E297="", LOWER(TRIM('01_raw_data'!E297))="not available"), "Missing", '01_raw_data'!E297)</f>
        <v>26448</v>
      </c>
      <c r="F294" t="str">
        <f t="shared" si="4"/>
        <v>Valid</v>
      </c>
      <c r="G294" t="str">
        <f>_xlfn.XLOOKUP(UPPER(TRIM('01_raw_data'!F297)),'04_departments'!A297:A352,'04_departments'!C297:C352,"Needs Review")</f>
        <v>Needs Review</v>
      </c>
      <c r="H294" t="str">
        <f>_xlfn.XLOOKUP('01_clean_data'!G294, '04_departments'!$C$5:$C$60,'04_departments'!$D$5:$D$60,"Needs Review")</f>
        <v>Needs Review</v>
      </c>
      <c r="I294" t="str">
        <f>PROPER(TRIM('01_raw_data'!H297))</f>
        <v>Operations Analyst</v>
      </c>
      <c r="J294" t="str">
        <f>IFERROR(UPPER('01_raw_data'!I297), "")</f>
        <v>L2</v>
      </c>
      <c r="K294" t="str">
        <f>IFERROR(UPPER('01_raw_data'!J297), "")</f>
        <v>M042</v>
      </c>
      <c r="L294" t="str">
        <f>IFERROR(VLOOKUP(K294,'05_manager_mapping'!$A$5:$B$64,2), "Missing")</f>
        <v>Paul Schneider</v>
      </c>
      <c r="M294" t="str">
        <f>IFERROR(_xlfn.XLOOKUP('01_raw_data'!L297,'06_location_master'!$B$5:$B$60,'06_location_master'!$C$5:$C$60), "Missing Location")</f>
        <v>Berlin</v>
      </c>
      <c r="N294" t="str">
        <f>IFERROR(_xlfn.XLOOKUP(M294,'06_location_master'!$C$5:$C$60,'06_location_master'!$D$5:$D$60), "Missing Country")</f>
        <v>Germany</v>
      </c>
      <c r="O294" t="str">
        <f>IFERROR(_xlfn.XLOOKUP(M294,'06_location_master'!$C$5:$C$60,'06_location_master'!$E$5:$E$60), "Missing State")</f>
        <v>Berlin</v>
      </c>
      <c r="P294" s="17">
        <f>IFERROR(--'01_raw_data'!O297,"Missing Date")</f>
        <v>44782</v>
      </c>
      <c r="Q294" s="17" t="str">
        <f>IF(TRIM('01_raw_data'!P297)="","", IFERROR('01_raw_data'!P297, "check"))</f>
        <v/>
      </c>
      <c r="R294" t="str">
        <f>IFERROR(IF(OR(UPPER(TRIM('01_raw_data'!Q297))="A",UPPER(TRIM('01_raw_data'!Q297)="ACTVE"),UPPER(TRIM('01_raw_data'!Q297))="ACTIVE"), "Active", IF(OR(UPPER(TRIM('01_raw_data'!Q297)="INACTIVE"),UPPER(TRIM('01_raw_data'!Q297))="INACTVE"),"Inactive",IF(OR(UPPER(TRIM('01_raw_data'!Q297))="EXITED"), "Exited", IF(OR(UPPER(TRIM('01_raw_data'!Q297))="TERMINATED"), "Terminated", IF(OR(UPPER(TRIM('01_raw_data'!Q297))="LEFT"),"Left",IF(OR(UPPER(TRIM('01_raw_data'!Q297))="RESIGNED"),"Resigned")))))),"Check")</f>
        <v>Active</v>
      </c>
      <c r="S294" s="19">
        <f>IFERROR(IF(VALUE('01_raw_data'!R297)&gt;0,VALUE('01_raw_data'!R297),"Check"),"Check")</f>
        <v>63000</v>
      </c>
      <c r="T294" s="19">
        <f>IFERROR(IF(VALUE('01_raw_data'!S297)&gt;0, VALUE('01_raw_data'!S297), "Check"), "Check")</f>
        <v>5700</v>
      </c>
      <c r="U294">
        <f>IFERROR(VLOOKUP(UPPER(TRIM('01_raw_data'!T297)),'07_performance_master'!$A$5:$B$14,2,FALSE),"Check")</f>
        <v>4</v>
      </c>
      <c r="V294">
        <f>IFERROR(IF(VALUE('01_raw_data'!U297)&gt;0,VALUE('01_raw_data'!U297),"Check"),"Check")</f>
        <v>25</v>
      </c>
      <c r="W294">
        <f>IFERROR(IF(VALUE('01_raw_data'!V297)&gt;=0, VALUE('01_raw_data'!V297), "Check"), "Check")</f>
        <v>6</v>
      </c>
      <c r="X294">
        <f>IFERROR(IF(VALUE('01_raw_data'!W297)&gt;=0, VALUE('01_raw_data'!W297),"Check"), "Check")</f>
        <v>26</v>
      </c>
      <c r="Y294">
        <f>IFERROR(IF(AND(VALUE('01_raw_data'!X297)&gt;=0, VALUE('01_raw_data'!X297)&lt;=100), VALUE('01_raw_data'!X297), "Check"), "Check")</f>
        <v>53</v>
      </c>
      <c r="Z294" t="str">
        <f>IFERROR(IF(OR(UPPER(TRIM('01_raw_data'!Y297))="YES", UPPER(TRIM('01_raw_data'!Y297))="PROMOTED"),"Promoted", IF(OR(UPPER(TRIM('01_raw_data'!Y297))="NO",UPPER(TRIM('01_raw_data'!Y297))="NOT PROMOTED"), "Not Promoted", "Check")),"Check")</f>
        <v>Not Promoted</v>
      </c>
      <c r="AA294" t="str">
        <f>IFERROR(PROPER(TRIM('01_raw_data'!Z297)), "")</f>
        <v>Master'S</v>
      </c>
      <c r="AB294" t="str">
        <f>IFERROR(PROPER(TRIM('01_raw_data'!AA297)),"")</f>
        <v>Employee Referral</v>
      </c>
      <c r="AC294" t="str">
        <f>IFERROR(IF(UPPER(TRIM('01_raw_data'!AB297))="HYBRID","Hybrid",IF(OR(UPPER(TRIM('01_raw_data'!AB297))="REMOTE",UPPER(TRIM('01_raw_data'!AB297))="WFH",UPPER(TRIM('01_raw_data'!AB297))="WORK FROM HOME"),"Remote",IF(OR(UPPER(TRIM('01_raw_data'!AB297))="ONSITE",UPPER(TRIM('01_raw_data'!AB297))="ON-SITE",UPPER(TRIM('01_raw_data'!AB297))="OFFICE"),"Office"))),"Check")</f>
        <v>Hybrid</v>
      </c>
      <c r="AD294" t="str">
        <f>IFERROR(VLOOKUP(UPPER(TRIM('01_raw_data'!AC297)),'09_cost_center'!$A$5:$E$19,1,FALSE), "Check")</f>
        <v>EU-CC401</v>
      </c>
      <c r="AE294" t="str">
        <f>IFERROR(IF(OR(UPPER(TRIM('01_raw_data'!AD297))="CONTRACT", UPPER(TRIM('01_raw_data'!AD297))="CONTRACTOR"), "Contract", IF(OR(PROPER(TRIM('01_raw_data'!AD297))="FTE", UPPER(TRIM('01_raw_data'!AD297))="FULL TIME", UPPER(TRIM('01_raw_data'!AD297))="FULL-TIME"), "Full Time", IF(OR(UPPER(TRIM('01_raw_data'!AD297))="INTERN", UPPER(TRIM('01_raw_data'!AD297))="INTERNSHIP"), "Intern", IF(OR(UPPER(TRIM('01_raw_data'!AD297))="PART TIME", UPPER(TRIM('01_raw_data'!AD297))="PART-TIME"), "Part Time")))), "Check")</f>
        <v>Part Time</v>
      </c>
      <c r="AF294">
        <f>IFERROR(IF(AND(VALUE('01_raw_data'!AE297)&gt;=0,VALUE('01_raw_data'!AE297)&lt;=100), VALUE('01_raw_data'!AE297), "Check"), "Check")</f>
        <v>60.8</v>
      </c>
    </row>
    <row r="295" spans="1:32" x14ac:dyDescent="0.2">
      <c r="A295" t="str">
        <f>"E"&amp;TEXT(VALUE(SUBSTITUTE(UPPER(TRIM('01_raw_data'!A298)),"E","")),"0000")</f>
        <v>E0294</v>
      </c>
      <c r="B295" t="str">
        <f>IF('01_raw_data'!B298="", "", PROPER(TRIM('01_raw_data'!B298)))</f>
        <v>Aurora Marino</v>
      </c>
      <c r="C295" t="str">
        <f>_xlfn.XLOOKUP(PROPER(TRIM('01_raw_data'!C298)),'03_lookups'!$A$4:$A$9,'03_lookups'!$B$4:$B$9,"Needs Review")</f>
        <v>Female</v>
      </c>
      <c r="D295">
        <f>VALUE('01_raw_data'!D298)</f>
        <v>29</v>
      </c>
      <c r="E295" s="17">
        <f>IF(OR('01_raw_data'!E298="", LOWER(TRIM('01_raw_data'!E298))="not available"), "Missing", '01_raw_data'!E298)</f>
        <v>35541</v>
      </c>
      <c r="F295" t="str">
        <f t="shared" si="4"/>
        <v>Valid</v>
      </c>
      <c r="G295" t="str">
        <f>_xlfn.XLOOKUP(UPPER(TRIM('01_raw_data'!F298)),'04_departments'!A298:A353,'04_departments'!C298:C353,"Needs Review")</f>
        <v>Needs Review</v>
      </c>
      <c r="H295" t="str">
        <f>_xlfn.XLOOKUP('01_clean_data'!G295, '04_departments'!$C$5:$C$60,'04_departments'!$D$5:$D$60,"Needs Review")</f>
        <v>Needs Review</v>
      </c>
      <c r="I295" t="str">
        <f>PROPER(TRIM('01_raw_data'!H298))</f>
        <v>Operations Analyst</v>
      </c>
      <c r="J295" t="str">
        <f>IFERROR(UPPER('01_raw_data'!I298), "")</f>
        <v>L3</v>
      </c>
      <c r="K295" t="str">
        <f>IFERROR(UPPER('01_raw_data'!J298), "")</f>
        <v>M042</v>
      </c>
      <c r="L295" t="str">
        <f>IFERROR(VLOOKUP(K295,'05_manager_mapping'!$A$5:$B$64,2), "Missing")</f>
        <v>Paul Schneider</v>
      </c>
      <c r="M295" t="str">
        <f>IFERROR(_xlfn.XLOOKUP('01_raw_data'!L298,'06_location_master'!$B$5:$B$60,'06_location_master'!$C$5:$C$60), "Missing Location")</f>
        <v>London</v>
      </c>
      <c r="N295" t="str">
        <f>IFERROR(_xlfn.XLOOKUP(M295,'06_location_master'!$C$5:$C$60,'06_location_master'!$D$5:$D$60), "Missing Country")</f>
        <v>United Kingdom</v>
      </c>
      <c r="O295" t="str">
        <f>IFERROR(_xlfn.XLOOKUP(M295,'06_location_master'!$C$5:$C$60,'06_location_master'!$E$5:$E$60), "Missing State")</f>
        <v>England</v>
      </c>
      <c r="P295" s="17">
        <f>IFERROR(--'01_raw_data'!O298,"Missing Date")</f>
        <v>43043</v>
      </c>
      <c r="Q295" s="17" t="str">
        <f>IF(TRIM('01_raw_data'!P298)="","", IFERROR('01_raw_data'!P298, "check"))</f>
        <v/>
      </c>
      <c r="R295" t="str">
        <f>IFERROR(IF(OR(UPPER(TRIM('01_raw_data'!Q298))="A",UPPER(TRIM('01_raw_data'!Q298)="ACTVE"),UPPER(TRIM('01_raw_data'!Q298))="ACTIVE"), "Active", IF(OR(UPPER(TRIM('01_raw_data'!Q298)="INACTIVE"),UPPER(TRIM('01_raw_data'!Q298))="INACTVE"),"Inactive",IF(OR(UPPER(TRIM('01_raw_data'!Q298))="EXITED"), "Exited", IF(OR(UPPER(TRIM('01_raw_data'!Q298))="TERMINATED"), "Terminated", IF(OR(UPPER(TRIM('01_raw_data'!Q298))="LEFT"),"Left",IF(OR(UPPER(TRIM('01_raw_data'!Q298))="RESIGNED"),"Resigned")))))),"Check")</f>
        <v>Active</v>
      </c>
      <c r="S295" s="19">
        <f>IFERROR(IF(VALUE('01_raw_data'!R298)&gt;0,VALUE('01_raw_data'!R298),"Check"),"Check")</f>
        <v>95000</v>
      </c>
      <c r="T295" s="19">
        <f>IFERROR(IF(VALUE('01_raw_data'!S298)&gt;0, VALUE('01_raw_data'!S298), "Check"), "Check")</f>
        <v>1900</v>
      </c>
      <c r="U295">
        <f>IFERROR(VLOOKUP(UPPER(TRIM('01_raw_data'!T298)),'07_performance_master'!$A$5:$B$14,2,FALSE),"Check")</f>
        <v>2</v>
      </c>
      <c r="V295">
        <f>IFERROR(IF(VALUE('01_raw_data'!U298)&gt;0,VALUE('01_raw_data'!U298),"Check"),"Check")</f>
        <v>20</v>
      </c>
      <c r="W295">
        <f>IFERROR(IF(VALUE('01_raw_data'!V298)&gt;=0, VALUE('01_raw_data'!V298), "Check"), "Check")</f>
        <v>22</v>
      </c>
      <c r="X295">
        <f>IFERROR(IF(VALUE('01_raw_data'!W298)&gt;=0, VALUE('01_raw_data'!W298),"Check"), "Check")</f>
        <v>0</v>
      </c>
      <c r="Y295">
        <f>IFERROR(IF(AND(VALUE('01_raw_data'!X298)&gt;=0, VALUE('01_raw_data'!X298)&lt;=100), VALUE('01_raw_data'!X298), "Check"), "Check")</f>
        <v>59</v>
      </c>
      <c r="Z295" t="str">
        <f>IFERROR(IF(OR(UPPER(TRIM('01_raw_data'!Y298))="YES", UPPER(TRIM('01_raw_data'!Y298))="PROMOTED"),"Promoted", IF(OR(UPPER(TRIM('01_raw_data'!Y298))="NO",UPPER(TRIM('01_raw_data'!Y298))="NOT PROMOTED"), "Not Promoted", "Check")),"Check")</f>
        <v>Not Promoted</v>
      </c>
      <c r="AA295" t="str">
        <f>IFERROR(PROPER(TRIM('01_raw_data'!Z298)), "")</f>
        <v>Diploma</v>
      </c>
      <c r="AB295" t="str">
        <f>IFERROR(PROPER(TRIM('01_raw_data'!AA298)),"")</f>
        <v>Agency</v>
      </c>
      <c r="AC295" t="str">
        <f>IFERROR(IF(UPPER(TRIM('01_raw_data'!AB298))="HYBRID","Hybrid",IF(OR(UPPER(TRIM('01_raw_data'!AB298))="REMOTE",UPPER(TRIM('01_raw_data'!AB298))="WFH",UPPER(TRIM('01_raw_data'!AB298))="WORK FROM HOME"),"Remote",IF(OR(UPPER(TRIM('01_raw_data'!AB298))="ONSITE",UPPER(TRIM('01_raw_data'!AB298))="ON-SITE",UPPER(TRIM('01_raw_data'!AB298))="OFFICE"),"Office"))),"Check")</f>
        <v>Hybrid</v>
      </c>
      <c r="AD295" t="str">
        <f>IFERROR(VLOOKUP(UPPER(TRIM('01_raw_data'!AC298)),'09_cost_center'!$A$5:$E$19,1,FALSE), "Check")</f>
        <v>EU-CC401</v>
      </c>
      <c r="AE295" t="str">
        <f>IFERROR(IF(OR(UPPER(TRIM('01_raw_data'!AD298))="CONTRACT", UPPER(TRIM('01_raw_data'!AD298))="CONTRACTOR"), "Contract", IF(OR(PROPER(TRIM('01_raw_data'!AD298))="FTE", UPPER(TRIM('01_raw_data'!AD298))="FULL TIME", UPPER(TRIM('01_raw_data'!AD298))="FULL-TIME"), "Full Time", IF(OR(UPPER(TRIM('01_raw_data'!AD298))="INTERN", UPPER(TRIM('01_raw_data'!AD298))="INTERNSHIP"), "Intern", IF(OR(UPPER(TRIM('01_raw_data'!AD298))="PART TIME", UPPER(TRIM('01_raw_data'!AD298))="PART-TIME"), "Part Time")))), "Check")</f>
        <v>Full Time</v>
      </c>
      <c r="AF295">
        <f>IFERROR(IF(AND(VALUE('01_raw_data'!AE298)&gt;=0,VALUE('01_raw_data'!AE298)&lt;=100), VALUE('01_raw_data'!AE298), "Check"), "Check")</f>
        <v>53.6</v>
      </c>
    </row>
    <row r="296" spans="1:32" x14ac:dyDescent="0.2">
      <c r="A296" t="str">
        <f>"E"&amp;TEXT(VALUE(SUBSTITUTE(UPPER(TRIM('01_raw_data'!A299)),"E","")),"0000")</f>
        <v>E0295</v>
      </c>
      <c r="B296" t="str">
        <f>IF('01_raw_data'!B299="", "", PROPER(TRIM('01_raw_data'!B299)))</f>
        <v>Chloe Colombo</v>
      </c>
      <c r="C296" t="str">
        <f>_xlfn.XLOOKUP(PROPER(TRIM('01_raw_data'!C299)),'03_lookups'!$A$4:$A$9,'03_lookups'!$B$4:$B$9,"Needs Review")</f>
        <v>Female</v>
      </c>
      <c r="D296">
        <f>VALUE('01_raw_data'!D299)</f>
        <v>22</v>
      </c>
      <c r="E296" s="17">
        <f>IF(OR('01_raw_data'!E299="", LOWER(TRIM('01_raw_data'!E299))="not available"), "Missing", '01_raw_data'!E299)</f>
        <v>38027</v>
      </c>
      <c r="F296" t="str">
        <f t="shared" si="4"/>
        <v>Valid</v>
      </c>
      <c r="G296" t="str">
        <f>_xlfn.XLOOKUP(UPPER(TRIM('01_raw_data'!F299)),'04_departments'!A299:A354,'04_departments'!C299:C354,"Needs Review")</f>
        <v>Needs Review</v>
      </c>
      <c r="H296" t="str">
        <f>_xlfn.XLOOKUP('01_clean_data'!G296, '04_departments'!$C$5:$C$60,'04_departments'!$D$5:$D$60,"Needs Review")</f>
        <v>Needs Review</v>
      </c>
      <c r="I296" t="str">
        <f>PROPER(TRIM('01_raw_data'!H299))</f>
        <v>Process Lead</v>
      </c>
      <c r="J296" t="str">
        <f>IFERROR(UPPER('01_raw_data'!I299), "")</f>
        <v>L3</v>
      </c>
      <c r="K296" t="str">
        <f>IFERROR(UPPER('01_raw_data'!J299), "")</f>
        <v>M042</v>
      </c>
      <c r="L296" t="str">
        <f>IFERROR(VLOOKUP(K296,'05_manager_mapping'!$A$5:$B$64,2), "Missing")</f>
        <v>Paul Schneider</v>
      </c>
      <c r="M296" t="str">
        <f>IFERROR(_xlfn.XLOOKUP('01_raw_data'!L299,'06_location_master'!$B$5:$B$60,'06_location_master'!$C$5:$C$60), "Missing Location")</f>
        <v>Dublin</v>
      </c>
      <c r="N296" t="str">
        <f>IFERROR(_xlfn.XLOOKUP(M296,'06_location_master'!$C$5:$C$60,'06_location_master'!$D$5:$D$60), "Missing Country")</f>
        <v>Ireland</v>
      </c>
      <c r="O296" t="str">
        <f>IFERROR(_xlfn.XLOOKUP(M296,'06_location_master'!$C$5:$C$60,'06_location_master'!$E$5:$E$60), "Missing State")</f>
        <v>Leinster</v>
      </c>
      <c r="P296" s="17">
        <f>IFERROR(--'01_raw_data'!O299,"Missing Date")</f>
        <v>43824</v>
      </c>
      <c r="Q296" s="17" t="str">
        <f>IF(TRIM('01_raw_data'!P299)="","", IFERROR('01_raw_data'!P299, "check"))</f>
        <v/>
      </c>
      <c r="R296" t="str">
        <f>IFERROR(IF(OR(UPPER(TRIM('01_raw_data'!Q299))="A",UPPER(TRIM('01_raw_data'!Q299)="ACTVE"),UPPER(TRIM('01_raw_data'!Q299))="ACTIVE"), "Active", IF(OR(UPPER(TRIM('01_raw_data'!Q299)="INACTIVE"),UPPER(TRIM('01_raw_data'!Q299))="INACTVE"),"Inactive",IF(OR(UPPER(TRIM('01_raw_data'!Q299))="EXITED"), "Exited", IF(OR(UPPER(TRIM('01_raw_data'!Q299))="TERMINATED"), "Terminated", IF(OR(UPPER(TRIM('01_raw_data'!Q299))="LEFT"),"Left",IF(OR(UPPER(TRIM('01_raw_data'!Q299))="RESIGNED"),"Resigned")))))),"Check")</f>
        <v>Active</v>
      </c>
      <c r="S296" s="19">
        <f>IFERROR(IF(VALUE('01_raw_data'!R299)&gt;0,VALUE('01_raw_data'!R299),"Check"),"Check")</f>
        <v>86000</v>
      </c>
      <c r="T296" s="19" t="str">
        <f>IFERROR(IF(VALUE('01_raw_data'!S299)&gt;0, VALUE('01_raw_data'!S299), "Check"), "Check")</f>
        <v>Check</v>
      </c>
      <c r="U296">
        <f>IFERROR(VLOOKUP(UPPER(TRIM('01_raw_data'!T299)),'07_performance_master'!$A$5:$B$14,2,FALSE),"Check")</f>
        <v>3</v>
      </c>
      <c r="V296">
        <f>IFERROR(IF(VALUE('01_raw_data'!U299)&gt;0,VALUE('01_raw_data'!U299),"Check"),"Check")</f>
        <v>24</v>
      </c>
      <c r="W296">
        <f>IFERROR(IF(VALUE('01_raw_data'!V299)&gt;=0, VALUE('01_raw_data'!V299), "Check"), "Check")</f>
        <v>6</v>
      </c>
      <c r="X296">
        <f>IFERROR(IF(VALUE('01_raw_data'!W299)&gt;=0, VALUE('01_raw_data'!W299),"Check"), "Check")</f>
        <v>13</v>
      </c>
      <c r="Y296">
        <f>IFERROR(IF(AND(VALUE('01_raw_data'!X299)&gt;=0, VALUE('01_raw_data'!X299)&lt;=100), VALUE('01_raw_data'!X299), "Check"), "Check")</f>
        <v>57</v>
      </c>
      <c r="Z296" t="str">
        <f>IFERROR(IF(OR(UPPER(TRIM('01_raw_data'!Y299))="YES", UPPER(TRIM('01_raw_data'!Y299))="PROMOTED"),"Promoted", IF(OR(UPPER(TRIM('01_raw_data'!Y299))="NO",UPPER(TRIM('01_raw_data'!Y299))="NOT PROMOTED"), "Not Promoted", "Check")),"Check")</f>
        <v>Not Promoted</v>
      </c>
      <c r="AA296" t="str">
        <f>IFERROR(PROPER(TRIM('01_raw_data'!Z299)), "")</f>
        <v>Bachelor'S</v>
      </c>
      <c r="AB296" t="str">
        <f>IFERROR(PROPER(TRIM('01_raw_data'!AA299)),"")</f>
        <v>Company Careers Page</v>
      </c>
      <c r="AC296" t="str">
        <f>IFERROR(IF(UPPER(TRIM('01_raw_data'!AB299))="HYBRID","Hybrid",IF(OR(UPPER(TRIM('01_raw_data'!AB299))="REMOTE",UPPER(TRIM('01_raw_data'!AB299))="WFH",UPPER(TRIM('01_raw_data'!AB299))="WORK FROM HOME"),"Remote",IF(OR(UPPER(TRIM('01_raw_data'!AB299))="ONSITE",UPPER(TRIM('01_raw_data'!AB299))="ON-SITE",UPPER(TRIM('01_raw_data'!AB299))="OFFICE"),"Office"))),"Check")</f>
        <v>Remote</v>
      </c>
      <c r="AD296" t="str">
        <f>IFERROR(VLOOKUP(UPPER(TRIM('01_raw_data'!AC299)),'09_cost_center'!$A$5:$E$19,1,FALSE), "Check")</f>
        <v>EU-CC401</v>
      </c>
      <c r="AE296" t="str">
        <f>IFERROR(IF(OR(UPPER(TRIM('01_raw_data'!AD299))="CONTRACT", UPPER(TRIM('01_raw_data'!AD299))="CONTRACTOR"), "Contract", IF(OR(PROPER(TRIM('01_raw_data'!AD299))="FTE", UPPER(TRIM('01_raw_data'!AD299))="FULL TIME", UPPER(TRIM('01_raw_data'!AD299))="FULL-TIME"), "Full Time", IF(OR(UPPER(TRIM('01_raw_data'!AD299))="INTERN", UPPER(TRIM('01_raw_data'!AD299))="INTERNSHIP"), "Intern", IF(OR(UPPER(TRIM('01_raw_data'!AD299))="PART TIME", UPPER(TRIM('01_raw_data'!AD299))="PART-TIME"), "Part Time")))), "Check")</f>
        <v>Part Time</v>
      </c>
      <c r="AF296">
        <f>IFERROR(IF(AND(VALUE('01_raw_data'!AE299)&gt;=0,VALUE('01_raw_data'!AE299)&lt;=100), VALUE('01_raw_data'!AE299), "Check"), "Check")</f>
        <v>56.5</v>
      </c>
    </row>
    <row r="297" spans="1:32" x14ac:dyDescent="0.2">
      <c r="A297" t="str">
        <f>"E"&amp;TEXT(VALUE(SUBSTITUTE(UPPER(TRIM('01_raw_data'!A300)),"E","")),"0000")</f>
        <v>E0296</v>
      </c>
      <c r="B297" t="str">
        <f>IF('01_raw_data'!B300="", "", PROPER(TRIM('01_raw_data'!B300)))</f>
        <v>Maria Ryan</v>
      </c>
      <c r="C297" t="str">
        <f>_xlfn.XLOOKUP(PROPER(TRIM('01_raw_data'!C300)),'03_lookups'!$A$4:$A$9,'03_lookups'!$B$4:$B$9,"Needs Review")</f>
        <v>Male</v>
      </c>
      <c r="D297">
        <f>VALUE('01_raw_data'!D300)</f>
        <v>23</v>
      </c>
      <c r="E297" s="17">
        <f>IF(OR('01_raw_data'!E300="", LOWER(TRIM('01_raw_data'!E300))="not available"), "Missing", '01_raw_data'!E300)</f>
        <v>37560</v>
      </c>
      <c r="F297" t="str">
        <f t="shared" si="4"/>
        <v>Valid</v>
      </c>
      <c r="G297" t="str">
        <f>_xlfn.XLOOKUP(UPPER(TRIM('01_raw_data'!F300)),'04_departments'!A300:A355,'04_departments'!C300:C355,"Needs Review")</f>
        <v>Needs Review</v>
      </c>
      <c r="H297" t="str">
        <f>_xlfn.XLOOKUP('01_clean_data'!G297, '04_departments'!$C$5:$C$60,'04_departments'!$D$5:$D$60,"Needs Review")</f>
        <v>Needs Review</v>
      </c>
      <c r="I297" t="str">
        <f>PROPER(TRIM('01_raw_data'!H300))</f>
        <v>Platform Engineer</v>
      </c>
      <c r="J297" t="str">
        <f>IFERROR(UPPER('01_raw_data'!I300), "")</f>
        <v>L1</v>
      </c>
      <c r="K297" t="str">
        <f>IFERROR(UPPER('01_raw_data'!J300), "")</f>
        <v>M001</v>
      </c>
      <c r="L297" t="str">
        <f>IFERROR(VLOOKUP(K297,'05_manager_mapping'!$A$5:$B$64,2), "Missing")</f>
        <v>Milan Leroy</v>
      </c>
      <c r="M297" t="str">
        <f>IFERROR(_xlfn.XLOOKUP('01_raw_data'!L300,'06_location_master'!$B$5:$B$60,'06_location_master'!$C$5:$C$60), "Missing Location")</f>
        <v>Manchester</v>
      </c>
      <c r="N297" t="str">
        <f>IFERROR(_xlfn.XLOOKUP(M297,'06_location_master'!$C$5:$C$60,'06_location_master'!$D$5:$D$60), "Missing Country")</f>
        <v>United Kingdom</v>
      </c>
      <c r="O297" t="str">
        <f>IFERROR(_xlfn.XLOOKUP(M297,'06_location_master'!$C$5:$C$60,'06_location_master'!$E$5:$E$60), "Missing State")</f>
        <v>England</v>
      </c>
      <c r="P297" s="17">
        <f>IFERROR(--'01_raw_data'!O300,"Missing Date")</f>
        <v>43904</v>
      </c>
      <c r="Q297" s="17">
        <f>IF(TRIM('01_raw_data'!P300)="","", IFERROR('01_raw_data'!P300, "check"))</f>
        <v>44145</v>
      </c>
      <c r="R297" t="str">
        <f>IFERROR(IF(OR(UPPER(TRIM('01_raw_data'!Q300))="A",UPPER(TRIM('01_raw_data'!Q300)="ACTVE"),UPPER(TRIM('01_raw_data'!Q300))="ACTIVE"), "Active", IF(OR(UPPER(TRIM('01_raw_data'!Q300)="INACTIVE"),UPPER(TRIM('01_raw_data'!Q300))="INACTVE"),"Inactive",IF(OR(UPPER(TRIM('01_raw_data'!Q300))="EXITED"), "Exited", IF(OR(UPPER(TRIM('01_raw_data'!Q300))="TERMINATED"), "Terminated", IF(OR(UPPER(TRIM('01_raw_data'!Q300))="LEFT"),"Left",IF(OR(UPPER(TRIM('01_raw_data'!Q300))="RESIGNED"),"Resigned")))))),"Check")</f>
        <v>Exited</v>
      </c>
      <c r="S297" s="19">
        <f>IFERROR(IF(VALUE('01_raw_data'!R300)&gt;0,VALUE('01_raw_data'!R300),"Check"),"Check")</f>
        <v>41000</v>
      </c>
      <c r="T297" s="19">
        <f>IFERROR(IF(VALUE('01_raw_data'!S300)&gt;0, VALUE('01_raw_data'!S300), "Check"), "Check")</f>
        <v>2000</v>
      </c>
      <c r="U297">
        <f>IFERROR(VLOOKUP(UPPER(TRIM('01_raw_data'!T300)),'07_performance_master'!$A$5:$B$14,2,FALSE),"Check")</f>
        <v>3</v>
      </c>
      <c r="V297">
        <f>IFERROR(IF(VALUE('01_raw_data'!U300)&gt;0,VALUE('01_raw_data'!U300),"Check"),"Check")</f>
        <v>39</v>
      </c>
      <c r="W297">
        <f>IFERROR(IF(VALUE('01_raw_data'!V300)&gt;=0, VALUE('01_raw_data'!V300), "Check"), "Check")</f>
        <v>18</v>
      </c>
      <c r="X297">
        <f>IFERROR(IF(VALUE('01_raw_data'!W300)&gt;=0, VALUE('01_raw_data'!W300),"Check"), "Check")</f>
        <v>8</v>
      </c>
      <c r="Y297">
        <f>IFERROR(IF(AND(VALUE('01_raw_data'!X300)&gt;=0, VALUE('01_raw_data'!X300)&lt;=100), VALUE('01_raw_data'!X300), "Check"), "Check")</f>
        <v>39</v>
      </c>
      <c r="Z297" t="str">
        <f>IFERROR(IF(OR(UPPER(TRIM('01_raw_data'!Y300))="YES", UPPER(TRIM('01_raw_data'!Y300))="PROMOTED"),"Promoted", IF(OR(UPPER(TRIM('01_raw_data'!Y300))="NO",UPPER(TRIM('01_raw_data'!Y300))="NOT PROMOTED"), "Not Promoted", "Check")),"Check")</f>
        <v>Not Promoted</v>
      </c>
      <c r="AA297" t="str">
        <f>IFERROR(PROPER(TRIM('01_raw_data'!Z300)), "")</f>
        <v>Bachelor'S</v>
      </c>
      <c r="AB297" t="str">
        <f>IFERROR(PROPER(TRIM('01_raw_data'!AA300)),"")</f>
        <v>Internal Transfer</v>
      </c>
      <c r="AC297" t="str">
        <f>IFERROR(IF(UPPER(TRIM('01_raw_data'!AB300))="HYBRID","Hybrid",IF(OR(UPPER(TRIM('01_raw_data'!AB300))="REMOTE",UPPER(TRIM('01_raw_data'!AB300))="WFH",UPPER(TRIM('01_raw_data'!AB300))="WORK FROM HOME"),"Remote",IF(OR(UPPER(TRIM('01_raw_data'!AB300))="ONSITE",UPPER(TRIM('01_raw_data'!AB300))="ON-SITE",UPPER(TRIM('01_raw_data'!AB300))="OFFICE"),"Office"))),"Check")</f>
        <v>Hybrid</v>
      </c>
      <c r="AD297" t="str">
        <f>IFERROR(VLOOKUP(UPPER(TRIM('01_raw_data'!AC300)),'09_cost_center'!$A$5:$E$19,1,FALSE), "Check")</f>
        <v>EU-CC101</v>
      </c>
      <c r="AE297" t="str">
        <f>IFERROR(IF(OR(UPPER(TRIM('01_raw_data'!AD300))="CONTRACT", UPPER(TRIM('01_raw_data'!AD300))="CONTRACTOR"), "Contract", IF(OR(PROPER(TRIM('01_raw_data'!AD300))="FTE", UPPER(TRIM('01_raw_data'!AD300))="FULL TIME", UPPER(TRIM('01_raw_data'!AD300))="FULL-TIME"), "Full Time", IF(OR(UPPER(TRIM('01_raw_data'!AD300))="INTERN", UPPER(TRIM('01_raw_data'!AD300))="INTERNSHIP"), "Intern", IF(OR(UPPER(TRIM('01_raw_data'!AD300))="PART TIME", UPPER(TRIM('01_raw_data'!AD300))="PART-TIME"), "Part Time")))), "Check")</f>
        <v>Contract</v>
      </c>
      <c r="AF297">
        <f>IFERROR(IF(AND(VALUE('01_raw_data'!AE300)&gt;=0,VALUE('01_raw_data'!AE300)&lt;=100), VALUE('01_raw_data'!AE300), "Check"), "Check")</f>
        <v>56.4</v>
      </c>
    </row>
    <row r="298" spans="1:32" x14ac:dyDescent="0.2">
      <c r="A298" t="str">
        <f>"E"&amp;TEXT(VALUE(SUBSTITUTE(UPPER(TRIM('01_raw_data'!A301)),"E","")),"0000")</f>
        <v>E0297</v>
      </c>
      <c r="B298" t="str">
        <f>IF('01_raw_data'!B301="", "", PROPER(TRIM('01_raw_data'!B301)))</f>
        <v>Oscar Bos</v>
      </c>
      <c r="C298" t="str">
        <f>_xlfn.XLOOKUP(PROPER(TRIM('01_raw_data'!C301)),'03_lookups'!$A$4:$A$9,'03_lookups'!$B$4:$B$9,"Needs Review")</f>
        <v>Female</v>
      </c>
      <c r="D298">
        <f>VALUE('01_raw_data'!D301)</f>
        <v>42</v>
      </c>
      <c r="E298" s="17">
        <f>IF(OR('01_raw_data'!E301="", LOWER(TRIM('01_raw_data'!E301))="not available"), "Missing", '01_raw_data'!E301)</f>
        <v>30671</v>
      </c>
      <c r="F298" t="str">
        <f t="shared" si="4"/>
        <v>Valid</v>
      </c>
      <c r="G298" t="str">
        <f>_xlfn.XLOOKUP(UPPER(TRIM('01_raw_data'!F301)),'04_departments'!A301:A356,'04_departments'!C301:C356,"Needs Review")</f>
        <v>Needs Review</v>
      </c>
      <c r="H298" t="str">
        <f>_xlfn.XLOOKUP('01_clean_data'!G298, '04_departments'!$C$5:$C$60,'04_departments'!$D$5:$D$60,"Needs Review")</f>
        <v>Needs Review</v>
      </c>
      <c r="I298" t="str">
        <f>PROPER(TRIM('01_raw_data'!H301))</f>
        <v>Platform Engineer</v>
      </c>
      <c r="J298" t="str">
        <f>IFERROR(UPPER('01_raw_data'!I301), "")</f>
        <v>L2</v>
      </c>
      <c r="K298" t="str">
        <f>IFERROR(UPPER('01_raw_data'!J301), "")</f>
        <v>M048</v>
      </c>
      <c r="L298" t="str">
        <f>IFERROR(VLOOKUP(K298,'05_manager_mapping'!$A$5:$B$64,2), "Missing")</f>
        <v>Jack Schmidt</v>
      </c>
      <c r="M298" t="str">
        <f>IFERROR(_xlfn.XLOOKUP('01_raw_data'!L301,'06_location_master'!$B$5:$B$60,'06_location_master'!$C$5:$C$60), "Missing Location")</f>
        <v>Lisbon</v>
      </c>
      <c r="N298" t="str">
        <f>IFERROR(_xlfn.XLOOKUP(M298,'06_location_master'!$C$5:$C$60,'06_location_master'!$D$5:$D$60), "Missing Country")</f>
        <v>Portugal</v>
      </c>
      <c r="O298" t="str">
        <f>IFERROR(_xlfn.XLOOKUP(M298,'06_location_master'!$C$5:$C$60,'06_location_master'!$E$5:$E$60), "Missing State")</f>
        <v>Lisbon District</v>
      </c>
      <c r="P298" s="17">
        <f>IFERROR(--'01_raw_data'!O301,"Missing Date")</f>
        <v>45159</v>
      </c>
      <c r="Q298" s="17" t="str">
        <f>IF(TRIM('01_raw_data'!P301)="","", IFERROR('01_raw_data'!P301, "check"))</f>
        <v/>
      </c>
      <c r="R298" t="str">
        <f>IFERROR(IF(OR(UPPER(TRIM('01_raw_data'!Q301))="A",UPPER(TRIM('01_raw_data'!Q301)="ACTVE"),UPPER(TRIM('01_raw_data'!Q301))="ACTIVE"), "Active", IF(OR(UPPER(TRIM('01_raw_data'!Q301)="INACTIVE"),UPPER(TRIM('01_raw_data'!Q301))="INACTVE"),"Inactive",IF(OR(UPPER(TRIM('01_raw_data'!Q301))="EXITED"), "Exited", IF(OR(UPPER(TRIM('01_raw_data'!Q301))="TERMINATED"), "Terminated", IF(OR(UPPER(TRIM('01_raw_data'!Q301))="LEFT"),"Left",IF(OR(UPPER(TRIM('01_raw_data'!Q301))="RESIGNED"),"Resigned")))))),"Check")</f>
        <v>Active</v>
      </c>
      <c r="S298" s="19">
        <f>IFERROR(IF(VALUE('01_raw_data'!R301)&gt;0,VALUE('01_raw_data'!R301),"Check"),"Check")</f>
        <v>44000</v>
      </c>
      <c r="T298" s="19">
        <f>IFERROR(IF(VALUE('01_raw_data'!S301)&gt;0, VALUE('01_raw_data'!S301), "Check"), "Check")</f>
        <v>4000</v>
      </c>
      <c r="U298">
        <f>IFERROR(VLOOKUP(UPPER(TRIM('01_raw_data'!T301)),'07_performance_master'!$A$5:$B$14,2,FALSE),"Check")</f>
        <v>4</v>
      </c>
      <c r="V298">
        <f>IFERROR(IF(VALUE('01_raw_data'!U301)&gt;0,VALUE('01_raw_data'!U301),"Check"),"Check")</f>
        <v>13</v>
      </c>
      <c r="W298">
        <f>IFERROR(IF(VALUE('01_raw_data'!V301)&gt;=0, VALUE('01_raw_data'!V301), "Check"), "Check")</f>
        <v>6</v>
      </c>
      <c r="X298">
        <f>IFERROR(IF(VALUE('01_raw_data'!W301)&gt;=0, VALUE('01_raw_data'!W301),"Check"), "Check")</f>
        <v>23</v>
      </c>
      <c r="Y298">
        <f>IFERROR(IF(AND(VALUE('01_raw_data'!X301)&gt;=0, VALUE('01_raw_data'!X301)&lt;=100), VALUE('01_raw_data'!X301), "Check"), "Check")</f>
        <v>54</v>
      </c>
      <c r="Z298" t="str">
        <f>IFERROR(IF(OR(UPPER(TRIM('01_raw_data'!Y301))="YES", UPPER(TRIM('01_raw_data'!Y301))="PROMOTED"),"Promoted", IF(OR(UPPER(TRIM('01_raw_data'!Y301))="NO",UPPER(TRIM('01_raw_data'!Y301))="NOT PROMOTED"), "Not Promoted", "Check")),"Check")</f>
        <v>Not Promoted</v>
      </c>
      <c r="AA298" t="str">
        <f>IFERROR(PROPER(TRIM('01_raw_data'!Z301)), "")</f>
        <v>Bachelor'S</v>
      </c>
      <c r="AB298" t="str">
        <f>IFERROR(PROPER(TRIM('01_raw_data'!AA301)),"")</f>
        <v>Internal Transfer</v>
      </c>
      <c r="AC298" t="str">
        <f>IFERROR(IF(UPPER(TRIM('01_raw_data'!AB301))="HYBRID","Hybrid",IF(OR(UPPER(TRIM('01_raw_data'!AB301))="REMOTE",UPPER(TRIM('01_raw_data'!AB301))="WFH",UPPER(TRIM('01_raw_data'!AB301))="WORK FROM HOME"),"Remote",IF(OR(UPPER(TRIM('01_raw_data'!AB301))="ONSITE",UPPER(TRIM('01_raw_data'!AB301))="ON-SITE",UPPER(TRIM('01_raw_data'!AB301))="OFFICE"),"Office"))),"Check")</f>
        <v>Office</v>
      </c>
      <c r="AD298" t="str">
        <f>IFERROR(VLOOKUP(UPPER(TRIM('01_raw_data'!AC301)),'09_cost_center'!$A$5:$E$19,1,FALSE), "Check")</f>
        <v>EU-CC101</v>
      </c>
      <c r="AE298" t="str">
        <f>IFERROR(IF(OR(UPPER(TRIM('01_raw_data'!AD301))="CONTRACT", UPPER(TRIM('01_raw_data'!AD301))="CONTRACTOR"), "Contract", IF(OR(PROPER(TRIM('01_raw_data'!AD301))="FTE", UPPER(TRIM('01_raw_data'!AD301))="FULL TIME", UPPER(TRIM('01_raw_data'!AD301))="FULL-TIME"), "Full Time", IF(OR(UPPER(TRIM('01_raw_data'!AD301))="INTERN", UPPER(TRIM('01_raw_data'!AD301))="INTERNSHIP"), "Intern", IF(OR(UPPER(TRIM('01_raw_data'!AD301))="PART TIME", UPPER(TRIM('01_raw_data'!AD301))="PART-TIME"), "Part Time")))), "Check")</f>
        <v>Full Time</v>
      </c>
      <c r="AF298">
        <f>IFERROR(IF(AND(VALUE('01_raw_data'!AE301)&gt;=0,VALUE('01_raw_data'!AE301)&lt;=100), VALUE('01_raw_data'!AE301), "Check"), "Check")</f>
        <v>58.1</v>
      </c>
    </row>
    <row r="299" spans="1:32" x14ac:dyDescent="0.2">
      <c r="A299" t="str">
        <f>"E"&amp;TEXT(VALUE(SUBSTITUTE(UPPER(TRIM('01_raw_data'!A302)),"E","")),"0000")</f>
        <v>E0298</v>
      </c>
      <c r="B299" t="str">
        <f>IF('01_raw_data'!B302="", "", PROPER(TRIM('01_raw_data'!B302)))</f>
        <v>Maria Ferreira</v>
      </c>
      <c r="C299" t="str">
        <f>_xlfn.XLOOKUP(PROPER(TRIM('01_raw_data'!C302)),'03_lookups'!$A$4:$A$9,'03_lookups'!$B$4:$B$9,"Needs Review")</f>
        <v>Female</v>
      </c>
      <c r="D299">
        <f>VALUE('01_raw_data'!D302)</f>
        <v>30</v>
      </c>
      <c r="E299" s="17">
        <f>IF(OR('01_raw_data'!E302="", LOWER(TRIM('01_raw_data'!E302))="not available"), "Missing", '01_raw_data'!E302)</f>
        <v>34964</v>
      </c>
      <c r="F299" t="str">
        <f t="shared" si="4"/>
        <v>Valid</v>
      </c>
      <c r="G299" t="str">
        <f>_xlfn.XLOOKUP(UPPER(TRIM('01_raw_data'!F302)),'04_departments'!A302:A357,'04_departments'!C302:C357,"Needs Review")</f>
        <v>Needs Review</v>
      </c>
      <c r="H299" t="str">
        <f>_xlfn.XLOOKUP('01_clean_data'!G299, '04_departments'!$C$5:$C$60,'04_departments'!$D$5:$D$60,"Needs Review")</f>
        <v>Needs Review</v>
      </c>
      <c r="I299" t="str">
        <f>PROPER(TRIM('01_raw_data'!H302))</f>
        <v>Strategy Analyst</v>
      </c>
      <c r="J299" t="str">
        <f>IFERROR(UPPER('01_raw_data'!I302), "")</f>
        <v>L2</v>
      </c>
      <c r="K299" t="str">
        <f>IFERROR(UPPER('01_raw_data'!J302), "")</f>
        <v>M015</v>
      </c>
      <c r="L299" t="str">
        <f>IFERROR(VLOOKUP(K299,'05_manager_mapping'!$A$5:$B$64,2), "Missing")</f>
        <v>Lea Ryan</v>
      </c>
      <c r="M299" t="str">
        <f>IFERROR(_xlfn.XLOOKUP('01_raw_data'!L302,'06_location_master'!$B$5:$B$60,'06_location_master'!$C$5:$C$60), "Missing Location")</f>
        <v>Amsterdam</v>
      </c>
      <c r="N299" t="str">
        <f>IFERROR(_xlfn.XLOOKUP(M299,'06_location_master'!$C$5:$C$60,'06_location_master'!$D$5:$D$60), "Missing Country")</f>
        <v>Netherlands</v>
      </c>
      <c r="O299" t="str">
        <f>IFERROR(_xlfn.XLOOKUP(M299,'06_location_master'!$C$5:$C$60,'06_location_master'!$E$5:$E$60), "Missing State")</f>
        <v>North Holland</v>
      </c>
      <c r="P299" s="17">
        <f>IFERROR(--'01_raw_data'!O302,"Missing Date")</f>
        <v>45352</v>
      </c>
      <c r="Q299" s="17">
        <f>IF(TRIM('01_raw_data'!P302)="","", IFERROR('01_raw_data'!P302, "check"))</f>
        <v>45994</v>
      </c>
      <c r="R299" t="str">
        <f>IFERROR(IF(OR(UPPER(TRIM('01_raw_data'!Q302))="A",UPPER(TRIM('01_raw_data'!Q302)="ACTVE"),UPPER(TRIM('01_raw_data'!Q302))="ACTIVE"), "Active", IF(OR(UPPER(TRIM('01_raw_data'!Q302)="INACTIVE"),UPPER(TRIM('01_raw_data'!Q302))="INACTVE"),"Inactive",IF(OR(UPPER(TRIM('01_raw_data'!Q302))="EXITED"), "Exited", IF(OR(UPPER(TRIM('01_raw_data'!Q302))="TERMINATED"), "Terminated", IF(OR(UPPER(TRIM('01_raw_data'!Q302))="LEFT"),"Left",IF(OR(UPPER(TRIM('01_raw_data'!Q302))="RESIGNED"),"Resigned")))))),"Check")</f>
        <v>Exited</v>
      </c>
      <c r="S299" s="19">
        <f>IFERROR(IF(VALUE('01_raw_data'!R302)&gt;0,VALUE('01_raw_data'!R302),"Check"),"Check")</f>
        <v>61000</v>
      </c>
      <c r="T299" s="19">
        <f>IFERROR(IF(VALUE('01_raw_data'!S302)&gt;0, VALUE('01_raw_data'!S302), "Check"), "Check")</f>
        <v>3000</v>
      </c>
      <c r="U299">
        <f>IFERROR(VLOOKUP(UPPER(TRIM('01_raw_data'!T302)),'07_performance_master'!$A$5:$B$14,2,FALSE),"Check")</f>
        <v>3</v>
      </c>
      <c r="V299">
        <f>IFERROR(IF(VALUE('01_raw_data'!U302)&gt;0,VALUE('01_raw_data'!U302),"Check"),"Check")</f>
        <v>18</v>
      </c>
      <c r="W299">
        <f>IFERROR(IF(VALUE('01_raw_data'!V302)&gt;=0, VALUE('01_raw_data'!V302), "Check"), "Check")</f>
        <v>0</v>
      </c>
      <c r="X299">
        <f>IFERROR(IF(VALUE('01_raw_data'!W302)&gt;=0, VALUE('01_raw_data'!W302),"Check"), "Check")</f>
        <v>14</v>
      </c>
      <c r="Y299">
        <f>IFERROR(IF(AND(VALUE('01_raw_data'!X302)&gt;=0, VALUE('01_raw_data'!X302)&lt;=100), VALUE('01_raw_data'!X302), "Check"), "Check")</f>
        <v>58</v>
      </c>
      <c r="Z299" t="str">
        <f>IFERROR(IF(OR(UPPER(TRIM('01_raw_data'!Y302))="YES", UPPER(TRIM('01_raw_data'!Y302))="PROMOTED"),"Promoted", IF(OR(UPPER(TRIM('01_raw_data'!Y302))="NO",UPPER(TRIM('01_raw_data'!Y302))="NOT PROMOTED"), "Not Promoted", "Check")),"Check")</f>
        <v>Not Promoted</v>
      </c>
      <c r="AA299" t="str">
        <f>IFERROR(PROPER(TRIM('01_raw_data'!Z302)), "")</f>
        <v>Bachelor'S</v>
      </c>
      <c r="AB299" t="str">
        <f>IFERROR(PROPER(TRIM('01_raw_data'!AA302)),"")</f>
        <v>Agency</v>
      </c>
      <c r="AC299" t="str">
        <f>IFERROR(IF(UPPER(TRIM('01_raw_data'!AB302))="HYBRID","Hybrid",IF(OR(UPPER(TRIM('01_raw_data'!AB302))="REMOTE",UPPER(TRIM('01_raw_data'!AB302))="WFH",UPPER(TRIM('01_raw_data'!AB302))="WORK FROM HOME"),"Remote",IF(OR(UPPER(TRIM('01_raw_data'!AB302))="ONSITE",UPPER(TRIM('01_raw_data'!AB302))="ON-SITE",UPPER(TRIM('01_raw_data'!AB302))="OFFICE"),"Office"))),"Check")</f>
        <v>Office</v>
      </c>
      <c r="AD299" t="str">
        <f>IFERROR(VLOOKUP(UPPER(TRIM('01_raw_data'!AC302)),'09_cost_center'!$A$5:$E$19,1,FALSE), "Check")</f>
        <v>EU-CC303</v>
      </c>
      <c r="AE299" t="str">
        <f>IFERROR(IF(OR(UPPER(TRIM('01_raw_data'!AD302))="CONTRACT", UPPER(TRIM('01_raw_data'!AD302))="CONTRACTOR"), "Contract", IF(OR(PROPER(TRIM('01_raw_data'!AD302))="FTE", UPPER(TRIM('01_raw_data'!AD302))="FULL TIME", UPPER(TRIM('01_raw_data'!AD302))="FULL-TIME"), "Full Time", IF(OR(UPPER(TRIM('01_raw_data'!AD302))="INTERN", UPPER(TRIM('01_raw_data'!AD302))="INTERNSHIP"), "Intern", IF(OR(UPPER(TRIM('01_raw_data'!AD302))="PART TIME", UPPER(TRIM('01_raw_data'!AD302))="PART-TIME"), "Part Time")))), "Check")</f>
        <v>Full Time</v>
      </c>
      <c r="AF299">
        <f>IFERROR(IF(AND(VALUE('01_raw_data'!AE302)&gt;=0,VALUE('01_raw_data'!AE302)&lt;=100), VALUE('01_raw_data'!AE302), "Check"), "Check")</f>
        <v>54.8</v>
      </c>
    </row>
    <row r="300" spans="1:32" x14ac:dyDescent="0.2">
      <c r="A300" t="str">
        <f>"E"&amp;TEXT(VALUE(SUBSTITUTE(UPPER(TRIM('01_raw_data'!A303)),"E","")),"0000")</f>
        <v>E0299</v>
      </c>
      <c r="B300" t="str">
        <f>IF('01_raw_data'!B303="", "", PROPER(TRIM('01_raw_data'!B303)))</f>
        <v>Mia Ricci</v>
      </c>
      <c r="C300" t="str">
        <f>_xlfn.XLOOKUP(PROPER(TRIM('01_raw_data'!C303)),'03_lookups'!$A$4:$A$9,'03_lookups'!$B$4:$B$9,"Needs Review")</f>
        <v>Male</v>
      </c>
      <c r="D300">
        <f>VALUE('01_raw_data'!D303)</f>
        <v>22</v>
      </c>
      <c r="E300" s="17">
        <f>IF(OR('01_raw_data'!E303="", LOWER(TRIM('01_raw_data'!E303))="not available"), "Missing", '01_raw_data'!E303)</f>
        <v>37920</v>
      </c>
      <c r="F300" t="str">
        <f t="shared" si="4"/>
        <v>Valid</v>
      </c>
      <c r="G300" t="str">
        <f>_xlfn.XLOOKUP(UPPER(TRIM('01_raw_data'!F303)),'04_departments'!A303:A358,'04_departments'!C303:C358,"Needs Review")</f>
        <v>Needs Review</v>
      </c>
      <c r="H300" t="str">
        <f>_xlfn.XLOOKUP('01_clean_data'!G300, '04_departments'!$C$5:$C$60,'04_departments'!$D$5:$D$60,"Needs Review")</f>
        <v>Needs Review</v>
      </c>
      <c r="I300" t="str">
        <f>PROPER(TRIM('01_raw_data'!H303))</f>
        <v>Regional Sales Manager</v>
      </c>
      <c r="J300" t="str">
        <f>IFERROR(UPPER('01_raw_data'!I303), "")</f>
        <v>L2</v>
      </c>
      <c r="K300" t="str">
        <f>IFERROR(UPPER('01_raw_data'!J303), "")</f>
        <v>M016</v>
      </c>
      <c r="L300" t="str">
        <f>IFERROR(VLOOKUP(K300,'05_manager_mapping'!$A$5:$B$64,2), "Missing")</f>
        <v>Juliette Williams</v>
      </c>
      <c r="M300" t="str">
        <f>IFERROR(_xlfn.XLOOKUP('01_raw_data'!L303,'06_location_master'!$B$5:$B$60,'06_location_master'!$C$5:$C$60), "Missing Location")</f>
        <v>Frankfurt</v>
      </c>
      <c r="N300" t="str">
        <f>IFERROR(_xlfn.XLOOKUP(M300,'06_location_master'!$C$5:$C$60,'06_location_master'!$D$5:$D$60), "Missing Country")</f>
        <v>Germany</v>
      </c>
      <c r="O300" t="str">
        <f>IFERROR(_xlfn.XLOOKUP(M300,'06_location_master'!$C$5:$C$60,'06_location_master'!$E$5:$E$60), "Missing State")</f>
        <v>Hesse</v>
      </c>
      <c r="P300" s="17">
        <f>IFERROR(--'01_raw_data'!O303,"Missing Date")</f>
        <v>43818</v>
      </c>
      <c r="Q300" s="17" t="str">
        <f>IF(TRIM('01_raw_data'!P303)="","", IFERROR('01_raw_data'!P303, "check"))</f>
        <v/>
      </c>
      <c r="R300" t="str">
        <f>IFERROR(IF(OR(UPPER(TRIM('01_raw_data'!Q303))="A",UPPER(TRIM('01_raw_data'!Q303)="ACTVE"),UPPER(TRIM('01_raw_data'!Q303))="ACTIVE"), "Active", IF(OR(UPPER(TRIM('01_raw_data'!Q303)="INACTIVE"),UPPER(TRIM('01_raw_data'!Q303))="INACTVE"),"Inactive",IF(OR(UPPER(TRIM('01_raw_data'!Q303))="EXITED"), "Exited", IF(OR(UPPER(TRIM('01_raw_data'!Q303))="TERMINATED"), "Terminated", IF(OR(UPPER(TRIM('01_raw_data'!Q303))="LEFT"),"Left",IF(OR(UPPER(TRIM('01_raw_data'!Q303))="RESIGNED"),"Resigned")))))),"Check")</f>
        <v>Active</v>
      </c>
      <c r="S300" s="19">
        <f>IFERROR(IF(VALUE('01_raw_data'!R303)&gt;0,VALUE('01_raw_data'!R303),"Check"),"Check")</f>
        <v>63000</v>
      </c>
      <c r="T300" s="19">
        <f>IFERROR(IF(VALUE('01_raw_data'!S303)&gt;0, VALUE('01_raw_data'!S303), "Check"), "Check")</f>
        <v>3200</v>
      </c>
      <c r="U300">
        <f>IFERROR(VLOOKUP(UPPER(TRIM('01_raw_data'!T303)),'07_performance_master'!$A$5:$B$14,2,FALSE),"Check")</f>
        <v>3</v>
      </c>
      <c r="V300">
        <f>IFERROR(IF(VALUE('01_raw_data'!U303)&gt;0,VALUE('01_raw_data'!U303),"Check"),"Check")</f>
        <v>24</v>
      </c>
      <c r="W300">
        <f>IFERROR(IF(VALUE('01_raw_data'!V303)&gt;=0, VALUE('01_raw_data'!V303), "Check"), "Check")</f>
        <v>21</v>
      </c>
      <c r="X300">
        <f>IFERROR(IF(VALUE('01_raw_data'!W303)&gt;=0, VALUE('01_raw_data'!W303),"Check"), "Check")</f>
        <v>0</v>
      </c>
      <c r="Y300">
        <f>IFERROR(IF(AND(VALUE('01_raw_data'!X303)&gt;=0, VALUE('01_raw_data'!X303)&lt;=100), VALUE('01_raw_data'!X303), "Check"), "Check")</f>
        <v>54</v>
      </c>
      <c r="Z300" t="str">
        <f>IFERROR(IF(OR(UPPER(TRIM('01_raw_data'!Y303))="YES", UPPER(TRIM('01_raw_data'!Y303))="PROMOTED"),"Promoted", IF(OR(UPPER(TRIM('01_raw_data'!Y303))="NO",UPPER(TRIM('01_raw_data'!Y303))="NOT PROMOTED"), "Not Promoted", "Check")),"Check")</f>
        <v>Not Promoted</v>
      </c>
      <c r="AA300" t="str">
        <f>IFERROR(PROPER(TRIM('01_raw_data'!Z303)), "")</f>
        <v>Bachelor'S</v>
      </c>
      <c r="AB300" t="str">
        <f>IFERROR(PROPER(TRIM('01_raw_data'!AA303)),"")</f>
        <v>Employee Referral</v>
      </c>
      <c r="AC300" t="str">
        <f>IFERROR(IF(UPPER(TRIM('01_raw_data'!AB303))="HYBRID","Hybrid",IF(OR(UPPER(TRIM('01_raw_data'!AB303))="REMOTE",UPPER(TRIM('01_raw_data'!AB303))="WFH",UPPER(TRIM('01_raw_data'!AB303))="WORK FROM HOME"),"Remote",IF(OR(UPPER(TRIM('01_raw_data'!AB303))="ONSITE",UPPER(TRIM('01_raw_data'!AB303))="ON-SITE",UPPER(TRIM('01_raw_data'!AB303))="OFFICE"),"Office"))),"Check")</f>
        <v>Office</v>
      </c>
      <c r="AD300" t="str">
        <f>IFERROR(VLOOKUP(UPPER(TRIM('01_raw_data'!AC303)),'09_cost_center'!$A$5:$E$19,1,FALSE), "Check")</f>
        <v>EU-CC201</v>
      </c>
      <c r="AE300" t="str">
        <f>IFERROR(IF(OR(UPPER(TRIM('01_raw_data'!AD303))="CONTRACT", UPPER(TRIM('01_raw_data'!AD303))="CONTRACTOR"), "Contract", IF(OR(PROPER(TRIM('01_raw_data'!AD303))="FTE", UPPER(TRIM('01_raw_data'!AD303))="FULL TIME", UPPER(TRIM('01_raw_data'!AD303))="FULL-TIME"), "Full Time", IF(OR(UPPER(TRIM('01_raw_data'!AD303))="INTERN", UPPER(TRIM('01_raw_data'!AD303))="INTERNSHIP"), "Intern", IF(OR(UPPER(TRIM('01_raw_data'!AD303))="PART TIME", UPPER(TRIM('01_raw_data'!AD303))="PART-TIME"), "Part Time")))), "Check")</f>
        <v>Full Time</v>
      </c>
      <c r="AF300" t="str">
        <f>IFERROR(IF(AND(VALUE('01_raw_data'!AE303)&gt;=0,VALUE('01_raw_data'!AE303)&lt;=100), VALUE('01_raw_data'!AE303), "Check"), "Check")</f>
        <v>Check</v>
      </c>
    </row>
    <row r="301" spans="1:32" x14ac:dyDescent="0.2">
      <c r="A301" t="str">
        <f>"E"&amp;TEXT(VALUE(SUBSTITUTE(UPPER(TRIM('01_raw_data'!A304)),"E","")),"0000")</f>
        <v>E0300</v>
      </c>
      <c r="B301" t="str">
        <f>IF('01_raw_data'!B304="", "", PROPER(TRIM('01_raw_data'!B304)))</f>
        <v>Andrea Muller</v>
      </c>
      <c r="C301" t="str">
        <f>_xlfn.XLOOKUP(PROPER(TRIM('01_raw_data'!C304)),'03_lookups'!$A$4:$A$9,'03_lookups'!$B$4:$B$9,"Needs Review")</f>
        <v>Male</v>
      </c>
      <c r="D301">
        <f>VALUE('01_raw_data'!D304)</f>
        <v>49</v>
      </c>
      <c r="E301" s="17">
        <f>IF(OR('01_raw_data'!E304="", LOWER(TRIM('01_raw_data'!E304))="not available"), "Missing", '01_raw_data'!E304)</f>
        <v>28224</v>
      </c>
      <c r="F301" t="str">
        <f t="shared" si="4"/>
        <v>Valid</v>
      </c>
      <c r="G301" t="str">
        <f>_xlfn.XLOOKUP(UPPER(TRIM('01_raw_data'!F304)),'04_departments'!A304:A359,'04_departments'!C304:C359,"Needs Review")</f>
        <v>Needs Review</v>
      </c>
      <c r="H301" t="str">
        <f>_xlfn.XLOOKUP('01_clean_data'!G301, '04_departments'!$C$5:$C$60,'04_departments'!$D$5:$D$60,"Needs Review")</f>
        <v>Needs Review</v>
      </c>
      <c r="I301" t="str">
        <f>PROPER(TRIM('01_raw_data'!H304))</f>
        <v>Client Success Associate</v>
      </c>
      <c r="J301" t="str">
        <f>IFERROR(UPPER('01_raw_data'!I304), "")</f>
        <v>L3</v>
      </c>
      <c r="K301" t="str">
        <f>IFERROR(UPPER('01_raw_data'!J304), "")</f>
        <v>M054</v>
      </c>
      <c r="L301" t="str">
        <f>IFERROR(VLOOKUP(K301,'05_manager_mapping'!$A$5:$B$64,2), "Missing")</f>
        <v>Isla Eriksson</v>
      </c>
      <c r="M301" t="str">
        <f>IFERROR(_xlfn.XLOOKUP('01_raw_data'!L304,'06_location_master'!$B$5:$B$60,'06_location_master'!$C$5:$C$60), "Missing Location")</f>
        <v>Madrid</v>
      </c>
      <c r="N301" t="str">
        <f>IFERROR(_xlfn.XLOOKUP(M301,'06_location_master'!$C$5:$C$60,'06_location_master'!$D$5:$D$60), "Missing Country")</f>
        <v>Spain</v>
      </c>
      <c r="O301" t="str">
        <f>IFERROR(_xlfn.XLOOKUP(M301,'06_location_master'!$C$5:$C$60,'06_location_master'!$E$5:$E$60), "Missing State")</f>
        <v>Community of Madrid</v>
      </c>
      <c r="P301" s="17">
        <f>IFERROR(--'01_raw_data'!O304,"Missing Date")</f>
        <v>44770</v>
      </c>
      <c r="Q301" s="17" t="str">
        <f>IF(TRIM('01_raw_data'!P304)="","", IFERROR('01_raw_data'!P304, "check"))</f>
        <v/>
      </c>
      <c r="R301" t="str">
        <f>IFERROR(IF(OR(UPPER(TRIM('01_raw_data'!Q304))="A",UPPER(TRIM('01_raw_data'!Q304)="ACTVE"),UPPER(TRIM('01_raw_data'!Q304))="ACTIVE"), "Active", IF(OR(UPPER(TRIM('01_raw_data'!Q304)="INACTIVE"),UPPER(TRIM('01_raw_data'!Q304))="INACTVE"),"Inactive",IF(OR(UPPER(TRIM('01_raw_data'!Q304))="EXITED"), "Exited", IF(OR(UPPER(TRIM('01_raw_data'!Q304))="TERMINATED"), "Terminated", IF(OR(UPPER(TRIM('01_raw_data'!Q304))="LEFT"),"Left",IF(OR(UPPER(TRIM('01_raw_data'!Q304))="RESIGNED"),"Resigned")))))),"Check")</f>
        <v>Active</v>
      </c>
      <c r="S301" s="19">
        <f>IFERROR(IF(VALUE('01_raw_data'!R304)&gt;0,VALUE('01_raw_data'!R304),"Check"),"Check")</f>
        <v>68000</v>
      </c>
      <c r="T301" s="19">
        <f>IFERROR(IF(VALUE('01_raw_data'!S304)&gt;0, VALUE('01_raw_data'!S304), "Check"), "Check")</f>
        <v>3400</v>
      </c>
      <c r="U301">
        <f>IFERROR(VLOOKUP(UPPER(TRIM('01_raw_data'!T304)),'07_performance_master'!$A$5:$B$14,2,FALSE),"Check")</f>
        <v>3</v>
      </c>
      <c r="V301" t="str">
        <f>IFERROR(IF(VALUE('01_raw_data'!U304)&gt;0,VALUE('01_raw_data'!U304),"Check"),"Check")</f>
        <v>Check</v>
      </c>
      <c r="W301">
        <f>IFERROR(IF(VALUE('01_raw_data'!V304)&gt;=0, VALUE('01_raw_data'!V304), "Check"), "Check")</f>
        <v>20</v>
      </c>
      <c r="X301">
        <f>IFERROR(IF(VALUE('01_raw_data'!W304)&gt;=0, VALUE('01_raw_data'!W304),"Check"), "Check")</f>
        <v>0</v>
      </c>
      <c r="Y301">
        <f>IFERROR(IF(AND(VALUE('01_raw_data'!X304)&gt;=0, VALUE('01_raw_data'!X304)&lt;=100), VALUE('01_raw_data'!X304), "Check"), "Check")</f>
        <v>68</v>
      </c>
      <c r="Z301" t="str">
        <f>IFERROR(IF(OR(UPPER(TRIM('01_raw_data'!Y304))="YES", UPPER(TRIM('01_raw_data'!Y304))="PROMOTED"),"Promoted", IF(OR(UPPER(TRIM('01_raw_data'!Y304))="NO",UPPER(TRIM('01_raw_data'!Y304))="NOT PROMOTED"), "Not Promoted", "Check")),"Check")</f>
        <v>Not Promoted</v>
      </c>
      <c r="AA301" t="str">
        <f>IFERROR(PROPER(TRIM('01_raw_data'!Z304)), "")</f>
        <v>Master'S</v>
      </c>
      <c r="AB301" t="str">
        <f>IFERROR(PROPER(TRIM('01_raw_data'!AA304)),"")</f>
        <v>Indeed</v>
      </c>
      <c r="AC301" t="str">
        <f>IFERROR(IF(UPPER(TRIM('01_raw_data'!AB304))="HYBRID","Hybrid",IF(OR(UPPER(TRIM('01_raw_data'!AB304))="REMOTE",UPPER(TRIM('01_raw_data'!AB304))="WFH",UPPER(TRIM('01_raw_data'!AB304))="WORK FROM HOME"),"Remote",IF(OR(UPPER(TRIM('01_raw_data'!AB304))="ONSITE",UPPER(TRIM('01_raw_data'!AB304))="ON-SITE",UPPER(TRIM('01_raw_data'!AB304))="OFFICE"),"Office"))),"Check")</f>
        <v>Hybrid</v>
      </c>
      <c r="AD301" t="str">
        <f>IFERROR(VLOOKUP(UPPER(TRIM('01_raw_data'!AC304)),'09_cost_center'!$A$5:$E$19,1,FALSE), "Check")</f>
        <v>EU-CC202</v>
      </c>
      <c r="AE301" t="str">
        <f>IFERROR(IF(OR(UPPER(TRIM('01_raw_data'!AD304))="CONTRACT", UPPER(TRIM('01_raw_data'!AD304))="CONTRACTOR"), "Contract", IF(OR(PROPER(TRIM('01_raw_data'!AD304))="FTE", UPPER(TRIM('01_raw_data'!AD304))="FULL TIME", UPPER(TRIM('01_raw_data'!AD304))="FULL-TIME"), "Full Time", IF(OR(UPPER(TRIM('01_raw_data'!AD304))="INTERN", UPPER(TRIM('01_raw_data'!AD304))="INTERNSHIP"), "Intern", IF(OR(UPPER(TRIM('01_raw_data'!AD304))="PART TIME", UPPER(TRIM('01_raw_data'!AD304))="PART-TIME"), "Part Time")))), "Check")</f>
        <v>Full Time</v>
      </c>
      <c r="AF301">
        <f>IFERROR(IF(AND(VALUE('01_raw_data'!AE304)&gt;=0,VALUE('01_raw_data'!AE304)&lt;=100), VALUE('01_raw_data'!AE304), "Check"), "Check")</f>
        <v>60.8</v>
      </c>
    </row>
    <row r="302" spans="1:32" x14ac:dyDescent="0.2">
      <c r="A302" t="str">
        <f>"E"&amp;TEXT(VALUE(SUBSTITUTE(UPPER(TRIM('01_raw_data'!A305)),"E","")),"0000")</f>
        <v>E0301</v>
      </c>
      <c r="B302" t="str">
        <f>IF('01_raw_data'!B305="", "", PROPER(TRIM('01_raw_data'!B305)))</f>
        <v>Francesca Wagner</v>
      </c>
      <c r="C302" t="str">
        <f>_xlfn.XLOOKUP(PROPER(TRIM('01_raw_data'!C305)),'03_lookups'!$A$4:$A$9,'03_lookups'!$B$4:$B$9,"Needs Review")</f>
        <v>Female</v>
      </c>
      <c r="D302">
        <f>VALUE('01_raw_data'!D305)</f>
        <v>54</v>
      </c>
      <c r="E302" s="17">
        <f>IF(OR('01_raw_data'!E305="", LOWER(TRIM('01_raw_data'!E305))="not available"), "Missing", '01_raw_data'!E305)</f>
        <v>26194</v>
      </c>
      <c r="F302" t="str">
        <f t="shared" si="4"/>
        <v>Valid</v>
      </c>
      <c r="G302" t="str">
        <f>_xlfn.XLOOKUP(UPPER(TRIM('01_raw_data'!F305)),'04_departments'!A305:A360,'04_departments'!C305:C360,"Needs Review")</f>
        <v>Needs Review</v>
      </c>
      <c r="H302" t="str">
        <f>_xlfn.XLOOKUP('01_clean_data'!G302, '04_departments'!$C$5:$C$60,'04_departments'!$D$5:$D$60,"Needs Review")</f>
        <v>Needs Review</v>
      </c>
      <c r="I302" t="str">
        <f>PROPER(TRIM('01_raw_data'!H305))</f>
        <v>Frontend Engineer</v>
      </c>
      <c r="J302" t="str">
        <f>IFERROR(UPPER('01_raw_data'!I305), "")</f>
        <v>L2</v>
      </c>
      <c r="K302" t="str">
        <f>IFERROR(UPPER('01_raw_data'!J305), "")</f>
        <v>M001</v>
      </c>
      <c r="L302" t="str">
        <f>IFERROR(VLOOKUP(K302,'05_manager_mapping'!$A$5:$B$64,2), "Missing")</f>
        <v>Milan Leroy</v>
      </c>
      <c r="M302" t="str">
        <f>IFERROR(_xlfn.XLOOKUP('01_raw_data'!L305,'06_location_master'!$B$5:$B$60,'06_location_master'!$C$5:$C$60), "Missing Location")</f>
        <v>Warsaw</v>
      </c>
      <c r="N302" t="str">
        <f>IFERROR(_xlfn.XLOOKUP(M302,'06_location_master'!$C$5:$C$60,'06_location_master'!$D$5:$D$60), "Missing Country")</f>
        <v>Poland</v>
      </c>
      <c r="O302" t="str">
        <f>IFERROR(_xlfn.XLOOKUP(M302,'06_location_master'!$C$5:$C$60,'06_location_master'!$E$5:$E$60), "Missing State")</f>
        <v>Masovian</v>
      </c>
      <c r="P302" s="17">
        <f>IFERROR(--'01_raw_data'!O305,"Missing Date")</f>
        <v>45812</v>
      </c>
      <c r="Q302" s="17" t="str">
        <f>IF(TRIM('01_raw_data'!P305)="","", IFERROR('01_raw_data'!P305, "check"))</f>
        <v/>
      </c>
      <c r="R302" t="str">
        <f>IFERROR(IF(OR(UPPER(TRIM('01_raw_data'!Q305))="A",UPPER(TRIM('01_raw_data'!Q305)="ACTVE"),UPPER(TRIM('01_raw_data'!Q305))="ACTIVE"), "Active", IF(OR(UPPER(TRIM('01_raw_data'!Q305)="INACTIVE"),UPPER(TRIM('01_raw_data'!Q305))="INACTVE"),"Inactive",IF(OR(UPPER(TRIM('01_raw_data'!Q305))="EXITED"), "Exited", IF(OR(UPPER(TRIM('01_raw_data'!Q305))="TERMINATED"), "Terminated", IF(OR(UPPER(TRIM('01_raw_data'!Q305))="LEFT"),"Left",IF(OR(UPPER(TRIM('01_raw_data'!Q305))="RESIGNED"),"Resigned")))))),"Check")</f>
        <v>Active</v>
      </c>
      <c r="S302" s="19">
        <f>IFERROR(IF(VALUE('01_raw_data'!R305)&gt;0,VALUE('01_raw_data'!R305),"Check"),"Check")</f>
        <v>41000</v>
      </c>
      <c r="T302" s="19">
        <f>IFERROR(IF(VALUE('01_raw_data'!S305)&gt;0, VALUE('01_raw_data'!S305), "Check"), "Check")</f>
        <v>800</v>
      </c>
      <c r="U302">
        <f>IFERROR(VLOOKUP(UPPER(TRIM('01_raw_data'!T305)),'07_performance_master'!$A$5:$B$14,2,FALSE),"Check")</f>
        <v>2</v>
      </c>
      <c r="V302">
        <f>IFERROR(IF(VALUE('01_raw_data'!U305)&gt;0,VALUE('01_raw_data'!U305),"Check"),"Check")</f>
        <v>20</v>
      </c>
      <c r="W302">
        <f>IFERROR(IF(VALUE('01_raw_data'!V305)&gt;=0, VALUE('01_raw_data'!V305), "Check"), "Check")</f>
        <v>14</v>
      </c>
      <c r="X302">
        <f>IFERROR(IF(VALUE('01_raw_data'!W305)&gt;=0, VALUE('01_raw_data'!W305),"Check"), "Check")</f>
        <v>16</v>
      </c>
      <c r="Y302">
        <f>IFERROR(IF(AND(VALUE('01_raw_data'!X305)&gt;=0, VALUE('01_raw_data'!X305)&lt;=100), VALUE('01_raw_data'!X305), "Check"), "Check")</f>
        <v>67</v>
      </c>
      <c r="Z302" t="str">
        <f>IFERROR(IF(OR(UPPER(TRIM('01_raw_data'!Y305))="YES", UPPER(TRIM('01_raw_data'!Y305))="PROMOTED"),"Promoted", IF(OR(UPPER(TRIM('01_raw_data'!Y305))="NO",UPPER(TRIM('01_raw_data'!Y305))="NOT PROMOTED"), "Not Promoted", "Check")),"Check")</f>
        <v>Not Promoted</v>
      </c>
      <c r="AA302" t="str">
        <f>IFERROR(PROPER(TRIM('01_raw_data'!Z305)), "")</f>
        <v>Phd</v>
      </c>
      <c r="AB302" t="str">
        <f>IFERROR(PROPER(TRIM('01_raw_data'!AA305)),"")</f>
        <v>Internal Transfer</v>
      </c>
      <c r="AC302" t="str">
        <f>IFERROR(IF(UPPER(TRIM('01_raw_data'!AB305))="HYBRID","Hybrid",IF(OR(UPPER(TRIM('01_raw_data'!AB305))="REMOTE",UPPER(TRIM('01_raw_data'!AB305))="WFH",UPPER(TRIM('01_raw_data'!AB305))="WORK FROM HOME"),"Remote",IF(OR(UPPER(TRIM('01_raw_data'!AB305))="ONSITE",UPPER(TRIM('01_raw_data'!AB305))="ON-SITE",UPPER(TRIM('01_raw_data'!AB305))="OFFICE"),"Office"))),"Check")</f>
        <v>Hybrid</v>
      </c>
      <c r="AD302" t="str">
        <f>IFERROR(VLOOKUP(UPPER(TRIM('01_raw_data'!AC305)),'09_cost_center'!$A$5:$E$19,1,FALSE), "Check")</f>
        <v>EU-CC101</v>
      </c>
      <c r="AE302" t="str">
        <f>IFERROR(IF(OR(UPPER(TRIM('01_raw_data'!AD305))="CONTRACT", UPPER(TRIM('01_raw_data'!AD305))="CONTRACTOR"), "Contract", IF(OR(PROPER(TRIM('01_raw_data'!AD305))="FTE", UPPER(TRIM('01_raw_data'!AD305))="FULL TIME", UPPER(TRIM('01_raw_data'!AD305))="FULL-TIME"), "Full Time", IF(OR(UPPER(TRIM('01_raw_data'!AD305))="INTERN", UPPER(TRIM('01_raw_data'!AD305))="INTERNSHIP"), "Intern", IF(OR(UPPER(TRIM('01_raw_data'!AD305))="PART TIME", UPPER(TRIM('01_raw_data'!AD305))="PART-TIME"), "Part Time")))), "Check")</f>
        <v>Full Time</v>
      </c>
      <c r="AF302">
        <f>IFERROR(IF(AND(VALUE('01_raw_data'!AE305)&gt;=0,VALUE('01_raw_data'!AE305)&lt;=100), VALUE('01_raw_data'!AE305), "Check"), "Check")</f>
        <v>48.5</v>
      </c>
    </row>
    <row r="303" spans="1:32" x14ac:dyDescent="0.2">
      <c r="A303" t="str">
        <f>"E"&amp;TEXT(VALUE(SUBSTITUTE(UPPER(TRIM('01_raw_data'!A306)),"E","")),"0000")</f>
        <v>E0302</v>
      </c>
      <c r="B303" t="str">
        <f>IF('01_raw_data'!B306="", "", PROPER(TRIM('01_raw_data'!B306)))</f>
        <v>Marie Hoffmann</v>
      </c>
      <c r="C303" t="str">
        <f>_xlfn.XLOOKUP(PROPER(TRIM('01_raw_data'!C306)),'03_lookups'!$A$4:$A$9,'03_lookups'!$B$4:$B$9,"Needs Review")</f>
        <v>Female</v>
      </c>
      <c r="D303">
        <f>VALUE('01_raw_data'!D306)</f>
        <v>48</v>
      </c>
      <c r="E303" s="17">
        <f>IF(OR('01_raw_data'!E306="", LOWER(TRIM('01_raw_data'!E306))="not available"), "Missing", '01_raw_data'!E306)</f>
        <v>28631</v>
      </c>
      <c r="F303" t="str">
        <f t="shared" si="4"/>
        <v>Valid</v>
      </c>
      <c r="G303" t="str">
        <f>_xlfn.XLOOKUP(UPPER(TRIM('01_raw_data'!F306)),'04_departments'!A306:A361,'04_departments'!C306:C361,"Needs Review")</f>
        <v>Needs Review</v>
      </c>
      <c r="H303" t="str">
        <f>_xlfn.XLOOKUP('01_clean_data'!G303, '04_departments'!$C$5:$C$60,'04_departments'!$D$5:$D$60,"Needs Review")</f>
        <v>Needs Review</v>
      </c>
      <c r="I303" t="str">
        <f>PROPER(TRIM('01_raw_data'!H306))</f>
        <v>Sourcing Specialist</v>
      </c>
      <c r="J303" t="str">
        <f>IFERROR(UPPER('01_raw_data'!I306), "")</f>
        <v>L2</v>
      </c>
      <c r="K303" t="str">
        <f>IFERROR(UPPER('01_raw_data'!J306), "")</f>
        <v>M013</v>
      </c>
      <c r="L303" t="str">
        <f>IFERROR(VLOOKUP(K303,'05_manager_mapping'!$A$5:$B$64,2), "Missing")</f>
        <v>Ebba Kelly</v>
      </c>
      <c r="M303" t="str">
        <f>IFERROR(_xlfn.XLOOKUP('01_raw_data'!L306,'06_location_master'!$B$5:$B$60,'06_location_master'!$C$5:$C$60), "Missing Location")</f>
        <v>Dublin</v>
      </c>
      <c r="N303" t="str">
        <f>IFERROR(_xlfn.XLOOKUP(M303,'06_location_master'!$C$5:$C$60,'06_location_master'!$D$5:$D$60), "Missing Country")</f>
        <v>Ireland</v>
      </c>
      <c r="O303" t="str">
        <f>IFERROR(_xlfn.XLOOKUP(M303,'06_location_master'!$C$5:$C$60,'06_location_master'!$E$5:$E$60), "Missing State")</f>
        <v>Leinster</v>
      </c>
      <c r="P303" s="17">
        <f>IFERROR(--'01_raw_data'!O306,"Missing Date")</f>
        <v>45295</v>
      </c>
      <c r="Q303" s="17" t="str">
        <f>IF(TRIM('01_raw_data'!P306)="","", IFERROR('01_raw_data'!P306, "check"))</f>
        <v/>
      </c>
      <c r="R303" t="str">
        <f>IFERROR(IF(OR(UPPER(TRIM('01_raw_data'!Q306))="A",UPPER(TRIM('01_raw_data'!Q306)="ACTVE"),UPPER(TRIM('01_raw_data'!Q306))="ACTIVE"), "Active", IF(OR(UPPER(TRIM('01_raw_data'!Q306)="INACTIVE"),UPPER(TRIM('01_raw_data'!Q306))="INACTVE"),"Inactive",IF(OR(UPPER(TRIM('01_raw_data'!Q306))="EXITED"), "Exited", IF(OR(UPPER(TRIM('01_raw_data'!Q306))="TERMINATED"), "Terminated", IF(OR(UPPER(TRIM('01_raw_data'!Q306))="LEFT"),"Left",IF(OR(UPPER(TRIM('01_raw_data'!Q306))="RESIGNED"),"Resigned")))))),"Check")</f>
        <v>Active</v>
      </c>
      <c r="S303" s="19">
        <f>IFERROR(IF(VALUE('01_raw_data'!R306)&gt;0,VALUE('01_raw_data'!R306),"Check"),"Check")</f>
        <v>52000</v>
      </c>
      <c r="T303" s="19" t="str">
        <f>IFERROR(IF(VALUE('01_raw_data'!S306)&gt;0, VALUE('01_raw_data'!S306), "Check"), "Check")</f>
        <v>Check</v>
      </c>
      <c r="U303">
        <f>IFERROR(VLOOKUP(UPPER(TRIM('01_raw_data'!T306)),'07_performance_master'!$A$5:$B$14,2,FALSE),"Check")</f>
        <v>1</v>
      </c>
      <c r="V303">
        <f>IFERROR(IF(VALUE('01_raw_data'!U306)&gt;0,VALUE('01_raw_data'!U306),"Check"),"Check")</f>
        <v>13</v>
      </c>
      <c r="W303">
        <f>IFERROR(IF(VALUE('01_raw_data'!V306)&gt;=0, VALUE('01_raw_data'!V306), "Check"), "Check")</f>
        <v>15</v>
      </c>
      <c r="X303">
        <f>IFERROR(IF(VALUE('01_raw_data'!W306)&gt;=0, VALUE('01_raw_data'!W306),"Check"), "Check")</f>
        <v>4</v>
      </c>
      <c r="Y303">
        <f>IFERROR(IF(AND(VALUE('01_raw_data'!X306)&gt;=0, VALUE('01_raw_data'!X306)&lt;=100), VALUE('01_raw_data'!X306), "Check"), "Check")</f>
        <v>56</v>
      </c>
      <c r="Z303" t="str">
        <f>IFERROR(IF(OR(UPPER(TRIM('01_raw_data'!Y306))="YES", UPPER(TRIM('01_raw_data'!Y306))="PROMOTED"),"Promoted", IF(OR(UPPER(TRIM('01_raw_data'!Y306))="NO",UPPER(TRIM('01_raw_data'!Y306))="NOT PROMOTED"), "Not Promoted", "Check")),"Check")</f>
        <v>Not Promoted</v>
      </c>
      <c r="AA303" t="str">
        <f>IFERROR(PROPER(TRIM('01_raw_data'!Z306)), "")</f>
        <v>Bachelor'S</v>
      </c>
      <c r="AB303" t="str">
        <f>IFERROR(PROPER(TRIM('01_raw_data'!AA306)),"")</f>
        <v>Indeed</v>
      </c>
      <c r="AC303" t="str">
        <f>IFERROR(IF(UPPER(TRIM('01_raw_data'!AB306))="HYBRID","Hybrid",IF(OR(UPPER(TRIM('01_raw_data'!AB306))="REMOTE",UPPER(TRIM('01_raw_data'!AB306))="WFH",UPPER(TRIM('01_raw_data'!AB306))="WORK FROM HOME"),"Remote",IF(OR(UPPER(TRIM('01_raw_data'!AB306))="ONSITE",UPPER(TRIM('01_raw_data'!AB306))="ON-SITE",UPPER(TRIM('01_raw_data'!AB306))="OFFICE"),"Office"))),"Check")</f>
        <v>Hybrid</v>
      </c>
      <c r="AD303" t="str">
        <f>IFERROR(VLOOKUP(UPPER(TRIM('01_raw_data'!AC306)),'09_cost_center'!$A$5:$E$19,1,FALSE), "Check")</f>
        <v>EU-CC402</v>
      </c>
      <c r="AE303" t="str">
        <f>IFERROR(IF(OR(UPPER(TRIM('01_raw_data'!AD306))="CONTRACT", UPPER(TRIM('01_raw_data'!AD306))="CONTRACTOR"), "Contract", IF(OR(PROPER(TRIM('01_raw_data'!AD306))="FTE", UPPER(TRIM('01_raw_data'!AD306))="FULL TIME", UPPER(TRIM('01_raw_data'!AD306))="FULL-TIME"), "Full Time", IF(OR(UPPER(TRIM('01_raw_data'!AD306))="INTERN", UPPER(TRIM('01_raw_data'!AD306))="INTERNSHIP"), "Intern", IF(OR(UPPER(TRIM('01_raw_data'!AD306))="PART TIME", UPPER(TRIM('01_raw_data'!AD306))="PART-TIME"), "Part Time")))), "Check")</f>
        <v>Full Time</v>
      </c>
      <c r="AF303">
        <f>IFERROR(IF(AND(VALUE('01_raw_data'!AE306)&gt;=0,VALUE('01_raw_data'!AE306)&lt;=100), VALUE('01_raw_data'!AE306), "Check"), "Check")</f>
        <v>39.799999999999997</v>
      </c>
    </row>
    <row r="304" spans="1:32" x14ac:dyDescent="0.2">
      <c r="A304" t="str">
        <f>"E"&amp;TEXT(VALUE(SUBSTITUTE(UPPER(TRIM('01_raw_data'!A307)),"E","")),"0000")</f>
        <v>E0303</v>
      </c>
      <c r="B304" t="str">
        <f>IF('01_raw_data'!B307="", "", PROPER(TRIM('01_raw_data'!B307)))</f>
        <v>Francesca Rodrigues</v>
      </c>
      <c r="C304" t="str">
        <f>_xlfn.XLOOKUP(PROPER(TRIM('01_raw_data'!C307)),'03_lookups'!$A$4:$A$9,'03_lookups'!$B$4:$B$9,"Needs Review")</f>
        <v>Male</v>
      </c>
      <c r="D304">
        <f>VALUE('01_raw_data'!D307)</f>
        <v>50</v>
      </c>
      <c r="E304" s="17" t="str">
        <f>IF(OR('01_raw_data'!E307="", LOWER(TRIM('01_raw_data'!E307))="not available"), "Missing", '01_raw_data'!E307)</f>
        <v>03-30-1976</v>
      </c>
      <c r="F304" t="str">
        <f t="shared" si="4"/>
        <v>Needs Review</v>
      </c>
      <c r="G304" t="str">
        <f>_xlfn.XLOOKUP(UPPER(TRIM('01_raw_data'!F307)),'04_departments'!A307:A362,'04_departments'!C307:C362,"Needs Review")</f>
        <v>Needs Review</v>
      </c>
      <c r="H304" t="str">
        <f>_xlfn.XLOOKUP('01_clean_data'!G304, '04_departments'!$C$5:$C$60,'04_departments'!$D$5:$D$60,"Needs Review")</f>
        <v>Needs Review</v>
      </c>
      <c r="I304" t="str">
        <f>PROPER(TRIM('01_raw_data'!H307))</f>
        <v>Senior Legal Counsel</v>
      </c>
      <c r="J304" t="str">
        <f>IFERROR(UPPER('01_raw_data'!I307), "")</f>
        <v>L2</v>
      </c>
      <c r="K304" t="str">
        <f>IFERROR(UPPER('01_raw_data'!J307), "")</f>
        <v>M018</v>
      </c>
      <c r="L304" t="str">
        <f>IFERROR(VLOOKUP(K304,'05_manager_mapping'!$A$5:$B$64,2), "Missing")</f>
        <v>Matteo O'Sullivan</v>
      </c>
      <c r="M304" t="str">
        <f>IFERROR(_xlfn.XLOOKUP('01_raw_data'!L307,'06_location_master'!$B$5:$B$60,'06_location_master'!$C$5:$C$60), "Missing Location")</f>
        <v>Missing Location</v>
      </c>
      <c r="N304" t="str">
        <f>IFERROR(_xlfn.XLOOKUP(M304,'06_location_master'!$C$5:$C$60,'06_location_master'!$D$5:$D$60), "Missing Country")</f>
        <v>Missing Country</v>
      </c>
      <c r="O304" t="str">
        <f>IFERROR(_xlfn.XLOOKUP(M304,'06_location_master'!$C$5:$C$60,'06_location_master'!$E$5:$E$60), "Missing State")</f>
        <v>Missing State</v>
      </c>
      <c r="P304" s="17">
        <f>IFERROR(--'01_raw_data'!O307,"Missing Date")</f>
        <v>44441</v>
      </c>
      <c r="Q304" s="17" t="str">
        <f>IF(TRIM('01_raw_data'!P307)="","", IFERROR('01_raw_data'!P307, "check"))</f>
        <v/>
      </c>
      <c r="R304" t="str">
        <f>IFERROR(IF(OR(UPPER(TRIM('01_raw_data'!Q307))="A",UPPER(TRIM('01_raw_data'!Q307)="ACTVE"),UPPER(TRIM('01_raw_data'!Q307))="ACTIVE"), "Active", IF(OR(UPPER(TRIM('01_raw_data'!Q307)="INACTIVE"),UPPER(TRIM('01_raw_data'!Q307))="INACTVE"),"Inactive",IF(OR(UPPER(TRIM('01_raw_data'!Q307))="EXITED"), "Exited", IF(OR(UPPER(TRIM('01_raw_data'!Q307))="TERMINATED"), "Terminated", IF(OR(UPPER(TRIM('01_raw_data'!Q307))="LEFT"),"Left",IF(OR(UPPER(TRIM('01_raw_data'!Q307))="RESIGNED"),"Resigned")))))),"Check")</f>
        <v>Active</v>
      </c>
      <c r="S304" s="19">
        <f>IFERROR(IF(VALUE('01_raw_data'!R307)&gt;0,VALUE('01_raw_data'!R307),"Check"),"Check")</f>
        <v>65000</v>
      </c>
      <c r="T304" s="19">
        <f>IFERROR(IF(VALUE('01_raw_data'!S307)&gt;0, VALUE('01_raw_data'!S307), "Check"), "Check")</f>
        <v>5800</v>
      </c>
      <c r="U304">
        <f>IFERROR(VLOOKUP(UPPER(TRIM('01_raw_data'!T307)),'07_performance_master'!$A$5:$B$14,2,FALSE),"Check")</f>
        <v>4</v>
      </c>
      <c r="V304">
        <f>IFERROR(IF(VALUE('01_raw_data'!U307)&gt;0,VALUE('01_raw_data'!U307),"Check"),"Check")</f>
        <v>9</v>
      </c>
      <c r="W304">
        <f>IFERROR(IF(VALUE('01_raw_data'!V307)&gt;=0, VALUE('01_raw_data'!V307), "Check"), "Check")</f>
        <v>3</v>
      </c>
      <c r="X304">
        <f>IFERROR(IF(VALUE('01_raw_data'!W307)&gt;=0, VALUE('01_raw_data'!W307),"Check"), "Check")</f>
        <v>8</v>
      </c>
      <c r="Y304">
        <f>IFERROR(IF(AND(VALUE('01_raw_data'!X307)&gt;=0, VALUE('01_raw_data'!X307)&lt;=100), VALUE('01_raw_data'!X307), "Check"), "Check")</f>
        <v>55</v>
      </c>
      <c r="Z304" t="str">
        <f>IFERROR(IF(OR(UPPER(TRIM('01_raw_data'!Y307))="YES", UPPER(TRIM('01_raw_data'!Y307))="PROMOTED"),"Promoted", IF(OR(UPPER(TRIM('01_raw_data'!Y307))="NO",UPPER(TRIM('01_raw_data'!Y307))="NOT PROMOTED"), "Not Promoted", "Check")),"Check")</f>
        <v>Not Promoted</v>
      </c>
      <c r="AA304" t="str">
        <f>IFERROR(PROPER(TRIM('01_raw_data'!Z307)), "")</f>
        <v>Master'S</v>
      </c>
      <c r="AB304" t="str">
        <f>IFERROR(PROPER(TRIM('01_raw_data'!AA307)),"")</f>
        <v>Employee Referral</v>
      </c>
      <c r="AC304" t="str">
        <f>IFERROR(IF(UPPER(TRIM('01_raw_data'!AB307))="HYBRID","Hybrid",IF(OR(UPPER(TRIM('01_raw_data'!AB307))="REMOTE",UPPER(TRIM('01_raw_data'!AB307))="WFH",UPPER(TRIM('01_raw_data'!AB307))="WORK FROM HOME"),"Remote",IF(OR(UPPER(TRIM('01_raw_data'!AB307))="ONSITE",UPPER(TRIM('01_raw_data'!AB307))="ON-SITE",UPPER(TRIM('01_raw_data'!AB307))="OFFICE"),"Office"))),"Check")</f>
        <v>Hybrid</v>
      </c>
      <c r="AD304" t="str">
        <f>IFERROR(VLOOKUP(UPPER(TRIM('01_raw_data'!AC307)),'09_cost_center'!$A$5:$E$19,1,FALSE), "Check")</f>
        <v>EU-CC501</v>
      </c>
      <c r="AE304" t="str">
        <f>IFERROR(IF(OR(UPPER(TRIM('01_raw_data'!AD307))="CONTRACT", UPPER(TRIM('01_raw_data'!AD307))="CONTRACTOR"), "Contract", IF(OR(PROPER(TRIM('01_raw_data'!AD307))="FTE", UPPER(TRIM('01_raw_data'!AD307))="FULL TIME", UPPER(TRIM('01_raw_data'!AD307))="FULL-TIME"), "Full Time", IF(OR(UPPER(TRIM('01_raw_data'!AD307))="INTERN", UPPER(TRIM('01_raw_data'!AD307))="INTERNSHIP"), "Intern", IF(OR(UPPER(TRIM('01_raw_data'!AD307))="PART TIME", UPPER(TRIM('01_raw_data'!AD307))="PART-TIME"), "Part Time")))), "Check")</f>
        <v>Full Time</v>
      </c>
      <c r="AF304">
        <f>IFERROR(IF(AND(VALUE('01_raw_data'!AE307)&gt;=0,VALUE('01_raw_data'!AE307)&lt;=100), VALUE('01_raw_data'!AE307), "Check"), "Check")</f>
        <v>63.5</v>
      </c>
    </row>
    <row r="305" spans="1:32" x14ac:dyDescent="0.2">
      <c r="A305" t="str">
        <f>"E"&amp;TEXT(VALUE(SUBSTITUTE(UPPER(TRIM('01_raw_data'!A308)),"E","")),"0000")</f>
        <v>E0304</v>
      </c>
      <c r="B305" t="str">
        <f>IF('01_raw_data'!B308="", "", PROPER(TRIM('01_raw_data'!B308)))</f>
        <v>Agnes Gomez</v>
      </c>
      <c r="C305" t="str">
        <f>_xlfn.XLOOKUP(PROPER(TRIM('01_raw_data'!C308)),'03_lookups'!$A$4:$A$9,'03_lookups'!$B$4:$B$9,"Needs Review")</f>
        <v>Female</v>
      </c>
      <c r="D305">
        <f>VALUE('01_raw_data'!D308)</f>
        <v>25</v>
      </c>
      <c r="E305" s="17">
        <f>IF(OR('01_raw_data'!E308="", LOWER(TRIM('01_raw_data'!E308))="not available"), "Missing", '01_raw_data'!E308)</f>
        <v>36765</v>
      </c>
      <c r="F305" t="str">
        <f t="shared" si="4"/>
        <v>Valid</v>
      </c>
      <c r="G305" t="str">
        <f>_xlfn.XLOOKUP(UPPER(TRIM('01_raw_data'!F308)),'04_departments'!A308:A363,'04_departments'!C308:C363,"Needs Review")</f>
        <v>Needs Review</v>
      </c>
      <c r="H305" t="str">
        <f>_xlfn.XLOOKUP('01_clean_data'!G305, '04_departments'!$C$5:$C$60,'04_departments'!$D$5:$D$60,"Needs Review")</f>
        <v>Needs Review</v>
      </c>
      <c r="I305" t="str">
        <f>PROPER(TRIM('01_raw_data'!H308))</f>
        <v>Customer Success Manager</v>
      </c>
      <c r="J305" t="str">
        <f>IFERROR(UPPER('01_raw_data'!I308), "")</f>
        <v>L4</v>
      </c>
      <c r="K305" t="str">
        <f>IFERROR(UPPER('01_raw_data'!J308), "")</f>
        <v>M019</v>
      </c>
      <c r="L305" t="str">
        <f>IFERROR(VLOOKUP(K305,'05_manager_mapping'!$A$5:$B$64,2), "Missing")</f>
        <v>Axel Martin</v>
      </c>
      <c r="M305" t="str">
        <f>IFERROR(_xlfn.XLOOKUP('01_raw_data'!L308,'06_location_master'!$B$5:$B$60,'06_location_master'!$C$5:$C$60), "Missing Location")</f>
        <v>Barcelona</v>
      </c>
      <c r="N305" t="str">
        <f>IFERROR(_xlfn.XLOOKUP(M305,'06_location_master'!$C$5:$C$60,'06_location_master'!$D$5:$D$60), "Missing Country")</f>
        <v>Spain</v>
      </c>
      <c r="O305" t="str">
        <f>IFERROR(_xlfn.XLOOKUP(M305,'06_location_master'!$C$5:$C$60,'06_location_master'!$E$5:$E$60), "Missing State")</f>
        <v>Catalonia</v>
      </c>
      <c r="P305" s="17">
        <f>IFERROR(--'01_raw_data'!O308,"Missing Date")</f>
        <v>44570</v>
      </c>
      <c r="Q305" s="17" t="str">
        <f>IF(TRIM('01_raw_data'!P308)="","", IFERROR('01_raw_data'!P308, "check"))</f>
        <v/>
      </c>
      <c r="R305" t="str">
        <f>IFERROR(IF(OR(UPPER(TRIM('01_raw_data'!Q308))="A",UPPER(TRIM('01_raw_data'!Q308)="ACTVE"),UPPER(TRIM('01_raw_data'!Q308))="ACTIVE"), "Active", IF(OR(UPPER(TRIM('01_raw_data'!Q308)="INACTIVE"),UPPER(TRIM('01_raw_data'!Q308))="INACTVE"),"Inactive",IF(OR(UPPER(TRIM('01_raw_data'!Q308))="EXITED"), "Exited", IF(OR(UPPER(TRIM('01_raw_data'!Q308))="TERMINATED"), "Terminated", IF(OR(UPPER(TRIM('01_raw_data'!Q308))="LEFT"),"Left",IF(OR(UPPER(TRIM('01_raw_data'!Q308))="RESIGNED"),"Resigned")))))),"Check")</f>
        <v>Active</v>
      </c>
      <c r="S305" s="19">
        <f>IFERROR(IF(VALUE('01_raw_data'!R308)&gt;0,VALUE('01_raw_data'!R308),"Check"),"Check")</f>
        <v>87000</v>
      </c>
      <c r="T305" s="19">
        <f>IFERROR(IF(VALUE('01_raw_data'!S308)&gt;0, VALUE('01_raw_data'!S308), "Check"), "Check")</f>
        <v>7800</v>
      </c>
      <c r="U305">
        <f>IFERROR(VLOOKUP(UPPER(TRIM('01_raw_data'!T308)),'07_performance_master'!$A$5:$B$14,2,FALSE),"Check")</f>
        <v>4</v>
      </c>
      <c r="V305">
        <f>IFERROR(IF(VALUE('01_raw_data'!U308)&gt;0,VALUE('01_raw_data'!U308),"Check"),"Check")</f>
        <v>33</v>
      </c>
      <c r="W305">
        <f>IFERROR(IF(VALUE('01_raw_data'!V308)&gt;=0, VALUE('01_raw_data'!V308), "Check"), "Check")</f>
        <v>10</v>
      </c>
      <c r="X305" t="str">
        <f>IFERROR(IF(VALUE('01_raw_data'!W308)&gt;=0, VALUE('01_raw_data'!W308),"Check"), "Check")</f>
        <v>Check</v>
      </c>
      <c r="Y305">
        <f>IFERROR(IF(AND(VALUE('01_raw_data'!X308)&gt;=0, VALUE('01_raw_data'!X308)&lt;=100), VALUE('01_raw_data'!X308), "Check"), "Check")</f>
        <v>54</v>
      </c>
      <c r="Z305" t="str">
        <f>IFERROR(IF(OR(UPPER(TRIM('01_raw_data'!Y308))="YES", UPPER(TRIM('01_raw_data'!Y308))="PROMOTED"),"Promoted", IF(OR(UPPER(TRIM('01_raw_data'!Y308))="NO",UPPER(TRIM('01_raw_data'!Y308))="NOT PROMOTED"), "Not Promoted", "Check")),"Check")</f>
        <v>Not Promoted</v>
      </c>
      <c r="AA305" t="str">
        <f>IFERROR(PROPER(TRIM('01_raw_data'!Z308)), "")</f>
        <v>Diploma</v>
      </c>
      <c r="AB305" t="str">
        <f>IFERROR(PROPER(TRIM('01_raw_data'!AA308)),"")</f>
        <v>Linkedin</v>
      </c>
      <c r="AC305" t="str">
        <f>IFERROR(IF(UPPER(TRIM('01_raw_data'!AB308))="HYBRID","Hybrid",IF(OR(UPPER(TRIM('01_raw_data'!AB308))="REMOTE",UPPER(TRIM('01_raw_data'!AB308))="WFH",UPPER(TRIM('01_raw_data'!AB308))="WORK FROM HOME"),"Remote",IF(OR(UPPER(TRIM('01_raw_data'!AB308))="ONSITE",UPPER(TRIM('01_raw_data'!AB308))="ON-SITE",UPPER(TRIM('01_raw_data'!AB308))="OFFICE"),"Office"))),"Check")</f>
        <v>Hybrid</v>
      </c>
      <c r="AD305" t="str">
        <f>IFERROR(VLOOKUP(UPPER(TRIM('01_raw_data'!AC308)),'09_cost_center'!$A$5:$E$19,1,FALSE), "Check")</f>
        <v>EU-CC202</v>
      </c>
      <c r="AE305" t="str">
        <f>IFERROR(IF(OR(UPPER(TRIM('01_raw_data'!AD308))="CONTRACT", UPPER(TRIM('01_raw_data'!AD308))="CONTRACTOR"), "Contract", IF(OR(PROPER(TRIM('01_raw_data'!AD308))="FTE", UPPER(TRIM('01_raw_data'!AD308))="FULL TIME", UPPER(TRIM('01_raw_data'!AD308))="FULL-TIME"), "Full Time", IF(OR(UPPER(TRIM('01_raw_data'!AD308))="INTERN", UPPER(TRIM('01_raw_data'!AD308))="INTERNSHIP"), "Intern", IF(OR(UPPER(TRIM('01_raw_data'!AD308))="PART TIME", UPPER(TRIM('01_raw_data'!AD308))="PART-TIME"), "Part Time")))), "Check")</f>
        <v>Full Time</v>
      </c>
      <c r="AF305">
        <f>IFERROR(IF(AND(VALUE('01_raw_data'!AE308)&gt;=0,VALUE('01_raw_data'!AE308)&lt;=100), VALUE('01_raw_data'!AE308), "Check"), "Check")</f>
        <v>65.2</v>
      </c>
    </row>
    <row r="306" spans="1:32" x14ac:dyDescent="0.2">
      <c r="A306" t="str">
        <f>"E"&amp;TEXT(VALUE(SUBSTITUTE(UPPER(TRIM('01_raw_data'!A309)),"E","")),"0000")</f>
        <v>E0305</v>
      </c>
      <c r="B306" t="str">
        <f>IF('01_raw_data'!B309="", "", PROPER(TRIM('01_raw_data'!B309)))</f>
        <v>Arthur Perez</v>
      </c>
      <c r="C306" t="str">
        <f>_xlfn.XLOOKUP(PROPER(TRIM('01_raw_data'!C309)),'03_lookups'!$A$4:$A$9,'03_lookups'!$B$4:$B$9,"Needs Review")</f>
        <v>Male</v>
      </c>
      <c r="D306">
        <f>VALUE('01_raw_data'!D309)</f>
        <v>38</v>
      </c>
      <c r="E306" s="17">
        <f>IF(OR('01_raw_data'!E309="", LOWER(TRIM('01_raw_data'!E309))="not available"), "Missing", '01_raw_data'!E309)</f>
        <v>32262</v>
      </c>
      <c r="F306" t="str">
        <f t="shared" si="4"/>
        <v>Valid</v>
      </c>
      <c r="G306" t="str">
        <f>_xlfn.XLOOKUP(UPPER(TRIM('01_raw_data'!F309)),'04_departments'!A309:A364,'04_departments'!C309:C364,"Needs Review")</f>
        <v>Needs Review</v>
      </c>
      <c r="H306" t="str">
        <f>_xlfn.XLOOKUP('01_clean_data'!G306, '04_departments'!$C$5:$C$60,'04_departments'!$D$5:$D$60,"Needs Review")</f>
        <v>Needs Review</v>
      </c>
      <c r="I306" t="str">
        <f>PROPER(TRIM('01_raw_data'!H309))</f>
        <v>Senior Software Engineer</v>
      </c>
      <c r="J306" t="str">
        <f>IFERROR(UPPER('01_raw_data'!I309), "")</f>
        <v xml:space="preserve"> L1 </v>
      </c>
      <c r="K306" t="str">
        <f>IFERROR(UPPER('01_raw_data'!J309), "")</f>
        <v>M039</v>
      </c>
      <c r="L306" t="str">
        <f>IFERROR(VLOOKUP(K306,'05_manager_mapping'!$A$5:$B$64,2), "Missing")</f>
        <v>Freya Martinez</v>
      </c>
      <c r="M306" t="str">
        <f>IFERROR(_xlfn.XLOOKUP('01_raw_data'!L309,'06_location_master'!$B$5:$B$60,'06_location_master'!$C$5:$C$60), "Missing Location")</f>
        <v>Missing Location</v>
      </c>
      <c r="N306" t="str">
        <f>IFERROR(_xlfn.XLOOKUP(M306,'06_location_master'!$C$5:$C$60,'06_location_master'!$D$5:$D$60), "Missing Country")</f>
        <v>Missing Country</v>
      </c>
      <c r="O306" t="str">
        <f>IFERROR(_xlfn.XLOOKUP(M306,'06_location_master'!$C$5:$C$60,'06_location_master'!$E$5:$E$60), "Missing State")</f>
        <v>Missing State</v>
      </c>
      <c r="P306" s="17">
        <f>IFERROR(--'01_raw_data'!O309,"Missing Date")</f>
        <v>43501</v>
      </c>
      <c r="Q306" s="17" t="str">
        <f>IF(TRIM('01_raw_data'!P309)="","", IFERROR('01_raw_data'!P309, "check"))</f>
        <v/>
      </c>
      <c r="R306" t="str">
        <f>IFERROR(IF(OR(UPPER(TRIM('01_raw_data'!Q309))="A",UPPER(TRIM('01_raw_data'!Q309)="ACTVE"),UPPER(TRIM('01_raw_data'!Q309))="ACTIVE"), "Active", IF(OR(UPPER(TRIM('01_raw_data'!Q309)="INACTIVE"),UPPER(TRIM('01_raw_data'!Q309))="INACTVE"),"Inactive",IF(OR(UPPER(TRIM('01_raw_data'!Q309))="EXITED"), "Exited", IF(OR(UPPER(TRIM('01_raw_data'!Q309))="TERMINATED"), "Terminated", IF(OR(UPPER(TRIM('01_raw_data'!Q309))="LEFT"),"Left",IF(OR(UPPER(TRIM('01_raw_data'!Q309))="RESIGNED"),"Resigned")))))),"Check")</f>
        <v>Active</v>
      </c>
      <c r="S306" s="19">
        <f>IFERROR(IF(VALUE('01_raw_data'!R309)&gt;0,VALUE('01_raw_data'!R309),"Check"),"Check")</f>
        <v>42000</v>
      </c>
      <c r="T306" s="19">
        <f>IFERROR(IF(VALUE('01_raw_data'!S309)&gt;0, VALUE('01_raw_data'!S309), "Check"), "Check")</f>
        <v>800</v>
      </c>
      <c r="U306">
        <f>IFERROR(VLOOKUP(UPPER(TRIM('01_raw_data'!T309)),'07_performance_master'!$A$5:$B$14,2,FALSE),"Check")</f>
        <v>2</v>
      </c>
      <c r="V306">
        <f>IFERROR(IF(VALUE('01_raw_data'!U309)&gt;0,VALUE('01_raw_data'!U309),"Check"),"Check")</f>
        <v>15</v>
      </c>
      <c r="W306">
        <f>IFERROR(IF(VALUE('01_raw_data'!V309)&gt;=0, VALUE('01_raw_data'!V309), "Check"), "Check")</f>
        <v>10</v>
      </c>
      <c r="X306">
        <f>IFERROR(IF(VALUE('01_raw_data'!W309)&gt;=0, VALUE('01_raw_data'!W309),"Check"), "Check")</f>
        <v>15</v>
      </c>
      <c r="Y306">
        <f>IFERROR(IF(AND(VALUE('01_raw_data'!X309)&gt;=0, VALUE('01_raw_data'!X309)&lt;=100), VALUE('01_raw_data'!X309), "Check"), "Check")</f>
        <v>58</v>
      </c>
      <c r="Z306" t="str">
        <f>IFERROR(IF(OR(UPPER(TRIM('01_raw_data'!Y309))="YES", UPPER(TRIM('01_raw_data'!Y309))="PROMOTED"),"Promoted", IF(OR(UPPER(TRIM('01_raw_data'!Y309))="NO",UPPER(TRIM('01_raw_data'!Y309))="NOT PROMOTED"), "Not Promoted", "Check")),"Check")</f>
        <v>Not Promoted</v>
      </c>
      <c r="AA306" t="str">
        <f>IFERROR(PROPER(TRIM('01_raw_data'!Z309)), "")</f>
        <v>Bachelor'S</v>
      </c>
      <c r="AB306" t="str">
        <f>IFERROR(PROPER(TRIM('01_raw_data'!AA309)),"")</f>
        <v>Agency</v>
      </c>
      <c r="AC306" t="str">
        <f>IFERROR(IF(UPPER(TRIM('01_raw_data'!AB309))="HYBRID","Hybrid",IF(OR(UPPER(TRIM('01_raw_data'!AB309))="REMOTE",UPPER(TRIM('01_raw_data'!AB309))="WFH",UPPER(TRIM('01_raw_data'!AB309))="WORK FROM HOME"),"Remote",IF(OR(UPPER(TRIM('01_raw_data'!AB309))="ONSITE",UPPER(TRIM('01_raw_data'!AB309))="ON-SITE",UPPER(TRIM('01_raw_data'!AB309))="OFFICE"),"Office"))),"Check")</f>
        <v>Office</v>
      </c>
      <c r="AD306" t="str">
        <f>IFERROR(VLOOKUP(UPPER(TRIM('01_raw_data'!AC309)),'09_cost_center'!$A$5:$E$19,1,FALSE), "Check")</f>
        <v>EU-CC101</v>
      </c>
      <c r="AE306" t="str">
        <f>IFERROR(IF(OR(UPPER(TRIM('01_raw_data'!AD309))="CONTRACT", UPPER(TRIM('01_raw_data'!AD309))="CONTRACTOR"), "Contract", IF(OR(PROPER(TRIM('01_raw_data'!AD309))="FTE", UPPER(TRIM('01_raw_data'!AD309))="FULL TIME", UPPER(TRIM('01_raw_data'!AD309))="FULL-TIME"), "Full Time", IF(OR(UPPER(TRIM('01_raw_data'!AD309))="INTERN", UPPER(TRIM('01_raw_data'!AD309))="INTERNSHIP"), "Intern", IF(OR(UPPER(TRIM('01_raw_data'!AD309))="PART TIME", UPPER(TRIM('01_raw_data'!AD309))="PART-TIME"), "Part Time")))), "Check")</f>
        <v>Contract</v>
      </c>
      <c r="AF306">
        <f>IFERROR(IF(AND(VALUE('01_raw_data'!AE309)&gt;=0,VALUE('01_raw_data'!AE309)&lt;=100), VALUE('01_raw_data'!AE309), "Check"), "Check")</f>
        <v>44.5</v>
      </c>
    </row>
    <row r="307" spans="1:32" x14ac:dyDescent="0.2">
      <c r="A307" t="str">
        <f>"E"&amp;TEXT(VALUE(SUBSTITUTE(UPPER(TRIM('01_raw_data'!A310)),"E","")),"0000")</f>
        <v>E0306</v>
      </c>
      <c r="B307" t="str">
        <f>IF('01_raw_data'!B310="", "", PROPER(TRIM('01_raw_data'!B310)))</f>
        <v>Lars Szymanski</v>
      </c>
      <c r="C307" t="str">
        <f>_xlfn.XLOOKUP(PROPER(TRIM('01_raw_data'!C310)),'03_lookups'!$A$4:$A$9,'03_lookups'!$B$4:$B$9,"Needs Review")</f>
        <v>Female</v>
      </c>
      <c r="D307">
        <f>VALUE('01_raw_data'!D310)</f>
        <v>29</v>
      </c>
      <c r="E307" s="17" t="str">
        <f>IF(OR('01_raw_data'!E310="", LOWER(TRIM('01_raw_data'!E310))="not available"), "Missing", '01_raw_data'!E310)</f>
        <v>19/05/1997</v>
      </c>
      <c r="F307" t="str">
        <f t="shared" si="4"/>
        <v>Needs Review</v>
      </c>
      <c r="G307" t="str">
        <f>_xlfn.XLOOKUP(UPPER(TRIM('01_raw_data'!F310)),'04_departments'!A310:A365,'04_departments'!C310:C365,"Needs Review")</f>
        <v>Needs Review</v>
      </c>
      <c r="H307" t="str">
        <f>_xlfn.XLOOKUP('01_clean_data'!G307, '04_departments'!$C$5:$C$60,'04_departments'!$D$5:$D$60,"Needs Review")</f>
        <v>Needs Review</v>
      </c>
      <c r="I307" t="str">
        <f>PROPER(TRIM('01_raw_data'!H310))</f>
        <v>Lead Product Manager</v>
      </c>
      <c r="J307" t="str">
        <f>IFERROR(UPPER('01_raw_data'!I310), "")</f>
        <v>L4</v>
      </c>
      <c r="K307" t="str">
        <f>IFERROR(UPPER('01_raw_data'!J310), "")</f>
        <v>M028</v>
      </c>
      <c r="L307" t="str">
        <f>IFERROR(VLOOKUP(K307,'05_manager_mapping'!$A$5:$B$64,2), "Missing")</f>
        <v>Sara Fernandes</v>
      </c>
      <c r="M307" t="str">
        <f>IFERROR(_xlfn.XLOOKUP('01_raw_data'!L310,'06_location_master'!$B$5:$B$60,'06_location_master'!$C$5:$C$60), "Missing Location")</f>
        <v>Missing Location</v>
      </c>
      <c r="N307" t="str">
        <f>IFERROR(_xlfn.XLOOKUP(M307,'06_location_master'!$C$5:$C$60,'06_location_master'!$D$5:$D$60), "Missing Country")</f>
        <v>Missing Country</v>
      </c>
      <c r="O307" t="str">
        <f>IFERROR(_xlfn.XLOOKUP(M307,'06_location_master'!$C$5:$C$60,'06_location_master'!$E$5:$E$60), "Missing State")</f>
        <v>Missing State</v>
      </c>
      <c r="P307" s="17">
        <f>IFERROR(--'01_raw_data'!O310,"Missing Date")</f>
        <v>45477</v>
      </c>
      <c r="Q307" s="17" t="str">
        <f>IF(TRIM('01_raw_data'!P310)="","", IFERROR('01_raw_data'!P310, "check"))</f>
        <v/>
      </c>
      <c r="R307" t="str">
        <f>IFERROR(IF(OR(UPPER(TRIM('01_raw_data'!Q310))="A",UPPER(TRIM('01_raw_data'!Q310)="ACTVE"),UPPER(TRIM('01_raw_data'!Q310))="ACTIVE"), "Active", IF(OR(UPPER(TRIM('01_raw_data'!Q310)="INACTIVE"),UPPER(TRIM('01_raw_data'!Q310))="INACTVE"),"Inactive",IF(OR(UPPER(TRIM('01_raw_data'!Q310))="EXITED"), "Exited", IF(OR(UPPER(TRIM('01_raw_data'!Q310))="TERMINATED"), "Terminated", IF(OR(UPPER(TRIM('01_raw_data'!Q310))="LEFT"),"Left",IF(OR(UPPER(TRIM('01_raw_data'!Q310))="RESIGNED"),"Resigned")))))),"Check")</f>
        <v>Active</v>
      </c>
      <c r="S307" s="19">
        <f>IFERROR(IF(VALUE('01_raw_data'!R310)&gt;0,VALUE('01_raw_data'!R310),"Check"),"Check")</f>
        <v>104000</v>
      </c>
      <c r="T307" s="19">
        <f>IFERROR(IF(VALUE('01_raw_data'!S310)&gt;0, VALUE('01_raw_data'!S310), "Check"), "Check")</f>
        <v>5200</v>
      </c>
      <c r="U307">
        <f>IFERROR(VLOOKUP(UPPER(TRIM('01_raw_data'!T310)),'07_performance_master'!$A$5:$B$14,2,FALSE),"Check")</f>
        <v>3</v>
      </c>
      <c r="V307">
        <f>IFERROR(IF(VALUE('01_raw_data'!U310)&gt;0,VALUE('01_raw_data'!U310),"Check"),"Check")</f>
        <v>26</v>
      </c>
      <c r="W307">
        <f>IFERROR(IF(VALUE('01_raw_data'!V310)&gt;=0, VALUE('01_raw_data'!V310), "Check"), "Check")</f>
        <v>15</v>
      </c>
      <c r="X307">
        <f>IFERROR(IF(VALUE('01_raw_data'!W310)&gt;=0, VALUE('01_raw_data'!W310),"Check"), "Check")</f>
        <v>0</v>
      </c>
      <c r="Y307">
        <f>IFERROR(IF(AND(VALUE('01_raw_data'!X310)&gt;=0, VALUE('01_raw_data'!X310)&lt;=100), VALUE('01_raw_data'!X310), "Check"), "Check")</f>
        <v>46</v>
      </c>
      <c r="Z307" t="str">
        <f>IFERROR(IF(OR(UPPER(TRIM('01_raw_data'!Y310))="YES", UPPER(TRIM('01_raw_data'!Y310))="PROMOTED"),"Promoted", IF(OR(UPPER(TRIM('01_raw_data'!Y310))="NO",UPPER(TRIM('01_raw_data'!Y310))="NOT PROMOTED"), "Not Promoted", "Check")),"Check")</f>
        <v>Not Promoted</v>
      </c>
      <c r="AA307" t="str">
        <f>IFERROR(PROPER(TRIM('01_raw_data'!Z310)), "")</f>
        <v>High School</v>
      </c>
      <c r="AB307" t="str">
        <f>IFERROR(PROPER(TRIM('01_raw_data'!AA310)),"")</f>
        <v>Employee Referral</v>
      </c>
      <c r="AC307" t="str">
        <f>IFERROR(IF(UPPER(TRIM('01_raw_data'!AB310))="HYBRID","Hybrid",IF(OR(UPPER(TRIM('01_raw_data'!AB310))="REMOTE",UPPER(TRIM('01_raw_data'!AB310))="WFH",UPPER(TRIM('01_raw_data'!AB310))="WORK FROM HOME"),"Remote",IF(OR(UPPER(TRIM('01_raw_data'!AB310))="ONSITE",UPPER(TRIM('01_raw_data'!AB310))="ON-SITE",UPPER(TRIM('01_raw_data'!AB310))="OFFICE"),"Office"))),"Check")</f>
        <v>Hybrid</v>
      </c>
      <c r="AD307" t="str">
        <f>IFERROR(VLOOKUP(UPPER(TRIM('01_raw_data'!AC310)),'09_cost_center'!$A$5:$E$19,1,FALSE), "Check")</f>
        <v>EU-CC102</v>
      </c>
      <c r="AE307" t="str">
        <f>IFERROR(IF(OR(UPPER(TRIM('01_raw_data'!AD310))="CONTRACT", UPPER(TRIM('01_raw_data'!AD310))="CONTRACTOR"), "Contract", IF(OR(PROPER(TRIM('01_raw_data'!AD310))="FTE", UPPER(TRIM('01_raw_data'!AD310))="FULL TIME", UPPER(TRIM('01_raw_data'!AD310))="FULL-TIME"), "Full Time", IF(OR(UPPER(TRIM('01_raw_data'!AD310))="INTERN", UPPER(TRIM('01_raw_data'!AD310))="INTERNSHIP"), "Intern", IF(OR(UPPER(TRIM('01_raw_data'!AD310))="PART TIME", UPPER(TRIM('01_raw_data'!AD310))="PART-TIME"), "Part Time")))), "Check")</f>
        <v>Full Time</v>
      </c>
      <c r="AF307">
        <f>IFERROR(IF(AND(VALUE('01_raw_data'!AE310)&gt;=0,VALUE('01_raw_data'!AE310)&lt;=100), VALUE('01_raw_data'!AE310), "Check"), "Check")</f>
        <v>59.6</v>
      </c>
    </row>
    <row r="308" spans="1:32" x14ac:dyDescent="0.2">
      <c r="A308" t="str">
        <f>"E"&amp;TEXT(VALUE(SUBSTITUTE(UPPER(TRIM('01_raw_data'!A311)),"E","")),"0000")</f>
        <v>E0307</v>
      </c>
      <c r="B308" t="str">
        <f>IF('01_raw_data'!B311="", "", PROPER(TRIM('01_raw_data'!B311)))</f>
        <v>Hannah Bos</v>
      </c>
      <c r="C308" t="str">
        <f>_xlfn.XLOOKUP(PROPER(TRIM('01_raw_data'!C311)),'03_lookups'!$A$4:$A$9,'03_lookups'!$B$4:$B$9,"Needs Review")</f>
        <v>Female</v>
      </c>
      <c r="D308">
        <f>VALUE('01_raw_data'!D311)</f>
        <v>50</v>
      </c>
      <c r="E308" s="17">
        <f>IF(OR('01_raw_data'!E311="", LOWER(TRIM('01_raw_data'!E311))="not available"), "Missing", '01_raw_data'!E311)</f>
        <v>27883</v>
      </c>
      <c r="F308" t="str">
        <f t="shared" si="4"/>
        <v>Valid</v>
      </c>
      <c r="G308" t="str">
        <f>_xlfn.XLOOKUP(UPPER(TRIM('01_raw_data'!F311)),'04_departments'!A311:A366,'04_departments'!C311:C366,"Needs Review")</f>
        <v>Needs Review</v>
      </c>
      <c r="H308" t="str">
        <f>_xlfn.XLOOKUP('01_clean_data'!G308, '04_departments'!$C$5:$C$60,'04_departments'!$D$5:$D$60,"Needs Review")</f>
        <v>Needs Review</v>
      </c>
      <c r="I308" t="str">
        <f>PROPER(TRIM('01_raw_data'!H311))</f>
        <v>Operations Manager</v>
      </c>
      <c r="J308" t="str">
        <f>IFERROR(UPPER('01_raw_data'!I311), "")</f>
        <v>L3</v>
      </c>
      <c r="K308" t="str">
        <f>IFERROR(UPPER('01_raw_data'!J311), "")</f>
        <v>M017</v>
      </c>
      <c r="L308" t="str">
        <f>IFERROR(VLOOKUP(K308,'05_manager_mapping'!$A$5:$B$64,2), "Missing")</f>
        <v>Ines Karlsson</v>
      </c>
      <c r="M308" t="str">
        <f>IFERROR(_xlfn.XLOOKUP('01_raw_data'!L311,'06_location_master'!$B$5:$B$60,'06_location_master'!$C$5:$C$60), "Missing Location")</f>
        <v>Rotterdam</v>
      </c>
      <c r="N308" t="str">
        <f>IFERROR(_xlfn.XLOOKUP(M308,'06_location_master'!$C$5:$C$60,'06_location_master'!$D$5:$D$60), "Missing Country")</f>
        <v>Netherlands</v>
      </c>
      <c r="O308" t="str">
        <f>IFERROR(_xlfn.XLOOKUP(M308,'06_location_master'!$C$5:$C$60,'06_location_master'!$E$5:$E$60), "Missing State")</f>
        <v>South Holland</v>
      </c>
      <c r="P308" s="17">
        <f>IFERROR(--'01_raw_data'!O311,"Missing Date")</f>
        <v>43208</v>
      </c>
      <c r="Q308" s="17" t="str">
        <f>IF(TRIM('01_raw_data'!P311)="","", IFERROR('01_raw_data'!P311, "check"))</f>
        <v/>
      </c>
      <c r="R308" t="str">
        <f>IFERROR(IF(OR(UPPER(TRIM('01_raw_data'!Q311))="A",UPPER(TRIM('01_raw_data'!Q311)="ACTVE"),UPPER(TRIM('01_raw_data'!Q311))="ACTIVE"), "Active", IF(OR(UPPER(TRIM('01_raw_data'!Q311)="INACTIVE"),UPPER(TRIM('01_raw_data'!Q311))="INACTVE"),"Inactive",IF(OR(UPPER(TRIM('01_raw_data'!Q311))="EXITED"), "Exited", IF(OR(UPPER(TRIM('01_raw_data'!Q311))="TERMINATED"), "Terminated", IF(OR(UPPER(TRIM('01_raw_data'!Q311))="LEFT"),"Left",IF(OR(UPPER(TRIM('01_raw_data'!Q311))="RESIGNED"),"Resigned")))))),"Check")</f>
        <v>Active</v>
      </c>
      <c r="S308" s="19">
        <f>IFERROR(IF(VALUE('01_raw_data'!R311)&gt;0,VALUE('01_raw_data'!R311),"Check"),"Check")</f>
        <v>86000</v>
      </c>
      <c r="T308" s="19">
        <f>IFERROR(IF(VALUE('01_raw_data'!S311)&gt;0, VALUE('01_raw_data'!S311), "Check"), "Check")</f>
        <v>4300</v>
      </c>
      <c r="U308" t="str">
        <f>IFERROR(VLOOKUP(UPPER(TRIM('01_raw_data'!T311)),'07_performance_master'!$A$5:$B$14,2,FALSE),"Check")</f>
        <v>Check</v>
      </c>
      <c r="V308">
        <f>IFERROR(IF(VALUE('01_raw_data'!U311)&gt;0,VALUE('01_raw_data'!U311),"Check"),"Check")</f>
        <v>45</v>
      </c>
      <c r="W308">
        <f>IFERROR(IF(VALUE('01_raw_data'!V311)&gt;=0, VALUE('01_raw_data'!V311), "Check"), "Check")</f>
        <v>18</v>
      </c>
      <c r="X308">
        <f>IFERROR(IF(VALUE('01_raw_data'!W311)&gt;=0, VALUE('01_raw_data'!W311),"Check"), "Check")</f>
        <v>24</v>
      </c>
      <c r="Y308">
        <f>IFERROR(IF(AND(VALUE('01_raw_data'!X311)&gt;=0, VALUE('01_raw_data'!X311)&lt;=100), VALUE('01_raw_data'!X311), "Check"), "Check")</f>
        <v>58</v>
      </c>
      <c r="Z308" t="str">
        <f>IFERROR(IF(OR(UPPER(TRIM('01_raw_data'!Y311))="YES", UPPER(TRIM('01_raw_data'!Y311))="PROMOTED"),"Promoted", IF(OR(UPPER(TRIM('01_raw_data'!Y311))="NO",UPPER(TRIM('01_raw_data'!Y311))="NOT PROMOTED"), "Not Promoted", "Check")),"Check")</f>
        <v>Not Promoted</v>
      </c>
      <c r="AA308" t="str">
        <f>IFERROR(PROPER(TRIM('01_raw_data'!Z311)), "")</f>
        <v>Master'S</v>
      </c>
      <c r="AB308" t="str">
        <f>IFERROR(PROPER(TRIM('01_raw_data'!AA311)),"")</f>
        <v>Indeed</v>
      </c>
      <c r="AC308" t="str">
        <f>IFERROR(IF(UPPER(TRIM('01_raw_data'!AB311))="HYBRID","Hybrid",IF(OR(UPPER(TRIM('01_raw_data'!AB311))="REMOTE",UPPER(TRIM('01_raw_data'!AB311))="WFH",UPPER(TRIM('01_raw_data'!AB311))="WORK FROM HOME"),"Remote",IF(OR(UPPER(TRIM('01_raw_data'!AB311))="ONSITE",UPPER(TRIM('01_raw_data'!AB311))="ON-SITE",UPPER(TRIM('01_raw_data'!AB311))="OFFICE"),"Office"))),"Check")</f>
        <v>Office</v>
      </c>
      <c r="AD308" t="str">
        <f>IFERROR(VLOOKUP(UPPER(TRIM('01_raw_data'!AC311)),'09_cost_center'!$A$5:$E$19,1,FALSE), "Check")</f>
        <v>EU-CC401</v>
      </c>
      <c r="AE308" t="str">
        <f>IFERROR(IF(OR(UPPER(TRIM('01_raw_data'!AD311))="CONTRACT", UPPER(TRIM('01_raw_data'!AD311))="CONTRACTOR"), "Contract", IF(OR(PROPER(TRIM('01_raw_data'!AD311))="FTE", UPPER(TRIM('01_raw_data'!AD311))="FULL TIME", UPPER(TRIM('01_raw_data'!AD311))="FULL-TIME"), "Full Time", IF(OR(UPPER(TRIM('01_raw_data'!AD311))="INTERN", UPPER(TRIM('01_raw_data'!AD311))="INTERNSHIP"), "Intern", IF(OR(UPPER(TRIM('01_raw_data'!AD311))="PART TIME", UPPER(TRIM('01_raw_data'!AD311))="PART-TIME"), "Part Time")))), "Check")</f>
        <v>Part Time</v>
      </c>
      <c r="AF308">
        <f>IFERROR(IF(AND(VALUE('01_raw_data'!AE311)&gt;=0,VALUE('01_raw_data'!AE311)&lt;=100), VALUE('01_raw_data'!AE311), "Check"), "Check")</f>
        <v>57.3</v>
      </c>
    </row>
    <row r="309" spans="1:32" x14ac:dyDescent="0.2">
      <c r="A309" t="str">
        <f>"E"&amp;TEXT(VALUE(SUBSTITUTE(UPPER(TRIM('01_raw_data'!A312)),"E","")),"0000")</f>
        <v>E0308</v>
      </c>
      <c r="B309" t="str">
        <f>IF('01_raw_data'!B312="", "", PROPER(TRIM('01_raw_data'!B312)))</f>
        <v>Diego Visser</v>
      </c>
      <c r="C309" t="str">
        <f>_xlfn.XLOOKUP(PROPER(TRIM('01_raw_data'!C312)),'03_lookups'!$A$4:$A$9,'03_lookups'!$B$4:$B$9,"Needs Review")</f>
        <v>Female</v>
      </c>
      <c r="D309">
        <f>VALUE('01_raw_data'!D312)</f>
        <v>46</v>
      </c>
      <c r="E309" s="17" t="str">
        <f>IF(OR('01_raw_data'!E312="", LOWER(TRIM('01_raw_data'!E312))="not available"), "Missing", '01_raw_data'!E312)</f>
        <v>12-18-1979</v>
      </c>
      <c r="F309" t="str">
        <f t="shared" si="4"/>
        <v>Needs Review</v>
      </c>
      <c r="G309" t="str">
        <f>_xlfn.XLOOKUP(UPPER(TRIM('01_raw_data'!F312)),'04_departments'!A312:A367,'04_departments'!C312:C367,"Needs Review")</f>
        <v>Needs Review</v>
      </c>
      <c r="H309" t="str">
        <f>_xlfn.XLOOKUP('01_clean_data'!G309, '04_departments'!$C$5:$C$60,'04_departments'!$D$5:$D$60,"Needs Review")</f>
        <v>Needs Review</v>
      </c>
      <c r="I309" t="str">
        <f>PROPER(TRIM('01_raw_data'!H312))</f>
        <v>Process Lead</v>
      </c>
      <c r="J309" t="str">
        <f>IFERROR(UPPER('01_raw_data'!I312), "")</f>
        <v xml:space="preserve"> L2 </v>
      </c>
      <c r="K309" t="str">
        <f>IFERROR(UPPER('01_raw_data'!J312), "")</f>
        <v>M010</v>
      </c>
      <c r="L309" t="str">
        <f>IFERROR(VLOOKUP(K309,'05_manager_mapping'!$A$5:$B$64,2), "Missing")</f>
        <v>Lotte Muller</v>
      </c>
      <c r="M309" t="str">
        <f>IFERROR(_xlfn.XLOOKUP('01_raw_data'!L312,'06_location_master'!$B$5:$B$60,'06_location_master'!$C$5:$C$60), "Missing Location")</f>
        <v>Missing Location</v>
      </c>
      <c r="N309" t="str">
        <f>IFERROR(_xlfn.XLOOKUP(M309,'06_location_master'!$C$5:$C$60,'06_location_master'!$D$5:$D$60), "Missing Country")</f>
        <v>Missing Country</v>
      </c>
      <c r="O309" t="str">
        <f>IFERROR(_xlfn.XLOOKUP(M309,'06_location_master'!$C$5:$C$60,'06_location_master'!$E$5:$E$60), "Missing State")</f>
        <v>Missing State</v>
      </c>
      <c r="P309" s="17">
        <f>IFERROR(--'01_raw_data'!O312,"Missing Date")</f>
        <v>44602</v>
      </c>
      <c r="Q309" s="17">
        <f>IF(TRIM('01_raw_data'!P312)="","", IFERROR('01_raw_data'!P312, "check"))</f>
        <v>46122</v>
      </c>
      <c r="R309" t="str">
        <f>IFERROR(IF(OR(UPPER(TRIM('01_raw_data'!Q312))="A",UPPER(TRIM('01_raw_data'!Q312)="ACTVE"),UPPER(TRIM('01_raw_data'!Q312))="ACTIVE"), "Active", IF(OR(UPPER(TRIM('01_raw_data'!Q312)="INACTIVE"),UPPER(TRIM('01_raw_data'!Q312))="INACTVE"),"Inactive",IF(OR(UPPER(TRIM('01_raw_data'!Q312))="EXITED"), "Exited", IF(OR(UPPER(TRIM('01_raw_data'!Q312))="TERMINATED"), "Terminated", IF(OR(UPPER(TRIM('01_raw_data'!Q312))="LEFT"),"Left",IF(OR(UPPER(TRIM('01_raw_data'!Q312))="RESIGNED"),"Resigned")))))),"Check")</f>
        <v>Resigned</v>
      </c>
      <c r="S309" s="19">
        <f>IFERROR(IF(VALUE('01_raw_data'!R312)&gt;0,VALUE('01_raw_data'!R312),"Check"),"Check")</f>
        <v>53000</v>
      </c>
      <c r="T309" s="19">
        <f>IFERROR(IF(VALUE('01_raw_data'!S312)&gt;0, VALUE('01_raw_data'!S312), "Check"), "Check")</f>
        <v>1100</v>
      </c>
      <c r="U309">
        <f>IFERROR(VLOOKUP(UPPER(TRIM('01_raw_data'!T312)),'07_performance_master'!$A$5:$B$14,2,FALSE),"Check")</f>
        <v>2</v>
      </c>
      <c r="V309">
        <f>IFERROR(IF(VALUE('01_raw_data'!U312)&gt;0,VALUE('01_raw_data'!U312),"Check"),"Check")</f>
        <v>21</v>
      </c>
      <c r="W309">
        <f>IFERROR(IF(VALUE('01_raw_data'!V312)&gt;=0, VALUE('01_raw_data'!V312), "Check"), "Check")</f>
        <v>22</v>
      </c>
      <c r="X309">
        <f>IFERROR(IF(VALUE('01_raw_data'!W312)&gt;=0, VALUE('01_raw_data'!W312),"Check"), "Check")</f>
        <v>0</v>
      </c>
      <c r="Y309">
        <f>IFERROR(IF(AND(VALUE('01_raw_data'!X312)&gt;=0, VALUE('01_raw_data'!X312)&lt;=100), VALUE('01_raw_data'!X312), "Check"), "Check")</f>
        <v>32</v>
      </c>
      <c r="Z309" t="str">
        <f>IFERROR(IF(OR(UPPER(TRIM('01_raw_data'!Y312))="YES", UPPER(TRIM('01_raw_data'!Y312))="PROMOTED"),"Promoted", IF(OR(UPPER(TRIM('01_raw_data'!Y312))="NO",UPPER(TRIM('01_raw_data'!Y312))="NOT PROMOTED"), "Not Promoted", "Check")),"Check")</f>
        <v>Not Promoted</v>
      </c>
      <c r="AA309" t="str">
        <f>IFERROR(PROPER(TRIM('01_raw_data'!Z312)), "")</f>
        <v>Bachelor'S</v>
      </c>
      <c r="AB309" t="str">
        <f>IFERROR(PROPER(TRIM('01_raw_data'!AA312)),"")</f>
        <v>Agency</v>
      </c>
      <c r="AC309" t="str">
        <f>IFERROR(IF(UPPER(TRIM('01_raw_data'!AB312))="HYBRID","Hybrid",IF(OR(UPPER(TRIM('01_raw_data'!AB312))="REMOTE",UPPER(TRIM('01_raw_data'!AB312))="WFH",UPPER(TRIM('01_raw_data'!AB312))="WORK FROM HOME"),"Remote",IF(OR(UPPER(TRIM('01_raw_data'!AB312))="ONSITE",UPPER(TRIM('01_raw_data'!AB312))="ON-SITE",UPPER(TRIM('01_raw_data'!AB312))="OFFICE"),"Office"))),"Check")</f>
        <v>Hybrid</v>
      </c>
      <c r="AD309" t="str">
        <f>IFERROR(VLOOKUP(UPPER(TRIM('01_raw_data'!AC312)),'09_cost_center'!$A$5:$E$19,1,FALSE), "Check")</f>
        <v>EU-CC401</v>
      </c>
      <c r="AE309" t="str">
        <f>IFERROR(IF(OR(UPPER(TRIM('01_raw_data'!AD312))="CONTRACT", UPPER(TRIM('01_raw_data'!AD312))="CONTRACTOR"), "Contract", IF(OR(PROPER(TRIM('01_raw_data'!AD312))="FTE", UPPER(TRIM('01_raw_data'!AD312))="FULL TIME", UPPER(TRIM('01_raw_data'!AD312))="FULL-TIME"), "Full Time", IF(OR(UPPER(TRIM('01_raw_data'!AD312))="INTERN", UPPER(TRIM('01_raw_data'!AD312))="INTERNSHIP"), "Intern", IF(OR(UPPER(TRIM('01_raw_data'!AD312))="PART TIME", UPPER(TRIM('01_raw_data'!AD312))="PART-TIME"), "Part Time")))), "Check")</f>
        <v>Part Time</v>
      </c>
      <c r="AF309">
        <f>IFERROR(IF(AND(VALUE('01_raw_data'!AE312)&gt;=0,VALUE('01_raw_data'!AE312)&lt;=100), VALUE('01_raw_data'!AE312), "Check"), "Check")</f>
        <v>44.5</v>
      </c>
    </row>
    <row r="310" spans="1:32" x14ac:dyDescent="0.2">
      <c r="A310" t="str">
        <f>"E"&amp;TEXT(VALUE(SUBSTITUTE(UPPER(TRIM('01_raw_data'!A313)),"E","")),"0000")</f>
        <v>E0309</v>
      </c>
      <c r="B310" t="str">
        <f>IF('01_raw_data'!B313="", "", PROPER(TRIM('01_raw_data'!B313)))</f>
        <v>Beatrice Visser</v>
      </c>
      <c r="C310" t="str">
        <f>_xlfn.XLOOKUP(PROPER(TRIM('01_raw_data'!C313)),'03_lookups'!$A$4:$A$9,'03_lookups'!$B$4:$B$9,"Needs Review")</f>
        <v>Male</v>
      </c>
      <c r="D310">
        <f>VALUE('01_raw_data'!D313)</f>
        <v>42</v>
      </c>
      <c r="E310" s="17">
        <f>IF(OR('01_raw_data'!E313="", LOWER(TRIM('01_raw_data'!E313))="not available"), "Missing", '01_raw_data'!E313)</f>
        <v>30673</v>
      </c>
      <c r="F310" t="str">
        <f t="shared" si="4"/>
        <v>Valid</v>
      </c>
      <c r="G310" t="str">
        <f>_xlfn.XLOOKUP(UPPER(TRIM('01_raw_data'!F313)),'04_departments'!A313:A368,'04_departments'!C313:C368,"Needs Review")</f>
        <v>Needs Review</v>
      </c>
      <c r="H310" t="str">
        <f>_xlfn.XLOOKUP('01_clean_data'!G310, '04_departments'!$C$5:$C$60,'04_departments'!$D$5:$D$60,"Needs Review")</f>
        <v>Needs Review</v>
      </c>
      <c r="I310" t="str">
        <f>PROPER(TRIM('01_raw_data'!H313))</f>
        <v>Associate Product Manager</v>
      </c>
      <c r="J310" t="str">
        <f>IFERROR(UPPER('01_raw_data'!I313), "")</f>
        <v>L6</v>
      </c>
      <c r="K310" t="str">
        <f>IFERROR(UPPER('01_raw_data'!J313), "")</f>
        <v>M002</v>
      </c>
      <c r="L310" t="str">
        <f>IFERROR(VLOOKUP(K310,'05_manager_mapping'!$A$5:$B$64,2), "Missing")</f>
        <v>Finn Larsson</v>
      </c>
      <c r="M310" t="str">
        <f>IFERROR(_xlfn.XLOOKUP('01_raw_data'!L313,'06_location_master'!$B$5:$B$60,'06_location_master'!$C$5:$C$60), "Missing Location")</f>
        <v>Antwerp</v>
      </c>
      <c r="N310" t="str">
        <f>IFERROR(_xlfn.XLOOKUP(M310,'06_location_master'!$C$5:$C$60,'06_location_master'!$D$5:$D$60), "Missing Country")</f>
        <v>Belgium</v>
      </c>
      <c r="O310" t="str">
        <f>IFERROR(_xlfn.XLOOKUP(M310,'06_location_master'!$C$5:$C$60,'06_location_master'!$E$5:$E$60), "Missing State")</f>
        <v>Flanders</v>
      </c>
      <c r="P310" s="17">
        <f>IFERROR(--'01_raw_data'!O313,"Missing Date")</f>
        <v>43120</v>
      </c>
      <c r="Q310" s="17" t="str">
        <f>IF(TRIM('01_raw_data'!P313)="","", IFERROR('01_raw_data'!P313, "check"))</f>
        <v/>
      </c>
      <c r="R310" t="str">
        <f>IFERROR(IF(OR(UPPER(TRIM('01_raw_data'!Q313))="A",UPPER(TRIM('01_raw_data'!Q313)="ACTVE"),UPPER(TRIM('01_raw_data'!Q313))="ACTIVE"), "Active", IF(OR(UPPER(TRIM('01_raw_data'!Q313)="INACTIVE"),UPPER(TRIM('01_raw_data'!Q313))="INACTVE"),"Inactive",IF(OR(UPPER(TRIM('01_raw_data'!Q313))="EXITED"), "Exited", IF(OR(UPPER(TRIM('01_raw_data'!Q313))="TERMINATED"), "Terminated", IF(OR(UPPER(TRIM('01_raw_data'!Q313))="LEFT"),"Left",IF(OR(UPPER(TRIM('01_raw_data'!Q313))="RESIGNED"),"Resigned")))))),"Check")</f>
        <v>Active</v>
      </c>
      <c r="S310" s="19">
        <f>IFERROR(IF(VALUE('01_raw_data'!R313)&gt;0,VALUE('01_raw_data'!R313),"Check"),"Check")</f>
        <v>182000</v>
      </c>
      <c r="T310" s="19">
        <f>IFERROR(IF(VALUE('01_raw_data'!S313)&gt;0, VALUE('01_raw_data'!S313), "Check"), "Check")</f>
        <v>18200</v>
      </c>
      <c r="U310">
        <f>IFERROR(VLOOKUP(UPPER(TRIM('01_raw_data'!T313)),'07_performance_master'!$A$5:$B$14,2,FALSE),"Check")</f>
        <v>4</v>
      </c>
      <c r="V310">
        <f>IFERROR(IF(VALUE('01_raw_data'!U313)&gt;0,VALUE('01_raw_data'!U313),"Check"),"Check")</f>
        <v>2</v>
      </c>
      <c r="W310">
        <f>IFERROR(IF(VALUE('01_raw_data'!V313)&gt;=0, VALUE('01_raw_data'!V313), "Check"), "Check")</f>
        <v>22</v>
      </c>
      <c r="X310">
        <f>IFERROR(IF(VALUE('01_raw_data'!W313)&gt;=0, VALUE('01_raw_data'!W313),"Check"), "Check")</f>
        <v>7</v>
      </c>
      <c r="Y310">
        <f>IFERROR(IF(AND(VALUE('01_raw_data'!X313)&gt;=0, VALUE('01_raw_data'!X313)&lt;=100), VALUE('01_raw_data'!X313), "Check"), "Check")</f>
        <v>51</v>
      </c>
      <c r="Z310" t="str">
        <f>IFERROR(IF(OR(UPPER(TRIM('01_raw_data'!Y313))="YES", UPPER(TRIM('01_raw_data'!Y313))="PROMOTED"),"Promoted", IF(OR(UPPER(TRIM('01_raw_data'!Y313))="NO",UPPER(TRIM('01_raw_data'!Y313))="NOT PROMOTED"), "Not Promoted", "Check")),"Check")</f>
        <v>Not Promoted</v>
      </c>
      <c r="AA310" t="str">
        <f>IFERROR(PROPER(TRIM('01_raw_data'!Z313)), "")</f>
        <v>Master'S</v>
      </c>
      <c r="AB310" t="str">
        <f>IFERROR(PROPER(TRIM('01_raw_data'!AA313)),"")</f>
        <v>Employee Referral</v>
      </c>
      <c r="AC310" t="str">
        <f>IFERROR(IF(UPPER(TRIM('01_raw_data'!AB313))="HYBRID","Hybrid",IF(OR(UPPER(TRIM('01_raw_data'!AB313))="REMOTE",UPPER(TRIM('01_raw_data'!AB313))="WFH",UPPER(TRIM('01_raw_data'!AB313))="WORK FROM HOME"),"Remote",IF(OR(UPPER(TRIM('01_raw_data'!AB313))="ONSITE",UPPER(TRIM('01_raw_data'!AB313))="ON-SITE",UPPER(TRIM('01_raw_data'!AB313))="OFFICE"),"Office"))),"Check")</f>
        <v>Hybrid</v>
      </c>
      <c r="AD310" t="str">
        <f>IFERROR(VLOOKUP(UPPER(TRIM('01_raw_data'!AC313)),'09_cost_center'!$A$5:$E$19,1,FALSE), "Check")</f>
        <v>EU-CC102</v>
      </c>
      <c r="AE310" t="str">
        <f>IFERROR(IF(OR(UPPER(TRIM('01_raw_data'!AD313))="CONTRACT", UPPER(TRIM('01_raw_data'!AD313))="CONTRACTOR"), "Contract", IF(OR(PROPER(TRIM('01_raw_data'!AD313))="FTE", UPPER(TRIM('01_raw_data'!AD313))="FULL TIME", UPPER(TRIM('01_raw_data'!AD313))="FULL-TIME"), "Full Time", IF(OR(UPPER(TRIM('01_raw_data'!AD313))="INTERN", UPPER(TRIM('01_raw_data'!AD313))="INTERNSHIP"), "Intern", IF(OR(UPPER(TRIM('01_raw_data'!AD313))="PART TIME", UPPER(TRIM('01_raw_data'!AD313))="PART-TIME"), "Part Time")))), "Check")</f>
        <v>Contract</v>
      </c>
      <c r="AF310">
        <f>IFERROR(IF(AND(VALUE('01_raw_data'!AE313)&gt;=0,VALUE('01_raw_data'!AE313)&lt;=100), VALUE('01_raw_data'!AE313), "Check"), "Check")</f>
        <v>60.8</v>
      </c>
    </row>
    <row r="311" spans="1:32" x14ac:dyDescent="0.2">
      <c r="A311" t="str">
        <f>"E"&amp;TEXT(VALUE(SUBSTITUTE(UPPER(TRIM('01_raw_data'!A314)),"E","")),"0000")</f>
        <v>E0310</v>
      </c>
      <c r="B311" t="str">
        <f>IF('01_raw_data'!B314="", "", PROPER(TRIM('01_raw_data'!B314)))</f>
        <v>Alice Byrne</v>
      </c>
      <c r="C311" t="str">
        <f>_xlfn.XLOOKUP(PROPER(TRIM('01_raw_data'!C314)),'03_lookups'!$A$4:$A$9,'03_lookups'!$B$4:$B$9,"Needs Review")</f>
        <v>Male</v>
      </c>
      <c r="D311">
        <f>VALUE('01_raw_data'!D314)</f>
        <v>46</v>
      </c>
      <c r="E311" s="17">
        <f>IF(OR('01_raw_data'!E314="", LOWER(TRIM('01_raw_data'!E314))="not available"), "Missing", '01_raw_data'!E314)</f>
        <v>29079</v>
      </c>
      <c r="F311" t="str">
        <f t="shared" si="4"/>
        <v>Valid</v>
      </c>
      <c r="G311" t="str">
        <f>_xlfn.XLOOKUP(UPPER(TRIM('01_raw_data'!F314)),'04_departments'!A314:A369,'04_departments'!C314:C369,"Needs Review")</f>
        <v>Needs Review</v>
      </c>
      <c r="H311" t="str">
        <f>_xlfn.XLOOKUP('01_clean_data'!G311, '04_departments'!$C$5:$C$60,'04_departments'!$D$5:$D$60,"Needs Review")</f>
        <v>Needs Review</v>
      </c>
      <c r="I311" t="str">
        <f>PROPER(TRIM('01_raw_data'!H314))</f>
        <v>Account Executive</v>
      </c>
      <c r="J311" t="str">
        <f>IFERROR(UPPER('01_raw_data'!I314), "")</f>
        <v>L2</v>
      </c>
      <c r="K311" t="str">
        <f>IFERROR(UPPER('01_raw_data'!J314), "")</f>
        <v>M004</v>
      </c>
      <c r="L311" t="str">
        <f>IFERROR(VLOOKUP(K311,'05_manager_mapping'!$A$5:$B$64,2), "Missing")</f>
        <v>Giovanni Leroy</v>
      </c>
      <c r="M311" t="str">
        <f>IFERROR(_xlfn.XLOOKUP('01_raw_data'!L314,'06_location_master'!$B$5:$B$60,'06_location_master'!$C$5:$C$60), "Missing Location")</f>
        <v>Lille</v>
      </c>
      <c r="N311" t="str">
        <f>IFERROR(_xlfn.XLOOKUP(M311,'06_location_master'!$C$5:$C$60,'06_location_master'!$D$5:$D$60), "Missing Country")</f>
        <v>France</v>
      </c>
      <c r="O311" t="str">
        <f>IFERROR(_xlfn.XLOOKUP(M311,'06_location_master'!$C$5:$C$60,'06_location_master'!$E$5:$E$60), "Missing State")</f>
        <v>Hauts-de-France</v>
      </c>
      <c r="P311" s="17">
        <f>IFERROR(--'01_raw_data'!O314,"Missing Date")</f>
        <v>45870</v>
      </c>
      <c r="Q311" s="17" t="str">
        <f>IF(TRIM('01_raw_data'!P314)="","", IFERROR('01_raw_data'!P314, "check"))</f>
        <v/>
      </c>
      <c r="R311" t="str">
        <f>IFERROR(IF(OR(UPPER(TRIM('01_raw_data'!Q314))="A",UPPER(TRIM('01_raw_data'!Q314)="ACTVE"),UPPER(TRIM('01_raw_data'!Q314))="ACTIVE"), "Active", IF(OR(UPPER(TRIM('01_raw_data'!Q314)="INACTIVE"),UPPER(TRIM('01_raw_data'!Q314))="INACTVE"),"Inactive",IF(OR(UPPER(TRIM('01_raw_data'!Q314))="EXITED"), "Exited", IF(OR(UPPER(TRIM('01_raw_data'!Q314))="TERMINATED"), "Terminated", IF(OR(UPPER(TRIM('01_raw_data'!Q314))="LEFT"),"Left",IF(OR(UPPER(TRIM('01_raw_data'!Q314))="RESIGNED"),"Resigned")))))),"Check")</f>
        <v>Active</v>
      </c>
      <c r="S311" s="19">
        <f>IFERROR(IF(VALUE('01_raw_data'!R314)&gt;0,VALUE('01_raw_data'!R314),"Check"),"Check")</f>
        <v>44000</v>
      </c>
      <c r="T311" s="19">
        <f>IFERROR(IF(VALUE('01_raw_data'!S314)&gt;0, VALUE('01_raw_data'!S314), "Check"), "Check")</f>
        <v>2200</v>
      </c>
      <c r="U311">
        <f>IFERROR(VLOOKUP(UPPER(TRIM('01_raw_data'!T314)),'07_performance_master'!$A$5:$B$14,2,FALSE),"Check")</f>
        <v>3</v>
      </c>
      <c r="V311">
        <f>IFERROR(IF(VALUE('01_raw_data'!U314)&gt;0,VALUE('01_raw_data'!U314),"Check"),"Check")</f>
        <v>33</v>
      </c>
      <c r="W311">
        <f>IFERROR(IF(VALUE('01_raw_data'!V314)&gt;=0, VALUE('01_raw_data'!V314), "Check"), "Check")</f>
        <v>11</v>
      </c>
      <c r="X311">
        <f>IFERROR(IF(VALUE('01_raw_data'!W314)&gt;=0, VALUE('01_raw_data'!W314),"Check"), "Check")</f>
        <v>22</v>
      </c>
      <c r="Y311">
        <f>IFERROR(IF(AND(VALUE('01_raw_data'!X314)&gt;=0, VALUE('01_raw_data'!X314)&lt;=100), VALUE('01_raw_data'!X314), "Check"), "Check")</f>
        <v>71</v>
      </c>
      <c r="Z311" t="str">
        <f>IFERROR(IF(OR(UPPER(TRIM('01_raw_data'!Y314))="YES", UPPER(TRIM('01_raw_data'!Y314))="PROMOTED"),"Promoted", IF(OR(UPPER(TRIM('01_raw_data'!Y314))="NO",UPPER(TRIM('01_raw_data'!Y314))="NOT PROMOTED"), "Not Promoted", "Check")),"Check")</f>
        <v>Not Promoted</v>
      </c>
      <c r="AA311" t="str">
        <f>IFERROR(PROPER(TRIM('01_raw_data'!Z314)), "")</f>
        <v>Bachelor'S</v>
      </c>
      <c r="AB311" t="str">
        <f>IFERROR(PROPER(TRIM('01_raw_data'!AA314)),"")</f>
        <v>University Hiring</v>
      </c>
      <c r="AC311" t="str">
        <f>IFERROR(IF(UPPER(TRIM('01_raw_data'!AB314))="HYBRID","Hybrid",IF(OR(UPPER(TRIM('01_raw_data'!AB314))="REMOTE",UPPER(TRIM('01_raw_data'!AB314))="WFH",UPPER(TRIM('01_raw_data'!AB314))="WORK FROM HOME"),"Remote",IF(OR(UPPER(TRIM('01_raw_data'!AB314))="ONSITE",UPPER(TRIM('01_raw_data'!AB314))="ON-SITE",UPPER(TRIM('01_raw_data'!AB314))="OFFICE"),"Office"))),"Check")</f>
        <v>Hybrid</v>
      </c>
      <c r="AD311" t="str">
        <f>IFERROR(VLOOKUP(UPPER(TRIM('01_raw_data'!AC314)),'09_cost_center'!$A$5:$E$19,1,FALSE), "Check")</f>
        <v>EU-CC201</v>
      </c>
      <c r="AE311" t="str">
        <f>IFERROR(IF(OR(UPPER(TRIM('01_raw_data'!AD314))="CONTRACT", UPPER(TRIM('01_raw_data'!AD314))="CONTRACTOR"), "Contract", IF(OR(PROPER(TRIM('01_raw_data'!AD314))="FTE", UPPER(TRIM('01_raw_data'!AD314))="FULL TIME", UPPER(TRIM('01_raw_data'!AD314))="FULL-TIME"), "Full Time", IF(OR(UPPER(TRIM('01_raw_data'!AD314))="INTERN", UPPER(TRIM('01_raw_data'!AD314))="INTERNSHIP"), "Intern", IF(OR(UPPER(TRIM('01_raw_data'!AD314))="PART TIME", UPPER(TRIM('01_raw_data'!AD314))="PART-TIME"), "Part Time")))), "Check")</f>
        <v>Full Time</v>
      </c>
      <c r="AF311">
        <f>IFERROR(IF(AND(VALUE('01_raw_data'!AE314)&gt;=0,VALUE('01_raw_data'!AE314)&lt;=100), VALUE('01_raw_data'!AE314), "Check"), "Check")</f>
        <v>60.1</v>
      </c>
    </row>
    <row r="312" spans="1:32" x14ac:dyDescent="0.2">
      <c r="A312" t="str">
        <f>"E"&amp;TEXT(VALUE(SUBSTITUTE(UPPER(TRIM('01_raw_data'!A315)),"E","")),"0000")</f>
        <v>E0311</v>
      </c>
      <c r="B312" t="str">
        <f>IF('01_raw_data'!B315="", "", PROPER(TRIM('01_raw_data'!B315)))</f>
        <v>Maja Williams</v>
      </c>
      <c r="C312" t="str">
        <f>_xlfn.XLOOKUP(PROPER(TRIM('01_raw_data'!C315)),'03_lookups'!$A$4:$A$9,'03_lookups'!$B$4:$B$9,"Needs Review")</f>
        <v>Male</v>
      </c>
      <c r="D312">
        <f>VALUE('01_raw_data'!D315)</f>
        <v>60</v>
      </c>
      <c r="E312" s="17">
        <f>IF(OR('01_raw_data'!E315="", LOWER(TRIM('01_raw_data'!E315))="not available"), "Missing", '01_raw_data'!E315)</f>
        <v>24165</v>
      </c>
      <c r="F312" t="str">
        <f t="shared" si="4"/>
        <v>Valid</v>
      </c>
      <c r="G312" t="str">
        <f>_xlfn.XLOOKUP(UPPER(TRIM('01_raw_data'!F315)),'04_departments'!A315:A370,'04_departments'!C315:C370,"Needs Review")</f>
        <v>Needs Review</v>
      </c>
      <c r="H312" t="str">
        <f>_xlfn.XLOOKUP('01_clean_data'!G312, '04_departments'!$C$5:$C$60,'04_departments'!$D$5:$D$60,"Needs Review")</f>
        <v>Needs Review</v>
      </c>
      <c r="I312" t="str">
        <f>PROPER(TRIM('01_raw_data'!H315))</f>
        <v>Engineering Lead</v>
      </c>
      <c r="J312" t="str">
        <f>IFERROR(UPPER('01_raw_data'!I315), "")</f>
        <v>L6</v>
      </c>
      <c r="K312" t="str">
        <f>IFERROR(UPPER('01_raw_data'!J315), "")</f>
        <v>M044</v>
      </c>
      <c r="L312" t="str">
        <f>IFERROR(VLOOKUP(K312,'05_manager_mapping'!$A$5:$B$64,2), "Missing")</f>
        <v>Sophia Russo</v>
      </c>
      <c r="M312" t="str">
        <f>IFERROR(_xlfn.XLOOKUP('01_raw_data'!L315,'06_location_master'!$B$5:$B$60,'06_location_master'!$C$5:$C$60), "Missing Location")</f>
        <v>Manchester</v>
      </c>
      <c r="N312" t="str">
        <f>IFERROR(_xlfn.XLOOKUP(M312,'06_location_master'!$C$5:$C$60,'06_location_master'!$D$5:$D$60), "Missing Country")</f>
        <v>United Kingdom</v>
      </c>
      <c r="O312" t="str">
        <f>IFERROR(_xlfn.XLOOKUP(M312,'06_location_master'!$C$5:$C$60,'06_location_master'!$E$5:$E$60), "Missing State")</f>
        <v>England</v>
      </c>
      <c r="P312" s="17">
        <f>IFERROR(--'01_raw_data'!O315,"Missing Date")</f>
        <v>43724</v>
      </c>
      <c r="Q312" s="17" t="str">
        <f>IF(TRIM('01_raw_data'!P315)="","", IFERROR('01_raw_data'!P315, "check"))</f>
        <v/>
      </c>
      <c r="R312" t="str">
        <f>IFERROR(IF(OR(UPPER(TRIM('01_raw_data'!Q315))="A",UPPER(TRIM('01_raw_data'!Q315)="ACTVE"),UPPER(TRIM('01_raw_data'!Q315))="ACTIVE"), "Active", IF(OR(UPPER(TRIM('01_raw_data'!Q315)="INACTIVE"),UPPER(TRIM('01_raw_data'!Q315))="INACTVE"),"Inactive",IF(OR(UPPER(TRIM('01_raw_data'!Q315))="EXITED"), "Exited", IF(OR(UPPER(TRIM('01_raw_data'!Q315))="TERMINATED"), "Terminated", IF(OR(UPPER(TRIM('01_raw_data'!Q315))="LEFT"),"Left",IF(OR(UPPER(TRIM('01_raw_data'!Q315))="RESIGNED"),"Resigned")))))),"Check")</f>
        <v>Active</v>
      </c>
      <c r="S312" s="19">
        <f>IFERROR(IF(VALUE('01_raw_data'!R315)&gt;0,VALUE('01_raw_data'!R315),"Check"),"Check")</f>
        <v>161000</v>
      </c>
      <c r="T312" s="19">
        <f>IFERROR(IF(VALUE('01_raw_data'!S315)&gt;0, VALUE('01_raw_data'!S315), "Check"), "Check")</f>
        <v>16100</v>
      </c>
      <c r="U312">
        <f>IFERROR(VLOOKUP(UPPER(TRIM('01_raw_data'!T315)),'07_performance_master'!$A$5:$B$14,2,FALSE),"Check")</f>
        <v>4</v>
      </c>
      <c r="V312">
        <f>IFERROR(IF(VALUE('01_raw_data'!U315)&gt;0,VALUE('01_raw_data'!U315),"Check"),"Check")</f>
        <v>16</v>
      </c>
      <c r="W312">
        <f>IFERROR(IF(VALUE('01_raw_data'!V315)&gt;=0, VALUE('01_raw_data'!V315), "Check"), "Check")</f>
        <v>6</v>
      </c>
      <c r="X312">
        <f>IFERROR(IF(VALUE('01_raw_data'!W315)&gt;=0, VALUE('01_raw_data'!W315),"Check"), "Check")</f>
        <v>17</v>
      </c>
      <c r="Y312">
        <f>IFERROR(IF(AND(VALUE('01_raw_data'!X315)&gt;=0, VALUE('01_raw_data'!X315)&lt;=100), VALUE('01_raw_data'!X315), "Check"), "Check")</f>
        <v>83</v>
      </c>
      <c r="Z312" t="str">
        <f>IFERROR(IF(OR(UPPER(TRIM('01_raw_data'!Y315))="YES", UPPER(TRIM('01_raw_data'!Y315))="PROMOTED"),"Promoted", IF(OR(UPPER(TRIM('01_raw_data'!Y315))="NO",UPPER(TRIM('01_raw_data'!Y315))="NOT PROMOTED"), "Not Promoted", "Check")),"Check")</f>
        <v>Not Promoted</v>
      </c>
      <c r="AA312" t="str">
        <f>IFERROR(PROPER(TRIM('01_raw_data'!Z315)), "")</f>
        <v>Diploma</v>
      </c>
      <c r="AB312" t="str">
        <f>IFERROR(PROPER(TRIM('01_raw_data'!AA315)),"")</f>
        <v>University Hiring</v>
      </c>
      <c r="AC312" t="str">
        <f>IFERROR(IF(UPPER(TRIM('01_raw_data'!AB315))="HYBRID","Hybrid",IF(OR(UPPER(TRIM('01_raw_data'!AB315))="REMOTE",UPPER(TRIM('01_raw_data'!AB315))="WFH",UPPER(TRIM('01_raw_data'!AB315))="WORK FROM HOME"),"Remote",IF(OR(UPPER(TRIM('01_raw_data'!AB315))="ONSITE",UPPER(TRIM('01_raw_data'!AB315))="ON-SITE",UPPER(TRIM('01_raw_data'!AB315))="OFFICE"),"Office"))),"Check")</f>
        <v>Remote</v>
      </c>
      <c r="AD312" t="str">
        <f>IFERROR(VLOOKUP(UPPER(TRIM('01_raw_data'!AC315)),'09_cost_center'!$A$5:$E$19,1,FALSE), "Check")</f>
        <v>EU-CC101</v>
      </c>
      <c r="AE312" t="str">
        <f>IFERROR(IF(OR(UPPER(TRIM('01_raw_data'!AD315))="CONTRACT", UPPER(TRIM('01_raw_data'!AD315))="CONTRACTOR"), "Contract", IF(OR(PROPER(TRIM('01_raw_data'!AD315))="FTE", UPPER(TRIM('01_raw_data'!AD315))="FULL TIME", UPPER(TRIM('01_raw_data'!AD315))="FULL-TIME"), "Full Time", IF(OR(UPPER(TRIM('01_raw_data'!AD315))="INTERN", UPPER(TRIM('01_raw_data'!AD315))="INTERNSHIP"), "Intern", IF(OR(UPPER(TRIM('01_raw_data'!AD315))="PART TIME", UPPER(TRIM('01_raw_data'!AD315))="PART-TIME"), "Part Time")))), "Check")</f>
        <v>Full Time</v>
      </c>
      <c r="AF312">
        <f>IFERROR(IF(AND(VALUE('01_raw_data'!AE315)&gt;=0,VALUE('01_raw_data'!AE315)&lt;=100), VALUE('01_raw_data'!AE315), "Check"), "Check")</f>
        <v>70.5</v>
      </c>
    </row>
    <row r="313" spans="1:32" x14ac:dyDescent="0.2">
      <c r="A313" t="str">
        <f>"E"&amp;TEXT(VALUE(SUBSTITUTE(UPPER(TRIM('01_raw_data'!A316)),"E","")),"0000")</f>
        <v>E0312</v>
      </c>
      <c r="B313" t="str">
        <f>IF('01_raw_data'!B316="", "", PROPER(TRIM('01_raw_data'!B316)))</f>
        <v>Sophie Robert</v>
      </c>
      <c r="C313" t="str">
        <f>_xlfn.XLOOKUP(PROPER(TRIM('01_raw_data'!C316)),'03_lookups'!$A$4:$A$9,'03_lookups'!$B$4:$B$9,"Needs Review")</f>
        <v>Female</v>
      </c>
      <c r="D313">
        <f>VALUE('01_raw_data'!D316)</f>
        <v>23</v>
      </c>
      <c r="E313" s="17">
        <f>IF(OR('01_raw_data'!E316="", LOWER(TRIM('01_raw_data'!E316))="not available"), "Missing", '01_raw_data'!E316)</f>
        <v>37432</v>
      </c>
      <c r="F313" t="str">
        <f t="shared" si="4"/>
        <v>Valid</v>
      </c>
      <c r="G313" t="str">
        <f>_xlfn.XLOOKUP(UPPER(TRIM('01_raw_data'!F316)),'04_departments'!A316:A371,'04_departments'!C316:C371,"Needs Review")</f>
        <v>Needs Review</v>
      </c>
      <c r="H313" t="str">
        <f>_xlfn.XLOOKUP('01_clean_data'!G313, '04_departments'!$C$5:$C$60,'04_departments'!$D$5:$D$60,"Needs Review")</f>
        <v>Needs Review</v>
      </c>
      <c r="I313" t="str">
        <f>PROPER(TRIM('01_raw_data'!H316))</f>
        <v>People Operations Analyst</v>
      </c>
      <c r="J313" t="str">
        <f>IFERROR(UPPER('01_raw_data'!I316), "")</f>
        <v>L3</v>
      </c>
      <c r="K313" t="str">
        <f>IFERROR(UPPER('01_raw_data'!J316), "")</f>
        <v>M008</v>
      </c>
      <c r="L313" t="str">
        <f>IFERROR(VLOOKUP(K313,'05_manager_mapping'!$A$5:$B$64,2), "Missing")</f>
        <v>Mia Szymanski</v>
      </c>
      <c r="M313" t="str">
        <f>IFERROR(_xlfn.XLOOKUP('01_raw_data'!L316,'06_location_master'!$B$5:$B$60,'06_location_master'!$C$5:$C$60), "Missing Location")</f>
        <v>Missing Location</v>
      </c>
      <c r="N313" t="str">
        <f>IFERROR(_xlfn.XLOOKUP(M313,'06_location_master'!$C$5:$C$60,'06_location_master'!$D$5:$D$60), "Missing Country")</f>
        <v>Missing Country</v>
      </c>
      <c r="O313" t="str">
        <f>IFERROR(_xlfn.XLOOKUP(M313,'06_location_master'!$C$5:$C$60,'06_location_master'!$E$5:$E$60), "Missing State")</f>
        <v>Missing State</v>
      </c>
      <c r="P313" s="17">
        <f>IFERROR(--'01_raw_data'!O316,"Missing Date")</f>
        <v>45232</v>
      </c>
      <c r="Q313" s="17" t="str">
        <f>IF(TRIM('01_raw_data'!P316)="","", IFERROR('01_raw_data'!P316, "check"))</f>
        <v/>
      </c>
      <c r="R313" t="str">
        <f>IFERROR(IF(OR(UPPER(TRIM('01_raw_data'!Q316))="A",UPPER(TRIM('01_raw_data'!Q316)="ACTVE"),UPPER(TRIM('01_raw_data'!Q316))="ACTIVE"), "Active", IF(OR(UPPER(TRIM('01_raw_data'!Q316)="INACTIVE"),UPPER(TRIM('01_raw_data'!Q316))="INACTVE"),"Inactive",IF(OR(UPPER(TRIM('01_raw_data'!Q316))="EXITED"), "Exited", IF(OR(UPPER(TRIM('01_raw_data'!Q316))="TERMINATED"), "Terminated", IF(OR(UPPER(TRIM('01_raw_data'!Q316))="LEFT"),"Left",IF(OR(UPPER(TRIM('01_raw_data'!Q316))="RESIGNED"),"Resigned")))))),"Check")</f>
        <v>Active</v>
      </c>
      <c r="S313" s="19">
        <f>IFERROR(IF(VALUE('01_raw_data'!R316)&gt;0,VALUE('01_raw_data'!R316),"Check"),"Check")</f>
        <v>53000</v>
      </c>
      <c r="T313" s="19">
        <f>IFERROR(IF(VALUE('01_raw_data'!S316)&gt;0, VALUE('01_raw_data'!S316), "Check"), "Check")</f>
        <v>4800</v>
      </c>
      <c r="U313">
        <f>IFERROR(VLOOKUP(UPPER(TRIM('01_raw_data'!T316)),'07_performance_master'!$A$5:$B$14,2,FALSE),"Check")</f>
        <v>4</v>
      </c>
      <c r="V313">
        <f>IFERROR(IF(VALUE('01_raw_data'!U316)&gt;0,VALUE('01_raw_data'!U316),"Check"),"Check")</f>
        <v>18</v>
      </c>
      <c r="W313">
        <f>IFERROR(IF(VALUE('01_raw_data'!V316)&gt;=0, VALUE('01_raw_data'!V316), "Check"), "Check")</f>
        <v>16</v>
      </c>
      <c r="X313">
        <f>IFERROR(IF(VALUE('01_raw_data'!W316)&gt;=0, VALUE('01_raw_data'!W316),"Check"), "Check")</f>
        <v>1</v>
      </c>
      <c r="Y313">
        <f>IFERROR(IF(AND(VALUE('01_raw_data'!X316)&gt;=0, VALUE('01_raw_data'!X316)&lt;=100), VALUE('01_raw_data'!X316), "Check"), "Check")</f>
        <v>70</v>
      </c>
      <c r="Z313" t="str">
        <f>IFERROR(IF(OR(UPPER(TRIM('01_raw_data'!Y316))="YES", UPPER(TRIM('01_raw_data'!Y316))="PROMOTED"),"Promoted", IF(OR(UPPER(TRIM('01_raw_data'!Y316))="NO",UPPER(TRIM('01_raw_data'!Y316))="NOT PROMOTED"), "Not Promoted", "Check")),"Check")</f>
        <v>Not Promoted</v>
      </c>
      <c r="AA313" t="str">
        <f>IFERROR(PROPER(TRIM('01_raw_data'!Z316)), "")</f>
        <v>Diploma</v>
      </c>
      <c r="AB313" t="str">
        <f>IFERROR(PROPER(TRIM('01_raw_data'!AA316)),"")</f>
        <v>University Hiring</v>
      </c>
      <c r="AC313" t="str">
        <f>IFERROR(IF(UPPER(TRIM('01_raw_data'!AB316))="HYBRID","Hybrid",IF(OR(UPPER(TRIM('01_raw_data'!AB316))="REMOTE",UPPER(TRIM('01_raw_data'!AB316))="WFH",UPPER(TRIM('01_raw_data'!AB316))="WORK FROM HOME"),"Remote",IF(OR(UPPER(TRIM('01_raw_data'!AB316))="ONSITE",UPPER(TRIM('01_raw_data'!AB316))="ON-SITE",UPPER(TRIM('01_raw_data'!AB316))="OFFICE"),"Office"))),"Check")</f>
        <v>Office</v>
      </c>
      <c r="AD313" t="str">
        <f>IFERROR(VLOOKUP(UPPER(TRIM('01_raw_data'!AC316)),'09_cost_center'!$A$5:$E$19,1,FALSE), "Check")</f>
        <v>EU-CC302</v>
      </c>
      <c r="AE313" t="str">
        <f>IFERROR(IF(OR(UPPER(TRIM('01_raw_data'!AD316))="CONTRACT", UPPER(TRIM('01_raw_data'!AD316))="CONTRACTOR"), "Contract", IF(OR(PROPER(TRIM('01_raw_data'!AD316))="FTE", UPPER(TRIM('01_raw_data'!AD316))="FULL TIME", UPPER(TRIM('01_raw_data'!AD316))="FULL-TIME"), "Full Time", IF(OR(UPPER(TRIM('01_raw_data'!AD316))="INTERN", UPPER(TRIM('01_raw_data'!AD316))="INTERNSHIP"), "Intern", IF(OR(UPPER(TRIM('01_raw_data'!AD316))="PART TIME", UPPER(TRIM('01_raw_data'!AD316))="PART-TIME"), "Part Time")))), "Check")</f>
        <v>Contract</v>
      </c>
      <c r="AF313">
        <f>IFERROR(IF(AND(VALUE('01_raw_data'!AE316)&gt;=0,VALUE('01_raw_data'!AE316)&lt;=100), VALUE('01_raw_data'!AE316), "Check"), "Check")</f>
        <v>74.5</v>
      </c>
    </row>
    <row r="314" spans="1:32" x14ac:dyDescent="0.2">
      <c r="A314" t="str">
        <f>"E"&amp;TEXT(VALUE(SUBSTITUTE(UPPER(TRIM('01_raw_data'!A317)),"E","")),"0000")</f>
        <v>E0313</v>
      </c>
      <c r="B314" t="str">
        <f>IF('01_raw_data'!B317="", "", PROPER(TRIM('01_raw_data'!B317)))</f>
        <v>Daniela Ricci</v>
      </c>
      <c r="C314" t="str">
        <f>_xlfn.XLOOKUP(PROPER(TRIM('01_raw_data'!C317)),'03_lookups'!$A$4:$A$9,'03_lookups'!$B$4:$B$9,"Needs Review")</f>
        <v>Male</v>
      </c>
      <c r="D314">
        <f>VALUE('01_raw_data'!D317)</f>
        <v>47</v>
      </c>
      <c r="E314" s="17">
        <f>IF(OR('01_raw_data'!E317="", LOWER(TRIM('01_raw_data'!E317))="not available"), "Missing", '01_raw_data'!E317)</f>
        <v>28921</v>
      </c>
      <c r="F314" t="str">
        <f t="shared" si="4"/>
        <v>Valid</v>
      </c>
      <c r="G314" t="str">
        <f>_xlfn.XLOOKUP(UPPER(TRIM('01_raw_data'!F317)),'04_departments'!A317:A372,'04_departments'!C317:C372,"Needs Review")</f>
        <v>Needs Review</v>
      </c>
      <c r="H314" t="str">
        <f>_xlfn.XLOOKUP('01_clean_data'!G314, '04_departments'!$C$5:$C$60,'04_departments'!$D$5:$D$60,"Needs Review")</f>
        <v>Needs Review</v>
      </c>
      <c r="I314" t="str">
        <f>PROPER(TRIM('01_raw_data'!H317))</f>
        <v>Account Executive</v>
      </c>
      <c r="J314" t="str">
        <f>IFERROR(UPPER('01_raw_data'!I317), "")</f>
        <v>L5</v>
      </c>
      <c r="K314" t="str">
        <f>IFERROR(UPPER('01_raw_data'!J317), "")</f>
        <v>M016</v>
      </c>
      <c r="L314" t="str">
        <f>IFERROR(VLOOKUP(K314,'05_manager_mapping'!$A$5:$B$64,2), "Missing")</f>
        <v>Juliette Williams</v>
      </c>
      <c r="M314" t="str">
        <f>IFERROR(_xlfn.XLOOKUP('01_raw_data'!L317,'06_location_master'!$B$5:$B$60,'06_location_master'!$C$5:$C$60), "Missing Location")</f>
        <v>Missing Location</v>
      </c>
      <c r="N314" t="str">
        <f>IFERROR(_xlfn.XLOOKUP(M314,'06_location_master'!$C$5:$C$60,'06_location_master'!$D$5:$D$60), "Missing Country")</f>
        <v>Missing Country</v>
      </c>
      <c r="O314" t="str">
        <f>IFERROR(_xlfn.XLOOKUP(M314,'06_location_master'!$C$5:$C$60,'06_location_master'!$E$5:$E$60), "Missing State")</f>
        <v>Missing State</v>
      </c>
      <c r="P314" s="17">
        <f>IFERROR(--'01_raw_data'!O317,"Missing Date")</f>
        <v>44235</v>
      </c>
      <c r="Q314" s="17" t="str">
        <f>IF(TRIM('01_raw_data'!P317)="","", IFERROR('01_raw_data'!P317, "check"))</f>
        <v/>
      </c>
      <c r="R314" t="str">
        <f>IFERROR(IF(OR(UPPER(TRIM('01_raw_data'!Q317))="A",UPPER(TRIM('01_raw_data'!Q317)="ACTVE"),UPPER(TRIM('01_raw_data'!Q317))="ACTIVE"), "Active", IF(OR(UPPER(TRIM('01_raw_data'!Q317)="INACTIVE"),UPPER(TRIM('01_raw_data'!Q317))="INACTVE"),"Inactive",IF(OR(UPPER(TRIM('01_raw_data'!Q317))="EXITED"), "Exited", IF(OR(UPPER(TRIM('01_raw_data'!Q317))="TERMINATED"), "Terminated", IF(OR(UPPER(TRIM('01_raw_data'!Q317))="LEFT"),"Left",IF(OR(UPPER(TRIM('01_raw_data'!Q317))="RESIGNED"),"Resigned")))))),"Check")</f>
        <v>Active</v>
      </c>
      <c r="S314" s="19">
        <f>IFERROR(IF(VALUE('01_raw_data'!R317)&gt;0,VALUE('01_raw_data'!R317),"Check"),"Check")</f>
        <v>124000</v>
      </c>
      <c r="T314" s="19">
        <f>IFERROR(IF(VALUE('01_raw_data'!S317)&gt;0, VALUE('01_raw_data'!S317), "Check"), "Check")</f>
        <v>3700</v>
      </c>
      <c r="U314">
        <f>IFERROR(VLOOKUP(UPPER(TRIM('01_raw_data'!T317)),'07_performance_master'!$A$5:$B$14,2,FALSE),"Check")</f>
        <v>2</v>
      </c>
      <c r="V314">
        <f>IFERROR(IF(VALUE('01_raw_data'!U317)&gt;0,VALUE('01_raw_data'!U317),"Check"),"Check")</f>
        <v>21</v>
      </c>
      <c r="W314">
        <f>IFERROR(IF(VALUE('01_raw_data'!V317)&gt;=0, VALUE('01_raw_data'!V317), "Check"), "Check")</f>
        <v>13</v>
      </c>
      <c r="X314" t="str">
        <f>IFERROR(IF(VALUE('01_raw_data'!W317)&gt;=0, VALUE('01_raw_data'!W317),"Check"), "Check")</f>
        <v>Check</v>
      </c>
      <c r="Y314">
        <f>IFERROR(IF(AND(VALUE('01_raw_data'!X317)&gt;=0, VALUE('01_raw_data'!X317)&lt;=100), VALUE('01_raw_data'!X317), "Check"), "Check")</f>
        <v>59</v>
      </c>
      <c r="Z314" t="str">
        <f>IFERROR(IF(OR(UPPER(TRIM('01_raw_data'!Y317))="YES", UPPER(TRIM('01_raw_data'!Y317))="PROMOTED"),"Promoted", IF(OR(UPPER(TRIM('01_raw_data'!Y317))="NO",UPPER(TRIM('01_raw_data'!Y317))="NOT PROMOTED"), "Not Promoted", "Check")),"Check")</f>
        <v>Not Promoted</v>
      </c>
      <c r="AA314" t="str">
        <f>IFERROR(PROPER(TRIM('01_raw_data'!Z317)), "")</f>
        <v>Master'S</v>
      </c>
      <c r="AB314" t="str">
        <f>IFERROR(PROPER(TRIM('01_raw_data'!AA317)),"")</f>
        <v>Agency</v>
      </c>
      <c r="AC314" t="str">
        <f>IFERROR(IF(UPPER(TRIM('01_raw_data'!AB317))="HYBRID","Hybrid",IF(OR(UPPER(TRIM('01_raw_data'!AB317))="REMOTE",UPPER(TRIM('01_raw_data'!AB317))="WFH",UPPER(TRIM('01_raw_data'!AB317))="WORK FROM HOME"),"Remote",IF(OR(UPPER(TRIM('01_raw_data'!AB317))="ONSITE",UPPER(TRIM('01_raw_data'!AB317))="ON-SITE",UPPER(TRIM('01_raw_data'!AB317))="OFFICE"),"Office"))),"Check")</f>
        <v>Remote</v>
      </c>
      <c r="AD314" t="str">
        <f>IFERROR(VLOOKUP(UPPER(TRIM('01_raw_data'!AC317)),'09_cost_center'!$A$5:$E$19,1,FALSE), "Check")</f>
        <v>EU-CC201</v>
      </c>
      <c r="AE314" t="str">
        <f>IFERROR(IF(OR(UPPER(TRIM('01_raw_data'!AD317))="CONTRACT", UPPER(TRIM('01_raw_data'!AD317))="CONTRACTOR"), "Contract", IF(OR(PROPER(TRIM('01_raw_data'!AD317))="FTE", UPPER(TRIM('01_raw_data'!AD317))="FULL TIME", UPPER(TRIM('01_raw_data'!AD317))="FULL-TIME"), "Full Time", IF(OR(UPPER(TRIM('01_raw_data'!AD317))="INTERN", UPPER(TRIM('01_raw_data'!AD317))="INTERNSHIP"), "Intern", IF(OR(UPPER(TRIM('01_raw_data'!AD317))="PART TIME", UPPER(TRIM('01_raw_data'!AD317))="PART-TIME"), "Part Time")))), "Check")</f>
        <v>Full Time</v>
      </c>
      <c r="AF314">
        <f>IFERROR(IF(AND(VALUE('01_raw_data'!AE317)&gt;=0,VALUE('01_raw_data'!AE317)&lt;=100), VALUE('01_raw_data'!AE317), "Check"), "Check")</f>
        <v>48.9</v>
      </c>
    </row>
    <row r="315" spans="1:32" x14ac:dyDescent="0.2">
      <c r="A315" t="str">
        <f>"E"&amp;TEXT(VALUE(SUBSTITUTE(UPPER(TRIM('01_raw_data'!A318)),"E","")),"0000")</f>
        <v>E0314</v>
      </c>
      <c r="B315" t="str">
        <f>IF('01_raw_data'!B318="", "", PROPER(TRIM('01_raw_data'!B318)))</f>
        <v>Javier De Vries</v>
      </c>
      <c r="C315" t="str">
        <f>_xlfn.XLOOKUP(PROPER(TRIM('01_raw_data'!C318)),'03_lookups'!$A$4:$A$9,'03_lookups'!$B$4:$B$9,"Needs Review")</f>
        <v>Female</v>
      </c>
      <c r="D315">
        <f>VALUE('01_raw_data'!D318)</f>
        <v>25</v>
      </c>
      <c r="E315" s="17">
        <f>IF(OR('01_raw_data'!E318="", LOWER(TRIM('01_raw_data'!E318))="not available"), "Missing", '01_raw_data'!E318)</f>
        <v>36886</v>
      </c>
      <c r="F315" t="str">
        <f t="shared" si="4"/>
        <v>Valid</v>
      </c>
      <c r="G315" t="str">
        <f>_xlfn.XLOOKUP(UPPER(TRIM('01_raw_data'!F318)),'04_departments'!A318:A373,'04_departments'!C318:C373,"Needs Review")</f>
        <v>Needs Review</v>
      </c>
      <c r="H315" t="str">
        <f>_xlfn.XLOOKUP('01_clean_data'!G315, '04_departments'!$C$5:$C$60,'04_departments'!$D$5:$D$60,"Needs Review")</f>
        <v>Needs Review</v>
      </c>
      <c r="I315" t="str">
        <f>PROPER(TRIM('01_raw_data'!H318))</f>
        <v>Customer Success Manager</v>
      </c>
      <c r="J315" t="str">
        <f>IFERROR(UPPER('01_raw_data'!I318), "")</f>
        <v>L2</v>
      </c>
      <c r="K315" t="str">
        <f>IFERROR(UPPER('01_raw_data'!J318), "")</f>
        <v>M055</v>
      </c>
      <c r="L315" t="str">
        <f>IFERROR(VLOOKUP(K315,'05_manager_mapping'!$A$5:$B$64,2), "Missing")</f>
        <v>Lucas Thomas</v>
      </c>
      <c r="M315" t="str">
        <f>IFERROR(_xlfn.XLOOKUP('01_raw_data'!L318,'06_location_master'!$B$5:$B$60,'06_location_master'!$C$5:$C$60), "Missing Location")</f>
        <v>Warsaw</v>
      </c>
      <c r="N315" t="str">
        <f>IFERROR(_xlfn.XLOOKUP(M315,'06_location_master'!$C$5:$C$60,'06_location_master'!$D$5:$D$60), "Missing Country")</f>
        <v>Poland</v>
      </c>
      <c r="O315" t="str">
        <f>IFERROR(_xlfn.XLOOKUP(M315,'06_location_master'!$C$5:$C$60,'06_location_master'!$E$5:$E$60), "Missing State")</f>
        <v>Masovian</v>
      </c>
      <c r="P315" s="17">
        <f>IFERROR(--'01_raw_data'!O318,"Missing Date")</f>
        <v>45203</v>
      </c>
      <c r="Q315" s="17">
        <f>IF(TRIM('01_raw_data'!P318)="","", IFERROR('01_raw_data'!P318, "check"))</f>
        <v>45355</v>
      </c>
      <c r="R315" t="str">
        <f>IFERROR(IF(OR(UPPER(TRIM('01_raw_data'!Q318))="A",UPPER(TRIM('01_raw_data'!Q318)="ACTVE"),UPPER(TRIM('01_raw_data'!Q318))="ACTIVE"), "Active", IF(OR(UPPER(TRIM('01_raw_data'!Q318)="INACTIVE"),UPPER(TRIM('01_raw_data'!Q318))="INACTVE"),"Inactive",IF(OR(UPPER(TRIM('01_raw_data'!Q318))="EXITED"), "Exited", IF(OR(UPPER(TRIM('01_raw_data'!Q318))="TERMINATED"), "Terminated", IF(OR(UPPER(TRIM('01_raw_data'!Q318))="LEFT"),"Left",IF(OR(UPPER(TRIM('01_raw_data'!Q318))="RESIGNED"),"Resigned")))))),"Check")</f>
        <v>Exited</v>
      </c>
      <c r="S315" s="19">
        <f>IFERROR(IF(VALUE('01_raw_data'!R318)&gt;0,VALUE('01_raw_data'!R318),"Check"),"Check")</f>
        <v>47000</v>
      </c>
      <c r="T315" s="19">
        <f>IFERROR(IF(VALUE('01_raw_data'!S318)&gt;0, VALUE('01_raw_data'!S318), "Check"), "Check")</f>
        <v>2400</v>
      </c>
      <c r="U315">
        <f>IFERROR(VLOOKUP(UPPER(TRIM('01_raw_data'!T318)),'07_performance_master'!$A$5:$B$14,2,FALSE),"Check")</f>
        <v>3</v>
      </c>
      <c r="V315">
        <f>IFERROR(IF(VALUE('01_raw_data'!U318)&gt;0,VALUE('01_raw_data'!U318),"Check"),"Check")</f>
        <v>16</v>
      </c>
      <c r="W315">
        <f>IFERROR(IF(VALUE('01_raw_data'!V318)&gt;=0, VALUE('01_raw_data'!V318), "Check"), "Check")</f>
        <v>3</v>
      </c>
      <c r="X315">
        <f>IFERROR(IF(VALUE('01_raw_data'!W318)&gt;=0, VALUE('01_raw_data'!W318),"Check"), "Check")</f>
        <v>26</v>
      </c>
      <c r="Y315">
        <f>IFERROR(IF(AND(VALUE('01_raw_data'!X318)&gt;=0, VALUE('01_raw_data'!X318)&lt;=100), VALUE('01_raw_data'!X318), "Check"), "Check")</f>
        <v>62</v>
      </c>
      <c r="Z315" t="str">
        <f>IFERROR(IF(OR(UPPER(TRIM('01_raw_data'!Y318))="YES", UPPER(TRIM('01_raw_data'!Y318))="PROMOTED"),"Promoted", IF(OR(UPPER(TRIM('01_raw_data'!Y318))="NO",UPPER(TRIM('01_raw_data'!Y318))="NOT PROMOTED"), "Not Promoted", "Check")),"Check")</f>
        <v>Not Promoted</v>
      </c>
      <c r="AA315" t="str">
        <f>IFERROR(PROPER(TRIM('01_raw_data'!Z318)), "")</f>
        <v>Diploma</v>
      </c>
      <c r="AB315" t="str">
        <f>IFERROR(PROPER(TRIM('01_raw_data'!AA318)),"")</f>
        <v>Company Careers Page</v>
      </c>
      <c r="AC315" t="str">
        <f>IFERROR(IF(UPPER(TRIM('01_raw_data'!AB318))="HYBRID","Hybrid",IF(OR(UPPER(TRIM('01_raw_data'!AB318))="REMOTE",UPPER(TRIM('01_raw_data'!AB318))="WFH",UPPER(TRIM('01_raw_data'!AB318))="WORK FROM HOME"),"Remote",IF(OR(UPPER(TRIM('01_raw_data'!AB318))="ONSITE",UPPER(TRIM('01_raw_data'!AB318))="ON-SITE",UPPER(TRIM('01_raw_data'!AB318))="OFFICE"),"Office"))),"Check")</f>
        <v>Office</v>
      </c>
      <c r="AD315" t="str">
        <f>IFERROR(VLOOKUP(UPPER(TRIM('01_raw_data'!AC318)),'09_cost_center'!$A$5:$E$19,1,FALSE), "Check")</f>
        <v>EU-CC202</v>
      </c>
      <c r="AE315" t="str">
        <f>IFERROR(IF(OR(UPPER(TRIM('01_raw_data'!AD318))="CONTRACT", UPPER(TRIM('01_raw_data'!AD318))="CONTRACTOR"), "Contract", IF(OR(PROPER(TRIM('01_raw_data'!AD318))="FTE", UPPER(TRIM('01_raw_data'!AD318))="FULL TIME", UPPER(TRIM('01_raw_data'!AD318))="FULL-TIME"), "Full Time", IF(OR(UPPER(TRIM('01_raw_data'!AD318))="INTERN", UPPER(TRIM('01_raw_data'!AD318))="INTERNSHIP"), "Intern", IF(OR(UPPER(TRIM('01_raw_data'!AD318))="PART TIME", UPPER(TRIM('01_raw_data'!AD318))="PART-TIME"), "Part Time")))), "Check")</f>
        <v>Full Time</v>
      </c>
      <c r="AF315">
        <f>IFERROR(IF(AND(VALUE('01_raw_data'!AE318)&gt;=0,VALUE('01_raw_data'!AE318)&lt;=100), VALUE('01_raw_data'!AE318), "Check"), "Check")</f>
        <v>52.7</v>
      </c>
    </row>
    <row r="316" spans="1:32" x14ac:dyDescent="0.2">
      <c r="A316" t="str">
        <f>"E"&amp;TEXT(VALUE(SUBSTITUTE(UPPER(TRIM('01_raw_data'!A319)),"E","")),"0000")</f>
        <v>E0315</v>
      </c>
      <c r="B316" t="str">
        <f>IF('01_raw_data'!B319="", "", PROPER(TRIM('01_raw_data'!B319)))</f>
        <v>Axel Evans</v>
      </c>
      <c r="C316" t="str">
        <f>_xlfn.XLOOKUP(PROPER(TRIM('01_raw_data'!C319)),'03_lookups'!$A$4:$A$9,'03_lookups'!$B$4:$B$9,"Needs Review")</f>
        <v>Male</v>
      </c>
      <c r="D316">
        <f>VALUE('01_raw_data'!D319)</f>
        <v>46</v>
      </c>
      <c r="E316" s="17">
        <f>IF(OR('01_raw_data'!E319="", LOWER(TRIM('01_raw_data'!E319))="not available"), "Missing", '01_raw_data'!E319)</f>
        <v>29181</v>
      </c>
      <c r="F316" t="str">
        <f t="shared" si="4"/>
        <v>Valid</v>
      </c>
      <c r="G316" t="str">
        <f>_xlfn.XLOOKUP(UPPER(TRIM('01_raw_data'!F319)),'04_departments'!A319:A374,'04_departments'!C319:C374,"Needs Review")</f>
        <v>Needs Review</v>
      </c>
      <c r="H316" t="str">
        <f>_xlfn.XLOOKUP('01_clean_data'!G316, '04_departments'!$C$5:$C$60,'04_departments'!$D$5:$D$60,"Needs Review")</f>
        <v>Needs Review</v>
      </c>
      <c r="I316" t="str">
        <f>PROPER(TRIM('01_raw_data'!H319))</f>
        <v>Senior Software Engineer</v>
      </c>
      <c r="J316" t="str">
        <f>IFERROR(UPPER('01_raw_data'!I319), "")</f>
        <v>L4</v>
      </c>
      <c r="K316" t="str">
        <f>IFERROR(UPPER('01_raw_data'!J319), "")</f>
        <v>M057</v>
      </c>
      <c r="L316" t="str">
        <f>IFERROR(VLOOKUP(K316,'05_manager_mapping'!$A$5:$B$64,2), "Missing")</f>
        <v>Emma Karlsson</v>
      </c>
      <c r="M316" t="str">
        <f>IFERROR(_xlfn.XLOOKUP('01_raw_data'!L319,'06_location_master'!$B$5:$B$60,'06_location_master'!$C$5:$C$60), "Missing Location")</f>
        <v>Missing Location</v>
      </c>
      <c r="N316" t="str">
        <f>IFERROR(_xlfn.XLOOKUP(M316,'06_location_master'!$C$5:$C$60,'06_location_master'!$D$5:$D$60), "Missing Country")</f>
        <v>Missing Country</v>
      </c>
      <c r="O316" t="str">
        <f>IFERROR(_xlfn.XLOOKUP(M316,'06_location_master'!$C$5:$C$60,'06_location_master'!$E$5:$E$60), "Missing State")</f>
        <v>Missing State</v>
      </c>
      <c r="P316" s="17">
        <f>IFERROR(--'01_raw_data'!O319,"Missing Date")</f>
        <v>44941</v>
      </c>
      <c r="Q316" s="17" t="str">
        <f>IF(TRIM('01_raw_data'!P319)="","", IFERROR('01_raw_data'!P319, "check"))</f>
        <v/>
      </c>
      <c r="R316" t="str">
        <f>IFERROR(IF(OR(UPPER(TRIM('01_raw_data'!Q319))="A",UPPER(TRIM('01_raw_data'!Q319)="ACTVE"),UPPER(TRIM('01_raw_data'!Q319))="ACTIVE"), "Active", IF(OR(UPPER(TRIM('01_raw_data'!Q319)="INACTIVE"),UPPER(TRIM('01_raw_data'!Q319))="INACTVE"),"Inactive",IF(OR(UPPER(TRIM('01_raw_data'!Q319))="EXITED"), "Exited", IF(OR(UPPER(TRIM('01_raw_data'!Q319))="TERMINATED"), "Terminated", IF(OR(UPPER(TRIM('01_raw_data'!Q319))="LEFT"),"Left",IF(OR(UPPER(TRIM('01_raw_data'!Q319))="RESIGNED"),"Resigned")))))),"Check")</f>
        <v>Active</v>
      </c>
      <c r="S316" s="19">
        <f>IFERROR(IF(VALUE('01_raw_data'!R319)&gt;0,VALUE('01_raw_data'!R319),"Check"),"Check")</f>
        <v>100000</v>
      </c>
      <c r="T316" s="19">
        <f>IFERROR(IF(VALUE('01_raw_data'!S319)&gt;0, VALUE('01_raw_data'!S319), "Check"), "Check")</f>
        <v>9000</v>
      </c>
      <c r="U316">
        <f>IFERROR(VLOOKUP(UPPER(TRIM('01_raw_data'!T319)),'07_performance_master'!$A$5:$B$14,2,FALSE),"Check")</f>
        <v>4</v>
      </c>
      <c r="V316">
        <f>IFERROR(IF(VALUE('01_raw_data'!U319)&gt;0,VALUE('01_raw_data'!U319),"Check"),"Check")</f>
        <v>15</v>
      </c>
      <c r="W316">
        <f>IFERROR(IF(VALUE('01_raw_data'!V319)&gt;=0, VALUE('01_raw_data'!V319), "Check"), "Check")</f>
        <v>10</v>
      </c>
      <c r="X316">
        <f>IFERROR(IF(VALUE('01_raw_data'!W319)&gt;=0, VALUE('01_raw_data'!W319),"Check"), "Check")</f>
        <v>26</v>
      </c>
      <c r="Y316">
        <f>IFERROR(IF(AND(VALUE('01_raw_data'!X319)&gt;=0, VALUE('01_raw_data'!X319)&lt;=100), VALUE('01_raw_data'!X319), "Check"), "Check")</f>
        <v>60</v>
      </c>
      <c r="Z316" t="str">
        <f>IFERROR(IF(OR(UPPER(TRIM('01_raw_data'!Y319))="YES", UPPER(TRIM('01_raw_data'!Y319))="PROMOTED"),"Promoted", IF(OR(UPPER(TRIM('01_raw_data'!Y319))="NO",UPPER(TRIM('01_raw_data'!Y319))="NOT PROMOTED"), "Not Promoted", "Check")),"Check")</f>
        <v>Not Promoted</v>
      </c>
      <c r="AA316" t="str">
        <f>IFERROR(PROPER(TRIM('01_raw_data'!Z319)), "")</f>
        <v>Bachelor'S</v>
      </c>
      <c r="AB316" t="str">
        <f>IFERROR(PROPER(TRIM('01_raw_data'!AA319)),"")</f>
        <v>University Hiring</v>
      </c>
      <c r="AC316" t="str">
        <f>IFERROR(IF(UPPER(TRIM('01_raw_data'!AB319))="HYBRID","Hybrid",IF(OR(UPPER(TRIM('01_raw_data'!AB319))="REMOTE",UPPER(TRIM('01_raw_data'!AB319))="WFH",UPPER(TRIM('01_raw_data'!AB319))="WORK FROM HOME"),"Remote",IF(OR(UPPER(TRIM('01_raw_data'!AB319))="ONSITE",UPPER(TRIM('01_raw_data'!AB319))="ON-SITE",UPPER(TRIM('01_raw_data'!AB319))="OFFICE"),"Office"))),"Check")</f>
        <v>Office</v>
      </c>
      <c r="AD316" t="str">
        <f>IFERROR(VLOOKUP(UPPER(TRIM('01_raw_data'!AC319)),'09_cost_center'!$A$5:$E$19,1,FALSE), "Check")</f>
        <v>EU-CC101</v>
      </c>
      <c r="AE316" t="str">
        <f>IFERROR(IF(OR(UPPER(TRIM('01_raw_data'!AD319))="CONTRACT", UPPER(TRIM('01_raw_data'!AD319))="CONTRACTOR"), "Contract", IF(OR(PROPER(TRIM('01_raw_data'!AD319))="FTE", UPPER(TRIM('01_raw_data'!AD319))="FULL TIME", UPPER(TRIM('01_raw_data'!AD319))="FULL-TIME"), "Full Time", IF(OR(UPPER(TRIM('01_raw_data'!AD319))="INTERN", UPPER(TRIM('01_raw_data'!AD319))="INTERNSHIP"), "Intern", IF(OR(UPPER(TRIM('01_raw_data'!AD319))="PART TIME", UPPER(TRIM('01_raw_data'!AD319))="PART-TIME"), "Part Time")))), "Check")</f>
        <v>Full Time</v>
      </c>
      <c r="AF316">
        <f>IFERROR(IF(AND(VALUE('01_raw_data'!AE319)&gt;=0,VALUE('01_raw_data'!AE319)&lt;=100), VALUE('01_raw_data'!AE319), "Check"), "Check")</f>
        <v>60.8</v>
      </c>
    </row>
    <row r="317" spans="1:32" x14ac:dyDescent="0.2">
      <c r="A317" t="str">
        <f>"E"&amp;TEXT(VALUE(SUBSTITUTE(UPPER(TRIM('01_raw_data'!A320)),"E","")),"0000")</f>
        <v>E0316</v>
      </c>
      <c r="B317" t="str">
        <f>IF('01_raw_data'!B320="", "", PROPER(TRIM('01_raw_data'!B320)))</f>
        <v>Emily Larsson</v>
      </c>
      <c r="C317" t="str">
        <f>_xlfn.XLOOKUP(PROPER(TRIM('01_raw_data'!C320)),'03_lookups'!$A$4:$A$9,'03_lookups'!$B$4:$B$9,"Needs Review")</f>
        <v>Female</v>
      </c>
      <c r="D317">
        <f>VALUE('01_raw_data'!D320)</f>
        <v>34</v>
      </c>
      <c r="E317" s="17">
        <f>IF(OR('01_raw_data'!E320="", LOWER(TRIM('01_raw_data'!E320))="not available"), "Missing", '01_raw_data'!E320)</f>
        <v>33476</v>
      </c>
      <c r="F317" t="str">
        <f t="shared" si="4"/>
        <v>Valid</v>
      </c>
      <c r="G317" t="str">
        <f>_xlfn.XLOOKUP(UPPER(TRIM('01_raw_data'!F320)),'04_departments'!A320:A375,'04_departments'!C320:C375,"Needs Review")</f>
        <v>Needs Review</v>
      </c>
      <c r="H317" t="str">
        <f>_xlfn.XLOOKUP('01_clean_data'!G317, '04_departments'!$C$5:$C$60,'04_departments'!$D$5:$D$60,"Needs Review")</f>
        <v>Needs Review</v>
      </c>
      <c r="I317" t="str">
        <f>PROPER(TRIM('01_raw_data'!H320))</f>
        <v>Backend Engineer</v>
      </c>
      <c r="J317" t="str">
        <f>IFERROR(UPPER('01_raw_data'!I320), "")</f>
        <v>L3</v>
      </c>
      <c r="K317" t="str">
        <f>IFERROR(UPPER('01_raw_data'!J320), "")</f>
        <v>M044</v>
      </c>
      <c r="L317" t="str">
        <f>IFERROR(VLOOKUP(K317,'05_manager_mapping'!$A$5:$B$64,2), "Missing")</f>
        <v>Sophia Russo</v>
      </c>
      <c r="M317" t="str">
        <f>IFERROR(_xlfn.XLOOKUP('01_raw_data'!L320,'06_location_master'!$B$5:$B$60,'06_location_master'!$C$5:$C$60), "Missing Location")</f>
        <v>Amsterdam</v>
      </c>
      <c r="N317" t="str">
        <f>IFERROR(_xlfn.XLOOKUP(M317,'06_location_master'!$C$5:$C$60,'06_location_master'!$D$5:$D$60), "Missing Country")</f>
        <v>Netherlands</v>
      </c>
      <c r="O317" t="str">
        <f>IFERROR(_xlfn.XLOOKUP(M317,'06_location_master'!$C$5:$C$60,'06_location_master'!$E$5:$E$60), "Missing State")</f>
        <v>North Holland</v>
      </c>
      <c r="P317" s="17">
        <f>IFERROR(--'01_raw_data'!O320,"Missing Date")</f>
        <v>44993</v>
      </c>
      <c r="Q317" s="17" t="str">
        <f>IF(TRIM('01_raw_data'!P320)="","", IFERROR('01_raw_data'!P320, "check"))</f>
        <v/>
      </c>
      <c r="R317" t="str">
        <f>IFERROR(IF(OR(UPPER(TRIM('01_raw_data'!Q320))="A",UPPER(TRIM('01_raw_data'!Q320)="ACTVE"),UPPER(TRIM('01_raw_data'!Q320))="ACTIVE"), "Active", IF(OR(UPPER(TRIM('01_raw_data'!Q320)="INACTIVE"),UPPER(TRIM('01_raw_data'!Q320))="INACTVE"),"Inactive",IF(OR(UPPER(TRIM('01_raw_data'!Q320))="EXITED"), "Exited", IF(OR(UPPER(TRIM('01_raw_data'!Q320))="TERMINATED"), "Terminated", IF(OR(UPPER(TRIM('01_raw_data'!Q320))="LEFT"),"Left",IF(OR(UPPER(TRIM('01_raw_data'!Q320))="RESIGNED"),"Resigned")))))),"Check")</f>
        <v>Active</v>
      </c>
      <c r="S317" s="19">
        <f>IFERROR(IF(VALUE('01_raw_data'!R320)&gt;0,VALUE('01_raw_data'!R320),"Check"),"Check")</f>
        <v>69000</v>
      </c>
      <c r="T317" s="19">
        <f>IFERROR(IF(VALUE('01_raw_data'!S320)&gt;0, VALUE('01_raw_data'!S320), "Check"), "Check")</f>
        <v>1400</v>
      </c>
      <c r="U317">
        <f>IFERROR(VLOOKUP(UPPER(TRIM('01_raw_data'!T320)),'07_performance_master'!$A$5:$B$14,2,FALSE),"Check")</f>
        <v>2</v>
      </c>
      <c r="V317">
        <f>IFERROR(IF(VALUE('01_raw_data'!U320)&gt;0,VALUE('01_raw_data'!U320),"Check"),"Check")</f>
        <v>11</v>
      </c>
      <c r="W317">
        <f>IFERROR(IF(VALUE('01_raw_data'!V320)&gt;=0, VALUE('01_raw_data'!V320), "Check"), "Check")</f>
        <v>10</v>
      </c>
      <c r="X317">
        <f>IFERROR(IF(VALUE('01_raw_data'!W320)&gt;=0, VALUE('01_raw_data'!W320),"Check"), "Check")</f>
        <v>7</v>
      </c>
      <c r="Y317">
        <f>IFERROR(IF(AND(VALUE('01_raw_data'!X320)&gt;=0, VALUE('01_raw_data'!X320)&lt;=100), VALUE('01_raw_data'!X320), "Check"), "Check")</f>
        <v>49</v>
      </c>
      <c r="Z317" t="str">
        <f>IFERROR(IF(OR(UPPER(TRIM('01_raw_data'!Y320))="YES", UPPER(TRIM('01_raw_data'!Y320))="PROMOTED"),"Promoted", IF(OR(UPPER(TRIM('01_raw_data'!Y320))="NO",UPPER(TRIM('01_raw_data'!Y320))="NOT PROMOTED"), "Not Promoted", "Check")),"Check")</f>
        <v>Not Promoted</v>
      </c>
      <c r="AA317" t="str">
        <f>IFERROR(PROPER(TRIM('01_raw_data'!Z320)), "")</f>
        <v>Master'S</v>
      </c>
      <c r="AB317" t="str">
        <f>IFERROR(PROPER(TRIM('01_raw_data'!AA320)),"")</f>
        <v>Indeed</v>
      </c>
      <c r="AC317" t="str">
        <f>IFERROR(IF(UPPER(TRIM('01_raw_data'!AB320))="HYBRID","Hybrid",IF(OR(UPPER(TRIM('01_raw_data'!AB320))="REMOTE",UPPER(TRIM('01_raw_data'!AB320))="WFH",UPPER(TRIM('01_raw_data'!AB320))="WORK FROM HOME"),"Remote",IF(OR(UPPER(TRIM('01_raw_data'!AB320))="ONSITE",UPPER(TRIM('01_raw_data'!AB320))="ON-SITE",UPPER(TRIM('01_raw_data'!AB320))="OFFICE"),"Office"))),"Check")</f>
        <v>Office</v>
      </c>
      <c r="AD317" t="str">
        <f>IFERROR(VLOOKUP(UPPER(TRIM('01_raw_data'!AC320)),'09_cost_center'!$A$5:$E$19,1,FALSE), "Check")</f>
        <v>EU-CC101</v>
      </c>
      <c r="AE317" t="str">
        <f>IFERROR(IF(OR(UPPER(TRIM('01_raw_data'!AD320))="CONTRACT", UPPER(TRIM('01_raw_data'!AD320))="CONTRACTOR"), "Contract", IF(OR(PROPER(TRIM('01_raw_data'!AD320))="FTE", UPPER(TRIM('01_raw_data'!AD320))="FULL TIME", UPPER(TRIM('01_raw_data'!AD320))="FULL-TIME"), "Full Time", IF(OR(UPPER(TRIM('01_raw_data'!AD320))="INTERN", UPPER(TRIM('01_raw_data'!AD320))="INTERNSHIP"), "Intern", IF(OR(UPPER(TRIM('01_raw_data'!AD320))="PART TIME", UPPER(TRIM('01_raw_data'!AD320))="PART-TIME"), "Part Time")))), "Check")</f>
        <v>Full Time</v>
      </c>
      <c r="AF317">
        <f>IFERROR(IF(AND(VALUE('01_raw_data'!AE320)&gt;=0,VALUE('01_raw_data'!AE320)&lt;=100), VALUE('01_raw_data'!AE320), "Check"), "Check")</f>
        <v>44.4</v>
      </c>
    </row>
    <row r="318" spans="1:32" x14ac:dyDescent="0.2">
      <c r="A318" t="str">
        <f>"E"&amp;TEXT(VALUE(SUBSTITUTE(UPPER(TRIM('01_raw_data'!A321)),"E","")),"0000")</f>
        <v>E0317</v>
      </c>
      <c r="B318" t="str">
        <f>IF('01_raw_data'!B321="", "", PROPER(TRIM('01_raw_data'!B321)))</f>
        <v>Tomasz De Jong</v>
      </c>
      <c r="C318" t="str">
        <f>_xlfn.XLOOKUP(PROPER(TRIM('01_raw_data'!C321)),'03_lookups'!$A$4:$A$9,'03_lookups'!$B$4:$B$9,"Needs Review")</f>
        <v>Male</v>
      </c>
      <c r="D318">
        <f>VALUE('01_raw_data'!D321)</f>
        <v>22</v>
      </c>
      <c r="E318" s="17">
        <f>IF(OR('01_raw_data'!E321="", LOWER(TRIM('01_raw_data'!E321))="not available"), "Missing", '01_raw_data'!E321)</f>
        <v>37887</v>
      </c>
      <c r="F318" t="str">
        <f t="shared" si="4"/>
        <v>Valid</v>
      </c>
      <c r="G318" t="str">
        <f>_xlfn.XLOOKUP(UPPER(TRIM('01_raw_data'!F321)),'04_departments'!A321:A376,'04_departments'!C321:C376,"Needs Review")</f>
        <v>Needs Review</v>
      </c>
      <c r="H318" t="str">
        <f>_xlfn.XLOOKUP('01_clean_data'!G318, '04_departments'!$C$5:$C$60,'04_departments'!$D$5:$D$60,"Needs Review")</f>
        <v>Needs Review</v>
      </c>
      <c r="I318" t="str">
        <f>PROPER(TRIM('01_raw_data'!H321))</f>
        <v>Marketing Executive</v>
      </c>
      <c r="J318" t="str">
        <f>IFERROR(UPPER('01_raw_data'!I321), "")</f>
        <v>L4</v>
      </c>
      <c r="K318" t="str">
        <f>IFERROR(UPPER('01_raw_data'!J321), "")</f>
        <v>M006</v>
      </c>
      <c r="L318" t="str">
        <f>IFERROR(VLOOKUP(K318,'05_manager_mapping'!$A$5:$B$64,2), "Missing")</f>
        <v>Aleksander Fischer</v>
      </c>
      <c r="M318" t="str">
        <f>IFERROR(_xlfn.XLOOKUP('01_raw_data'!L321,'06_location_master'!$B$5:$B$60,'06_location_master'!$C$5:$C$60), "Missing Location")</f>
        <v>Amsterdam</v>
      </c>
      <c r="N318" t="str">
        <f>IFERROR(_xlfn.XLOOKUP(M318,'06_location_master'!$C$5:$C$60,'06_location_master'!$D$5:$D$60), "Missing Country")</f>
        <v>Netherlands</v>
      </c>
      <c r="O318" t="str">
        <f>IFERROR(_xlfn.XLOOKUP(M318,'06_location_master'!$C$5:$C$60,'06_location_master'!$E$5:$E$60), "Missing State")</f>
        <v>North Holland</v>
      </c>
      <c r="P318" s="17">
        <f>IFERROR(--'01_raw_data'!O321,"Missing Date")</f>
        <v>45305</v>
      </c>
      <c r="Q318" s="17" t="str">
        <f>IF(TRIM('01_raw_data'!P321)="","", IFERROR('01_raw_data'!P321, "check"))</f>
        <v/>
      </c>
      <c r="R318" t="str">
        <f>IFERROR(IF(OR(UPPER(TRIM('01_raw_data'!Q321))="A",UPPER(TRIM('01_raw_data'!Q321)="ACTVE"),UPPER(TRIM('01_raw_data'!Q321))="ACTIVE"), "Active", IF(OR(UPPER(TRIM('01_raw_data'!Q321)="INACTIVE"),UPPER(TRIM('01_raw_data'!Q321))="INACTVE"),"Inactive",IF(OR(UPPER(TRIM('01_raw_data'!Q321))="EXITED"), "Exited", IF(OR(UPPER(TRIM('01_raw_data'!Q321))="TERMINATED"), "Terminated", IF(OR(UPPER(TRIM('01_raw_data'!Q321))="LEFT"),"Left",IF(OR(UPPER(TRIM('01_raw_data'!Q321))="RESIGNED"),"Resigned")))))),"Check")</f>
        <v>Active</v>
      </c>
      <c r="S318" s="19">
        <f>IFERROR(IF(VALUE('01_raw_data'!R321)&gt;0,VALUE('01_raw_data'!R321),"Check"),"Check")</f>
        <v>126000</v>
      </c>
      <c r="T318" s="19">
        <f>IFERROR(IF(VALUE('01_raw_data'!S321)&gt;0, VALUE('01_raw_data'!S321), "Check"), "Check")</f>
        <v>6300</v>
      </c>
      <c r="U318">
        <f>IFERROR(VLOOKUP(UPPER(TRIM('01_raw_data'!T321)),'07_performance_master'!$A$5:$B$14,2,FALSE),"Check")</f>
        <v>3</v>
      </c>
      <c r="V318">
        <f>IFERROR(IF(VALUE('01_raw_data'!U321)&gt;0,VALUE('01_raw_data'!U321),"Check"),"Check")</f>
        <v>25</v>
      </c>
      <c r="W318">
        <f>IFERROR(IF(VALUE('01_raw_data'!V321)&gt;=0, VALUE('01_raw_data'!V321), "Check"), "Check")</f>
        <v>17</v>
      </c>
      <c r="X318">
        <f>IFERROR(IF(VALUE('01_raw_data'!W321)&gt;=0, VALUE('01_raw_data'!W321),"Check"), "Check")</f>
        <v>15</v>
      </c>
      <c r="Y318">
        <f>IFERROR(IF(AND(VALUE('01_raw_data'!X321)&gt;=0, VALUE('01_raw_data'!X321)&lt;=100), VALUE('01_raw_data'!X321), "Check"), "Check")</f>
        <v>76</v>
      </c>
      <c r="Z318" t="str">
        <f>IFERROR(IF(OR(UPPER(TRIM('01_raw_data'!Y321))="YES", UPPER(TRIM('01_raw_data'!Y321))="PROMOTED"),"Promoted", IF(OR(UPPER(TRIM('01_raw_data'!Y321))="NO",UPPER(TRIM('01_raw_data'!Y321))="NOT PROMOTED"), "Not Promoted", "Check")),"Check")</f>
        <v>Not Promoted</v>
      </c>
      <c r="AA318" t="str">
        <f>IFERROR(PROPER(TRIM('01_raw_data'!Z321)), "")</f>
        <v>Master'S</v>
      </c>
      <c r="AB318" t="str">
        <f>IFERROR(PROPER(TRIM('01_raw_data'!AA321)),"")</f>
        <v>European Job Board</v>
      </c>
      <c r="AC318" t="str">
        <f>IFERROR(IF(UPPER(TRIM('01_raw_data'!AB321))="HYBRID","Hybrid",IF(OR(UPPER(TRIM('01_raw_data'!AB321))="REMOTE",UPPER(TRIM('01_raw_data'!AB321))="WFH",UPPER(TRIM('01_raw_data'!AB321))="WORK FROM HOME"),"Remote",IF(OR(UPPER(TRIM('01_raw_data'!AB321))="ONSITE",UPPER(TRIM('01_raw_data'!AB321))="ON-SITE",UPPER(TRIM('01_raw_data'!AB321))="OFFICE"),"Office"))),"Check")</f>
        <v>Hybrid</v>
      </c>
      <c r="AD318" t="str">
        <f>IFERROR(VLOOKUP(UPPER(TRIM('01_raw_data'!AC321)),'09_cost_center'!$A$5:$E$19,1,FALSE), "Check")</f>
        <v>EU-CC203</v>
      </c>
      <c r="AE318" t="str">
        <f>IFERROR(IF(OR(UPPER(TRIM('01_raw_data'!AD321))="CONTRACT", UPPER(TRIM('01_raw_data'!AD321))="CONTRACTOR"), "Contract", IF(OR(PROPER(TRIM('01_raw_data'!AD321))="FTE", UPPER(TRIM('01_raw_data'!AD321))="FULL TIME", UPPER(TRIM('01_raw_data'!AD321))="FULL-TIME"), "Full Time", IF(OR(UPPER(TRIM('01_raw_data'!AD321))="INTERN", UPPER(TRIM('01_raw_data'!AD321))="INTERNSHIP"), "Intern", IF(OR(UPPER(TRIM('01_raw_data'!AD321))="PART TIME", UPPER(TRIM('01_raw_data'!AD321))="PART-TIME"), "Part Time")))), "Check")</f>
        <v>Full Time</v>
      </c>
      <c r="AF318">
        <f>IFERROR(IF(AND(VALUE('01_raw_data'!AE321)&gt;=0,VALUE('01_raw_data'!AE321)&lt;=100), VALUE('01_raw_data'!AE321), "Check"), "Check")</f>
        <v>62.3</v>
      </c>
    </row>
    <row r="319" spans="1:32" x14ac:dyDescent="0.2">
      <c r="A319" t="str">
        <f>"E"&amp;TEXT(VALUE(SUBSTITUTE(UPPER(TRIM('01_raw_data'!A322)),"E","")),"0000")</f>
        <v>E0318</v>
      </c>
      <c r="B319" t="str">
        <f>IF('01_raw_data'!B322="", "", PROPER(TRIM('01_raw_data'!B322)))</f>
        <v>Hugo Karlsson</v>
      </c>
      <c r="C319" t="str">
        <f>_xlfn.XLOOKUP(PROPER(TRIM('01_raw_data'!C322)),'03_lookups'!$A$4:$A$9,'03_lookups'!$B$4:$B$9,"Needs Review")</f>
        <v>Female</v>
      </c>
      <c r="D319">
        <f>VALUE('01_raw_data'!D322)</f>
        <v>61</v>
      </c>
      <c r="E319" s="17">
        <f>IF(OR('01_raw_data'!E322="", LOWER(TRIM('01_raw_data'!E322))="not available"), "Missing", '01_raw_data'!E322)</f>
        <v>23754</v>
      </c>
      <c r="F319" t="str">
        <f t="shared" si="4"/>
        <v>Valid</v>
      </c>
      <c r="G319" t="str">
        <f>_xlfn.XLOOKUP(UPPER(TRIM('01_raw_data'!F322)),'04_departments'!A322:A377,'04_departments'!C322:C377,"Needs Review")</f>
        <v>Needs Review</v>
      </c>
      <c r="H319" t="str">
        <f>_xlfn.XLOOKUP('01_clean_data'!G319, '04_departments'!$C$5:$C$60,'04_departments'!$D$5:$D$60,"Needs Review")</f>
        <v>Needs Review</v>
      </c>
      <c r="I319" t="str">
        <f>PROPER(TRIM('01_raw_data'!H322))</f>
        <v>Sales Development Representative</v>
      </c>
      <c r="J319" t="str">
        <f>IFERROR(UPPER('01_raw_data'!I322), "")</f>
        <v xml:space="preserve"> L2 </v>
      </c>
      <c r="K319" t="str">
        <f>IFERROR(UPPER('01_raw_data'!J322), "")</f>
        <v>M004</v>
      </c>
      <c r="L319" t="str">
        <f>IFERROR(VLOOKUP(K319,'05_manager_mapping'!$A$5:$B$64,2), "Missing")</f>
        <v>Giovanni Leroy</v>
      </c>
      <c r="M319" t="str">
        <f>IFERROR(_xlfn.XLOOKUP('01_raw_data'!L322,'06_location_master'!$B$5:$B$60,'06_location_master'!$C$5:$C$60), "Missing Location")</f>
        <v>Amsterdam</v>
      </c>
      <c r="N319" t="str">
        <f>IFERROR(_xlfn.XLOOKUP(M319,'06_location_master'!$C$5:$C$60,'06_location_master'!$D$5:$D$60), "Missing Country")</f>
        <v>Netherlands</v>
      </c>
      <c r="O319" t="str">
        <f>IFERROR(_xlfn.XLOOKUP(M319,'06_location_master'!$C$5:$C$60,'06_location_master'!$E$5:$E$60), "Missing State")</f>
        <v>North Holland</v>
      </c>
      <c r="P319" s="17">
        <f>IFERROR(--'01_raw_data'!O322,"Missing Date")</f>
        <v>45969</v>
      </c>
      <c r="Q319" s="17" t="str">
        <f>IF(TRIM('01_raw_data'!P322)="","", IFERROR('01_raw_data'!P322, "check"))</f>
        <v/>
      </c>
      <c r="R319" t="str">
        <f>IFERROR(IF(OR(UPPER(TRIM('01_raw_data'!Q322))="A",UPPER(TRIM('01_raw_data'!Q322)="ACTVE"),UPPER(TRIM('01_raw_data'!Q322))="ACTIVE"), "Active", IF(OR(UPPER(TRIM('01_raw_data'!Q322)="INACTIVE"),UPPER(TRIM('01_raw_data'!Q322))="INACTVE"),"Inactive",IF(OR(UPPER(TRIM('01_raw_data'!Q322))="EXITED"), "Exited", IF(OR(UPPER(TRIM('01_raw_data'!Q322))="TERMINATED"), "Terminated", IF(OR(UPPER(TRIM('01_raw_data'!Q322))="LEFT"),"Left",IF(OR(UPPER(TRIM('01_raw_data'!Q322))="RESIGNED"),"Resigned")))))),"Check")</f>
        <v>Active</v>
      </c>
      <c r="S319" s="19">
        <f>IFERROR(IF(VALUE('01_raw_data'!R322)&gt;0,VALUE('01_raw_data'!R322),"Check"),"Check")</f>
        <v>58000</v>
      </c>
      <c r="T319" s="19">
        <f>IFERROR(IF(VALUE('01_raw_data'!S322)&gt;0, VALUE('01_raw_data'!S322), "Check"), "Check")</f>
        <v>2900</v>
      </c>
      <c r="U319">
        <f>IFERROR(VLOOKUP(UPPER(TRIM('01_raw_data'!T322)),'07_performance_master'!$A$5:$B$14,2,FALSE),"Check")</f>
        <v>3</v>
      </c>
      <c r="V319">
        <f>IFERROR(IF(VALUE('01_raw_data'!U322)&gt;0,VALUE('01_raw_data'!U322),"Check"),"Check")</f>
        <v>3</v>
      </c>
      <c r="W319">
        <f>IFERROR(IF(VALUE('01_raw_data'!V322)&gt;=0, VALUE('01_raw_data'!V322), "Check"), "Check")</f>
        <v>16</v>
      </c>
      <c r="X319">
        <f>IFERROR(IF(VALUE('01_raw_data'!W322)&gt;=0, VALUE('01_raw_data'!W322),"Check"), "Check")</f>
        <v>18</v>
      </c>
      <c r="Y319">
        <f>IFERROR(IF(AND(VALUE('01_raw_data'!X322)&gt;=0, VALUE('01_raw_data'!X322)&lt;=100), VALUE('01_raw_data'!X322), "Check"), "Check")</f>
        <v>43</v>
      </c>
      <c r="Z319" t="str">
        <f>IFERROR(IF(OR(UPPER(TRIM('01_raw_data'!Y322))="YES", UPPER(TRIM('01_raw_data'!Y322))="PROMOTED"),"Promoted", IF(OR(UPPER(TRIM('01_raw_data'!Y322))="NO",UPPER(TRIM('01_raw_data'!Y322))="NOT PROMOTED"), "Not Promoted", "Check")),"Check")</f>
        <v>Not Promoted</v>
      </c>
      <c r="AA319" t="str">
        <f>IFERROR(PROPER(TRIM('01_raw_data'!Z322)), "")</f>
        <v>Bachelor'S</v>
      </c>
      <c r="AB319" t="str">
        <f>IFERROR(PROPER(TRIM('01_raw_data'!AA322)),"")</f>
        <v>Company Careers Page</v>
      </c>
      <c r="AC319" t="str">
        <f>IFERROR(IF(UPPER(TRIM('01_raw_data'!AB322))="HYBRID","Hybrid",IF(OR(UPPER(TRIM('01_raw_data'!AB322))="REMOTE",UPPER(TRIM('01_raw_data'!AB322))="WFH",UPPER(TRIM('01_raw_data'!AB322))="WORK FROM HOME"),"Remote",IF(OR(UPPER(TRIM('01_raw_data'!AB322))="ONSITE",UPPER(TRIM('01_raw_data'!AB322))="ON-SITE",UPPER(TRIM('01_raw_data'!AB322))="OFFICE"),"Office"))),"Check")</f>
        <v>Office</v>
      </c>
      <c r="AD319" t="str">
        <f>IFERROR(VLOOKUP(UPPER(TRIM('01_raw_data'!AC322)),'09_cost_center'!$A$5:$E$19,1,FALSE), "Check")</f>
        <v>EU-CC201</v>
      </c>
      <c r="AE319" t="str">
        <f>IFERROR(IF(OR(UPPER(TRIM('01_raw_data'!AD322))="CONTRACT", UPPER(TRIM('01_raw_data'!AD322))="CONTRACTOR"), "Contract", IF(OR(PROPER(TRIM('01_raw_data'!AD322))="FTE", UPPER(TRIM('01_raw_data'!AD322))="FULL TIME", UPPER(TRIM('01_raw_data'!AD322))="FULL-TIME"), "Full Time", IF(OR(UPPER(TRIM('01_raw_data'!AD322))="INTERN", UPPER(TRIM('01_raw_data'!AD322))="INTERNSHIP"), "Intern", IF(OR(UPPER(TRIM('01_raw_data'!AD322))="PART TIME", UPPER(TRIM('01_raw_data'!AD322))="PART-TIME"), "Part Time")))), "Check")</f>
        <v>Intern</v>
      </c>
      <c r="AF319">
        <f>IFERROR(IF(AND(VALUE('01_raw_data'!AE322)&gt;=0,VALUE('01_raw_data'!AE322)&lt;=100), VALUE('01_raw_data'!AE322), "Check"), "Check")</f>
        <v>43.8</v>
      </c>
    </row>
    <row r="320" spans="1:32" x14ac:dyDescent="0.2">
      <c r="A320" t="str">
        <f>"E"&amp;TEXT(VALUE(SUBSTITUTE(UPPER(TRIM('01_raw_data'!A323)),"E","")),"0000")</f>
        <v>E0319</v>
      </c>
      <c r="B320" t="str">
        <f>IF('01_raw_data'!B323="", "", PROPER(TRIM('01_raw_data'!B323)))</f>
        <v>Maja Jones</v>
      </c>
      <c r="C320" t="str">
        <f>_xlfn.XLOOKUP(PROPER(TRIM('01_raw_data'!C323)),'03_lookups'!$A$4:$A$9,'03_lookups'!$B$4:$B$9,"Needs Review")</f>
        <v>Male</v>
      </c>
      <c r="D320">
        <f>VALUE('01_raw_data'!D323)</f>
        <v>23</v>
      </c>
      <c r="E320" s="17">
        <f>IF(OR('01_raw_data'!E323="", LOWER(TRIM('01_raw_data'!E323))="not available"), "Missing", '01_raw_data'!E323)</f>
        <v>37502</v>
      </c>
      <c r="F320" t="str">
        <f t="shared" si="4"/>
        <v>Valid</v>
      </c>
      <c r="G320" t="str">
        <f>_xlfn.XLOOKUP(UPPER(TRIM('01_raw_data'!F323)),'04_departments'!A323:A378,'04_departments'!C323:C378,"Needs Review")</f>
        <v>Needs Review</v>
      </c>
      <c r="H320" t="str">
        <f>_xlfn.XLOOKUP('01_clean_data'!G320, '04_departments'!$C$5:$C$60,'04_departments'!$D$5:$D$60,"Needs Review")</f>
        <v>Needs Review</v>
      </c>
      <c r="I320" t="str">
        <f>PROPER(TRIM('01_raw_data'!H323))</f>
        <v>Senior Software Engineer</v>
      </c>
      <c r="J320" t="str">
        <f>IFERROR(UPPER('01_raw_data'!I323), "")</f>
        <v xml:space="preserve"> L2 </v>
      </c>
      <c r="K320" t="str">
        <f>IFERROR(UPPER('01_raw_data'!J323), "")</f>
        <v>M051</v>
      </c>
      <c r="L320" t="str">
        <f>IFERROR(VLOOKUP(K320,'05_manager_mapping'!$A$5:$B$64,2), "Missing")</f>
        <v>Eva Bianchi</v>
      </c>
      <c r="M320" t="str">
        <f>IFERROR(_xlfn.XLOOKUP('01_raw_data'!L323,'06_location_master'!$B$5:$B$60,'06_location_master'!$C$5:$C$60), "Missing Location")</f>
        <v>Missing Location</v>
      </c>
      <c r="N320" t="str">
        <f>IFERROR(_xlfn.XLOOKUP(M320,'06_location_master'!$C$5:$C$60,'06_location_master'!$D$5:$D$60), "Missing Country")</f>
        <v>Missing Country</v>
      </c>
      <c r="O320" t="str">
        <f>IFERROR(_xlfn.XLOOKUP(M320,'06_location_master'!$C$5:$C$60,'06_location_master'!$E$5:$E$60), "Missing State")</f>
        <v>Missing State</v>
      </c>
      <c r="P320" s="17">
        <f>IFERROR(--'01_raw_data'!O323,"Missing Date")</f>
        <v>45292</v>
      </c>
      <c r="Q320" s="17" t="str">
        <f>IF(TRIM('01_raw_data'!P323)="","", IFERROR('01_raw_data'!P323, "check"))</f>
        <v/>
      </c>
      <c r="R320" t="str">
        <f>IFERROR(IF(OR(UPPER(TRIM('01_raw_data'!Q323))="A",UPPER(TRIM('01_raw_data'!Q323)="ACTVE"),UPPER(TRIM('01_raw_data'!Q323))="ACTIVE"), "Active", IF(OR(UPPER(TRIM('01_raw_data'!Q323)="INACTIVE"),UPPER(TRIM('01_raw_data'!Q323))="INACTVE"),"Inactive",IF(OR(UPPER(TRIM('01_raw_data'!Q323))="EXITED"), "Exited", IF(OR(UPPER(TRIM('01_raw_data'!Q323))="TERMINATED"), "Terminated", IF(OR(UPPER(TRIM('01_raw_data'!Q323))="LEFT"),"Left",IF(OR(UPPER(TRIM('01_raw_data'!Q323))="RESIGNED"),"Resigned")))))),"Check")</f>
        <v>Active</v>
      </c>
      <c r="S320" s="19">
        <f>IFERROR(IF(VALUE('01_raw_data'!R323)&gt;0,VALUE('01_raw_data'!R323),"Check"),"Check")</f>
        <v>46000</v>
      </c>
      <c r="T320" s="19">
        <f>IFERROR(IF(VALUE('01_raw_data'!S323)&gt;0, VALUE('01_raw_data'!S323), "Check"), "Check")</f>
        <v>2300</v>
      </c>
      <c r="U320">
        <f>IFERROR(VLOOKUP(UPPER(TRIM('01_raw_data'!T323)),'07_performance_master'!$A$5:$B$14,2,FALSE),"Check")</f>
        <v>3</v>
      </c>
      <c r="V320">
        <f>IFERROR(IF(VALUE('01_raw_data'!U323)&gt;0,VALUE('01_raw_data'!U323),"Check"),"Check")</f>
        <v>23</v>
      </c>
      <c r="W320">
        <f>IFERROR(IF(VALUE('01_raw_data'!V323)&gt;=0, VALUE('01_raw_data'!V323), "Check"), "Check")</f>
        <v>19</v>
      </c>
      <c r="X320">
        <f>IFERROR(IF(VALUE('01_raw_data'!W323)&gt;=0, VALUE('01_raw_data'!W323),"Check"), "Check")</f>
        <v>15</v>
      </c>
      <c r="Y320">
        <f>IFERROR(IF(AND(VALUE('01_raw_data'!X323)&gt;=0, VALUE('01_raw_data'!X323)&lt;=100), VALUE('01_raw_data'!X323), "Check"), "Check")</f>
        <v>56</v>
      </c>
      <c r="Z320" t="str">
        <f>IFERROR(IF(OR(UPPER(TRIM('01_raw_data'!Y323))="YES", UPPER(TRIM('01_raw_data'!Y323))="PROMOTED"),"Promoted", IF(OR(UPPER(TRIM('01_raw_data'!Y323))="NO",UPPER(TRIM('01_raw_data'!Y323))="NOT PROMOTED"), "Not Promoted", "Check")),"Check")</f>
        <v>Not Promoted</v>
      </c>
      <c r="AA320" t="str">
        <f>IFERROR(PROPER(TRIM('01_raw_data'!Z323)), "")</f>
        <v>Bachelor'S</v>
      </c>
      <c r="AB320" t="str">
        <f>IFERROR(PROPER(TRIM('01_raw_data'!AA323)),"")</f>
        <v>Indeed</v>
      </c>
      <c r="AC320" t="str">
        <f>IFERROR(IF(UPPER(TRIM('01_raw_data'!AB323))="HYBRID","Hybrid",IF(OR(UPPER(TRIM('01_raw_data'!AB323))="REMOTE",UPPER(TRIM('01_raw_data'!AB323))="WFH",UPPER(TRIM('01_raw_data'!AB323))="WORK FROM HOME"),"Remote",IF(OR(UPPER(TRIM('01_raw_data'!AB323))="ONSITE",UPPER(TRIM('01_raw_data'!AB323))="ON-SITE",UPPER(TRIM('01_raw_data'!AB323))="OFFICE"),"Office"))),"Check")</f>
        <v>Remote</v>
      </c>
      <c r="AD320" t="str">
        <f>IFERROR(VLOOKUP(UPPER(TRIM('01_raw_data'!AC323)),'09_cost_center'!$A$5:$E$19,1,FALSE), "Check")</f>
        <v>EU-CC101</v>
      </c>
      <c r="AE320" t="str">
        <f>IFERROR(IF(OR(UPPER(TRIM('01_raw_data'!AD323))="CONTRACT", UPPER(TRIM('01_raw_data'!AD323))="CONTRACTOR"), "Contract", IF(OR(PROPER(TRIM('01_raw_data'!AD323))="FTE", UPPER(TRIM('01_raw_data'!AD323))="FULL TIME", UPPER(TRIM('01_raw_data'!AD323))="FULL-TIME"), "Full Time", IF(OR(UPPER(TRIM('01_raw_data'!AD323))="INTERN", UPPER(TRIM('01_raw_data'!AD323))="INTERNSHIP"), "Intern", IF(OR(UPPER(TRIM('01_raw_data'!AD323))="PART TIME", UPPER(TRIM('01_raw_data'!AD323))="PART-TIME"), "Part Time")))), "Check")</f>
        <v>Contract</v>
      </c>
      <c r="AF320">
        <f>IFERROR(IF(AND(VALUE('01_raw_data'!AE323)&gt;=0,VALUE('01_raw_data'!AE323)&lt;=100), VALUE('01_raw_data'!AE323), "Check"), "Check")</f>
        <v>54.8</v>
      </c>
    </row>
    <row r="321" spans="1:32" x14ac:dyDescent="0.2">
      <c r="A321" t="str">
        <f>"E"&amp;TEXT(VALUE(SUBSTITUTE(UPPER(TRIM('01_raw_data'!A324)),"E","")),"0000")</f>
        <v>E0320</v>
      </c>
      <c r="B321" t="str">
        <f>IF('01_raw_data'!B324="", "", PROPER(TRIM('01_raw_data'!B324)))</f>
        <v>Thomas Byrne</v>
      </c>
      <c r="C321" t="str">
        <f>_xlfn.XLOOKUP(PROPER(TRIM('01_raw_data'!C324)),'03_lookups'!$A$4:$A$9,'03_lookups'!$B$4:$B$9,"Needs Review")</f>
        <v>Male</v>
      </c>
      <c r="D321">
        <f>VALUE('01_raw_data'!D324)</f>
        <v>29</v>
      </c>
      <c r="E321" s="17" t="str">
        <f>IF(OR('01_raw_data'!E324="", LOWER(TRIM('01_raw_data'!E324))="not available"), "Missing", '01_raw_data'!E324)</f>
        <v>23/12/1996</v>
      </c>
      <c r="F321" t="str">
        <f t="shared" si="4"/>
        <v>Needs Review</v>
      </c>
      <c r="G321" t="str">
        <f>_xlfn.XLOOKUP(UPPER(TRIM('01_raw_data'!F324)),'04_departments'!A324:A379,'04_departments'!C324:C379,"Needs Review")</f>
        <v>Needs Review</v>
      </c>
      <c r="H321" t="str">
        <f>_xlfn.XLOOKUP('01_clean_data'!G321, '04_departments'!$C$5:$C$60,'04_departments'!$D$5:$D$60,"Needs Review")</f>
        <v>Needs Review</v>
      </c>
      <c r="I321" t="str">
        <f>PROPER(TRIM('01_raw_data'!H324))</f>
        <v>Vendor Manager</v>
      </c>
      <c r="J321" t="str">
        <f>IFERROR(UPPER('01_raw_data'!I324), "")</f>
        <v>L2</v>
      </c>
      <c r="K321" t="str">
        <f>IFERROR(UPPER('01_raw_data'!J324), "")</f>
        <v>M029</v>
      </c>
      <c r="L321" t="str">
        <f>IFERROR(VLOOKUP(K321,'05_manager_mapping'!$A$5:$B$64,2), "Missing")</f>
        <v>Jan Gonzalez</v>
      </c>
      <c r="M321" t="str">
        <f>IFERROR(_xlfn.XLOOKUP('01_raw_data'!L324,'06_location_master'!$B$5:$B$60,'06_location_master'!$C$5:$C$60), "Missing Location")</f>
        <v>Wroclaw</v>
      </c>
      <c r="N321" t="str">
        <f>IFERROR(_xlfn.XLOOKUP(M321,'06_location_master'!$C$5:$C$60,'06_location_master'!$D$5:$D$60), "Missing Country")</f>
        <v>Poland</v>
      </c>
      <c r="O321" t="str">
        <f>IFERROR(_xlfn.XLOOKUP(M321,'06_location_master'!$C$5:$C$60,'06_location_master'!$E$5:$E$60), "Missing State")</f>
        <v>Lower Silesian</v>
      </c>
      <c r="P321" s="17">
        <f>IFERROR(--'01_raw_data'!O324,"Missing Date")</f>
        <v>45195</v>
      </c>
      <c r="Q321" s="17" t="str">
        <f>IF(TRIM('01_raw_data'!P324)="","", IFERROR('01_raw_data'!P324, "check"))</f>
        <v/>
      </c>
      <c r="R321" t="str">
        <f>IFERROR(IF(OR(UPPER(TRIM('01_raw_data'!Q324))="A",UPPER(TRIM('01_raw_data'!Q324)="ACTVE"),UPPER(TRIM('01_raw_data'!Q324))="ACTIVE"), "Active", IF(OR(UPPER(TRIM('01_raw_data'!Q324)="INACTIVE"),UPPER(TRIM('01_raw_data'!Q324))="INACTVE"),"Inactive",IF(OR(UPPER(TRIM('01_raw_data'!Q324))="EXITED"), "Exited", IF(OR(UPPER(TRIM('01_raw_data'!Q324))="TERMINATED"), "Terminated", IF(OR(UPPER(TRIM('01_raw_data'!Q324))="LEFT"),"Left",IF(OR(UPPER(TRIM('01_raw_data'!Q324))="RESIGNED"),"Resigned")))))),"Check")</f>
        <v>Active</v>
      </c>
      <c r="S321" s="19">
        <f>IFERROR(IF(VALUE('01_raw_data'!R324)&gt;0,VALUE('01_raw_data'!R324),"Check"),"Check")</f>
        <v>43000</v>
      </c>
      <c r="T321" s="19">
        <f>IFERROR(IF(VALUE('01_raw_data'!S324)&gt;0, VALUE('01_raw_data'!S324), "Check"), "Check")</f>
        <v>3900</v>
      </c>
      <c r="U321">
        <f>IFERROR(VLOOKUP(UPPER(TRIM('01_raw_data'!T324)),'07_performance_master'!$A$5:$B$14,2,FALSE),"Check")</f>
        <v>4</v>
      </c>
      <c r="V321">
        <f>IFERROR(IF(VALUE('01_raw_data'!U324)&gt;0,VALUE('01_raw_data'!U324),"Check"),"Check")</f>
        <v>30</v>
      </c>
      <c r="W321">
        <f>IFERROR(IF(VALUE('01_raw_data'!V324)&gt;=0, VALUE('01_raw_data'!V324), "Check"), "Check")</f>
        <v>16</v>
      </c>
      <c r="X321">
        <f>IFERROR(IF(VALUE('01_raw_data'!W324)&gt;=0, VALUE('01_raw_data'!W324),"Check"), "Check")</f>
        <v>26</v>
      </c>
      <c r="Y321">
        <f>IFERROR(IF(AND(VALUE('01_raw_data'!X324)&gt;=0, VALUE('01_raw_data'!X324)&lt;=100), VALUE('01_raw_data'!X324), "Check"), "Check")</f>
        <v>58</v>
      </c>
      <c r="Z321" t="str">
        <f>IFERROR(IF(OR(UPPER(TRIM('01_raw_data'!Y324))="YES", UPPER(TRIM('01_raw_data'!Y324))="PROMOTED"),"Promoted", IF(OR(UPPER(TRIM('01_raw_data'!Y324))="NO",UPPER(TRIM('01_raw_data'!Y324))="NOT PROMOTED"), "Not Promoted", "Check")),"Check")</f>
        <v>Promoted</v>
      </c>
      <c r="AA321" t="str">
        <f>IFERROR(PROPER(TRIM('01_raw_data'!Z324)), "")</f>
        <v>Bachelor'S</v>
      </c>
      <c r="AB321" t="str">
        <f>IFERROR(PROPER(TRIM('01_raw_data'!AA324)),"")</f>
        <v>Agency</v>
      </c>
      <c r="AC321" t="str">
        <f>IFERROR(IF(UPPER(TRIM('01_raw_data'!AB324))="HYBRID","Hybrid",IF(OR(UPPER(TRIM('01_raw_data'!AB324))="REMOTE",UPPER(TRIM('01_raw_data'!AB324))="WFH",UPPER(TRIM('01_raw_data'!AB324))="WORK FROM HOME"),"Remote",IF(OR(UPPER(TRIM('01_raw_data'!AB324))="ONSITE",UPPER(TRIM('01_raw_data'!AB324))="ON-SITE",UPPER(TRIM('01_raw_data'!AB324))="OFFICE"),"Office"))),"Check")</f>
        <v>Hybrid</v>
      </c>
      <c r="AD321" t="str">
        <f>IFERROR(VLOOKUP(UPPER(TRIM('01_raw_data'!AC324)),'09_cost_center'!$A$5:$E$19,1,FALSE), "Check")</f>
        <v>EU-CC402</v>
      </c>
      <c r="AE321" t="str">
        <f>IFERROR(IF(OR(UPPER(TRIM('01_raw_data'!AD324))="CONTRACT", UPPER(TRIM('01_raw_data'!AD324))="CONTRACTOR"), "Contract", IF(OR(PROPER(TRIM('01_raw_data'!AD324))="FTE", UPPER(TRIM('01_raw_data'!AD324))="FULL TIME", UPPER(TRIM('01_raw_data'!AD324))="FULL-TIME"), "Full Time", IF(OR(UPPER(TRIM('01_raw_data'!AD324))="INTERN", UPPER(TRIM('01_raw_data'!AD324))="INTERNSHIP"), "Intern", IF(OR(UPPER(TRIM('01_raw_data'!AD324))="PART TIME", UPPER(TRIM('01_raw_data'!AD324))="PART-TIME"), "Part Time")))), "Check")</f>
        <v>Full Time</v>
      </c>
      <c r="AF321">
        <f>IFERROR(IF(AND(VALUE('01_raw_data'!AE324)&gt;=0,VALUE('01_raw_data'!AE324)&lt;=100), VALUE('01_raw_data'!AE324), "Check"), "Check")</f>
        <v>63.8</v>
      </c>
    </row>
    <row r="322" spans="1:32" x14ac:dyDescent="0.2">
      <c r="A322" t="str">
        <f>"E"&amp;TEXT(VALUE(SUBSTITUTE(UPPER(TRIM('01_raw_data'!A325)),"E","")),"0000")</f>
        <v>E0321</v>
      </c>
      <c r="B322" t="str">
        <f>IF('01_raw_data'!B325="", "", PROPER(TRIM('01_raw_data'!B325)))</f>
        <v>Milan Wilson</v>
      </c>
      <c r="C322" t="str">
        <f>_xlfn.XLOOKUP(PROPER(TRIM('01_raw_data'!C325)),'03_lookups'!$A$4:$A$9,'03_lookups'!$B$4:$B$9,"Needs Review")</f>
        <v>Female</v>
      </c>
      <c r="D322">
        <f>VALUE('01_raw_data'!D325)</f>
        <v>59</v>
      </c>
      <c r="E322" s="17">
        <f>IF(OR('01_raw_data'!E325="", LOWER(TRIM('01_raw_data'!E325))="not available"), "Missing", '01_raw_data'!E325)</f>
        <v>24541</v>
      </c>
      <c r="F322" t="str">
        <f t="shared" si="4"/>
        <v>Valid</v>
      </c>
      <c r="G322" t="str">
        <f>_xlfn.XLOOKUP(UPPER(TRIM('01_raw_data'!F325)),'04_departments'!A325:A380,'04_departments'!C325:C380,"Needs Review")</f>
        <v>Needs Review</v>
      </c>
      <c r="H322" t="str">
        <f>_xlfn.XLOOKUP('01_clean_data'!G322, '04_departments'!$C$5:$C$60,'04_departments'!$D$5:$D$60,"Needs Review")</f>
        <v>Needs Review</v>
      </c>
      <c r="I322" t="str">
        <f>PROPER(TRIM('01_raw_data'!H325))</f>
        <v>Operations Manager</v>
      </c>
      <c r="J322" t="str">
        <f>IFERROR(UPPER('01_raw_data'!I325), "")</f>
        <v>L2</v>
      </c>
      <c r="K322" t="str">
        <f>IFERROR(UPPER('01_raw_data'!J325), "")</f>
        <v>M017</v>
      </c>
      <c r="L322" t="str">
        <f>IFERROR(VLOOKUP(K322,'05_manager_mapping'!$A$5:$B$64,2), "Missing")</f>
        <v>Ines Karlsson</v>
      </c>
      <c r="M322" t="str">
        <f>IFERROR(_xlfn.XLOOKUP('01_raw_data'!L325,'06_location_master'!$B$5:$B$60,'06_location_master'!$C$5:$C$60), "Missing Location")</f>
        <v>Berlin</v>
      </c>
      <c r="N322" t="str">
        <f>IFERROR(_xlfn.XLOOKUP(M322,'06_location_master'!$C$5:$C$60,'06_location_master'!$D$5:$D$60), "Missing Country")</f>
        <v>Germany</v>
      </c>
      <c r="O322" t="str">
        <f>IFERROR(_xlfn.XLOOKUP(M322,'06_location_master'!$C$5:$C$60,'06_location_master'!$E$5:$E$60), "Missing State")</f>
        <v>Berlin</v>
      </c>
      <c r="P322" s="17">
        <f>IFERROR(--'01_raw_data'!O325,"Missing Date")</f>
        <v>45074</v>
      </c>
      <c r="Q322" s="17">
        <f>IF(TRIM('01_raw_data'!P325)="","", IFERROR('01_raw_data'!P325, "check"))</f>
        <v>45684</v>
      </c>
      <c r="R322" t="str">
        <f>IFERROR(IF(OR(UPPER(TRIM('01_raw_data'!Q325))="A",UPPER(TRIM('01_raw_data'!Q325)="ACTVE"),UPPER(TRIM('01_raw_data'!Q325))="ACTIVE"), "Active", IF(OR(UPPER(TRIM('01_raw_data'!Q325)="INACTIVE"),UPPER(TRIM('01_raw_data'!Q325))="INACTVE"),"Inactive",IF(OR(UPPER(TRIM('01_raw_data'!Q325))="EXITED"), "Exited", IF(OR(UPPER(TRIM('01_raw_data'!Q325))="TERMINATED"), "Terminated", IF(OR(UPPER(TRIM('01_raw_data'!Q325))="LEFT"),"Left",IF(OR(UPPER(TRIM('01_raw_data'!Q325))="RESIGNED"),"Resigned")))))),"Check")</f>
        <v>Terminated</v>
      </c>
      <c r="S322" s="19">
        <f>IFERROR(IF(VALUE('01_raw_data'!R325)&gt;0,VALUE('01_raw_data'!R325),"Check"),"Check")</f>
        <v>66000</v>
      </c>
      <c r="T322" s="19" t="str">
        <f>IFERROR(IF(VALUE('01_raw_data'!S325)&gt;0, VALUE('01_raw_data'!S325), "Check"), "Check")</f>
        <v>Check</v>
      </c>
      <c r="U322">
        <f>IFERROR(VLOOKUP(UPPER(TRIM('01_raw_data'!T325)),'07_performance_master'!$A$5:$B$14,2,FALSE),"Check")</f>
        <v>1</v>
      </c>
      <c r="V322">
        <f>IFERROR(IF(VALUE('01_raw_data'!U325)&gt;0,VALUE('01_raw_data'!U325),"Check"),"Check")</f>
        <v>6</v>
      </c>
      <c r="W322">
        <f>IFERROR(IF(VALUE('01_raw_data'!V325)&gt;=0, VALUE('01_raw_data'!V325), "Check"), "Check")</f>
        <v>16</v>
      </c>
      <c r="X322">
        <f>IFERROR(IF(VALUE('01_raw_data'!W325)&gt;=0, VALUE('01_raw_data'!W325),"Check"), "Check")</f>
        <v>21</v>
      </c>
      <c r="Y322">
        <f>IFERROR(IF(AND(VALUE('01_raw_data'!X325)&gt;=0, VALUE('01_raw_data'!X325)&lt;=100), VALUE('01_raw_data'!X325), "Check"), "Check")</f>
        <v>48</v>
      </c>
      <c r="Z322" t="str">
        <f>IFERROR(IF(OR(UPPER(TRIM('01_raw_data'!Y325))="YES", UPPER(TRIM('01_raw_data'!Y325))="PROMOTED"),"Promoted", IF(OR(UPPER(TRIM('01_raw_data'!Y325))="NO",UPPER(TRIM('01_raw_data'!Y325))="NOT PROMOTED"), "Not Promoted", "Check")),"Check")</f>
        <v>Not Promoted</v>
      </c>
      <c r="AA322" t="str">
        <f>IFERROR(PROPER(TRIM('01_raw_data'!Z325)), "")</f>
        <v>Master'S</v>
      </c>
      <c r="AB322" t="str">
        <f>IFERROR(PROPER(TRIM('01_raw_data'!AA325)),"")</f>
        <v>Agency</v>
      </c>
      <c r="AC322" t="str">
        <f>IFERROR(IF(UPPER(TRIM('01_raw_data'!AB325))="HYBRID","Hybrid",IF(OR(UPPER(TRIM('01_raw_data'!AB325))="REMOTE",UPPER(TRIM('01_raw_data'!AB325))="WFH",UPPER(TRIM('01_raw_data'!AB325))="WORK FROM HOME"),"Remote",IF(OR(UPPER(TRIM('01_raw_data'!AB325))="ONSITE",UPPER(TRIM('01_raw_data'!AB325))="ON-SITE",UPPER(TRIM('01_raw_data'!AB325))="OFFICE"),"Office"))),"Check")</f>
        <v>Hybrid</v>
      </c>
      <c r="AD322" t="str">
        <f>IFERROR(VLOOKUP(UPPER(TRIM('01_raw_data'!AC325)),'09_cost_center'!$A$5:$E$19,1,FALSE), "Check")</f>
        <v>EU-CC401</v>
      </c>
      <c r="AE322" t="str">
        <f>IFERROR(IF(OR(UPPER(TRIM('01_raw_data'!AD325))="CONTRACT", UPPER(TRIM('01_raw_data'!AD325))="CONTRACTOR"), "Contract", IF(OR(PROPER(TRIM('01_raw_data'!AD325))="FTE", UPPER(TRIM('01_raw_data'!AD325))="FULL TIME", UPPER(TRIM('01_raw_data'!AD325))="FULL-TIME"), "Full Time", IF(OR(UPPER(TRIM('01_raw_data'!AD325))="INTERN", UPPER(TRIM('01_raw_data'!AD325))="INTERNSHIP"), "Intern", IF(OR(UPPER(TRIM('01_raw_data'!AD325))="PART TIME", UPPER(TRIM('01_raw_data'!AD325))="PART-TIME"), "Part Time")))), "Check")</f>
        <v>Full Time</v>
      </c>
      <c r="AF322">
        <f>IFERROR(IF(AND(VALUE('01_raw_data'!AE325)&gt;=0,VALUE('01_raw_data'!AE325)&lt;=100), VALUE('01_raw_data'!AE325), "Check"), "Check")</f>
        <v>27.3</v>
      </c>
    </row>
    <row r="323" spans="1:32" x14ac:dyDescent="0.2">
      <c r="A323" t="str">
        <f>"E"&amp;TEXT(VALUE(SUBSTITUTE(UPPER(TRIM('01_raw_data'!A326)),"E","")),"0000")</f>
        <v>E0313</v>
      </c>
      <c r="B323" t="str">
        <f>IF('01_raw_data'!B326="", "", PROPER(TRIM('01_raw_data'!B326)))</f>
        <v>Jan Santos</v>
      </c>
      <c r="C323" t="str">
        <f>_xlfn.XLOOKUP(PROPER(TRIM('01_raw_data'!C326)),'03_lookups'!$A$4:$A$9,'03_lookups'!$B$4:$B$9,"Needs Review")</f>
        <v>Male</v>
      </c>
      <c r="D323">
        <f>VALUE('01_raw_data'!D326)</f>
        <v>52</v>
      </c>
      <c r="E323" s="17">
        <f>IF(OR('01_raw_data'!E326="", LOWER(TRIM('01_raw_data'!E326))="not available"), "Missing", '01_raw_data'!E326)</f>
        <v>26941</v>
      </c>
      <c r="F323" t="str">
        <f t="shared" ref="F323:F386" si="5">IF(OR(E323="",LOWER(TRIM(E323))="not available"),"Missing",IF(ISNUMBER(E323),"Valid","Needs Review"))</f>
        <v>Valid</v>
      </c>
      <c r="G323" t="str">
        <f>_xlfn.XLOOKUP(UPPER(TRIM('01_raw_data'!F326)),'04_departments'!A326:A381,'04_departments'!C326:C381,"Needs Review")</f>
        <v>Needs Review</v>
      </c>
      <c r="H323" t="str">
        <f>_xlfn.XLOOKUP('01_clean_data'!G323, '04_departments'!$C$5:$C$60,'04_departments'!$D$5:$D$60,"Needs Review")</f>
        <v>Needs Review</v>
      </c>
      <c r="I323" t="str">
        <f>PROPER(TRIM('01_raw_data'!H326))</f>
        <v>Customer Success Manager</v>
      </c>
      <c r="J323" t="str">
        <f>IFERROR(UPPER('01_raw_data'!I326), "")</f>
        <v>L3</v>
      </c>
      <c r="K323" t="str">
        <f>IFERROR(UPPER('01_raw_data'!J326), "")</f>
        <v>M032</v>
      </c>
      <c r="L323" t="str">
        <f>IFERROR(VLOOKUP(K323,'05_manager_mapping'!$A$5:$B$64,2), "Missing")</f>
        <v>Hannah Wagner</v>
      </c>
      <c r="M323" t="str">
        <f>IFERROR(_xlfn.XLOOKUP('01_raw_data'!L326,'06_location_master'!$B$5:$B$60,'06_location_master'!$C$5:$C$60), "Missing Location")</f>
        <v>Berlin</v>
      </c>
      <c r="N323" t="str">
        <f>IFERROR(_xlfn.XLOOKUP(M323,'06_location_master'!$C$5:$C$60,'06_location_master'!$D$5:$D$60), "Missing Country")</f>
        <v>Germany</v>
      </c>
      <c r="O323" t="str">
        <f>IFERROR(_xlfn.XLOOKUP(M323,'06_location_master'!$C$5:$C$60,'06_location_master'!$E$5:$E$60), "Missing State")</f>
        <v>Berlin</v>
      </c>
      <c r="P323" s="17">
        <f>IFERROR(--'01_raw_data'!O326,"Missing Date")</f>
        <v>43568</v>
      </c>
      <c r="Q323" s="17" t="str">
        <f>IF(TRIM('01_raw_data'!P326)="","", IFERROR('01_raw_data'!P326, "check"))</f>
        <v/>
      </c>
      <c r="R323" t="str">
        <f>IFERROR(IF(OR(UPPER(TRIM('01_raw_data'!Q326))="A",UPPER(TRIM('01_raw_data'!Q326)="ACTVE"),UPPER(TRIM('01_raw_data'!Q326))="ACTIVE"), "Active", IF(OR(UPPER(TRIM('01_raw_data'!Q326)="INACTIVE"),UPPER(TRIM('01_raw_data'!Q326))="INACTVE"),"Inactive",IF(OR(UPPER(TRIM('01_raw_data'!Q326))="EXITED"), "Exited", IF(OR(UPPER(TRIM('01_raw_data'!Q326))="TERMINATED"), "Terminated", IF(OR(UPPER(TRIM('01_raw_data'!Q326))="LEFT"),"Left",IF(OR(UPPER(TRIM('01_raw_data'!Q326))="RESIGNED"),"Resigned")))))),"Check")</f>
        <v>Active</v>
      </c>
      <c r="S323" s="19">
        <f>IFERROR(IF(VALUE('01_raw_data'!R326)&gt;0,VALUE('01_raw_data'!R326),"Check"),"Check")</f>
        <v>78000</v>
      </c>
      <c r="T323" s="19">
        <f>IFERROR(IF(VALUE('01_raw_data'!S326)&gt;0, VALUE('01_raw_data'!S326), "Check"), "Check")</f>
        <v>3900</v>
      </c>
      <c r="U323">
        <f>IFERROR(VLOOKUP(UPPER(TRIM('01_raw_data'!T326)),'07_performance_master'!$A$5:$B$14,2,FALSE),"Check")</f>
        <v>3</v>
      </c>
      <c r="V323">
        <f>IFERROR(IF(VALUE('01_raw_data'!U326)&gt;0,VALUE('01_raw_data'!U326),"Check"),"Check")</f>
        <v>36</v>
      </c>
      <c r="W323">
        <f>IFERROR(IF(VALUE('01_raw_data'!V326)&gt;=0, VALUE('01_raw_data'!V326), "Check"), "Check")</f>
        <v>26</v>
      </c>
      <c r="X323">
        <f>IFERROR(IF(VALUE('01_raw_data'!W326)&gt;=0, VALUE('01_raw_data'!W326),"Check"), "Check")</f>
        <v>11</v>
      </c>
      <c r="Y323">
        <f>IFERROR(IF(AND(VALUE('01_raw_data'!X326)&gt;=0, VALUE('01_raw_data'!X326)&lt;=100), VALUE('01_raw_data'!X326), "Check"), "Check")</f>
        <v>69</v>
      </c>
      <c r="Z323" t="str">
        <f>IFERROR(IF(OR(UPPER(TRIM('01_raw_data'!Y326))="YES", UPPER(TRIM('01_raw_data'!Y326))="PROMOTED"),"Promoted", IF(OR(UPPER(TRIM('01_raw_data'!Y326))="NO",UPPER(TRIM('01_raw_data'!Y326))="NOT PROMOTED"), "Not Promoted", "Check")),"Check")</f>
        <v>Not Promoted</v>
      </c>
      <c r="AA323" t="str">
        <f>IFERROR(PROPER(TRIM('01_raw_data'!Z326)), "")</f>
        <v>Master'S</v>
      </c>
      <c r="AB323" t="str">
        <f>IFERROR(PROPER(TRIM('01_raw_data'!AA326)),"")</f>
        <v>Internal Transfer</v>
      </c>
      <c r="AC323" t="str">
        <f>IFERROR(IF(UPPER(TRIM('01_raw_data'!AB326))="HYBRID","Hybrid",IF(OR(UPPER(TRIM('01_raw_data'!AB326))="REMOTE",UPPER(TRIM('01_raw_data'!AB326))="WFH",UPPER(TRIM('01_raw_data'!AB326))="WORK FROM HOME"),"Remote",IF(OR(UPPER(TRIM('01_raw_data'!AB326))="ONSITE",UPPER(TRIM('01_raw_data'!AB326))="ON-SITE",UPPER(TRIM('01_raw_data'!AB326))="OFFICE"),"Office"))),"Check")</f>
        <v>Hybrid</v>
      </c>
      <c r="AD323" t="str">
        <f>IFERROR(VLOOKUP(UPPER(TRIM('01_raw_data'!AC326)),'09_cost_center'!$A$5:$E$19,1,FALSE), "Check")</f>
        <v>EU-CC202</v>
      </c>
      <c r="AE323" t="str">
        <f>IFERROR(IF(OR(UPPER(TRIM('01_raw_data'!AD326))="CONTRACT", UPPER(TRIM('01_raw_data'!AD326))="CONTRACTOR"), "Contract", IF(OR(PROPER(TRIM('01_raw_data'!AD326))="FTE", UPPER(TRIM('01_raw_data'!AD326))="FULL TIME", UPPER(TRIM('01_raw_data'!AD326))="FULL-TIME"), "Full Time", IF(OR(UPPER(TRIM('01_raw_data'!AD326))="INTERN", UPPER(TRIM('01_raw_data'!AD326))="INTERNSHIP"), "Intern", IF(OR(UPPER(TRIM('01_raw_data'!AD326))="PART TIME", UPPER(TRIM('01_raw_data'!AD326))="PART-TIME"), "Part Time")))), "Check")</f>
        <v>Full Time</v>
      </c>
      <c r="AF323">
        <f>IFERROR(IF(AND(VALUE('01_raw_data'!AE326)&gt;=0,VALUE('01_raw_data'!AE326)&lt;=100), VALUE('01_raw_data'!AE326), "Check"), "Check")</f>
        <v>64.7</v>
      </c>
    </row>
    <row r="324" spans="1:32" x14ac:dyDescent="0.2">
      <c r="A324" t="str">
        <f>"E"&amp;TEXT(VALUE(SUBSTITUTE(UPPER(TRIM('01_raw_data'!A327)),"E","")),"0000")</f>
        <v>E0323</v>
      </c>
      <c r="B324" t="str">
        <f>IF('01_raw_data'!B327="", "", PROPER(TRIM('01_raw_data'!B327)))</f>
        <v>Arvid Wilson</v>
      </c>
      <c r="C324" t="str">
        <f>_xlfn.XLOOKUP(PROPER(TRIM('01_raw_data'!C327)),'03_lookups'!$A$4:$A$9,'03_lookups'!$B$4:$B$9,"Needs Review")</f>
        <v>Male</v>
      </c>
      <c r="D324">
        <f>VALUE('01_raw_data'!D327)</f>
        <v>61</v>
      </c>
      <c r="E324" s="17">
        <f>IF(OR('01_raw_data'!E327="", LOWER(TRIM('01_raw_data'!E327))="not available"), "Missing", '01_raw_data'!E327)</f>
        <v>23735</v>
      </c>
      <c r="F324" t="str">
        <f t="shared" si="5"/>
        <v>Valid</v>
      </c>
      <c r="G324" t="str">
        <f>_xlfn.XLOOKUP(UPPER(TRIM('01_raw_data'!F327)),'04_departments'!A327:A382,'04_departments'!C327:C382,"Needs Review")</f>
        <v>Needs Review</v>
      </c>
      <c r="H324" t="str">
        <f>_xlfn.XLOOKUP('01_clean_data'!G324, '04_departments'!$C$5:$C$60,'04_departments'!$D$5:$D$60,"Needs Review")</f>
        <v>Needs Review</v>
      </c>
      <c r="I324" t="str">
        <f>PROPER(TRIM('01_raw_data'!H327))</f>
        <v>Sales Development Representative</v>
      </c>
      <c r="J324" t="str">
        <f>IFERROR(UPPER('01_raw_data'!I327), "")</f>
        <v>L3</v>
      </c>
      <c r="K324" t="str">
        <f>IFERROR(UPPER('01_raw_data'!J327), "")</f>
        <v>M023</v>
      </c>
      <c r="L324" t="str">
        <f>IFERROR(VLOOKUP(K324,'05_manager_mapping'!$A$5:$B$64,2), "Missing")</f>
        <v>Alice Greco</v>
      </c>
      <c r="M324" t="str">
        <f>IFERROR(_xlfn.XLOOKUP('01_raw_data'!L327,'06_location_master'!$B$5:$B$60,'06_location_master'!$C$5:$C$60), "Missing Location")</f>
        <v>Wroclaw</v>
      </c>
      <c r="N324" t="str">
        <f>IFERROR(_xlfn.XLOOKUP(M324,'06_location_master'!$C$5:$C$60,'06_location_master'!$D$5:$D$60), "Missing Country")</f>
        <v>Poland</v>
      </c>
      <c r="O324" t="str">
        <f>IFERROR(_xlfn.XLOOKUP(M324,'06_location_master'!$C$5:$C$60,'06_location_master'!$E$5:$E$60), "Missing State")</f>
        <v>Lower Silesian</v>
      </c>
      <c r="P324" s="17">
        <f>IFERROR(--'01_raw_data'!O327,"Missing Date")</f>
        <v>44013</v>
      </c>
      <c r="Q324" s="17" t="str">
        <f>IF(TRIM('01_raw_data'!P327)="","", IFERROR('01_raw_data'!P327, "check"))</f>
        <v/>
      </c>
      <c r="R324" t="str">
        <f>IFERROR(IF(OR(UPPER(TRIM('01_raw_data'!Q327))="A",UPPER(TRIM('01_raw_data'!Q327)="ACTVE"),UPPER(TRIM('01_raw_data'!Q327))="ACTIVE"), "Active", IF(OR(UPPER(TRIM('01_raw_data'!Q327)="INACTIVE"),UPPER(TRIM('01_raw_data'!Q327))="INACTVE"),"Inactive",IF(OR(UPPER(TRIM('01_raw_data'!Q327))="EXITED"), "Exited", IF(OR(UPPER(TRIM('01_raw_data'!Q327))="TERMINATED"), "Terminated", IF(OR(UPPER(TRIM('01_raw_data'!Q327))="LEFT"),"Left",IF(OR(UPPER(TRIM('01_raw_data'!Q327))="RESIGNED"),"Resigned")))))),"Check")</f>
        <v>Active</v>
      </c>
      <c r="S324" s="19">
        <f>IFERROR(IF(VALUE('01_raw_data'!R327)&gt;0,VALUE('01_raw_data'!R327),"Check"),"Check")</f>
        <v>49000</v>
      </c>
      <c r="T324" s="19">
        <f>IFERROR(IF(VALUE('01_raw_data'!S327)&gt;0, VALUE('01_raw_data'!S327), "Check"), "Check")</f>
        <v>2400</v>
      </c>
      <c r="U324">
        <f>IFERROR(VLOOKUP(UPPER(TRIM('01_raw_data'!T327)),'07_performance_master'!$A$5:$B$14,2,FALSE),"Check")</f>
        <v>3</v>
      </c>
      <c r="V324">
        <f>IFERROR(IF(VALUE('01_raw_data'!U327)&gt;0,VALUE('01_raw_data'!U327),"Check"),"Check")</f>
        <v>20</v>
      </c>
      <c r="W324">
        <f>IFERROR(IF(VALUE('01_raw_data'!V327)&gt;=0, VALUE('01_raw_data'!V327), "Check"), "Check")</f>
        <v>17</v>
      </c>
      <c r="X324">
        <f>IFERROR(IF(VALUE('01_raw_data'!W327)&gt;=0, VALUE('01_raw_data'!W327),"Check"), "Check")</f>
        <v>17</v>
      </c>
      <c r="Y324">
        <f>IFERROR(IF(AND(VALUE('01_raw_data'!X327)&gt;=0, VALUE('01_raw_data'!X327)&lt;=100), VALUE('01_raw_data'!X327), "Check"), "Check")</f>
        <v>51</v>
      </c>
      <c r="Z324" t="str">
        <f>IFERROR(IF(OR(UPPER(TRIM('01_raw_data'!Y327))="YES", UPPER(TRIM('01_raw_data'!Y327))="PROMOTED"),"Promoted", IF(OR(UPPER(TRIM('01_raw_data'!Y327))="NO",UPPER(TRIM('01_raw_data'!Y327))="NOT PROMOTED"), "Not Promoted", "Check")),"Check")</f>
        <v>Not Promoted</v>
      </c>
      <c r="AA324" t="str">
        <f>IFERROR(PROPER(TRIM('01_raw_data'!Z327)), "")</f>
        <v>Master'S</v>
      </c>
      <c r="AB324" t="str">
        <f>IFERROR(PROPER(TRIM('01_raw_data'!AA327)),"")</f>
        <v>Internal Transfer</v>
      </c>
      <c r="AC324" t="str">
        <f>IFERROR(IF(UPPER(TRIM('01_raw_data'!AB327))="HYBRID","Hybrid",IF(OR(UPPER(TRIM('01_raw_data'!AB327))="REMOTE",UPPER(TRIM('01_raw_data'!AB327))="WFH",UPPER(TRIM('01_raw_data'!AB327))="WORK FROM HOME"),"Remote",IF(OR(UPPER(TRIM('01_raw_data'!AB327))="ONSITE",UPPER(TRIM('01_raw_data'!AB327))="ON-SITE",UPPER(TRIM('01_raw_data'!AB327))="OFFICE"),"Office"))),"Check")</f>
        <v>Remote</v>
      </c>
      <c r="AD324" t="str">
        <f>IFERROR(VLOOKUP(UPPER(TRIM('01_raw_data'!AC327)),'09_cost_center'!$A$5:$E$19,1,FALSE), "Check")</f>
        <v>EU-CC201</v>
      </c>
      <c r="AE324" t="str">
        <f>IFERROR(IF(OR(UPPER(TRIM('01_raw_data'!AD327))="CONTRACT", UPPER(TRIM('01_raw_data'!AD327))="CONTRACTOR"), "Contract", IF(OR(PROPER(TRIM('01_raw_data'!AD327))="FTE", UPPER(TRIM('01_raw_data'!AD327))="FULL TIME", UPPER(TRIM('01_raw_data'!AD327))="FULL-TIME"), "Full Time", IF(OR(UPPER(TRIM('01_raw_data'!AD327))="INTERN", UPPER(TRIM('01_raw_data'!AD327))="INTERNSHIP"), "Intern", IF(OR(UPPER(TRIM('01_raw_data'!AD327))="PART TIME", UPPER(TRIM('01_raw_data'!AD327))="PART-TIME"), "Part Time")))), "Check")</f>
        <v>Full Time</v>
      </c>
      <c r="AF324">
        <f>IFERROR(IF(AND(VALUE('01_raw_data'!AE327)&gt;=0,VALUE('01_raw_data'!AE327)&lt;=100), VALUE('01_raw_data'!AE327), "Check"), "Check")</f>
        <v>51.3</v>
      </c>
    </row>
    <row r="325" spans="1:32" x14ac:dyDescent="0.2">
      <c r="A325" t="str">
        <f>"E"&amp;TEXT(VALUE(SUBSTITUTE(UPPER(TRIM('01_raw_data'!A328)),"E","")),"0000")</f>
        <v>E0324</v>
      </c>
      <c r="B325" t="str">
        <f>IF('01_raw_data'!B328="", "", PROPER(TRIM('01_raw_data'!B328)))</f>
        <v>Freya Lewandowski</v>
      </c>
      <c r="C325" t="str">
        <f>_xlfn.XLOOKUP(PROPER(TRIM('01_raw_data'!C328)),'03_lookups'!$A$4:$A$9,'03_lookups'!$B$4:$B$9,"Needs Review")</f>
        <v>Male</v>
      </c>
      <c r="D325">
        <f>VALUE('01_raw_data'!D328)</f>
        <v>34</v>
      </c>
      <c r="E325" s="17" t="str">
        <f>IF(OR('01_raw_data'!E328="", LOWER(TRIM('01_raw_data'!E328))="not available"), "Missing", '01_raw_data'!E328)</f>
        <v>1991/12/27</v>
      </c>
      <c r="F325" t="str">
        <f t="shared" si="5"/>
        <v>Needs Review</v>
      </c>
      <c r="G325" t="str">
        <f>_xlfn.XLOOKUP(UPPER(TRIM('01_raw_data'!F328)),'04_departments'!A328:A383,'04_departments'!C328:C383,"Needs Review")</f>
        <v>Needs Review</v>
      </c>
      <c r="H325" t="str">
        <f>_xlfn.XLOOKUP('01_clean_data'!G325, '04_departments'!$C$5:$C$60,'04_departments'!$D$5:$D$60,"Needs Review")</f>
        <v>Needs Review</v>
      </c>
      <c r="I325" t="str">
        <f>PROPER(TRIM('01_raw_data'!H328))</f>
        <v>Associate Product Manager</v>
      </c>
      <c r="J325" t="str">
        <f>IFERROR(UPPER('01_raw_data'!I328), "")</f>
        <v>L2</v>
      </c>
      <c r="K325" t="str">
        <f>IFERROR(UPPER('01_raw_data'!J328), "")</f>
        <v>M031</v>
      </c>
      <c r="L325" t="str">
        <f>IFERROR(VLOOKUP(K325,'05_manager_mapping'!$A$5:$B$64,2), "Missing")</f>
        <v>Felix Pereira</v>
      </c>
      <c r="M325" t="str">
        <f>IFERROR(_xlfn.XLOOKUP('01_raw_data'!L328,'06_location_master'!$B$5:$B$60,'06_location_master'!$C$5:$C$60), "Missing Location")</f>
        <v>Cork</v>
      </c>
      <c r="N325" t="str">
        <f>IFERROR(_xlfn.XLOOKUP(M325,'06_location_master'!$C$5:$C$60,'06_location_master'!$D$5:$D$60), "Missing Country")</f>
        <v>Ireland</v>
      </c>
      <c r="O325" t="str">
        <f>IFERROR(_xlfn.XLOOKUP(M325,'06_location_master'!$C$5:$C$60,'06_location_master'!$E$5:$E$60), "Missing State")</f>
        <v>Munster</v>
      </c>
      <c r="P325" s="17">
        <f>IFERROR(--'01_raw_data'!O328,"Missing Date")</f>
        <v>45013</v>
      </c>
      <c r="Q325" s="17" t="str">
        <f>IF(TRIM('01_raw_data'!P328)="","", IFERROR('01_raw_data'!P328, "check"))</f>
        <v/>
      </c>
      <c r="R325" t="str">
        <f>IFERROR(IF(OR(UPPER(TRIM('01_raw_data'!Q328))="A",UPPER(TRIM('01_raw_data'!Q328)="ACTVE"),UPPER(TRIM('01_raw_data'!Q328))="ACTIVE"), "Active", IF(OR(UPPER(TRIM('01_raw_data'!Q328)="INACTIVE"),UPPER(TRIM('01_raw_data'!Q328))="INACTVE"),"Inactive",IF(OR(UPPER(TRIM('01_raw_data'!Q328))="EXITED"), "Exited", IF(OR(UPPER(TRIM('01_raw_data'!Q328))="TERMINATED"), "Terminated", IF(OR(UPPER(TRIM('01_raw_data'!Q328))="LEFT"),"Left",IF(OR(UPPER(TRIM('01_raw_data'!Q328))="RESIGNED"),"Resigned")))))),"Check")</f>
        <v>Active</v>
      </c>
      <c r="S325" s="19">
        <f>IFERROR(IF(VALUE('01_raw_data'!R328)&gt;0,VALUE('01_raw_data'!R328),"Check"),"Check")</f>
        <v>56000</v>
      </c>
      <c r="T325" s="19">
        <f>IFERROR(IF(VALUE('01_raw_data'!S328)&gt;0, VALUE('01_raw_data'!S328), "Check"), "Check")</f>
        <v>7800</v>
      </c>
      <c r="U325">
        <f>IFERROR(VLOOKUP(UPPER(TRIM('01_raw_data'!T328)),'07_performance_master'!$A$5:$B$14,2,FALSE),"Check")</f>
        <v>5</v>
      </c>
      <c r="V325">
        <f>IFERROR(IF(VALUE('01_raw_data'!U328)&gt;0,VALUE('01_raw_data'!U328),"Check"),"Check")</f>
        <v>34</v>
      </c>
      <c r="W325">
        <f>IFERROR(IF(VALUE('01_raw_data'!V328)&gt;=0, VALUE('01_raw_data'!V328), "Check"), "Check")</f>
        <v>15</v>
      </c>
      <c r="X325">
        <f>IFERROR(IF(VALUE('01_raw_data'!W328)&gt;=0, VALUE('01_raw_data'!W328),"Check"), "Check")</f>
        <v>18</v>
      </c>
      <c r="Y325">
        <f>IFERROR(IF(AND(VALUE('01_raw_data'!X328)&gt;=0, VALUE('01_raw_data'!X328)&lt;=100), VALUE('01_raw_data'!X328), "Check"), "Check")</f>
        <v>56</v>
      </c>
      <c r="Z325" t="str">
        <f>IFERROR(IF(OR(UPPER(TRIM('01_raw_data'!Y328))="YES", UPPER(TRIM('01_raw_data'!Y328))="PROMOTED"),"Promoted", IF(OR(UPPER(TRIM('01_raw_data'!Y328))="NO",UPPER(TRIM('01_raw_data'!Y328))="NOT PROMOTED"), "Not Promoted", "Check")),"Check")</f>
        <v>Not Promoted</v>
      </c>
      <c r="AA325" t="str">
        <f>IFERROR(PROPER(TRIM('01_raw_data'!Z328)), "")</f>
        <v>Bachelor'S</v>
      </c>
      <c r="AB325" t="str">
        <f>IFERROR(PROPER(TRIM('01_raw_data'!AA328)),"")</f>
        <v>Linkedin</v>
      </c>
      <c r="AC325" t="str">
        <f>IFERROR(IF(UPPER(TRIM('01_raw_data'!AB328))="HYBRID","Hybrid",IF(OR(UPPER(TRIM('01_raw_data'!AB328))="REMOTE",UPPER(TRIM('01_raw_data'!AB328))="WFH",UPPER(TRIM('01_raw_data'!AB328))="WORK FROM HOME"),"Remote",IF(OR(UPPER(TRIM('01_raw_data'!AB328))="ONSITE",UPPER(TRIM('01_raw_data'!AB328))="ON-SITE",UPPER(TRIM('01_raw_data'!AB328))="OFFICE"),"Office"))),"Check")</f>
        <v>Hybrid</v>
      </c>
      <c r="AD325" t="str">
        <f>IFERROR(VLOOKUP(UPPER(TRIM('01_raw_data'!AC328)),'09_cost_center'!$A$5:$E$19,1,FALSE), "Check")</f>
        <v>EU-CC102</v>
      </c>
      <c r="AE325" t="str">
        <f>IFERROR(IF(OR(UPPER(TRIM('01_raw_data'!AD328))="CONTRACT", UPPER(TRIM('01_raw_data'!AD328))="CONTRACTOR"), "Contract", IF(OR(PROPER(TRIM('01_raw_data'!AD328))="FTE", UPPER(TRIM('01_raw_data'!AD328))="FULL TIME", UPPER(TRIM('01_raw_data'!AD328))="FULL-TIME"), "Full Time", IF(OR(UPPER(TRIM('01_raw_data'!AD328))="INTERN", UPPER(TRIM('01_raw_data'!AD328))="INTERNSHIP"), "Intern", IF(OR(UPPER(TRIM('01_raw_data'!AD328))="PART TIME", UPPER(TRIM('01_raw_data'!AD328))="PART-TIME"), "Part Time")))), "Check")</f>
        <v>Full Time</v>
      </c>
      <c r="AF325">
        <f>IFERROR(IF(AND(VALUE('01_raw_data'!AE328)&gt;=0,VALUE('01_raw_data'!AE328)&lt;=100), VALUE('01_raw_data'!AE328), "Check"), "Check")</f>
        <v>74.099999999999994</v>
      </c>
    </row>
    <row r="326" spans="1:32" x14ac:dyDescent="0.2">
      <c r="A326" t="str">
        <f>"E"&amp;TEXT(VALUE(SUBSTITUTE(UPPER(TRIM('01_raw_data'!A329)),"E","")),"0000")</f>
        <v>E0325</v>
      </c>
      <c r="B326" t="str">
        <f>IF('01_raw_data'!B329="", "", PROPER(TRIM('01_raw_data'!B329)))</f>
        <v>Lina Rossi</v>
      </c>
      <c r="C326" t="str">
        <f>_xlfn.XLOOKUP(PROPER(TRIM('01_raw_data'!C329)),'03_lookups'!$A$4:$A$9,'03_lookups'!$B$4:$B$9,"Needs Review")</f>
        <v>Male</v>
      </c>
      <c r="D326">
        <f>VALUE('01_raw_data'!D329)</f>
        <v>35</v>
      </c>
      <c r="E326" s="17">
        <f>IF(OR('01_raw_data'!E329="", LOWER(TRIM('01_raw_data'!E329))="not available"), "Missing", '01_raw_data'!E329)</f>
        <v>33161</v>
      </c>
      <c r="F326" t="str">
        <f t="shared" si="5"/>
        <v>Valid</v>
      </c>
      <c r="G326" t="str">
        <f>_xlfn.XLOOKUP(UPPER(TRIM('01_raw_data'!F329)),'04_departments'!A329:A384,'04_departments'!C329:C384,"Needs Review")</f>
        <v>Needs Review</v>
      </c>
      <c r="H326" t="str">
        <f>_xlfn.XLOOKUP('01_clean_data'!G326, '04_departments'!$C$5:$C$60,'04_departments'!$D$5:$D$60,"Needs Review")</f>
        <v>Needs Review</v>
      </c>
      <c r="I326" t="str">
        <f>PROPER(TRIM('01_raw_data'!H329))</f>
        <v>Lead Product Manager</v>
      </c>
      <c r="J326" t="str">
        <f>IFERROR(UPPER('01_raw_data'!I329), "")</f>
        <v>L3</v>
      </c>
      <c r="K326" t="str">
        <f>IFERROR(UPPER('01_raw_data'!J329), "")</f>
        <v>M046</v>
      </c>
      <c r="L326" t="str">
        <f>IFERROR(VLOOKUP(K326,'05_manager_mapping'!$A$5:$B$64,2), "Missing")</f>
        <v>Raphael Smit</v>
      </c>
      <c r="M326" t="str">
        <f>IFERROR(_xlfn.XLOOKUP('01_raw_data'!L329,'06_location_master'!$B$5:$B$60,'06_location_master'!$C$5:$C$60), "Missing Location")</f>
        <v>Gothenburg</v>
      </c>
      <c r="N326" t="str">
        <f>IFERROR(_xlfn.XLOOKUP(M326,'06_location_master'!$C$5:$C$60,'06_location_master'!$D$5:$D$60), "Missing Country")</f>
        <v>Sweden</v>
      </c>
      <c r="O326" t="str">
        <f>IFERROR(_xlfn.XLOOKUP(M326,'06_location_master'!$C$5:$C$60,'06_location_master'!$E$5:$E$60), "Missing State")</f>
        <v>Vastra Gotaland</v>
      </c>
      <c r="P326" s="17">
        <f>IFERROR(--'01_raw_data'!O329,"Missing Date")</f>
        <v>44238</v>
      </c>
      <c r="Q326" s="17" t="str">
        <f>IF(TRIM('01_raw_data'!P329)="","", IFERROR('01_raw_data'!P329, "check"))</f>
        <v/>
      </c>
      <c r="R326" t="str">
        <f>IFERROR(IF(OR(UPPER(TRIM('01_raw_data'!Q329))="A",UPPER(TRIM('01_raw_data'!Q329)="ACTVE"),UPPER(TRIM('01_raw_data'!Q329))="ACTIVE"), "Active", IF(OR(UPPER(TRIM('01_raw_data'!Q329)="INACTIVE"),UPPER(TRIM('01_raw_data'!Q329))="INACTVE"),"Inactive",IF(OR(UPPER(TRIM('01_raw_data'!Q329))="EXITED"), "Exited", IF(OR(UPPER(TRIM('01_raw_data'!Q329))="TERMINATED"), "Terminated", IF(OR(UPPER(TRIM('01_raw_data'!Q329))="LEFT"),"Left",IF(OR(UPPER(TRIM('01_raw_data'!Q329))="RESIGNED"),"Resigned")))))),"Check")</f>
        <v>Active</v>
      </c>
      <c r="S326" s="19">
        <f>IFERROR(IF(VALUE('01_raw_data'!R329)&gt;0,VALUE('01_raw_data'!R329),"Check"),"Check")</f>
        <v>72000</v>
      </c>
      <c r="T326" s="19">
        <f>IFERROR(IF(VALUE('01_raw_data'!S329)&gt;0, VALUE('01_raw_data'!S329), "Check"), "Check")</f>
        <v>10100</v>
      </c>
      <c r="U326">
        <f>IFERROR(VLOOKUP(UPPER(TRIM('01_raw_data'!T329)),'07_performance_master'!$A$5:$B$14,2,FALSE),"Check")</f>
        <v>5</v>
      </c>
      <c r="V326">
        <f>IFERROR(IF(VALUE('01_raw_data'!U329)&gt;0,VALUE('01_raw_data'!U329),"Check"),"Check")</f>
        <v>12</v>
      </c>
      <c r="W326">
        <f>IFERROR(IF(VALUE('01_raw_data'!V329)&gt;=0, VALUE('01_raw_data'!V329), "Check"), "Check")</f>
        <v>18</v>
      </c>
      <c r="X326">
        <f>IFERROR(IF(VALUE('01_raw_data'!W329)&gt;=0, VALUE('01_raw_data'!W329),"Check"), "Check")</f>
        <v>13</v>
      </c>
      <c r="Y326">
        <f>IFERROR(IF(AND(VALUE('01_raw_data'!X329)&gt;=0, VALUE('01_raw_data'!X329)&lt;=100), VALUE('01_raw_data'!X329), "Check"), "Check")</f>
        <v>73</v>
      </c>
      <c r="Z326" t="str">
        <f>IFERROR(IF(OR(UPPER(TRIM('01_raw_data'!Y329))="YES", UPPER(TRIM('01_raw_data'!Y329))="PROMOTED"),"Promoted", IF(OR(UPPER(TRIM('01_raw_data'!Y329))="NO",UPPER(TRIM('01_raw_data'!Y329))="NOT PROMOTED"), "Not Promoted", "Check")),"Check")</f>
        <v>Promoted</v>
      </c>
      <c r="AA326" t="str">
        <f>IFERROR(PROPER(TRIM('01_raw_data'!Z329)), "")</f>
        <v>Master'S</v>
      </c>
      <c r="AB326" t="str">
        <f>IFERROR(PROPER(TRIM('01_raw_data'!AA329)),"")</f>
        <v>Internal Transfer</v>
      </c>
      <c r="AC326" t="str">
        <f>IFERROR(IF(UPPER(TRIM('01_raw_data'!AB329))="HYBRID","Hybrid",IF(OR(UPPER(TRIM('01_raw_data'!AB329))="REMOTE",UPPER(TRIM('01_raw_data'!AB329))="WFH",UPPER(TRIM('01_raw_data'!AB329))="WORK FROM HOME"),"Remote",IF(OR(UPPER(TRIM('01_raw_data'!AB329))="ONSITE",UPPER(TRIM('01_raw_data'!AB329))="ON-SITE",UPPER(TRIM('01_raw_data'!AB329))="OFFICE"),"Office"))),"Check")</f>
        <v>Remote</v>
      </c>
      <c r="AD326" t="str">
        <f>IFERROR(VLOOKUP(UPPER(TRIM('01_raw_data'!AC329)),'09_cost_center'!$A$5:$E$19,1,FALSE), "Check")</f>
        <v>EU-CC102</v>
      </c>
      <c r="AE326" t="str">
        <f>IFERROR(IF(OR(UPPER(TRIM('01_raw_data'!AD329))="CONTRACT", UPPER(TRIM('01_raw_data'!AD329))="CONTRACTOR"), "Contract", IF(OR(PROPER(TRIM('01_raw_data'!AD329))="FTE", UPPER(TRIM('01_raw_data'!AD329))="FULL TIME", UPPER(TRIM('01_raw_data'!AD329))="FULL-TIME"), "Full Time", IF(OR(UPPER(TRIM('01_raw_data'!AD329))="INTERN", UPPER(TRIM('01_raw_data'!AD329))="INTERNSHIP"), "Intern", IF(OR(UPPER(TRIM('01_raw_data'!AD329))="PART TIME", UPPER(TRIM('01_raw_data'!AD329))="PART-TIME"), "Part Time")))), "Check")</f>
        <v>Full Time</v>
      </c>
      <c r="AF326">
        <f>IFERROR(IF(AND(VALUE('01_raw_data'!AE329)&gt;=0,VALUE('01_raw_data'!AE329)&lt;=100), VALUE('01_raw_data'!AE329), "Check"), "Check")</f>
        <v>77</v>
      </c>
    </row>
    <row r="327" spans="1:32" x14ac:dyDescent="0.2">
      <c r="A327" t="str">
        <f>"E"&amp;TEXT(VALUE(SUBSTITUTE(UPPER(TRIM('01_raw_data'!A330)),"E","")),"0000")</f>
        <v>E0326</v>
      </c>
      <c r="B327" t="str">
        <f>IF('01_raw_data'!B330="", "", PROPER(TRIM('01_raw_data'!B330)))</f>
        <v>Zofia Wojcik</v>
      </c>
      <c r="C327" t="str">
        <f>_xlfn.XLOOKUP(PROPER(TRIM('01_raw_data'!C330)),'03_lookups'!$A$4:$A$9,'03_lookups'!$B$4:$B$9,"Needs Review")</f>
        <v>Male</v>
      </c>
      <c r="D327">
        <f>VALUE('01_raw_data'!D330)</f>
        <v>49</v>
      </c>
      <c r="E327" s="17">
        <f>IF(OR('01_raw_data'!E330="", LOWER(TRIM('01_raw_data'!E330))="not available"), "Missing", '01_raw_data'!E330)</f>
        <v>27939</v>
      </c>
      <c r="F327" t="str">
        <f t="shared" si="5"/>
        <v>Valid</v>
      </c>
      <c r="G327" t="str">
        <f>_xlfn.XLOOKUP(UPPER(TRIM('01_raw_data'!F330)),'04_departments'!A330:A385,'04_departments'!C330:C385,"Needs Review")</f>
        <v>Needs Review</v>
      </c>
      <c r="H327" t="str">
        <f>_xlfn.XLOOKUP('01_clean_data'!G327, '04_departments'!$C$5:$C$60,'04_departments'!$D$5:$D$60,"Needs Review")</f>
        <v>Needs Review</v>
      </c>
      <c r="I327" t="str">
        <f>PROPER(TRIM('01_raw_data'!H330))</f>
        <v>It Manager</v>
      </c>
      <c r="J327" t="str">
        <f>IFERROR(UPPER('01_raw_data'!I330), "")</f>
        <v>L4</v>
      </c>
      <c r="K327" t="str">
        <f>IFERROR(UPPER('01_raw_data'!J330), "")</f>
        <v>M035</v>
      </c>
      <c r="L327" t="str">
        <f>IFERROR(VLOOKUP(K327,'05_manager_mapping'!$A$5:$B$64,2), "Missing")</f>
        <v>Alessandro O'Brien</v>
      </c>
      <c r="M327" t="str">
        <f>IFERROR(_xlfn.XLOOKUP('01_raw_data'!L330,'06_location_master'!$B$5:$B$60,'06_location_master'!$C$5:$C$60), "Missing Location")</f>
        <v>Madrid</v>
      </c>
      <c r="N327" t="str">
        <f>IFERROR(_xlfn.XLOOKUP(M327,'06_location_master'!$C$5:$C$60,'06_location_master'!$D$5:$D$60), "Missing Country")</f>
        <v>Spain</v>
      </c>
      <c r="O327" t="str">
        <f>IFERROR(_xlfn.XLOOKUP(M327,'06_location_master'!$C$5:$C$60,'06_location_master'!$E$5:$E$60), "Missing State")</f>
        <v>Community of Madrid</v>
      </c>
      <c r="P327" s="17">
        <f>IFERROR(--'01_raw_data'!O330,"Missing Date")</f>
        <v>44682</v>
      </c>
      <c r="Q327" s="17" t="str">
        <f>IF(TRIM('01_raw_data'!P330)="","", IFERROR('01_raw_data'!P330, "check"))</f>
        <v/>
      </c>
      <c r="R327" t="str">
        <f>IFERROR(IF(OR(UPPER(TRIM('01_raw_data'!Q330))="A",UPPER(TRIM('01_raw_data'!Q330)="ACTVE"),UPPER(TRIM('01_raw_data'!Q330))="ACTIVE"), "Active", IF(OR(UPPER(TRIM('01_raw_data'!Q330)="INACTIVE"),UPPER(TRIM('01_raw_data'!Q330))="INACTVE"),"Inactive",IF(OR(UPPER(TRIM('01_raw_data'!Q330))="EXITED"), "Exited", IF(OR(UPPER(TRIM('01_raw_data'!Q330))="TERMINATED"), "Terminated", IF(OR(UPPER(TRIM('01_raw_data'!Q330))="LEFT"),"Left",IF(OR(UPPER(TRIM('01_raw_data'!Q330))="RESIGNED"),"Resigned")))))),"Check")</f>
        <v>Active</v>
      </c>
      <c r="S327" s="19">
        <f>IFERROR(IF(VALUE('01_raw_data'!R330)&gt;0,VALUE('01_raw_data'!R330),"Check"),"Check")</f>
        <v>104000</v>
      </c>
      <c r="T327" s="19">
        <f>IFERROR(IF(VALUE('01_raw_data'!S330)&gt;0, VALUE('01_raw_data'!S330), "Check"), "Check")</f>
        <v>5200</v>
      </c>
      <c r="U327">
        <f>IFERROR(VLOOKUP(UPPER(TRIM('01_raw_data'!T330)),'07_performance_master'!$A$5:$B$14,2,FALSE),"Check")</f>
        <v>3</v>
      </c>
      <c r="V327">
        <f>IFERROR(IF(VALUE('01_raw_data'!U330)&gt;0,VALUE('01_raw_data'!U330),"Check"),"Check")</f>
        <v>12</v>
      </c>
      <c r="W327">
        <f>IFERROR(IF(VALUE('01_raw_data'!V330)&gt;=0, VALUE('01_raw_data'!V330), "Check"), "Check")</f>
        <v>8</v>
      </c>
      <c r="X327">
        <f>IFERROR(IF(VALUE('01_raw_data'!W330)&gt;=0, VALUE('01_raw_data'!W330),"Check"), "Check")</f>
        <v>0</v>
      </c>
      <c r="Y327">
        <f>IFERROR(IF(AND(VALUE('01_raw_data'!X330)&gt;=0, VALUE('01_raw_data'!X330)&lt;=100), VALUE('01_raw_data'!X330), "Check"), "Check")</f>
        <v>50</v>
      </c>
      <c r="Z327" t="str">
        <f>IFERROR(IF(OR(UPPER(TRIM('01_raw_data'!Y330))="YES", UPPER(TRIM('01_raw_data'!Y330))="PROMOTED"),"Promoted", IF(OR(UPPER(TRIM('01_raw_data'!Y330))="NO",UPPER(TRIM('01_raw_data'!Y330))="NOT PROMOTED"), "Not Promoted", "Check")),"Check")</f>
        <v>Not Promoted</v>
      </c>
      <c r="AA327" t="str">
        <f>IFERROR(PROPER(TRIM('01_raw_data'!Z330)), "")</f>
        <v>Phd</v>
      </c>
      <c r="AB327" t="str">
        <f>IFERROR(PROPER(TRIM('01_raw_data'!AA330)),"")</f>
        <v>University Hiring</v>
      </c>
      <c r="AC327" t="str">
        <f>IFERROR(IF(UPPER(TRIM('01_raw_data'!AB330))="HYBRID","Hybrid",IF(OR(UPPER(TRIM('01_raw_data'!AB330))="REMOTE",UPPER(TRIM('01_raw_data'!AB330))="WFH",UPPER(TRIM('01_raw_data'!AB330))="WORK FROM HOME"),"Remote",IF(OR(UPPER(TRIM('01_raw_data'!AB330))="ONSITE",UPPER(TRIM('01_raw_data'!AB330))="ON-SITE",UPPER(TRIM('01_raw_data'!AB330))="OFFICE"),"Office"))),"Check")</f>
        <v>Remote</v>
      </c>
      <c r="AD327" t="str">
        <f>IFERROR(VLOOKUP(UPPER(TRIM('01_raw_data'!AC330)),'09_cost_center'!$A$5:$E$19,1,FALSE), "Check")</f>
        <v>EU-CC104</v>
      </c>
      <c r="AE327" t="str">
        <f>IFERROR(IF(OR(UPPER(TRIM('01_raw_data'!AD330))="CONTRACT", UPPER(TRIM('01_raw_data'!AD330))="CONTRACTOR"), "Contract", IF(OR(PROPER(TRIM('01_raw_data'!AD330))="FTE", UPPER(TRIM('01_raw_data'!AD330))="FULL TIME", UPPER(TRIM('01_raw_data'!AD330))="FULL-TIME"), "Full Time", IF(OR(UPPER(TRIM('01_raw_data'!AD330))="INTERN", UPPER(TRIM('01_raw_data'!AD330))="INTERNSHIP"), "Intern", IF(OR(UPPER(TRIM('01_raw_data'!AD330))="PART TIME", UPPER(TRIM('01_raw_data'!AD330))="PART-TIME"), "Part Time")))), "Check")</f>
        <v>Full Time</v>
      </c>
      <c r="AF327">
        <f>IFERROR(IF(AND(VALUE('01_raw_data'!AE330)&gt;=0,VALUE('01_raw_data'!AE330)&lt;=100), VALUE('01_raw_data'!AE330), "Check"), "Check")</f>
        <v>57.5</v>
      </c>
    </row>
    <row r="328" spans="1:32" x14ac:dyDescent="0.2">
      <c r="A328" t="str">
        <f>"E"&amp;TEXT(VALUE(SUBSTITUTE(UPPER(TRIM('01_raw_data'!A331)),"E","")),"0000")</f>
        <v>E0327</v>
      </c>
      <c r="B328" t="str">
        <f>IF('01_raw_data'!B331="", "", PROPER(TRIM('01_raw_data'!B331)))</f>
        <v>Klara Robert</v>
      </c>
      <c r="C328" t="str">
        <f>_xlfn.XLOOKUP(PROPER(TRIM('01_raw_data'!C331)),'03_lookups'!$A$4:$A$9,'03_lookups'!$B$4:$B$9,"Needs Review")</f>
        <v>Male</v>
      </c>
      <c r="D328">
        <f>VALUE('01_raw_data'!D331)</f>
        <v>43</v>
      </c>
      <c r="E328" s="17">
        <f>IF(OR('01_raw_data'!E331="", LOWER(TRIM('01_raw_data'!E331))="not available"), "Missing", '01_raw_data'!E331)</f>
        <v>30190</v>
      </c>
      <c r="F328" t="str">
        <f t="shared" si="5"/>
        <v>Valid</v>
      </c>
      <c r="G328" t="str">
        <f>_xlfn.XLOOKUP(UPPER(TRIM('01_raw_data'!F331)),'04_departments'!A331:A386,'04_departments'!C331:C386,"Needs Review")</f>
        <v>Needs Review</v>
      </c>
      <c r="H328" t="str">
        <f>_xlfn.XLOOKUP('01_clean_data'!G328, '04_departments'!$C$5:$C$60,'04_departments'!$D$5:$D$60,"Needs Review")</f>
        <v>Needs Review</v>
      </c>
      <c r="I328" t="str">
        <f>PROPER(TRIM('01_raw_data'!H331))</f>
        <v>Soc Analyst</v>
      </c>
      <c r="J328" t="str">
        <f>IFERROR(UPPER('01_raw_data'!I331), "")</f>
        <v>L3</v>
      </c>
      <c r="K328" t="str">
        <f>IFERROR(UPPER('01_raw_data'!J331), "")</f>
        <v>M014</v>
      </c>
      <c r="L328" t="str">
        <f>IFERROR(VLOOKUP(K328,'05_manager_mapping'!$A$5:$B$64,2), "Missing")</f>
        <v>Elena Szymanski</v>
      </c>
      <c r="M328" t="str">
        <f>IFERROR(_xlfn.XLOOKUP('01_raw_data'!L331,'06_location_master'!$B$5:$B$60,'06_location_master'!$C$5:$C$60), "Missing Location")</f>
        <v>Dublin</v>
      </c>
      <c r="N328" t="str">
        <f>IFERROR(_xlfn.XLOOKUP(M328,'06_location_master'!$C$5:$C$60,'06_location_master'!$D$5:$D$60), "Missing Country")</f>
        <v>Ireland</v>
      </c>
      <c r="O328" t="str">
        <f>IFERROR(_xlfn.XLOOKUP(M328,'06_location_master'!$C$5:$C$60,'06_location_master'!$E$5:$E$60), "Missing State")</f>
        <v>Leinster</v>
      </c>
      <c r="P328" s="17">
        <f>IFERROR(--'01_raw_data'!O331,"Missing Date")</f>
        <v>44987</v>
      </c>
      <c r="Q328" s="17" t="str">
        <f>IF(TRIM('01_raw_data'!P331)="","", IFERROR('01_raw_data'!P331, "check"))</f>
        <v/>
      </c>
      <c r="R328" t="str">
        <f>IFERROR(IF(OR(UPPER(TRIM('01_raw_data'!Q331))="A",UPPER(TRIM('01_raw_data'!Q331)="ACTVE"),UPPER(TRIM('01_raw_data'!Q331))="ACTIVE"), "Active", IF(OR(UPPER(TRIM('01_raw_data'!Q331)="INACTIVE"),UPPER(TRIM('01_raw_data'!Q331))="INACTVE"),"Inactive",IF(OR(UPPER(TRIM('01_raw_data'!Q331))="EXITED"), "Exited", IF(OR(UPPER(TRIM('01_raw_data'!Q331))="TERMINATED"), "Terminated", IF(OR(UPPER(TRIM('01_raw_data'!Q331))="LEFT"),"Left",IF(OR(UPPER(TRIM('01_raw_data'!Q331))="RESIGNED"),"Resigned")))))),"Check")</f>
        <v>Active</v>
      </c>
      <c r="S328" s="19">
        <f>IFERROR(IF(VALUE('01_raw_data'!R331)&gt;0,VALUE('01_raw_data'!R331),"Check"),"Check")</f>
        <v>85000</v>
      </c>
      <c r="T328" s="19" t="str">
        <f>IFERROR(IF(VALUE('01_raw_data'!S331)&gt;0, VALUE('01_raw_data'!S331), "Check"), "Check")</f>
        <v>Check</v>
      </c>
      <c r="U328">
        <f>IFERROR(VLOOKUP(UPPER(TRIM('01_raw_data'!T331)),'07_performance_master'!$A$5:$B$14,2,FALSE),"Check")</f>
        <v>1</v>
      </c>
      <c r="V328">
        <f>IFERROR(IF(VALUE('01_raw_data'!U331)&gt;0,VALUE('01_raw_data'!U331),"Check"),"Check")</f>
        <v>32</v>
      </c>
      <c r="W328">
        <f>IFERROR(IF(VALUE('01_raw_data'!V331)&gt;=0, VALUE('01_raw_data'!V331), "Check"), "Check")</f>
        <v>29</v>
      </c>
      <c r="X328">
        <f>IFERROR(IF(VALUE('01_raw_data'!W331)&gt;=0, VALUE('01_raw_data'!W331),"Check"), "Check")</f>
        <v>7</v>
      </c>
      <c r="Y328">
        <f>IFERROR(IF(AND(VALUE('01_raw_data'!X331)&gt;=0, VALUE('01_raw_data'!X331)&lt;=100), VALUE('01_raw_data'!X331), "Check"), "Check")</f>
        <v>58</v>
      </c>
      <c r="Z328" t="str">
        <f>IFERROR(IF(OR(UPPER(TRIM('01_raw_data'!Y331))="YES", UPPER(TRIM('01_raw_data'!Y331))="PROMOTED"),"Promoted", IF(OR(UPPER(TRIM('01_raw_data'!Y331))="NO",UPPER(TRIM('01_raw_data'!Y331))="NOT PROMOTED"), "Not Promoted", "Check")),"Check")</f>
        <v>Not Promoted</v>
      </c>
      <c r="AA328" t="str">
        <f>IFERROR(PROPER(TRIM('01_raw_data'!Z331)), "")</f>
        <v>Bachelor'S</v>
      </c>
      <c r="AB328" t="str">
        <f>IFERROR(PROPER(TRIM('01_raw_data'!AA331)),"")</f>
        <v>Employee Referral</v>
      </c>
      <c r="AC328" t="str">
        <f>IFERROR(IF(UPPER(TRIM('01_raw_data'!AB331))="HYBRID","Hybrid",IF(OR(UPPER(TRIM('01_raw_data'!AB331))="REMOTE",UPPER(TRIM('01_raw_data'!AB331))="WFH",UPPER(TRIM('01_raw_data'!AB331))="WORK FROM HOME"),"Remote",IF(OR(UPPER(TRIM('01_raw_data'!AB331))="ONSITE",UPPER(TRIM('01_raw_data'!AB331))="ON-SITE",UPPER(TRIM('01_raw_data'!AB331))="OFFICE"),"Office"))),"Check")</f>
        <v>Hybrid</v>
      </c>
      <c r="AD328" t="str">
        <f>IFERROR(VLOOKUP(UPPER(TRIM('01_raw_data'!AC331)),'09_cost_center'!$A$5:$E$19,1,FALSE), "Check")</f>
        <v>EU-CC503</v>
      </c>
      <c r="AE328" t="str">
        <f>IFERROR(IF(OR(UPPER(TRIM('01_raw_data'!AD331))="CONTRACT", UPPER(TRIM('01_raw_data'!AD331))="CONTRACTOR"), "Contract", IF(OR(PROPER(TRIM('01_raw_data'!AD331))="FTE", UPPER(TRIM('01_raw_data'!AD331))="FULL TIME", UPPER(TRIM('01_raw_data'!AD331))="FULL-TIME"), "Full Time", IF(OR(UPPER(TRIM('01_raw_data'!AD331))="INTERN", UPPER(TRIM('01_raw_data'!AD331))="INTERNSHIP"), "Intern", IF(OR(UPPER(TRIM('01_raw_data'!AD331))="PART TIME", UPPER(TRIM('01_raw_data'!AD331))="PART-TIME"), "Part Time")))), "Check")</f>
        <v>Full Time</v>
      </c>
      <c r="AF328">
        <f>IFERROR(IF(AND(VALUE('01_raw_data'!AE331)&gt;=0,VALUE('01_raw_data'!AE331)&lt;=100), VALUE('01_raw_data'!AE331), "Check"), "Check")</f>
        <v>43.8</v>
      </c>
    </row>
    <row r="329" spans="1:32" x14ac:dyDescent="0.2">
      <c r="A329" t="str">
        <f>"E"&amp;TEXT(VALUE(SUBSTITUTE(UPPER(TRIM('01_raw_data'!A332)),"E","")),"0000")</f>
        <v>E0328</v>
      </c>
      <c r="B329" t="str">
        <f>IF('01_raw_data'!B332="", "", PROPER(TRIM('01_raw_data'!B332)))</f>
        <v>Harry Bernard</v>
      </c>
      <c r="C329" t="str">
        <f>_xlfn.XLOOKUP(PROPER(TRIM('01_raw_data'!C332)),'03_lookups'!$A$4:$A$9,'03_lookups'!$B$4:$B$9,"Needs Review")</f>
        <v>Male</v>
      </c>
      <c r="D329">
        <f>VALUE('01_raw_data'!D332)</f>
        <v>48</v>
      </c>
      <c r="E329" s="17">
        <f>IF(OR('01_raw_data'!E332="", LOWER(TRIM('01_raw_data'!E332))="not available"), "Missing", '01_raw_data'!E332)</f>
        <v>28455</v>
      </c>
      <c r="F329" t="str">
        <f t="shared" si="5"/>
        <v>Valid</v>
      </c>
      <c r="G329" t="str">
        <f>_xlfn.XLOOKUP(UPPER(TRIM('01_raw_data'!F332)),'04_departments'!A332:A387,'04_departments'!C332:C387,"Needs Review")</f>
        <v>Needs Review</v>
      </c>
      <c r="H329" t="str">
        <f>_xlfn.XLOOKUP('01_clean_data'!G329, '04_departments'!$C$5:$C$60,'04_departments'!$D$5:$D$60,"Needs Review")</f>
        <v>Needs Review</v>
      </c>
      <c r="I329" t="str">
        <f>PROPER(TRIM('01_raw_data'!H332))</f>
        <v>Platform Engineer</v>
      </c>
      <c r="J329" t="str">
        <f>IFERROR(UPPER('01_raw_data'!I332), "")</f>
        <v>L1</v>
      </c>
      <c r="K329" t="str">
        <f>IFERROR(UPPER('01_raw_data'!J332), "")</f>
        <v>M044</v>
      </c>
      <c r="L329" t="str">
        <f>IFERROR(VLOOKUP(K329,'05_manager_mapping'!$A$5:$B$64,2), "Missing")</f>
        <v>Sophia Russo</v>
      </c>
      <c r="M329" t="str">
        <f>IFERROR(_xlfn.XLOOKUP('01_raw_data'!L332,'06_location_master'!$B$5:$B$60,'06_location_master'!$C$5:$C$60), "Missing Location")</f>
        <v>Amsterdam</v>
      </c>
      <c r="N329" t="str">
        <f>IFERROR(_xlfn.XLOOKUP(M329,'06_location_master'!$C$5:$C$60,'06_location_master'!$D$5:$D$60), "Missing Country")</f>
        <v>Netherlands</v>
      </c>
      <c r="O329" t="str">
        <f>IFERROR(_xlfn.XLOOKUP(M329,'06_location_master'!$C$5:$C$60,'06_location_master'!$E$5:$E$60), "Missing State")</f>
        <v>North Holland</v>
      </c>
      <c r="P329" s="17">
        <f>IFERROR(--'01_raw_data'!O332,"Missing Date")</f>
        <v>42465</v>
      </c>
      <c r="Q329" s="17" t="str">
        <f>IF(TRIM('01_raw_data'!P332)="","", IFERROR('01_raw_data'!P332, "check"))</f>
        <v/>
      </c>
      <c r="R329" t="str">
        <f>IFERROR(IF(OR(UPPER(TRIM('01_raw_data'!Q332))="A",UPPER(TRIM('01_raw_data'!Q332)="ACTVE"),UPPER(TRIM('01_raw_data'!Q332))="ACTIVE"), "Active", IF(OR(UPPER(TRIM('01_raw_data'!Q332)="INACTIVE"),UPPER(TRIM('01_raw_data'!Q332))="INACTVE"),"Inactive",IF(OR(UPPER(TRIM('01_raw_data'!Q332))="EXITED"), "Exited", IF(OR(UPPER(TRIM('01_raw_data'!Q332))="TERMINATED"), "Terminated", IF(OR(UPPER(TRIM('01_raw_data'!Q332))="LEFT"),"Left",IF(OR(UPPER(TRIM('01_raw_data'!Q332))="RESIGNED"),"Resigned")))))),"Check")</f>
        <v>Active</v>
      </c>
      <c r="S329" s="19" t="str">
        <f>IFERROR(IF(VALUE('01_raw_data'!R332)&gt;0,VALUE('01_raw_data'!R332),"Check"),"Check")</f>
        <v>Check</v>
      </c>
      <c r="T329" s="19">
        <f>IFERROR(IF(VALUE('01_raw_data'!S332)&gt;0, VALUE('01_raw_data'!S332), "Check"), "Check")</f>
        <v>3600</v>
      </c>
      <c r="U329">
        <f>IFERROR(VLOOKUP(UPPER(TRIM('01_raw_data'!T332)),'07_performance_master'!$A$5:$B$14,2,FALSE),"Check")</f>
        <v>4</v>
      </c>
      <c r="V329">
        <f>IFERROR(IF(VALUE('01_raw_data'!U332)&gt;0,VALUE('01_raw_data'!U332),"Check"),"Check")</f>
        <v>20</v>
      </c>
      <c r="W329">
        <f>IFERROR(IF(VALUE('01_raw_data'!V332)&gt;=0, VALUE('01_raw_data'!V332), "Check"), "Check")</f>
        <v>11</v>
      </c>
      <c r="X329">
        <f>IFERROR(IF(VALUE('01_raw_data'!W332)&gt;=0, VALUE('01_raw_data'!W332),"Check"), "Check")</f>
        <v>5</v>
      </c>
      <c r="Y329">
        <f>IFERROR(IF(AND(VALUE('01_raw_data'!X332)&gt;=0, VALUE('01_raw_data'!X332)&lt;=100), VALUE('01_raw_data'!X332), "Check"), "Check")</f>
        <v>66</v>
      </c>
      <c r="Z329" t="str">
        <f>IFERROR(IF(OR(UPPER(TRIM('01_raw_data'!Y332))="YES", UPPER(TRIM('01_raw_data'!Y332))="PROMOTED"),"Promoted", IF(OR(UPPER(TRIM('01_raw_data'!Y332))="NO",UPPER(TRIM('01_raw_data'!Y332))="NOT PROMOTED"), "Not Promoted", "Check")),"Check")</f>
        <v>Promoted</v>
      </c>
      <c r="AA329" t="str">
        <f>IFERROR(PROPER(TRIM('01_raw_data'!Z332)), "")</f>
        <v>Master'S</v>
      </c>
      <c r="AB329" t="str">
        <f>IFERROR(PROPER(TRIM('01_raw_data'!AA332)),"")</f>
        <v>European Job Board</v>
      </c>
      <c r="AC329" t="str">
        <f>IFERROR(IF(UPPER(TRIM('01_raw_data'!AB332))="HYBRID","Hybrid",IF(OR(UPPER(TRIM('01_raw_data'!AB332))="REMOTE",UPPER(TRIM('01_raw_data'!AB332))="WFH",UPPER(TRIM('01_raw_data'!AB332))="WORK FROM HOME"),"Remote",IF(OR(UPPER(TRIM('01_raw_data'!AB332))="ONSITE",UPPER(TRIM('01_raw_data'!AB332))="ON-SITE",UPPER(TRIM('01_raw_data'!AB332))="OFFICE"),"Office"))),"Check")</f>
        <v>Hybrid</v>
      </c>
      <c r="AD329" t="str">
        <f>IFERROR(VLOOKUP(UPPER(TRIM('01_raw_data'!AC332)),'09_cost_center'!$A$5:$E$19,1,FALSE), "Check")</f>
        <v>EU-CC101</v>
      </c>
      <c r="AE329" t="str">
        <f>IFERROR(IF(OR(UPPER(TRIM('01_raw_data'!AD332))="CONTRACT", UPPER(TRIM('01_raw_data'!AD332))="CONTRACTOR"), "Contract", IF(OR(PROPER(TRIM('01_raw_data'!AD332))="FTE", UPPER(TRIM('01_raw_data'!AD332))="FULL TIME", UPPER(TRIM('01_raw_data'!AD332))="FULL-TIME"), "Full Time", IF(OR(UPPER(TRIM('01_raw_data'!AD332))="INTERN", UPPER(TRIM('01_raw_data'!AD332))="INTERNSHIP"), "Intern", IF(OR(UPPER(TRIM('01_raw_data'!AD332))="PART TIME", UPPER(TRIM('01_raw_data'!AD332))="PART-TIME"), "Part Time")))), "Check")</f>
        <v>Full Time</v>
      </c>
      <c r="AF329">
        <f>IFERROR(IF(AND(VALUE('01_raw_data'!AE332)&gt;=0,VALUE('01_raw_data'!AE332)&lt;=100), VALUE('01_raw_data'!AE332), "Check"), "Check")</f>
        <v>71.599999999999994</v>
      </c>
    </row>
    <row r="330" spans="1:32" x14ac:dyDescent="0.2">
      <c r="A330" t="str">
        <f>"E"&amp;TEXT(VALUE(SUBSTITUTE(UPPER(TRIM('01_raw_data'!A333)),"E","")),"0000")</f>
        <v>E0329</v>
      </c>
      <c r="B330" t="str">
        <f>IF('01_raw_data'!B333="", "", PROPER(TRIM('01_raw_data'!B333)))</f>
        <v>Marie Ricci</v>
      </c>
      <c r="C330" t="str">
        <f>_xlfn.XLOOKUP(PROPER(TRIM('01_raw_data'!C333)),'03_lookups'!$A$4:$A$9,'03_lookups'!$B$4:$B$9,"Needs Review")</f>
        <v>Male</v>
      </c>
      <c r="D330">
        <f>VALUE('01_raw_data'!D333)</f>
        <v>47</v>
      </c>
      <c r="E330" s="17" t="str">
        <f>IF(OR('01_raw_data'!E333="", LOWER(TRIM('01_raw_data'!E333))="not available"), "Missing", '01_raw_data'!E333)</f>
        <v>08-09-1978</v>
      </c>
      <c r="F330" t="str">
        <f t="shared" si="5"/>
        <v>Needs Review</v>
      </c>
      <c r="G330" t="str">
        <f>_xlfn.XLOOKUP(UPPER(TRIM('01_raw_data'!F333)),'04_departments'!A333:A388,'04_departments'!C333:C388,"Needs Review")</f>
        <v>Needs Review</v>
      </c>
      <c r="H330" t="str">
        <f>_xlfn.XLOOKUP('01_clean_data'!G330, '04_departments'!$C$5:$C$60,'04_departments'!$D$5:$D$60,"Needs Review")</f>
        <v>Needs Review</v>
      </c>
      <c r="I330" t="str">
        <f>PROPER(TRIM('01_raw_data'!H333))</f>
        <v>Workforce Planner</v>
      </c>
      <c r="J330" t="str">
        <f>IFERROR(UPPER('01_raw_data'!I333), "")</f>
        <v>L3</v>
      </c>
      <c r="K330" t="str">
        <f>IFERROR(UPPER('01_raw_data'!J333), "")</f>
        <v>M017</v>
      </c>
      <c r="L330" t="str">
        <f>IFERROR(VLOOKUP(K330,'05_manager_mapping'!$A$5:$B$64,2), "Missing")</f>
        <v>Ines Karlsson</v>
      </c>
      <c r="M330" t="str">
        <f>IFERROR(_xlfn.XLOOKUP('01_raw_data'!L333,'06_location_master'!$B$5:$B$60,'06_location_master'!$C$5:$C$60), "Missing Location")</f>
        <v>Lille</v>
      </c>
      <c r="N330" t="str">
        <f>IFERROR(_xlfn.XLOOKUP(M330,'06_location_master'!$C$5:$C$60,'06_location_master'!$D$5:$D$60), "Missing Country")</f>
        <v>France</v>
      </c>
      <c r="O330" t="str">
        <f>IFERROR(_xlfn.XLOOKUP(M330,'06_location_master'!$C$5:$C$60,'06_location_master'!$E$5:$E$60), "Missing State")</f>
        <v>Hauts-de-France</v>
      </c>
      <c r="P330" s="17">
        <f>IFERROR(--'01_raw_data'!O333,"Missing Date")</f>
        <v>42410</v>
      </c>
      <c r="Q330" s="17" t="str">
        <f>IF(TRIM('01_raw_data'!P333)="","", IFERROR('01_raw_data'!P333, "check"))</f>
        <v/>
      </c>
      <c r="R330" t="str">
        <f>IFERROR(IF(OR(UPPER(TRIM('01_raw_data'!Q333))="A",UPPER(TRIM('01_raw_data'!Q333)="ACTVE"),UPPER(TRIM('01_raw_data'!Q333))="ACTIVE"), "Active", IF(OR(UPPER(TRIM('01_raw_data'!Q333)="INACTIVE"),UPPER(TRIM('01_raw_data'!Q333))="INACTVE"),"Inactive",IF(OR(UPPER(TRIM('01_raw_data'!Q333))="EXITED"), "Exited", IF(OR(UPPER(TRIM('01_raw_data'!Q333))="TERMINATED"), "Terminated", IF(OR(UPPER(TRIM('01_raw_data'!Q333))="LEFT"),"Left",IF(OR(UPPER(TRIM('01_raw_data'!Q333))="RESIGNED"),"Resigned")))))),"Check")</f>
        <v>Active</v>
      </c>
      <c r="S330" s="19">
        <f>IFERROR(IF(VALUE('01_raw_data'!R333)&gt;0,VALUE('01_raw_data'!R333),"Check"),"Check")</f>
        <v>80000</v>
      </c>
      <c r="T330" s="19">
        <f>IFERROR(IF(VALUE('01_raw_data'!S333)&gt;0, VALUE('01_raw_data'!S333), "Check"), "Check")</f>
        <v>4000</v>
      </c>
      <c r="U330" t="str">
        <f>IFERROR(VLOOKUP(UPPER(TRIM('01_raw_data'!T333)),'07_performance_master'!$A$5:$B$14,2,FALSE),"Check")</f>
        <v>Check</v>
      </c>
      <c r="V330">
        <f>IFERROR(IF(VALUE('01_raw_data'!U333)&gt;0,VALUE('01_raw_data'!U333),"Check"),"Check")</f>
        <v>35</v>
      </c>
      <c r="W330">
        <f>IFERROR(IF(VALUE('01_raw_data'!V333)&gt;=0, VALUE('01_raw_data'!V333), "Check"), "Check")</f>
        <v>4</v>
      </c>
      <c r="X330">
        <f>IFERROR(IF(VALUE('01_raw_data'!W333)&gt;=0, VALUE('01_raw_data'!W333),"Check"), "Check")</f>
        <v>0</v>
      </c>
      <c r="Y330">
        <f>IFERROR(IF(AND(VALUE('01_raw_data'!X333)&gt;=0, VALUE('01_raw_data'!X333)&lt;=100), VALUE('01_raw_data'!X333), "Check"), "Check")</f>
        <v>80</v>
      </c>
      <c r="Z330" t="str">
        <f>IFERROR(IF(OR(UPPER(TRIM('01_raw_data'!Y333))="YES", UPPER(TRIM('01_raw_data'!Y333))="PROMOTED"),"Promoted", IF(OR(UPPER(TRIM('01_raw_data'!Y333))="NO",UPPER(TRIM('01_raw_data'!Y333))="NOT PROMOTED"), "Not Promoted", "Check")),"Check")</f>
        <v>Not Promoted</v>
      </c>
      <c r="AA330" t="str">
        <f>IFERROR(PROPER(TRIM('01_raw_data'!Z333)), "")</f>
        <v>Master'S</v>
      </c>
      <c r="AB330" t="str">
        <f>IFERROR(PROPER(TRIM('01_raw_data'!AA333)),"")</f>
        <v>Company Careers Page</v>
      </c>
      <c r="AC330" t="str">
        <f>IFERROR(IF(UPPER(TRIM('01_raw_data'!AB333))="HYBRID","Hybrid",IF(OR(UPPER(TRIM('01_raw_data'!AB333))="REMOTE",UPPER(TRIM('01_raw_data'!AB333))="WFH",UPPER(TRIM('01_raw_data'!AB333))="WORK FROM HOME"),"Remote",IF(OR(UPPER(TRIM('01_raw_data'!AB333))="ONSITE",UPPER(TRIM('01_raw_data'!AB333))="ON-SITE",UPPER(TRIM('01_raw_data'!AB333))="OFFICE"),"Office"))),"Check")</f>
        <v>Hybrid</v>
      </c>
      <c r="AD330" t="str">
        <f>IFERROR(VLOOKUP(UPPER(TRIM('01_raw_data'!AC333)),'09_cost_center'!$A$5:$E$19,1,FALSE), "Check")</f>
        <v>EU-CC401</v>
      </c>
      <c r="AE330" t="str">
        <f>IFERROR(IF(OR(UPPER(TRIM('01_raw_data'!AD333))="CONTRACT", UPPER(TRIM('01_raw_data'!AD333))="CONTRACTOR"), "Contract", IF(OR(PROPER(TRIM('01_raw_data'!AD333))="FTE", UPPER(TRIM('01_raw_data'!AD333))="FULL TIME", UPPER(TRIM('01_raw_data'!AD333))="FULL-TIME"), "Full Time", IF(OR(UPPER(TRIM('01_raw_data'!AD333))="INTERN", UPPER(TRIM('01_raw_data'!AD333))="INTERNSHIP"), "Intern", IF(OR(UPPER(TRIM('01_raw_data'!AD333))="PART TIME", UPPER(TRIM('01_raw_data'!AD333))="PART-TIME"), "Part Time")))), "Check")</f>
        <v>Contract</v>
      </c>
      <c r="AF330">
        <f>IFERROR(IF(AND(VALUE('01_raw_data'!AE333)&gt;=0,VALUE('01_raw_data'!AE333)&lt;=100), VALUE('01_raw_data'!AE333), "Check"), "Check")</f>
        <v>73.8</v>
      </c>
    </row>
    <row r="331" spans="1:32" x14ac:dyDescent="0.2">
      <c r="A331" t="str">
        <f>"E"&amp;TEXT(VALUE(SUBSTITUTE(UPPER(TRIM('01_raw_data'!A334)),"E","")),"0000")</f>
        <v>E0330</v>
      </c>
      <c r="B331" t="str">
        <f>IF('01_raw_data'!B334="", "", PROPER(TRIM('01_raw_data'!B334)))</f>
        <v>Sofia Marino</v>
      </c>
      <c r="C331" t="str">
        <f>_xlfn.XLOOKUP(PROPER(TRIM('01_raw_data'!C334)),'03_lookups'!$A$4:$A$9,'03_lookups'!$B$4:$B$9,"Needs Review")</f>
        <v>Male</v>
      </c>
      <c r="D331">
        <f>VALUE('01_raw_data'!D334)</f>
        <v>33</v>
      </c>
      <c r="E331" s="17">
        <f>IF(OR('01_raw_data'!E334="", LOWER(TRIM('01_raw_data'!E334))="not available"), "Missing", '01_raw_data'!E334)</f>
        <v>33777</v>
      </c>
      <c r="F331" t="str">
        <f t="shared" si="5"/>
        <v>Valid</v>
      </c>
      <c r="G331" t="str">
        <f>_xlfn.XLOOKUP(UPPER(TRIM('01_raw_data'!F334)),'04_departments'!A334:A389,'04_departments'!C334:C389,"Needs Review")</f>
        <v>Needs Review</v>
      </c>
      <c r="H331" t="str">
        <f>_xlfn.XLOOKUP('01_clean_data'!G331, '04_departments'!$C$5:$C$60,'04_departments'!$D$5:$D$60,"Needs Review")</f>
        <v>Needs Review</v>
      </c>
      <c r="I331" t="str">
        <f>PROPER(TRIM('01_raw_data'!H334))</f>
        <v>Marketing Executive</v>
      </c>
      <c r="J331" t="str">
        <f>IFERROR(UPPER('01_raw_data'!I334), "")</f>
        <v>L3</v>
      </c>
      <c r="K331" t="str">
        <f>IFERROR(UPPER('01_raw_data'!J334), "")</f>
        <v>M006</v>
      </c>
      <c r="L331" t="str">
        <f>IFERROR(VLOOKUP(K331,'05_manager_mapping'!$A$5:$B$64,2), "Missing")</f>
        <v>Aleksander Fischer</v>
      </c>
      <c r="M331" t="str">
        <f>IFERROR(_xlfn.XLOOKUP('01_raw_data'!L334,'06_location_master'!$B$5:$B$60,'06_location_master'!$C$5:$C$60), "Missing Location")</f>
        <v>Brussels</v>
      </c>
      <c r="N331" t="str">
        <f>IFERROR(_xlfn.XLOOKUP(M331,'06_location_master'!$C$5:$C$60,'06_location_master'!$D$5:$D$60), "Missing Country")</f>
        <v>Belgium</v>
      </c>
      <c r="O331" t="str">
        <f>IFERROR(_xlfn.XLOOKUP(M331,'06_location_master'!$C$5:$C$60,'06_location_master'!$E$5:$E$60), "Missing State")</f>
        <v>Brussels-Capital</v>
      </c>
      <c r="P331" s="17">
        <f>IFERROR(--'01_raw_data'!O334,"Missing Date")</f>
        <v>43422</v>
      </c>
      <c r="Q331" s="17" t="str">
        <f>IF(TRIM('01_raw_data'!P334)="","", IFERROR('01_raw_data'!P334, "check"))</f>
        <v/>
      </c>
      <c r="R331" t="str">
        <f>IFERROR(IF(OR(UPPER(TRIM('01_raw_data'!Q334))="A",UPPER(TRIM('01_raw_data'!Q334)="ACTVE"),UPPER(TRIM('01_raw_data'!Q334))="ACTIVE"), "Active", IF(OR(UPPER(TRIM('01_raw_data'!Q334)="INACTIVE"),UPPER(TRIM('01_raw_data'!Q334))="INACTVE"),"Inactive",IF(OR(UPPER(TRIM('01_raw_data'!Q334))="EXITED"), "Exited", IF(OR(UPPER(TRIM('01_raw_data'!Q334))="TERMINATED"), "Terminated", IF(OR(UPPER(TRIM('01_raw_data'!Q334))="LEFT"),"Left",IF(OR(UPPER(TRIM('01_raw_data'!Q334))="RESIGNED"),"Resigned")))))),"Check")</f>
        <v>Active</v>
      </c>
      <c r="S331" s="19">
        <f>IFERROR(IF(VALUE('01_raw_data'!R334)&gt;0,VALUE('01_raw_data'!R334),"Check"),"Check")</f>
        <v>87000</v>
      </c>
      <c r="T331" s="19">
        <f>IFERROR(IF(VALUE('01_raw_data'!S334)&gt;0, VALUE('01_raw_data'!S334), "Check"), "Check")</f>
        <v>7800</v>
      </c>
      <c r="U331">
        <f>IFERROR(VLOOKUP(UPPER(TRIM('01_raw_data'!T334)),'07_performance_master'!$A$5:$B$14,2,FALSE),"Check")</f>
        <v>4</v>
      </c>
      <c r="V331">
        <f>IFERROR(IF(VALUE('01_raw_data'!U334)&gt;0,VALUE('01_raw_data'!U334),"Check"),"Check")</f>
        <v>22</v>
      </c>
      <c r="W331">
        <f>IFERROR(IF(VALUE('01_raw_data'!V334)&gt;=0, VALUE('01_raw_data'!V334), "Check"), "Check")</f>
        <v>10</v>
      </c>
      <c r="X331">
        <f>IFERROR(IF(VALUE('01_raw_data'!W334)&gt;=0, VALUE('01_raw_data'!W334),"Check"), "Check")</f>
        <v>0</v>
      </c>
      <c r="Y331">
        <f>IFERROR(IF(AND(VALUE('01_raw_data'!X334)&gt;=0, VALUE('01_raw_data'!X334)&lt;=100), VALUE('01_raw_data'!X334), "Check"), "Check")</f>
        <v>73</v>
      </c>
      <c r="Z331" t="str">
        <f>IFERROR(IF(OR(UPPER(TRIM('01_raw_data'!Y334))="YES", UPPER(TRIM('01_raw_data'!Y334))="PROMOTED"),"Promoted", IF(OR(UPPER(TRIM('01_raw_data'!Y334))="NO",UPPER(TRIM('01_raw_data'!Y334))="NOT PROMOTED"), "Not Promoted", "Check")),"Check")</f>
        <v>Not Promoted</v>
      </c>
      <c r="AA331" t="str">
        <f>IFERROR(PROPER(TRIM('01_raw_data'!Z334)), "")</f>
        <v>Phd</v>
      </c>
      <c r="AB331" t="str">
        <f>IFERROR(PROPER(TRIM('01_raw_data'!AA334)),"")</f>
        <v>Employee Referral</v>
      </c>
      <c r="AC331" t="str">
        <f>IFERROR(IF(UPPER(TRIM('01_raw_data'!AB334))="HYBRID","Hybrid",IF(OR(UPPER(TRIM('01_raw_data'!AB334))="REMOTE",UPPER(TRIM('01_raw_data'!AB334))="WFH",UPPER(TRIM('01_raw_data'!AB334))="WORK FROM HOME"),"Remote",IF(OR(UPPER(TRIM('01_raw_data'!AB334))="ONSITE",UPPER(TRIM('01_raw_data'!AB334))="ON-SITE",UPPER(TRIM('01_raw_data'!AB334))="OFFICE"),"Office"))),"Check")</f>
        <v>Hybrid</v>
      </c>
      <c r="AD331" t="str">
        <f>IFERROR(VLOOKUP(UPPER(TRIM('01_raw_data'!AC334)),'09_cost_center'!$A$5:$E$19,1,FALSE), "Check")</f>
        <v>EU-CC203</v>
      </c>
      <c r="AE331" t="str">
        <f>IFERROR(IF(OR(UPPER(TRIM('01_raw_data'!AD334))="CONTRACT", UPPER(TRIM('01_raw_data'!AD334))="CONTRACTOR"), "Contract", IF(OR(PROPER(TRIM('01_raw_data'!AD334))="FTE", UPPER(TRIM('01_raw_data'!AD334))="FULL TIME", UPPER(TRIM('01_raw_data'!AD334))="FULL-TIME"), "Full Time", IF(OR(UPPER(TRIM('01_raw_data'!AD334))="INTERN", UPPER(TRIM('01_raw_data'!AD334))="INTERNSHIP"), "Intern", IF(OR(UPPER(TRIM('01_raw_data'!AD334))="PART TIME", UPPER(TRIM('01_raw_data'!AD334))="PART-TIME"), "Part Time")))), "Check")</f>
        <v>Full Time</v>
      </c>
      <c r="AF331">
        <f>IFERROR(IF(AND(VALUE('01_raw_data'!AE334)&gt;=0,VALUE('01_raw_data'!AE334)&lt;=100), VALUE('01_raw_data'!AE334), "Check"), "Check")</f>
        <v>0</v>
      </c>
    </row>
    <row r="332" spans="1:32" x14ac:dyDescent="0.2">
      <c r="A332" t="str">
        <f>"E"&amp;TEXT(VALUE(SUBSTITUTE(UPPER(TRIM('01_raw_data'!A335)),"E","")),"0000")</f>
        <v>E0331</v>
      </c>
      <c r="B332" t="str">
        <f>IF('01_raw_data'!B335="", "", PROPER(TRIM('01_raw_data'!B335)))</f>
        <v>Piotr Ferrari</v>
      </c>
      <c r="C332" t="str">
        <f>_xlfn.XLOOKUP(PROPER(TRIM('01_raw_data'!C335)),'03_lookups'!$A$4:$A$9,'03_lookups'!$B$4:$B$9,"Needs Review")</f>
        <v>Male</v>
      </c>
      <c r="D332">
        <f>VALUE('01_raw_data'!D335)</f>
        <v>38</v>
      </c>
      <c r="E332" s="17">
        <f>IF(OR('01_raw_data'!E335="", LOWER(TRIM('01_raw_data'!E335))="not available"), "Missing", '01_raw_data'!E335)</f>
        <v>32202</v>
      </c>
      <c r="F332" t="str">
        <f t="shared" si="5"/>
        <v>Valid</v>
      </c>
      <c r="G332" t="str">
        <f>_xlfn.XLOOKUP(UPPER(TRIM('01_raw_data'!F335)),'04_departments'!A335:A390,'04_departments'!C335:C390,"Needs Review")</f>
        <v>Needs Review</v>
      </c>
      <c r="H332" t="str">
        <f>_xlfn.XLOOKUP('01_clean_data'!G332, '04_departments'!$C$5:$C$60,'04_departments'!$D$5:$D$60,"Needs Review")</f>
        <v>Needs Review</v>
      </c>
      <c r="I332" t="str">
        <f>PROPER(TRIM('01_raw_data'!H335))</f>
        <v>Customer Success Manager</v>
      </c>
      <c r="J332" t="str">
        <f>IFERROR(UPPER('01_raw_data'!I335), "")</f>
        <v>L3</v>
      </c>
      <c r="K332" t="str">
        <f>IFERROR(UPPER('01_raw_data'!J335), "")</f>
        <v>M055</v>
      </c>
      <c r="L332" t="str">
        <f>IFERROR(VLOOKUP(K332,'05_manager_mapping'!$A$5:$B$64,2), "Missing")</f>
        <v>Lucas Thomas</v>
      </c>
      <c r="M332" t="str">
        <f>IFERROR(_xlfn.XLOOKUP('01_raw_data'!L335,'06_location_master'!$B$5:$B$60,'06_location_master'!$C$5:$C$60), "Missing Location")</f>
        <v>Paris</v>
      </c>
      <c r="N332" t="str">
        <f>IFERROR(_xlfn.XLOOKUP(M332,'06_location_master'!$C$5:$C$60,'06_location_master'!$D$5:$D$60), "Missing Country")</f>
        <v>France</v>
      </c>
      <c r="O332" t="str">
        <f>IFERROR(_xlfn.XLOOKUP(M332,'06_location_master'!$C$5:$C$60,'06_location_master'!$E$5:$E$60), "Missing State")</f>
        <v>Ile-de-France</v>
      </c>
      <c r="P332" s="17">
        <f>IFERROR(--'01_raw_data'!O335,"Missing Date")</f>
        <v>45395</v>
      </c>
      <c r="Q332" s="17" t="str">
        <f>IF(TRIM('01_raw_data'!P335)="","", IFERROR('01_raw_data'!P335, "check"))</f>
        <v>2025/03/25</v>
      </c>
      <c r="R332" t="str">
        <f>IFERROR(IF(OR(UPPER(TRIM('01_raw_data'!Q335))="A",UPPER(TRIM('01_raw_data'!Q335)="ACTVE"),UPPER(TRIM('01_raw_data'!Q335))="ACTIVE"), "Active", IF(OR(UPPER(TRIM('01_raw_data'!Q335)="INACTIVE"),UPPER(TRIM('01_raw_data'!Q335))="INACTVE"),"Inactive",IF(OR(UPPER(TRIM('01_raw_data'!Q335))="EXITED"), "Exited", IF(OR(UPPER(TRIM('01_raw_data'!Q335))="TERMINATED"), "Terminated", IF(OR(UPPER(TRIM('01_raw_data'!Q335))="LEFT"),"Left",IF(OR(UPPER(TRIM('01_raw_data'!Q335))="RESIGNED"),"Resigned")))))),"Check")</f>
        <v>Left</v>
      </c>
      <c r="S332" s="19">
        <f>IFERROR(IF(VALUE('01_raw_data'!R335)&gt;0,VALUE('01_raw_data'!R335),"Check"),"Check")</f>
        <v>72000</v>
      </c>
      <c r="T332" s="19">
        <f>IFERROR(IF(VALUE('01_raw_data'!S335)&gt;0, VALUE('01_raw_data'!S335), "Check"), "Check")</f>
        <v>3600</v>
      </c>
      <c r="U332">
        <f>IFERROR(VLOOKUP(UPPER(TRIM('01_raw_data'!T335)),'07_performance_master'!$A$5:$B$14,2,FALSE),"Check")</f>
        <v>3</v>
      </c>
      <c r="V332">
        <f>IFERROR(IF(VALUE('01_raw_data'!U335)&gt;0,VALUE('01_raw_data'!U335),"Check"),"Check")</f>
        <v>19</v>
      </c>
      <c r="W332">
        <f>IFERROR(IF(VALUE('01_raw_data'!V335)&gt;=0, VALUE('01_raw_data'!V335), "Check"), "Check")</f>
        <v>15</v>
      </c>
      <c r="X332">
        <f>IFERROR(IF(VALUE('01_raw_data'!W335)&gt;=0, VALUE('01_raw_data'!W335),"Check"), "Check")</f>
        <v>5</v>
      </c>
      <c r="Y332">
        <f>IFERROR(IF(AND(VALUE('01_raw_data'!X335)&gt;=0, VALUE('01_raw_data'!X335)&lt;=100), VALUE('01_raw_data'!X335), "Check"), "Check")</f>
        <v>54</v>
      </c>
      <c r="Z332" t="str">
        <f>IFERROR(IF(OR(UPPER(TRIM('01_raw_data'!Y335))="YES", UPPER(TRIM('01_raw_data'!Y335))="PROMOTED"),"Promoted", IF(OR(UPPER(TRIM('01_raw_data'!Y335))="NO",UPPER(TRIM('01_raw_data'!Y335))="NOT PROMOTED"), "Not Promoted", "Check")),"Check")</f>
        <v>Not Promoted</v>
      </c>
      <c r="AA332" t="str">
        <f>IFERROR(PROPER(TRIM('01_raw_data'!Z335)), "")</f>
        <v>Mba</v>
      </c>
      <c r="AB332" t="str">
        <f>IFERROR(PROPER(TRIM('01_raw_data'!AA335)),"")</f>
        <v>Indeed</v>
      </c>
      <c r="AC332" t="str">
        <f>IFERROR(IF(UPPER(TRIM('01_raw_data'!AB335))="HYBRID","Hybrid",IF(OR(UPPER(TRIM('01_raw_data'!AB335))="REMOTE",UPPER(TRIM('01_raw_data'!AB335))="WFH",UPPER(TRIM('01_raw_data'!AB335))="WORK FROM HOME"),"Remote",IF(OR(UPPER(TRIM('01_raw_data'!AB335))="ONSITE",UPPER(TRIM('01_raw_data'!AB335))="ON-SITE",UPPER(TRIM('01_raw_data'!AB335))="OFFICE"),"Office"))),"Check")</f>
        <v>Hybrid</v>
      </c>
      <c r="AD332" t="str">
        <f>IFERROR(VLOOKUP(UPPER(TRIM('01_raw_data'!AC335)),'09_cost_center'!$A$5:$E$19,1,FALSE), "Check")</f>
        <v>EU-CC202</v>
      </c>
      <c r="AE332" t="str">
        <f>IFERROR(IF(OR(UPPER(TRIM('01_raw_data'!AD335))="CONTRACT", UPPER(TRIM('01_raw_data'!AD335))="CONTRACTOR"), "Contract", IF(OR(PROPER(TRIM('01_raw_data'!AD335))="FTE", UPPER(TRIM('01_raw_data'!AD335))="FULL TIME", UPPER(TRIM('01_raw_data'!AD335))="FULL-TIME"), "Full Time", IF(OR(UPPER(TRIM('01_raw_data'!AD335))="INTERN", UPPER(TRIM('01_raw_data'!AD335))="INTERNSHIP"), "Intern", IF(OR(UPPER(TRIM('01_raw_data'!AD335))="PART TIME", UPPER(TRIM('01_raw_data'!AD335))="PART-TIME"), "Part Time")))), "Check")</f>
        <v>Full Time</v>
      </c>
      <c r="AF332">
        <f>IFERROR(IF(AND(VALUE('01_raw_data'!AE335)&gt;=0,VALUE('01_raw_data'!AE335)&lt;=100), VALUE('01_raw_data'!AE335), "Check"), "Check")</f>
        <v>58.1</v>
      </c>
    </row>
    <row r="333" spans="1:32" x14ac:dyDescent="0.2">
      <c r="A333" t="str">
        <f>"E"&amp;TEXT(VALUE(SUBSTITUTE(UPPER(TRIM('01_raw_data'!A336)),"E","")),"0000")</f>
        <v>E0332</v>
      </c>
      <c r="B333" t="str">
        <f>IF('01_raw_data'!B336="", "", PROPER(TRIM('01_raw_data'!B336)))</f>
        <v>Hugo Bernard</v>
      </c>
      <c r="C333" t="str">
        <f>_xlfn.XLOOKUP(PROPER(TRIM('01_raw_data'!C336)),'03_lookups'!$A$4:$A$9,'03_lookups'!$B$4:$B$9,"Needs Review")</f>
        <v>Female</v>
      </c>
      <c r="D333">
        <f>VALUE('01_raw_data'!D336)</f>
        <v>60</v>
      </c>
      <c r="E333" s="17">
        <f>IF(OR('01_raw_data'!E336="", LOWER(TRIM('01_raw_data'!E336))="not available"), "Missing", '01_raw_data'!E336)</f>
        <v>24221</v>
      </c>
      <c r="F333" t="str">
        <f t="shared" si="5"/>
        <v>Valid</v>
      </c>
      <c r="G333" t="str">
        <f>_xlfn.XLOOKUP(UPPER(TRIM('01_raw_data'!F336)),'04_departments'!A336:A391,'04_departments'!C336:C391,"Needs Review")</f>
        <v>Needs Review</v>
      </c>
      <c r="H333" t="str">
        <f>_xlfn.XLOOKUP('01_clean_data'!G333, '04_departments'!$C$5:$C$60,'04_departments'!$D$5:$D$60,"Needs Review")</f>
        <v>Needs Review</v>
      </c>
      <c r="I333" t="str">
        <f>PROPER(TRIM('01_raw_data'!H336))</f>
        <v>Product Owner</v>
      </c>
      <c r="J333" t="str">
        <f>IFERROR(UPPER('01_raw_data'!I336), "")</f>
        <v xml:space="preserve"> L2 </v>
      </c>
      <c r="K333" t="str">
        <f>IFERROR(UPPER('01_raw_data'!J336), "")</f>
        <v>M027</v>
      </c>
      <c r="L333" t="str">
        <f>IFERROR(VLOOKUP(K333,'05_manager_mapping'!$A$5:$B$64,2), "Missing")</f>
        <v>Miguel Persson</v>
      </c>
      <c r="M333" t="str">
        <f>IFERROR(_xlfn.XLOOKUP('01_raw_data'!L336,'06_location_master'!$B$5:$B$60,'06_location_master'!$C$5:$C$60), "Missing Location")</f>
        <v>London</v>
      </c>
      <c r="N333" t="str">
        <f>IFERROR(_xlfn.XLOOKUP(M333,'06_location_master'!$C$5:$C$60,'06_location_master'!$D$5:$D$60), "Missing Country")</f>
        <v>United Kingdom</v>
      </c>
      <c r="O333" t="str">
        <f>IFERROR(_xlfn.XLOOKUP(M333,'06_location_master'!$C$5:$C$60,'06_location_master'!$E$5:$E$60), "Missing State")</f>
        <v>England</v>
      </c>
      <c r="P333" s="17">
        <f>IFERROR(--'01_raw_data'!O336,"Missing Date")</f>
        <v>45605</v>
      </c>
      <c r="Q333" s="17" t="str">
        <f>IF(TRIM('01_raw_data'!P336)="","", IFERROR('01_raw_data'!P336, "check"))</f>
        <v/>
      </c>
      <c r="R333" t="str">
        <f>IFERROR(IF(OR(UPPER(TRIM('01_raw_data'!Q336))="A",UPPER(TRIM('01_raw_data'!Q336)="ACTVE"),UPPER(TRIM('01_raw_data'!Q336))="ACTIVE"), "Active", IF(OR(UPPER(TRIM('01_raw_data'!Q336)="INACTIVE"),UPPER(TRIM('01_raw_data'!Q336))="INACTVE"),"Inactive",IF(OR(UPPER(TRIM('01_raw_data'!Q336))="EXITED"), "Exited", IF(OR(UPPER(TRIM('01_raw_data'!Q336))="TERMINATED"), "Terminated", IF(OR(UPPER(TRIM('01_raw_data'!Q336))="LEFT"),"Left",IF(OR(UPPER(TRIM('01_raw_data'!Q336))="RESIGNED"),"Resigned")))))),"Check")</f>
        <v>Active</v>
      </c>
      <c r="S333" s="19">
        <f>IFERROR(IF(VALUE('01_raw_data'!R336)&gt;0,VALUE('01_raw_data'!R336),"Check"),"Check")</f>
        <v>59000</v>
      </c>
      <c r="T333" s="19">
        <f>IFERROR(IF(VALUE('01_raw_data'!S336)&gt;0, VALUE('01_raw_data'!S336), "Check"), "Check")</f>
        <v>3000</v>
      </c>
      <c r="U333">
        <f>IFERROR(VLOOKUP(UPPER(TRIM('01_raw_data'!T336)),'07_performance_master'!$A$5:$B$14,2,FALSE),"Check")</f>
        <v>3</v>
      </c>
      <c r="V333">
        <f>IFERROR(IF(VALUE('01_raw_data'!U336)&gt;0,VALUE('01_raw_data'!U336),"Check"),"Check")</f>
        <v>41</v>
      </c>
      <c r="W333">
        <f>IFERROR(IF(VALUE('01_raw_data'!V336)&gt;=0, VALUE('01_raw_data'!V336), "Check"), "Check")</f>
        <v>17</v>
      </c>
      <c r="X333">
        <f>IFERROR(IF(VALUE('01_raw_data'!W336)&gt;=0, VALUE('01_raw_data'!W336),"Check"), "Check")</f>
        <v>14</v>
      </c>
      <c r="Y333">
        <f>IFERROR(IF(AND(VALUE('01_raw_data'!X336)&gt;=0, VALUE('01_raw_data'!X336)&lt;=100), VALUE('01_raw_data'!X336), "Check"), "Check")</f>
        <v>82</v>
      </c>
      <c r="Z333" t="str">
        <f>IFERROR(IF(OR(UPPER(TRIM('01_raw_data'!Y336))="YES", UPPER(TRIM('01_raw_data'!Y336))="PROMOTED"),"Promoted", IF(OR(UPPER(TRIM('01_raw_data'!Y336))="NO",UPPER(TRIM('01_raw_data'!Y336))="NOT PROMOTED"), "Not Promoted", "Check")),"Check")</f>
        <v>Not Promoted</v>
      </c>
      <c r="AA333" t="str">
        <f>IFERROR(PROPER(TRIM('01_raw_data'!Z336)), "")</f>
        <v>Master'S</v>
      </c>
      <c r="AB333" t="str">
        <f>IFERROR(PROPER(TRIM('01_raw_data'!AA336)),"")</f>
        <v>Employee Referral</v>
      </c>
      <c r="AC333" t="str">
        <f>IFERROR(IF(UPPER(TRIM('01_raw_data'!AB336))="HYBRID","Hybrid",IF(OR(UPPER(TRIM('01_raw_data'!AB336))="REMOTE",UPPER(TRIM('01_raw_data'!AB336))="WFH",UPPER(TRIM('01_raw_data'!AB336))="WORK FROM HOME"),"Remote",IF(OR(UPPER(TRIM('01_raw_data'!AB336))="ONSITE",UPPER(TRIM('01_raw_data'!AB336))="ON-SITE",UPPER(TRIM('01_raw_data'!AB336))="OFFICE"),"Office"))),"Check")</f>
        <v>Hybrid</v>
      </c>
      <c r="AD333" t="str">
        <f>IFERROR(VLOOKUP(UPPER(TRIM('01_raw_data'!AC336)),'09_cost_center'!$A$5:$E$19,1,FALSE), "Check")</f>
        <v>EU-CC102</v>
      </c>
      <c r="AE333" t="str">
        <f>IFERROR(IF(OR(UPPER(TRIM('01_raw_data'!AD336))="CONTRACT", UPPER(TRIM('01_raw_data'!AD336))="CONTRACTOR"), "Contract", IF(OR(PROPER(TRIM('01_raw_data'!AD336))="FTE", UPPER(TRIM('01_raw_data'!AD336))="FULL TIME", UPPER(TRIM('01_raw_data'!AD336))="FULL-TIME"), "Full Time", IF(OR(UPPER(TRIM('01_raw_data'!AD336))="INTERN", UPPER(TRIM('01_raw_data'!AD336))="INTERNSHIP"), "Intern", IF(OR(UPPER(TRIM('01_raw_data'!AD336))="PART TIME", UPPER(TRIM('01_raw_data'!AD336))="PART-TIME"), "Part Time")))), "Check")</f>
        <v>Full Time</v>
      </c>
      <c r="AF333">
        <f>IFERROR(IF(AND(VALUE('01_raw_data'!AE336)&gt;=0,VALUE('01_raw_data'!AE336)&lt;=100), VALUE('01_raw_data'!AE336), "Check"), "Check")</f>
        <v>68.7</v>
      </c>
    </row>
    <row r="334" spans="1:32" x14ac:dyDescent="0.2">
      <c r="A334" t="str">
        <f>"E"&amp;TEXT(VALUE(SUBSTITUTE(UPPER(TRIM('01_raw_data'!A337)),"E","")),"0000")</f>
        <v>E0333</v>
      </c>
      <c r="B334" t="str">
        <f>IF('01_raw_data'!B337="", "", PROPER(TRIM('01_raw_data'!B337)))</f>
        <v>Ava Olsson</v>
      </c>
      <c r="C334" t="str">
        <f>_xlfn.XLOOKUP(PROPER(TRIM('01_raw_data'!C337)),'03_lookups'!$A$4:$A$9,'03_lookups'!$B$4:$B$9,"Needs Review")</f>
        <v>Male</v>
      </c>
      <c r="D334">
        <f>VALUE('01_raw_data'!D337)</f>
        <v>46</v>
      </c>
      <c r="E334" s="17">
        <f>IF(OR('01_raw_data'!E337="", LOWER(TRIM('01_raw_data'!E337))="not available"), "Missing", '01_raw_data'!E337)</f>
        <v>29283</v>
      </c>
      <c r="F334" t="str">
        <f t="shared" si="5"/>
        <v>Valid</v>
      </c>
      <c r="G334" t="str">
        <f>_xlfn.XLOOKUP(UPPER(TRIM('01_raw_data'!F337)),'04_departments'!A337:A392,'04_departments'!C337:C392,"Needs Review")</f>
        <v>Needs Review</v>
      </c>
      <c r="H334" t="str">
        <f>_xlfn.XLOOKUP('01_clean_data'!G334, '04_departments'!$C$5:$C$60,'04_departments'!$D$5:$D$60,"Needs Review")</f>
        <v>Needs Review</v>
      </c>
      <c r="I334" t="str">
        <f>PROPER(TRIM('01_raw_data'!H337))</f>
        <v>Vendor Manager</v>
      </c>
      <c r="J334" t="str">
        <f>IFERROR(UPPER('01_raw_data'!I337), "")</f>
        <v>L3</v>
      </c>
      <c r="K334" t="str">
        <f>IFERROR(UPPER('01_raw_data'!J337), "")</f>
        <v>M013</v>
      </c>
      <c r="L334" t="str">
        <f>IFERROR(VLOOKUP(K334,'05_manager_mapping'!$A$5:$B$64,2), "Missing")</f>
        <v>Ebba Kelly</v>
      </c>
      <c r="M334" t="str">
        <f>IFERROR(_xlfn.XLOOKUP('01_raw_data'!L337,'06_location_master'!$B$5:$B$60,'06_location_master'!$C$5:$C$60), "Missing Location")</f>
        <v>Manchester</v>
      </c>
      <c r="N334" t="str">
        <f>IFERROR(_xlfn.XLOOKUP(M334,'06_location_master'!$C$5:$C$60,'06_location_master'!$D$5:$D$60), "Missing Country")</f>
        <v>United Kingdom</v>
      </c>
      <c r="O334" t="str">
        <f>IFERROR(_xlfn.XLOOKUP(M334,'06_location_master'!$C$5:$C$60,'06_location_master'!$E$5:$E$60), "Missing State")</f>
        <v>England</v>
      </c>
      <c r="P334" s="17">
        <f>IFERROR(--'01_raw_data'!O337,"Missing Date")</f>
        <v>44207</v>
      </c>
      <c r="Q334" s="17" t="str">
        <f>IF(TRIM('01_raw_data'!P337)="","", IFERROR('01_raw_data'!P337, "check"))</f>
        <v/>
      </c>
      <c r="R334" t="str">
        <f>IFERROR(IF(OR(UPPER(TRIM('01_raw_data'!Q337))="A",UPPER(TRIM('01_raw_data'!Q337)="ACTVE"),UPPER(TRIM('01_raw_data'!Q337))="ACTIVE"), "Active", IF(OR(UPPER(TRIM('01_raw_data'!Q337)="INACTIVE"),UPPER(TRIM('01_raw_data'!Q337))="INACTVE"),"Inactive",IF(OR(UPPER(TRIM('01_raw_data'!Q337))="EXITED"), "Exited", IF(OR(UPPER(TRIM('01_raw_data'!Q337))="TERMINATED"), "Terminated", IF(OR(UPPER(TRIM('01_raw_data'!Q337))="LEFT"),"Left",IF(OR(UPPER(TRIM('01_raw_data'!Q337))="RESIGNED"),"Resigned")))))),"Check")</f>
        <v>Active</v>
      </c>
      <c r="S334" s="19">
        <f>IFERROR(IF(VALUE('01_raw_data'!R337)&gt;0,VALUE('01_raw_data'!R337),"Check"),"Check")</f>
        <v>79000</v>
      </c>
      <c r="T334" s="19">
        <f>IFERROR(IF(VALUE('01_raw_data'!S337)&gt;0, VALUE('01_raw_data'!S337), "Check"), "Check")</f>
        <v>1600</v>
      </c>
      <c r="U334">
        <f>IFERROR(VLOOKUP(UPPER(TRIM('01_raw_data'!T337)),'07_performance_master'!$A$5:$B$14,2,FALSE),"Check")</f>
        <v>2</v>
      </c>
      <c r="V334">
        <f>IFERROR(IF(VALUE('01_raw_data'!U337)&gt;0,VALUE('01_raw_data'!U337),"Check"),"Check")</f>
        <v>29</v>
      </c>
      <c r="W334">
        <f>IFERROR(IF(VALUE('01_raw_data'!V337)&gt;=0, VALUE('01_raw_data'!V337), "Check"), "Check")</f>
        <v>14</v>
      </c>
      <c r="X334">
        <f>IFERROR(IF(VALUE('01_raw_data'!W337)&gt;=0, VALUE('01_raw_data'!W337),"Check"), "Check")</f>
        <v>18</v>
      </c>
      <c r="Y334">
        <f>IFERROR(IF(AND(VALUE('01_raw_data'!X337)&gt;=0, VALUE('01_raw_data'!X337)&lt;=100), VALUE('01_raw_data'!X337), "Check"), "Check")</f>
        <v>42</v>
      </c>
      <c r="Z334" t="str">
        <f>IFERROR(IF(OR(UPPER(TRIM('01_raw_data'!Y337))="YES", UPPER(TRIM('01_raw_data'!Y337))="PROMOTED"),"Promoted", IF(OR(UPPER(TRIM('01_raw_data'!Y337))="NO",UPPER(TRIM('01_raw_data'!Y337))="NOT PROMOTED"), "Not Promoted", "Check")),"Check")</f>
        <v>Not Promoted</v>
      </c>
      <c r="AA334" t="str">
        <f>IFERROR(PROPER(TRIM('01_raw_data'!Z337)), "")</f>
        <v>Master'S</v>
      </c>
      <c r="AB334" t="str">
        <f>IFERROR(PROPER(TRIM('01_raw_data'!AA337)),"")</f>
        <v>Linkedin</v>
      </c>
      <c r="AC334" t="str">
        <f>IFERROR(IF(UPPER(TRIM('01_raw_data'!AB337))="HYBRID","Hybrid",IF(OR(UPPER(TRIM('01_raw_data'!AB337))="REMOTE",UPPER(TRIM('01_raw_data'!AB337))="WFH",UPPER(TRIM('01_raw_data'!AB337))="WORK FROM HOME"),"Remote",IF(OR(UPPER(TRIM('01_raw_data'!AB337))="ONSITE",UPPER(TRIM('01_raw_data'!AB337))="ON-SITE",UPPER(TRIM('01_raw_data'!AB337))="OFFICE"),"Office"))),"Check")</f>
        <v>Hybrid</v>
      </c>
      <c r="AD334" t="str">
        <f>IFERROR(VLOOKUP(UPPER(TRIM('01_raw_data'!AC337)),'09_cost_center'!$A$5:$E$19,1,FALSE), "Check")</f>
        <v>EU-CC402</v>
      </c>
      <c r="AE334" t="str">
        <f>IFERROR(IF(OR(UPPER(TRIM('01_raw_data'!AD337))="CONTRACT", UPPER(TRIM('01_raw_data'!AD337))="CONTRACTOR"), "Contract", IF(OR(PROPER(TRIM('01_raw_data'!AD337))="FTE", UPPER(TRIM('01_raw_data'!AD337))="FULL TIME", UPPER(TRIM('01_raw_data'!AD337))="FULL-TIME"), "Full Time", IF(OR(UPPER(TRIM('01_raw_data'!AD337))="INTERN", UPPER(TRIM('01_raw_data'!AD337))="INTERNSHIP"), "Intern", IF(OR(UPPER(TRIM('01_raw_data'!AD337))="PART TIME", UPPER(TRIM('01_raw_data'!AD337))="PART-TIME"), "Part Time")))), "Check")</f>
        <v>Full Time</v>
      </c>
      <c r="AF334">
        <f>IFERROR(IF(AND(VALUE('01_raw_data'!AE337)&gt;=0,VALUE('01_raw_data'!AE337)&lt;=100), VALUE('01_raw_data'!AE337), "Check"), "Check")</f>
        <v>41</v>
      </c>
    </row>
    <row r="335" spans="1:32" x14ac:dyDescent="0.2">
      <c r="A335" t="str">
        <f>"E"&amp;TEXT(VALUE(SUBSTITUTE(UPPER(TRIM('01_raw_data'!A338)),"E","")),"0000")</f>
        <v>E0334</v>
      </c>
      <c r="B335" t="str">
        <f>IF('01_raw_data'!B338="", "", PROPER(TRIM('01_raw_data'!B338)))</f>
        <v>Piotr Nowak</v>
      </c>
      <c r="C335" t="str">
        <f>_xlfn.XLOOKUP(PROPER(TRIM('01_raw_data'!C338)),'03_lookups'!$A$4:$A$9,'03_lookups'!$B$4:$B$9,"Needs Review")</f>
        <v>Female</v>
      </c>
      <c r="D335">
        <f>VALUE('01_raw_data'!D338)</f>
        <v>34</v>
      </c>
      <c r="E335" s="17">
        <f>IF(OR('01_raw_data'!E338="", LOWER(TRIM('01_raw_data'!E338))="not available"), "Missing", '01_raw_data'!E338)</f>
        <v>33450</v>
      </c>
      <c r="F335" t="str">
        <f t="shared" si="5"/>
        <v>Valid</v>
      </c>
      <c r="G335" t="str">
        <f>_xlfn.XLOOKUP(UPPER(TRIM('01_raw_data'!F338)),'04_departments'!A338:A393,'04_departments'!C338:C393,"Needs Review")</f>
        <v>Needs Review</v>
      </c>
      <c r="H335" t="str">
        <f>_xlfn.XLOOKUP('01_clean_data'!G335, '04_departments'!$C$5:$C$60,'04_departments'!$D$5:$D$60,"Needs Review")</f>
        <v>Needs Review</v>
      </c>
      <c r="I335" t="str">
        <f>PROPER(TRIM('01_raw_data'!H338))</f>
        <v>Product Owner</v>
      </c>
      <c r="J335" t="str">
        <f>IFERROR(UPPER('01_raw_data'!I338), "")</f>
        <v>L3</v>
      </c>
      <c r="K335" t="str">
        <f>IFERROR(UPPER('01_raw_data'!J338), "")</f>
        <v>M021</v>
      </c>
      <c r="L335" t="str">
        <f>IFERROR(VLOOKUP(K335,'05_manager_mapping'!$A$5:$B$64,2), "Missing")</f>
        <v>Alejandro Schmidt</v>
      </c>
      <c r="M335" t="str">
        <f>IFERROR(_xlfn.XLOOKUP('01_raw_data'!L338,'06_location_master'!$B$5:$B$60,'06_location_master'!$C$5:$C$60), "Missing Location")</f>
        <v>Berlin</v>
      </c>
      <c r="N335" t="str">
        <f>IFERROR(_xlfn.XLOOKUP(M335,'06_location_master'!$C$5:$C$60,'06_location_master'!$D$5:$D$60), "Missing Country")</f>
        <v>Germany</v>
      </c>
      <c r="O335" t="str">
        <f>IFERROR(_xlfn.XLOOKUP(M335,'06_location_master'!$C$5:$C$60,'06_location_master'!$E$5:$E$60), "Missing State")</f>
        <v>Berlin</v>
      </c>
      <c r="P335" s="17">
        <f>IFERROR(--'01_raw_data'!O338,"Missing Date")</f>
        <v>42892</v>
      </c>
      <c r="Q335" s="17">
        <f>IF(TRIM('01_raw_data'!P338)="","", IFERROR('01_raw_data'!P338, "check"))</f>
        <v>45660</v>
      </c>
      <c r="R335" t="str">
        <f>IFERROR(IF(OR(UPPER(TRIM('01_raw_data'!Q338))="A",UPPER(TRIM('01_raw_data'!Q338)="ACTVE"),UPPER(TRIM('01_raw_data'!Q338))="ACTIVE"), "Active", IF(OR(UPPER(TRIM('01_raw_data'!Q338)="INACTIVE"),UPPER(TRIM('01_raw_data'!Q338))="INACTVE"),"Inactive",IF(OR(UPPER(TRIM('01_raw_data'!Q338))="EXITED"), "Exited", IF(OR(UPPER(TRIM('01_raw_data'!Q338))="TERMINATED"), "Terminated", IF(OR(UPPER(TRIM('01_raw_data'!Q338))="LEFT"),"Left",IF(OR(UPPER(TRIM('01_raw_data'!Q338))="RESIGNED"),"Resigned")))))),"Check")</f>
        <v>Resigned</v>
      </c>
      <c r="S335" s="19">
        <f>IFERROR(IF(VALUE('01_raw_data'!R338)&gt;0,VALUE('01_raw_data'!R338),"Check"),"Check")</f>
        <v>75000</v>
      </c>
      <c r="T335" s="19">
        <f>IFERROR(IF(VALUE('01_raw_data'!S338)&gt;0, VALUE('01_raw_data'!S338), "Check"), "Check")</f>
        <v>3800</v>
      </c>
      <c r="U335">
        <f>IFERROR(VLOOKUP(UPPER(TRIM('01_raw_data'!T338)),'07_performance_master'!$A$5:$B$14,2,FALSE),"Check")</f>
        <v>3</v>
      </c>
      <c r="V335">
        <f>IFERROR(IF(VALUE('01_raw_data'!U338)&gt;0,VALUE('01_raw_data'!U338),"Check"),"Check")</f>
        <v>44</v>
      </c>
      <c r="W335">
        <f>IFERROR(IF(VALUE('01_raw_data'!V338)&gt;=0, VALUE('01_raw_data'!V338), "Check"), "Check")</f>
        <v>20</v>
      </c>
      <c r="X335">
        <f>IFERROR(IF(VALUE('01_raw_data'!W338)&gt;=0, VALUE('01_raw_data'!W338),"Check"), "Check")</f>
        <v>6</v>
      </c>
      <c r="Y335">
        <f>IFERROR(IF(AND(VALUE('01_raw_data'!X338)&gt;=0, VALUE('01_raw_data'!X338)&lt;=100), VALUE('01_raw_data'!X338), "Check"), "Check")</f>
        <v>47</v>
      </c>
      <c r="Z335" t="str">
        <f>IFERROR(IF(OR(UPPER(TRIM('01_raw_data'!Y338))="YES", UPPER(TRIM('01_raw_data'!Y338))="PROMOTED"),"Promoted", IF(OR(UPPER(TRIM('01_raw_data'!Y338))="NO",UPPER(TRIM('01_raw_data'!Y338))="NOT PROMOTED"), "Not Promoted", "Check")),"Check")</f>
        <v>Not Promoted</v>
      </c>
      <c r="AA335" t="str">
        <f>IFERROR(PROPER(TRIM('01_raw_data'!Z338)), "")</f>
        <v>Diploma</v>
      </c>
      <c r="AB335" t="str">
        <f>IFERROR(PROPER(TRIM('01_raw_data'!AA338)),"")</f>
        <v>University Hiring</v>
      </c>
      <c r="AC335" t="str">
        <f>IFERROR(IF(UPPER(TRIM('01_raw_data'!AB338))="HYBRID","Hybrid",IF(OR(UPPER(TRIM('01_raw_data'!AB338))="REMOTE",UPPER(TRIM('01_raw_data'!AB338))="WFH",UPPER(TRIM('01_raw_data'!AB338))="WORK FROM HOME"),"Remote",IF(OR(UPPER(TRIM('01_raw_data'!AB338))="ONSITE",UPPER(TRIM('01_raw_data'!AB338))="ON-SITE",UPPER(TRIM('01_raw_data'!AB338))="OFFICE"),"Office"))),"Check")</f>
        <v>Hybrid</v>
      </c>
      <c r="AD335" t="str">
        <f>IFERROR(VLOOKUP(UPPER(TRIM('01_raw_data'!AC338)),'09_cost_center'!$A$5:$E$19,1,FALSE), "Check")</f>
        <v>EU-CC102</v>
      </c>
      <c r="AE335" t="str">
        <f>IFERROR(IF(OR(UPPER(TRIM('01_raw_data'!AD338))="CONTRACT", UPPER(TRIM('01_raw_data'!AD338))="CONTRACTOR"), "Contract", IF(OR(PROPER(TRIM('01_raw_data'!AD338))="FTE", UPPER(TRIM('01_raw_data'!AD338))="FULL TIME", UPPER(TRIM('01_raw_data'!AD338))="FULL-TIME"), "Full Time", IF(OR(UPPER(TRIM('01_raw_data'!AD338))="INTERN", UPPER(TRIM('01_raw_data'!AD338))="INTERNSHIP"), "Intern", IF(OR(UPPER(TRIM('01_raw_data'!AD338))="PART TIME", UPPER(TRIM('01_raw_data'!AD338))="PART-TIME"), "Part Time")))), "Check")</f>
        <v>Full Time</v>
      </c>
      <c r="AF335">
        <f>IFERROR(IF(AND(VALUE('01_raw_data'!AE338)&gt;=0,VALUE('01_raw_data'!AE338)&lt;=100), VALUE('01_raw_data'!AE338), "Check"), "Check")</f>
        <v>60.5</v>
      </c>
    </row>
    <row r="336" spans="1:32" x14ac:dyDescent="0.2">
      <c r="A336" t="str">
        <f>"E"&amp;TEXT(VALUE(SUBSTITUTE(UPPER(TRIM('01_raw_data'!A339)),"E","")),"0000")</f>
        <v>E0335</v>
      </c>
      <c r="B336" t="str">
        <f>IF('01_raw_data'!B339="", "", PROPER(TRIM('01_raw_data'!B339)))</f>
        <v>Manuel Fischer</v>
      </c>
      <c r="C336" t="str">
        <f>_xlfn.XLOOKUP(PROPER(TRIM('01_raw_data'!C339)),'03_lookups'!$A$4:$A$9,'03_lookups'!$B$4:$B$9,"Needs Review")</f>
        <v>Female</v>
      </c>
      <c r="D336">
        <f>VALUE('01_raw_data'!D339)</f>
        <v>58</v>
      </c>
      <c r="E336" s="17">
        <f>IF(OR('01_raw_data'!E339="", LOWER(TRIM('01_raw_data'!E339))="not available"), "Missing", '01_raw_data'!E339)</f>
        <v>24916</v>
      </c>
      <c r="F336" t="str">
        <f t="shared" si="5"/>
        <v>Valid</v>
      </c>
      <c r="G336" t="str">
        <f>_xlfn.XLOOKUP(UPPER(TRIM('01_raw_data'!F339)),'04_departments'!A339:A394,'04_departments'!C339:C394,"Needs Review")</f>
        <v>Needs Review</v>
      </c>
      <c r="H336" t="str">
        <f>_xlfn.XLOOKUP('01_clean_data'!G336, '04_departments'!$C$5:$C$60,'04_departments'!$D$5:$D$60,"Needs Review")</f>
        <v>Needs Review</v>
      </c>
      <c r="I336" t="str">
        <f>PROPER(TRIM('01_raw_data'!H339))</f>
        <v>Analytics Engineer</v>
      </c>
      <c r="J336" t="str">
        <f>IFERROR(UPPER('01_raw_data'!I339), "")</f>
        <v>L1</v>
      </c>
      <c r="K336" t="str">
        <f>IFERROR(UPPER('01_raw_data'!J339), "")</f>
        <v>M058</v>
      </c>
      <c r="L336" t="str">
        <f>IFERROR(VLOOKUP(K336,'05_manager_mapping'!$A$5:$B$64,2), "Missing")</f>
        <v>Lukas Esposito</v>
      </c>
      <c r="M336" t="str">
        <f>IFERROR(_xlfn.XLOOKUP('01_raw_data'!L339,'06_location_master'!$B$5:$B$60,'06_location_master'!$C$5:$C$60), "Missing Location")</f>
        <v>Stockholm</v>
      </c>
      <c r="N336" t="str">
        <f>IFERROR(_xlfn.XLOOKUP(M336,'06_location_master'!$C$5:$C$60,'06_location_master'!$D$5:$D$60), "Missing Country")</f>
        <v>Sweden</v>
      </c>
      <c r="O336" t="str">
        <f>IFERROR(_xlfn.XLOOKUP(M336,'06_location_master'!$C$5:$C$60,'06_location_master'!$E$5:$E$60), "Missing State")</f>
        <v>Stockholm County</v>
      </c>
      <c r="P336" s="17">
        <f>IFERROR(--'01_raw_data'!O339,"Missing Date")</f>
        <v>45996</v>
      </c>
      <c r="Q336" s="17" t="str">
        <f>IF(TRIM('01_raw_data'!P339)="","", IFERROR('01_raw_data'!P339, "check"))</f>
        <v/>
      </c>
      <c r="R336" t="str">
        <f>IFERROR(IF(OR(UPPER(TRIM('01_raw_data'!Q339))="A",UPPER(TRIM('01_raw_data'!Q339)="ACTVE"),UPPER(TRIM('01_raw_data'!Q339))="ACTIVE"), "Active", IF(OR(UPPER(TRIM('01_raw_data'!Q339)="INACTIVE"),UPPER(TRIM('01_raw_data'!Q339))="INACTVE"),"Inactive",IF(OR(UPPER(TRIM('01_raw_data'!Q339))="EXITED"), "Exited", IF(OR(UPPER(TRIM('01_raw_data'!Q339))="TERMINATED"), "Terminated", IF(OR(UPPER(TRIM('01_raw_data'!Q339))="LEFT"),"Left",IF(OR(UPPER(TRIM('01_raw_data'!Q339))="RESIGNED"),"Resigned")))))),"Check")</f>
        <v>Active</v>
      </c>
      <c r="S336" s="19">
        <f>IFERROR(IF(VALUE('01_raw_data'!R339)&gt;0,VALUE('01_raw_data'!R339),"Check"),"Check")</f>
        <v>45000</v>
      </c>
      <c r="T336" s="19">
        <f>IFERROR(IF(VALUE('01_raw_data'!S339)&gt;0, VALUE('01_raw_data'!S339), "Check"), "Check")</f>
        <v>4000</v>
      </c>
      <c r="U336">
        <f>IFERROR(VLOOKUP(UPPER(TRIM('01_raw_data'!T339)),'07_performance_master'!$A$5:$B$14,2,FALSE),"Check")</f>
        <v>4</v>
      </c>
      <c r="V336">
        <f>IFERROR(IF(VALUE('01_raw_data'!U339)&gt;0,VALUE('01_raw_data'!U339),"Check"),"Check")</f>
        <v>14</v>
      </c>
      <c r="W336">
        <f>IFERROR(IF(VALUE('01_raw_data'!V339)&gt;=0, VALUE('01_raw_data'!V339), "Check"), "Check")</f>
        <v>27</v>
      </c>
      <c r="X336">
        <f>IFERROR(IF(VALUE('01_raw_data'!W339)&gt;=0, VALUE('01_raw_data'!W339),"Check"), "Check")</f>
        <v>3</v>
      </c>
      <c r="Y336">
        <f>IFERROR(IF(AND(VALUE('01_raw_data'!X339)&gt;=0, VALUE('01_raw_data'!X339)&lt;=100), VALUE('01_raw_data'!X339), "Check"), "Check")</f>
        <v>72</v>
      </c>
      <c r="Z336" t="str">
        <f>IFERROR(IF(OR(UPPER(TRIM('01_raw_data'!Y339))="YES", UPPER(TRIM('01_raw_data'!Y339))="PROMOTED"),"Promoted", IF(OR(UPPER(TRIM('01_raw_data'!Y339))="NO",UPPER(TRIM('01_raw_data'!Y339))="NOT PROMOTED"), "Not Promoted", "Check")),"Check")</f>
        <v>Not Promoted</v>
      </c>
      <c r="AA336" t="str">
        <f>IFERROR(PROPER(TRIM('01_raw_data'!Z339)), "")</f>
        <v>Master'S</v>
      </c>
      <c r="AB336" t="str">
        <f>IFERROR(PROPER(TRIM('01_raw_data'!AA339)),"")</f>
        <v>Company Careers Page</v>
      </c>
      <c r="AC336" t="str">
        <f>IFERROR(IF(UPPER(TRIM('01_raw_data'!AB339))="HYBRID","Hybrid",IF(OR(UPPER(TRIM('01_raw_data'!AB339))="REMOTE",UPPER(TRIM('01_raw_data'!AB339))="WFH",UPPER(TRIM('01_raw_data'!AB339))="WORK FROM HOME"),"Remote",IF(OR(UPPER(TRIM('01_raw_data'!AB339))="ONSITE",UPPER(TRIM('01_raw_data'!AB339))="ON-SITE",UPPER(TRIM('01_raw_data'!AB339))="OFFICE"),"Office"))),"Check")</f>
        <v>Hybrid</v>
      </c>
      <c r="AD336" t="str">
        <f>IFERROR(VLOOKUP(UPPER(TRIM('01_raw_data'!AC339)),'09_cost_center'!$A$5:$E$19,1,FALSE), "Check")</f>
        <v>EU-CC103</v>
      </c>
      <c r="AE336" t="str">
        <f>IFERROR(IF(OR(UPPER(TRIM('01_raw_data'!AD339))="CONTRACT", UPPER(TRIM('01_raw_data'!AD339))="CONTRACTOR"), "Contract", IF(OR(PROPER(TRIM('01_raw_data'!AD339))="FTE", UPPER(TRIM('01_raw_data'!AD339))="FULL TIME", UPPER(TRIM('01_raw_data'!AD339))="FULL-TIME"), "Full Time", IF(OR(UPPER(TRIM('01_raw_data'!AD339))="INTERN", UPPER(TRIM('01_raw_data'!AD339))="INTERNSHIP"), "Intern", IF(OR(UPPER(TRIM('01_raw_data'!AD339))="PART TIME", UPPER(TRIM('01_raw_data'!AD339))="PART-TIME"), "Part Time")))), "Check")</f>
        <v>Full Time</v>
      </c>
      <c r="AF336">
        <f>IFERROR(IF(AND(VALUE('01_raw_data'!AE339)&gt;=0,VALUE('01_raw_data'!AE339)&lt;=100), VALUE('01_raw_data'!AE339), "Check"), "Check")</f>
        <v>73.2</v>
      </c>
    </row>
    <row r="337" spans="1:32" x14ac:dyDescent="0.2">
      <c r="A337" t="str">
        <f>"E"&amp;TEXT(VALUE(SUBSTITUTE(UPPER(TRIM('01_raw_data'!A340)),"E","")),"0000")</f>
        <v>E0336</v>
      </c>
      <c r="B337" t="str">
        <f>IF('01_raw_data'!B340="", "", PROPER(TRIM('01_raw_data'!B340)))</f>
        <v>Sergio Larsson</v>
      </c>
      <c r="C337" t="str">
        <f>_xlfn.XLOOKUP(PROPER(TRIM('01_raw_data'!C340)),'03_lookups'!$A$4:$A$9,'03_lookups'!$B$4:$B$9,"Needs Review")</f>
        <v>Female</v>
      </c>
      <c r="D337">
        <f>VALUE('01_raw_data'!D340)</f>
        <v>22</v>
      </c>
      <c r="E337" s="17">
        <f>IF(OR('01_raw_data'!E340="", LOWER(TRIM('01_raw_data'!E340))="not available"), "Missing", '01_raw_data'!E340)</f>
        <v>38033</v>
      </c>
      <c r="F337" t="str">
        <f t="shared" si="5"/>
        <v>Valid</v>
      </c>
      <c r="G337" t="str">
        <f>_xlfn.XLOOKUP(UPPER(TRIM('01_raw_data'!F340)),'04_departments'!A340:A395,'04_departments'!C340:C395,"Needs Review")</f>
        <v>Needs Review</v>
      </c>
      <c r="H337" t="str">
        <f>_xlfn.XLOOKUP('01_clean_data'!G337, '04_departments'!$C$5:$C$60,'04_departments'!$D$5:$D$60,"Needs Review")</f>
        <v>Needs Review</v>
      </c>
      <c r="I337" t="str">
        <f>PROPER(TRIM('01_raw_data'!H340))</f>
        <v>Software Engineer</v>
      </c>
      <c r="J337" t="str">
        <f>IFERROR(UPPER('01_raw_data'!I340), "")</f>
        <v>L4</v>
      </c>
      <c r="K337" t="str">
        <f>IFERROR(UPPER('01_raw_data'!J340), "")</f>
        <v>M039</v>
      </c>
      <c r="L337" t="str">
        <f>IFERROR(VLOOKUP(K337,'05_manager_mapping'!$A$5:$B$64,2), "Missing")</f>
        <v>Freya Martinez</v>
      </c>
      <c r="M337" t="str">
        <f>IFERROR(_xlfn.XLOOKUP('01_raw_data'!L340,'06_location_master'!$B$5:$B$60,'06_location_master'!$C$5:$C$60), "Missing Location")</f>
        <v>Berlin</v>
      </c>
      <c r="N337" t="str">
        <f>IFERROR(_xlfn.XLOOKUP(M337,'06_location_master'!$C$5:$C$60,'06_location_master'!$D$5:$D$60), "Missing Country")</f>
        <v>Germany</v>
      </c>
      <c r="O337" t="str">
        <f>IFERROR(_xlfn.XLOOKUP(M337,'06_location_master'!$C$5:$C$60,'06_location_master'!$E$5:$E$60), "Missing State")</f>
        <v>Berlin</v>
      </c>
      <c r="P337" s="17">
        <f>IFERROR(--'01_raw_data'!O340,"Missing Date")</f>
        <v>44306</v>
      </c>
      <c r="Q337" s="17">
        <f>IF(TRIM('01_raw_data'!P340)="","", IFERROR('01_raw_data'!P340, "check"))</f>
        <v>44677</v>
      </c>
      <c r="R337" t="str">
        <f>IFERROR(IF(OR(UPPER(TRIM('01_raw_data'!Q340))="A",UPPER(TRIM('01_raw_data'!Q340)="ACTVE"),UPPER(TRIM('01_raw_data'!Q340))="ACTIVE"), "Active", IF(OR(UPPER(TRIM('01_raw_data'!Q340)="INACTIVE"),UPPER(TRIM('01_raw_data'!Q340))="INACTVE"),"Inactive",IF(OR(UPPER(TRIM('01_raw_data'!Q340))="EXITED"), "Exited", IF(OR(UPPER(TRIM('01_raw_data'!Q340))="TERMINATED"), "Terminated", IF(OR(UPPER(TRIM('01_raw_data'!Q340))="LEFT"),"Left",IF(OR(UPPER(TRIM('01_raw_data'!Q340))="RESIGNED"),"Resigned")))))),"Check")</f>
        <v>Exited</v>
      </c>
      <c r="S337" s="19" t="str">
        <f>IFERROR(IF(VALUE('01_raw_data'!R340)&gt;0,VALUE('01_raw_data'!R340),"Check"),"Check")</f>
        <v>Check</v>
      </c>
      <c r="T337" s="19">
        <f>IFERROR(IF(VALUE('01_raw_data'!S340)&gt;0, VALUE('01_raw_data'!S340), "Check"), "Check")</f>
        <v>2100</v>
      </c>
      <c r="U337">
        <f>IFERROR(VLOOKUP(UPPER(TRIM('01_raw_data'!T340)),'07_performance_master'!$A$5:$B$14,2,FALSE),"Check")</f>
        <v>2</v>
      </c>
      <c r="V337">
        <f>IFERROR(IF(VALUE('01_raw_data'!U340)&gt;0,VALUE('01_raw_data'!U340),"Check"),"Check")</f>
        <v>50</v>
      </c>
      <c r="W337">
        <f>IFERROR(IF(VALUE('01_raw_data'!V340)&gt;=0, VALUE('01_raw_data'!V340), "Check"), "Check")</f>
        <v>18</v>
      </c>
      <c r="X337">
        <f>IFERROR(IF(VALUE('01_raw_data'!W340)&gt;=0, VALUE('01_raw_data'!W340),"Check"), "Check")</f>
        <v>0</v>
      </c>
      <c r="Y337">
        <f>IFERROR(IF(AND(VALUE('01_raw_data'!X340)&gt;=0, VALUE('01_raw_data'!X340)&lt;=100), VALUE('01_raw_data'!X340), "Check"), "Check")</f>
        <v>35</v>
      </c>
      <c r="Z337" t="str">
        <f>IFERROR(IF(OR(UPPER(TRIM('01_raw_data'!Y340))="YES", UPPER(TRIM('01_raw_data'!Y340))="PROMOTED"),"Promoted", IF(OR(UPPER(TRIM('01_raw_data'!Y340))="NO",UPPER(TRIM('01_raw_data'!Y340))="NOT PROMOTED"), "Not Promoted", "Check")),"Check")</f>
        <v>Not Promoted</v>
      </c>
      <c r="AA337" t="str">
        <f>IFERROR(PROPER(TRIM('01_raw_data'!Z340)), "")</f>
        <v>Master'S</v>
      </c>
      <c r="AB337" t="str">
        <f>IFERROR(PROPER(TRIM('01_raw_data'!AA340)),"")</f>
        <v>Agency</v>
      </c>
      <c r="AC337" t="str">
        <f>IFERROR(IF(UPPER(TRIM('01_raw_data'!AB340))="HYBRID","Hybrid",IF(OR(UPPER(TRIM('01_raw_data'!AB340))="REMOTE",UPPER(TRIM('01_raw_data'!AB340))="WFH",UPPER(TRIM('01_raw_data'!AB340))="WORK FROM HOME"),"Remote",IF(OR(UPPER(TRIM('01_raw_data'!AB340))="ONSITE",UPPER(TRIM('01_raw_data'!AB340))="ON-SITE",UPPER(TRIM('01_raw_data'!AB340))="OFFICE"),"Office"))),"Check")</f>
        <v>Office</v>
      </c>
      <c r="AD337" t="str">
        <f>IFERROR(VLOOKUP(UPPER(TRIM('01_raw_data'!AC340)),'09_cost_center'!$A$5:$E$19,1,FALSE), "Check")</f>
        <v>EU-CC101</v>
      </c>
      <c r="AE337" t="str">
        <f>IFERROR(IF(OR(UPPER(TRIM('01_raw_data'!AD340))="CONTRACT", UPPER(TRIM('01_raw_data'!AD340))="CONTRACTOR"), "Contract", IF(OR(PROPER(TRIM('01_raw_data'!AD340))="FTE", UPPER(TRIM('01_raw_data'!AD340))="FULL TIME", UPPER(TRIM('01_raw_data'!AD340))="FULL-TIME"), "Full Time", IF(OR(UPPER(TRIM('01_raw_data'!AD340))="INTERN", UPPER(TRIM('01_raw_data'!AD340))="INTERNSHIP"), "Intern", IF(OR(UPPER(TRIM('01_raw_data'!AD340))="PART TIME", UPPER(TRIM('01_raw_data'!AD340))="PART-TIME"), "Part Time")))), "Check")</f>
        <v>Full Time</v>
      </c>
      <c r="AF337">
        <f>IFERROR(IF(AND(VALUE('01_raw_data'!AE340)&gt;=0,VALUE('01_raw_data'!AE340)&lt;=100), VALUE('01_raw_data'!AE340), "Check"), "Check")</f>
        <v>50.2</v>
      </c>
    </row>
    <row r="338" spans="1:32" x14ac:dyDescent="0.2">
      <c r="A338" t="str">
        <f>"E"&amp;TEXT(VALUE(SUBSTITUTE(UPPER(TRIM('01_raw_data'!A341)),"E","")),"0000")</f>
        <v>E0337</v>
      </c>
      <c r="B338" t="str">
        <f>IF('01_raw_data'!B341="", "", PROPER(TRIM('01_raw_data'!B341)))</f>
        <v>Amelia Sanchez</v>
      </c>
      <c r="C338" t="str">
        <f>_xlfn.XLOOKUP(PROPER(TRIM('01_raw_data'!C341)),'03_lookups'!$A$4:$A$9,'03_lookups'!$B$4:$B$9,"Needs Review")</f>
        <v>Female</v>
      </c>
      <c r="D338">
        <f>VALUE('01_raw_data'!D341)</f>
        <v>48</v>
      </c>
      <c r="E338" s="17">
        <f>IF(OR('01_raw_data'!E341="", LOWER(TRIM('01_raw_data'!E341))="not available"), "Missing", '01_raw_data'!E341)</f>
        <v>28324</v>
      </c>
      <c r="F338" t="str">
        <f t="shared" si="5"/>
        <v>Valid</v>
      </c>
      <c r="G338" t="str">
        <f>_xlfn.XLOOKUP(UPPER(TRIM('01_raw_data'!F341)),'04_departments'!A341:A396,'04_departments'!C341:C396,"Needs Review")</f>
        <v>Needs Review</v>
      </c>
      <c r="H338" t="str">
        <f>_xlfn.XLOOKUP('01_clean_data'!G338, '04_departments'!$C$5:$C$60,'04_departments'!$D$5:$D$60,"Needs Review")</f>
        <v>Needs Review</v>
      </c>
      <c r="I338" t="str">
        <f>PROPER(TRIM('01_raw_data'!H341))</f>
        <v>Operations Manager</v>
      </c>
      <c r="J338" t="str">
        <f>IFERROR(UPPER('01_raw_data'!I341), "")</f>
        <v>L4</v>
      </c>
      <c r="K338" t="str">
        <f>IFERROR(UPPER('01_raw_data'!J341), "")</f>
        <v>M042</v>
      </c>
      <c r="L338" t="str">
        <f>IFERROR(VLOOKUP(K338,'05_manager_mapping'!$A$5:$B$64,2), "Missing")</f>
        <v>Paul Schneider</v>
      </c>
      <c r="M338" t="str">
        <f>IFERROR(_xlfn.XLOOKUP('01_raw_data'!L341,'06_location_master'!$B$5:$B$60,'06_location_master'!$C$5:$C$60), "Missing Location")</f>
        <v>Hamburg</v>
      </c>
      <c r="N338" t="str">
        <f>IFERROR(_xlfn.XLOOKUP(M338,'06_location_master'!$C$5:$C$60,'06_location_master'!$D$5:$D$60), "Missing Country")</f>
        <v>Germany</v>
      </c>
      <c r="O338" t="str">
        <f>IFERROR(_xlfn.XLOOKUP(M338,'06_location_master'!$C$5:$C$60,'06_location_master'!$E$5:$E$60), "Missing State")</f>
        <v>Hamburg</v>
      </c>
      <c r="P338" s="17">
        <f>IFERROR(--'01_raw_data'!O341,"Missing Date")</f>
        <v>43710</v>
      </c>
      <c r="Q338" s="17" t="str">
        <f>IF(TRIM('01_raw_data'!P341)="","", IFERROR('01_raw_data'!P341, "check"))</f>
        <v/>
      </c>
      <c r="R338" t="str">
        <f>IFERROR(IF(OR(UPPER(TRIM('01_raw_data'!Q341))="A",UPPER(TRIM('01_raw_data'!Q341)="ACTVE"),UPPER(TRIM('01_raw_data'!Q341))="ACTIVE"), "Active", IF(OR(UPPER(TRIM('01_raw_data'!Q341)="INACTIVE"),UPPER(TRIM('01_raw_data'!Q341))="INACTVE"),"Inactive",IF(OR(UPPER(TRIM('01_raw_data'!Q341))="EXITED"), "Exited", IF(OR(UPPER(TRIM('01_raw_data'!Q341))="TERMINATED"), "Terminated", IF(OR(UPPER(TRIM('01_raw_data'!Q341))="LEFT"),"Left",IF(OR(UPPER(TRIM('01_raw_data'!Q341))="RESIGNED"),"Resigned")))))),"Check")</f>
        <v>Active</v>
      </c>
      <c r="S338" s="19">
        <f>IFERROR(IF(VALUE('01_raw_data'!R341)&gt;0,VALUE('01_raw_data'!R341),"Check"),"Check")</f>
        <v>110000</v>
      </c>
      <c r="T338" s="19">
        <f>IFERROR(IF(VALUE('01_raw_data'!S341)&gt;0, VALUE('01_raw_data'!S341), "Check"), "Check")</f>
        <v>5500</v>
      </c>
      <c r="U338">
        <f>IFERROR(VLOOKUP(UPPER(TRIM('01_raw_data'!T341)),'07_performance_master'!$A$5:$B$14,2,FALSE),"Check")</f>
        <v>3</v>
      </c>
      <c r="V338">
        <f>IFERROR(IF(VALUE('01_raw_data'!U341)&gt;0,VALUE('01_raw_data'!U341),"Check"),"Check")</f>
        <v>16</v>
      </c>
      <c r="W338">
        <f>IFERROR(IF(VALUE('01_raw_data'!V341)&gt;=0, VALUE('01_raw_data'!V341), "Check"), "Check")</f>
        <v>4</v>
      </c>
      <c r="X338">
        <f>IFERROR(IF(VALUE('01_raw_data'!W341)&gt;=0, VALUE('01_raw_data'!W341),"Check"), "Check")</f>
        <v>5</v>
      </c>
      <c r="Y338">
        <f>IFERROR(IF(AND(VALUE('01_raw_data'!X341)&gt;=0, VALUE('01_raw_data'!X341)&lt;=100), VALUE('01_raw_data'!X341), "Check"), "Check")</f>
        <v>57</v>
      </c>
      <c r="Z338" t="str">
        <f>IFERROR(IF(OR(UPPER(TRIM('01_raw_data'!Y341))="YES", UPPER(TRIM('01_raw_data'!Y341))="PROMOTED"),"Promoted", IF(OR(UPPER(TRIM('01_raw_data'!Y341))="NO",UPPER(TRIM('01_raw_data'!Y341))="NOT PROMOTED"), "Not Promoted", "Check")),"Check")</f>
        <v>Not Promoted</v>
      </c>
      <c r="AA338" t="str">
        <f>IFERROR(PROPER(TRIM('01_raw_data'!Z341)), "")</f>
        <v>Bachelor'S</v>
      </c>
      <c r="AB338" t="str">
        <f>IFERROR(PROPER(TRIM('01_raw_data'!AA341)),"")</f>
        <v>European Job Board</v>
      </c>
      <c r="AC338" t="str">
        <f>IFERROR(IF(UPPER(TRIM('01_raw_data'!AB341))="HYBRID","Hybrid",IF(OR(UPPER(TRIM('01_raw_data'!AB341))="REMOTE",UPPER(TRIM('01_raw_data'!AB341))="WFH",UPPER(TRIM('01_raw_data'!AB341))="WORK FROM HOME"),"Remote",IF(OR(UPPER(TRIM('01_raw_data'!AB341))="ONSITE",UPPER(TRIM('01_raw_data'!AB341))="ON-SITE",UPPER(TRIM('01_raw_data'!AB341))="OFFICE"),"Office"))),"Check")</f>
        <v>Hybrid</v>
      </c>
      <c r="AD338" t="str">
        <f>IFERROR(VLOOKUP(UPPER(TRIM('01_raw_data'!AC341)),'09_cost_center'!$A$5:$E$19,1,FALSE), "Check")</f>
        <v>EU-CC401</v>
      </c>
      <c r="AE338" t="str">
        <f>IFERROR(IF(OR(UPPER(TRIM('01_raw_data'!AD341))="CONTRACT", UPPER(TRIM('01_raw_data'!AD341))="CONTRACTOR"), "Contract", IF(OR(PROPER(TRIM('01_raw_data'!AD341))="FTE", UPPER(TRIM('01_raw_data'!AD341))="FULL TIME", UPPER(TRIM('01_raw_data'!AD341))="FULL-TIME"), "Full Time", IF(OR(UPPER(TRIM('01_raw_data'!AD341))="INTERN", UPPER(TRIM('01_raw_data'!AD341))="INTERNSHIP"), "Intern", IF(OR(UPPER(TRIM('01_raw_data'!AD341))="PART TIME", UPPER(TRIM('01_raw_data'!AD341))="PART-TIME"), "Part Time")))), "Check")</f>
        <v>Full Time</v>
      </c>
      <c r="AF338">
        <f>IFERROR(IF(AND(VALUE('01_raw_data'!AE341)&gt;=0,VALUE('01_raw_data'!AE341)&lt;=100), VALUE('01_raw_data'!AE341), "Check"), "Check")</f>
        <v>58.5</v>
      </c>
    </row>
    <row r="339" spans="1:32" x14ac:dyDescent="0.2">
      <c r="A339" t="str">
        <f>"E"&amp;TEXT(VALUE(SUBSTITUTE(UPPER(TRIM('01_raw_data'!A342)),"E","")),"0000")</f>
        <v>E0338</v>
      </c>
      <c r="B339" t="str">
        <f>IF('01_raw_data'!B342="", "", PROPER(TRIM('01_raw_data'!B342)))</f>
        <v>Daniel Johnson</v>
      </c>
      <c r="C339" t="str">
        <f>_xlfn.XLOOKUP(PROPER(TRIM('01_raw_data'!C342)),'03_lookups'!$A$4:$A$9,'03_lookups'!$B$4:$B$9,"Needs Review")</f>
        <v>Female</v>
      </c>
      <c r="D339">
        <f>VALUE('01_raw_data'!D342)</f>
        <v>25</v>
      </c>
      <c r="E339" s="17">
        <f>IF(OR('01_raw_data'!E342="", LOWER(TRIM('01_raw_data'!E342))="not available"), "Missing", '01_raw_data'!E342)</f>
        <v>36732</v>
      </c>
      <c r="F339" t="str">
        <f t="shared" si="5"/>
        <v>Valid</v>
      </c>
      <c r="G339" t="str">
        <f>_xlfn.XLOOKUP(UPPER(TRIM('01_raw_data'!F342)),'04_departments'!A342:A397,'04_departments'!C342:C397,"Needs Review")</f>
        <v>Needs Review</v>
      </c>
      <c r="H339" t="str">
        <f>_xlfn.XLOOKUP('01_clean_data'!G339, '04_departments'!$C$5:$C$60,'04_departments'!$D$5:$D$60,"Needs Review")</f>
        <v>Needs Review</v>
      </c>
      <c r="I339" t="str">
        <f>PROPER(TRIM('01_raw_data'!H342))</f>
        <v>Business Analyst</v>
      </c>
      <c r="J339" t="str">
        <f>IFERROR(UPPER('01_raw_data'!I342), "")</f>
        <v>L5</v>
      </c>
      <c r="K339" t="str">
        <f>IFERROR(UPPER('01_raw_data'!J342), "")</f>
        <v>M015</v>
      </c>
      <c r="L339" t="str">
        <f>IFERROR(VLOOKUP(K339,'05_manager_mapping'!$A$5:$B$64,2), "Missing")</f>
        <v>Lea Ryan</v>
      </c>
      <c r="M339" t="str">
        <f>IFERROR(_xlfn.XLOOKUP('01_raw_data'!L342,'06_location_master'!$B$5:$B$60,'06_location_master'!$C$5:$C$60), "Missing Location")</f>
        <v>Dublin</v>
      </c>
      <c r="N339" t="str">
        <f>IFERROR(_xlfn.XLOOKUP(M339,'06_location_master'!$C$5:$C$60,'06_location_master'!$D$5:$D$60), "Missing Country")</f>
        <v>Ireland</v>
      </c>
      <c r="O339" t="str">
        <f>IFERROR(_xlfn.XLOOKUP(M339,'06_location_master'!$C$5:$C$60,'06_location_master'!$E$5:$E$60), "Missing State")</f>
        <v>Leinster</v>
      </c>
      <c r="P339" s="17">
        <f>IFERROR(--'01_raw_data'!O342,"Missing Date")</f>
        <v>44659</v>
      </c>
      <c r="Q339" s="17" t="str">
        <f>IF(TRIM('01_raw_data'!P342)="","", IFERROR('01_raw_data'!P342, "check"))</f>
        <v/>
      </c>
      <c r="R339" t="str">
        <f>IFERROR(IF(OR(UPPER(TRIM('01_raw_data'!Q342))="A",UPPER(TRIM('01_raw_data'!Q342)="ACTVE"),UPPER(TRIM('01_raw_data'!Q342))="ACTIVE"), "Active", IF(OR(UPPER(TRIM('01_raw_data'!Q342)="INACTIVE"),UPPER(TRIM('01_raw_data'!Q342))="INACTVE"),"Inactive",IF(OR(UPPER(TRIM('01_raw_data'!Q342))="EXITED"), "Exited", IF(OR(UPPER(TRIM('01_raw_data'!Q342))="TERMINATED"), "Terminated", IF(OR(UPPER(TRIM('01_raw_data'!Q342))="LEFT"),"Left",IF(OR(UPPER(TRIM('01_raw_data'!Q342))="RESIGNED"),"Resigned")))))),"Check")</f>
        <v>Active</v>
      </c>
      <c r="S339" s="19">
        <f>IFERROR(IF(VALUE('01_raw_data'!R342)&gt;0,VALUE('01_raw_data'!R342),"Check"),"Check")</f>
        <v>146000</v>
      </c>
      <c r="T339" s="19">
        <f>IFERROR(IF(VALUE('01_raw_data'!S342)&gt;0, VALUE('01_raw_data'!S342), "Check"), "Check")</f>
        <v>8800</v>
      </c>
      <c r="U339">
        <f>IFERROR(VLOOKUP(UPPER(TRIM('01_raw_data'!T342)),'07_performance_master'!$A$5:$B$14,2,FALSE),"Check")</f>
        <v>3</v>
      </c>
      <c r="V339">
        <f>IFERROR(IF(VALUE('01_raw_data'!U342)&gt;0,VALUE('01_raw_data'!U342),"Check"),"Check")</f>
        <v>28</v>
      </c>
      <c r="W339">
        <f>IFERROR(IF(VALUE('01_raw_data'!V342)&gt;=0, VALUE('01_raw_data'!V342), "Check"), "Check")</f>
        <v>18</v>
      </c>
      <c r="X339">
        <f>IFERROR(IF(VALUE('01_raw_data'!W342)&gt;=0, VALUE('01_raw_data'!W342),"Check"), "Check")</f>
        <v>1</v>
      </c>
      <c r="Y339">
        <f>IFERROR(IF(AND(VALUE('01_raw_data'!X342)&gt;=0, VALUE('01_raw_data'!X342)&lt;=100), VALUE('01_raw_data'!X342), "Check"), "Check")</f>
        <v>73</v>
      </c>
      <c r="Z339" t="str">
        <f>IFERROR(IF(OR(UPPER(TRIM('01_raw_data'!Y342))="YES", UPPER(TRIM('01_raw_data'!Y342))="PROMOTED"),"Promoted", IF(OR(UPPER(TRIM('01_raw_data'!Y342))="NO",UPPER(TRIM('01_raw_data'!Y342))="NOT PROMOTED"), "Not Promoted", "Check")),"Check")</f>
        <v>Not Promoted</v>
      </c>
      <c r="AA339" t="str">
        <f>IFERROR(PROPER(TRIM('01_raw_data'!Z342)), "")</f>
        <v>Bachelor'S</v>
      </c>
      <c r="AB339" t="str">
        <f>IFERROR(PROPER(TRIM('01_raw_data'!AA342)),"")</f>
        <v>European Job Board</v>
      </c>
      <c r="AC339" t="str">
        <f>IFERROR(IF(UPPER(TRIM('01_raw_data'!AB342))="HYBRID","Hybrid",IF(OR(UPPER(TRIM('01_raw_data'!AB342))="REMOTE",UPPER(TRIM('01_raw_data'!AB342))="WFH",UPPER(TRIM('01_raw_data'!AB342))="WORK FROM HOME"),"Remote",IF(OR(UPPER(TRIM('01_raw_data'!AB342))="ONSITE",UPPER(TRIM('01_raw_data'!AB342))="ON-SITE",UPPER(TRIM('01_raw_data'!AB342))="OFFICE"),"Office"))),"Check")</f>
        <v>Remote</v>
      </c>
      <c r="AD339" t="str">
        <f>IFERROR(VLOOKUP(UPPER(TRIM('01_raw_data'!AC342)),'09_cost_center'!$A$5:$E$19,1,FALSE), "Check")</f>
        <v>EU-CC303</v>
      </c>
      <c r="AE339" t="str">
        <f>IFERROR(IF(OR(UPPER(TRIM('01_raw_data'!AD342))="CONTRACT", UPPER(TRIM('01_raw_data'!AD342))="CONTRACTOR"), "Contract", IF(OR(PROPER(TRIM('01_raw_data'!AD342))="FTE", UPPER(TRIM('01_raw_data'!AD342))="FULL TIME", UPPER(TRIM('01_raw_data'!AD342))="FULL-TIME"), "Full Time", IF(OR(UPPER(TRIM('01_raw_data'!AD342))="INTERN", UPPER(TRIM('01_raw_data'!AD342))="INTERNSHIP"), "Intern", IF(OR(UPPER(TRIM('01_raw_data'!AD342))="PART TIME", UPPER(TRIM('01_raw_data'!AD342))="PART-TIME"), "Part Time")))), "Check")</f>
        <v>Full Time</v>
      </c>
      <c r="AF339">
        <f>IFERROR(IF(AND(VALUE('01_raw_data'!AE342)&gt;=0,VALUE('01_raw_data'!AE342)&lt;=100), VALUE('01_raw_data'!AE342), "Check"), "Check")</f>
        <v>69</v>
      </c>
    </row>
    <row r="340" spans="1:32" x14ac:dyDescent="0.2">
      <c r="A340" t="str">
        <f>"E"&amp;TEXT(VALUE(SUBSTITUTE(UPPER(TRIM('01_raw_data'!A343)),"E","")),"0000")</f>
        <v>E0339</v>
      </c>
      <c r="B340" t="str">
        <f>IF('01_raw_data'!B343="", "", PROPER(TRIM('01_raw_data'!B343)))</f>
        <v>Diego Muller</v>
      </c>
      <c r="C340" t="str">
        <f>_xlfn.XLOOKUP(PROPER(TRIM('01_raw_data'!C343)),'03_lookups'!$A$4:$A$9,'03_lookups'!$B$4:$B$9,"Needs Review")</f>
        <v>Female</v>
      </c>
      <c r="D340">
        <f>VALUE('01_raw_data'!D343)</f>
        <v>45</v>
      </c>
      <c r="E340" s="17">
        <f>IF(OR('01_raw_data'!E343="", LOWER(TRIM('01_raw_data'!E343))="not available"), "Missing", '01_raw_data'!E343)</f>
        <v>29548</v>
      </c>
      <c r="F340" t="str">
        <f t="shared" si="5"/>
        <v>Valid</v>
      </c>
      <c r="G340" t="str">
        <f>_xlfn.XLOOKUP(UPPER(TRIM('01_raw_data'!F343)),'04_departments'!A343:A398,'04_departments'!C343:C398,"Needs Review")</f>
        <v>Needs Review</v>
      </c>
      <c r="H340" t="str">
        <f>_xlfn.XLOOKUP('01_clean_data'!G340, '04_departments'!$C$5:$C$60,'04_departments'!$D$5:$D$60,"Needs Review")</f>
        <v>Needs Review</v>
      </c>
      <c r="I340" t="str">
        <f>PROPER(TRIM('01_raw_data'!H343))</f>
        <v>Sales Development Representative</v>
      </c>
      <c r="J340" t="str">
        <f>IFERROR(UPPER('01_raw_data'!I343), "")</f>
        <v>L3</v>
      </c>
      <c r="K340" t="str">
        <f>IFERROR(UPPER('01_raw_data'!J343), "")</f>
        <v>M026</v>
      </c>
      <c r="L340" t="str">
        <f>IFERROR(VLOOKUP(K340,'05_manager_mapping'!$A$5:$B$64,2), "Missing")</f>
        <v>Sergio Rodrigues</v>
      </c>
      <c r="M340" t="str">
        <f>IFERROR(_xlfn.XLOOKUP('01_raw_data'!L343,'06_location_master'!$B$5:$B$60,'06_location_master'!$C$5:$C$60), "Missing Location")</f>
        <v>Warsaw</v>
      </c>
      <c r="N340" t="str">
        <f>IFERROR(_xlfn.XLOOKUP(M340,'06_location_master'!$C$5:$C$60,'06_location_master'!$D$5:$D$60), "Missing Country")</f>
        <v>Poland</v>
      </c>
      <c r="O340" t="str">
        <f>IFERROR(_xlfn.XLOOKUP(M340,'06_location_master'!$C$5:$C$60,'06_location_master'!$E$5:$E$60), "Missing State")</f>
        <v>Masovian</v>
      </c>
      <c r="P340" s="17">
        <f>IFERROR(--'01_raw_data'!O343,"Missing Date")</f>
        <v>45505</v>
      </c>
      <c r="Q340" s="17" t="str">
        <f>IF(TRIM('01_raw_data'!P343)="","", IFERROR('01_raw_data'!P343, "check"))</f>
        <v/>
      </c>
      <c r="R340" t="str">
        <f>IFERROR(IF(OR(UPPER(TRIM('01_raw_data'!Q343))="A",UPPER(TRIM('01_raw_data'!Q343)="ACTVE"),UPPER(TRIM('01_raw_data'!Q343))="ACTIVE"), "Active", IF(OR(UPPER(TRIM('01_raw_data'!Q343)="INACTIVE"),UPPER(TRIM('01_raw_data'!Q343))="INACTVE"),"Inactive",IF(OR(UPPER(TRIM('01_raw_data'!Q343))="EXITED"), "Exited", IF(OR(UPPER(TRIM('01_raw_data'!Q343))="TERMINATED"), "Terminated", IF(OR(UPPER(TRIM('01_raw_data'!Q343))="LEFT"),"Left",IF(OR(UPPER(TRIM('01_raw_data'!Q343))="RESIGNED"),"Resigned")))))),"Check")</f>
        <v>Active</v>
      </c>
      <c r="S340" s="19">
        <f>IFERROR(IF(VALUE('01_raw_data'!R343)&gt;0,VALUE('01_raw_data'!R343),"Check"),"Check")</f>
        <v>56000</v>
      </c>
      <c r="T340" s="19">
        <f>IFERROR(IF(VALUE('01_raw_data'!S343)&gt;0, VALUE('01_raw_data'!S343), "Check"), "Check")</f>
        <v>1100</v>
      </c>
      <c r="U340">
        <f>IFERROR(VLOOKUP(UPPER(TRIM('01_raw_data'!T343)),'07_performance_master'!$A$5:$B$14,2,FALSE),"Check")</f>
        <v>2</v>
      </c>
      <c r="V340">
        <f>IFERROR(IF(VALUE('01_raw_data'!U343)&gt;0,VALUE('01_raw_data'!U343),"Check"),"Check")</f>
        <v>32</v>
      </c>
      <c r="W340">
        <f>IFERROR(IF(VALUE('01_raw_data'!V343)&gt;=0, VALUE('01_raw_data'!V343), "Check"), "Check")</f>
        <v>11</v>
      </c>
      <c r="X340">
        <f>IFERROR(IF(VALUE('01_raw_data'!W343)&gt;=0, VALUE('01_raw_data'!W343),"Check"), "Check")</f>
        <v>0</v>
      </c>
      <c r="Y340">
        <f>IFERROR(IF(AND(VALUE('01_raw_data'!X343)&gt;=0, VALUE('01_raw_data'!X343)&lt;=100), VALUE('01_raw_data'!X343), "Check"), "Check")</f>
        <v>56</v>
      </c>
      <c r="Z340" t="str">
        <f>IFERROR(IF(OR(UPPER(TRIM('01_raw_data'!Y343))="YES", UPPER(TRIM('01_raw_data'!Y343))="PROMOTED"),"Promoted", IF(OR(UPPER(TRIM('01_raw_data'!Y343))="NO",UPPER(TRIM('01_raw_data'!Y343))="NOT PROMOTED"), "Not Promoted", "Check")),"Check")</f>
        <v>Not Promoted</v>
      </c>
      <c r="AA340" t="str">
        <f>IFERROR(PROPER(TRIM('01_raw_data'!Z343)), "")</f>
        <v>Bachelor'S</v>
      </c>
      <c r="AB340" t="str">
        <f>IFERROR(PROPER(TRIM('01_raw_data'!AA343)),"")</f>
        <v>Company Careers Page</v>
      </c>
      <c r="AC340" t="str">
        <f>IFERROR(IF(UPPER(TRIM('01_raw_data'!AB343))="HYBRID","Hybrid",IF(OR(UPPER(TRIM('01_raw_data'!AB343))="REMOTE",UPPER(TRIM('01_raw_data'!AB343))="WFH",UPPER(TRIM('01_raw_data'!AB343))="WORK FROM HOME"),"Remote",IF(OR(UPPER(TRIM('01_raw_data'!AB343))="ONSITE",UPPER(TRIM('01_raw_data'!AB343))="ON-SITE",UPPER(TRIM('01_raw_data'!AB343))="OFFICE"),"Office"))),"Check")</f>
        <v>Hybrid</v>
      </c>
      <c r="AD340" t="str">
        <f>IFERROR(VLOOKUP(UPPER(TRIM('01_raw_data'!AC343)),'09_cost_center'!$A$5:$E$19,1,FALSE), "Check")</f>
        <v>EU-CC201</v>
      </c>
      <c r="AE340" t="str">
        <f>IFERROR(IF(OR(UPPER(TRIM('01_raw_data'!AD343))="CONTRACT", UPPER(TRIM('01_raw_data'!AD343))="CONTRACTOR"), "Contract", IF(OR(PROPER(TRIM('01_raw_data'!AD343))="FTE", UPPER(TRIM('01_raw_data'!AD343))="FULL TIME", UPPER(TRIM('01_raw_data'!AD343))="FULL-TIME"), "Full Time", IF(OR(UPPER(TRIM('01_raw_data'!AD343))="INTERN", UPPER(TRIM('01_raw_data'!AD343))="INTERNSHIP"), "Intern", IF(OR(UPPER(TRIM('01_raw_data'!AD343))="PART TIME", UPPER(TRIM('01_raw_data'!AD343))="PART-TIME"), "Part Time")))), "Check")</f>
        <v>Full Time</v>
      </c>
      <c r="AF340">
        <f>IFERROR(IF(AND(VALUE('01_raw_data'!AE343)&gt;=0,VALUE('01_raw_data'!AE343)&lt;=100), VALUE('01_raw_data'!AE343), "Check"), "Check")</f>
        <v>55.6</v>
      </c>
    </row>
    <row r="341" spans="1:32" x14ac:dyDescent="0.2">
      <c r="A341" t="str">
        <f>"E"&amp;TEXT(VALUE(SUBSTITUTE(UPPER(TRIM('01_raw_data'!A344)),"E","")),"0000")</f>
        <v>E0340</v>
      </c>
      <c r="B341" t="str">
        <f>IF('01_raw_data'!B344="", "", PROPER(TRIM('01_raw_data'!B344)))</f>
        <v>Natalia Johansson</v>
      </c>
      <c r="C341" t="str">
        <f>_xlfn.XLOOKUP(PROPER(TRIM('01_raw_data'!C344)),'03_lookups'!$A$4:$A$9,'03_lookups'!$B$4:$B$9,"Needs Review")</f>
        <v>Female</v>
      </c>
      <c r="D341">
        <f>VALUE('01_raw_data'!D344)</f>
        <v>26</v>
      </c>
      <c r="E341" s="17">
        <f>IF(OR('01_raw_data'!E344="", LOWER(TRIM('01_raw_data'!E344))="not available"), "Missing", '01_raw_data'!E344)</f>
        <v>36521</v>
      </c>
      <c r="F341" t="str">
        <f t="shared" si="5"/>
        <v>Valid</v>
      </c>
      <c r="G341" t="str">
        <f>_xlfn.XLOOKUP(UPPER(TRIM('01_raw_data'!F344)),'04_departments'!A344:A399,'04_departments'!C344:C399,"Needs Review")</f>
        <v>Needs Review</v>
      </c>
      <c r="H341" t="str">
        <f>_xlfn.XLOOKUP('01_clean_data'!G341, '04_departments'!$C$5:$C$60,'04_departments'!$D$5:$D$60,"Needs Review")</f>
        <v>Needs Review</v>
      </c>
      <c r="I341" t="str">
        <f>PROPER(TRIM('01_raw_data'!H344))</f>
        <v>Senior Software Engineer</v>
      </c>
      <c r="J341" t="str">
        <f>IFERROR(UPPER('01_raw_data'!I344), "")</f>
        <v>L3</v>
      </c>
      <c r="K341" t="str">
        <f>IFERROR(UPPER('01_raw_data'!J344), "")</f>
        <v>M030</v>
      </c>
      <c r="L341" t="str">
        <f>IFERROR(VLOOKUP(K341,'05_manager_mapping'!$A$5:$B$64,2), "Missing")</f>
        <v>Sem Thomas</v>
      </c>
      <c r="M341" t="str">
        <f>IFERROR(_xlfn.XLOOKUP('01_raw_data'!L344,'06_location_master'!$B$5:$B$60,'06_location_master'!$C$5:$C$60), "Missing Location")</f>
        <v>London</v>
      </c>
      <c r="N341" t="str">
        <f>IFERROR(_xlfn.XLOOKUP(M341,'06_location_master'!$C$5:$C$60,'06_location_master'!$D$5:$D$60), "Missing Country")</f>
        <v>United Kingdom</v>
      </c>
      <c r="O341" t="str">
        <f>IFERROR(_xlfn.XLOOKUP(M341,'06_location_master'!$C$5:$C$60,'06_location_master'!$E$5:$E$60), "Missing State")</f>
        <v>England</v>
      </c>
      <c r="P341" s="17">
        <f>IFERROR(--'01_raw_data'!O344,"Missing Date")</f>
        <v>45650</v>
      </c>
      <c r="Q341" s="17" t="str">
        <f>IF(TRIM('01_raw_data'!P344)="","", IFERROR('01_raw_data'!P344, "check"))</f>
        <v/>
      </c>
      <c r="R341" t="str">
        <f>IFERROR(IF(OR(UPPER(TRIM('01_raw_data'!Q344))="A",UPPER(TRIM('01_raw_data'!Q344)="ACTVE"),UPPER(TRIM('01_raw_data'!Q344))="ACTIVE"), "Active", IF(OR(UPPER(TRIM('01_raw_data'!Q344)="INACTIVE"),UPPER(TRIM('01_raw_data'!Q344))="INACTVE"),"Inactive",IF(OR(UPPER(TRIM('01_raw_data'!Q344))="EXITED"), "Exited", IF(OR(UPPER(TRIM('01_raw_data'!Q344))="TERMINATED"), "Terminated", IF(OR(UPPER(TRIM('01_raw_data'!Q344))="LEFT"),"Left",IF(OR(UPPER(TRIM('01_raw_data'!Q344))="RESIGNED"),"Resigned")))))),"Check")</f>
        <v>Active</v>
      </c>
      <c r="S341" s="19">
        <f>IFERROR(IF(VALUE('01_raw_data'!R344)&gt;0,VALUE('01_raw_data'!R344),"Check"),"Check")</f>
        <v>82000</v>
      </c>
      <c r="T341" s="19">
        <f>IFERROR(IF(VALUE('01_raw_data'!S344)&gt;0, VALUE('01_raw_data'!S344), "Check"), "Check")</f>
        <v>4100</v>
      </c>
      <c r="U341">
        <f>IFERROR(VLOOKUP(UPPER(TRIM('01_raw_data'!T344)),'07_performance_master'!$A$5:$B$14,2,FALSE),"Check")</f>
        <v>3</v>
      </c>
      <c r="V341">
        <f>IFERROR(IF(VALUE('01_raw_data'!U344)&gt;0,VALUE('01_raw_data'!U344),"Check"),"Check")</f>
        <v>8</v>
      </c>
      <c r="W341">
        <f>IFERROR(IF(VALUE('01_raw_data'!V344)&gt;=0, VALUE('01_raw_data'!V344), "Check"), "Check")</f>
        <v>22</v>
      </c>
      <c r="X341">
        <f>IFERROR(IF(VALUE('01_raw_data'!W344)&gt;=0, VALUE('01_raw_data'!W344),"Check"), "Check")</f>
        <v>6</v>
      </c>
      <c r="Y341">
        <f>IFERROR(IF(AND(VALUE('01_raw_data'!X344)&gt;=0, VALUE('01_raw_data'!X344)&lt;=100), VALUE('01_raw_data'!X344), "Check"), "Check")</f>
        <v>71</v>
      </c>
      <c r="Z341" t="str">
        <f>IFERROR(IF(OR(UPPER(TRIM('01_raw_data'!Y344))="YES", UPPER(TRIM('01_raw_data'!Y344))="PROMOTED"),"Promoted", IF(OR(UPPER(TRIM('01_raw_data'!Y344))="NO",UPPER(TRIM('01_raw_data'!Y344))="NOT PROMOTED"), "Not Promoted", "Check")),"Check")</f>
        <v>Not Promoted</v>
      </c>
      <c r="AA341" t="str">
        <f>IFERROR(PROPER(TRIM('01_raw_data'!Z344)), "")</f>
        <v>Phd</v>
      </c>
      <c r="AB341" t="str">
        <f>IFERROR(PROPER(TRIM('01_raw_data'!AA344)),"")</f>
        <v>Employee Referral</v>
      </c>
      <c r="AC341" t="str">
        <f>IFERROR(IF(UPPER(TRIM('01_raw_data'!AB344))="HYBRID","Hybrid",IF(OR(UPPER(TRIM('01_raw_data'!AB344))="REMOTE",UPPER(TRIM('01_raw_data'!AB344))="WFH",UPPER(TRIM('01_raw_data'!AB344))="WORK FROM HOME"),"Remote",IF(OR(UPPER(TRIM('01_raw_data'!AB344))="ONSITE",UPPER(TRIM('01_raw_data'!AB344))="ON-SITE",UPPER(TRIM('01_raw_data'!AB344))="OFFICE"),"Office"))),"Check")</f>
        <v>Hybrid</v>
      </c>
      <c r="AD341" t="str">
        <f>IFERROR(VLOOKUP(UPPER(TRIM('01_raw_data'!AC344)),'09_cost_center'!$A$5:$E$19,1,FALSE), "Check")</f>
        <v>EU-CC101</v>
      </c>
      <c r="AE341" t="str">
        <f>IFERROR(IF(OR(UPPER(TRIM('01_raw_data'!AD344))="CONTRACT", UPPER(TRIM('01_raw_data'!AD344))="CONTRACTOR"), "Contract", IF(OR(PROPER(TRIM('01_raw_data'!AD344))="FTE", UPPER(TRIM('01_raw_data'!AD344))="FULL TIME", UPPER(TRIM('01_raw_data'!AD344))="FULL-TIME"), "Full Time", IF(OR(UPPER(TRIM('01_raw_data'!AD344))="INTERN", UPPER(TRIM('01_raw_data'!AD344))="INTERNSHIP"), "Intern", IF(OR(UPPER(TRIM('01_raw_data'!AD344))="PART TIME", UPPER(TRIM('01_raw_data'!AD344))="PART-TIME"), "Part Time")))), "Check")</f>
        <v>Full Time</v>
      </c>
      <c r="AF341">
        <f>IFERROR(IF(AND(VALUE('01_raw_data'!AE344)&gt;=0,VALUE('01_raw_data'!AE344)&lt;=100), VALUE('01_raw_data'!AE344), "Check"), "Check")</f>
        <v>60.8</v>
      </c>
    </row>
    <row r="342" spans="1:32" x14ac:dyDescent="0.2">
      <c r="A342" t="str">
        <f>"E"&amp;TEXT(VALUE(SUBSTITUTE(UPPER(TRIM('01_raw_data'!A345)),"E","")),"0000")</f>
        <v>E0341</v>
      </c>
      <c r="B342" t="str">
        <f>IF('01_raw_data'!B345="", "", PROPER(TRIM('01_raw_data'!B345)))</f>
        <v>Mia Wozniak</v>
      </c>
      <c r="C342" t="str">
        <f>_xlfn.XLOOKUP(PROPER(TRIM('01_raw_data'!C345)),'03_lookups'!$A$4:$A$9,'03_lookups'!$B$4:$B$9,"Needs Review")</f>
        <v>Female</v>
      </c>
      <c r="D342">
        <f>VALUE('01_raw_data'!D345)</f>
        <v>32</v>
      </c>
      <c r="E342" s="17">
        <f>IF(OR('01_raw_data'!E345="", LOWER(TRIM('01_raw_data'!E345))="not available"), "Missing", '01_raw_data'!E345)</f>
        <v>34400</v>
      </c>
      <c r="F342" t="str">
        <f t="shared" si="5"/>
        <v>Valid</v>
      </c>
      <c r="G342" t="str">
        <f>_xlfn.XLOOKUP(UPPER(TRIM('01_raw_data'!F345)),'04_departments'!A345:A400,'04_departments'!C345:C400,"Needs Review")</f>
        <v>Needs Review</v>
      </c>
      <c r="H342" t="str">
        <f>_xlfn.XLOOKUP('01_clean_data'!G342, '04_departments'!$C$5:$C$60,'04_departments'!$D$5:$D$60,"Needs Review")</f>
        <v>Needs Review</v>
      </c>
      <c r="I342" t="str">
        <f>PROPER(TRIM('01_raw_data'!H345))</f>
        <v>It Manager</v>
      </c>
      <c r="J342" t="str">
        <f>IFERROR(UPPER('01_raw_data'!I345), "")</f>
        <v>L6</v>
      </c>
      <c r="K342" t="str">
        <f>IFERROR(UPPER('01_raw_data'!J345), "")</f>
        <v>M045</v>
      </c>
      <c r="L342" t="str">
        <f>IFERROR(VLOOKUP(K342,'05_manager_mapping'!$A$5:$B$64,2), "Missing")</f>
        <v>Bram Robert</v>
      </c>
      <c r="M342" t="str">
        <f>IFERROR(_xlfn.XLOOKUP('01_raw_data'!L345,'06_location_master'!$B$5:$B$60,'06_location_master'!$C$5:$C$60), "Missing Location")</f>
        <v>Stockholm</v>
      </c>
      <c r="N342" t="str">
        <f>IFERROR(_xlfn.XLOOKUP(M342,'06_location_master'!$C$5:$C$60,'06_location_master'!$D$5:$D$60), "Missing Country")</f>
        <v>Sweden</v>
      </c>
      <c r="O342" t="str">
        <f>IFERROR(_xlfn.XLOOKUP(M342,'06_location_master'!$C$5:$C$60,'06_location_master'!$E$5:$E$60), "Missing State")</f>
        <v>Stockholm County</v>
      </c>
      <c r="P342" s="17">
        <f>IFERROR(--'01_raw_data'!O345,"Missing Date")</f>
        <v>45100</v>
      </c>
      <c r="Q342" s="17">
        <f>IF(TRIM('01_raw_data'!P345)="","", IFERROR('01_raw_data'!P345, "check"))</f>
        <v>45584</v>
      </c>
      <c r="R342" t="str">
        <f>IFERROR(IF(OR(UPPER(TRIM('01_raw_data'!Q345))="A",UPPER(TRIM('01_raw_data'!Q345)="ACTVE"),UPPER(TRIM('01_raw_data'!Q345))="ACTIVE"), "Active", IF(OR(UPPER(TRIM('01_raw_data'!Q345)="INACTIVE"),UPPER(TRIM('01_raw_data'!Q345))="INACTVE"),"Inactive",IF(OR(UPPER(TRIM('01_raw_data'!Q345))="EXITED"), "Exited", IF(OR(UPPER(TRIM('01_raw_data'!Q345))="TERMINATED"), "Terminated", IF(OR(UPPER(TRIM('01_raw_data'!Q345))="LEFT"),"Left",IF(OR(UPPER(TRIM('01_raw_data'!Q345))="RESIGNED"),"Resigned")))))),"Check")</f>
        <v>Exited</v>
      </c>
      <c r="S342" s="19">
        <f>IFERROR(IF(VALUE('01_raw_data'!R345)&gt;0,VALUE('01_raw_data'!R345),"Check"),"Check")</f>
        <v>210000</v>
      </c>
      <c r="T342" s="19">
        <f>IFERROR(IF(VALUE('01_raw_data'!S345)&gt;0, VALUE('01_raw_data'!S345), "Check"), "Check")</f>
        <v>2100</v>
      </c>
      <c r="U342">
        <f>IFERROR(VLOOKUP(UPPER(TRIM('01_raw_data'!T345)),'07_performance_master'!$A$5:$B$14,2,FALSE),"Check")</f>
        <v>1</v>
      </c>
      <c r="V342">
        <f>IFERROR(IF(VALUE('01_raw_data'!U345)&gt;0,VALUE('01_raw_data'!U345),"Check"),"Check")</f>
        <v>30</v>
      </c>
      <c r="W342">
        <f>IFERROR(IF(VALUE('01_raw_data'!V345)&gt;=0, VALUE('01_raw_data'!V345), "Check"), "Check")</f>
        <v>5</v>
      </c>
      <c r="X342">
        <f>IFERROR(IF(VALUE('01_raw_data'!W345)&gt;=0, VALUE('01_raw_data'!W345),"Check"), "Check")</f>
        <v>5</v>
      </c>
      <c r="Y342">
        <f>IFERROR(IF(AND(VALUE('01_raw_data'!X345)&gt;=0, VALUE('01_raw_data'!X345)&lt;=100), VALUE('01_raw_data'!X345), "Check"), "Check")</f>
        <v>28</v>
      </c>
      <c r="Z342" t="str">
        <f>IFERROR(IF(OR(UPPER(TRIM('01_raw_data'!Y345))="YES", UPPER(TRIM('01_raw_data'!Y345))="PROMOTED"),"Promoted", IF(OR(UPPER(TRIM('01_raw_data'!Y345))="NO",UPPER(TRIM('01_raw_data'!Y345))="NOT PROMOTED"), "Not Promoted", "Check")),"Check")</f>
        <v>Not Promoted</v>
      </c>
      <c r="AA342" t="str">
        <f>IFERROR(PROPER(TRIM('01_raw_data'!Z345)), "")</f>
        <v>Master'S</v>
      </c>
      <c r="AB342" t="str">
        <f>IFERROR(PROPER(TRIM('01_raw_data'!AA345)),"")</f>
        <v>Internal Transfer</v>
      </c>
      <c r="AC342" t="str">
        <f>IFERROR(IF(UPPER(TRIM('01_raw_data'!AB345))="HYBRID","Hybrid",IF(OR(UPPER(TRIM('01_raw_data'!AB345))="REMOTE",UPPER(TRIM('01_raw_data'!AB345))="WFH",UPPER(TRIM('01_raw_data'!AB345))="WORK FROM HOME"),"Remote",IF(OR(UPPER(TRIM('01_raw_data'!AB345))="ONSITE",UPPER(TRIM('01_raw_data'!AB345))="ON-SITE",UPPER(TRIM('01_raw_data'!AB345))="OFFICE"),"Office"))),"Check")</f>
        <v>Hybrid</v>
      </c>
      <c r="AD342" t="str">
        <f>IFERROR(VLOOKUP(UPPER(TRIM('01_raw_data'!AC345)),'09_cost_center'!$A$5:$E$19,1,FALSE), "Check")</f>
        <v>EU-CC104</v>
      </c>
      <c r="AE342" t="str">
        <f>IFERROR(IF(OR(UPPER(TRIM('01_raw_data'!AD345))="CONTRACT", UPPER(TRIM('01_raw_data'!AD345))="CONTRACTOR"), "Contract", IF(OR(PROPER(TRIM('01_raw_data'!AD345))="FTE", UPPER(TRIM('01_raw_data'!AD345))="FULL TIME", UPPER(TRIM('01_raw_data'!AD345))="FULL-TIME"), "Full Time", IF(OR(UPPER(TRIM('01_raw_data'!AD345))="INTERN", UPPER(TRIM('01_raw_data'!AD345))="INTERNSHIP"), "Intern", IF(OR(UPPER(TRIM('01_raw_data'!AD345))="PART TIME", UPPER(TRIM('01_raw_data'!AD345))="PART-TIME"), "Part Time")))), "Check")</f>
        <v>Part Time</v>
      </c>
      <c r="AF342">
        <f>IFERROR(IF(AND(VALUE('01_raw_data'!AE345)&gt;=0,VALUE('01_raw_data'!AE345)&lt;=100), VALUE('01_raw_data'!AE345), "Check"), "Check")</f>
        <v>33.799999999999997</v>
      </c>
    </row>
    <row r="343" spans="1:32" x14ac:dyDescent="0.2">
      <c r="A343" t="str">
        <f>"E"&amp;TEXT(VALUE(SUBSTITUTE(UPPER(TRIM('01_raw_data'!A346)),"E","")),"0000")</f>
        <v>E0342</v>
      </c>
      <c r="B343" t="str">
        <f>IF('01_raw_data'!B346="", "", PROPER(TRIM('01_raw_data'!B346)))</f>
        <v>Anna Van Dijk</v>
      </c>
      <c r="C343" t="str">
        <f>_xlfn.XLOOKUP(PROPER(TRIM('01_raw_data'!C346)),'03_lookups'!$A$4:$A$9,'03_lookups'!$B$4:$B$9,"Needs Review")</f>
        <v>Male</v>
      </c>
      <c r="D343">
        <f>VALUE('01_raw_data'!D346)</f>
        <v>59</v>
      </c>
      <c r="E343" s="17">
        <f>IF(OR('01_raw_data'!E346="", LOWER(TRIM('01_raw_data'!E346))="not available"), "Missing", '01_raw_data'!E346)</f>
        <v>24298</v>
      </c>
      <c r="F343" t="str">
        <f t="shared" si="5"/>
        <v>Valid</v>
      </c>
      <c r="G343" t="str">
        <f>_xlfn.XLOOKUP(UPPER(TRIM('01_raw_data'!F346)),'04_departments'!A346:A401,'04_departments'!C346:C401,"Needs Review")</f>
        <v>Needs Review</v>
      </c>
      <c r="H343" t="str">
        <f>_xlfn.XLOOKUP('01_clean_data'!G343, '04_departments'!$C$5:$C$60,'04_departments'!$D$5:$D$60,"Needs Review")</f>
        <v>Needs Review</v>
      </c>
      <c r="I343" t="str">
        <f>PROPER(TRIM('01_raw_data'!H346))</f>
        <v>Operations Analyst</v>
      </c>
      <c r="J343" t="str">
        <f>IFERROR(UPPER('01_raw_data'!I346), "")</f>
        <v>L1</v>
      </c>
      <c r="K343" t="str">
        <f>IFERROR(UPPER('01_raw_data'!J346), "")</f>
        <v>M042</v>
      </c>
      <c r="L343" t="str">
        <f>IFERROR(VLOOKUP(K343,'05_manager_mapping'!$A$5:$B$64,2), "Missing")</f>
        <v>Paul Schneider</v>
      </c>
      <c r="M343" t="str">
        <f>IFERROR(_xlfn.XLOOKUP('01_raw_data'!L346,'06_location_master'!$B$5:$B$60,'06_location_master'!$C$5:$C$60), "Missing Location")</f>
        <v>Missing Location</v>
      </c>
      <c r="N343" t="str">
        <f>IFERROR(_xlfn.XLOOKUP(M343,'06_location_master'!$C$5:$C$60,'06_location_master'!$D$5:$D$60), "Missing Country")</f>
        <v>Missing Country</v>
      </c>
      <c r="O343" t="str">
        <f>IFERROR(_xlfn.XLOOKUP(M343,'06_location_master'!$C$5:$C$60,'06_location_master'!$E$5:$E$60), "Missing State")</f>
        <v>Missing State</v>
      </c>
      <c r="P343" s="17">
        <f>IFERROR(--'01_raw_data'!O346,"Missing Date")</f>
        <v>44549</v>
      </c>
      <c r="Q343" s="17" t="str">
        <f>IF(TRIM('01_raw_data'!P346)="","", IFERROR('01_raw_data'!P346, "check"))</f>
        <v/>
      </c>
      <c r="R343" t="str">
        <f>IFERROR(IF(OR(UPPER(TRIM('01_raw_data'!Q346))="A",UPPER(TRIM('01_raw_data'!Q346)="ACTVE"),UPPER(TRIM('01_raw_data'!Q346))="ACTIVE"), "Active", IF(OR(UPPER(TRIM('01_raw_data'!Q346)="INACTIVE"),UPPER(TRIM('01_raw_data'!Q346))="INACTVE"),"Inactive",IF(OR(UPPER(TRIM('01_raw_data'!Q346))="EXITED"), "Exited", IF(OR(UPPER(TRIM('01_raw_data'!Q346))="TERMINATED"), "Terminated", IF(OR(UPPER(TRIM('01_raw_data'!Q346))="LEFT"),"Left",IF(OR(UPPER(TRIM('01_raw_data'!Q346))="RESIGNED"),"Resigned")))))),"Check")</f>
        <v>Active</v>
      </c>
      <c r="S343" s="19">
        <f>IFERROR(IF(VALUE('01_raw_data'!R346)&gt;0,VALUE('01_raw_data'!R346),"Check"),"Check")</f>
        <v>37000</v>
      </c>
      <c r="T343" s="19">
        <f>IFERROR(IF(VALUE('01_raw_data'!S346)&gt;0, VALUE('01_raw_data'!S346), "Check"), "Check")</f>
        <v>5200</v>
      </c>
      <c r="U343">
        <f>IFERROR(VLOOKUP(UPPER(TRIM('01_raw_data'!T346)),'07_performance_master'!$A$5:$B$14,2,FALSE),"Check")</f>
        <v>5</v>
      </c>
      <c r="V343">
        <f>IFERROR(IF(VALUE('01_raw_data'!U346)&gt;0,VALUE('01_raw_data'!U346),"Check"),"Check")</f>
        <v>29</v>
      </c>
      <c r="W343">
        <f>IFERROR(IF(VALUE('01_raw_data'!V346)&gt;=0, VALUE('01_raw_data'!V346), "Check"), "Check")</f>
        <v>12</v>
      </c>
      <c r="X343">
        <f>IFERROR(IF(VALUE('01_raw_data'!W346)&gt;=0, VALUE('01_raw_data'!W346),"Check"), "Check")</f>
        <v>0</v>
      </c>
      <c r="Y343">
        <f>IFERROR(IF(AND(VALUE('01_raw_data'!X346)&gt;=0, VALUE('01_raw_data'!X346)&lt;=100), VALUE('01_raw_data'!X346), "Check"), "Check")</f>
        <v>86</v>
      </c>
      <c r="Z343" t="str">
        <f>IFERROR(IF(OR(UPPER(TRIM('01_raw_data'!Y346))="YES", UPPER(TRIM('01_raw_data'!Y346))="PROMOTED"),"Promoted", IF(OR(UPPER(TRIM('01_raw_data'!Y346))="NO",UPPER(TRIM('01_raw_data'!Y346))="NOT PROMOTED"), "Not Promoted", "Check")),"Check")</f>
        <v>Not Promoted</v>
      </c>
      <c r="AA343" t="str">
        <f>IFERROR(PROPER(TRIM('01_raw_data'!Z346)), "")</f>
        <v>Bachelor'S</v>
      </c>
      <c r="AB343" t="str">
        <f>IFERROR(PROPER(TRIM('01_raw_data'!AA346)),"")</f>
        <v>Company Careers Page</v>
      </c>
      <c r="AC343" t="str">
        <f>IFERROR(IF(UPPER(TRIM('01_raw_data'!AB346))="HYBRID","Hybrid",IF(OR(UPPER(TRIM('01_raw_data'!AB346))="REMOTE",UPPER(TRIM('01_raw_data'!AB346))="WFH",UPPER(TRIM('01_raw_data'!AB346))="WORK FROM HOME"),"Remote",IF(OR(UPPER(TRIM('01_raw_data'!AB346))="ONSITE",UPPER(TRIM('01_raw_data'!AB346))="ON-SITE",UPPER(TRIM('01_raw_data'!AB346))="OFFICE"),"Office"))),"Check")</f>
        <v>Hybrid</v>
      </c>
      <c r="AD343" t="str">
        <f>IFERROR(VLOOKUP(UPPER(TRIM('01_raw_data'!AC346)),'09_cost_center'!$A$5:$E$19,1,FALSE), "Check")</f>
        <v>EU-CC401</v>
      </c>
      <c r="AE343" t="str">
        <f>IFERROR(IF(OR(UPPER(TRIM('01_raw_data'!AD346))="CONTRACT", UPPER(TRIM('01_raw_data'!AD346))="CONTRACTOR"), "Contract", IF(OR(PROPER(TRIM('01_raw_data'!AD346))="FTE", UPPER(TRIM('01_raw_data'!AD346))="FULL TIME", UPPER(TRIM('01_raw_data'!AD346))="FULL-TIME"), "Full Time", IF(OR(UPPER(TRIM('01_raw_data'!AD346))="INTERN", UPPER(TRIM('01_raw_data'!AD346))="INTERNSHIP"), "Intern", IF(OR(UPPER(TRIM('01_raw_data'!AD346))="PART TIME", UPPER(TRIM('01_raw_data'!AD346))="PART-TIME"), "Part Time")))), "Check")</f>
        <v>Full Time</v>
      </c>
      <c r="AF343">
        <f>IFERROR(IF(AND(VALUE('01_raw_data'!AE346)&gt;=0,VALUE('01_raw_data'!AE346)&lt;=100), VALUE('01_raw_data'!AE346), "Check"), "Check")</f>
        <v>92.3</v>
      </c>
    </row>
    <row r="344" spans="1:32" x14ac:dyDescent="0.2">
      <c r="A344" t="str">
        <f>"E"&amp;TEXT(VALUE(SUBSTITUTE(UPPER(TRIM('01_raw_data'!A347)),"E","")),"0000")</f>
        <v>E0343</v>
      </c>
      <c r="B344" t="str">
        <f>IF('01_raw_data'!B347="", "", PROPER(TRIM('01_raw_data'!B347)))</f>
        <v>Finn Fischer</v>
      </c>
      <c r="C344" t="str">
        <f>_xlfn.XLOOKUP(PROPER(TRIM('01_raw_data'!C347)),'03_lookups'!$A$4:$A$9,'03_lookups'!$B$4:$B$9,"Needs Review")</f>
        <v>Female</v>
      </c>
      <c r="D344">
        <f>VALUE('01_raw_data'!D347)</f>
        <v>44</v>
      </c>
      <c r="E344" s="17">
        <f>IF(OR('01_raw_data'!E347="", LOWER(TRIM('01_raw_data'!E347))="not available"), "Missing", '01_raw_data'!E347)</f>
        <v>30043</v>
      </c>
      <c r="F344" t="str">
        <f t="shared" si="5"/>
        <v>Valid</v>
      </c>
      <c r="G344" t="str">
        <f>_xlfn.XLOOKUP(UPPER(TRIM('01_raw_data'!F347)),'04_departments'!A347:A402,'04_departments'!C347:C402,"Needs Review")</f>
        <v>Needs Review</v>
      </c>
      <c r="H344" t="str">
        <f>_xlfn.XLOOKUP('01_clean_data'!G344, '04_departments'!$C$5:$C$60,'04_departments'!$D$5:$D$60,"Needs Review")</f>
        <v>Needs Review</v>
      </c>
      <c r="I344" t="str">
        <f>PROPER(TRIM('01_raw_data'!H347))</f>
        <v>Data Scientist</v>
      </c>
      <c r="J344" t="str">
        <f>IFERROR(UPPER('01_raw_data'!I347), "")</f>
        <v>L2</v>
      </c>
      <c r="K344" t="str">
        <f>IFERROR(UPPER('01_raw_data'!J347), "")</f>
        <v>M037</v>
      </c>
      <c r="L344" t="str">
        <f>IFERROR(VLOOKUP(K344,'05_manager_mapping'!$A$5:$B$64,2), "Missing")</f>
        <v>Elsa Andersson</v>
      </c>
      <c r="M344" t="str">
        <f>IFERROR(_xlfn.XLOOKUP('01_raw_data'!L347,'06_location_master'!$B$5:$B$60,'06_location_master'!$C$5:$C$60), "Missing Location")</f>
        <v>Missing Location</v>
      </c>
      <c r="N344" t="str">
        <f>IFERROR(_xlfn.XLOOKUP(M344,'06_location_master'!$C$5:$C$60,'06_location_master'!$D$5:$D$60), "Missing Country")</f>
        <v>Missing Country</v>
      </c>
      <c r="O344" t="str">
        <f>IFERROR(_xlfn.XLOOKUP(M344,'06_location_master'!$C$5:$C$60,'06_location_master'!$E$5:$E$60), "Missing State")</f>
        <v>Missing State</v>
      </c>
      <c r="P344" s="17">
        <f>IFERROR(--'01_raw_data'!O347,"Missing Date")</f>
        <v>43313</v>
      </c>
      <c r="Q344" s="17">
        <f>IF(TRIM('01_raw_data'!P347)="","", IFERROR('01_raw_data'!P347, "check"))</f>
        <v>45114</v>
      </c>
      <c r="R344" t="str">
        <f>IFERROR(IF(OR(UPPER(TRIM('01_raw_data'!Q347))="A",UPPER(TRIM('01_raw_data'!Q347)="ACTVE"),UPPER(TRIM('01_raw_data'!Q347))="ACTIVE"), "Active", IF(OR(UPPER(TRIM('01_raw_data'!Q347)="INACTIVE"),UPPER(TRIM('01_raw_data'!Q347))="INACTVE"),"Inactive",IF(OR(UPPER(TRIM('01_raw_data'!Q347))="EXITED"), "Exited", IF(OR(UPPER(TRIM('01_raw_data'!Q347))="TERMINATED"), "Terminated", IF(OR(UPPER(TRIM('01_raw_data'!Q347))="LEFT"),"Left",IF(OR(UPPER(TRIM('01_raw_data'!Q347))="RESIGNED"),"Resigned")))))),"Check")</f>
        <v>Exited</v>
      </c>
      <c r="S344" s="19">
        <f>IFERROR(IF(VALUE('01_raw_data'!R347)&gt;0,VALUE('01_raw_data'!R347),"Check"),"Check")</f>
        <v>62000</v>
      </c>
      <c r="T344" s="19">
        <f>IFERROR(IF(VALUE('01_raw_data'!S347)&gt;0, VALUE('01_raw_data'!S347), "Check"), "Check")</f>
        <v>5600</v>
      </c>
      <c r="U344">
        <f>IFERROR(VLOOKUP(UPPER(TRIM('01_raw_data'!T347)),'07_performance_master'!$A$5:$B$14,2,FALSE),"Check")</f>
        <v>4</v>
      </c>
      <c r="V344">
        <f>IFERROR(IF(VALUE('01_raw_data'!U347)&gt;0,VALUE('01_raw_data'!U347),"Check"),"Check")</f>
        <v>29</v>
      </c>
      <c r="W344">
        <f>IFERROR(IF(VALUE('01_raw_data'!V347)&gt;=0, VALUE('01_raw_data'!V347), "Check"), "Check")</f>
        <v>20</v>
      </c>
      <c r="X344">
        <f>IFERROR(IF(VALUE('01_raw_data'!W347)&gt;=0, VALUE('01_raw_data'!W347),"Check"), "Check")</f>
        <v>10</v>
      </c>
      <c r="Y344">
        <f>IFERROR(IF(AND(VALUE('01_raw_data'!X347)&gt;=0, VALUE('01_raw_data'!X347)&lt;=100), VALUE('01_raw_data'!X347), "Check"), "Check")</f>
        <v>54</v>
      </c>
      <c r="Z344" t="str">
        <f>IFERROR(IF(OR(UPPER(TRIM('01_raw_data'!Y347))="YES", UPPER(TRIM('01_raw_data'!Y347))="PROMOTED"),"Promoted", IF(OR(UPPER(TRIM('01_raw_data'!Y347))="NO",UPPER(TRIM('01_raw_data'!Y347))="NOT PROMOTED"), "Not Promoted", "Check")),"Check")</f>
        <v>Not Promoted</v>
      </c>
      <c r="AA344" t="str">
        <f>IFERROR(PROPER(TRIM('01_raw_data'!Z347)), "")</f>
        <v>Bachelor'S</v>
      </c>
      <c r="AB344" t="str">
        <f>IFERROR(PROPER(TRIM('01_raw_data'!AA347)),"")</f>
        <v>Employee Referral</v>
      </c>
      <c r="AC344" t="str">
        <f>IFERROR(IF(UPPER(TRIM('01_raw_data'!AB347))="HYBRID","Hybrid",IF(OR(UPPER(TRIM('01_raw_data'!AB347))="REMOTE",UPPER(TRIM('01_raw_data'!AB347))="WFH",UPPER(TRIM('01_raw_data'!AB347))="WORK FROM HOME"),"Remote",IF(OR(UPPER(TRIM('01_raw_data'!AB347))="ONSITE",UPPER(TRIM('01_raw_data'!AB347))="ON-SITE",UPPER(TRIM('01_raw_data'!AB347))="OFFICE"),"Office"))),"Check")</f>
        <v>Hybrid</v>
      </c>
      <c r="AD344" t="str">
        <f>IFERROR(VLOOKUP(UPPER(TRIM('01_raw_data'!AC347)),'09_cost_center'!$A$5:$E$19,1,FALSE), "Check")</f>
        <v>EU-CC103</v>
      </c>
      <c r="AE344" t="str">
        <f>IFERROR(IF(OR(UPPER(TRIM('01_raw_data'!AD347))="CONTRACT", UPPER(TRIM('01_raw_data'!AD347))="CONTRACTOR"), "Contract", IF(OR(PROPER(TRIM('01_raw_data'!AD347))="FTE", UPPER(TRIM('01_raw_data'!AD347))="FULL TIME", UPPER(TRIM('01_raw_data'!AD347))="FULL-TIME"), "Full Time", IF(OR(UPPER(TRIM('01_raw_data'!AD347))="INTERN", UPPER(TRIM('01_raw_data'!AD347))="INTERNSHIP"), "Intern", IF(OR(UPPER(TRIM('01_raw_data'!AD347))="PART TIME", UPPER(TRIM('01_raw_data'!AD347))="PART-TIME"), "Part Time")))), "Check")</f>
        <v>Full Time</v>
      </c>
      <c r="AF344">
        <f>IFERROR(IF(AND(VALUE('01_raw_data'!AE347)&gt;=0,VALUE('01_raw_data'!AE347)&lt;=100), VALUE('01_raw_data'!AE347), "Check"), "Check")</f>
        <v>67.2</v>
      </c>
    </row>
    <row r="345" spans="1:32" x14ac:dyDescent="0.2">
      <c r="A345" t="str">
        <f>"E"&amp;TEXT(VALUE(SUBSTITUTE(UPPER(TRIM('01_raw_data'!A348)),"E","")),"0000")</f>
        <v>E0344</v>
      </c>
      <c r="B345" t="str">
        <f>IF('01_raw_data'!B348="", "", PROPER(TRIM('01_raw_data'!B348)))</f>
        <v>Nathan Richard</v>
      </c>
      <c r="C345" t="str">
        <f>_xlfn.XLOOKUP(PROPER(TRIM('01_raw_data'!C348)),'03_lookups'!$A$4:$A$9,'03_lookups'!$B$4:$B$9,"Needs Review")</f>
        <v>Male</v>
      </c>
      <c r="D345">
        <f>VALUE('01_raw_data'!D348)</f>
        <v>33</v>
      </c>
      <c r="E345" s="17">
        <f>IF(OR('01_raw_data'!E348="", LOWER(TRIM('01_raw_data'!E348))="not available"), "Missing", '01_raw_data'!E348)</f>
        <v>34036</v>
      </c>
      <c r="F345" t="str">
        <f t="shared" si="5"/>
        <v>Valid</v>
      </c>
      <c r="G345" t="str">
        <f>_xlfn.XLOOKUP(UPPER(TRIM('01_raw_data'!F348)),'04_departments'!A348:A403,'04_departments'!C348:C403,"Needs Review")</f>
        <v>Needs Review</v>
      </c>
      <c r="H345" t="str">
        <f>_xlfn.XLOOKUP('01_clean_data'!G345, '04_departments'!$C$5:$C$60,'04_departments'!$D$5:$D$60,"Needs Review")</f>
        <v>Needs Review</v>
      </c>
      <c r="I345" t="str">
        <f>PROPER(TRIM('01_raw_data'!H348))</f>
        <v>Data Scientist</v>
      </c>
      <c r="J345" t="str">
        <f>IFERROR(UPPER('01_raw_data'!I348), "")</f>
        <v>L5</v>
      </c>
      <c r="K345" t="str">
        <f>IFERROR(UPPER('01_raw_data'!J348), "")</f>
        <v>M058</v>
      </c>
      <c r="L345" t="str">
        <f>IFERROR(VLOOKUP(K345,'05_manager_mapping'!$A$5:$B$64,2), "Missing")</f>
        <v>Lukas Esposito</v>
      </c>
      <c r="M345" t="str">
        <f>IFERROR(_xlfn.XLOOKUP('01_raw_data'!L348,'06_location_master'!$B$5:$B$60,'06_location_master'!$C$5:$C$60), "Missing Location")</f>
        <v>Barcelona</v>
      </c>
      <c r="N345" t="str">
        <f>IFERROR(_xlfn.XLOOKUP(M345,'06_location_master'!$C$5:$C$60,'06_location_master'!$D$5:$D$60), "Missing Country")</f>
        <v>Spain</v>
      </c>
      <c r="O345" t="str">
        <f>IFERROR(_xlfn.XLOOKUP(M345,'06_location_master'!$C$5:$C$60,'06_location_master'!$E$5:$E$60), "Missing State")</f>
        <v>Catalonia</v>
      </c>
      <c r="P345" s="17">
        <f>IFERROR(--'01_raw_data'!O348,"Missing Date")</f>
        <v>45236</v>
      </c>
      <c r="Q345" s="17">
        <f>IF(TRIM('01_raw_data'!P348)="","", IFERROR('01_raw_data'!P348, "check"))</f>
        <v>45413</v>
      </c>
      <c r="R345" t="str">
        <f>IFERROR(IF(OR(UPPER(TRIM('01_raw_data'!Q348))="A",UPPER(TRIM('01_raw_data'!Q348)="ACTVE"),UPPER(TRIM('01_raw_data'!Q348))="ACTIVE"), "Active", IF(OR(UPPER(TRIM('01_raw_data'!Q348)="INACTIVE"),UPPER(TRIM('01_raw_data'!Q348))="INACTVE"),"Inactive",IF(OR(UPPER(TRIM('01_raw_data'!Q348))="EXITED"), "Exited", IF(OR(UPPER(TRIM('01_raw_data'!Q348))="TERMINATED"), "Terminated", IF(OR(UPPER(TRIM('01_raw_data'!Q348))="LEFT"),"Left",IF(OR(UPPER(TRIM('01_raw_data'!Q348))="RESIGNED"),"Resigned")))))),"Check")</f>
        <v>Exited</v>
      </c>
      <c r="S345" s="19">
        <f>IFERROR(IF(VALUE('01_raw_data'!R348)&gt;0,VALUE('01_raw_data'!R348),"Check"),"Check")</f>
        <v>121000</v>
      </c>
      <c r="T345" s="19">
        <f>IFERROR(IF(VALUE('01_raw_data'!S348)&gt;0, VALUE('01_raw_data'!S348), "Check"), "Check")</f>
        <v>3600</v>
      </c>
      <c r="U345">
        <f>IFERROR(VLOOKUP(UPPER(TRIM('01_raw_data'!T348)),'07_performance_master'!$A$5:$B$14,2,FALSE),"Check")</f>
        <v>2</v>
      </c>
      <c r="V345">
        <f>IFERROR(IF(VALUE('01_raw_data'!U348)&gt;0,VALUE('01_raw_data'!U348),"Check"),"Check")</f>
        <v>6</v>
      </c>
      <c r="W345">
        <f>IFERROR(IF(VALUE('01_raw_data'!V348)&gt;=0, VALUE('01_raw_data'!V348), "Check"), "Check")</f>
        <v>16</v>
      </c>
      <c r="X345">
        <f>IFERROR(IF(VALUE('01_raw_data'!W348)&gt;=0, VALUE('01_raw_data'!W348),"Check"), "Check")</f>
        <v>14</v>
      </c>
      <c r="Y345">
        <f>IFERROR(IF(AND(VALUE('01_raw_data'!X348)&gt;=0, VALUE('01_raw_data'!X348)&lt;=100), VALUE('01_raw_data'!X348), "Check"), "Check")</f>
        <v>52</v>
      </c>
      <c r="Z345" t="str">
        <f>IFERROR(IF(OR(UPPER(TRIM('01_raw_data'!Y348))="YES", UPPER(TRIM('01_raw_data'!Y348))="PROMOTED"),"Promoted", IF(OR(UPPER(TRIM('01_raw_data'!Y348))="NO",UPPER(TRIM('01_raw_data'!Y348))="NOT PROMOTED"), "Not Promoted", "Check")),"Check")</f>
        <v>Not Promoted</v>
      </c>
      <c r="AA345" t="str">
        <f>IFERROR(PROPER(TRIM('01_raw_data'!Z348)), "")</f>
        <v>Master'S</v>
      </c>
      <c r="AB345" t="str">
        <f>IFERROR(PROPER(TRIM('01_raw_data'!AA348)),"")</f>
        <v>Linkedin</v>
      </c>
      <c r="AC345" t="str">
        <f>IFERROR(IF(UPPER(TRIM('01_raw_data'!AB348))="HYBRID","Hybrid",IF(OR(UPPER(TRIM('01_raw_data'!AB348))="REMOTE",UPPER(TRIM('01_raw_data'!AB348))="WFH",UPPER(TRIM('01_raw_data'!AB348))="WORK FROM HOME"),"Remote",IF(OR(UPPER(TRIM('01_raw_data'!AB348))="ONSITE",UPPER(TRIM('01_raw_data'!AB348))="ON-SITE",UPPER(TRIM('01_raw_data'!AB348))="OFFICE"),"Office"))),"Check")</f>
        <v>Hybrid</v>
      </c>
      <c r="AD345" t="str">
        <f>IFERROR(VLOOKUP(UPPER(TRIM('01_raw_data'!AC348)),'09_cost_center'!$A$5:$E$19,1,FALSE), "Check")</f>
        <v>EU-CC103</v>
      </c>
      <c r="AE345" t="str">
        <f>IFERROR(IF(OR(UPPER(TRIM('01_raw_data'!AD348))="CONTRACT", UPPER(TRIM('01_raw_data'!AD348))="CONTRACTOR"), "Contract", IF(OR(PROPER(TRIM('01_raw_data'!AD348))="FTE", UPPER(TRIM('01_raw_data'!AD348))="FULL TIME", UPPER(TRIM('01_raw_data'!AD348))="FULL-TIME"), "Full Time", IF(OR(UPPER(TRIM('01_raw_data'!AD348))="INTERN", UPPER(TRIM('01_raw_data'!AD348))="INTERNSHIP"), "Intern", IF(OR(UPPER(TRIM('01_raw_data'!AD348))="PART TIME", UPPER(TRIM('01_raw_data'!AD348))="PART-TIME"), "Part Time")))), "Check")</f>
        <v>Full Time</v>
      </c>
      <c r="AF345">
        <f>IFERROR(IF(AND(VALUE('01_raw_data'!AE348)&gt;=0,VALUE('01_raw_data'!AE348)&lt;=100), VALUE('01_raw_data'!AE348), "Check"), "Check")</f>
        <v>40.700000000000003</v>
      </c>
    </row>
    <row r="346" spans="1:32" x14ac:dyDescent="0.2">
      <c r="A346" t="str">
        <f>"E"&amp;TEXT(VALUE(SUBSTITUTE(UPPER(TRIM('01_raw_data'!A349)),"E","")),"0000")</f>
        <v>E0345</v>
      </c>
      <c r="B346" t="str">
        <f>IF('01_raw_data'!B349="", "", PROPER(TRIM('01_raw_data'!B349)))</f>
        <v>Amelia Schneider</v>
      </c>
      <c r="C346" t="str">
        <f>_xlfn.XLOOKUP(PROPER(TRIM('01_raw_data'!C349)),'03_lookups'!$A$4:$A$9,'03_lookups'!$B$4:$B$9,"Needs Review")</f>
        <v>Male</v>
      </c>
      <c r="D346">
        <f>VALUE('01_raw_data'!D349)</f>
        <v>22</v>
      </c>
      <c r="E346" s="17">
        <f>IF(OR('01_raw_data'!E349="", LOWER(TRIM('01_raw_data'!E349))="not available"), "Missing", '01_raw_data'!E349)</f>
        <v>37960</v>
      </c>
      <c r="F346" t="str">
        <f t="shared" si="5"/>
        <v>Valid</v>
      </c>
      <c r="G346" t="str">
        <f>_xlfn.XLOOKUP(UPPER(TRIM('01_raw_data'!F349)),'04_departments'!A349:A404,'04_departments'!C349:C404,"Needs Review")</f>
        <v>Needs Review</v>
      </c>
      <c r="H346" t="str">
        <f>_xlfn.XLOOKUP('01_clean_data'!G346, '04_departments'!$C$5:$C$60,'04_departments'!$D$5:$D$60,"Needs Review")</f>
        <v>Needs Review</v>
      </c>
      <c r="I346" t="str">
        <f>PROPER(TRIM('01_raw_data'!H349))</f>
        <v>Content Specialist</v>
      </c>
      <c r="J346" t="str">
        <f>IFERROR(UPPER('01_raw_data'!I349), "")</f>
        <v>L7</v>
      </c>
      <c r="K346" t="str">
        <f>IFERROR(UPPER('01_raw_data'!J349), "")</f>
        <v>M006</v>
      </c>
      <c r="L346" t="str">
        <f>IFERROR(VLOOKUP(K346,'05_manager_mapping'!$A$5:$B$64,2), "Missing")</f>
        <v>Aleksander Fischer</v>
      </c>
      <c r="M346" t="str">
        <f>IFERROR(_xlfn.XLOOKUP('01_raw_data'!L349,'06_location_master'!$B$5:$B$60,'06_location_master'!$C$5:$C$60), "Missing Location")</f>
        <v>Lille</v>
      </c>
      <c r="N346" t="str">
        <f>IFERROR(_xlfn.XLOOKUP(M346,'06_location_master'!$C$5:$C$60,'06_location_master'!$D$5:$D$60), "Missing Country")</f>
        <v>France</v>
      </c>
      <c r="O346" t="str">
        <f>IFERROR(_xlfn.XLOOKUP(M346,'06_location_master'!$C$5:$C$60,'06_location_master'!$E$5:$E$60), "Missing State")</f>
        <v>Hauts-de-France</v>
      </c>
      <c r="P346" s="17">
        <f>IFERROR(--'01_raw_data'!O349,"Missing Date")</f>
        <v>44023</v>
      </c>
      <c r="Q346" s="17" t="str">
        <f>IF(TRIM('01_raw_data'!P349)="","", IFERROR('01_raw_data'!P349, "check"))</f>
        <v/>
      </c>
      <c r="R346" t="str">
        <f>IFERROR(IF(OR(UPPER(TRIM('01_raw_data'!Q349))="A",UPPER(TRIM('01_raw_data'!Q349)="ACTVE"),UPPER(TRIM('01_raw_data'!Q349))="ACTIVE"), "Active", IF(OR(UPPER(TRIM('01_raw_data'!Q349)="INACTIVE"),UPPER(TRIM('01_raw_data'!Q349))="INACTVE"),"Inactive",IF(OR(UPPER(TRIM('01_raw_data'!Q349))="EXITED"), "Exited", IF(OR(UPPER(TRIM('01_raw_data'!Q349))="TERMINATED"), "Terminated", IF(OR(UPPER(TRIM('01_raw_data'!Q349))="LEFT"),"Left",IF(OR(UPPER(TRIM('01_raw_data'!Q349))="RESIGNED"),"Resigned")))))),"Check")</f>
        <v>Active</v>
      </c>
      <c r="S346" s="19">
        <f>IFERROR(IF(VALUE('01_raw_data'!R349)&gt;0,VALUE('01_raw_data'!R349),"Check"),"Check")</f>
        <v>242000</v>
      </c>
      <c r="T346" s="19">
        <f>IFERROR(IF(VALUE('01_raw_data'!S349)&gt;0, VALUE('01_raw_data'!S349), "Check"), "Check")</f>
        <v>36300</v>
      </c>
      <c r="U346">
        <f>IFERROR(VLOOKUP(UPPER(TRIM('01_raw_data'!T349)),'07_performance_master'!$A$5:$B$14,2,FALSE),"Check")</f>
        <v>5</v>
      </c>
      <c r="V346">
        <f>IFERROR(IF(VALUE('01_raw_data'!U349)&gt;0,VALUE('01_raw_data'!U349),"Check"),"Check")</f>
        <v>35</v>
      </c>
      <c r="W346">
        <f>IFERROR(IF(VALUE('01_raw_data'!V349)&gt;=0, VALUE('01_raw_data'!V349), "Check"), "Check")</f>
        <v>0</v>
      </c>
      <c r="X346">
        <f>IFERROR(IF(VALUE('01_raw_data'!W349)&gt;=0, VALUE('01_raw_data'!W349),"Check"), "Check")</f>
        <v>7</v>
      </c>
      <c r="Y346">
        <f>IFERROR(IF(AND(VALUE('01_raw_data'!X349)&gt;=0, VALUE('01_raw_data'!X349)&lt;=100), VALUE('01_raw_data'!X349), "Check"), "Check")</f>
        <v>66</v>
      </c>
      <c r="Z346" t="str">
        <f>IFERROR(IF(OR(UPPER(TRIM('01_raw_data'!Y349))="YES", UPPER(TRIM('01_raw_data'!Y349))="PROMOTED"),"Promoted", IF(OR(UPPER(TRIM('01_raw_data'!Y349))="NO",UPPER(TRIM('01_raw_data'!Y349))="NOT PROMOTED"), "Not Promoted", "Check")),"Check")</f>
        <v>Promoted</v>
      </c>
      <c r="AA346" t="str">
        <f>IFERROR(PROPER(TRIM('01_raw_data'!Z349)), "")</f>
        <v>Bachelor'S</v>
      </c>
      <c r="AB346" t="str">
        <f>IFERROR(PROPER(TRIM('01_raw_data'!AA349)),"")</f>
        <v>Agency</v>
      </c>
      <c r="AC346" t="str">
        <f>IFERROR(IF(UPPER(TRIM('01_raw_data'!AB349))="HYBRID","Hybrid",IF(OR(UPPER(TRIM('01_raw_data'!AB349))="REMOTE",UPPER(TRIM('01_raw_data'!AB349))="WFH",UPPER(TRIM('01_raw_data'!AB349))="WORK FROM HOME"),"Remote",IF(OR(UPPER(TRIM('01_raw_data'!AB349))="ONSITE",UPPER(TRIM('01_raw_data'!AB349))="ON-SITE",UPPER(TRIM('01_raw_data'!AB349))="OFFICE"),"Office"))),"Check")</f>
        <v>Remote</v>
      </c>
      <c r="AD346" t="str">
        <f>IFERROR(VLOOKUP(UPPER(TRIM('01_raw_data'!AC349)),'09_cost_center'!$A$5:$E$19,1,FALSE), "Check")</f>
        <v>EU-CC203</v>
      </c>
      <c r="AE346" t="str">
        <f>IFERROR(IF(OR(UPPER(TRIM('01_raw_data'!AD349))="CONTRACT", UPPER(TRIM('01_raw_data'!AD349))="CONTRACTOR"), "Contract", IF(OR(PROPER(TRIM('01_raw_data'!AD349))="FTE", UPPER(TRIM('01_raw_data'!AD349))="FULL TIME", UPPER(TRIM('01_raw_data'!AD349))="FULL-TIME"), "Full Time", IF(OR(UPPER(TRIM('01_raw_data'!AD349))="INTERN", UPPER(TRIM('01_raw_data'!AD349))="INTERNSHIP"), "Intern", IF(OR(UPPER(TRIM('01_raw_data'!AD349))="PART TIME", UPPER(TRIM('01_raw_data'!AD349))="PART-TIME"), "Part Time")))), "Check")</f>
        <v>Full Time</v>
      </c>
      <c r="AF346">
        <f>IFERROR(IF(AND(VALUE('01_raw_data'!AE349)&gt;=0,VALUE('01_raw_data'!AE349)&lt;=100), VALUE('01_raw_data'!AE349), "Check"), "Check")</f>
        <v>83.3</v>
      </c>
    </row>
    <row r="347" spans="1:32" x14ac:dyDescent="0.2">
      <c r="A347" t="str">
        <f>"E"&amp;TEXT(VALUE(SUBSTITUTE(UPPER(TRIM('01_raw_data'!A350)),"E","")),"0000")</f>
        <v>E0346</v>
      </c>
      <c r="B347" t="str">
        <f>IF('01_raw_data'!B350="", "", PROPER(TRIM('01_raw_data'!B350)))</f>
        <v>Alessandro Ferreira</v>
      </c>
      <c r="C347" t="str">
        <f>_xlfn.XLOOKUP(PROPER(TRIM('01_raw_data'!C350)),'03_lookups'!$A$4:$A$9,'03_lookups'!$B$4:$B$9,"Needs Review")</f>
        <v>Female</v>
      </c>
      <c r="D347">
        <f>VALUE('01_raw_data'!D350)</f>
        <v>30</v>
      </c>
      <c r="E347" s="17">
        <f>IF(OR('01_raw_data'!E350="", LOWER(TRIM('01_raw_data'!E350))="not available"), "Missing", '01_raw_data'!E350)</f>
        <v>35217</v>
      </c>
      <c r="F347" t="str">
        <f t="shared" si="5"/>
        <v>Valid</v>
      </c>
      <c r="G347" t="str">
        <f>_xlfn.XLOOKUP(UPPER(TRIM('01_raw_data'!F350)),'04_departments'!A350:A405,'04_departments'!C350:C405,"Needs Review")</f>
        <v>Needs Review</v>
      </c>
      <c r="H347" t="str">
        <f>_xlfn.XLOOKUP('01_clean_data'!G347, '04_departments'!$C$5:$C$60,'04_departments'!$D$5:$D$60,"Needs Review")</f>
        <v>Needs Review</v>
      </c>
      <c r="I347" t="str">
        <f>PROPER(TRIM('01_raw_data'!H350))</f>
        <v>Content Specialist</v>
      </c>
      <c r="J347" t="str">
        <f>IFERROR(UPPER('01_raw_data'!I350), "")</f>
        <v>L5</v>
      </c>
      <c r="K347" t="str">
        <f>IFERROR(UPPER('01_raw_data'!J350), "")</f>
        <v>M006</v>
      </c>
      <c r="L347" t="str">
        <f>IFERROR(VLOOKUP(K347,'05_manager_mapping'!$A$5:$B$64,2), "Missing")</f>
        <v>Aleksander Fischer</v>
      </c>
      <c r="M347" t="str">
        <f>IFERROR(_xlfn.XLOOKUP('01_raw_data'!L350,'06_location_master'!$B$5:$B$60,'06_location_master'!$C$5:$C$60), "Missing Location")</f>
        <v>Frankfurt</v>
      </c>
      <c r="N347" t="str">
        <f>IFERROR(_xlfn.XLOOKUP(M347,'06_location_master'!$C$5:$C$60,'06_location_master'!$D$5:$D$60), "Missing Country")</f>
        <v>Germany</v>
      </c>
      <c r="O347" t="str">
        <f>IFERROR(_xlfn.XLOOKUP(M347,'06_location_master'!$C$5:$C$60,'06_location_master'!$E$5:$E$60), "Missing State")</f>
        <v>Hesse</v>
      </c>
      <c r="P347" s="17">
        <f>IFERROR(--'01_raw_data'!O350,"Missing Date")</f>
        <v>45258</v>
      </c>
      <c r="Q347" s="17" t="str">
        <f>IF(TRIM('01_raw_data'!P350)="","", IFERROR('01_raw_data'!P350, "check"))</f>
        <v/>
      </c>
      <c r="R347" t="str">
        <f>IFERROR(IF(OR(UPPER(TRIM('01_raw_data'!Q350))="A",UPPER(TRIM('01_raw_data'!Q350)="ACTVE"),UPPER(TRIM('01_raw_data'!Q350))="ACTIVE"), "Active", IF(OR(UPPER(TRIM('01_raw_data'!Q350)="INACTIVE"),UPPER(TRIM('01_raw_data'!Q350))="INACTVE"),"Inactive",IF(OR(UPPER(TRIM('01_raw_data'!Q350))="EXITED"), "Exited", IF(OR(UPPER(TRIM('01_raw_data'!Q350))="TERMINATED"), "Terminated", IF(OR(UPPER(TRIM('01_raw_data'!Q350))="LEFT"),"Left",IF(OR(UPPER(TRIM('01_raw_data'!Q350))="RESIGNED"),"Resigned")))))),"Check")</f>
        <v>Active</v>
      </c>
      <c r="S347" s="19">
        <f>IFERROR(IF(VALUE('01_raw_data'!R350)&gt;0,VALUE('01_raw_data'!R350),"Check"),"Check")</f>
        <v>142000</v>
      </c>
      <c r="T347" s="19">
        <f>IFERROR(IF(VALUE('01_raw_data'!S350)&gt;0, VALUE('01_raw_data'!S350), "Check"), "Check")</f>
        <v>4300</v>
      </c>
      <c r="U347">
        <f>IFERROR(VLOOKUP(UPPER(TRIM('01_raw_data'!T350)),'07_performance_master'!$A$5:$B$14,2,FALSE),"Check")</f>
        <v>2</v>
      </c>
      <c r="V347">
        <f>IFERROR(IF(VALUE('01_raw_data'!U350)&gt;0,VALUE('01_raw_data'!U350),"Check"),"Check")</f>
        <v>54</v>
      </c>
      <c r="W347">
        <f>IFERROR(IF(VALUE('01_raw_data'!V350)&gt;=0, VALUE('01_raw_data'!V350), "Check"), "Check")</f>
        <v>13</v>
      </c>
      <c r="X347">
        <f>IFERROR(IF(VALUE('01_raw_data'!W350)&gt;=0, VALUE('01_raw_data'!W350),"Check"), "Check")</f>
        <v>12</v>
      </c>
      <c r="Y347">
        <f>IFERROR(IF(AND(VALUE('01_raw_data'!X350)&gt;=0, VALUE('01_raw_data'!X350)&lt;=100), VALUE('01_raw_data'!X350), "Check"), "Check")</f>
        <v>56</v>
      </c>
      <c r="Z347" t="str">
        <f>IFERROR(IF(OR(UPPER(TRIM('01_raw_data'!Y350))="YES", UPPER(TRIM('01_raw_data'!Y350))="PROMOTED"),"Promoted", IF(OR(UPPER(TRIM('01_raw_data'!Y350))="NO",UPPER(TRIM('01_raw_data'!Y350))="NOT PROMOTED"), "Not Promoted", "Check")),"Check")</f>
        <v>Not Promoted</v>
      </c>
      <c r="AA347" t="str">
        <f>IFERROR(PROPER(TRIM('01_raw_data'!Z350)), "")</f>
        <v>Bachelor'S</v>
      </c>
      <c r="AB347" t="str">
        <f>IFERROR(PROPER(TRIM('01_raw_data'!AA350)),"")</f>
        <v>Linkedin</v>
      </c>
      <c r="AC347" t="str">
        <f>IFERROR(IF(UPPER(TRIM('01_raw_data'!AB350))="HYBRID","Hybrid",IF(OR(UPPER(TRIM('01_raw_data'!AB350))="REMOTE",UPPER(TRIM('01_raw_data'!AB350))="WFH",UPPER(TRIM('01_raw_data'!AB350))="WORK FROM HOME"),"Remote",IF(OR(UPPER(TRIM('01_raw_data'!AB350))="ONSITE",UPPER(TRIM('01_raw_data'!AB350))="ON-SITE",UPPER(TRIM('01_raw_data'!AB350))="OFFICE"),"Office"))),"Check")</f>
        <v>Remote</v>
      </c>
      <c r="AD347" t="str">
        <f>IFERROR(VLOOKUP(UPPER(TRIM('01_raw_data'!AC350)),'09_cost_center'!$A$5:$E$19,1,FALSE), "Check")</f>
        <v>EU-CC203</v>
      </c>
      <c r="AE347" t="str">
        <f>IFERROR(IF(OR(UPPER(TRIM('01_raw_data'!AD350))="CONTRACT", UPPER(TRIM('01_raw_data'!AD350))="CONTRACTOR"), "Contract", IF(OR(PROPER(TRIM('01_raw_data'!AD350))="FTE", UPPER(TRIM('01_raw_data'!AD350))="FULL TIME", UPPER(TRIM('01_raw_data'!AD350))="FULL-TIME"), "Full Time", IF(OR(UPPER(TRIM('01_raw_data'!AD350))="INTERN", UPPER(TRIM('01_raw_data'!AD350))="INTERNSHIP"), "Intern", IF(OR(UPPER(TRIM('01_raw_data'!AD350))="PART TIME", UPPER(TRIM('01_raw_data'!AD350))="PART-TIME"), "Part Time")))), "Check")</f>
        <v>Full Time</v>
      </c>
      <c r="AF347">
        <f>IFERROR(IF(AND(VALUE('01_raw_data'!AE350)&gt;=0,VALUE('01_raw_data'!AE350)&lt;=100), VALUE('01_raw_data'!AE350), "Check"), "Check")</f>
        <v>51.6</v>
      </c>
    </row>
    <row r="348" spans="1:32" x14ac:dyDescent="0.2">
      <c r="A348" t="str">
        <f>"E"&amp;TEXT(VALUE(SUBSTITUTE(UPPER(TRIM('01_raw_data'!A351)),"E","")),"0000")</f>
        <v>E0347</v>
      </c>
      <c r="B348" t="str">
        <f>IF('01_raw_data'!B351="", "", PROPER(TRIM('01_raw_data'!B351)))</f>
        <v>Alice Moreau</v>
      </c>
      <c r="C348" t="str">
        <f>_xlfn.XLOOKUP(PROPER(TRIM('01_raw_data'!C351)),'03_lookups'!$A$4:$A$9,'03_lookups'!$B$4:$B$9,"Needs Review")</f>
        <v>Female</v>
      </c>
      <c r="D348">
        <f>VALUE('01_raw_data'!D351)</f>
        <v>47</v>
      </c>
      <c r="E348" s="17">
        <f>IF(OR('01_raw_data'!E351="", LOWER(TRIM('01_raw_data'!E351))="not available"), "Missing", '01_raw_data'!E351)</f>
        <v>28707</v>
      </c>
      <c r="F348" t="str">
        <f t="shared" si="5"/>
        <v>Valid</v>
      </c>
      <c r="G348" t="str">
        <f>_xlfn.XLOOKUP(UPPER(TRIM('01_raw_data'!F351)),'04_departments'!A351:A406,'04_departments'!C351:C406,"Needs Review")</f>
        <v>Needs Review</v>
      </c>
      <c r="H348" t="str">
        <f>_xlfn.XLOOKUP('01_clean_data'!G348, '04_departments'!$C$5:$C$60,'04_departments'!$D$5:$D$60,"Needs Review")</f>
        <v>Needs Review</v>
      </c>
      <c r="I348" t="str">
        <f>PROPER(TRIM('01_raw_data'!H351))</f>
        <v>Workforce Planner</v>
      </c>
      <c r="J348" t="str">
        <f>IFERROR(UPPER('01_raw_data'!I351), "")</f>
        <v>L2</v>
      </c>
      <c r="K348" t="str">
        <f>IFERROR(UPPER('01_raw_data'!J351), "")</f>
        <v>M042</v>
      </c>
      <c r="L348" t="str">
        <f>IFERROR(VLOOKUP(K348,'05_manager_mapping'!$A$5:$B$64,2), "Missing")</f>
        <v>Paul Schneider</v>
      </c>
      <c r="M348" t="str">
        <f>IFERROR(_xlfn.XLOOKUP('01_raw_data'!L351,'06_location_master'!$B$5:$B$60,'06_location_master'!$C$5:$C$60), "Missing Location")</f>
        <v>Rome</v>
      </c>
      <c r="N348" t="str">
        <f>IFERROR(_xlfn.XLOOKUP(M348,'06_location_master'!$C$5:$C$60,'06_location_master'!$D$5:$D$60), "Missing Country")</f>
        <v>Italy</v>
      </c>
      <c r="O348" t="str">
        <f>IFERROR(_xlfn.XLOOKUP(M348,'06_location_master'!$C$5:$C$60,'06_location_master'!$E$5:$E$60), "Missing State")</f>
        <v>Lazio</v>
      </c>
      <c r="P348" s="17">
        <f>IFERROR(--'01_raw_data'!O351,"Missing Date")</f>
        <v>46004</v>
      </c>
      <c r="Q348" s="17" t="str">
        <f>IF(TRIM('01_raw_data'!P351)="","", IFERROR('01_raw_data'!P351, "check"))</f>
        <v/>
      </c>
      <c r="R348" t="str">
        <f>IFERROR(IF(OR(UPPER(TRIM('01_raw_data'!Q351))="A",UPPER(TRIM('01_raw_data'!Q351)="ACTVE"),UPPER(TRIM('01_raw_data'!Q351))="ACTIVE"), "Active", IF(OR(UPPER(TRIM('01_raw_data'!Q351)="INACTIVE"),UPPER(TRIM('01_raw_data'!Q351))="INACTVE"),"Inactive",IF(OR(UPPER(TRIM('01_raw_data'!Q351))="EXITED"), "Exited", IF(OR(UPPER(TRIM('01_raw_data'!Q351))="TERMINATED"), "Terminated", IF(OR(UPPER(TRIM('01_raw_data'!Q351))="LEFT"),"Left",IF(OR(UPPER(TRIM('01_raw_data'!Q351))="RESIGNED"),"Resigned")))))),"Check")</f>
        <v>Active</v>
      </c>
      <c r="S348" s="19">
        <f>IFERROR(IF(VALUE('01_raw_data'!R351)&gt;0,VALUE('01_raw_data'!R351),"Check"),"Check")</f>
        <v>44000</v>
      </c>
      <c r="T348" s="19">
        <f>IFERROR(IF(VALUE('01_raw_data'!S351)&gt;0, VALUE('01_raw_data'!S351), "Check"), "Check")</f>
        <v>900</v>
      </c>
      <c r="U348">
        <f>IFERROR(VLOOKUP(UPPER(TRIM('01_raw_data'!T351)),'07_performance_master'!$A$5:$B$14,2,FALSE),"Check")</f>
        <v>2</v>
      </c>
      <c r="V348">
        <f>IFERROR(IF(VALUE('01_raw_data'!U351)&gt;0,VALUE('01_raw_data'!U351),"Check"),"Check")</f>
        <v>8</v>
      </c>
      <c r="W348">
        <f>IFERROR(IF(VALUE('01_raw_data'!V351)&gt;=0, VALUE('01_raw_data'!V351), "Check"), "Check")</f>
        <v>13</v>
      </c>
      <c r="X348">
        <f>IFERROR(IF(VALUE('01_raw_data'!W351)&gt;=0, VALUE('01_raw_data'!W351),"Check"), "Check")</f>
        <v>18</v>
      </c>
      <c r="Y348">
        <f>IFERROR(IF(AND(VALUE('01_raw_data'!X351)&gt;=0, VALUE('01_raw_data'!X351)&lt;=100), VALUE('01_raw_data'!X351), "Check"), "Check")</f>
        <v>46</v>
      </c>
      <c r="Z348" t="str">
        <f>IFERROR(IF(OR(UPPER(TRIM('01_raw_data'!Y351))="YES", UPPER(TRIM('01_raw_data'!Y351))="PROMOTED"),"Promoted", IF(OR(UPPER(TRIM('01_raw_data'!Y351))="NO",UPPER(TRIM('01_raw_data'!Y351))="NOT PROMOTED"), "Not Promoted", "Check")),"Check")</f>
        <v>Not Promoted</v>
      </c>
      <c r="AA348" t="str">
        <f>IFERROR(PROPER(TRIM('01_raw_data'!Z351)), "")</f>
        <v>Diploma</v>
      </c>
      <c r="AB348" t="str">
        <f>IFERROR(PROPER(TRIM('01_raw_data'!AA351)),"")</f>
        <v>Employee Referral</v>
      </c>
      <c r="AC348" t="str">
        <f>IFERROR(IF(UPPER(TRIM('01_raw_data'!AB351))="HYBRID","Hybrid",IF(OR(UPPER(TRIM('01_raw_data'!AB351))="REMOTE",UPPER(TRIM('01_raw_data'!AB351))="WFH",UPPER(TRIM('01_raw_data'!AB351))="WORK FROM HOME"),"Remote",IF(OR(UPPER(TRIM('01_raw_data'!AB351))="ONSITE",UPPER(TRIM('01_raw_data'!AB351))="ON-SITE",UPPER(TRIM('01_raw_data'!AB351))="OFFICE"),"Office"))),"Check")</f>
        <v>Hybrid</v>
      </c>
      <c r="AD348" t="str">
        <f>IFERROR(VLOOKUP(UPPER(TRIM('01_raw_data'!AC351)),'09_cost_center'!$A$5:$E$19,1,FALSE), "Check")</f>
        <v>EU-CC401</v>
      </c>
      <c r="AE348" t="str">
        <f>IFERROR(IF(OR(UPPER(TRIM('01_raw_data'!AD351))="CONTRACT", UPPER(TRIM('01_raw_data'!AD351))="CONTRACTOR"), "Contract", IF(OR(PROPER(TRIM('01_raw_data'!AD351))="FTE", UPPER(TRIM('01_raw_data'!AD351))="FULL TIME", UPPER(TRIM('01_raw_data'!AD351))="FULL-TIME"), "Full Time", IF(OR(UPPER(TRIM('01_raw_data'!AD351))="INTERN", UPPER(TRIM('01_raw_data'!AD351))="INTERNSHIP"), "Intern", IF(OR(UPPER(TRIM('01_raw_data'!AD351))="PART TIME", UPPER(TRIM('01_raw_data'!AD351))="PART-TIME"), "Part Time")))), "Check")</f>
        <v>Full Time</v>
      </c>
      <c r="AF348">
        <f>IFERROR(IF(AND(VALUE('01_raw_data'!AE351)&gt;=0,VALUE('01_raw_data'!AE351)&lt;=100), VALUE('01_raw_data'!AE351), "Check"), "Check")</f>
        <v>37.1</v>
      </c>
    </row>
    <row r="349" spans="1:32" x14ac:dyDescent="0.2">
      <c r="A349" t="str">
        <f>"E"&amp;TEXT(VALUE(SUBSTITUTE(UPPER(TRIM('01_raw_data'!A352)),"E","")),"0000")</f>
        <v>E0348</v>
      </c>
      <c r="B349" t="str">
        <f>IF('01_raw_data'!B352="", "", PROPER(TRIM('01_raw_data'!B352)))</f>
        <v>Erik Greco</v>
      </c>
      <c r="C349" t="str">
        <f>_xlfn.XLOOKUP(PROPER(TRIM('01_raw_data'!C352)),'03_lookups'!$A$4:$A$9,'03_lookups'!$B$4:$B$9,"Needs Review")</f>
        <v>Male</v>
      </c>
      <c r="D349">
        <f>VALUE('01_raw_data'!D352)</f>
        <v>50</v>
      </c>
      <c r="E349" s="17">
        <f>IF(OR('01_raw_data'!E352="", LOWER(TRIM('01_raw_data'!E352))="not available"), "Missing", '01_raw_data'!E352)</f>
        <v>27866</v>
      </c>
      <c r="F349" t="str">
        <f t="shared" si="5"/>
        <v>Valid</v>
      </c>
      <c r="G349" t="str">
        <f>_xlfn.XLOOKUP(UPPER(TRIM('01_raw_data'!F352)),'04_departments'!A352:A407,'04_departments'!C352:C407,"Needs Review")</f>
        <v>Needs Review</v>
      </c>
      <c r="H349" t="str">
        <f>_xlfn.XLOOKUP('01_clean_data'!G349, '04_departments'!$C$5:$C$60,'04_departments'!$D$5:$D$60,"Needs Review")</f>
        <v>Needs Review</v>
      </c>
      <c r="I349" t="str">
        <f>PROPER(TRIM('01_raw_data'!H352))</f>
        <v>Support Specialist</v>
      </c>
      <c r="J349" t="str">
        <f>IFERROR(UPPER('01_raw_data'!I352), "")</f>
        <v xml:space="preserve"> L3 </v>
      </c>
      <c r="K349" t="str">
        <f>IFERROR(UPPER('01_raw_data'!J352), "")</f>
        <v>M032</v>
      </c>
      <c r="L349" t="str">
        <f>IFERROR(VLOOKUP(K349,'05_manager_mapping'!$A$5:$B$64,2), "Missing")</f>
        <v>Hannah Wagner</v>
      </c>
      <c r="M349" t="str">
        <f>IFERROR(_xlfn.XLOOKUP('01_raw_data'!L352,'06_location_master'!$B$5:$B$60,'06_location_master'!$C$5:$C$60), "Missing Location")</f>
        <v>Dublin</v>
      </c>
      <c r="N349" t="str">
        <f>IFERROR(_xlfn.XLOOKUP(M349,'06_location_master'!$C$5:$C$60,'06_location_master'!$D$5:$D$60), "Missing Country")</f>
        <v>Ireland</v>
      </c>
      <c r="O349" t="str">
        <f>IFERROR(_xlfn.XLOOKUP(M349,'06_location_master'!$C$5:$C$60,'06_location_master'!$E$5:$E$60), "Missing State")</f>
        <v>Leinster</v>
      </c>
      <c r="P349" s="17">
        <f>IFERROR(--'01_raw_data'!O352,"Missing Date")</f>
        <v>45994</v>
      </c>
      <c r="Q349" s="17">
        <f>IF(TRIM('01_raw_data'!P352)="","", IFERROR('01_raw_data'!P352, "check"))</f>
        <v>46087</v>
      </c>
      <c r="R349" t="str">
        <f>IFERROR(IF(OR(UPPER(TRIM('01_raw_data'!Q352))="A",UPPER(TRIM('01_raw_data'!Q352)="ACTVE"),UPPER(TRIM('01_raw_data'!Q352))="ACTIVE"), "Active", IF(OR(UPPER(TRIM('01_raw_data'!Q352)="INACTIVE"),UPPER(TRIM('01_raw_data'!Q352))="INACTVE"),"Inactive",IF(OR(UPPER(TRIM('01_raw_data'!Q352))="EXITED"), "Exited", IF(OR(UPPER(TRIM('01_raw_data'!Q352))="TERMINATED"), "Terminated", IF(OR(UPPER(TRIM('01_raw_data'!Q352))="LEFT"),"Left",IF(OR(UPPER(TRIM('01_raw_data'!Q352))="RESIGNED"),"Resigned")))))),"Check")</f>
        <v>Exited</v>
      </c>
      <c r="S349" s="19">
        <f>IFERROR(IF(VALUE('01_raw_data'!R352)&gt;0,VALUE('01_raw_data'!R352),"Check"),"Check")</f>
        <v>74000</v>
      </c>
      <c r="T349" s="19">
        <f>IFERROR(IF(VALUE('01_raw_data'!S352)&gt;0, VALUE('01_raw_data'!S352), "Check"), "Check")</f>
        <v>10400</v>
      </c>
      <c r="U349">
        <f>IFERROR(VLOOKUP(UPPER(TRIM('01_raw_data'!T352)),'07_performance_master'!$A$5:$B$14,2,FALSE),"Check")</f>
        <v>5</v>
      </c>
      <c r="V349" t="str">
        <f>IFERROR(IF(VALUE('01_raw_data'!U352)&gt;0,VALUE('01_raw_data'!U352),"Check"),"Check")</f>
        <v>Check</v>
      </c>
      <c r="W349">
        <f>IFERROR(IF(VALUE('01_raw_data'!V352)&gt;=0, VALUE('01_raw_data'!V352), "Check"), "Check")</f>
        <v>10</v>
      </c>
      <c r="X349">
        <f>IFERROR(IF(VALUE('01_raw_data'!W352)&gt;=0, VALUE('01_raw_data'!W352),"Check"), "Check")</f>
        <v>11</v>
      </c>
      <c r="Y349">
        <f>IFERROR(IF(AND(VALUE('01_raw_data'!X352)&gt;=0, VALUE('01_raw_data'!X352)&lt;=100), VALUE('01_raw_data'!X352), "Check"), "Check")</f>
        <v>81</v>
      </c>
      <c r="Z349" t="str">
        <f>IFERROR(IF(OR(UPPER(TRIM('01_raw_data'!Y352))="YES", UPPER(TRIM('01_raw_data'!Y352))="PROMOTED"),"Promoted", IF(OR(UPPER(TRIM('01_raw_data'!Y352))="NO",UPPER(TRIM('01_raw_data'!Y352))="NOT PROMOTED"), "Not Promoted", "Check")),"Check")</f>
        <v>Not Promoted</v>
      </c>
      <c r="AA349" t="str">
        <f>IFERROR(PROPER(TRIM('01_raw_data'!Z352)), "")</f>
        <v>Master'S</v>
      </c>
      <c r="AB349" t="str">
        <f>IFERROR(PROPER(TRIM('01_raw_data'!AA352)),"")</f>
        <v>Employee Referral</v>
      </c>
      <c r="AC349" t="str">
        <f>IFERROR(IF(UPPER(TRIM('01_raw_data'!AB352))="HYBRID","Hybrid",IF(OR(UPPER(TRIM('01_raw_data'!AB352))="REMOTE",UPPER(TRIM('01_raw_data'!AB352))="WFH",UPPER(TRIM('01_raw_data'!AB352))="WORK FROM HOME"),"Remote",IF(OR(UPPER(TRIM('01_raw_data'!AB352))="ONSITE",UPPER(TRIM('01_raw_data'!AB352))="ON-SITE",UPPER(TRIM('01_raw_data'!AB352))="OFFICE"),"Office"))),"Check")</f>
        <v>Hybrid</v>
      </c>
      <c r="AD349" t="str">
        <f>IFERROR(VLOOKUP(UPPER(TRIM('01_raw_data'!AC352)),'09_cost_center'!$A$5:$E$19,1,FALSE), "Check")</f>
        <v>EU-CC202</v>
      </c>
      <c r="AE349" t="str">
        <f>IFERROR(IF(OR(UPPER(TRIM('01_raw_data'!AD352))="CONTRACT", UPPER(TRIM('01_raw_data'!AD352))="CONTRACTOR"), "Contract", IF(OR(PROPER(TRIM('01_raw_data'!AD352))="FTE", UPPER(TRIM('01_raw_data'!AD352))="FULL TIME", UPPER(TRIM('01_raw_data'!AD352))="FULL-TIME"), "Full Time", IF(OR(UPPER(TRIM('01_raw_data'!AD352))="INTERN", UPPER(TRIM('01_raw_data'!AD352))="INTERNSHIP"), "Intern", IF(OR(UPPER(TRIM('01_raw_data'!AD352))="PART TIME", UPPER(TRIM('01_raw_data'!AD352))="PART-TIME"), "Part Time")))), "Check")</f>
        <v>Part Time</v>
      </c>
      <c r="AF349">
        <f>IFERROR(IF(AND(VALUE('01_raw_data'!AE352)&gt;=0,VALUE('01_raw_data'!AE352)&lt;=100), VALUE('01_raw_data'!AE352), "Check"), "Check")</f>
        <v>83.8</v>
      </c>
    </row>
    <row r="350" spans="1:32" x14ac:dyDescent="0.2">
      <c r="A350" t="str">
        <f>"E"&amp;TEXT(VALUE(SUBSTITUTE(UPPER(TRIM('01_raw_data'!A353)),"E","")),"0000")</f>
        <v>E0349</v>
      </c>
      <c r="B350" t="str">
        <f>IF('01_raw_data'!B353="", "", PROPER(TRIM('01_raw_data'!B353)))</f>
        <v>Daniel Schmidt</v>
      </c>
      <c r="C350" t="str">
        <f>_xlfn.XLOOKUP(PROPER(TRIM('01_raw_data'!C353)),'03_lookups'!$A$4:$A$9,'03_lookups'!$B$4:$B$9,"Needs Review")</f>
        <v>Female</v>
      </c>
      <c r="D350">
        <f>VALUE('01_raw_data'!D353)</f>
        <v>43</v>
      </c>
      <c r="E350" s="17">
        <f>IF(OR('01_raw_data'!E353="", LOWER(TRIM('01_raw_data'!E353))="not available"), "Missing", '01_raw_data'!E353)</f>
        <v>30367</v>
      </c>
      <c r="F350" t="str">
        <f t="shared" si="5"/>
        <v>Valid</v>
      </c>
      <c r="G350" t="str">
        <f>_xlfn.XLOOKUP(UPPER(TRIM('01_raw_data'!F353)),'04_departments'!A353:A408,'04_departments'!C353:C408,"Needs Review")</f>
        <v>Needs Review</v>
      </c>
      <c r="H350" t="str">
        <f>_xlfn.XLOOKUP('01_clean_data'!G350, '04_departments'!$C$5:$C$60,'04_departments'!$D$5:$D$60,"Needs Review")</f>
        <v>Needs Review</v>
      </c>
      <c r="I350" t="str">
        <f>PROPER(TRIM('01_raw_data'!H353))</f>
        <v>Procurement Analyst</v>
      </c>
      <c r="J350" t="str">
        <f>IFERROR(UPPER('01_raw_data'!I353), "")</f>
        <v>L4</v>
      </c>
      <c r="K350" t="str">
        <f>IFERROR(UPPER('01_raw_data'!J353), "")</f>
        <v>M049</v>
      </c>
      <c r="L350" t="str">
        <f>IFERROR(VLOOKUP(K350,'05_manager_mapping'!$A$5:$B$64,2), "Missing")</f>
        <v>Marco Gonzalez</v>
      </c>
      <c r="M350" t="str">
        <f>IFERROR(_xlfn.XLOOKUP('01_raw_data'!L353,'06_location_master'!$B$5:$B$60,'06_location_master'!$C$5:$C$60), "Missing Location")</f>
        <v>Frankfurt</v>
      </c>
      <c r="N350" t="str">
        <f>IFERROR(_xlfn.XLOOKUP(M350,'06_location_master'!$C$5:$C$60,'06_location_master'!$D$5:$D$60), "Missing Country")</f>
        <v>Germany</v>
      </c>
      <c r="O350" t="str">
        <f>IFERROR(_xlfn.XLOOKUP(M350,'06_location_master'!$C$5:$C$60,'06_location_master'!$E$5:$E$60), "Missing State")</f>
        <v>Hesse</v>
      </c>
      <c r="P350" s="17">
        <f>IFERROR(--'01_raw_data'!O353,"Missing Date")</f>
        <v>46015</v>
      </c>
      <c r="Q350" s="17" t="str">
        <f>IF(TRIM('01_raw_data'!P353)="","", IFERROR('01_raw_data'!P353, "check"))</f>
        <v/>
      </c>
      <c r="R350" t="str">
        <f>IFERROR(IF(OR(UPPER(TRIM('01_raw_data'!Q353))="A",UPPER(TRIM('01_raw_data'!Q353)="ACTVE"),UPPER(TRIM('01_raw_data'!Q353))="ACTIVE"), "Active", IF(OR(UPPER(TRIM('01_raw_data'!Q353)="INACTIVE"),UPPER(TRIM('01_raw_data'!Q353))="INACTVE"),"Inactive",IF(OR(UPPER(TRIM('01_raw_data'!Q353))="EXITED"), "Exited", IF(OR(UPPER(TRIM('01_raw_data'!Q353))="TERMINATED"), "Terminated", IF(OR(UPPER(TRIM('01_raw_data'!Q353))="LEFT"),"Left",IF(OR(UPPER(TRIM('01_raw_data'!Q353))="RESIGNED"),"Resigned")))))),"Check")</f>
        <v>Active</v>
      </c>
      <c r="S350" s="19">
        <f>IFERROR(IF(VALUE('01_raw_data'!R353)&gt;0,VALUE('01_raw_data'!R353),"Check"),"Check")</f>
        <v>115000</v>
      </c>
      <c r="T350" s="19">
        <f>IFERROR(IF(VALUE('01_raw_data'!S353)&gt;0, VALUE('01_raw_data'!S353), "Check"), "Check")</f>
        <v>10400</v>
      </c>
      <c r="U350">
        <f>IFERROR(VLOOKUP(UPPER(TRIM('01_raw_data'!T353)),'07_performance_master'!$A$5:$B$14,2,FALSE),"Check")</f>
        <v>4</v>
      </c>
      <c r="V350">
        <f>IFERROR(IF(VALUE('01_raw_data'!U353)&gt;0,VALUE('01_raw_data'!U353),"Check"),"Check")</f>
        <v>36</v>
      </c>
      <c r="W350">
        <f>IFERROR(IF(VALUE('01_raw_data'!V353)&gt;=0, VALUE('01_raw_data'!V353), "Check"), "Check")</f>
        <v>13</v>
      </c>
      <c r="X350">
        <f>IFERROR(IF(VALUE('01_raw_data'!W353)&gt;=0, VALUE('01_raw_data'!W353),"Check"), "Check")</f>
        <v>12</v>
      </c>
      <c r="Y350">
        <f>IFERROR(IF(AND(VALUE('01_raw_data'!X353)&gt;=0, VALUE('01_raw_data'!X353)&lt;=100), VALUE('01_raw_data'!X353), "Check"), "Check")</f>
        <v>79</v>
      </c>
      <c r="Z350" t="str">
        <f>IFERROR(IF(OR(UPPER(TRIM('01_raw_data'!Y353))="YES", UPPER(TRIM('01_raw_data'!Y353))="PROMOTED"),"Promoted", IF(OR(UPPER(TRIM('01_raw_data'!Y353))="NO",UPPER(TRIM('01_raw_data'!Y353))="NOT PROMOTED"), "Not Promoted", "Check")),"Check")</f>
        <v>Not Promoted</v>
      </c>
      <c r="AA350" t="str">
        <f>IFERROR(PROPER(TRIM('01_raw_data'!Z353)), "")</f>
        <v>Diploma</v>
      </c>
      <c r="AB350" t="str">
        <f>IFERROR(PROPER(TRIM('01_raw_data'!AA353)),"")</f>
        <v>Agency</v>
      </c>
      <c r="AC350" t="str">
        <f>IFERROR(IF(UPPER(TRIM('01_raw_data'!AB353))="HYBRID","Hybrid",IF(OR(UPPER(TRIM('01_raw_data'!AB353))="REMOTE",UPPER(TRIM('01_raw_data'!AB353))="WFH",UPPER(TRIM('01_raw_data'!AB353))="WORK FROM HOME"),"Remote",IF(OR(UPPER(TRIM('01_raw_data'!AB353))="ONSITE",UPPER(TRIM('01_raw_data'!AB353))="ON-SITE",UPPER(TRIM('01_raw_data'!AB353))="OFFICE"),"Office"))),"Check")</f>
        <v>Hybrid</v>
      </c>
      <c r="AD350" t="str">
        <f>IFERROR(VLOOKUP(UPPER(TRIM('01_raw_data'!AC353)),'09_cost_center'!$A$5:$E$19,1,FALSE), "Check")</f>
        <v>EU-CC402</v>
      </c>
      <c r="AE350" t="str">
        <f>IFERROR(IF(OR(UPPER(TRIM('01_raw_data'!AD353))="CONTRACT", UPPER(TRIM('01_raw_data'!AD353))="CONTRACTOR"), "Contract", IF(OR(PROPER(TRIM('01_raw_data'!AD353))="FTE", UPPER(TRIM('01_raw_data'!AD353))="FULL TIME", UPPER(TRIM('01_raw_data'!AD353))="FULL-TIME"), "Full Time", IF(OR(UPPER(TRIM('01_raw_data'!AD353))="INTERN", UPPER(TRIM('01_raw_data'!AD353))="INTERNSHIP"), "Intern", IF(OR(UPPER(TRIM('01_raw_data'!AD353))="PART TIME", UPPER(TRIM('01_raw_data'!AD353))="PART-TIME"), "Part Time")))), "Check")</f>
        <v>Part Time</v>
      </c>
      <c r="AF350">
        <f>IFERROR(IF(AND(VALUE('01_raw_data'!AE353)&gt;=0,VALUE('01_raw_data'!AE353)&lt;=100), VALUE('01_raw_data'!AE353), "Check"), "Check")</f>
        <v>76.7</v>
      </c>
    </row>
    <row r="351" spans="1:32" x14ac:dyDescent="0.2">
      <c r="A351" t="str">
        <f>"E"&amp;TEXT(VALUE(SUBSTITUTE(UPPER(TRIM('01_raw_data'!A354)),"E","")),"0000")</f>
        <v>E0350</v>
      </c>
      <c r="B351" t="str">
        <f>IF('01_raw_data'!B354="", "", PROPER(TRIM('01_raw_data'!B354)))</f>
        <v>Noah Nilsson</v>
      </c>
      <c r="C351" t="str">
        <f>_xlfn.XLOOKUP(PROPER(TRIM('01_raw_data'!C354)),'03_lookups'!$A$4:$A$9,'03_lookups'!$B$4:$B$9,"Needs Review")</f>
        <v>Male</v>
      </c>
      <c r="D351">
        <f>VALUE('01_raw_data'!D354)</f>
        <v>42</v>
      </c>
      <c r="E351" s="17">
        <f>IF(OR('01_raw_data'!E354="", LOWER(TRIM('01_raw_data'!E354))="not available"), "Missing", '01_raw_data'!E354)</f>
        <v>30653</v>
      </c>
      <c r="F351" t="str">
        <f t="shared" si="5"/>
        <v>Valid</v>
      </c>
      <c r="G351" t="str">
        <f>_xlfn.XLOOKUP(UPPER(TRIM('01_raw_data'!F354)),'04_departments'!A354:A409,'04_departments'!C354:C409,"Needs Review")</f>
        <v>Needs Review</v>
      </c>
      <c r="H351" t="str">
        <f>_xlfn.XLOOKUP('01_clean_data'!G351, '04_departments'!$C$5:$C$60,'04_departments'!$D$5:$D$60,"Needs Review")</f>
        <v>Needs Review</v>
      </c>
      <c r="I351" t="str">
        <f>PROPER(TRIM('01_raw_data'!H354))</f>
        <v>Marketing Executive</v>
      </c>
      <c r="J351" t="str">
        <f>IFERROR(UPPER('01_raw_data'!I354), "")</f>
        <v xml:space="preserve"> L1 </v>
      </c>
      <c r="K351" t="str">
        <f>IFERROR(UPPER('01_raw_data'!J354), "")</f>
        <v>M006</v>
      </c>
      <c r="L351" t="str">
        <f>IFERROR(VLOOKUP(K351,'05_manager_mapping'!$A$5:$B$64,2), "Missing")</f>
        <v>Aleksander Fischer</v>
      </c>
      <c r="M351" t="str">
        <f>IFERROR(_xlfn.XLOOKUP('01_raw_data'!L354,'06_location_master'!$B$5:$B$60,'06_location_master'!$C$5:$C$60), "Missing Location")</f>
        <v>Milan</v>
      </c>
      <c r="N351" t="str">
        <f>IFERROR(_xlfn.XLOOKUP(M351,'06_location_master'!$C$5:$C$60,'06_location_master'!$D$5:$D$60), "Missing Country")</f>
        <v>Italy</v>
      </c>
      <c r="O351" t="str">
        <f>IFERROR(_xlfn.XLOOKUP(M351,'06_location_master'!$C$5:$C$60,'06_location_master'!$E$5:$E$60), "Missing State")</f>
        <v>Lombardy</v>
      </c>
      <c r="P351" s="17">
        <f>IFERROR(--'01_raw_data'!O354,"Missing Date")</f>
        <v>45833</v>
      </c>
      <c r="Q351" s="17" t="str">
        <f>IF(TRIM('01_raw_data'!P354)="","", IFERROR('01_raw_data'!P354, "check"))</f>
        <v/>
      </c>
      <c r="R351" t="str">
        <f>IFERROR(IF(OR(UPPER(TRIM('01_raw_data'!Q354))="A",UPPER(TRIM('01_raw_data'!Q354)="ACTVE"),UPPER(TRIM('01_raw_data'!Q354))="ACTIVE"), "Active", IF(OR(UPPER(TRIM('01_raw_data'!Q354)="INACTIVE"),UPPER(TRIM('01_raw_data'!Q354))="INACTVE"),"Inactive",IF(OR(UPPER(TRIM('01_raw_data'!Q354))="EXITED"), "Exited", IF(OR(UPPER(TRIM('01_raw_data'!Q354))="TERMINATED"), "Terminated", IF(OR(UPPER(TRIM('01_raw_data'!Q354))="LEFT"),"Left",IF(OR(UPPER(TRIM('01_raw_data'!Q354))="RESIGNED"),"Resigned")))))),"Check")</f>
        <v>Active</v>
      </c>
      <c r="S351" s="19">
        <f>IFERROR(IF(VALUE('01_raw_data'!R354)&gt;0,VALUE('01_raw_data'!R354),"Check"),"Check")</f>
        <v>39000</v>
      </c>
      <c r="T351" s="19">
        <f>IFERROR(IF(VALUE('01_raw_data'!S354)&gt;0, VALUE('01_raw_data'!S354), "Check"), "Check")</f>
        <v>3500</v>
      </c>
      <c r="U351">
        <f>IFERROR(VLOOKUP(UPPER(TRIM('01_raw_data'!T354)),'07_performance_master'!$A$5:$B$14,2,FALSE),"Check")</f>
        <v>4</v>
      </c>
      <c r="V351">
        <f>IFERROR(IF(VALUE('01_raw_data'!U354)&gt;0,VALUE('01_raw_data'!U354),"Check"),"Check")</f>
        <v>7</v>
      </c>
      <c r="W351">
        <f>IFERROR(IF(VALUE('01_raw_data'!V354)&gt;=0, VALUE('01_raw_data'!V354), "Check"), "Check")</f>
        <v>13</v>
      </c>
      <c r="X351">
        <f>IFERROR(IF(VALUE('01_raw_data'!W354)&gt;=0, VALUE('01_raw_data'!W354),"Check"), "Check")</f>
        <v>13</v>
      </c>
      <c r="Y351">
        <f>IFERROR(IF(AND(VALUE('01_raw_data'!X354)&gt;=0, VALUE('01_raw_data'!X354)&lt;=100), VALUE('01_raw_data'!X354), "Check"), "Check")</f>
        <v>81</v>
      </c>
      <c r="Z351" t="str">
        <f>IFERROR(IF(OR(UPPER(TRIM('01_raw_data'!Y354))="YES", UPPER(TRIM('01_raw_data'!Y354))="PROMOTED"),"Promoted", IF(OR(UPPER(TRIM('01_raw_data'!Y354))="NO",UPPER(TRIM('01_raw_data'!Y354))="NOT PROMOTED"), "Not Promoted", "Check")),"Check")</f>
        <v>Not Promoted</v>
      </c>
      <c r="AA351" t="str">
        <f>IFERROR(PROPER(TRIM('01_raw_data'!Z354)), "")</f>
        <v>Bachelor'S</v>
      </c>
      <c r="AB351" t="str">
        <f>IFERROR(PROPER(TRIM('01_raw_data'!AA354)),"")</f>
        <v>Indeed</v>
      </c>
      <c r="AC351" t="str">
        <f>IFERROR(IF(UPPER(TRIM('01_raw_data'!AB354))="HYBRID","Hybrid",IF(OR(UPPER(TRIM('01_raw_data'!AB354))="REMOTE",UPPER(TRIM('01_raw_data'!AB354))="WFH",UPPER(TRIM('01_raw_data'!AB354))="WORK FROM HOME"),"Remote",IF(OR(UPPER(TRIM('01_raw_data'!AB354))="ONSITE",UPPER(TRIM('01_raw_data'!AB354))="ON-SITE",UPPER(TRIM('01_raw_data'!AB354))="OFFICE"),"Office"))),"Check")</f>
        <v>Remote</v>
      </c>
      <c r="AD351" t="str">
        <f>IFERROR(VLOOKUP(UPPER(TRIM('01_raw_data'!AC354)),'09_cost_center'!$A$5:$E$19,1,FALSE), "Check")</f>
        <v>Check</v>
      </c>
      <c r="AE351" t="str">
        <f>IFERROR(IF(OR(UPPER(TRIM('01_raw_data'!AD354))="CONTRACT", UPPER(TRIM('01_raw_data'!AD354))="CONTRACTOR"), "Contract", IF(OR(PROPER(TRIM('01_raw_data'!AD354))="FTE", UPPER(TRIM('01_raw_data'!AD354))="FULL TIME", UPPER(TRIM('01_raw_data'!AD354))="FULL-TIME"), "Full Time", IF(OR(UPPER(TRIM('01_raw_data'!AD354))="INTERN", UPPER(TRIM('01_raw_data'!AD354))="INTERNSHIP"), "Intern", IF(OR(UPPER(TRIM('01_raw_data'!AD354))="PART TIME", UPPER(TRIM('01_raw_data'!AD354))="PART-TIME"), "Part Time")))), "Check")</f>
        <v>Full Time</v>
      </c>
      <c r="AF351">
        <f>IFERROR(IF(AND(VALUE('01_raw_data'!AE354)&gt;=0,VALUE('01_raw_data'!AE354)&lt;=100), VALUE('01_raw_data'!AE354), "Check"), "Check")</f>
        <v>69.599999999999994</v>
      </c>
    </row>
    <row r="352" spans="1:32" x14ac:dyDescent="0.2">
      <c r="A352" t="str">
        <f>"E"&amp;TEXT(VALUE(SUBSTITUTE(UPPER(TRIM('01_raw_data'!A355)),"E","")),"0000")</f>
        <v>E0351</v>
      </c>
      <c r="B352" t="str">
        <f>IF('01_raw_data'!B355="", "", PROPER(TRIM('01_raw_data'!B355)))</f>
        <v>Lea Fernandez</v>
      </c>
      <c r="C352" t="str">
        <f>_xlfn.XLOOKUP(PROPER(TRIM('01_raw_data'!C355)),'03_lookups'!$A$4:$A$9,'03_lookups'!$B$4:$B$9,"Needs Review")</f>
        <v>Female</v>
      </c>
      <c r="D352">
        <f>VALUE('01_raw_data'!D355)</f>
        <v>31</v>
      </c>
      <c r="E352" s="17" t="str">
        <f>IF(OR('01_raw_data'!E355="", LOWER(TRIM('01_raw_data'!E355))="not available"), "Missing", '01_raw_data'!E355)</f>
        <v>11/08/1994</v>
      </c>
      <c r="F352" t="str">
        <f t="shared" si="5"/>
        <v>Needs Review</v>
      </c>
      <c r="G352" t="str">
        <f>_xlfn.XLOOKUP(UPPER(TRIM('01_raw_data'!F355)),'04_departments'!A355:A410,'04_departments'!C355:C410,"Needs Review")</f>
        <v>Needs Review</v>
      </c>
      <c r="H352" t="str">
        <f>_xlfn.XLOOKUP('01_clean_data'!G352, '04_departments'!$C$5:$C$60,'04_departments'!$D$5:$D$60,"Needs Review")</f>
        <v>Needs Review</v>
      </c>
      <c r="I352" t="str">
        <f>PROPER(TRIM('01_raw_data'!H355))</f>
        <v>Data Analyst</v>
      </c>
      <c r="J352" t="str">
        <f>IFERROR(UPPER('01_raw_data'!I355), "")</f>
        <v xml:space="preserve"> L4 </v>
      </c>
      <c r="K352" t="str">
        <f>IFERROR(UPPER('01_raw_data'!J355), "")</f>
        <v>M037</v>
      </c>
      <c r="L352" t="str">
        <f>IFERROR(VLOOKUP(K352,'05_manager_mapping'!$A$5:$B$64,2), "Missing")</f>
        <v>Elsa Andersson</v>
      </c>
      <c r="M352" t="str">
        <f>IFERROR(_xlfn.XLOOKUP('01_raw_data'!L355,'06_location_master'!$B$5:$B$60,'06_location_master'!$C$5:$C$60), "Missing Location")</f>
        <v>Hamburg</v>
      </c>
      <c r="N352" t="str">
        <f>IFERROR(_xlfn.XLOOKUP(M352,'06_location_master'!$C$5:$C$60,'06_location_master'!$D$5:$D$60), "Missing Country")</f>
        <v>Germany</v>
      </c>
      <c r="O352" t="str">
        <f>IFERROR(_xlfn.XLOOKUP(M352,'06_location_master'!$C$5:$C$60,'06_location_master'!$E$5:$E$60), "Missing State")</f>
        <v>Hamburg</v>
      </c>
      <c r="P352" s="17">
        <f>IFERROR(--'01_raw_data'!O355,"Missing Date")</f>
        <v>45697</v>
      </c>
      <c r="Q352" s="17" t="str">
        <f>IF(TRIM('01_raw_data'!P355)="","", IFERROR('01_raw_data'!P355, "check"))</f>
        <v/>
      </c>
      <c r="R352" t="str">
        <f>IFERROR(IF(OR(UPPER(TRIM('01_raw_data'!Q355))="A",UPPER(TRIM('01_raw_data'!Q355)="ACTVE"),UPPER(TRIM('01_raw_data'!Q355))="ACTIVE"), "Active", IF(OR(UPPER(TRIM('01_raw_data'!Q355)="INACTIVE"),UPPER(TRIM('01_raw_data'!Q355))="INACTVE"),"Inactive",IF(OR(UPPER(TRIM('01_raw_data'!Q355))="EXITED"), "Exited", IF(OR(UPPER(TRIM('01_raw_data'!Q355))="TERMINATED"), "Terminated", IF(OR(UPPER(TRIM('01_raw_data'!Q355))="LEFT"),"Left",IF(OR(UPPER(TRIM('01_raw_data'!Q355))="RESIGNED"),"Resigned")))))),"Check")</f>
        <v>Active</v>
      </c>
      <c r="S352" s="19">
        <f>IFERROR(IF(VALUE('01_raw_data'!R355)&gt;0,VALUE('01_raw_data'!R355),"Check"),"Check")</f>
        <v>112000</v>
      </c>
      <c r="T352" s="19">
        <f>IFERROR(IF(VALUE('01_raw_data'!S355)&gt;0, VALUE('01_raw_data'!S355), "Check"), "Check")</f>
        <v>5600</v>
      </c>
      <c r="U352">
        <f>IFERROR(VLOOKUP(UPPER(TRIM('01_raw_data'!T355)),'07_performance_master'!$A$5:$B$14,2,FALSE),"Check")</f>
        <v>3</v>
      </c>
      <c r="V352">
        <f>IFERROR(IF(VALUE('01_raw_data'!U355)&gt;0,VALUE('01_raw_data'!U355),"Check"),"Check")</f>
        <v>30</v>
      </c>
      <c r="W352">
        <f>IFERROR(IF(VALUE('01_raw_data'!V355)&gt;=0, VALUE('01_raw_data'!V355), "Check"), "Check")</f>
        <v>7</v>
      </c>
      <c r="X352">
        <f>IFERROR(IF(VALUE('01_raw_data'!W355)&gt;=0, VALUE('01_raw_data'!W355),"Check"), "Check")</f>
        <v>9</v>
      </c>
      <c r="Y352">
        <f>IFERROR(IF(AND(VALUE('01_raw_data'!X355)&gt;=0, VALUE('01_raw_data'!X355)&lt;=100), VALUE('01_raw_data'!X355), "Check"), "Check")</f>
        <v>53</v>
      </c>
      <c r="Z352" t="str">
        <f>IFERROR(IF(OR(UPPER(TRIM('01_raw_data'!Y355))="YES", UPPER(TRIM('01_raw_data'!Y355))="PROMOTED"),"Promoted", IF(OR(UPPER(TRIM('01_raw_data'!Y355))="NO",UPPER(TRIM('01_raw_data'!Y355))="NOT PROMOTED"), "Not Promoted", "Check")),"Check")</f>
        <v>Not Promoted</v>
      </c>
      <c r="AA352" t="str">
        <f>IFERROR(PROPER(TRIM('01_raw_data'!Z355)), "")</f>
        <v>Phd</v>
      </c>
      <c r="AB352" t="str">
        <f>IFERROR(PROPER(TRIM('01_raw_data'!AA355)),"")</f>
        <v>Agency</v>
      </c>
      <c r="AC352" t="str">
        <f>IFERROR(IF(UPPER(TRIM('01_raw_data'!AB355))="HYBRID","Hybrid",IF(OR(UPPER(TRIM('01_raw_data'!AB355))="REMOTE",UPPER(TRIM('01_raw_data'!AB355))="WFH",UPPER(TRIM('01_raw_data'!AB355))="WORK FROM HOME"),"Remote",IF(OR(UPPER(TRIM('01_raw_data'!AB355))="ONSITE",UPPER(TRIM('01_raw_data'!AB355))="ON-SITE",UPPER(TRIM('01_raw_data'!AB355))="OFFICE"),"Office"))),"Check")</f>
        <v>Office</v>
      </c>
      <c r="AD352" t="str">
        <f>IFERROR(VLOOKUP(UPPER(TRIM('01_raw_data'!AC355)),'09_cost_center'!$A$5:$E$19,1,FALSE), "Check")</f>
        <v>EU-CC103</v>
      </c>
      <c r="AE352" t="str">
        <f>IFERROR(IF(OR(UPPER(TRIM('01_raw_data'!AD355))="CONTRACT", UPPER(TRIM('01_raw_data'!AD355))="CONTRACTOR"), "Contract", IF(OR(PROPER(TRIM('01_raw_data'!AD355))="FTE", UPPER(TRIM('01_raw_data'!AD355))="FULL TIME", UPPER(TRIM('01_raw_data'!AD355))="FULL-TIME"), "Full Time", IF(OR(UPPER(TRIM('01_raw_data'!AD355))="INTERN", UPPER(TRIM('01_raw_data'!AD355))="INTERNSHIP"), "Intern", IF(OR(UPPER(TRIM('01_raw_data'!AD355))="PART TIME", UPPER(TRIM('01_raw_data'!AD355))="PART-TIME"), "Part Time")))), "Check")</f>
        <v>Full Time</v>
      </c>
      <c r="AF352">
        <f>IFERROR(IF(AND(VALUE('01_raw_data'!AE355)&gt;=0,VALUE('01_raw_data'!AE355)&lt;=100), VALUE('01_raw_data'!AE355), "Check"), "Check")</f>
        <v>58.5</v>
      </c>
    </row>
    <row r="353" spans="1:32" x14ac:dyDescent="0.2">
      <c r="A353" t="str">
        <f>"E"&amp;TEXT(VALUE(SUBSTITUTE(UPPER(TRIM('01_raw_data'!A356)),"E","")),"0000")</f>
        <v>E0352</v>
      </c>
      <c r="B353" t="str">
        <f>IF('01_raw_data'!B356="", "", PROPER(TRIM('01_raw_data'!B356)))</f>
        <v>Alice Doyle</v>
      </c>
      <c r="C353" t="str">
        <f>_xlfn.XLOOKUP(PROPER(TRIM('01_raw_data'!C356)),'03_lookups'!$A$4:$A$9,'03_lookups'!$B$4:$B$9,"Needs Review")</f>
        <v>Female</v>
      </c>
      <c r="D353">
        <f>VALUE('01_raw_data'!D356)</f>
        <v>33</v>
      </c>
      <c r="E353" s="17">
        <f>IF(OR('01_raw_data'!E356="", LOWER(TRIM('01_raw_data'!E356))="not available"), "Missing", '01_raw_data'!E356)</f>
        <v>33885</v>
      </c>
      <c r="F353" t="str">
        <f t="shared" si="5"/>
        <v>Valid</v>
      </c>
      <c r="G353" t="str">
        <f>_xlfn.XLOOKUP(UPPER(TRIM('01_raw_data'!F356)),'04_departments'!A356:A411,'04_departments'!C356:C411,"Needs Review")</f>
        <v>Needs Review</v>
      </c>
      <c r="H353" t="str">
        <f>_xlfn.XLOOKUP('01_clean_data'!G353, '04_departments'!$C$5:$C$60,'04_departments'!$D$5:$D$60,"Needs Review")</f>
        <v>Needs Review</v>
      </c>
      <c r="I353" t="str">
        <f>PROPER(TRIM('01_raw_data'!H356))</f>
        <v>Systems Administrator</v>
      </c>
      <c r="J353" t="str">
        <f>IFERROR(UPPER('01_raw_data'!I356), "")</f>
        <v>L2</v>
      </c>
      <c r="K353" t="str">
        <f>IFERROR(UPPER('01_raw_data'!J356), "")</f>
        <v>M009</v>
      </c>
      <c r="L353" t="str">
        <f>IFERROR(VLOOKUP(K353,'05_manager_mapping'!$A$5:$B$64,2), "Missing")</f>
        <v>Maja Nilsson</v>
      </c>
      <c r="M353" t="str">
        <f>IFERROR(_xlfn.XLOOKUP('01_raw_data'!L356,'06_location_master'!$B$5:$B$60,'06_location_master'!$C$5:$C$60), "Missing Location")</f>
        <v>Missing Location</v>
      </c>
      <c r="N353" t="str">
        <f>IFERROR(_xlfn.XLOOKUP(M353,'06_location_master'!$C$5:$C$60,'06_location_master'!$D$5:$D$60), "Missing Country")</f>
        <v>Missing Country</v>
      </c>
      <c r="O353" t="str">
        <f>IFERROR(_xlfn.XLOOKUP(M353,'06_location_master'!$C$5:$C$60,'06_location_master'!$E$5:$E$60), "Missing State")</f>
        <v>Missing State</v>
      </c>
      <c r="P353" s="17">
        <f>IFERROR(--'01_raw_data'!O356,"Missing Date")</f>
        <v>44151</v>
      </c>
      <c r="Q353" s="17" t="str">
        <f>IF(TRIM('01_raw_data'!P356)="","", IFERROR('01_raw_data'!P356, "check"))</f>
        <v/>
      </c>
      <c r="R353" t="str">
        <f>IFERROR(IF(OR(UPPER(TRIM('01_raw_data'!Q356))="A",UPPER(TRIM('01_raw_data'!Q356)="ACTVE"),UPPER(TRIM('01_raw_data'!Q356))="ACTIVE"), "Active", IF(OR(UPPER(TRIM('01_raw_data'!Q356)="INACTIVE"),UPPER(TRIM('01_raw_data'!Q356))="INACTVE"),"Inactive",IF(OR(UPPER(TRIM('01_raw_data'!Q356))="EXITED"), "Exited", IF(OR(UPPER(TRIM('01_raw_data'!Q356))="TERMINATED"), "Terminated", IF(OR(UPPER(TRIM('01_raw_data'!Q356))="LEFT"),"Left",IF(OR(UPPER(TRIM('01_raw_data'!Q356))="RESIGNED"),"Resigned")))))),"Check")</f>
        <v>Active</v>
      </c>
      <c r="S353" s="19">
        <f>IFERROR(IF(VALUE('01_raw_data'!R356)&gt;0,VALUE('01_raw_data'!R356),"Check"),"Check")</f>
        <v>59000</v>
      </c>
      <c r="T353" s="19">
        <f>IFERROR(IF(VALUE('01_raw_data'!S356)&gt;0, VALUE('01_raw_data'!S356), "Check"), "Check")</f>
        <v>3000</v>
      </c>
      <c r="U353">
        <f>IFERROR(VLOOKUP(UPPER(TRIM('01_raw_data'!T356)),'07_performance_master'!$A$5:$B$14,2,FALSE),"Check")</f>
        <v>3</v>
      </c>
      <c r="V353">
        <f>IFERROR(IF(VALUE('01_raw_data'!U356)&gt;0,VALUE('01_raw_data'!U356),"Check"),"Check")</f>
        <v>14</v>
      </c>
      <c r="W353">
        <f>IFERROR(IF(VALUE('01_raw_data'!V356)&gt;=0, VALUE('01_raw_data'!V356), "Check"), "Check")</f>
        <v>14</v>
      </c>
      <c r="X353">
        <f>IFERROR(IF(VALUE('01_raw_data'!W356)&gt;=0, VALUE('01_raw_data'!W356),"Check"), "Check")</f>
        <v>10</v>
      </c>
      <c r="Y353">
        <f>IFERROR(IF(AND(VALUE('01_raw_data'!X356)&gt;=0, VALUE('01_raw_data'!X356)&lt;=100), VALUE('01_raw_data'!X356), "Check"), "Check")</f>
        <v>57</v>
      </c>
      <c r="Z353" t="str">
        <f>IFERROR(IF(OR(UPPER(TRIM('01_raw_data'!Y356))="YES", UPPER(TRIM('01_raw_data'!Y356))="PROMOTED"),"Promoted", IF(OR(UPPER(TRIM('01_raw_data'!Y356))="NO",UPPER(TRIM('01_raw_data'!Y356))="NOT PROMOTED"), "Not Promoted", "Check")),"Check")</f>
        <v>Not Promoted</v>
      </c>
      <c r="AA353" t="str">
        <f>IFERROR(PROPER(TRIM('01_raw_data'!Z356)), "")</f>
        <v>Master'S</v>
      </c>
      <c r="AB353" t="str">
        <f>IFERROR(PROPER(TRIM('01_raw_data'!AA356)),"")</f>
        <v>Company Careers Page</v>
      </c>
      <c r="AC353" t="str">
        <f>IFERROR(IF(UPPER(TRIM('01_raw_data'!AB356))="HYBRID","Hybrid",IF(OR(UPPER(TRIM('01_raw_data'!AB356))="REMOTE",UPPER(TRIM('01_raw_data'!AB356))="WFH",UPPER(TRIM('01_raw_data'!AB356))="WORK FROM HOME"),"Remote",IF(OR(UPPER(TRIM('01_raw_data'!AB356))="ONSITE",UPPER(TRIM('01_raw_data'!AB356))="ON-SITE",UPPER(TRIM('01_raw_data'!AB356))="OFFICE"),"Office"))),"Check")</f>
        <v>Office</v>
      </c>
      <c r="AD353" t="str">
        <f>IFERROR(VLOOKUP(UPPER(TRIM('01_raw_data'!AC356)),'09_cost_center'!$A$5:$E$19,1,FALSE), "Check")</f>
        <v>EU-CC104</v>
      </c>
      <c r="AE353" t="str">
        <f>IFERROR(IF(OR(UPPER(TRIM('01_raw_data'!AD356))="CONTRACT", UPPER(TRIM('01_raw_data'!AD356))="CONTRACTOR"), "Contract", IF(OR(PROPER(TRIM('01_raw_data'!AD356))="FTE", UPPER(TRIM('01_raw_data'!AD356))="FULL TIME", UPPER(TRIM('01_raw_data'!AD356))="FULL-TIME"), "Full Time", IF(OR(UPPER(TRIM('01_raw_data'!AD356))="INTERN", UPPER(TRIM('01_raw_data'!AD356))="INTERNSHIP"), "Intern", IF(OR(UPPER(TRIM('01_raw_data'!AD356))="PART TIME", UPPER(TRIM('01_raw_data'!AD356))="PART-TIME"), "Part Time")))), "Check")</f>
        <v>Full Time</v>
      </c>
      <c r="AF353">
        <f>IFERROR(IF(AND(VALUE('01_raw_data'!AE356)&gt;=0,VALUE('01_raw_data'!AE356)&lt;=100), VALUE('01_raw_data'!AE356), "Check"), "Check")</f>
        <v>55.5</v>
      </c>
    </row>
    <row r="354" spans="1:32" x14ac:dyDescent="0.2">
      <c r="A354" t="str">
        <f>"E"&amp;TEXT(VALUE(SUBSTITUTE(UPPER(TRIM('01_raw_data'!A357)),"E","")),"0000")</f>
        <v>E0353</v>
      </c>
      <c r="B354" t="str">
        <f>IF('01_raw_data'!B357="", "", PROPER(TRIM('01_raw_data'!B357)))</f>
        <v>Hugo Evans</v>
      </c>
      <c r="C354" t="str">
        <f>_xlfn.XLOOKUP(PROPER(TRIM('01_raw_data'!C357)),'03_lookups'!$A$4:$A$9,'03_lookups'!$B$4:$B$9,"Needs Review")</f>
        <v>Female</v>
      </c>
      <c r="D354">
        <f>VALUE('01_raw_data'!D357)</f>
        <v>41</v>
      </c>
      <c r="E354" s="17">
        <f>IF(OR('01_raw_data'!E357="", LOWER(TRIM('01_raw_data'!E357))="not available"), "Missing", '01_raw_data'!E357)</f>
        <v>30978</v>
      </c>
      <c r="F354" t="str">
        <f t="shared" si="5"/>
        <v>Valid</v>
      </c>
      <c r="G354" t="str">
        <f>_xlfn.XLOOKUP(UPPER(TRIM('01_raw_data'!F357)),'04_departments'!A357:A412,'04_departments'!C357:C412,"Needs Review")</f>
        <v>Needs Review</v>
      </c>
      <c r="H354" t="str">
        <f>_xlfn.XLOOKUP('01_clean_data'!G354, '04_departments'!$C$5:$C$60,'04_departments'!$D$5:$D$60,"Needs Review")</f>
        <v>Needs Review</v>
      </c>
      <c r="I354" t="str">
        <f>PROPER(TRIM('01_raw_data'!H357))</f>
        <v>Fp&amp;A Analyst</v>
      </c>
      <c r="J354" t="str">
        <f>IFERROR(UPPER('01_raw_data'!I357), "")</f>
        <v>L3</v>
      </c>
      <c r="K354" t="str">
        <f>IFERROR(UPPER('01_raw_data'!J357), "")</f>
        <v>M059</v>
      </c>
      <c r="L354" t="str">
        <f>IFERROR(VLOOKUP(K354,'05_manager_mapping'!$A$5:$B$64,2), "Missing")</f>
        <v>Lars Petit</v>
      </c>
      <c r="M354" t="str">
        <f>IFERROR(_xlfn.XLOOKUP('01_raw_data'!L357,'06_location_master'!$B$5:$B$60,'06_location_master'!$C$5:$C$60), "Missing Location")</f>
        <v>Munich</v>
      </c>
      <c r="N354" t="str">
        <f>IFERROR(_xlfn.XLOOKUP(M354,'06_location_master'!$C$5:$C$60,'06_location_master'!$D$5:$D$60), "Missing Country")</f>
        <v>Germany</v>
      </c>
      <c r="O354" t="str">
        <f>IFERROR(_xlfn.XLOOKUP(M354,'06_location_master'!$C$5:$C$60,'06_location_master'!$E$5:$E$60), "Missing State")</f>
        <v>Bavaria</v>
      </c>
      <c r="P354" s="17">
        <f>IFERROR(--'01_raw_data'!O357,"Missing Date")</f>
        <v>43216</v>
      </c>
      <c r="Q354" s="17" t="str">
        <f>IF(TRIM('01_raw_data'!P357)="","", IFERROR('01_raw_data'!P357, "check"))</f>
        <v/>
      </c>
      <c r="R354" t="str">
        <f>IFERROR(IF(OR(UPPER(TRIM('01_raw_data'!Q357))="A",UPPER(TRIM('01_raw_data'!Q357)="ACTVE"),UPPER(TRIM('01_raw_data'!Q357))="ACTIVE"), "Active", IF(OR(UPPER(TRIM('01_raw_data'!Q357)="INACTIVE"),UPPER(TRIM('01_raw_data'!Q357))="INACTVE"),"Inactive",IF(OR(UPPER(TRIM('01_raw_data'!Q357))="EXITED"), "Exited", IF(OR(UPPER(TRIM('01_raw_data'!Q357))="TERMINATED"), "Terminated", IF(OR(UPPER(TRIM('01_raw_data'!Q357))="LEFT"),"Left",IF(OR(UPPER(TRIM('01_raw_data'!Q357))="RESIGNED"),"Resigned")))))),"Check")</f>
        <v>Active</v>
      </c>
      <c r="S354" s="19">
        <f>IFERROR(IF(VALUE('01_raw_data'!R357)&gt;0,VALUE('01_raw_data'!R357),"Check"),"Check")</f>
        <v>91000</v>
      </c>
      <c r="T354" s="19" t="str">
        <f>IFERROR(IF(VALUE('01_raw_data'!S357)&gt;0, VALUE('01_raw_data'!S357), "Check"), "Check")</f>
        <v>Check</v>
      </c>
      <c r="U354">
        <f>IFERROR(VLOOKUP(UPPER(TRIM('01_raw_data'!T357)),'07_performance_master'!$A$5:$B$14,2,FALSE),"Check")</f>
        <v>1</v>
      </c>
      <c r="V354">
        <f>IFERROR(IF(VALUE('01_raw_data'!U357)&gt;0,VALUE('01_raw_data'!U357),"Check"),"Check")</f>
        <v>21</v>
      </c>
      <c r="W354">
        <f>IFERROR(IF(VALUE('01_raw_data'!V357)&gt;=0, VALUE('01_raw_data'!V357), "Check"), "Check")</f>
        <v>5</v>
      </c>
      <c r="X354">
        <f>IFERROR(IF(VALUE('01_raw_data'!W357)&gt;=0, VALUE('01_raw_data'!W357),"Check"), "Check")</f>
        <v>0</v>
      </c>
      <c r="Y354">
        <f>IFERROR(IF(AND(VALUE('01_raw_data'!X357)&gt;=0, VALUE('01_raw_data'!X357)&lt;=100), VALUE('01_raw_data'!X357), "Check"), "Check")</f>
        <v>25</v>
      </c>
      <c r="Z354" t="str">
        <f>IFERROR(IF(OR(UPPER(TRIM('01_raw_data'!Y357))="YES", UPPER(TRIM('01_raw_data'!Y357))="PROMOTED"),"Promoted", IF(OR(UPPER(TRIM('01_raw_data'!Y357))="NO",UPPER(TRIM('01_raw_data'!Y357))="NOT PROMOTED"), "Not Promoted", "Check")),"Check")</f>
        <v>Not Promoted</v>
      </c>
      <c r="AA354" t="str">
        <f>IFERROR(PROPER(TRIM('01_raw_data'!Z357)), "")</f>
        <v>Bachelor'S</v>
      </c>
      <c r="AB354" t="str">
        <f>IFERROR(PROPER(TRIM('01_raw_data'!AA357)),"")</f>
        <v>Company Careers Page</v>
      </c>
      <c r="AC354" t="str">
        <f>IFERROR(IF(UPPER(TRIM('01_raw_data'!AB357))="HYBRID","Hybrid",IF(OR(UPPER(TRIM('01_raw_data'!AB357))="REMOTE",UPPER(TRIM('01_raw_data'!AB357))="WFH",UPPER(TRIM('01_raw_data'!AB357))="WORK FROM HOME"),"Remote",IF(OR(UPPER(TRIM('01_raw_data'!AB357))="ONSITE",UPPER(TRIM('01_raw_data'!AB357))="ON-SITE",UPPER(TRIM('01_raw_data'!AB357))="OFFICE"),"Office"))),"Check")</f>
        <v>Hybrid</v>
      </c>
      <c r="AD354" t="str">
        <f>IFERROR(VLOOKUP(UPPER(TRIM('01_raw_data'!AC357)),'09_cost_center'!$A$5:$E$19,1,FALSE), "Check")</f>
        <v>EU-CC301</v>
      </c>
      <c r="AE354" t="str">
        <f>IFERROR(IF(OR(UPPER(TRIM('01_raw_data'!AD357))="CONTRACT", UPPER(TRIM('01_raw_data'!AD357))="CONTRACTOR"), "Contract", IF(OR(PROPER(TRIM('01_raw_data'!AD357))="FTE", UPPER(TRIM('01_raw_data'!AD357))="FULL TIME", UPPER(TRIM('01_raw_data'!AD357))="FULL-TIME"), "Full Time", IF(OR(UPPER(TRIM('01_raw_data'!AD357))="INTERN", UPPER(TRIM('01_raw_data'!AD357))="INTERNSHIP"), "Intern", IF(OR(UPPER(TRIM('01_raw_data'!AD357))="PART TIME", UPPER(TRIM('01_raw_data'!AD357))="PART-TIME"), "Part Time")))), "Check")</f>
        <v>Full Time</v>
      </c>
      <c r="AF354">
        <f>IFERROR(IF(AND(VALUE('01_raw_data'!AE357)&gt;=0,VALUE('01_raw_data'!AE357)&lt;=100), VALUE('01_raw_data'!AE357), "Check"), "Check")</f>
        <v>33</v>
      </c>
    </row>
    <row r="355" spans="1:32" x14ac:dyDescent="0.2">
      <c r="A355" t="str">
        <f>"E"&amp;TEXT(VALUE(SUBSTITUTE(UPPER(TRIM('01_raw_data'!A358)),"E","")),"0000")</f>
        <v>E0354</v>
      </c>
      <c r="B355" t="str">
        <f>IF('01_raw_data'!B358="", "", PROPER(TRIM('01_raw_data'!B358)))</f>
        <v>Mia Schneider</v>
      </c>
      <c r="C355" t="str">
        <f>_xlfn.XLOOKUP(PROPER(TRIM('01_raw_data'!C358)),'03_lookups'!$A$4:$A$9,'03_lookups'!$B$4:$B$9,"Needs Review")</f>
        <v>Male</v>
      </c>
      <c r="D355">
        <f>VALUE('01_raw_data'!D358)</f>
        <v>52</v>
      </c>
      <c r="E355" s="17" t="str">
        <f>IF(OR('01_raw_data'!E358="", LOWER(TRIM('01_raw_data'!E358))="not available"), "Missing", '01_raw_data'!E358)</f>
        <v>15/03/1974</v>
      </c>
      <c r="F355" t="str">
        <f t="shared" si="5"/>
        <v>Needs Review</v>
      </c>
      <c r="G355" t="str">
        <f>_xlfn.XLOOKUP(UPPER(TRIM('01_raw_data'!F358)),'04_departments'!A358:A413,'04_departments'!C358:C413,"Needs Review")</f>
        <v>Needs Review</v>
      </c>
      <c r="H355" t="str">
        <f>_xlfn.XLOOKUP('01_clean_data'!G355, '04_departments'!$C$5:$C$60,'04_departments'!$D$5:$D$60,"Needs Review")</f>
        <v>Needs Review</v>
      </c>
      <c r="I355" t="str">
        <f>PROPER(TRIM('01_raw_data'!H358))</f>
        <v>Soc Analyst</v>
      </c>
      <c r="J355" t="str">
        <f>IFERROR(UPPER('01_raw_data'!I358), "")</f>
        <v>L1</v>
      </c>
      <c r="K355" t="str">
        <f>IFERROR(UPPER('01_raw_data'!J358), "")</f>
        <v>M056</v>
      </c>
      <c r="L355" t="str">
        <f>IFERROR(VLOOKUP(K355,'05_manager_mapping'!$A$5:$B$64,2), "Missing")</f>
        <v>Emily Olsson</v>
      </c>
      <c r="M355" t="str">
        <f>IFERROR(_xlfn.XLOOKUP('01_raw_data'!L358,'06_location_master'!$B$5:$B$60,'06_location_master'!$C$5:$C$60), "Missing Location")</f>
        <v>Missing Location</v>
      </c>
      <c r="N355" t="str">
        <f>IFERROR(_xlfn.XLOOKUP(M355,'06_location_master'!$C$5:$C$60,'06_location_master'!$D$5:$D$60), "Missing Country")</f>
        <v>Missing Country</v>
      </c>
      <c r="O355" t="str">
        <f>IFERROR(_xlfn.XLOOKUP(M355,'06_location_master'!$C$5:$C$60,'06_location_master'!$E$5:$E$60), "Missing State")</f>
        <v>Missing State</v>
      </c>
      <c r="P355" s="17">
        <f>IFERROR(--'01_raw_data'!O358,"Missing Date")</f>
        <v>45115</v>
      </c>
      <c r="Q355" s="17" t="str">
        <f>IF(TRIM('01_raw_data'!P358)="","", IFERROR('01_raw_data'!P358, "check"))</f>
        <v>08/06/2024</v>
      </c>
      <c r="R355" t="str">
        <f>IFERROR(IF(OR(UPPER(TRIM('01_raw_data'!Q358))="A",UPPER(TRIM('01_raw_data'!Q358)="ACTVE"),UPPER(TRIM('01_raw_data'!Q358))="ACTIVE"), "Active", IF(OR(UPPER(TRIM('01_raw_data'!Q358)="INACTIVE"),UPPER(TRIM('01_raw_data'!Q358))="INACTVE"),"Inactive",IF(OR(UPPER(TRIM('01_raw_data'!Q358))="EXITED"), "Exited", IF(OR(UPPER(TRIM('01_raw_data'!Q358))="TERMINATED"), "Terminated", IF(OR(UPPER(TRIM('01_raw_data'!Q358))="LEFT"),"Left",IF(OR(UPPER(TRIM('01_raw_data'!Q358))="RESIGNED"),"Resigned")))))),"Check")</f>
        <v>Exited</v>
      </c>
      <c r="S355" s="19">
        <f>IFERROR(IF(VALUE('01_raw_data'!R358)&gt;0,VALUE('01_raw_data'!R358),"Check"),"Check")</f>
        <v>36000</v>
      </c>
      <c r="T355" s="19">
        <f>IFERROR(IF(VALUE('01_raw_data'!S358)&gt;0, VALUE('01_raw_data'!S358), "Check"), "Check")</f>
        <v>1800</v>
      </c>
      <c r="U355">
        <f>IFERROR(VLOOKUP(UPPER(TRIM('01_raw_data'!T358)),'07_performance_master'!$A$5:$B$14,2,FALSE),"Check")</f>
        <v>3</v>
      </c>
      <c r="V355">
        <f>IFERROR(IF(VALUE('01_raw_data'!U358)&gt;0,VALUE('01_raw_data'!U358),"Check"),"Check")</f>
        <v>33</v>
      </c>
      <c r="W355">
        <f>IFERROR(IF(VALUE('01_raw_data'!V358)&gt;=0, VALUE('01_raw_data'!V358), "Check"), "Check")</f>
        <v>25</v>
      </c>
      <c r="X355">
        <f>IFERROR(IF(VALUE('01_raw_data'!W358)&gt;=0, VALUE('01_raw_data'!W358),"Check"), "Check")</f>
        <v>16</v>
      </c>
      <c r="Y355">
        <f>IFERROR(IF(AND(VALUE('01_raw_data'!X358)&gt;=0, VALUE('01_raw_data'!X358)&lt;=100), VALUE('01_raw_data'!X358), "Check"), "Check")</f>
        <v>25</v>
      </c>
      <c r="Z355" t="str">
        <f>IFERROR(IF(OR(UPPER(TRIM('01_raw_data'!Y358))="YES", UPPER(TRIM('01_raw_data'!Y358))="PROMOTED"),"Promoted", IF(OR(UPPER(TRIM('01_raw_data'!Y358))="NO",UPPER(TRIM('01_raw_data'!Y358))="NOT PROMOTED"), "Not Promoted", "Check")),"Check")</f>
        <v>Not Promoted</v>
      </c>
      <c r="AA355" t="str">
        <f>IFERROR(PROPER(TRIM('01_raw_data'!Z358)), "")</f>
        <v>Master'S</v>
      </c>
      <c r="AB355" t="str">
        <f>IFERROR(PROPER(TRIM('01_raw_data'!AA358)),"")</f>
        <v>Employee Referral</v>
      </c>
      <c r="AC355" t="str">
        <f>IFERROR(IF(UPPER(TRIM('01_raw_data'!AB358))="HYBRID","Hybrid",IF(OR(UPPER(TRIM('01_raw_data'!AB358))="REMOTE",UPPER(TRIM('01_raw_data'!AB358))="WFH",UPPER(TRIM('01_raw_data'!AB358))="WORK FROM HOME"),"Remote",IF(OR(UPPER(TRIM('01_raw_data'!AB358))="ONSITE",UPPER(TRIM('01_raw_data'!AB358))="ON-SITE",UPPER(TRIM('01_raw_data'!AB358))="OFFICE"),"Office"))),"Check")</f>
        <v>Remote</v>
      </c>
      <c r="AD355" t="str">
        <f>IFERROR(VLOOKUP(UPPER(TRIM('01_raw_data'!AC358)),'09_cost_center'!$A$5:$E$19,1,FALSE), "Check")</f>
        <v>EU-CC503</v>
      </c>
      <c r="AE355" t="str">
        <f>IFERROR(IF(OR(UPPER(TRIM('01_raw_data'!AD358))="CONTRACT", UPPER(TRIM('01_raw_data'!AD358))="CONTRACTOR"), "Contract", IF(OR(PROPER(TRIM('01_raw_data'!AD358))="FTE", UPPER(TRIM('01_raw_data'!AD358))="FULL TIME", UPPER(TRIM('01_raw_data'!AD358))="FULL-TIME"), "Full Time", IF(OR(UPPER(TRIM('01_raw_data'!AD358))="INTERN", UPPER(TRIM('01_raw_data'!AD358))="INTERNSHIP"), "Intern", IF(OR(UPPER(TRIM('01_raw_data'!AD358))="PART TIME", UPPER(TRIM('01_raw_data'!AD358))="PART-TIME"), "Part Time")))), "Check")</f>
        <v>Contract</v>
      </c>
      <c r="AF355">
        <f>IFERROR(IF(AND(VALUE('01_raw_data'!AE358)&gt;=0,VALUE('01_raw_data'!AE358)&lt;=100), VALUE('01_raw_data'!AE358), "Check"), "Check")</f>
        <v>46</v>
      </c>
    </row>
    <row r="356" spans="1:32" x14ac:dyDescent="0.2">
      <c r="A356" t="str">
        <f>"E"&amp;TEXT(VALUE(SUBSTITUTE(UPPER(TRIM('01_raw_data'!A359)),"E","")),"0000")</f>
        <v>E0355</v>
      </c>
      <c r="B356" t="str">
        <f>IF('01_raw_data'!B359="", "", PROPER(TRIM('01_raw_data'!B359)))</f>
        <v>Emilia Smit</v>
      </c>
      <c r="C356" t="str">
        <f>_xlfn.XLOOKUP(PROPER(TRIM('01_raw_data'!C359)),'03_lookups'!$A$4:$A$9,'03_lookups'!$B$4:$B$9,"Needs Review")</f>
        <v>Female</v>
      </c>
      <c r="D356">
        <f>VALUE('01_raw_data'!D359)</f>
        <v>50</v>
      </c>
      <c r="E356" s="17">
        <f>IF(OR('01_raw_data'!E359="", LOWER(TRIM('01_raw_data'!E359))="not available"), "Missing", '01_raw_data'!E359)</f>
        <v>27737</v>
      </c>
      <c r="F356" t="str">
        <f t="shared" si="5"/>
        <v>Valid</v>
      </c>
      <c r="G356" t="str">
        <f>_xlfn.XLOOKUP(UPPER(TRIM('01_raw_data'!F359)),'04_departments'!A359:A414,'04_departments'!C359:C414,"Needs Review")</f>
        <v>Needs Review</v>
      </c>
      <c r="H356" t="str">
        <f>_xlfn.XLOOKUP('01_clean_data'!G356, '04_departments'!$C$5:$C$60,'04_departments'!$D$5:$D$60,"Needs Review")</f>
        <v>Needs Review</v>
      </c>
      <c r="I356" t="str">
        <f>PROPER(TRIM('01_raw_data'!H359))</f>
        <v>Software Engineer</v>
      </c>
      <c r="J356" t="str">
        <f>IFERROR(UPPER('01_raw_data'!I359), "")</f>
        <v xml:space="preserve"> L1 </v>
      </c>
      <c r="K356" t="str">
        <f>IFERROR(UPPER('01_raw_data'!J359), "")</f>
        <v>M044</v>
      </c>
      <c r="L356" t="str">
        <f>IFERROR(VLOOKUP(K356,'05_manager_mapping'!$A$5:$B$64,2), "Missing")</f>
        <v>Sophia Russo</v>
      </c>
      <c r="M356" t="str">
        <f>IFERROR(_xlfn.XLOOKUP('01_raw_data'!L359,'06_location_master'!$B$5:$B$60,'06_location_master'!$C$5:$C$60), "Missing Location")</f>
        <v>Barcelona</v>
      </c>
      <c r="N356" t="str">
        <f>IFERROR(_xlfn.XLOOKUP(M356,'06_location_master'!$C$5:$C$60,'06_location_master'!$D$5:$D$60), "Missing Country")</f>
        <v>Spain</v>
      </c>
      <c r="O356" t="str">
        <f>IFERROR(_xlfn.XLOOKUP(M356,'06_location_master'!$C$5:$C$60,'06_location_master'!$E$5:$E$60), "Missing State")</f>
        <v>Catalonia</v>
      </c>
      <c r="P356" s="17">
        <f>IFERROR(--'01_raw_data'!O359,"Missing Date")</f>
        <v>45748</v>
      </c>
      <c r="Q356" s="17" t="str">
        <f>IF(TRIM('01_raw_data'!P359)="","", IFERROR('01_raw_data'!P359, "check"))</f>
        <v/>
      </c>
      <c r="R356" t="str">
        <f>IFERROR(IF(OR(UPPER(TRIM('01_raw_data'!Q359))="A",UPPER(TRIM('01_raw_data'!Q359)="ACTVE"),UPPER(TRIM('01_raw_data'!Q359))="ACTIVE"), "Active", IF(OR(UPPER(TRIM('01_raw_data'!Q359)="INACTIVE"),UPPER(TRIM('01_raw_data'!Q359))="INACTVE"),"Inactive",IF(OR(UPPER(TRIM('01_raw_data'!Q359))="EXITED"), "Exited", IF(OR(UPPER(TRIM('01_raw_data'!Q359))="TERMINATED"), "Terminated", IF(OR(UPPER(TRIM('01_raw_data'!Q359))="LEFT"),"Left",IF(OR(UPPER(TRIM('01_raw_data'!Q359))="RESIGNED"),"Resigned")))))),"Check")</f>
        <v>Active</v>
      </c>
      <c r="S356" s="19">
        <f>IFERROR(IF(VALUE('01_raw_data'!R359)&gt;0,VALUE('01_raw_data'!R359),"Check"),"Check")</f>
        <v>42000</v>
      </c>
      <c r="T356" s="19">
        <f>IFERROR(IF(VALUE('01_raw_data'!S359)&gt;0, VALUE('01_raw_data'!S359), "Check"), "Check")</f>
        <v>2100</v>
      </c>
      <c r="U356">
        <f>IFERROR(VLOOKUP(UPPER(TRIM('01_raw_data'!T359)),'07_performance_master'!$A$5:$B$14,2,FALSE),"Check")</f>
        <v>3</v>
      </c>
      <c r="V356">
        <f>IFERROR(IF(VALUE('01_raw_data'!U359)&gt;0,VALUE('01_raw_data'!U359),"Check"),"Check")</f>
        <v>22</v>
      </c>
      <c r="W356">
        <f>IFERROR(IF(VALUE('01_raw_data'!V359)&gt;=0, VALUE('01_raw_data'!V359), "Check"), "Check")</f>
        <v>12</v>
      </c>
      <c r="X356">
        <f>IFERROR(IF(VALUE('01_raw_data'!W359)&gt;=0, VALUE('01_raw_data'!W359),"Check"), "Check")</f>
        <v>4</v>
      </c>
      <c r="Y356">
        <f>IFERROR(IF(AND(VALUE('01_raw_data'!X359)&gt;=0, VALUE('01_raw_data'!X359)&lt;=100), VALUE('01_raw_data'!X359), "Check"), "Check")</f>
        <v>58</v>
      </c>
      <c r="Z356" t="str">
        <f>IFERROR(IF(OR(UPPER(TRIM('01_raw_data'!Y359))="YES", UPPER(TRIM('01_raw_data'!Y359))="PROMOTED"),"Promoted", IF(OR(UPPER(TRIM('01_raw_data'!Y359))="NO",UPPER(TRIM('01_raw_data'!Y359))="NOT PROMOTED"), "Not Promoted", "Check")),"Check")</f>
        <v>Not Promoted</v>
      </c>
      <c r="AA356" t="str">
        <f>IFERROR(PROPER(TRIM('01_raw_data'!Z359)), "")</f>
        <v>Phd</v>
      </c>
      <c r="AB356" t="str">
        <f>IFERROR(PROPER(TRIM('01_raw_data'!AA359)),"")</f>
        <v>Company Careers Page</v>
      </c>
      <c r="AC356" t="str">
        <f>IFERROR(IF(UPPER(TRIM('01_raw_data'!AB359))="HYBRID","Hybrid",IF(OR(UPPER(TRIM('01_raw_data'!AB359))="REMOTE",UPPER(TRIM('01_raw_data'!AB359))="WFH",UPPER(TRIM('01_raw_data'!AB359))="WORK FROM HOME"),"Remote",IF(OR(UPPER(TRIM('01_raw_data'!AB359))="ONSITE",UPPER(TRIM('01_raw_data'!AB359))="ON-SITE",UPPER(TRIM('01_raw_data'!AB359))="OFFICE"),"Office"))),"Check")</f>
        <v>Hybrid</v>
      </c>
      <c r="AD356" t="str">
        <f>IFERROR(VLOOKUP(UPPER(TRIM('01_raw_data'!AC359)),'09_cost_center'!$A$5:$E$19,1,FALSE), "Check")</f>
        <v>EU-CC101</v>
      </c>
      <c r="AE356" t="str">
        <f>IFERROR(IF(OR(UPPER(TRIM('01_raw_data'!AD359))="CONTRACT", UPPER(TRIM('01_raw_data'!AD359))="CONTRACTOR"), "Contract", IF(OR(PROPER(TRIM('01_raw_data'!AD359))="FTE", UPPER(TRIM('01_raw_data'!AD359))="FULL TIME", UPPER(TRIM('01_raw_data'!AD359))="FULL-TIME"), "Full Time", IF(OR(UPPER(TRIM('01_raw_data'!AD359))="INTERN", UPPER(TRIM('01_raw_data'!AD359))="INTERNSHIP"), "Intern", IF(OR(UPPER(TRIM('01_raw_data'!AD359))="PART TIME", UPPER(TRIM('01_raw_data'!AD359))="PART-TIME"), "Part Time")))), "Check")</f>
        <v>Full Time</v>
      </c>
      <c r="AF356">
        <f>IFERROR(IF(AND(VALUE('01_raw_data'!AE359)&gt;=0,VALUE('01_raw_data'!AE359)&lt;=100), VALUE('01_raw_data'!AE359), "Check"), "Check")</f>
        <v>60.8</v>
      </c>
    </row>
    <row r="357" spans="1:32" x14ac:dyDescent="0.2">
      <c r="A357" t="str">
        <f>"E"&amp;TEXT(VALUE(SUBSTITUTE(UPPER(TRIM('01_raw_data'!A360)),"E","")),"0000")</f>
        <v>E0352</v>
      </c>
      <c r="B357" t="str">
        <f>IF('01_raw_data'!B360="", "", PROPER(TRIM('01_raw_data'!B360)))</f>
        <v>Piotr Johnson</v>
      </c>
      <c r="C357" t="str">
        <f>_xlfn.XLOOKUP(PROPER(TRIM('01_raw_data'!C360)),'03_lookups'!$A$4:$A$9,'03_lookups'!$B$4:$B$9,"Needs Review")</f>
        <v>Female</v>
      </c>
      <c r="D357">
        <f>VALUE('01_raw_data'!D360)</f>
        <v>56</v>
      </c>
      <c r="E357" s="17">
        <f>IF(OR('01_raw_data'!E360="", LOWER(TRIM('01_raw_data'!E360))="not available"), "Missing", '01_raw_data'!E360)</f>
        <v>25639</v>
      </c>
      <c r="F357" t="str">
        <f t="shared" si="5"/>
        <v>Valid</v>
      </c>
      <c r="G357" t="str">
        <f>_xlfn.XLOOKUP(UPPER(TRIM('01_raw_data'!F360)),'04_departments'!A360:A415,'04_departments'!C360:C415,"Needs Review")</f>
        <v>Needs Review</v>
      </c>
      <c r="H357" t="str">
        <f>_xlfn.XLOOKUP('01_clean_data'!G357, '04_departments'!$C$5:$C$60,'04_departments'!$D$5:$D$60,"Needs Review")</f>
        <v>Needs Review</v>
      </c>
      <c r="I357" t="str">
        <f>PROPER(TRIM('01_raw_data'!H360))</f>
        <v>Sales Development Representative</v>
      </c>
      <c r="J357" t="str">
        <f>IFERROR(UPPER('01_raw_data'!I360), "")</f>
        <v>L4</v>
      </c>
      <c r="K357" t="str">
        <f>IFERROR(UPPER('01_raw_data'!J360), "")</f>
        <v>M026</v>
      </c>
      <c r="L357" t="str">
        <f>IFERROR(VLOOKUP(K357,'05_manager_mapping'!$A$5:$B$64,2), "Missing")</f>
        <v>Sergio Rodrigues</v>
      </c>
      <c r="M357" t="str">
        <f>IFERROR(_xlfn.XLOOKUP('01_raw_data'!L360,'06_location_master'!$B$5:$B$60,'06_location_master'!$C$5:$C$60), "Missing Location")</f>
        <v>London</v>
      </c>
      <c r="N357" t="str">
        <f>IFERROR(_xlfn.XLOOKUP(M357,'06_location_master'!$C$5:$C$60,'06_location_master'!$D$5:$D$60), "Missing Country")</f>
        <v>United Kingdom</v>
      </c>
      <c r="O357" t="str">
        <f>IFERROR(_xlfn.XLOOKUP(M357,'06_location_master'!$C$5:$C$60,'06_location_master'!$E$5:$E$60), "Missing State")</f>
        <v>England</v>
      </c>
      <c r="P357" s="17">
        <f>IFERROR(--'01_raw_data'!O360,"Missing Date")</f>
        <v>45558</v>
      </c>
      <c r="Q357" s="17" t="str">
        <f>IF(TRIM('01_raw_data'!P360)="","", IFERROR('01_raw_data'!P360, "check"))</f>
        <v/>
      </c>
      <c r="R357" t="str">
        <f>IFERROR(IF(OR(UPPER(TRIM('01_raw_data'!Q360))="A",UPPER(TRIM('01_raw_data'!Q360)="ACTVE"),UPPER(TRIM('01_raw_data'!Q360))="ACTIVE"), "Active", IF(OR(UPPER(TRIM('01_raw_data'!Q360)="INACTIVE"),UPPER(TRIM('01_raw_data'!Q360))="INACTVE"),"Inactive",IF(OR(UPPER(TRIM('01_raw_data'!Q360))="EXITED"), "Exited", IF(OR(UPPER(TRIM('01_raw_data'!Q360))="TERMINATED"), "Terminated", IF(OR(UPPER(TRIM('01_raw_data'!Q360))="LEFT"),"Left",IF(OR(UPPER(TRIM('01_raw_data'!Q360))="RESIGNED"),"Resigned")))))),"Check")</f>
        <v>Active</v>
      </c>
      <c r="S357" s="19">
        <f>IFERROR(IF(VALUE('01_raw_data'!R360)&gt;0,VALUE('01_raw_data'!R360),"Check"),"Check")</f>
        <v>120000</v>
      </c>
      <c r="T357" s="19">
        <f>IFERROR(IF(VALUE('01_raw_data'!S360)&gt;0, VALUE('01_raw_data'!S360), "Check"), "Check")</f>
        <v>10800</v>
      </c>
      <c r="U357">
        <f>IFERROR(VLOOKUP(UPPER(TRIM('01_raw_data'!T360)),'07_performance_master'!$A$5:$B$14,2,FALSE),"Check")</f>
        <v>4</v>
      </c>
      <c r="V357">
        <f>IFERROR(IF(VALUE('01_raw_data'!U360)&gt;0,VALUE('01_raw_data'!U360),"Check"),"Check")</f>
        <v>28</v>
      </c>
      <c r="W357">
        <f>IFERROR(IF(VALUE('01_raw_data'!V360)&gt;=0, VALUE('01_raw_data'!V360), "Check"), "Check")</f>
        <v>24</v>
      </c>
      <c r="X357">
        <f>IFERROR(IF(VALUE('01_raw_data'!W360)&gt;=0, VALUE('01_raw_data'!W360),"Check"), "Check")</f>
        <v>25</v>
      </c>
      <c r="Y357">
        <f>IFERROR(IF(AND(VALUE('01_raw_data'!X360)&gt;=0, VALUE('01_raw_data'!X360)&lt;=100), VALUE('01_raw_data'!X360), "Check"), "Check")</f>
        <v>84</v>
      </c>
      <c r="Z357" t="str">
        <f>IFERROR(IF(OR(UPPER(TRIM('01_raw_data'!Y360))="YES", UPPER(TRIM('01_raw_data'!Y360))="PROMOTED"),"Promoted", IF(OR(UPPER(TRIM('01_raw_data'!Y360))="NO",UPPER(TRIM('01_raw_data'!Y360))="NOT PROMOTED"), "Not Promoted", "Check")),"Check")</f>
        <v>Not Promoted</v>
      </c>
      <c r="AA357" t="str">
        <f>IFERROR(PROPER(TRIM('01_raw_data'!Z360)), "")</f>
        <v>High School</v>
      </c>
      <c r="AB357" t="str">
        <f>IFERROR(PROPER(TRIM('01_raw_data'!AA360)),"")</f>
        <v>European Job Board</v>
      </c>
      <c r="AC357" t="str">
        <f>IFERROR(IF(UPPER(TRIM('01_raw_data'!AB360))="HYBRID","Hybrid",IF(OR(UPPER(TRIM('01_raw_data'!AB360))="REMOTE",UPPER(TRIM('01_raw_data'!AB360))="WFH",UPPER(TRIM('01_raw_data'!AB360))="WORK FROM HOME"),"Remote",IF(OR(UPPER(TRIM('01_raw_data'!AB360))="ONSITE",UPPER(TRIM('01_raw_data'!AB360))="ON-SITE",UPPER(TRIM('01_raw_data'!AB360))="OFFICE"),"Office"))),"Check")</f>
        <v>Remote</v>
      </c>
      <c r="AD357" t="str">
        <f>IFERROR(VLOOKUP(UPPER(TRIM('01_raw_data'!AC360)),'09_cost_center'!$A$5:$E$19,1,FALSE), "Check")</f>
        <v>EU-CC201</v>
      </c>
      <c r="AE357" t="str">
        <f>IFERROR(IF(OR(UPPER(TRIM('01_raw_data'!AD360))="CONTRACT", UPPER(TRIM('01_raw_data'!AD360))="CONTRACTOR"), "Contract", IF(OR(PROPER(TRIM('01_raw_data'!AD360))="FTE", UPPER(TRIM('01_raw_data'!AD360))="FULL TIME", UPPER(TRIM('01_raw_data'!AD360))="FULL-TIME"), "Full Time", IF(OR(UPPER(TRIM('01_raw_data'!AD360))="INTERN", UPPER(TRIM('01_raw_data'!AD360))="INTERNSHIP"), "Intern", IF(OR(UPPER(TRIM('01_raw_data'!AD360))="PART TIME", UPPER(TRIM('01_raw_data'!AD360))="PART-TIME"), "Part Time")))), "Check")</f>
        <v>Full Time</v>
      </c>
      <c r="AF357">
        <f>IFERROR(IF(AND(VALUE('01_raw_data'!AE360)&gt;=0,VALUE('01_raw_data'!AE360)&lt;=100), VALUE('01_raw_data'!AE360), "Check"), "Check")</f>
        <v>72.400000000000006</v>
      </c>
    </row>
    <row r="358" spans="1:32" x14ac:dyDescent="0.2">
      <c r="A358" t="str">
        <f>"E"&amp;TEXT(VALUE(SUBSTITUTE(UPPER(TRIM('01_raw_data'!A361)),"E","")),"0000")</f>
        <v>E0357</v>
      </c>
      <c r="B358" t="str">
        <f>IF('01_raw_data'!B361="", "", PROPER(TRIM('01_raw_data'!B361)))</f>
        <v>Hannah Nilsson</v>
      </c>
      <c r="C358" t="str">
        <f>_xlfn.XLOOKUP(PROPER(TRIM('01_raw_data'!C361)),'03_lookups'!$A$4:$A$9,'03_lookups'!$B$4:$B$9,"Needs Review")</f>
        <v>Male</v>
      </c>
      <c r="D358">
        <f>VALUE('01_raw_data'!D361)</f>
        <v>32</v>
      </c>
      <c r="E358" s="17">
        <f>IF(OR('01_raw_data'!E361="", LOWER(TRIM('01_raw_data'!E361))="not available"), "Missing", '01_raw_data'!E361)</f>
        <v>34455</v>
      </c>
      <c r="F358" t="str">
        <f t="shared" si="5"/>
        <v>Valid</v>
      </c>
      <c r="G358" t="str">
        <f>_xlfn.XLOOKUP(UPPER(TRIM('01_raw_data'!F361)),'04_departments'!A361:A416,'04_departments'!C361:C416,"Needs Review")</f>
        <v>Needs Review</v>
      </c>
      <c r="H358" t="str">
        <f>_xlfn.XLOOKUP('01_clean_data'!G358, '04_departments'!$C$5:$C$60,'04_departments'!$D$5:$D$60,"Needs Review")</f>
        <v>Needs Review</v>
      </c>
      <c r="I358" t="str">
        <f>PROPER(TRIM('01_raw_data'!H361))</f>
        <v>Marketing Executive</v>
      </c>
      <c r="J358" t="str">
        <f>IFERROR(UPPER('01_raw_data'!I361), "")</f>
        <v>L5</v>
      </c>
      <c r="K358" t="str">
        <f>IFERROR(UPPER('01_raw_data'!J361), "")</f>
        <v>M006</v>
      </c>
      <c r="L358" t="str">
        <f>IFERROR(VLOOKUP(K358,'05_manager_mapping'!$A$5:$B$64,2), "Missing")</f>
        <v>Aleksander Fischer</v>
      </c>
      <c r="M358" t="str">
        <f>IFERROR(_xlfn.XLOOKUP('01_raw_data'!L361,'06_location_master'!$B$5:$B$60,'06_location_master'!$C$5:$C$60), "Missing Location")</f>
        <v>Missing Location</v>
      </c>
      <c r="N358" t="str">
        <f>IFERROR(_xlfn.XLOOKUP(M358,'06_location_master'!$C$5:$C$60,'06_location_master'!$D$5:$D$60), "Missing Country")</f>
        <v>Missing Country</v>
      </c>
      <c r="O358" t="str">
        <f>IFERROR(_xlfn.XLOOKUP(M358,'06_location_master'!$C$5:$C$60,'06_location_master'!$E$5:$E$60), "Missing State")</f>
        <v>Missing State</v>
      </c>
      <c r="P358" s="17">
        <f>IFERROR(--'01_raw_data'!O361,"Missing Date")</f>
        <v>44730</v>
      </c>
      <c r="Q358" s="17" t="str">
        <f>IF(TRIM('01_raw_data'!P361)="","", IFERROR('01_raw_data'!P361, "check"))</f>
        <v/>
      </c>
      <c r="R358" t="str">
        <f>IFERROR(IF(OR(UPPER(TRIM('01_raw_data'!Q361))="A",UPPER(TRIM('01_raw_data'!Q361)="ACTVE"),UPPER(TRIM('01_raw_data'!Q361))="ACTIVE"), "Active", IF(OR(UPPER(TRIM('01_raw_data'!Q361)="INACTIVE"),UPPER(TRIM('01_raw_data'!Q361))="INACTVE"),"Inactive",IF(OR(UPPER(TRIM('01_raw_data'!Q361))="EXITED"), "Exited", IF(OR(UPPER(TRIM('01_raw_data'!Q361))="TERMINATED"), "Terminated", IF(OR(UPPER(TRIM('01_raw_data'!Q361))="LEFT"),"Left",IF(OR(UPPER(TRIM('01_raw_data'!Q361))="RESIGNED"),"Resigned")))))),"Check")</f>
        <v>Active</v>
      </c>
      <c r="S358" s="19">
        <f>IFERROR(IF(VALUE('01_raw_data'!R361)&gt;0,VALUE('01_raw_data'!R361),"Check"),"Check")</f>
        <v>146000</v>
      </c>
      <c r="T358" s="19">
        <f>IFERROR(IF(VALUE('01_raw_data'!S361)&gt;0, VALUE('01_raw_data'!S361), "Check"), "Check")</f>
        <v>14600</v>
      </c>
      <c r="U358">
        <f>IFERROR(VLOOKUP(UPPER(TRIM('01_raw_data'!T361)),'07_performance_master'!$A$5:$B$14,2,FALSE),"Check")</f>
        <v>4</v>
      </c>
      <c r="V358">
        <f>IFERROR(IF(VALUE('01_raw_data'!U361)&gt;0,VALUE('01_raw_data'!U361),"Check"),"Check")</f>
        <v>24</v>
      </c>
      <c r="W358">
        <f>IFERROR(IF(VALUE('01_raw_data'!V361)&gt;=0, VALUE('01_raw_data'!V361), "Check"), "Check")</f>
        <v>17</v>
      </c>
      <c r="X358">
        <f>IFERROR(IF(VALUE('01_raw_data'!W361)&gt;=0, VALUE('01_raw_data'!W361),"Check"), "Check")</f>
        <v>30</v>
      </c>
      <c r="Y358">
        <f>IFERROR(IF(AND(VALUE('01_raw_data'!X361)&gt;=0, VALUE('01_raw_data'!X361)&lt;=100), VALUE('01_raw_data'!X361), "Check"), "Check")</f>
        <v>58</v>
      </c>
      <c r="Z358" t="str">
        <f>IFERROR(IF(OR(UPPER(TRIM('01_raw_data'!Y361))="YES", UPPER(TRIM('01_raw_data'!Y361))="PROMOTED"),"Promoted", IF(OR(UPPER(TRIM('01_raw_data'!Y361))="NO",UPPER(TRIM('01_raw_data'!Y361))="NOT PROMOTED"), "Not Promoted", "Check")),"Check")</f>
        <v>Not Promoted</v>
      </c>
      <c r="AA358" t="str">
        <f>IFERROR(PROPER(TRIM('01_raw_data'!Z361)), "")</f>
        <v>Bachelor'S</v>
      </c>
      <c r="AB358" t="str">
        <f>IFERROR(PROPER(TRIM('01_raw_data'!AA361)),"")</f>
        <v>Indeed</v>
      </c>
      <c r="AC358" t="str">
        <f>IFERROR(IF(UPPER(TRIM('01_raw_data'!AB361))="HYBRID","Hybrid",IF(OR(UPPER(TRIM('01_raw_data'!AB361))="REMOTE",UPPER(TRIM('01_raw_data'!AB361))="WFH",UPPER(TRIM('01_raw_data'!AB361))="WORK FROM HOME"),"Remote",IF(OR(UPPER(TRIM('01_raw_data'!AB361))="ONSITE",UPPER(TRIM('01_raw_data'!AB361))="ON-SITE",UPPER(TRIM('01_raw_data'!AB361))="OFFICE"),"Office"))),"Check")</f>
        <v>Hybrid</v>
      </c>
      <c r="AD358" t="str">
        <f>IFERROR(VLOOKUP(UPPER(TRIM('01_raw_data'!AC361)),'09_cost_center'!$A$5:$E$19,1,FALSE), "Check")</f>
        <v>EU-CC203</v>
      </c>
      <c r="AE358" t="str">
        <f>IFERROR(IF(OR(UPPER(TRIM('01_raw_data'!AD361))="CONTRACT", UPPER(TRIM('01_raw_data'!AD361))="CONTRACTOR"), "Contract", IF(OR(PROPER(TRIM('01_raw_data'!AD361))="FTE", UPPER(TRIM('01_raw_data'!AD361))="FULL TIME", UPPER(TRIM('01_raw_data'!AD361))="FULL-TIME"), "Full Time", IF(OR(UPPER(TRIM('01_raw_data'!AD361))="INTERN", UPPER(TRIM('01_raw_data'!AD361))="INTERNSHIP"), "Intern", IF(OR(UPPER(TRIM('01_raw_data'!AD361))="PART TIME", UPPER(TRIM('01_raw_data'!AD361))="PART-TIME"), "Part Time")))), "Check")</f>
        <v>Full Time</v>
      </c>
      <c r="AF358">
        <f>IFERROR(IF(AND(VALUE('01_raw_data'!AE361)&gt;=0,VALUE('01_raw_data'!AE361)&lt;=100), VALUE('01_raw_data'!AE361), "Check"), "Check")</f>
        <v>62.3</v>
      </c>
    </row>
    <row r="359" spans="1:32" x14ac:dyDescent="0.2">
      <c r="A359" t="str">
        <f>"E"&amp;TEXT(VALUE(SUBSTITUTE(UPPER(TRIM('01_raw_data'!A362)),"E","")),"0000")</f>
        <v>E0358</v>
      </c>
      <c r="B359" t="str">
        <f>IF('01_raw_data'!B362="", "", PROPER(TRIM('01_raw_data'!B362)))</f>
        <v>Paula Kaminski</v>
      </c>
      <c r="C359" t="str">
        <f>_xlfn.XLOOKUP(PROPER(TRIM('01_raw_data'!C362)),'03_lookups'!$A$4:$A$9,'03_lookups'!$B$4:$B$9,"Needs Review")</f>
        <v>Female</v>
      </c>
      <c r="D359">
        <f>VALUE('01_raw_data'!D362)</f>
        <v>54</v>
      </c>
      <c r="E359" s="17">
        <f>IF(OR('01_raw_data'!E362="", LOWER(TRIM('01_raw_data'!E362))="not available"), "Missing", '01_raw_data'!E362)</f>
        <v>26357</v>
      </c>
      <c r="F359" t="str">
        <f t="shared" si="5"/>
        <v>Valid</v>
      </c>
      <c r="G359" t="str">
        <f>_xlfn.XLOOKUP(UPPER(TRIM('01_raw_data'!F362)),'04_departments'!A362:A417,'04_departments'!C362:C417,"Needs Review")</f>
        <v>Needs Review</v>
      </c>
      <c r="H359" t="str">
        <f>_xlfn.XLOOKUP('01_clean_data'!G359, '04_departments'!$C$5:$C$60,'04_departments'!$D$5:$D$60,"Needs Review")</f>
        <v>Needs Review</v>
      </c>
      <c r="I359" t="str">
        <f>PROPER(TRIM('01_raw_data'!H362))</f>
        <v>Hr Associate</v>
      </c>
      <c r="J359" t="str">
        <f>IFERROR(UPPER('01_raw_data'!I362), "")</f>
        <v>L3</v>
      </c>
      <c r="K359" t="str">
        <f>IFERROR(UPPER('01_raw_data'!J362), "")</f>
        <v>M033</v>
      </c>
      <c r="L359" t="str">
        <f>IFERROR(VLOOKUP(K359,'05_manager_mapping'!$A$5:$B$64,2), "Missing")</f>
        <v>Pieter Perez</v>
      </c>
      <c r="M359" t="str">
        <f>IFERROR(_xlfn.XLOOKUP('01_raw_data'!L362,'06_location_master'!$B$5:$B$60,'06_location_master'!$C$5:$C$60), "Missing Location")</f>
        <v>London</v>
      </c>
      <c r="N359" t="str">
        <f>IFERROR(_xlfn.XLOOKUP(M359,'06_location_master'!$C$5:$C$60,'06_location_master'!$D$5:$D$60), "Missing Country")</f>
        <v>United Kingdom</v>
      </c>
      <c r="O359" t="str">
        <f>IFERROR(_xlfn.XLOOKUP(M359,'06_location_master'!$C$5:$C$60,'06_location_master'!$E$5:$E$60), "Missing State")</f>
        <v>England</v>
      </c>
      <c r="P359" s="17">
        <f>IFERROR(--'01_raw_data'!O362,"Missing Date")</f>
        <v>43195</v>
      </c>
      <c r="Q359" s="17" t="str">
        <f>IF(TRIM('01_raw_data'!P362)="","", IFERROR('01_raw_data'!P362, "check"))</f>
        <v/>
      </c>
      <c r="R359" t="str">
        <f>IFERROR(IF(OR(UPPER(TRIM('01_raw_data'!Q362))="A",UPPER(TRIM('01_raw_data'!Q362)="ACTVE"),UPPER(TRIM('01_raw_data'!Q362))="ACTIVE"), "Active", IF(OR(UPPER(TRIM('01_raw_data'!Q362)="INACTIVE"),UPPER(TRIM('01_raw_data'!Q362))="INACTVE"),"Inactive",IF(OR(UPPER(TRIM('01_raw_data'!Q362))="EXITED"), "Exited", IF(OR(UPPER(TRIM('01_raw_data'!Q362))="TERMINATED"), "Terminated", IF(OR(UPPER(TRIM('01_raw_data'!Q362))="LEFT"),"Left",IF(OR(UPPER(TRIM('01_raw_data'!Q362))="RESIGNED"),"Resigned")))))),"Check")</f>
        <v>Active</v>
      </c>
      <c r="S359" s="19">
        <f>IFERROR(IF(VALUE('01_raw_data'!R362)&gt;0,VALUE('01_raw_data'!R362),"Check"),"Check")</f>
        <v>77000</v>
      </c>
      <c r="T359" s="19">
        <f>IFERROR(IF(VALUE('01_raw_data'!S362)&gt;0, VALUE('01_raw_data'!S362), "Check"), "Check")</f>
        <v>3800</v>
      </c>
      <c r="U359">
        <f>IFERROR(VLOOKUP(UPPER(TRIM('01_raw_data'!T362)),'07_performance_master'!$A$5:$B$14,2,FALSE),"Check")</f>
        <v>3</v>
      </c>
      <c r="V359">
        <f>IFERROR(IF(VALUE('01_raw_data'!U362)&gt;0,VALUE('01_raw_data'!U362),"Check"),"Check")</f>
        <v>35</v>
      </c>
      <c r="W359">
        <f>IFERROR(IF(VALUE('01_raw_data'!V362)&gt;=0, VALUE('01_raw_data'!V362), "Check"), "Check")</f>
        <v>22</v>
      </c>
      <c r="X359">
        <f>IFERROR(IF(VALUE('01_raw_data'!W362)&gt;=0, VALUE('01_raw_data'!W362),"Check"), "Check")</f>
        <v>18</v>
      </c>
      <c r="Y359">
        <f>IFERROR(IF(AND(VALUE('01_raw_data'!X362)&gt;=0, VALUE('01_raw_data'!X362)&lt;=100), VALUE('01_raw_data'!X362), "Check"), "Check")</f>
        <v>67</v>
      </c>
      <c r="Z359" t="str">
        <f>IFERROR(IF(OR(UPPER(TRIM('01_raw_data'!Y362))="YES", UPPER(TRIM('01_raw_data'!Y362))="PROMOTED"),"Promoted", IF(OR(UPPER(TRIM('01_raw_data'!Y362))="NO",UPPER(TRIM('01_raw_data'!Y362))="NOT PROMOTED"), "Not Promoted", "Check")),"Check")</f>
        <v>Not Promoted</v>
      </c>
      <c r="AA359" t="str">
        <f>IFERROR(PROPER(TRIM('01_raw_data'!Z362)), "")</f>
        <v>Bachelor'S</v>
      </c>
      <c r="AB359" t="str">
        <f>IFERROR(PROPER(TRIM('01_raw_data'!AA362)),"")</f>
        <v>Indeed</v>
      </c>
      <c r="AC359" t="str">
        <f>IFERROR(IF(UPPER(TRIM('01_raw_data'!AB362))="HYBRID","Hybrid",IF(OR(UPPER(TRIM('01_raw_data'!AB362))="REMOTE",UPPER(TRIM('01_raw_data'!AB362))="WFH",UPPER(TRIM('01_raw_data'!AB362))="WORK FROM HOME"),"Remote",IF(OR(UPPER(TRIM('01_raw_data'!AB362))="ONSITE",UPPER(TRIM('01_raw_data'!AB362))="ON-SITE",UPPER(TRIM('01_raw_data'!AB362))="OFFICE"),"Office"))),"Check")</f>
        <v>Hybrid</v>
      </c>
      <c r="AD359" t="str">
        <f>IFERROR(VLOOKUP(UPPER(TRIM('01_raw_data'!AC362)),'09_cost_center'!$A$5:$E$19,1,FALSE), "Check")</f>
        <v>EU-CC302</v>
      </c>
      <c r="AE359" t="str">
        <f>IFERROR(IF(OR(UPPER(TRIM('01_raw_data'!AD362))="CONTRACT", UPPER(TRIM('01_raw_data'!AD362))="CONTRACTOR"), "Contract", IF(OR(PROPER(TRIM('01_raw_data'!AD362))="FTE", UPPER(TRIM('01_raw_data'!AD362))="FULL TIME", UPPER(TRIM('01_raw_data'!AD362))="FULL-TIME"), "Full Time", IF(OR(UPPER(TRIM('01_raw_data'!AD362))="INTERN", UPPER(TRIM('01_raw_data'!AD362))="INTERNSHIP"), "Intern", IF(OR(UPPER(TRIM('01_raw_data'!AD362))="PART TIME", UPPER(TRIM('01_raw_data'!AD362))="PART-TIME"), "Part Time")))), "Check")</f>
        <v>Full Time</v>
      </c>
      <c r="AF359">
        <f>IFERROR(IF(AND(VALUE('01_raw_data'!AE362)&gt;=0,VALUE('01_raw_data'!AE362)&lt;=100), VALUE('01_raw_data'!AE362), "Check"), "Check")</f>
        <v>60.2</v>
      </c>
    </row>
    <row r="360" spans="1:32" x14ac:dyDescent="0.2">
      <c r="A360" t="str">
        <f>"E"&amp;TEXT(VALUE(SUBSTITUTE(UPPER(TRIM('01_raw_data'!A363)),"E","")),"0000")</f>
        <v>E0359</v>
      </c>
      <c r="B360" t="str">
        <f>IF('01_raw_data'!B363="", "", PROPER(TRIM('01_raw_data'!B363)))</f>
        <v>Sven Byrne</v>
      </c>
      <c r="C360" t="str">
        <f>_xlfn.XLOOKUP(PROPER(TRIM('01_raw_data'!C363)),'03_lookups'!$A$4:$A$9,'03_lookups'!$B$4:$B$9,"Needs Review")</f>
        <v>Male</v>
      </c>
      <c r="D360">
        <f>VALUE('01_raw_data'!D363)</f>
        <v>31</v>
      </c>
      <c r="E360" s="17">
        <f>IF(OR('01_raw_data'!E363="", LOWER(TRIM('01_raw_data'!E363))="not available"), "Missing", '01_raw_data'!E363)</f>
        <v>34590</v>
      </c>
      <c r="F360" t="str">
        <f t="shared" si="5"/>
        <v>Valid</v>
      </c>
      <c r="G360" t="str">
        <f>_xlfn.XLOOKUP(UPPER(TRIM('01_raw_data'!F363)),'04_departments'!A363:A418,'04_departments'!C363:C418,"Needs Review")</f>
        <v>Needs Review</v>
      </c>
      <c r="H360" t="str">
        <f>_xlfn.XLOOKUP('01_clean_data'!G360, '04_departments'!$C$5:$C$60,'04_departments'!$D$5:$D$60,"Needs Review")</f>
        <v>Needs Review</v>
      </c>
      <c r="I360" t="str">
        <f>PROPER(TRIM('01_raw_data'!H363))</f>
        <v>Associate Product Manager</v>
      </c>
      <c r="J360" t="str">
        <f>IFERROR(UPPER('01_raw_data'!I363), "")</f>
        <v>L3</v>
      </c>
      <c r="K360" t="str">
        <f>IFERROR(UPPER('01_raw_data'!J363), "")</f>
        <v>M028</v>
      </c>
      <c r="L360" t="str">
        <f>IFERROR(VLOOKUP(K360,'05_manager_mapping'!$A$5:$B$64,2), "Missing")</f>
        <v>Sara Fernandes</v>
      </c>
      <c r="M360" t="str">
        <f>IFERROR(_xlfn.XLOOKUP('01_raw_data'!L363,'06_location_master'!$B$5:$B$60,'06_location_master'!$C$5:$C$60), "Missing Location")</f>
        <v>Stockholm</v>
      </c>
      <c r="N360" t="str">
        <f>IFERROR(_xlfn.XLOOKUP(M360,'06_location_master'!$C$5:$C$60,'06_location_master'!$D$5:$D$60), "Missing Country")</f>
        <v>Sweden</v>
      </c>
      <c r="O360" t="str">
        <f>IFERROR(_xlfn.XLOOKUP(M360,'06_location_master'!$C$5:$C$60,'06_location_master'!$E$5:$E$60), "Missing State")</f>
        <v>Stockholm County</v>
      </c>
      <c r="P360" s="17">
        <f>IFERROR(--'01_raw_data'!O363,"Missing Date")</f>
        <v>44892</v>
      </c>
      <c r="Q360" s="17" t="str">
        <f>IF(TRIM('01_raw_data'!P363)="","", IFERROR('01_raw_data'!P363, "check"))</f>
        <v/>
      </c>
      <c r="R360" t="str">
        <f>IFERROR(IF(OR(UPPER(TRIM('01_raw_data'!Q363))="A",UPPER(TRIM('01_raw_data'!Q363)="ACTVE"),UPPER(TRIM('01_raw_data'!Q363))="ACTIVE"), "Active", IF(OR(UPPER(TRIM('01_raw_data'!Q363)="INACTIVE"),UPPER(TRIM('01_raw_data'!Q363))="INACTVE"),"Inactive",IF(OR(UPPER(TRIM('01_raw_data'!Q363))="EXITED"), "Exited", IF(OR(UPPER(TRIM('01_raw_data'!Q363))="TERMINATED"), "Terminated", IF(OR(UPPER(TRIM('01_raw_data'!Q363))="LEFT"),"Left",IF(OR(UPPER(TRIM('01_raw_data'!Q363))="RESIGNED"),"Resigned")))))),"Check")</f>
        <v>Active</v>
      </c>
      <c r="S360" s="19">
        <f>IFERROR(IF(VALUE('01_raw_data'!R363)&gt;0,VALUE('01_raw_data'!R363),"Check"),"Check")</f>
        <v>74000</v>
      </c>
      <c r="T360" s="19">
        <f>IFERROR(IF(VALUE('01_raw_data'!S363)&gt;0, VALUE('01_raw_data'!S363), "Check"), "Check")</f>
        <v>6700</v>
      </c>
      <c r="U360">
        <f>IFERROR(VLOOKUP(UPPER(TRIM('01_raw_data'!T363)),'07_performance_master'!$A$5:$B$14,2,FALSE),"Check")</f>
        <v>4</v>
      </c>
      <c r="V360">
        <f>IFERROR(IF(VALUE('01_raw_data'!U363)&gt;0,VALUE('01_raw_data'!U363),"Check"),"Check")</f>
        <v>15</v>
      </c>
      <c r="W360">
        <f>IFERROR(IF(VALUE('01_raw_data'!V363)&gt;=0, VALUE('01_raw_data'!V363), "Check"), "Check")</f>
        <v>26</v>
      </c>
      <c r="X360">
        <f>IFERROR(IF(VALUE('01_raw_data'!W363)&gt;=0, VALUE('01_raw_data'!W363),"Check"), "Check")</f>
        <v>0</v>
      </c>
      <c r="Y360">
        <f>IFERROR(IF(AND(VALUE('01_raw_data'!X363)&gt;=0, VALUE('01_raw_data'!X363)&lt;=100), VALUE('01_raw_data'!X363), "Check"), "Check")</f>
        <v>93</v>
      </c>
      <c r="Z360" t="str">
        <f>IFERROR(IF(OR(UPPER(TRIM('01_raw_data'!Y363))="YES", UPPER(TRIM('01_raw_data'!Y363))="PROMOTED"),"Promoted", IF(OR(UPPER(TRIM('01_raw_data'!Y363))="NO",UPPER(TRIM('01_raw_data'!Y363))="NOT PROMOTED"), "Not Promoted", "Check")),"Check")</f>
        <v>Not Promoted</v>
      </c>
      <c r="AA360" t="str">
        <f>IFERROR(PROPER(TRIM('01_raw_data'!Z363)), "")</f>
        <v>Bachelor'S</v>
      </c>
      <c r="AB360" t="str">
        <f>IFERROR(PROPER(TRIM('01_raw_data'!AA363)),"")</f>
        <v>Employee Referral</v>
      </c>
      <c r="AC360" t="str">
        <f>IFERROR(IF(UPPER(TRIM('01_raw_data'!AB363))="HYBRID","Hybrid",IF(OR(UPPER(TRIM('01_raw_data'!AB363))="REMOTE",UPPER(TRIM('01_raw_data'!AB363))="WFH",UPPER(TRIM('01_raw_data'!AB363))="WORK FROM HOME"),"Remote",IF(OR(UPPER(TRIM('01_raw_data'!AB363))="ONSITE",UPPER(TRIM('01_raw_data'!AB363))="ON-SITE",UPPER(TRIM('01_raw_data'!AB363))="OFFICE"),"Office"))),"Check")</f>
        <v>Hybrid</v>
      </c>
      <c r="AD360" t="str">
        <f>IFERROR(VLOOKUP(UPPER(TRIM('01_raw_data'!AC363)),'09_cost_center'!$A$5:$E$19,1,FALSE), "Check")</f>
        <v>EU-CC102</v>
      </c>
      <c r="AE360" t="str">
        <f>IFERROR(IF(OR(UPPER(TRIM('01_raw_data'!AD363))="CONTRACT", UPPER(TRIM('01_raw_data'!AD363))="CONTRACTOR"), "Contract", IF(OR(PROPER(TRIM('01_raw_data'!AD363))="FTE", UPPER(TRIM('01_raw_data'!AD363))="FULL TIME", UPPER(TRIM('01_raw_data'!AD363))="FULL-TIME"), "Full Time", IF(OR(UPPER(TRIM('01_raw_data'!AD363))="INTERN", UPPER(TRIM('01_raw_data'!AD363))="INTERNSHIP"), "Intern", IF(OR(UPPER(TRIM('01_raw_data'!AD363))="PART TIME", UPPER(TRIM('01_raw_data'!AD363))="PART-TIME"), "Part Time")))), "Check")</f>
        <v>Full Time</v>
      </c>
      <c r="AF360">
        <f>IFERROR(IF(AND(VALUE('01_raw_data'!AE363)&gt;=0,VALUE('01_raw_data'!AE363)&lt;=100), VALUE('01_raw_data'!AE363), "Check"), "Check")</f>
        <v>82.3</v>
      </c>
    </row>
    <row r="361" spans="1:32" x14ac:dyDescent="0.2">
      <c r="A361" t="str">
        <f>"E"&amp;TEXT(VALUE(SUBSTITUTE(UPPER(TRIM('01_raw_data'!A364)),"E","")),"0000")</f>
        <v>E0360</v>
      </c>
      <c r="B361" t="str">
        <f>IF('01_raw_data'!B364="", "", PROPER(TRIM('01_raw_data'!B364)))</f>
        <v>Kacper Kelly</v>
      </c>
      <c r="C361" t="str">
        <f>_xlfn.XLOOKUP(PROPER(TRIM('01_raw_data'!C364)),'03_lookups'!$A$4:$A$9,'03_lookups'!$B$4:$B$9,"Needs Review")</f>
        <v>Male</v>
      </c>
      <c r="D361">
        <f>VALUE('01_raw_data'!D364)</f>
        <v>43</v>
      </c>
      <c r="E361" s="17">
        <f>IF(OR('01_raw_data'!E364="", LOWER(TRIM('01_raw_data'!E364))="not available"), "Missing", '01_raw_data'!E364)</f>
        <v>30342</v>
      </c>
      <c r="F361" t="str">
        <f t="shared" si="5"/>
        <v>Valid</v>
      </c>
      <c r="G361" t="str">
        <f>_xlfn.XLOOKUP(UPPER(TRIM('01_raw_data'!F364)),'04_departments'!A364:A419,'04_departments'!C364:C419,"Needs Review")</f>
        <v>Needs Review</v>
      </c>
      <c r="H361" t="str">
        <f>_xlfn.XLOOKUP('01_clean_data'!G361, '04_departments'!$C$5:$C$60,'04_departments'!$D$5:$D$60,"Needs Review")</f>
        <v>Needs Review</v>
      </c>
      <c r="I361" t="str">
        <f>PROPER(TRIM('01_raw_data'!H364))</f>
        <v>Backend Engineer</v>
      </c>
      <c r="J361" t="str">
        <f>IFERROR(UPPER('01_raw_data'!I364), "")</f>
        <v>L4</v>
      </c>
      <c r="K361" t="str">
        <f>IFERROR(UPPER('01_raw_data'!J364), "")</f>
        <v>M001</v>
      </c>
      <c r="L361" t="str">
        <f>IFERROR(VLOOKUP(K361,'05_manager_mapping'!$A$5:$B$64,2), "Missing")</f>
        <v>Milan Leroy</v>
      </c>
      <c r="M361" t="str">
        <f>IFERROR(_xlfn.XLOOKUP('01_raw_data'!L364,'06_location_master'!$B$5:$B$60,'06_location_master'!$C$5:$C$60), "Missing Location")</f>
        <v>Manchester</v>
      </c>
      <c r="N361" t="str">
        <f>IFERROR(_xlfn.XLOOKUP(M361,'06_location_master'!$C$5:$C$60,'06_location_master'!$D$5:$D$60), "Missing Country")</f>
        <v>United Kingdom</v>
      </c>
      <c r="O361" t="str">
        <f>IFERROR(_xlfn.XLOOKUP(M361,'06_location_master'!$C$5:$C$60,'06_location_master'!$E$5:$E$60), "Missing State")</f>
        <v>England</v>
      </c>
      <c r="P361" s="17">
        <f>IFERROR(--'01_raw_data'!O364,"Missing Date")</f>
        <v>45760</v>
      </c>
      <c r="Q361" s="17" t="str">
        <f>IF(TRIM('01_raw_data'!P364)="","", IFERROR('01_raw_data'!P364, "check"))</f>
        <v/>
      </c>
      <c r="R361" t="str">
        <f>IFERROR(IF(OR(UPPER(TRIM('01_raw_data'!Q364))="A",UPPER(TRIM('01_raw_data'!Q364)="ACTVE"),UPPER(TRIM('01_raw_data'!Q364))="ACTIVE"), "Active", IF(OR(UPPER(TRIM('01_raw_data'!Q364)="INACTIVE"),UPPER(TRIM('01_raw_data'!Q364))="INACTVE"),"Inactive",IF(OR(UPPER(TRIM('01_raw_data'!Q364))="EXITED"), "Exited", IF(OR(UPPER(TRIM('01_raw_data'!Q364))="TERMINATED"), "Terminated", IF(OR(UPPER(TRIM('01_raw_data'!Q364))="LEFT"),"Left",IF(OR(UPPER(TRIM('01_raw_data'!Q364))="RESIGNED"),"Resigned")))))),"Check")</f>
        <v>Active</v>
      </c>
      <c r="S361" s="19">
        <f>IFERROR(IF(VALUE('01_raw_data'!R364)&gt;0,VALUE('01_raw_data'!R364),"Check"),"Check")</f>
        <v>111000</v>
      </c>
      <c r="T361" s="19">
        <f>IFERROR(IF(VALUE('01_raw_data'!S364)&gt;0, VALUE('01_raw_data'!S364), "Check"), "Check")</f>
        <v>2200</v>
      </c>
      <c r="U361">
        <f>IFERROR(VLOOKUP(UPPER(TRIM('01_raw_data'!T364)),'07_performance_master'!$A$5:$B$14,2,FALSE),"Check")</f>
        <v>2</v>
      </c>
      <c r="V361" t="str">
        <f>IFERROR(IF(VALUE('01_raw_data'!U364)&gt;0,VALUE('01_raw_data'!U364),"Check"),"Check")</f>
        <v>Check</v>
      </c>
      <c r="W361">
        <f>IFERROR(IF(VALUE('01_raw_data'!V364)&gt;=0, VALUE('01_raw_data'!V364), "Check"), "Check")</f>
        <v>12</v>
      </c>
      <c r="X361">
        <f>IFERROR(IF(VALUE('01_raw_data'!W364)&gt;=0, VALUE('01_raw_data'!W364),"Check"), "Check")</f>
        <v>0</v>
      </c>
      <c r="Y361">
        <f>IFERROR(IF(AND(VALUE('01_raw_data'!X364)&gt;=0, VALUE('01_raw_data'!X364)&lt;=100), VALUE('01_raw_data'!X364), "Check"), "Check")</f>
        <v>48</v>
      </c>
      <c r="Z361" t="str">
        <f>IFERROR(IF(OR(UPPER(TRIM('01_raw_data'!Y364))="YES", UPPER(TRIM('01_raw_data'!Y364))="PROMOTED"),"Promoted", IF(OR(UPPER(TRIM('01_raw_data'!Y364))="NO",UPPER(TRIM('01_raw_data'!Y364))="NOT PROMOTED"), "Not Promoted", "Check")),"Check")</f>
        <v>Not Promoted</v>
      </c>
      <c r="AA361" t="str">
        <f>IFERROR(PROPER(TRIM('01_raw_data'!Z364)), "")</f>
        <v>Diploma</v>
      </c>
      <c r="AB361" t="str">
        <f>IFERROR(PROPER(TRIM('01_raw_data'!AA364)),"")</f>
        <v>Agency</v>
      </c>
      <c r="AC361" t="str">
        <f>IFERROR(IF(UPPER(TRIM('01_raw_data'!AB364))="HYBRID","Hybrid",IF(OR(UPPER(TRIM('01_raw_data'!AB364))="REMOTE",UPPER(TRIM('01_raw_data'!AB364))="WFH",UPPER(TRIM('01_raw_data'!AB364))="WORK FROM HOME"),"Remote",IF(OR(UPPER(TRIM('01_raw_data'!AB364))="ONSITE",UPPER(TRIM('01_raw_data'!AB364))="ON-SITE",UPPER(TRIM('01_raw_data'!AB364))="OFFICE"),"Office"))),"Check")</f>
        <v>Hybrid</v>
      </c>
      <c r="AD361" t="str">
        <f>IFERROR(VLOOKUP(UPPER(TRIM('01_raw_data'!AC364)),'09_cost_center'!$A$5:$E$19,1,FALSE), "Check")</f>
        <v>EU-CC101</v>
      </c>
      <c r="AE361" t="str">
        <f>IFERROR(IF(OR(UPPER(TRIM('01_raw_data'!AD364))="CONTRACT", UPPER(TRIM('01_raw_data'!AD364))="CONTRACTOR"), "Contract", IF(OR(PROPER(TRIM('01_raw_data'!AD364))="FTE", UPPER(TRIM('01_raw_data'!AD364))="FULL TIME", UPPER(TRIM('01_raw_data'!AD364))="FULL-TIME"), "Full Time", IF(OR(UPPER(TRIM('01_raw_data'!AD364))="INTERN", UPPER(TRIM('01_raw_data'!AD364))="INTERNSHIP"), "Intern", IF(OR(UPPER(TRIM('01_raw_data'!AD364))="PART TIME", UPPER(TRIM('01_raw_data'!AD364))="PART-TIME"), "Part Time")))), "Check")</f>
        <v>Contract</v>
      </c>
      <c r="AF361">
        <f>IFERROR(IF(AND(VALUE('01_raw_data'!AE364)&gt;=0,VALUE('01_raw_data'!AE364)&lt;=100), VALUE('01_raw_data'!AE364), "Check"), "Check")</f>
        <v>44.8</v>
      </c>
    </row>
    <row r="362" spans="1:32" x14ac:dyDescent="0.2">
      <c r="A362" t="str">
        <f>"E"&amp;TEXT(VALUE(SUBSTITUTE(UPPER(TRIM('01_raw_data'!A365)),"E","")),"0000")</f>
        <v>E0361</v>
      </c>
      <c r="B362" t="str">
        <f>IF('01_raw_data'!B365="", "", PROPER(TRIM('01_raw_data'!B365)))</f>
        <v>Oscar Visser</v>
      </c>
      <c r="C362" t="str">
        <f>_xlfn.XLOOKUP(PROPER(TRIM('01_raw_data'!C365)),'03_lookups'!$A$4:$A$9,'03_lookups'!$B$4:$B$9,"Needs Review")</f>
        <v>Female</v>
      </c>
      <c r="D362">
        <f>VALUE('01_raw_data'!D365)</f>
        <v>25</v>
      </c>
      <c r="E362" s="17">
        <f>IF(OR('01_raw_data'!E365="", LOWER(TRIM('01_raw_data'!E365))="not available"), "Missing", '01_raw_data'!E365)</f>
        <v>36969</v>
      </c>
      <c r="F362" t="str">
        <f t="shared" si="5"/>
        <v>Valid</v>
      </c>
      <c r="G362" t="str">
        <f>_xlfn.XLOOKUP(UPPER(TRIM('01_raw_data'!F365)),'04_departments'!A365:A420,'04_departments'!C365:C420,"Needs Review")</f>
        <v>Needs Review</v>
      </c>
      <c r="H362" t="str">
        <f>_xlfn.XLOOKUP('01_clean_data'!G362, '04_departments'!$C$5:$C$60,'04_departments'!$D$5:$D$60,"Needs Review")</f>
        <v>Needs Review</v>
      </c>
      <c r="I362" t="str">
        <f>PROPER(TRIM('01_raw_data'!H365))</f>
        <v>Sales Executive</v>
      </c>
      <c r="J362" t="str">
        <f>IFERROR(UPPER('01_raw_data'!I365), "")</f>
        <v xml:space="preserve"> L4 </v>
      </c>
      <c r="K362" t="str">
        <f>IFERROR(UPPER('01_raw_data'!J365), "")</f>
        <v>M023</v>
      </c>
      <c r="L362" t="str">
        <f>IFERROR(VLOOKUP(K362,'05_manager_mapping'!$A$5:$B$64,2), "Missing")</f>
        <v>Alice Greco</v>
      </c>
      <c r="M362" t="str">
        <f>IFERROR(_xlfn.XLOOKUP('01_raw_data'!L365,'06_location_master'!$B$5:$B$60,'06_location_master'!$C$5:$C$60), "Missing Location")</f>
        <v>Missing Location</v>
      </c>
      <c r="N362" t="str">
        <f>IFERROR(_xlfn.XLOOKUP(M362,'06_location_master'!$C$5:$C$60,'06_location_master'!$D$5:$D$60), "Missing Country")</f>
        <v>Missing Country</v>
      </c>
      <c r="O362" t="str">
        <f>IFERROR(_xlfn.XLOOKUP(M362,'06_location_master'!$C$5:$C$60,'06_location_master'!$E$5:$E$60), "Missing State")</f>
        <v>Missing State</v>
      </c>
      <c r="P362" s="17">
        <f>IFERROR(--'01_raw_data'!O365,"Missing Date")</f>
        <v>45187</v>
      </c>
      <c r="Q362" s="17" t="str">
        <f>IF(TRIM('01_raw_data'!P365)="","", IFERROR('01_raw_data'!P365, "check"))</f>
        <v/>
      </c>
      <c r="R362" t="str">
        <f>IFERROR(IF(OR(UPPER(TRIM('01_raw_data'!Q365))="A",UPPER(TRIM('01_raw_data'!Q365)="ACTVE"),UPPER(TRIM('01_raw_data'!Q365))="ACTIVE"), "Active", IF(OR(UPPER(TRIM('01_raw_data'!Q365)="INACTIVE"),UPPER(TRIM('01_raw_data'!Q365))="INACTVE"),"Inactive",IF(OR(UPPER(TRIM('01_raw_data'!Q365))="EXITED"), "Exited", IF(OR(UPPER(TRIM('01_raw_data'!Q365))="TERMINATED"), "Terminated", IF(OR(UPPER(TRIM('01_raw_data'!Q365))="LEFT"),"Left",IF(OR(UPPER(TRIM('01_raw_data'!Q365))="RESIGNED"),"Resigned")))))),"Check")</f>
        <v>Active</v>
      </c>
      <c r="S362" s="19">
        <f>IFERROR(IF(VALUE('01_raw_data'!R365)&gt;0,VALUE('01_raw_data'!R365),"Check"),"Check")</f>
        <v>80000</v>
      </c>
      <c r="T362" s="19">
        <f>IFERROR(IF(VALUE('01_raw_data'!S365)&gt;0, VALUE('01_raw_data'!S365), "Check"), "Check")</f>
        <v>4000</v>
      </c>
      <c r="U362">
        <f>IFERROR(VLOOKUP(UPPER(TRIM('01_raw_data'!T365)),'07_performance_master'!$A$5:$B$14,2,FALSE),"Check")</f>
        <v>3</v>
      </c>
      <c r="V362">
        <f>IFERROR(IF(VALUE('01_raw_data'!U365)&gt;0,VALUE('01_raw_data'!U365),"Check"),"Check")</f>
        <v>25</v>
      </c>
      <c r="W362">
        <f>IFERROR(IF(VALUE('01_raw_data'!V365)&gt;=0, VALUE('01_raw_data'!V365), "Check"), "Check")</f>
        <v>15</v>
      </c>
      <c r="X362">
        <f>IFERROR(IF(VALUE('01_raw_data'!W365)&gt;=0, VALUE('01_raw_data'!W365),"Check"), "Check")</f>
        <v>6</v>
      </c>
      <c r="Y362">
        <f>IFERROR(IF(AND(VALUE('01_raw_data'!X365)&gt;=0, VALUE('01_raw_data'!X365)&lt;=100), VALUE('01_raw_data'!X365), "Check"), "Check")</f>
        <v>64</v>
      </c>
      <c r="Z362" t="str">
        <f>IFERROR(IF(OR(UPPER(TRIM('01_raw_data'!Y365))="YES", UPPER(TRIM('01_raw_data'!Y365))="PROMOTED"),"Promoted", IF(OR(UPPER(TRIM('01_raw_data'!Y365))="NO",UPPER(TRIM('01_raw_data'!Y365))="NOT PROMOTED"), "Not Promoted", "Check")),"Check")</f>
        <v>Not Promoted</v>
      </c>
      <c r="AA362" t="str">
        <f>IFERROR(PROPER(TRIM('01_raw_data'!Z365)), "")</f>
        <v>Diploma</v>
      </c>
      <c r="AB362" t="str">
        <f>IFERROR(PROPER(TRIM('01_raw_data'!AA365)),"")</f>
        <v>Company Careers Page</v>
      </c>
      <c r="AC362" t="str">
        <f>IFERROR(IF(UPPER(TRIM('01_raw_data'!AB365))="HYBRID","Hybrid",IF(OR(UPPER(TRIM('01_raw_data'!AB365))="REMOTE",UPPER(TRIM('01_raw_data'!AB365))="WFH",UPPER(TRIM('01_raw_data'!AB365))="WORK FROM HOME"),"Remote",IF(OR(UPPER(TRIM('01_raw_data'!AB365))="ONSITE",UPPER(TRIM('01_raw_data'!AB365))="ON-SITE",UPPER(TRIM('01_raw_data'!AB365))="OFFICE"),"Office"))),"Check")</f>
        <v>Hybrid</v>
      </c>
      <c r="AD362" t="str">
        <f>IFERROR(VLOOKUP(UPPER(TRIM('01_raw_data'!AC365)),'09_cost_center'!$A$5:$E$19,1,FALSE), "Check")</f>
        <v>EU-CC201</v>
      </c>
      <c r="AE362" t="str">
        <f>IFERROR(IF(OR(UPPER(TRIM('01_raw_data'!AD365))="CONTRACT", UPPER(TRIM('01_raw_data'!AD365))="CONTRACTOR"), "Contract", IF(OR(PROPER(TRIM('01_raw_data'!AD365))="FTE", UPPER(TRIM('01_raw_data'!AD365))="FULL TIME", UPPER(TRIM('01_raw_data'!AD365))="FULL-TIME"), "Full Time", IF(OR(UPPER(TRIM('01_raw_data'!AD365))="INTERN", UPPER(TRIM('01_raw_data'!AD365))="INTERNSHIP"), "Intern", IF(OR(UPPER(TRIM('01_raw_data'!AD365))="PART TIME", UPPER(TRIM('01_raw_data'!AD365))="PART-TIME"), "Part Time")))), "Check")</f>
        <v>Full Time</v>
      </c>
      <c r="AF362">
        <f>IFERROR(IF(AND(VALUE('01_raw_data'!AE365)&gt;=0,VALUE('01_raw_data'!AE365)&lt;=100), VALUE('01_raw_data'!AE365), "Check"), "Check")</f>
        <v>62.6</v>
      </c>
    </row>
    <row r="363" spans="1:32" x14ac:dyDescent="0.2">
      <c r="A363" t="str">
        <f>"E"&amp;TEXT(VALUE(SUBSTITUTE(UPPER(TRIM('01_raw_data'!A366)),"E","")),"0000")</f>
        <v>E0362</v>
      </c>
      <c r="B363" t="str">
        <f>IF('01_raw_data'!B366="", "", PROPER(TRIM('01_raw_data'!B366)))</f>
        <v>Alicja Silva</v>
      </c>
      <c r="C363" t="str">
        <f>_xlfn.XLOOKUP(PROPER(TRIM('01_raw_data'!C366)),'03_lookups'!$A$4:$A$9,'03_lookups'!$B$4:$B$9,"Needs Review")</f>
        <v>Female</v>
      </c>
      <c r="D363">
        <f>VALUE('01_raw_data'!D366)</f>
        <v>60</v>
      </c>
      <c r="E363" s="17">
        <f>IF(OR('01_raw_data'!E366="", LOWER(TRIM('01_raw_data'!E366))="not available"), "Missing", '01_raw_data'!E366)</f>
        <v>24058</v>
      </c>
      <c r="F363" t="str">
        <f t="shared" si="5"/>
        <v>Valid</v>
      </c>
      <c r="G363" t="str">
        <f>_xlfn.XLOOKUP(UPPER(TRIM('01_raw_data'!F366)),'04_departments'!A366:A421,'04_departments'!C366:C421,"Needs Review")</f>
        <v>Needs Review</v>
      </c>
      <c r="H363" t="str">
        <f>_xlfn.XLOOKUP('01_clean_data'!G363, '04_departments'!$C$5:$C$60,'04_departments'!$D$5:$D$60,"Needs Review")</f>
        <v>Needs Review</v>
      </c>
      <c r="I363" t="str">
        <f>PROPER(TRIM('01_raw_data'!H366))</f>
        <v>Hr Business Partner</v>
      </c>
      <c r="J363" t="str">
        <f>IFERROR(UPPER('01_raw_data'!I366), "")</f>
        <v>L2</v>
      </c>
      <c r="K363" t="str">
        <f>IFERROR(UPPER('01_raw_data'!J366), "")</f>
        <v>M060</v>
      </c>
      <c r="L363" t="str">
        <f>IFERROR(VLOOKUP(K363,'05_manager_mapping'!$A$5:$B$64,2), "Missing")</f>
        <v>Matteo Wagner</v>
      </c>
      <c r="M363" t="str">
        <f>IFERROR(_xlfn.XLOOKUP('01_raw_data'!L366,'06_location_master'!$B$5:$B$60,'06_location_master'!$C$5:$C$60), "Missing Location")</f>
        <v>Amsterdam</v>
      </c>
      <c r="N363" t="str">
        <f>IFERROR(_xlfn.XLOOKUP(M363,'06_location_master'!$C$5:$C$60,'06_location_master'!$D$5:$D$60), "Missing Country")</f>
        <v>Netherlands</v>
      </c>
      <c r="O363" t="str">
        <f>IFERROR(_xlfn.XLOOKUP(M363,'06_location_master'!$C$5:$C$60,'06_location_master'!$E$5:$E$60), "Missing State")</f>
        <v>North Holland</v>
      </c>
      <c r="P363" s="17">
        <f>IFERROR(--'01_raw_data'!O366,"Missing Date")</f>
        <v>43663</v>
      </c>
      <c r="Q363" s="17" t="str">
        <f>IF(TRIM('01_raw_data'!P366)="","", IFERROR('01_raw_data'!P366, "check"))</f>
        <v/>
      </c>
      <c r="R363" t="str">
        <f>IFERROR(IF(OR(UPPER(TRIM('01_raw_data'!Q366))="A",UPPER(TRIM('01_raw_data'!Q366)="ACTVE"),UPPER(TRIM('01_raw_data'!Q366))="ACTIVE"), "Active", IF(OR(UPPER(TRIM('01_raw_data'!Q366)="INACTIVE"),UPPER(TRIM('01_raw_data'!Q366))="INACTVE"),"Inactive",IF(OR(UPPER(TRIM('01_raw_data'!Q366))="EXITED"), "Exited", IF(OR(UPPER(TRIM('01_raw_data'!Q366))="TERMINATED"), "Terminated", IF(OR(UPPER(TRIM('01_raw_data'!Q366))="LEFT"),"Left",IF(OR(UPPER(TRIM('01_raw_data'!Q366))="RESIGNED"),"Resigned")))))),"Check")</f>
        <v>Active</v>
      </c>
      <c r="S363" s="19">
        <f>IFERROR(IF(VALUE('01_raw_data'!R366)&gt;0,VALUE('01_raw_data'!R366),"Check"),"Check")</f>
        <v>66000</v>
      </c>
      <c r="T363" s="19">
        <f>IFERROR(IF(VALUE('01_raw_data'!S366)&gt;0, VALUE('01_raw_data'!S366), "Check"), "Check")</f>
        <v>5900</v>
      </c>
      <c r="U363">
        <f>IFERROR(VLOOKUP(UPPER(TRIM('01_raw_data'!T366)),'07_performance_master'!$A$5:$B$14,2,FALSE),"Check")</f>
        <v>4</v>
      </c>
      <c r="V363">
        <f>IFERROR(IF(VALUE('01_raw_data'!U366)&gt;0,VALUE('01_raw_data'!U366),"Check"),"Check")</f>
        <v>15</v>
      </c>
      <c r="W363">
        <f>IFERROR(IF(VALUE('01_raw_data'!V366)&gt;=0, VALUE('01_raw_data'!V366), "Check"), "Check")</f>
        <v>28</v>
      </c>
      <c r="X363">
        <f>IFERROR(IF(VALUE('01_raw_data'!W366)&gt;=0, VALUE('01_raw_data'!W366),"Check"), "Check")</f>
        <v>20</v>
      </c>
      <c r="Y363">
        <f>IFERROR(IF(AND(VALUE('01_raw_data'!X366)&gt;=0, VALUE('01_raw_data'!X366)&lt;=100), VALUE('01_raw_data'!X366), "Check"), "Check")</f>
        <v>65</v>
      </c>
      <c r="Z363" t="str">
        <f>IFERROR(IF(OR(UPPER(TRIM('01_raw_data'!Y366))="YES", UPPER(TRIM('01_raw_data'!Y366))="PROMOTED"),"Promoted", IF(OR(UPPER(TRIM('01_raw_data'!Y366))="NO",UPPER(TRIM('01_raw_data'!Y366))="NOT PROMOTED"), "Not Promoted", "Check")),"Check")</f>
        <v>Not Promoted</v>
      </c>
      <c r="AA363" t="str">
        <f>IFERROR(PROPER(TRIM('01_raw_data'!Z366)), "")</f>
        <v>Diploma</v>
      </c>
      <c r="AB363" t="str">
        <f>IFERROR(PROPER(TRIM('01_raw_data'!AA366)),"")</f>
        <v>Employee Referral</v>
      </c>
      <c r="AC363" t="str">
        <f>IFERROR(IF(UPPER(TRIM('01_raw_data'!AB366))="HYBRID","Hybrid",IF(OR(UPPER(TRIM('01_raw_data'!AB366))="REMOTE",UPPER(TRIM('01_raw_data'!AB366))="WFH",UPPER(TRIM('01_raw_data'!AB366))="WORK FROM HOME"),"Remote",IF(OR(UPPER(TRIM('01_raw_data'!AB366))="ONSITE",UPPER(TRIM('01_raw_data'!AB366))="ON-SITE",UPPER(TRIM('01_raw_data'!AB366))="OFFICE"),"Office"))),"Check")</f>
        <v>Office</v>
      </c>
      <c r="AD363" t="str">
        <f>IFERROR(VLOOKUP(UPPER(TRIM('01_raw_data'!AC366)),'09_cost_center'!$A$5:$E$19,1,FALSE), "Check")</f>
        <v>EU-CC302</v>
      </c>
      <c r="AE363" t="str">
        <f>IFERROR(IF(OR(UPPER(TRIM('01_raw_data'!AD366))="CONTRACT", UPPER(TRIM('01_raw_data'!AD366))="CONTRACTOR"), "Contract", IF(OR(PROPER(TRIM('01_raw_data'!AD366))="FTE", UPPER(TRIM('01_raw_data'!AD366))="FULL TIME", UPPER(TRIM('01_raw_data'!AD366))="FULL-TIME"), "Full Time", IF(OR(UPPER(TRIM('01_raw_data'!AD366))="INTERN", UPPER(TRIM('01_raw_data'!AD366))="INTERNSHIP"), "Intern", IF(OR(UPPER(TRIM('01_raw_data'!AD366))="PART TIME", UPPER(TRIM('01_raw_data'!AD366))="PART-TIME"), "Part Time")))), "Check")</f>
        <v>Full Time</v>
      </c>
      <c r="AF363">
        <f>IFERROR(IF(AND(VALUE('01_raw_data'!AE366)&gt;=0,VALUE('01_raw_data'!AE366)&lt;=100), VALUE('01_raw_data'!AE366), "Check"), "Check")</f>
        <v>62.5</v>
      </c>
    </row>
    <row r="364" spans="1:32" x14ac:dyDescent="0.2">
      <c r="A364" t="str">
        <f>"E"&amp;TEXT(VALUE(SUBSTITUTE(UPPER(TRIM('01_raw_data'!A367)),"E","")),"0000")</f>
        <v>E0363</v>
      </c>
      <c r="B364" t="str">
        <f>IF('01_raw_data'!B367="", "", PROPER(TRIM('01_raw_data'!B367)))</f>
        <v>Ben Bernard</v>
      </c>
      <c r="C364" t="str">
        <f>_xlfn.XLOOKUP(PROPER(TRIM('01_raw_data'!C367)),'03_lookups'!$A$4:$A$9,'03_lookups'!$B$4:$B$9,"Needs Review")</f>
        <v>Female</v>
      </c>
      <c r="D364">
        <f>VALUE('01_raw_data'!D367)</f>
        <v>27</v>
      </c>
      <c r="E364" s="17">
        <f>IF(OR('01_raw_data'!E367="", LOWER(TRIM('01_raw_data'!E367))="not available"), "Missing", '01_raw_data'!E367)</f>
        <v>36179</v>
      </c>
      <c r="F364" t="str">
        <f t="shared" si="5"/>
        <v>Valid</v>
      </c>
      <c r="G364" t="str">
        <f>_xlfn.XLOOKUP(UPPER(TRIM('01_raw_data'!F367)),'04_departments'!A367:A422,'04_departments'!C367:C422,"Needs Review")</f>
        <v>Needs Review</v>
      </c>
      <c r="H364" t="str">
        <f>_xlfn.XLOOKUP('01_clean_data'!G364, '04_departments'!$C$5:$C$60,'04_departments'!$D$5:$D$60,"Needs Review")</f>
        <v>Needs Review</v>
      </c>
      <c r="I364" t="str">
        <f>PROPER(TRIM('01_raw_data'!H367))</f>
        <v>Marketing Executive</v>
      </c>
      <c r="J364" t="str">
        <f>IFERROR(UPPER('01_raw_data'!I367), "")</f>
        <v>L3</v>
      </c>
      <c r="K364" t="str">
        <f>IFERROR(UPPER('01_raw_data'!J367), "")</f>
        <v>M006</v>
      </c>
      <c r="L364" t="str">
        <f>IFERROR(VLOOKUP(K364,'05_manager_mapping'!$A$5:$B$64,2), "Missing")</f>
        <v>Aleksander Fischer</v>
      </c>
      <c r="M364" t="str">
        <f>IFERROR(_xlfn.XLOOKUP('01_raw_data'!L367,'06_location_master'!$B$5:$B$60,'06_location_master'!$C$5:$C$60), "Missing Location")</f>
        <v>Missing Location</v>
      </c>
      <c r="N364" t="str">
        <f>IFERROR(_xlfn.XLOOKUP(M364,'06_location_master'!$C$5:$C$60,'06_location_master'!$D$5:$D$60), "Missing Country")</f>
        <v>Missing Country</v>
      </c>
      <c r="O364" t="str">
        <f>IFERROR(_xlfn.XLOOKUP(M364,'06_location_master'!$C$5:$C$60,'06_location_master'!$E$5:$E$60), "Missing State")</f>
        <v>Missing State</v>
      </c>
      <c r="P364" s="17">
        <f>IFERROR(--'01_raw_data'!O367,"Missing Date")</f>
        <v>45732</v>
      </c>
      <c r="Q364" s="17" t="str">
        <f>IF(TRIM('01_raw_data'!P367)="","", IFERROR('01_raw_data'!P367, "check"))</f>
        <v/>
      </c>
      <c r="R364" t="str">
        <f>IFERROR(IF(OR(UPPER(TRIM('01_raw_data'!Q367))="A",UPPER(TRIM('01_raw_data'!Q367)="ACTVE"),UPPER(TRIM('01_raw_data'!Q367))="ACTIVE"), "Active", IF(OR(UPPER(TRIM('01_raw_data'!Q367)="INACTIVE"),UPPER(TRIM('01_raw_data'!Q367))="INACTVE"),"Inactive",IF(OR(UPPER(TRIM('01_raw_data'!Q367))="EXITED"), "Exited", IF(OR(UPPER(TRIM('01_raw_data'!Q367))="TERMINATED"), "Terminated", IF(OR(UPPER(TRIM('01_raw_data'!Q367))="LEFT"),"Left",IF(OR(UPPER(TRIM('01_raw_data'!Q367))="RESIGNED"),"Resigned")))))),"Check")</f>
        <v>Active</v>
      </c>
      <c r="S364" s="19">
        <f>IFERROR(IF(VALUE('01_raw_data'!R367)&gt;0,VALUE('01_raw_data'!R367),"Check"),"Check")</f>
        <v>87000</v>
      </c>
      <c r="T364" s="19">
        <f>IFERROR(IF(VALUE('01_raw_data'!S367)&gt;0, VALUE('01_raw_data'!S367), "Check"), "Check")</f>
        <v>7800</v>
      </c>
      <c r="U364">
        <f>IFERROR(VLOOKUP(UPPER(TRIM('01_raw_data'!T367)),'07_performance_master'!$A$5:$B$14,2,FALSE),"Check")</f>
        <v>4</v>
      </c>
      <c r="V364">
        <f>IFERROR(IF(VALUE('01_raw_data'!U367)&gt;0,VALUE('01_raw_data'!U367),"Check"),"Check")</f>
        <v>17</v>
      </c>
      <c r="W364">
        <f>IFERROR(IF(VALUE('01_raw_data'!V367)&gt;=0, VALUE('01_raw_data'!V367), "Check"), "Check")</f>
        <v>14</v>
      </c>
      <c r="X364">
        <f>IFERROR(IF(VALUE('01_raw_data'!W367)&gt;=0, VALUE('01_raw_data'!W367),"Check"), "Check")</f>
        <v>17</v>
      </c>
      <c r="Y364">
        <f>IFERROR(IF(AND(VALUE('01_raw_data'!X367)&gt;=0, VALUE('01_raw_data'!X367)&lt;=100), VALUE('01_raw_data'!X367), "Check"), "Check")</f>
        <v>70</v>
      </c>
      <c r="Z364" t="str">
        <f>IFERROR(IF(OR(UPPER(TRIM('01_raw_data'!Y367))="YES", UPPER(TRIM('01_raw_data'!Y367))="PROMOTED"),"Promoted", IF(OR(UPPER(TRIM('01_raw_data'!Y367))="NO",UPPER(TRIM('01_raw_data'!Y367))="NOT PROMOTED"), "Not Promoted", "Check")),"Check")</f>
        <v>Not Promoted</v>
      </c>
      <c r="AA364" t="str">
        <f>IFERROR(PROPER(TRIM('01_raw_data'!Z367)), "")</f>
        <v>High School</v>
      </c>
      <c r="AB364" t="str">
        <f>IFERROR(PROPER(TRIM('01_raw_data'!AA367)),"")</f>
        <v>Company Careers Page</v>
      </c>
      <c r="AC364" t="str">
        <f>IFERROR(IF(UPPER(TRIM('01_raw_data'!AB367))="HYBRID","Hybrid",IF(OR(UPPER(TRIM('01_raw_data'!AB367))="REMOTE",UPPER(TRIM('01_raw_data'!AB367))="WFH",UPPER(TRIM('01_raw_data'!AB367))="WORK FROM HOME"),"Remote",IF(OR(UPPER(TRIM('01_raw_data'!AB367))="ONSITE",UPPER(TRIM('01_raw_data'!AB367))="ON-SITE",UPPER(TRIM('01_raw_data'!AB367))="OFFICE"),"Office"))),"Check")</f>
        <v>Hybrid</v>
      </c>
      <c r="AD364" t="str">
        <f>IFERROR(VLOOKUP(UPPER(TRIM('01_raw_data'!AC367)),'09_cost_center'!$A$5:$E$19,1,FALSE), "Check")</f>
        <v>EU-CC203</v>
      </c>
      <c r="AE364" t="str">
        <f>IFERROR(IF(OR(UPPER(TRIM('01_raw_data'!AD367))="CONTRACT", UPPER(TRIM('01_raw_data'!AD367))="CONTRACTOR"), "Contract", IF(OR(PROPER(TRIM('01_raw_data'!AD367))="FTE", UPPER(TRIM('01_raw_data'!AD367))="FULL TIME", UPPER(TRIM('01_raw_data'!AD367))="FULL-TIME"), "Full Time", IF(OR(UPPER(TRIM('01_raw_data'!AD367))="INTERN", UPPER(TRIM('01_raw_data'!AD367))="INTERNSHIP"), "Intern", IF(OR(UPPER(TRIM('01_raw_data'!AD367))="PART TIME", UPPER(TRIM('01_raw_data'!AD367))="PART-TIME"), "Part Time")))), "Check")</f>
        <v>Full Time</v>
      </c>
      <c r="AF364">
        <f>IFERROR(IF(AND(VALUE('01_raw_data'!AE367)&gt;=0,VALUE('01_raw_data'!AE367)&lt;=100), VALUE('01_raw_data'!AE367), "Check"), "Check")</f>
        <v>66.2</v>
      </c>
    </row>
    <row r="365" spans="1:32" x14ac:dyDescent="0.2">
      <c r="A365" t="str">
        <f>"E"&amp;TEXT(VALUE(SUBSTITUTE(UPPER(TRIM('01_raw_data'!A368)),"E","")),"0000")</f>
        <v>E0364</v>
      </c>
      <c r="B365" t="str">
        <f>IF('01_raw_data'!B368="", "", PROPER(TRIM('01_raw_data'!B368)))</f>
        <v>Milan Costa</v>
      </c>
      <c r="C365" t="str">
        <f>_xlfn.XLOOKUP(PROPER(TRIM('01_raw_data'!C368)),'03_lookups'!$A$4:$A$9,'03_lookups'!$B$4:$B$9,"Needs Review")</f>
        <v>Female</v>
      </c>
      <c r="D365">
        <f>VALUE('01_raw_data'!D368)</f>
        <v>55</v>
      </c>
      <c r="E365" s="17">
        <f>IF(OR('01_raw_data'!E368="", LOWER(TRIM('01_raw_data'!E368))="not available"), "Missing", '01_raw_data'!E368)</f>
        <v>25748</v>
      </c>
      <c r="F365" t="str">
        <f t="shared" si="5"/>
        <v>Valid</v>
      </c>
      <c r="G365" t="str">
        <f>_xlfn.XLOOKUP(UPPER(TRIM('01_raw_data'!F368)),'04_departments'!A368:A423,'04_departments'!C368:C423,"Needs Review")</f>
        <v>Needs Review</v>
      </c>
      <c r="H365" t="str">
        <f>_xlfn.XLOOKUP('01_clean_data'!G365, '04_departments'!$C$5:$C$60,'04_departments'!$D$5:$D$60,"Needs Review")</f>
        <v>Needs Review</v>
      </c>
      <c r="I365" t="str">
        <f>PROPER(TRIM('01_raw_data'!H368))</f>
        <v>Finance Manager</v>
      </c>
      <c r="J365" t="str">
        <f>IFERROR(UPPER('01_raw_data'!I368), "")</f>
        <v>L3</v>
      </c>
      <c r="K365" t="str">
        <f>IFERROR(UPPER('01_raw_data'!J368), "")</f>
        <v>M036</v>
      </c>
      <c r="L365" t="str">
        <f>IFERROR(VLOOKUP(K365,'05_manager_mapping'!$A$5:$B$64,2), "Missing")</f>
        <v>Beatrice Meyer</v>
      </c>
      <c r="M365" t="str">
        <f>IFERROR(_xlfn.XLOOKUP('01_raw_data'!L368,'06_location_master'!$B$5:$B$60,'06_location_master'!$C$5:$C$60), "Missing Location")</f>
        <v>Dublin</v>
      </c>
      <c r="N365" t="str">
        <f>IFERROR(_xlfn.XLOOKUP(M365,'06_location_master'!$C$5:$C$60,'06_location_master'!$D$5:$D$60), "Missing Country")</f>
        <v>Ireland</v>
      </c>
      <c r="O365" t="str">
        <f>IFERROR(_xlfn.XLOOKUP(M365,'06_location_master'!$C$5:$C$60,'06_location_master'!$E$5:$E$60), "Missing State")</f>
        <v>Leinster</v>
      </c>
      <c r="P365" s="17">
        <f>IFERROR(--'01_raw_data'!O368,"Missing Date")</f>
        <v>43907</v>
      </c>
      <c r="Q365" s="17" t="str">
        <f>IF(TRIM('01_raw_data'!P368)="","", IFERROR('01_raw_data'!P368, "check"))</f>
        <v/>
      </c>
      <c r="R365" t="str">
        <f>IFERROR(IF(OR(UPPER(TRIM('01_raw_data'!Q368))="A",UPPER(TRIM('01_raw_data'!Q368)="ACTVE"),UPPER(TRIM('01_raw_data'!Q368))="ACTIVE"), "Active", IF(OR(UPPER(TRIM('01_raw_data'!Q368)="INACTIVE"),UPPER(TRIM('01_raw_data'!Q368))="INACTVE"),"Inactive",IF(OR(UPPER(TRIM('01_raw_data'!Q368))="EXITED"), "Exited", IF(OR(UPPER(TRIM('01_raw_data'!Q368))="TERMINATED"), "Terminated", IF(OR(UPPER(TRIM('01_raw_data'!Q368))="LEFT"),"Left",IF(OR(UPPER(TRIM('01_raw_data'!Q368))="RESIGNED"),"Resigned")))))),"Check")</f>
        <v>Active</v>
      </c>
      <c r="S365" s="19">
        <f>IFERROR(IF(VALUE('01_raw_data'!R368)&gt;0,VALUE('01_raw_data'!R368),"Check"),"Check")</f>
        <v>71000</v>
      </c>
      <c r="T365" s="19">
        <f>IFERROR(IF(VALUE('01_raw_data'!S368)&gt;0, VALUE('01_raw_data'!S368), "Check"), "Check")</f>
        <v>3600</v>
      </c>
      <c r="U365">
        <f>IFERROR(VLOOKUP(UPPER(TRIM('01_raw_data'!T368)),'07_performance_master'!$A$5:$B$14,2,FALSE),"Check")</f>
        <v>3</v>
      </c>
      <c r="V365">
        <f>IFERROR(IF(VALUE('01_raw_data'!U368)&gt;0,VALUE('01_raw_data'!U368),"Check"),"Check")</f>
        <v>39</v>
      </c>
      <c r="W365">
        <f>IFERROR(IF(VALUE('01_raw_data'!V368)&gt;=0, VALUE('01_raw_data'!V368), "Check"), "Check")</f>
        <v>31</v>
      </c>
      <c r="X365">
        <f>IFERROR(IF(VALUE('01_raw_data'!W368)&gt;=0, VALUE('01_raw_data'!W368),"Check"), "Check")</f>
        <v>4</v>
      </c>
      <c r="Y365">
        <f>IFERROR(IF(AND(VALUE('01_raw_data'!X368)&gt;=0, VALUE('01_raw_data'!X368)&lt;=100), VALUE('01_raw_data'!X368), "Check"), "Check")</f>
        <v>80</v>
      </c>
      <c r="Z365" t="str">
        <f>IFERROR(IF(OR(UPPER(TRIM('01_raw_data'!Y368))="YES", UPPER(TRIM('01_raw_data'!Y368))="PROMOTED"),"Promoted", IF(OR(UPPER(TRIM('01_raw_data'!Y368))="NO",UPPER(TRIM('01_raw_data'!Y368))="NOT PROMOTED"), "Not Promoted", "Check")),"Check")</f>
        <v>Not Promoted</v>
      </c>
      <c r="AA365" t="str">
        <f>IFERROR(PROPER(TRIM('01_raw_data'!Z368)), "")</f>
        <v>Master'S</v>
      </c>
      <c r="AB365" t="str">
        <f>IFERROR(PROPER(TRIM('01_raw_data'!AA368)),"")</f>
        <v>Employee Referral</v>
      </c>
      <c r="AC365" t="str">
        <f>IFERROR(IF(UPPER(TRIM('01_raw_data'!AB368))="HYBRID","Hybrid",IF(OR(UPPER(TRIM('01_raw_data'!AB368))="REMOTE",UPPER(TRIM('01_raw_data'!AB368))="WFH",UPPER(TRIM('01_raw_data'!AB368))="WORK FROM HOME"),"Remote",IF(OR(UPPER(TRIM('01_raw_data'!AB368))="ONSITE",UPPER(TRIM('01_raw_data'!AB368))="ON-SITE",UPPER(TRIM('01_raw_data'!AB368))="OFFICE"),"Office"))),"Check")</f>
        <v>Hybrid</v>
      </c>
      <c r="AD365" t="str">
        <f>IFERROR(VLOOKUP(UPPER(TRIM('01_raw_data'!AC368)),'09_cost_center'!$A$5:$E$19,1,FALSE), "Check")</f>
        <v>EU-CC301</v>
      </c>
      <c r="AE365" t="str">
        <f>IFERROR(IF(OR(UPPER(TRIM('01_raw_data'!AD368))="CONTRACT", UPPER(TRIM('01_raw_data'!AD368))="CONTRACTOR"), "Contract", IF(OR(PROPER(TRIM('01_raw_data'!AD368))="FTE", UPPER(TRIM('01_raw_data'!AD368))="FULL TIME", UPPER(TRIM('01_raw_data'!AD368))="FULL-TIME"), "Full Time", IF(OR(UPPER(TRIM('01_raw_data'!AD368))="INTERN", UPPER(TRIM('01_raw_data'!AD368))="INTERNSHIP"), "Intern", IF(OR(UPPER(TRIM('01_raw_data'!AD368))="PART TIME", UPPER(TRIM('01_raw_data'!AD368))="PART-TIME"), "Part Time")))), "Check")</f>
        <v>Full Time</v>
      </c>
      <c r="AF365">
        <f>IFERROR(IF(AND(VALUE('01_raw_data'!AE368)&gt;=0,VALUE('01_raw_data'!AE368)&lt;=100), VALUE('01_raw_data'!AE368), "Check"), "Check")</f>
        <v>72.8</v>
      </c>
    </row>
    <row r="366" spans="1:32" x14ac:dyDescent="0.2">
      <c r="A366" t="str">
        <f>"E"&amp;TEXT(VALUE(SUBSTITUTE(UPPER(TRIM('01_raw_data'!A369)),"E","")),"0000")</f>
        <v>E0365</v>
      </c>
      <c r="B366" t="str">
        <f>IF('01_raw_data'!B369="", "", PROPER(TRIM('01_raw_data'!B369)))</f>
        <v>Pieter Durand</v>
      </c>
      <c r="C366" t="str">
        <f>_xlfn.XLOOKUP(PROPER(TRIM('01_raw_data'!C369)),'03_lookups'!$A$4:$A$9,'03_lookups'!$B$4:$B$9,"Needs Review")</f>
        <v>Male</v>
      </c>
      <c r="D366">
        <f>VALUE('01_raw_data'!D369)</f>
        <v>58</v>
      </c>
      <c r="E366" s="17">
        <f>IF(OR('01_raw_data'!E369="", LOWER(TRIM('01_raw_data'!E369))="not available"), "Missing", '01_raw_data'!E369)</f>
        <v>24802</v>
      </c>
      <c r="F366" t="str">
        <f t="shared" si="5"/>
        <v>Valid</v>
      </c>
      <c r="G366" t="str">
        <f>_xlfn.XLOOKUP(UPPER(TRIM('01_raw_data'!F369)),'04_departments'!A369:A424,'04_departments'!C369:C424,"Needs Review")</f>
        <v>Needs Review</v>
      </c>
      <c r="H366" t="str">
        <f>_xlfn.XLOOKUP('01_clean_data'!G366, '04_departments'!$C$5:$C$60,'04_departments'!$D$5:$D$60,"Needs Review")</f>
        <v>Needs Review</v>
      </c>
      <c r="I366" t="str">
        <f>PROPER(TRIM('01_raw_data'!H369))</f>
        <v>Lead Product Manager</v>
      </c>
      <c r="J366" t="str">
        <f>IFERROR(UPPER('01_raw_data'!I369), "")</f>
        <v xml:space="preserve"> L2 </v>
      </c>
      <c r="K366" t="str">
        <f>IFERROR(UPPER('01_raw_data'!J369), "")</f>
        <v>M002</v>
      </c>
      <c r="L366" t="str">
        <f>IFERROR(VLOOKUP(K366,'05_manager_mapping'!$A$5:$B$64,2), "Missing")</f>
        <v>Finn Larsson</v>
      </c>
      <c r="M366" t="str">
        <f>IFERROR(_xlfn.XLOOKUP('01_raw_data'!L369,'06_location_master'!$B$5:$B$60,'06_location_master'!$C$5:$C$60), "Missing Location")</f>
        <v>Lisbon</v>
      </c>
      <c r="N366" t="str">
        <f>IFERROR(_xlfn.XLOOKUP(M366,'06_location_master'!$C$5:$C$60,'06_location_master'!$D$5:$D$60), "Missing Country")</f>
        <v>Portugal</v>
      </c>
      <c r="O366" t="str">
        <f>IFERROR(_xlfn.XLOOKUP(M366,'06_location_master'!$C$5:$C$60,'06_location_master'!$E$5:$E$60), "Missing State")</f>
        <v>Lisbon District</v>
      </c>
      <c r="P366" s="17">
        <f>IFERROR(--'01_raw_data'!O369,"Missing Date")</f>
        <v>45871</v>
      </c>
      <c r="Q366" s="17" t="str">
        <f>IF(TRIM('01_raw_data'!P369)="","", IFERROR('01_raw_data'!P369, "check"))</f>
        <v/>
      </c>
      <c r="R366" t="str">
        <f>IFERROR(IF(OR(UPPER(TRIM('01_raw_data'!Q369))="A",UPPER(TRIM('01_raw_data'!Q369)="ACTVE"),UPPER(TRIM('01_raw_data'!Q369))="ACTIVE"), "Active", IF(OR(UPPER(TRIM('01_raw_data'!Q369)="INACTIVE"),UPPER(TRIM('01_raw_data'!Q369))="INACTVE"),"Inactive",IF(OR(UPPER(TRIM('01_raw_data'!Q369))="EXITED"), "Exited", IF(OR(UPPER(TRIM('01_raw_data'!Q369))="TERMINATED"), "Terminated", IF(OR(UPPER(TRIM('01_raw_data'!Q369))="LEFT"),"Left",IF(OR(UPPER(TRIM('01_raw_data'!Q369))="RESIGNED"),"Resigned")))))),"Check")</f>
        <v>Active</v>
      </c>
      <c r="S366" s="19">
        <f>IFERROR(IF(VALUE('01_raw_data'!R369)&gt;0,VALUE('01_raw_data'!R369),"Check"),"Check")</f>
        <v>45000</v>
      </c>
      <c r="T366" s="19">
        <f>IFERROR(IF(VALUE('01_raw_data'!S369)&gt;0, VALUE('01_raw_data'!S369), "Check"), "Check")</f>
        <v>2200</v>
      </c>
      <c r="U366">
        <f>IFERROR(VLOOKUP(UPPER(TRIM('01_raw_data'!T369)),'07_performance_master'!$A$5:$B$14,2,FALSE),"Check")</f>
        <v>3</v>
      </c>
      <c r="V366">
        <f>IFERROR(IF(VALUE('01_raw_data'!U369)&gt;0,VALUE('01_raw_data'!U369),"Check"),"Check")</f>
        <v>23</v>
      </c>
      <c r="W366">
        <f>IFERROR(IF(VALUE('01_raw_data'!V369)&gt;=0, VALUE('01_raw_data'!V369), "Check"), "Check")</f>
        <v>15</v>
      </c>
      <c r="X366">
        <f>IFERROR(IF(VALUE('01_raw_data'!W369)&gt;=0, VALUE('01_raw_data'!W369),"Check"), "Check")</f>
        <v>16</v>
      </c>
      <c r="Y366">
        <f>IFERROR(IF(AND(VALUE('01_raw_data'!X369)&gt;=0, VALUE('01_raw_data'!X369)&lt;=100), VALUE('01_raw_data'!X369), "Check"), "Check")</f>
        <v>58</v>
      </c>
      <c r="Z366" t="str">
        <f>IFERROR(IF(OR(UPPER(TRIM('01_raw_data'!Y369))="YES", UPPER(TRIM('01_raw_data'!Y369))="PROMOTED"),"Promoted", IF(OR(UPPER(TRIM('01_raw_data'!Y369))="NO",UPPER(TRIM('01_raw_data'!Y369))="NOT PROMOTED"), "Not Promoted", "Check")),"Check")</f>
        <v>Not Promoted</v>
      </c>
      <c r="AA366" t="str">
        <f>IFERROR(PROPER(TRIM('01_raw_data'!Z369)), "")</f>
        <v>Bachelor'S</v>
      </c>
      <c r="AB366" t="str">
        <f>IFERROR(PROPER(TRIM('01_raw_data'!AA369)),"")</f>
        <v>Employee Referral</v>
      </c>
      <c r="AC366" t="str">
        <f>IFERROR(IF(UPPER(TRIM('01_raw_data'!AB369))="HYBRID","Hybrid",IF(OR(UPPER(TRIM('01_raw_data'!AB369))="REMOTE",UPPER(TRIM('01_raw_data'!AB369))="WFH",UPPER(TRIM('01_raw_data'!AB369))="WORK FROM HOME"),"Remote",IF(OR(UPPER(TRIM('01_raw_data'!AB369))="ONSITE",UPPER(TRIM('01_raw_data'!AB369))="ON-SITE",UPPER(TRIM('01_raw_data'!AB369))="OFFICE"),"Office"))),"Check")</f>
        <v>Hybrid</v>
      </c>
      <c r="AD366" t="str">
        <f>IFERROR(VLOOKUP(UPPER(TRIM('01_raw_data'!AC369)),'09_cost_center'!$A$5:$E$19,1,FALSE), "Check")</f>
        <v>EU-CC102</v>
      </c>
      <c r="AE366" t="str">
        <f>IFERROR(IF(OR(UPPER(TRIM('01_raw_data'!AD369))="CONTRACT", UPPER(TRIM('01_raw_data'!AD369))="CONTRACTOR"), "Contract", IF(OR(PROPER(TRIM('01_raw_data'!AD369))="FTE", UPPER(TRIM('01_raw_data'!AD369))="FULL TIME", UPPER(TRIM('01_raw_data'!AD369))="FULL-TIME"), "Full Time", IF(OR(UPPER(TRIM('01_raw_data'!AD369))="INTERN", UPPER(TRIM('01_raw_data'!AD369))="INTERNSHIP"), "Intern", IF(OR(UPPER(TRIM('01_raw_data'!AD369))="PART TIME", UPPER(TRIM('01_raw_data'!AD369))="PART-TIME"), "Part Time")))), "Check")</f>
        <v>Full Time</v>
      </c>
      <c r="AF366">
        <f>IFERROR(IF(AND(VALUE('01_raw_data'!AE369)&gt;=0,VALUE('01_raw_data'!AE369)&lt;=100), VALUE('01_raw_data'!AE369), "Check"), "Check")</f>
        <v>55</v>
      </c>
    </row>
    <row r="367" spans="1:32" x14ac:dyDescent="0.2">
      <c r="A367" t="str">
        <f>"E"&amp;TEXT(VALUE(SUBSTITUTE(UPPER(TRIM('01_raw_data'!A370)),"E","")),"0000")</f>
        <v>E0366</v>
      </c>
      <c r="B367" t="str">
        <f>IF('01_raw_data'!B370="", "", PROPER(TRIM('01_raw_data'!B370)))</f>
        <v>Carmen Martinez</v>
      </c>
      <c r="C367" t="str">
        <f>_xlfn.XLOOKUP(PROPER(TRIM('01_raw_data'!C370)),'03_lookups'!$A$4:$A$9,'03_lookups'!$B$4:$B$9,"Needs Review")</f>
        <v>Female</v>
      </c>
      <c r="D367">
        <f>VALUE('01_raw_data'!D370)</f>
        <v>48</v>
      </c>
      <c r="E367" s="17" t="str">
        <f>IF(OR('01_raw_data'!E370="", LOWER(TRIM('01_raw_data'!E370))="not available"), "Missing", '01_raw_data'!E370)</f>
        <v>1978/04/12</v>
      </c>
      <c r="F367" t="str">
        <f t="shared" si="5"/>
        <v>Needs Review</v>
      </c>
      <c r="G367" t="str">
        <f>_xlfn.XLOOKUP(UPPER(TRIM('01_raw_data'!F370)),'04_departments'!A370:A425,'04_departments'!C370:C425,"Needs Review")</f>
        <v>Needs Review</v>
      </c>
      <c r="H367" t="str">
        <f>_xlfn.XLOOKUP('01_clean_data'!G367, '04_departments'!$C$5:$C$60,'04_departments'!$D$5:$D$60,"Needs Review")</f>
        <v>Needs Review</v>
      </c>
      <c r="I367" t="str">
        <f>PROPER(TRIM('01_raw_data'!H370))</f>
        <v>Sourcing Specialist</v>
      </c>
      <c r="J367" t="str">
        <f>IFERROR(UPPER('01_raw_data'!I370), "")</f>
        <v>L1</v>
      </c>
      <c r="K367" t="str">
        <f>IFERROR(UPPER('01_raw_data'!J370), "")</f>
        <v>M013</v>
      </c>
      <c r="L367" t="str">
        <f>IFERROR(VLOOKUP(K367,'05_manager_mapping'!$A$5:$B$64,2), "Missing")</f>
        <v>Ebba Kelly</v>
      </c>
      <c r="M367" t="str">
        <f>IFERROR(_xlfn.XLOOKUP('01_raw_data'!L370,'06_location_master'!$B$5:$B$60,'06_location_master'!$C$5:$C$60), "Missing Location")</f>
        <v>Lille</v>
      </c>
      <c r="N367" t="str">
        <f>IFERROR(_xlfn.XLOOKUP(M367,'06_location_master'!$C$5:$C$60,'06_location_master'!$D$5:$D$60), "Missing Country")</f>
        <v>France</v>
      </c>
      <c r="O367" t="str">
        <f>IFERROR(_xlfn.XLOOKUP(M367,'06_location_master'!$C$5:$C$60,'06_location_master'!$E$5:$E$60), "Missing State")</f>
        <v>Hauts-de-France</v>
      </c>
      <c r="P367" s="17">
        <f>IFERROR(--'01_raw_data'!O370,"Missing Date")</f>
        <v>43996</v>
      </c>
      <c r="Q367" s="17" t="str">
        <f>IF(TRIM('01_raw_data'!P370)="","", IFERROR('01_raw_data'!P370, "check"))</f>
        <v/>
      </c>
      <c r="R367" t="str">
        <f>IFERROR(IF(OR(UPPER(TRIM('01_raw_data'!Q370))="A",UPPER(TRIM('01_raw_data'!Q370)="ACTVE"),UPPER(TRIM('01_raw_data'!Q370))="ACTIVE"), "Active", IF(OR(UPPER(TRIM('01_raw_data'!Q370)="INACTIVE"),UPPER(TRIM('01_raw_data'!Q370))="INACTVE"),"Inactive",IF(OR(UPPER(TRIM('01_raw_data'!Q370))="EXITED"), "Exited", IF(OR(UPPER(TRIM('01_raw_data'!Q370))="TERMINATED"), "Terminated", IF(OR(UPPER(TRIM('01_raw_data'!Q370))="LEFT"),"Left",IF(OR(UPPER(TRIM('01_raw_data'!Q370))="RESIGNED"),"Resigned")))))),"Check")</f>
        <v>Active</v>
      </c>
      <c r="S367" s="19">
        <f>IFERROR(IF(VALUE('01_raw_data'!R370)&gt;0,VALUE('01_raw_data'!R370),"Check"),"Check")</f>
        <v>37000</v>
      </c>
      <c r="T367" s="19">
        <f>IFERROR(IF(VALUE('01_raw_data'!S370)&gt;0, VALUE('01_raw_data'!S370), "Check"), "Check")</f>
        <v>1800</v>
      </c>
      <c r="U367">
        <f>IFERROR(VLOOKUP(UPPER(TRIM('01_raw_data'!T370)),'07_performance_master'!$A$5:$B$14,2,FALSE),"Check")</f>
        <v>3</v>
      </c>
      <c r="V367">
        <f>IFERROR(IF(VALUE('01_raw_data'!U370)&gt;0,VALUE('01_raw_data'!U370),"Check"),"Check")</f>
        <v>41</v>
      </c>
      <c r="W367">
        <f>IFERROR(IF(VALUE('01_raw_data'!V370)&gt;=0, VALUE('01_raw_data'!V370), "Check"), "Check")</f>
        <v>14</v>
      </c>
      <c r="X367">
        <f>IFERROR(IF(VALUE('01_raw_data'!W370)&gt;=0, VALUE('01_raw_data'!W370),"Check"), "Check")</f>
        <v>7</v>
      </c>
      <c r="Y367">
        <f>IFERROR(IF(AND(VALUE('01_raw_data'!X370)&gt;=0, VALUE('01_raw_data'!X370)&lt;=100), VALUE('01_raw_data'!X370), "Check"), "Check")</f>
        <v>67</v>
      </c>
      <c r="Z367" t="str">
        <f>IFERROR(IF(OR(UPPER(TRIM('01_raw_data'!Y370))="YES", UPPER(TRIM('01_raw_data'!Y370))="PROMOTED"),"Promoted", IF(OR(UPPER(TRIM('01_raw_data'!Y370))="NO",UPPER(TRIM('01_raw_data'!Y370))="NOT PROMOTED"), "Not Promoted", "Check")),"Check")</f>
        <v>Not Promoted</v>
      </c>
      <c r="AA367" t="str">
        <f>IFERROR(PROPER(TRIM('01_raw_data'!Z370)), "")</f>
        <v>Master'S</v>
      </c>
      <c r="AB367" t="str">
        <f>IFERROR(PROPER(TRIM('01_raw_data'!AA370)),"")</f>
        <v>Linkedin</v>
      </c>
      <c r="AC367" t="str">
        <f>IFERROR(IF(UPPER(TRIM('01_raw_data'!AB370))="HYBRID","Hybrid",IF(OR(UPPER(TRIM('01_raw_data'!AB370))="REMOTE",UPPER(TRIM('01_raw_data'!AB370))="WFH",UPPER(TRIM('01_raw_data'!AB370))="WORK FROM HOME"),"Remote",IF(OR(UPPER(TRIM('01_raw_data'!AB370))="ONSITE",UPPER(TRIM('01_raw_data'!AB370))="ON-SITE",UPPER(TRIM('01_raw_data'!AB370))="OFFICE"),"Office"))),"Check")</f>
        <v>Hybrid</v>
      </c>
      <c r="AD367" t="str">
        <f>IFERROR(VLOOKUP(UPPER(TRIM('01_raw_data'!AC370)),'09_cost_center'!$A$5:$E$19,1,FALSE), "Check")</f>
        <v>EU-CC402</v>
      </c>
      <c r="AE367" t="str">
        <f>IFERROR(IF(OR(UPPER(TRIM('01_raw_data'!AD370))="CONTRACT", UPPER(TRIM('01_raw_data'!AD370))="CONTRACTOR"), "Contract", IF(OR(PROPER(TRIM('01_raw_data'!AD370))="FTE", UPPER(TRIM('01_raw_data'!AD370))="FULL TIME", UPPER(TRIM('01_raw_data'!AD370))="FULL-TIME"), "Full Time", IF(OR(UPPER(TRIM('01_raw_data'!AD370))="INTERN", UPPER(TRIM('01_raw_data'!AD370))="INTERNSHIP"), "Intern", IF(OR(UPPER(TRIM('01_raw_data'!AD370))="PART TIME", UPPER(TRIM('01_raw_data'!AD370))="PART-TIME"), "Part Time")))), "Check")</f>
        <v>Contract</v>
      </c>
      <c r="AF367">
        <f>IFERROR(IF(AND(VALUE('01_raw_data'!AE370)&gt;=0,VALUE('01_raw_data'!AE370)&lt;=100), VALUE('01_raw_data'!AE370), "Check"), "Check")</f>
        <v>67</v>
      </c>
    </row>
    <row r="368" spans="1:32" x14ac:dyDescent="0.2">
      <c r="A368" t="str">
        <f>"E"&amp;TEXT(VALUE(SUBSTITUTE(UPPER(TRIM('01_raw_data'!A371)),"E","")),"0000")</f>
        <v>E0367</v>
      </c>
      <c r="B368" t="str">
        <f>IF('01_raw_data'!B371="", "", PROPER(TRIM('01_raw_data'!B371)))</f>
        <v>Camille Weber</v>
      </c>
      <c r="C368" t="str">
        <f>_xlfn.XLOOKUP(PROPER(TRIM('01_raw_data'!C371)),'03_lookups'!$A$4:$A$9,'03_lookups'!$B$4:$B$9,"Needs Review")</f>
        <v>Male</v>
      </c>
      <c r="D368">
        <f>VALUE('01_raw_data'!D371)</f>
        <v>24</v>
      </c>
      <c r="E368" s="17">
        <f>IF(OR('01_raw_data'!E371="", LOWER(TRIM('01_raw_data'!E371))="not available"), "Missing", '01_raw_data'!E371)</f>
        <v>37353</v>
      </c>
      <c r="F368" t="str">
        <f t="shared" si="5"/>
        <v>Valid</v>
      </c>
      <c r="G368" t="str">
        <f>_xlfn.XLOOKUP(UPPER(TRIM('01_raw_data'!F371)),'04_departments'!A371:A426,'04_departments'!C371:C426,"Needs Review")</f>
        <v>Needs Review</v>
      </c>
      <c r="H368" t="str">
        <f>_xlfn.XLOOKUP('01_clean_data'!G368, '04_departments'!$C$5:$C$60,'04_departments'!$D$5:$D$60,"Needs Review")</f>
        <v>Needs Review</v>
      </c>
      <c r="I368" t="str">
        <f>PROPER(TRIM('01_raw_data'!H371))</f>
        <v>Account Executive</v>
      </c>
      <c r="J368" t="str">
        <f>IFERROR(UPPER('01_raw_data'!I371), "")</f>
        <v>L4</v>
      </c>
      <c r="K368" t="str">
        <f>IFERROR(UPPER('01_raw_data'!J371), "")</f>
        <v>M016</v>
      </c>
      <c r="L368" t="str">
        <f>IFERROR(VLOOKUP(K368,'05_manager_mapping'!$A$5:$B$64,2), "Missing")</f>
        <v>Juliette Williams</v>
      </c>
      <c r="M368" t="str">
        <f>IFERROR(_xlfn.XLOOKUP('01_raw_data'!L371,'06_location_master'!$B$5:$B$60,'06_location_master'!$C$5:$C$60), "Missing Location")</f>
        <v>Valencia</v>
      </c>
      <c r="N368" t="str">
        <f>IFERROR(_xlfn.XLOOKUP(M368,'06_location_master'!$C$5:$C$60,'06_location_master'!$D$5:$D$60), "Missing Country")</f>
        <v>Spain</v>
      </c>
      <c r="O368" t="str">
        <f>IFERROR(_xlfn.XLOOKUP(M368,'06_location_master'!$C$5:$C$60,'06_location_master'!$E$5:$E$60), "Missing State")</f>
        <v>Valencian Community</v>
      </c>
      <c r="P368" s="17">
        <f>IFERROR(--'01_raw_data'!O371,"Missing Date")</f>
        <v>45970</v>
      </c>
      <c r="Q368" s="17">
        <f>IF(TRIM('01_raw_data'!P371)="","", IFERROR('01_raw_data'!P371, "check"))</f>
        <v>46122</v>
      </c>
      <c r="R368" t="str">
        <f>IFERROR(IF(OR(UPPER(TRIM('01_raw_data'!Q371))="A",UPPER(TRIM('01_raw_data'!Q371)="ACTVE"),UPPER(TRIM('01_raw_data'!Q371))="ACTIVE"), "Active", IF(OR(UPPER(TRIM('01_raw_data'!Q371)="INACTIVE"),UPPER(TRIM('01_raw_data'!Q371))="INACTVE"),"Inactive",IF(OR(UPPER(TRIM('01_raw_data'!Q371))="EXITED"), "Exited", IF(OR(UPPER(TRIM('01_raw_data'!Q371))="TERMINATED"), "Terminated", IF(OR(UPPER(TRIM('01_raw_data'!Q371))="LEFT"),"Left",IF(OR(UPPER(TRIM('01_raw_data'!Q371))="RESIGNED"),"Resigned")))))),"Check")</f>
        <v>Left</v>
      </c>
      <c r="S368" s="19" t="str">
        <f>IFERROR(IF(VALUE('01_raw_data'!R371)&gt;0,VALUE('01_raw_data'!R371),"Check"),"Check")</f>
        <v>Check</v>
      </c>
      <c r="T368" s="19">
        <f>IFERROR(IF(VALUE('01_raw_data'!S371)&gt;0, VALUE('01_raw_data'!S371), "Check"), "Check")</f>
        <v>7800</v>
      </c>
      <c r="U368">
        <f>IFERROR(VLOOKUP(UPPER(TRIM('01_raw_data'!T371)),'07_performance_master'!$A$5:$B$14,2,FALSE),"Check")</f>
        <v>4</v>
      </c>
      <c r="V368">
        <f>IFERROR(IF(VALUE('01_raw_data'!U371)&gt;0,VALUE('01_raw_data'!U371),"Check"),"Check")</f>
        <v>14</v>
      </c>
      <c r="W368">
        <f>IFERROR(IF(VALUE('01_raw_data'!V371)&gt;=0, VALUE('01_raw_data'!V371), "Check"), "Check")</f>
        <v>25</v>
      </c>
      <c r="X368">
        <f>IFERROR(IF(VALUE('01_raw_data'!W371)&gt;=0, VALUE('01_raw_data'!W371),"Check"), "Check")</f>
        <v>19</v>
      </c>
      <c r="Y368">
        <f>IFERROR(IF(AND(VALUE('01_raw_data'!X371)&gt;=0, VALUE('01_raw_data'!X371)&lt;=100), VALUE('01_raw_data'!X371), "Check"), "Check")</f>
        <v>51</v>
      </c>
      <c r="Z368" t="str">
        <f>IFERROR(IF(OR(UPPER(TRIM('01_raw_data'!Y371))="YES", UPPER(TRIM('01_raw_data'!Y371))="PROMOTED"),"Promoted", IF(OR(UPPER(TRIM('01_raw_data'!Y371))="NO",UPPER(TRIM('01_raw_data'!Y371))="NOT PROMOTED"), "Not Promoted", "Check")),"Check")</f>
        <v>Not Promoted</v>
      </c>
      <c r="AA368" t="str">
        <f>IFERROR(PROPER(TRIM('01_raw_data'!Z371)), "")</f>
        <v>Mba</v>
      </c>
      <c r="AB368" t="str">
        <f>IFERROR(PROPER(TRIM('01_raw_data'!AA371)),"")</f>
        <v>Company Careers Page</v>
      </c>
      <c r="AC368" t="str">
        <f>IFERROR(IF(UPPER(TRIM('01_raw_data'!AB371))="HYBRID","Hybrid",IF(OR(UPPER(TRIM('01_raw_data'!AB371))="REMOTE",UPPER(TRIM('01_raw_data'!AB371))="WFH",UPPER(TRIM('01_raw_data'!AB371))="WORK FROM HOME"),"Remote",IF(OR(UPPER(TRIM('01_raw_data'!AB371))="ONSITE",UPPER(TRIM('01_raw_data'!AB371))="ON-SITE",UPPER(TRIM('01_raw_data'!AB371))="OFFICE"),"Office"))),"Check")</f>
        <v>Office</v>
      </c>
      <c r="AD368" t="str">
        <f>IFERROR(VLOOKUP(UPPER(TRIM('01_raw_data'!AC371)),'09_cost_center'!$A$5:$E$19,1,FALSE), "Check")</f>
        <v>EU-CC201</v>
      </c>
      <c r="AE368" t="str">
        <f>IFERROR(IF(OR(UPPER(TRIM('01_raw_data'!AD371))="CONTRACT", UPPER(TRIM('01_raw_data'!AD371))="CONTRACTOR"), "Contract", IF(OR(PROPER(TRIM('01_raw_data'!AD371))="FTE", UPPER(TRIM('01_raw_data'!AD371))="FULL TIME", UPPER(TRIM('01_raw_data'!AD371))="FULL-TIME"), "Full Time", IF(OR(UPPER(TRIM('01_raw_data'!AD371))="INTERN", UPPER(TRIM('01_raw_data'!AD371))="INTERNSHIP"), "Intern", IF(OR(UPPER(TRIM('01_raw_data'!AD371))="PART TIME", UPPER(TRIM('01_raw_data'!AD371))="PART-TIME"), "Part Time")))), "Check")</f>
        <v>Part Time</v>
      </c>
      <c r="AF368">
        <f>IFERROR(IF(AND(VALUE('01_raw_data'!AE371)&gt;=0,VALUE('01_raw_data'!AE371)&lt;=100), VALUE('01_raw_data'!AE371), "Check"), "Check")</f>
        <v>57.8</v>
      </c>
    </row>
    <row r="369" spans="1:32" x14ac:dyDescent="0.2">
      <c r="A369" t="str">
        <f>"E"&amp;TEXT(VALUE(SUBSTITUTE(UPPER(TRIM('01_raw_data'!A372)),"E","")),"0000")</f>
        <v>E0368</v>
      </c>
      <c r="B369" t="str">
        <f>IF('01_raw_data'!B372="", "", PROPER(TRIM('01_raw_data'!B372)))</f>
        <v>Thomas Wagner</v>
      </c>
      <c r="C369" t="str">
        <f>_xlfn.XLOOKUP(PROPER(TRIM('01_raw_data'!C372)),'03_lookups'!$A$4:$A$9,'03_lookups'!$B$4:$B$9,"Needs Review")</f>
        <v>Male</v>
      </c>
      <c r="D369">
        <f>VALUE('01_raw_data'!D372)</f>
        <v>54</v>
      </c>
      <c r="E369" s="17" t="str">
        <f>IF(OR('01_raw_data'!E372="", LOWER(TRIM('01_raw_data'!E372))="not available"), "Missing", '01_raw_data'!E372)</f>
        <v>06-08-1972</v>
      </c>
      <c r="F369" t="str">
        <f t="shared" si="5"/>
        <v>Needs Review</v>
      </c>
      <c r="G369" t="str">
        <f>_xlfn.XLOOKUP(UPPER(TRIM('01_raw_data'!F372)),'04_departments'!A372:A427,'04_departments'!C372:C427,"Needs Review")</f>
        <v>Needs Review</v>
      </c>
      <c r="H369" t="str">
        <f>_xlfn.XLOOKUP('01_clean_data'!G369, '04_departments'!$C$5:$C$60,'04_departments'!$D$5:$D$60,"Needs Review")</f>
        <v>Needs Review</v>
      </c>
      <c r="I369" t="str">
        <f>PROPER(TRIM('01_raw_data'!H372))</f>
        <v>It Manager</v>
      </c>
      <c r="J369" t="str">
        <f>IFERROR(UPPER('01_raw_data'!I372), "")</f>
        <v>L2</v>
      </c>
      <c r="K369" t="str">
        <f>IFERROR(UPPER('01_raw_data'!J372), "")</f>
        <v>M041</v>
      </c>
      <c r="L369" t="str">
        <f>IFERROR(VLOOKUP(K369,'05_manager_mapping'!$A$5:$B$64,2), "Missing")</f>
        <v>Javier Jansen</v>
      </c>
      <c r="M369" t="str">
        <f>IFERROR(_xlfn.XLOOKUP('01_raw_data'!L372,'06_location_master'!$B$5:$B$60,'06_location_master'!$C$5:$C$60), "Missing Location")</f>
        <v>Missing Location</v>
      </c>
      <c r="N369" t="str">
        <f>IFERROR(_xlfn.XLOOKUP(M369,'06_location_master'!$C$5:$C$60,'06_location_master'!$D$5:$D$60), "Missing Country")</f>
        <v>Missing Country</v>
      </c>
      <c r="O369" t="str">
        <f>IFERROR(_xlfn.XLOOKUP(M369,'06_location_master'!$C$5:$C$60,'06_location_master'!$E$5:$E$60), "Missing State")</f>
        <v>Missing State</v>
      </c>
      <c r="P369" s="17">
        <f>IFERROR(--'01_raw_data'!O372,"Missing Date")</f>
        <v>45489</v>
      </c>
      <c r="Q369" s="17" t="str">
        <f>IF(TRIM('01_raw_data'!P372)="","", IFERROR('01_raw_data'!P372, "check"))</f>
        <v/>
      </c>
      <c r="R369" t="str">
        <f>IFERROR(IF(OR(UPPER(TRIM('01_raw_data'!Q372))="A",UPPER(TRIM('01_raw_data'!Q372)="ACTVE"),UPPER(TRIM('01_raw_data'!Q372))="ACTIVE"), "Active", IF(OR(UPPER(TRIM('01_raw_data'!Q372)="INACTIVE"),UPPER(TRIM('01_raw_data'!Q372))="INACTVE"),"Inactive",IF(OR(UPPER(TRIM('01_raw_data'!Q372))="EXITED"), "Exited", IF(OR(UPPER(TRIM('01_raw_data'!Q372))="TERMINATED"), "Terminated", IF(OR(UPPER(TRIM('01_raw_data'!Q372))="LEFT"),"Left",IF(OR(UPPER(TRIM('01_raw_data'!Q372))="RESIGNED"),"Resigned")))))),"Check")</f>
        <v>Active</v>
      </c>
      <c r="S369" s="19">
        <f>IFERROR(IF(VALUE('01_raw_data'!R372)&gt;0,VALUE('01_raw_data'!R372),"Check"),"Check")</f>
        <v>52000</v>
      </c>
      <c r="T369" s="19">
        <f>IFERROR(IF(VALUE('01_raw_data'!S372)&gt;0, VALUE('01_raw_data'!S372), "Check"), "Check")</f>
        <v>4700</v>
      </c>
      <c r="U369">
        <f>IFERROR(VLOOKUP(UPPER(TRIM('01_raw_data'!T372)),'07_performance_master'!$A$5:$B$14,2,FALSE),"Check")</f>
        <v>4</v>
      </c>
      <c r="V369">
        <f>IFERROR(IF(VALUE('01_raw_data'!U372)&gt;0,VALUE('01_raw_data'!U372),"Check"),"Check")</f>
        <v>24</v>
      </c>
      <c r="W369">
        <f>IFERROR(IF(VALUE('01_raw_data'!V372)&gt;=0, VALUE('01_raw_data'!V372), "Check"), "Check")</f>
        <v>19</v>
      </c>
      <c r="X369">
        <f>IFERROR(IF(VALUE('01_raw_data'!W372)&gt;=0, VALUE('01_raw_data'!W372),"Check"), "Check")</f>
        <v>5</v>
      </c>
      <c r="Y369">
        <f>IFERROR(IF(AND(VALUE('01_raw_data'!X372)&gt;=0, VALUE('01_raw_data'!X372)&lt;=100), VALUE('01_raw_data'!X372), "Check"), "Check")</f>
        <v>70</v>
      </c>
      <c r="Z369" t="str">
        <f>IFERROR(IF(OR(UPPER(TRIM('01_raw_data'!Y372))="YES", UPPER(TRIM('01_raw_data'!Y372))="PROMOTED"),"Promoted", IF(OR(UPPER(TRIM('01_raw_data'!Y372))="NO",UPPER(TRIM('01_raw_data'!Y372))="NOT PROMOTED"), "Not Promoted", "Check")),"Check")</f>
        <v>Not Promoted</v>
      </c>
      <c r="AA369" t="str">
        <f>IFERROR(PROPER(TRIM('01_raw_data'!Z372)), "")</f>
        <v>Master'S</v>
      </c>
      <c r="AB369" t="str">
        <f>IFERROR(PROPER(TRIM('01_raw_data'!AA372)),"")</f>
        <v>University Hiring</v>
      </c>
      <c r="AC369" t="str">
        <f>IFERROR(IF(UPPER(TRIM('01_raw_data'!AB372))="HYBRID","Hybrid",IF(OR(UPPER(TRIM('01_raw_data'!AB372))="REMOTE",UPPER(TRIM('01_raw_data'!AB372))="WFH",UPPER(TRIM('01_raw_data'!AB372))="WORK FROM HOME"),"Remote",IF(OR(UPPER(TRIM('01_raw_data'!AB372))="ONSITE",UPPER(TRIM('01_raw_data'!AB372))="ON-SITE",UPPER(TRIM('01_raw_data'!AB372))="OFFICE"),"Office"))),"Check")</f>
        <v>Hybrid</v>
      </c>
      <c r="AD369" t="str">
        <f>IFERROR(VLOOKUP(UPPER(TRIM('01_raw_data'!AC372)),'09_cost_center'!$A$5:$E$19,1,FALSE), "Check")</f>
        <v>EU-CC104</v>
      </c>
      <c r="AE369" t="str">
        <f>IFERROR(IF(OR(UPPER(TRIM('01_raw_data'!AD372))="CONTRACT", UPPER(TRIM('01_raw_data'!AD372))="CONTRACTOR"), "Contract", IF(OR(PROPER(TRIM('01_raw_data'!AD372))="FTE", UPPER(TRIM('01_raw_data'!AD372))="FULL TIME", UPPER(TRIM('01_raw_data'!AD372))="FULL-TIME"), "Full Time", IF(OR(UPPER(TRIM('01_raw_data'!AD372))="INTERN", UPPER(TRIM('01_raw_data'!AD372))="INTERNSHIP"), "Intern", IF(OR(UPPER(TRIM('01_raw_data'!AD372))="PART TIME", UPPER(TRIM('01_raw_data'!AD372))="PART-TIME"), "Part Time")))), "Check")</f>
        <v>Full Time</v>
      </c>
      <c r="AF369">
        <f>IFERROR(IF(AND(VALUE('01_raw_data'!AE372)&gt;=0,VALUE('01_raw_data'!AE372)&lt;=100), VALUE('01_raw_data'!AE372), "Check"), "Check")</f>
        <v>74</v>
      </c>
    </row>
    <row r="370" spans="1:32" x14ac:dyDescent="0.2">
      <c r="A370" t="str">
        <f>"E"&amp;TEXT(VALUE(SUBSTITUTE(UPPER(TRIM('01_raw_data'!A373)),"E","")),"0000")</f>
        <v>E0369</v>
      </c>
      <c r="B370" t="str">
        <f>IF('01_raw_data'!B373="", "", PROPER(TRIM('01_raw_data'!B373)))</f>
        <v>Javier Silva</v>
      </c>
      <c r="C370" t="str">
        <f>_xlfn.XLOOKUP(PROPER(TRIM('01_raw_data'!C373)),'03_lookups'!$A$4:$A$9,'03_lookups'!$B$4:$B$9,"Needs Review")</f>
        <v>Female</v>
      </c>
      <c r="D370">
        <f>VALUE('01_raw_data'!D373)</f>
        <v>28</v>
      </c>
      <c r="E370" s="17">
        <f>IF(OR('01_raw_data'!E373="", LOWER(TRIM('01_raw_data'!E373))="not available"), "Missing", '01_raw_data'!E373)</f>
        <v>35602</v>
      </c>
      <c r="F370" t="str">
        <f t="shared" si="5"/>
        <v>Valid</v>
      </c>
      <c r="G370" t="str">
        <f>_xlfn.XLOOKUP(UPPER(TRIM('01_raw_data'!F373)),'04_departments'!A373:A428,'04_departments'!C373:C428,"Needs Review")</f>
        <v>Needs Review</v>
      </c>
      <c r="H370" t="str">
        <f>_xlfn.XLOOKUP('01_clean_data'!G370, '04_departments'!$C$5:$C$60,'04_departments'!$D$5:$D$60,"Needs Review")</f>
        <v>Needs Review</v>
      </c>
      <c r="I370" t="str">
        <f>PROPER(TRIM('01_raw_data'!H373))</f>
        <v>Systems Administrator</v>
      </c>
      <c r="J370" t="str">
        <f>IFERROR(UPPER('01_raw_data'!I373), "")</f>
        <v>L3</v>
      </c>
      <c r="K370" t="str">
        <f>IFERROR(UPPER('01_raw_data'!J373), "")</f>
        <v>M045</v>
      </c>
      <c r="L370" t="str">
        <f>IFERROR(VLOOKUP(K370,'05_manager_mapping'!$A$5:$B$64,2), "Missing")</f>
        <v>Bram Robert</v>
      </c>
      <c r="M370" t="str">
        <f>IFERROR(_xlfn.XLOOKUP('01_raw_data'!L373,'06_location_master'!$B$5:$B$60,'06_location_master'!$C$5:$C$60), "Missing Location")</f>
        <v>Barcelona</v>
      </c>
      <c r="N370" t="str">
        <f>IFERROR(_xlfn.XLOOKUP(M370,'06_location_master'!$C$5:$C$60,'06_location_master'!$D$5:$D$60), "Missing Country")</f>
        <v>Spain</v>
      </c>
      <c r="O370" t="str">
        <f>IFERROR(_xlfn.XLOOKUP(M370,'06_location_master'!$C$5:$C$60,'06_location_master'!$E$5:$E$60), "Missing State")</f>
        <v>Catalonia</v>
      </c>
      <c r="P370" s="17">
        <f>IFERROR(--'01_raw_data'!O373,"Missing Date")</f>
        <v>43136</v>
      </c>
      <c r="Q370" s="17" t="str">
        <f>IF(TRIM('01_raw_data'!P373)="","", IFERROR('01_raw_data'!P373, "check"))</f>
        <v/>
      </c>
      <c r="R370" t="str">
        <f>IFERROR(IF(OR(UPPER(TRIM('01_raw_data'!Q373))="A",UPPER(TRIM('01_raw_data'!Q373)="ACTVE"),UPPER(TRIM('01_raw_data'!Q373))="ACTIVE"), "Active", IF(OR(UPPER(TRIM('01_raw_data'!Q373)="INACTIVE"),UPPER(TRIM('01_raw_data'!Q373))="INACTVE"),"Inactive",IF(OR(UPPER(TRIM('01_raw_data'!Q373))="EXITED"), "Exited", IF(OR(UPPER(TRIM('01_raw_data'!Q373))="TERMINATED"), "Terminated", IF(OR(UPPER(TRIM('01_raw_data'!Q373))="LEFT"),"Left",IF(OR(UPPER(TRIM('01_raw_data'!Q373))="RESIGNED"),"Resigned")))))),"Check")</f>
        <v>Active</v>
      </c>
      <c r="S370" s="19">
        <f>IFERROR(IF(VALUE('01_raw_data'!R373)&gt;0,VALUE('01_raw_data'!R373),"Check"),"Check")</f>
        <v>64000</v>
      </c>
      <c r="T370" s="19">
        <f>IFERROR(IF(VALUE('01_raw_data'!S373)&gt;0, VALUE('01_raw_data'!S373), "Check"), "Check")</f>
        <v>3200</v>
      </c>
      <c r="U370">
        <f>IFERROR(VLOOKUP(UPPER(TRIM('01_raw_data'!T373)),'07_performance_master'!$A$5:$B$14,2,FALSE),"Check")</f>
        <v>3</v>
      </c>
      <c r="V370">
        <f>IFERROR(IF(VALUE('01_raw_data'!U373)&gt;0,VALUE('01_raw_data'!U373),"Check"),"Check")</f>
        <v>25</v>
      </c>
      <c r="W370">
        <f>IFERROR(IF(VALUE('01_raw_data'!V373)&gt;=0, VALUE('01_raw_data'!V373), "Check"), "Check")</f>
        <v>16</v>
      </c>
      <c r="X370">
        <f>IFERROR(IF(VALUE('01_raw_data'!W373)&gt;=0, VALUE('01_raw_data'!W373),"Check"), "Check")</f>
        <v>17</v>
      </c>
      <c r="Y370">
        <f>IFERROR(IF(AND(VALUE('01_raw_data'!X373)&gt;=0, VALUE('01_raw_data'!X373)&lt;=100), VALUE('01_raw_data'!X373), "Check"), "Check")</f>
        <v>86</v>
      </c>
      <c r="Z370" t="str">
        <f>IFERROR(IF(OR(UPPER(TRIM('01_raw_data'!Y373))="YES", UPPER(TRIM('01_raw_data'!Y373))="PROMOTED"),"Promoted", IF(OR(UPPER(TRIM('01_raw_data'!Y373))="NO",UPPER(TRIM('01_raw_data'!Y373))="NOT PROMOTED"), "Not Promoted", "Check")),"Check")</f>
        <v>Not Promoted</v>
      </c>
      <c r="AA370" t="str">
        <f>IFERROR(PROPER(TRIM('01_raw_data'!Z373)), "")</f>
        <v>Bachelor'S</v>
      </c>
      <c r="AB370" t="str">
        <f>IFERROR(PROPER(TRIM('01_raw_data'!AA373)),"")</f>
        <v>Internal Transfer</v>
      </c>
      <c r="AC370" t="str">
        <f>IFERROR(IF(UPPER(TRIM('01_raw_data'!AB373))="HYBRID","Hybrid",IF(OR(UPPER(TRIM('01_raw_data'!AB373))="REMOTE",UPPER(TRIM('01_raw_data'!AB373))="WFH",UPPER(TRIM('01_raw_data'!AB373))="WORK FROM HOME"),"Remote",IF(OR(UPPER(TRIM('01_raw_data'!AB373))="ONSITE",UPPER(TRIM('01_raw_data'!AB373))="ON-SITE",UPPER(TRIM('01_raw_data'!AB373))="OFFICE"),"Office"))),"Check")</f>
        <v>Hybrid</v>
      </c>
      <c r="AD370" t="str">
        <f>IFERROR(VLOOKUP(UPPER(TRIM('01_raw_data'!AC373)),'09_cost_center'!$A$5:$E$19,1,FALSE), "Check")</f>
        <v>EU-CC104</v>
      </c>
      <c r="AE370" t="str">
        <f>IFERROR(IF(OR(UPPER(TRIM('01_raw_data'!AD373))="CONTRACT", UPPER(TRIM('01_raw_data'!AD373))="CONTRACTOR"), "Contract", IF(OR(PROPER(TRIM('01_raw_data'!AD373))="FTE", UPPER(TRIM('01_raw_data'!AD373))="FULL TIME", UPPER(TRIM('01_raw_data'!AD373))="FULL-TIME"), "Full Time", IF(OR(UPPER(TRIM('01_raw_data'!AD373))="INTERN", UPPER(TRIM('01_raw_data'!AD373))="INTERNSHIP"), "Intern", IF(OR(UPPER(TRIM('01_raw_data'!AD373))="PART TIME", UPPER(TRIM('01_raw_data'!AD373))="PART-TIME"), "Part Time")))), "Check")</f>
        <v>Intern</v>
      </c>
      <c r="AF370">
        <f>IFERROR(IF(AND(VALUE('01_raw_data'!AE373)&gt;=0,VALUE('01_raw_data'!AE373)&lt;=100), VALUE('01_raw_data'!AE373), "Check"), "Check")</f>
        <v>64.8</v>
      </c>
    </row>
    <row r="371" spans="1:32" x14ac:dyDescent="0.2">
      <c r="A371" t="str">
        <f>"E"&amp;TEXT(VALUE(SUBSTITUTE(UPPER(TRIM('01_raw_data'!A374)),"E","")),"0000")</f>
        <v>E0370</v>
      </c>
      <c r="B371" t="str">
        <f>IF('01_raw_data'!B374="", "", PROPER(TRIM('01_raw_data'!B374)))</f>
        <v>Lea Wojcik</v>
      </c>
      <c r="C371" t="str">
        <f>_xlfn.XLOOKUP(PROPER(TRIM('01_raw_data'!C374)),'03_lookups'!$A$4:$A$9,'03_lookups'!$B$4:$B$9,"Needs Review")</f>
        <v>Male</v>
      </c>
      <c r="D371">
        <f>VALUE('01_raw_data'!D374)</f>
        <v>25</v>
      </c>
      <c r="E371" s="17">
        <f>IF(OR('01_raw_data'!E374="", LOWER(TRIM('01_raw_data'!E374))="not available"), "Missing", '01_raw_data'!E374)</f>
        <v>36795</v>
      </c>
      <c r="F371" t="str">
        <f t="shared" si="5"/>
        <v>Valid</v>
      </c>
      <c r="G371" t="str">
        <f>_xlfn.XLOOKUP(UPPER(TRIM('01_raw_data'!F374)),'04_departments'!A374:A429,'04_departments'!C374:C429,"Needs Review")</f>
        <v>Needs Review</v>
      </c>
      <c r="H371" t="str">
        <f>_xlfn.XLOOKUP('01_clean_data'!G371, '04_departments'!$C$5:$C$60,'04_departments'!$D$5:$D$60,"Needs Review")</f>
        <v>Needs Review</v>
      </c>
      <c r="I371" t="str">
        <f>PROPER(TRIM('01_raw_data'!H374))</f>
        <v>Account Executive</v>
      </c>
      <c r="J371" t="str">
        <f>IFERROR(UPPER('01_raw_data'!I374), "")</f>
        <v>L1</v>
      </c>
      <c r="K371" t="str">
        <f>IFERROR(UPPER('01_raw_data'!J374), "")</f>
        <v/>
      </c>
      <c r="L371" t="str">
        <f>IFERROR(VLOOKUP(K371,'05_manager_mapping'!$A$5:$B$64,2), "Missing")</f>
        <v>Missing</v>
      </c>
      <c r="M371" t="str">
        <f>IFERROR(_xlfn.XLOOKUP('01_raw_data'!L374,'06_location_master'!$B$5:$B$60,'06_location_master'!$C$5:$C$60), "Missing Location")</f>
        <v>Frankfurt</v>
      </c>
      <c r="N371" t="str">
        <f>IFERROR(_xlfn.XLOOKUP(M371,'06_location_master'!$C$5:$C$60,'06_location_master'!$D$5:$D$60), "Missing Country")</f>
        <v>Germany</v>
      </c>
      <c r="O371" t="str">
        <f>IFERROR(_xlfn.XLOOKUP(M371,'06_location_master'!$C$5:$C$60,'06_location_master'!$E$5:$E$60), "Missing State")</f>
        <v>Hesse</v>
      </c>
      <c r="P371" s="17">
        <f>IFERROR(--'01_raw_data'!O374,"Missing Date")</f>
        <v>46005</v>
      </c>
      <c r="Q371" s="17" t="str">
        <f>IF(TRIM('01_raw_data'!P374)="","", IFERROR('01_raw_data'!P374, "check"))</f>
        <v/>
      </c>
      <c r="R371" t="str">
        <f>IFERROR(IF(OR(UPPER(TRIM('01_raw_data'!Q374))="A",UPPER(TRIM('01_raw_data'!Q374)="ACTVE"),UPPER(TRIM('01_raw_data'!Q374))="ACTIVE"), "Active", IF(OR(UPPER(TRIM('01_raw_data'!Q374)="INACTIVE"),UPPER(TRIM('01_raw_data'!Q374))="INACTVE"),"Inactive",IF(OR(UPPER(TRIM('01_raw_data'!Q374))="EXITED"), "Exited", IF(OR(UPPER(TRIM('01_raw_data'!Q374))="TERMINATED"), "Terminated", IF(OR(UPPER(TRIM('01_raw_data'!Q374))="LEFT"),"Left",IF(OR(UPPER(TRIM('01_raw_data'!Q374))="RESIGNED"),"Resigned")))))),"Check")</f>
        <v>Active</v>
      </c>
      <c r="S371" s="19">
        <f>IFERROR(IF(VALUE('01_raw_data'!R374)&gt;0,VALUE('01_raw_data'!R374),"Check"),"Check")</f>
        <v>48000</v>
      </c>
      <c r="T371" s="19">
        <f>IFERROR(IF(VALUE('01_raw_data'!S374)&gt;0, VALUE('01_raw_data'!S374), "Check"), "Check")</f>
        <v>1000</v>
      </c>
      <c r="U371">
        <f>IFERROR(VLOOKUP(UPPER(TRIM('01_raw_data'!T374)),'07_performance_master'!$A$5:$B$14,2,FALSE),"Check")</f>
        <v>2</v>
      </c>
      <c r="V371">
        <f>IFERROR(IF(VALUE('01_raw_data'!U374)&gt;0,VALUE('01_raw_data'!U374),"Check"),"Check")</f>
        <v>41</v>
      </c>
      <c r="W371">
        <f>IFERROR(IF(VALUE('01_raw_data'!V374)&gt;=0, VALUE('01_raw_data'!V374), "Check"), "Check")</f>
        <v>15</v>
      </c>
      <c r="X371">
        <f>IFERROR(IF(VALUE('01_raw_data'!W374)&gt;=0, VALUE('01_raw_data'!W374),"Check"), "Check")</f>
        <v>8</v>
      </c>
      <c r="Y371">
        <f>IFERROR(IF(AND(VALUE('01_raw_data'!X374)&gt;=0, VALUE('01_raw_data'!X374)&lt;=100), VALUE('01_raw_data'!X374), "Check"), "Check")</f>
        <v>67</v>
      </c>
      <c r="Z371" t="str">
        <f>IFERROR(IF(OR(UPPER(TRIM('01_raw_data'!Y374))="YES", UPPER(TRIM('01_raw_data'!Y374))="PROMOTED"),"Promoted", IF(OR(UPPER(TRIM('01_raw_data'!Y374))="NO",UPPER(TRIM('01_raw_data'!Y374))="NOT PROMOTED"), "Not Promoted", "Check")),"Check")</f>
        <v>Not Promoted</v>
      </c>
      <c r="AA371" t="str">
        <f>IFERROR(PROPER(TRIM('01_raw_data'!Z374)), "")</f>
        <v>Bachelor'S</v>
      </c>
      <c r="AB371" t="str">
        <f>IFERROR(PROPER(TRIM('01_raw_data'!AA374)),"")</f>
        <v>Employee Referral</v>
      </c>
      <c r="AC371" t="str">
        <f>IFERROR(IF(UPPER(TRIM('01_raw_data'!AB374))="HYBRID","Hybrid",IF(OR(UPPER(TRIM('01_raw_data'!AB374))="REMOTE",UPPER(TRIM('01_raw_data'!AB374))="WFH",UPPER(TRIM('01_raw_data'!AB374))="WORK FROM HOME"),"Remote",IF(OR(UPPER(TRIM('01_raw_data'!AB374))="ONSITE",UPPER(TRIM('01_raw_data'!AB374))="ON-SITE",UPPER(TRIM('01_raw_data'!AB374))="OFFICE"),"Office"))),"Check")</f>
        <v>Hybrid</v>
      </c>
      <c r="AD371" t="str">
        <f>IFERROR(VLOOKUP(UPPER(TRIM('01_raw_data'!AC374)),'09_cost_center'!$A$5:$E$19,1,FALSE), "Check")</f>
        <v>EU-CC201</v>
      </c>
      <c r="AE371" t="str">
        <f>IFERROR(IF(OR(UPPER(TRIM('01_raw_data'!AD374))="CONTRACT", UPPER(TRIM('01_raw_data'!AD374))="CONTRACTOR"), "Contract", IF(OR(PROPER(TRIM('01_raw_data'!AD374))="FTE", UPPER(TRIM('01_raw_data'!AD374))="FULL TIME", UPPER(TRIM('01_raw_data'!AD374))="FULL-TIME"), "Full Time", IF(OR(UPPER(TRIM('01_raw_data'!AD374))="INTERN", UPPER(TRIM('01_raw_data'!AD374))="INTERNSHIP"), "Intern", IF(OR(UPPER(TRIM('01_raw_data'!AD374))="PART TIME", UPPER(TRIM('01_raw_data'!AD374))="PART-TIME"), "Part Time")))), "Check")</f>
        <v>Full Time</v>
      </c>
      <c r="AF371">
        <f>IFERROR(IF(AND(VALUE('01_raw_data'!AE374)&gt;=0,VALUE('01_raw_data'!AE374)&lt;=100), VALUE('01_raw_data'!AE374), "Check"), "Check")</f>
        <v>57.5</v>
      </c>
    </row>
    <row r="372" spans="1:32" x14ac:dyDescent="0.2">
      <c r="A372" t="str">
        <f>"E"&amp;TEXT(VALUE(SUBSTITUTE(UPPER(TRIM('01_raw_data'!A375)),"E","")),"0000")</f>
        <v>E0371</v>
      </c>
      <c r="B372" t="str">
        <f>IF('01_raw_data'!B375="", "", PROPER(TRIM('01_raw_data'!B375)))</f>
        <v>Daniel Lewandowski</v>
      </c>
      <c r="C372" t="str">
        <f>_xlfn.XLOOKUP(PROPER(TRIM('01_raw_data'!C375)),'03_lookups'!$A$4:$A$9,'03_lookups'!$B$4:$B$9,"Needs Review")</f>
        <v>Male</v>
      </c>
      <c r="D372">
        <f>VALUE('01_raw_data'!D375)</f>
        <v>29</v>
      </c>
      <c r="E372" s="17">
        <f>IF(OR('01_raw_data'!E375="", LOWER(TRIM('01_raw_data'!E375))="not available"), "Missing", '01_raw_data'!E375)</f>
        <v>35546</v>
      </c>
      <c r="F372" t="str">
        <f t="shared" si="5"/>
        <v>Valid</v>
      </c>
      <c r="G372" t="str">
        <f>_xlfn.XLOOKUP(UPPER(TRIM('01_raw_data'!F375)),'04_departments'!A375:A430,'04_departments'!C375:C430,"Needs Review")</f>
        <v>Needs Review</v>
      </c>
      <c r="H372" t="str">
        <f>_xlfn.XLOOKUP('01_clean_data'!G372, '04_departments'!$C$5:$C$60,'04_departments'!$D$5:$D$60,"Needs Review")</f>
        <v>Needs Review</v>
      </c>
      <c r="I372" t="str">
        <f>PROPER(TRIM('01_raw_data'!H375))</f>
        <v>Talent Acquisition Specialist</v>
      </c>
      <c r="J372" t="str">
        <f>IFERROR(UPPER('01_raw_data'!I375), "")</f>
        <v xml:space="preserve"> L4 </v>
      </c>
      <c r="K372" t="str">
        <f>IFERROR(UPPER('01_raw_data'!J375), "")</f>
        <v>M052</v>
      </c>
      <c r="L372" t="str">
        <f>IFERROR(VLOOKUP(K372,'05_manager_mapping'!$A$5:$B$64,2), "Missing")</f>
        <v>Hugo Schulz</v>
      </c>
      <c r="M372" t="str">
        <f>IFERROR(_xlfn.XLOOKUP('01_raw_data'!L375,'06_location_master'!$B$5:$B$60,'06_location_master'!$C$5:$C$60), "Missing Location")</f>
        <v>Frankfurt</v>
      </c>
      <c r="N372" t="str">
        <f>IFERROR(_xlfn.XLOOKUP(M372,'06_location_master'!$C$5:$C$60,'06_location_master'!$D$5:$D$60), "Missing Country")</f>
        <v>Germany</v>
      </c>
      <c r="O372" t="str">
        <f>IFERROR(_xlfn.XLOOKUP(M372,'06_location_master'!$C$5:$C$60,'06_location_master'!$E$5:$E$60), "Missing State")</f>
        <v>Hesse</v>
      </c>
      <c r="P372" s="17">
        <f>IFERROR(--'01_raw_data'!O375,"Missing Date")</f>
        <v>45651</v>
      </c>
      <c r="Q372" s="17" t="str">
        <f>IF(TRIM('01_raw_data'!P375)="","", IFERROR('01_raw_data'!P375, "check"))</f>
        <v/>
      </c>
      <c r="R372" t="str">
        <f>IFERROR(IF(OR(UPPER(TRIM('01_raw_data'!Q375))="A",UPPER(TRIM('01_raw_data'!Q375)="ACTVE"),UPPER(TRIM('01_raw_data'!Q375))="ACTIVE"), "Active", IF(OR(UPPER(TRIM('01_raw_data'!Q375)="INACTIVE"),UPPER(TRIM('01_raw_data'!Q375))="INACTVE"),"Inactive",IF(OR(UPPER(TRIM('01_raw_data'!Q375))="EXITED"), "Exited", IF(OR(UPPER(TRIM('01_raw_data'!Q375))="TERMINATED"), "Terminated", IF(OR(UPPER(TRIM('01_raw_data'!Q375))="LEFT"),"Left",IF(OR(UPPER(TRIM('01_raw_data'!Q375))="RESIGNED"),"Resigned")))))),"Check")</f>
        <v>Active</v>
      </c>
      <c r="S372" s="19">
        <f>IFERROR(IF(VALUE('01_raw_data'!R375)&gt;0,VALUE('01_raw_data'!R375),"Check"),"Check")</f>
        <v>113000</v>
      </c>
      <c r="T372" s="19">
        <f>IFERROR(IF(VALUE('01_raw_data'!S375)&gt;0, VALUE('01_raw_data'!S375), "Check"), "Check")</f>
        <v>5600</v>
      </c>
      <c r="U372">
        <f>IFERROR(VLOOKUP(UPPER(TRIM('01_raw_data'!T375)),'07_performance_master'!$A$5:$B$14,2,FALSE),"Check")</f>
        <v>3</v>
      </c>
      <c r="V372">
        <f>IFERROR(IF(VALUE('01_raw_data'!U375)&gt;0,VALUE('01_raw_data'!U375),"Check"),"Check")</f>
        <v>21</v>
      </c>
      <c r="W372">
        <f>IFERROR(IF(VALUE('01_raw_data'!V375)&gt;=0, VALUE('01_raw_data'!V375), "Check"), "Check")</f>
        <v>24</v>
      </c>
      <c r="X372">
        <f>IFERROR(IF(VALUE('01_raw_data'!W375)&gt;=0, VALUE('01_raw_data'!W375),"Check"), "Check")</f>
        <v>15</v>
      </c>
      <c r="Y372">
        <f>IFERROR(IF(AND(VALUE('01_raw_data'!X375)&gt;=0, VALUE('01_raw_data'!X375)&lt;=100), VALUE('01_raw_data'!X375), "Check"), "Check")</f>
        <v>66</v>
      </c>
      <c r="Z372" t="str">
        <f>IFERROR(IF(OR(UPPER(TRIM('01_raw_data'!Y375))="YES", UPPER(TRIM('01_raw_data'!Y375))="PROMOTED"),"Promoted", IF(OR(UPPER(TRIM('01_raw_data'!Y375))="NO",UPPER(TRIM('01_raw_data'!Y375))="NOT PROMOTED"), "Not Promoted", "Check")),"Check")</f>
        <v>Not Promoted</v>
      </c>
      <c r="AA372" t="str">
        <f>IFERROR(PROPER(TRIM('01_raw_data'!Z375)), "")</f>
        <v>Master'S</v>
      </c>
      <c r="AB372" t="str">
        <f>IFERROR(PROPER(TRIM('01_raw_data'!AA375)),"")</f>
        <v>Employee Referral</v>
      </c>
      <c r="AC372" t="str">
        <f>IFERROR(IF(UPPER(TRIM('01_raw_data'!AB375))="HYBRID","Hybrid",IF(OR(UPPER(TRIM('01_raw_data'!AB375))="REMOTE",UPPER(TRIM('01_raw_data'!AB375))="WFH",UPPER(TRIM('01_raw_data'!AB375))="WORK FROM HOME"),"Remote",IF(OR(UPPER(TRIM('01_raw_data'!AB375))="ONSITE",UPPER(TRIM('01_raw_data'!AB375))="ON-SITE",UPPER(TRIM('01_raw_data'!AB375))="OFFICE"),"Office"))),"Check")</f>
        <v>Office</v>
      </c>
      <c r="AD372" t="str">
        <f>IFERROR(VLOOKUP(UPPER(TRIM('01_raw_data'!AC375)),'09_cost_center'!$A$5:$E$19,1,FALSE), "Check")</f>
        <v>EU-CC302</v>
      </c>
      <c r="AE372" t="str">
        <f>IFERROR(IF(OR(UPPER(TRIM('01_raw_data'!AD375))="CONTRACT", UPPER(TRIM('01_raw_data'!AD375))="CONTRACTOR"), "Contract", IF(OR(PROPER(TRIM('01_raw_data'!AD375))="FTE", UPPER(TRIM('01_raw_data'!AD375))="FULL TIME", UPPER(TRIM('01_raw_data'!AD375))="FULL-TIME"), "Full Time", IF(OR(UPPER(TRIM('01_raw_data'!AD375))="INTERN", UPPER(TRIM('01_raw_data'!AD375))="INTERNSHIP"), "Intern", IF(OR(UPPER(TRIM('01_raw_data'!AD375))="PART TIME", UPPER(TRIM('01_raw_data'!AD375))="PART-TIME"), "Part Time")))), "Check")</f>
        <v>Part Time</v>
      </c>
      <c r="AF372">
        <f>IFERROR(IF(AND(VALUE('01_raw_data'!AE375)&gt;=0,VALUE('01_raw_data'!AE375)&lt;=100), VALUE('01_raw_data'!AE375), "Check"), "Check")</f>
        <v>57.8</v>
      </c>
    </row>
    <row r="373" spans="1:32" x14ac:dyDescent="0.2">
      <c r="A373" t="str">
        <f>"E"&amp;TEXT(VALUE(SUBSTITUTE(UPPER(TRIM('01_raw_data'!A376)),"E","")),"0000")</f>
        <v>E0372</v>
      </c>
      <c r="B373" t="str">
        <f>IF('01_raw_data'!B376="", "", PROPER(TRIM('01_raw_data'!B376)))</f>
        <v>Leo Robert</v>
      </c>
      <c r="C373" t="str">
        <f>_xlfn.XLOOKUP(PROPER(TRIM('01_raw_data'!C376)),'03_lookups'!$A$4:$A$9,'03_lookups'!$B$4:$B$9,"Needs Review")</f>
        <v>Female</v>
      </c>
      <c r="D373">
        <f>VALUE('01_raw_data'!D376)</f>
        <v>28</v>
      </c>
      <c r="E373" s="17">
        <f>IF(OR('01_raw_data'!E376="", LOWER(TRIM('01_raw_data'!E376))="not available"), "Missing", '01_raw_data'!E376)</f>
        <v>35922</v>
      </c>
      <c r="F373" t="str">
        <f t="shared" si="5"/>
        <v>Valid</v>
      </c>
      <c r="G373" t="str">
        <f>_xlfn.XLOOKUP(UPPER(TRIM('01_raw_data'!F376)),'04_departments'!A376:A431,'04_departments'!C376:C431,"Needs Review")</f>
        <v>Needs Review</v>
      </c>
      <c r="H373" t="str">
        <f>_xlfn.XLOOKUP('01_clean_data'!G373, '04_departments'!$C$5:$C$60,'04_departments'!$D$5:$D$60,"Needs Review")</f>
        <v>Needs Review</v>
      </c>
      <c r="I373" t="str">
        <f>PROPER(TRIM('01_raw_data'!H376))</f>
        <v>Soc Analyst</v>
      </c>
      <c r="J373" t="str">
        <f>IFERROR(UPPER('01_raw_data'!I376), "")</f>
        <v>L3</v>
      </c>
      <c r="K373" t="str">
        <f>IFERROR(UPPER('01_raw_data'!J376), "")</f>
        <v>M056</v>
      </c>
      <c r="L373" t="str">
        <f>IFERROR(VLOOKUP(K373,'05_manager_mapping'!$A$5:$B$64,2), "Missing")</f>
        <v>Emily Olsson</v>
      </c>
      <c r="M373" t="str">
        <f>IFERROR(_xlfn.XLOOKUP('01_raw_data'!L376,'06_location_master'!$B$5:$B$60,'06_location_master'!$C$5:$C$60), "Missing Location")</f>
        <v>Missing Location</v>
      </c>
      <c r="N373" t="str">
        <f>IFERROR(_xlfn.XLOOKUP(M373,'06_location_master'!$C$5:$C$60,'06_location_master'!$D$5:$D$60), "Missing Country")</f>
        <v>Missing Country</v>
      </c>
      <c r="O373" t="str">
        <f>IFERROR(_xlfn.XLOOKUP(M373,'06_location_master'!$C$5:$C$60,'06_location_master'!$E$5:$E$60), "Missing State")</f>
        <v>Missing State</v>
      </c>
      <c r="P373" s="17">
        <f>IFERROR(--'01_raw_data'!O376,"Missing Date")</f>
        <v>43804</v>
      </c>
      <c r="Q373" s="17">
        <f>IF(TRIM('01_raw_data'!P376)="","", IFERROR('01_raw_data'!P376, "check"))</f>
        <v>44679</v>
      </c>
      <c r="R373" t="str">
        <f>IFERROR(IF(OR(UPPER(TRIM('01_raw_data'!Q376))="A",UPPER(TRIM('01_raw_data'!Q376)="ACTVE"),UPPER(TRIM('01_raw_data'!Q376))="ACTIVE"), "Active", IF(OR(UPPER(TRIM('01_raw_data'!Q376)="INACTIVE"),UPPER(TRIM('01_raw_data'!Q376))="INACTVE"),"Inactive",IF(OR(UPPER(TRIM('01_raw_data'!Q376))="EXITED"), "Exited", IF(OR(UPPER(TRIM('01_raw_data'!Q376))="TERMINATED"), "Terminated", IF(OR(UPPER(TRIM('01_raw_data'!Q376))="LEFT"),"Left",IF(OR(UPPER(TRIM('01_raw_data'!Q376))="RESIGNED"),"Resigned")))))),"Check")</f>
        <v>Exited</v>
      </c>
      <c r="S373" s="19">
        <f>IFERROR(IF(VALUE('01_raw_data'!R376)&gt;0,VALUE('01_raw_data'!R376),"Check"),"Check")</f>
        <v>70000</v>
      </c>
      <c r="T373" s="19">
        <f>IFERROR(IF(VALUE('01_raw_data'!S376)&gt;0, VALUE('01_raw_data'!S376), "Check"), "Check")</f>
        <v>6300</v>
      </c>
      <c r="U373">
        <f>IFERROR(VLOOKUP(UPPER(TRIM('01_raw_data'!T376)),'07_performance_master'!$A$5:$B$14,2,FALSE),"Check")</f>
        <v>4</v>
      </c>
      <c r="V373">
        <f>IFERROR(IF(VALUE('01_raw_data'!U376)&gt;0,VALUE('01_raw_data'!U376),"Check"),"Check")</f>
        <v>25</v>
      </c>
      <c r="W373">
        <f>IFERROR(IF(VALUE('01_raw_data'!V376)&gt;=0, VALUE('01_raw_data'!V376), "Check"), "Check")</f>
        <v>1</v>
      </c>
      <c r="X373">
        <f>IFERROR(IF(VALUE('01_raw_data'!W376)&gt;=0, VALUE('01_raw_data'!W376),"Check"), "Check")</f>
        <v>4</v>
      </c>
      <c r="Y373">
        <f>IFERROR(IF(AND(VALUE('01_raw_data'!X376)&gt;=0, VALUE('01_raw_data'!X376)&lt;=100), VALUE('01_raw_data'!X376), "Check"), "Check")</f>
        <v>59</v>
      </c>
      <c r="Z373" t="str">
        <f>IFERROR(IF(OR(UPPER(TRIM('01_raw_data'!Y376))="YES", UPPER(TRIM('01_raw_data'!Y376))="PROMOTED"),"Promoted", IF(OR(UPPER(TRIM('01_raw_data'!Y376))="NO",UPPER(TRIM('01_raw_data'!Y376))="NOT PROMOTED"), "Not Promoted", "Check")),"Check")</f>
        <v>Not Promoted</v>
      </c>
      <c r="AA373" t="str">
        <f>IFERROR(PROPER(TRIM('01_raw_data'!Z376)), "")</f>
        <v>Bachelor'S</v>
      </c>
      <c r="AB373" t="str">
        <f>IFERROR(PROPER(TRIM('01_raw_data'!AA376)),"")</f>
        <v>Employee Referral</v>
      </c>
      <c r="AC373" t="str">
        <f>IFERROR(IF(UPPER(TRIM('01_raw_data'!AB376))="HYBRID","Hybrid",IF(OR(UPPER(TRIM('01_raw_data'!AB376))="REMOTE",UPPER(TRIM('01_raw_data'!AB376))="WFH",UPPER(TRIM('01_raw_data'!AB376))="WORK FROM HOME"),"Remote",IF(OR(UPPER(TRIM('01_raw_data'!AB376))="ONSITE",UPPER(TRIM('01_raw_data'!AB376))="ON-SITE",UPPER(TRIM('01_raw_data'!AB376))="OFFICE"),"Office"))),"Check")</f>
        <v>Remote</v>
      </c>
      <c r="AD373" t="str">
        <f>IFERROR(VLOOKUP(UPPER(TRIM('01_raw_data'!AC376)),'09_cost_center'!$A$5:$E$19,1,FALSE), "Check")</f>
        <v>EU-CC503</v>
      </c>
      <c r="AE373" t="str">
        <f>IFERROR(IF(OR(UPPER(TRIM('01_raw_data'!AD376))="CONTRACT", UPPER(TRIM('01_raw_data'!AD376))="CONTRACTOR"), "Contract", IF(OR(PROPER(TRIM('01_raw_data'!AD376))="FTE", UPPER(TRIM('01_raw_data'!AD376))="FULL TIME", UPPER(TRIM('01_raw_data'!AD376))="FULL-TIME"), "Full Time", IF(OR(UPPER(TRIM('01_raw_data'!AD376))="INTERN", UPPER(TRIM('01_raw_data'!AD376))="INTERNSHIP"), "Intern", IF(OR(UPPER(TRIM('01_raw_data'!AD376))="PART TIME", UPPER(TRIM('01_raw_data'!AD376))="PART-TIME"), "Part Time")))), "Check")</f>
        <v>Full Time</v>
      </c>
      <c r="AF373">
        <f>IFERROR(IF(AND(VALUE('01_raw_data'!AE376)&gt;=0,VALUE('01_raw_data'!AE376)&lt;=100), VALUE('01_raw_data'!AE376), "Check"), "Check")</f>
        <v>70.900000000000006</v>
      </c>
    </row>
    <row r="374" spans="1:32" x14ac:dyDescent="0.2">
      <c r="A374" t="str">
        <f>"E"&amp;TEXT(VALUE(SUBSTITUTE(UPPER(TRIM('01_raw_data'!A377)),"E","")),"0000")</f>
        <v>E0373</v>
      </c>
      <c r="B374" t="str">
        <f>IF('01_raw_data'!B377="", "", PROPER(TRIM('01_raw_data'!B377)))</f>
        <v>Giovanni Perez</v>
      </c>
      <c r="C374" t="str">
        <f>_xlfn.XLOOKUP(PROPER(TRIM('01_raw_data'!C377)),'03_lookups'!$A$4:$A$9,'03_lookups'!$B$4:$B$9,"Needs Review")</f>
        <v>Female</v>
      </c>
      <c r="D374">
        <f>VALUE('01_raw_data'!D377)</f>
        <v>54</v>
      </c>
      <c r="E374" s="17">
        <f>IF(OR('01_raw_data'!E377="", LOWER(TRIM('01_raw_data'!E377))="not available"), "Missing", '01_raw_data'!E377)</f>
        <v>26453</v>
      </c>
      <c r="F374" t="str">
        <f t="shared" si="5"/>
        <v>Valid</v>
      </c>
      <c r="G374" t="str">
        <f>_xlfn.XLOOKUP(UPPER(TRIM('01_raw_data'!F377)),'04_departments'!A377:A432,'04_departments'!C377:C432,"Needs Review")</f>
        <v>Needs Review</v>
      </c>
      <c r="H374" t="str">
        <f>_xlfn.XLOOKUP('01_clean_data'!G374, '04_departments'!$C$5:$C$60,'04_departments'!$D$5:$D$60,"Needs Review")</f>
        <v>Needs Review</v>
      </c>
      <c r="I374" t="str">
        <f>PROPER(TRIM('01_raw_data'!H377))</f>
        <v>Senior Software Engineer</v>
      </c>
      <c r="J374" t="str">
        <f>IFERROR(UPPER('01_raw_data'!I377), "")</f>
        <v>L2</v>
      </c>
      <c r="K374" t="str">
        <f>IFERROR(UPPER('01_raw_data'!J377), "")</f>
        <v>M039</v>
      </c>
      <c r="L374" t="str">
        <f>IFERROR(VLOOKUP(K374,'05_manager_mapping'!$A$5:$B$64,2), "Missing")</f>
        <v>Freya Martinez</v>
      </c>
      <c r="M374" t="str">
        <f>IFERROR(_xlfn.XLOOKUP('01_raw_data'!L377,'06_location_master'!$B$5:$B$60,'06_location_master'!$C$5:$C$60), "Missing Location")</f>
        <v>London</v>
      </c>
      <c r="N374" t="str">
        <f>IFERROR(_xlfn.XLOOKUP(M374,'06_location_master'!$C$5:$C$60,'06_location_master'!$D$5:$D$60), "Missing Country")</f>
        <v>United Kingdom</v>
      </c>
      <c r="O374" t="str">
        <f>IFERROR(_xlfn.XLOOKUP(M374,'06_location_master'!$C$5:$C$60,'06_location_master'!$E$5:$E$60), "Missing State")</f>
        <v>England</v>
      </c>
      <c r="P374" s="17">
        <f>IFERROR(--'01_raw_data'!O377,"Missing Date")</f>
        <v>44902</v>
      </c>
      <c r="Q374" s="17" t="str">
        <f>IF(TRIM('01_raw_data'!P377)="","", IFERROR('01_raw_data'!P377, "check"))</f>
        <v/>
      </c>
      <c r="R374" t="str">
        <f>IFERROR(IF(OR(UPPER(TRIM('01_raw_data'!Q377))="A",UPPER(TRIM('01_raw_data'!Q377)="ACTVE"),UPPER(TRIM('01_raw_data'!Q377))="ACTIVE"), "Active", IF(OR(UPPER(TRIM('01_raw_data'!Q377)="INACTIVE"),UPPER(TRIM('01_raw_data'!Q377))="INACTVE"),"Inactive",IF(OR(UPPER(TRIM('01_raw_data'!Q377))="EXITED"), "Exited", IF(OR(UPPER(TRIM('01_raw_data'!Q377))="TERMINATED"), "Terminated", IF(OR(UPPER(TRIM('01_raw_data'!Q377))="LEFT"),"Left",IF(OR(UPPER(TRIM('01_raw_data'!Q377))="RESIGNED"),"Resigned")))))),"Check")</f>
        <v>Active</v>
      </c>
      <c r="S374" s="19">
        <f>IFERROR(IF(VALUE('01_raw_data'!R377)&gt;0,VALUE('01_raw_data'!R377),"Check"),"Check")</f>
        <v>60000</v>
      </c>
      <c r="T374" s="19">
        <f>IFERROR(IF(VALUE('01_raw_data'!S377)&gt;0, VALUE('01_raw_data'!S377), "Check"), "Check")</f>
        <v>5400</v>
      </c>
      <c r="U374">
        <f>IFERROR(VLOOKUP(UPPER(TRIM('01_raw_data'!T377)),'07_performance_master'!$A$5:$B$14,2,FALSE),"Check")</f>
        <v>4</v>
      </c>
      <c r="V374">
        <f>IFERROR(IF(VALUE('01_raw_data'!U377)&gt;0,VALUE('01_raw_data'!U377),"Check"),"Check")</f>
        <v>45</v>
      </c>
      <c r="W374">
        <f>IFERROR(IF(VALUE('01_raw_data'!V377)&gt;=0, VALUE('01_raw_data'!V377), "Check"), "Check")</f>
        <v>1</v>
      </c>
      <c r="X374">
        <f>IFERROR(IF(VALUE('01_raw_data'!W377)&gt;=0, VALUE('01_raw_data'!W377),"Check"), "Check")</f>
        <v>19</v>
      </c>
      <c r="Y374">
        <f>IFERROR(IF(AND(VALUE('01_raw_data'!X377)&gt;=0, VALUE('01_raw_data'!X377)&lt;=100), VALUE('01_raw_data'!X377), "Check"), "Check")</f>
        <v>86</v>
      </c>
      <c r="Z374" t="str">
        <f>IFERROR(IF(OR(UPPER(TRIM('01_raw_data'!Y377))="YES", UPPER(TRIM('01_raw_data'!Y377))="PROMOTED"),"Promoted", IF(OR(UPPER(TRIM('01_raw_data'!Y377))="NO",UPPER(TRIM('01_raw_data'!Y377))="NOT PROMOTED"), "Not Promoted", "Check")),"Check")</f>
        <v>Not Promoted</v>
      </c>
      <c r="AA374" t="str">
        <f>IFERROR(PROPER(TRIM('01_raw_data'!Z377)), "")</f>
        <v>Master'S</v>
      </c>
      <c r="AB374" t="str">
        <f>IFERROR(PROPER(TRIM('01_raw_data'!AA377)),"")</f>
        <v>Company Careers Page</v>
      </c>
      <c r="AC374" t="str">
        <f>IFERROR(IF(UPPER(TRIM('01_raw_data'!AB377))="HYBRID","Hybrid",IF(OR(UPPER(TRIM('01_raw_data'!AB377))="REMOTE",UPPER(TRIM('01_raw_data'!AB377))="WFH",UPPER(TRIM('01_raw_data'!AB377))="WORK FROM HOME"),"Remote",IF(OR(UPPER(TRIM('01_raw_data'!AB377))="ONSITE",UPPER(TRIM('01_raw_data'!AB377))="ON-SITE",UPPER(TRIM('01_raw_data'!AB377))="OFFICE"),"Office"))),"Check")</f>
        <v>Hybrid</v>
      </c>
      <c r="AD374" t="str">
        <f>IFERROR(VLOOKUP(UPPER(TRIM('01_raw_data'!AC377)),'09_cost_center'!$A$5:$E$19,1,FALSE), "Check")</f>
        <v>EU-CC101</v>
      </c>
      <c r="AE374" t="str">
        <f>IFERROR(IF(OR(UPPER(TRIM('01_raw_data'!AD377))="CONTRACT", UPPER(TRIM('01_raw_data'!AD377))="CONTRACTOR"), "Contract", IF(OR(PROPER(TRIM('01_raw_data'!AD377))="FTE", UPPER(TRIM('01_raw_data'!AD377))="FULL TIME", UPPER(TRIM('01_raw_data'!AD377))="FULL-TIME"), "Full Time", IF(OR(UPPER(TRIM('01_raw_data'!AD377))="INTERN", UPPER(TRIM('01_raw_data'!AD377))="INTERNSHIP"), "Intern", IF(OR(UPPER(TRIM('01_raw_data'!AD377))="PART TIME", UPPER(TRIM('01_raw_data'!AD377))="PART-TIME"), "Part Time")))), "Check")</f>
        <v>Full Time</v>
      </c>
      <c r="AF374">
        <f>IFERROR(IF(AND(VALUE('01_raw_data'!AE377)&gt;=0,VALUE('01_raw_data'!AE377)&lt;=100), VALUE('01_raw_data'!AE377), "Check"), "Check")</f>
        <v>76.599999999999994</v>
      </c>
    </row>
    <row r="375" spans="1:32" x14ac:dyDescent="0.2">
      <c r="A375" t="str">
        <f>"E"&amp;TEXT(VALUE(SUBSTITUTE(UPPER(TRIM('01_raw_data'!A378)),"E","")),"0000")</f>
        <v>E0374</v>
      </c>
      <c r="B375" t="str">
        <f>IF('01_raw_data'!B378="", "", PROPER(TRIM('01_raw_data'!B378)))</f>
        <v>Oliver Martin</v>
      </c>
      <c r="C375" t="str">
        <f>_xlfn.XLOOKUP(PROPER(TRIM('01_raw_data'!C378)),'03_lookups'!$A$4:$A$9,'03_lookups'!$B$4:$B$9,"Needs Review")</f>
        <v>Female</v>
      </c>
      <c r="D375">
        <f>VALUE('01_raw_data'!D378)</f>
        <v>59</v>
      </c>
      <c r="E375" s="17">
        <f>IF(OR('01_raw_data'!E378="", LOWER(TRIM('01_raw_data'!E378))="not available"), "Missing", '01_raw_data'!E378)</f>
        <v>24281</v>
      </c>
      <c r="F375" t="str">
        <f t="shared" si="5"/>
        <v>Valid</v>
      </c>
      <c r="G375" t="str">
        <f>_xlfn.XLOOKUP(UPPER(TRIM('01_raw_data'!F378)),'04_departments'!A378:A433,'04_departments'!C378:C433,"Needs Review")</f>
        <v>Needs Review</v>
      </c>
      <c r="H375" t="str">
        <f>_xlfn.XLOOKUP('01_clean_data'!G375, '04_departments'!$C$5:$C$60,'04_departments'!$D$5:$D$60,"Needs Review")</f>
        <v>Needs Review</v>
      </c>
      <c r="I375" t="str">
        <f>PROPER(TRIM('01_raw_data'!H378))</f>
        <v>Platform Engineer</v>
      </c>
      <c r="J375" t="str">
        <f>IFERROR(UPPER('01_raw_data'!I378), "")</f>
        <v>L5</v>
      </c>
      <c r="K375" t="str">
        <f>IFERROR(UPPER('01_raw_data'!J378), "")</f>
        <v>M044</v>
      </c>
      <c r="L375" t="str">
        <f>IFERROR(VLOOKUP(K375,'05_manager_mapping'!$A$5:$B$64,2), "Missing")</f>
        <v>Sophia Russo</v>
      </c>
      <c r="M375" t="str">
        <f>IFERROR(_xlfn.XLOOKUP('01_raw_data'!L378,'06_location_master'!$B$5:$B$60,'06_location_master'!$C$5:$C$60), "Missing Location")</f>
        <v>Amsterdam</v>
      </c>
      <c r="N375" t="str">
        <f>IFERROR(_xlfn.XLOOKUP(M375,'06_location_master'!$C$5:$C$60,'06_location_master'!$D$5:$D$60), "Missing Country")</f>
        <v>Netherlands</v>
      </c>
      <c r="O375" t="str">
        <f>IFERROR(_xlfn.XLOOKUP(M375,'06_location_master'!$C$5:$C$60,'06_location_master'!$E$5:$E$60), "Missing State")</f>
        <v>North Holland</v>
      </c>
      <c r="P375" s="17">
        <f>IFERROR(--'01_raw_data'!O378,"Missing Date")</f>
        <v>45056</v>
      </c>
      <c r="Q375" s="17" t="str">
        <f>IF(TRIM('01_raw_data'!P378)="","", IFERROR('01_raw_data'!P378, "check"))</f>
        <v/>
      </c>
      <c r="R375" t="str">
        <f>IFERROR(IF(OR(UPPER(TRIM('01_raw_data'!Q378))="A",UPPER(TRIM('01_raw_data'!Q378)="ACTVE"),UPPER(TRIM('01_raw_data'!Q378))="ACTIVE"), "Active", IF(OR(UPPER(TRIM('01_raw_data'!Q378)="INACTIVE"),UPPER(TRIM('01_raw_data'!Q378))="INACTVE"),"Inactive",IF(OR(UPPER(TRIM('01_raw_data'!Q378))="EXITED"), "Exited", IF(OR(UPPER(TRIM('01_raw_data'!Q378))="TERMINATED"), "Terminated", IF(OR(UPPER(TRIM('01_raw_data'!Q378))="LEFT"),"Left",IF(OR(UPPER(TRIM('01_raw_data'!Q378))="RESIGNED"),"Resigned")))))),"Check")</f>
        <v>Active</v>
      </c>
      <c r="S375" s="19">
        <f>IFERROR(IF(VALUE('01_raw_data'!R378)&gt;0,VALUE('01_raw_data'!R378),"Check"),"Check")</f>
        <v>138000</v>
      </c>
      <c r="T375" s="19">
        <f>IFERROR(IF(VALUE('01_raw_data'!S378)&gt;0, VALUE('01_raw_data'!S378), "Check"), "Check")</f>
        <v>8300</v>
      </c>
      <c r="U375">
        <f>IFERROR(VLOOKUP(UPPER(TRIM('01_raw_data'!T378)),'07_performance_master'!$A$5:$B$14,2,FALSE),"Check")</f>
        <v>3</v>
      </c>
      <c r="V375">
        <f>IFERROR(IF(VALUE('01_raw_data'!U378)&gt;0,VALUE('01_raw_data'!U378),"Check"),"Check")</f>
        <v>30</v>
      </c>
      <c r="W375">
        <f>IFERROR(IF(VALUE('01_raw_data'!V378)&gt;=0, VALUE('01_raw_data'!V378), "Check"), "Check")</f>
        <v>18</v>
      </c>
      <c r="X375">
        <f>IFERROR(IF(VALUE('01_raw_data'!W378)&gt;=0, VALUE('01_raw_data'!W378),"Check"), "Check")</f>
        <v>4</v>
      </c>
      <c r="Y375">
        <f>IFERROR(IF(AND(VALUE('01_raw_data'!X378)&gt;=0, VALUE('01_raw_data'!X378)&lt;=100), VALUE('01_raw_data'!X378), "Check"), "Check")</f>
        <v>63</v>
      </c>
      <c r="Z375" t="str">
        <f>IFERROR(IF(OR(UPPER(TRIM('01_raw_data'!Y378))="YES", UPPER(TRIM('01_raw_data'!Y378))="PROMOTED"),"Promoted", IF(OR(UPPER(TRIM('01_raw_data'!Y378))="NO",UPPER(TRIM('01_raw_data'!Y378))="NOT PROMOTED"), "Not Promoted", "Check")),"Check")</f>
        <v>Not Promoted</v>
      </c>
      <c r="AA375" t="str">
        <f>IFERROR(PROPER(TRIM('01_raw_data'!Z378)), "")</f>
        <v>Master'S</v>
      </c>
      <c r="AB375" t="str">
        <f>IFERROR(PROPER(TRIM('01_raw_data'!AA378)),"")</f>
        <v>Internal Transfer</v>
      </c>
      <c r="AC375" t="str">
        <f>IFERROR(IF(UPPER(TRIM('01_raw_data'!AB378))="HYBRID","Hybrid",IF(OR(UPPER(TRIM('01_raw_data'!AB378))="REMOTE",UPPER(TRIM('01_raw_data'!AB378))="WFH",UPPER(TRIM('01_raw_data'!AB378))="WORK FROM HOME"),"Remote",IF(OR(UPPER(TRIM('01_raw_data'!AB378))="ONSITE",UPPER(TRIM('01_raw_data'!AB378))="ON-SITE",UPPER(TRIM('01_raw_data'!AB378))="OFFICE"),"Office"))),"Check")</f>
        <v>Remote</v>
      </c>
      <c r="AD375" t="str">
        <f>IFERROR(VLOOKUP(UPPER(TRIM('01_raw_data'!AC378)),'09_cost_center'!$A$5:$E$19,1,FALSE), "Check")</f>
        <v>EU-CC101</v>
      </c>
      <c r="AE375" t="str">
        <f>IFERROR(IF(OR(UPPER(TRIM('01_raw_data'!AD378))="CONTRACT", UPPER(TRIM('01_raw_data'!AD378))="CONTRACTOR"), "Contract", IF(OR(PROPER(TRIM('01_raw_data'!AD378))="FTE", UPPER(TRIM('01_raw_data'!AD378))="FULL TIME", UPPER(TRIM('01_raw_data'!AD378))="FULL-TIME"), "Full Time", IF(OR(UPPER(TRIM('01_raw_data'!AD378))="INTERN", UPPER(TRIM('01_raw_data'!AD378))="INTERNSHIP"), "Intern", IF(OR(UPPER(TRIM('01_raw_data'!AD378))="PART TIME", UPPER(TRIM('01_raw_data'!AD378))="PART-TIME"), "Part Time")))), "Check")</f>
        <v>Full Time</v>
      </c>
      <c r="AF375">
        <f>IFERROR(IF(AND(VALUE('01_raw_data'!AE378)&gt;=0,VALUE('01_raw_data'!AE378)&lt;=100), VALUE('01_raw_data'!AE378), "Check"), "Check")</f>
        <v>64.5</v>
      </c>
    </row>
    <row r="376" spans="1:32" x14ac:dyDescent="0.2">
      <c r="A376" t="str">
        <f>"E"&amp;TEXT(VALUE(SUBSTITUTE(UPPER(TRIM('01_raw_data'!A379)),"E","")),"0000")</f>
        <v>E0375</v>
      </c>
      <c r="B376" t="str">
        <f>IF('01_raw_data'!B379="", "", PROPER(TRIM('01_raw_data'!B379)))</f>
        <v>Ava O'Sullivan</v>
      </c>
      <c r="C376" t="str">
        <f>_xlfn.XLOOKUP(PROPER(TRIM('01_raw_data'!C379)),'03_lookups'!$A$4:$A$9,'03_lookups'!$B$4:$B$9,"Needs Review")</f>
        <v>Non-Binary</v>
      </c>
      <c r="D376">
        <f>VALUE('01_raw_data'!D379)</f>
        <v>35</v>
      </c>
      <c r="E376" s="17">
        <f>IF(OR('01_raw_data'!E379="", LOWER(TRIM('01_raw_data'!E379))="not available"), "Missing", '01_raw_data'!E379)</f>
        <v>33130</v>
      </c>
      <c r="F376" t="str">
        <f t="shared" si="5"/>
        <v>Valid</v>
      </c>
      <c r="G376" t="str">
        <f>_xlfn.XLOOKUP(UPPER(TRIM('01_raw_data'!F379)),'04_departments'!A379:A434,'04_departments'!C379:C434,"Needs Review")</f>
        <v>Needs Review</v>
      </c>
      <c r="H376" t="str">
        <f>_xlfn.XLOOKUP('01_clean_data'!G376, '04_departments'!$C$5:$C$60,'04_departments'!$D$5:$D$60,"Needs Review")</f>
        <v>Needs Review</v>
      </c>
      <c r="I376" t="str">
        <f>PROPER(TRIM('01_raw_data'!H379))</f>
        <v>Engineering Lead</v>
      </c>
      <c r="J376" t="str">
        <f>IFERROR(UPPER('01_raw_data'!I379), "")</f>
        <v>L3</v>
      </c>
      <c r="K376" t="str">
        <f>IFERROR(UPPER('01_raw_data'!J379), "")</f>
        <v>M048</v>
      </c>
      <c r="L376" t="str">
        <f>IFERROR(VLOOKUP(K376,'05_manager_mapping'!$A$5:$B$64,2), "Missing")</f>
        <v>Jack Schmidt</v>
      </c>
      <c r="M376" t="str">
        <f>IFERROR(_xlfn.XLOOKUP('01_raw_data'!L379,'06_location_master'!$B$5:$B$60,'06_location_master'!$C$5:$C$60), "Missing Location")</f>
        <v>Missing Location</v>
      </c>
      <c r="N376" t="str">
        <f>IFERROR(_xlfn.XLOOKUP(M376,'06_location_master'!$C$5:$C$60,'06_location_master'!$D$5:$D$60), "Missing Country")</f>
        <v>Missing Country</v>
      </c>
      <c r="O376" t="str">
        <f>IFERROR(_xlfn.XLOOKUP(M376,'06_location_master'!$C$5:$C$60,'06_location_master'!$E$5:$E$60), "Missing State")</f>
        <v>Missing State</v>
      </c>
      <c r="P376" s="17">
        <f>IFERROR(--'01_raw_data'!O379,"Missing Date")</f>
        <v>44183</v>
      </c>
      <c r="Q376" s="17" t="str">
        <f>IF(TRIM('01_raw_data'!P379)="","", IFERROR('01_raw_data'!P379, "check"))</f>
        <v/>
      </c>
      <c r="R376" t="str">
        <f>IFERROR(IF(OR(UPPER(TRIM('01_raw_data'!Q379))="A",UPPER(TRIM('01_raw_data'!Q379)="ACTVE"),UPPER(TRIM('01_raw_data'!Q379))="ACTIVE"), "Active", IF(OR(UPPER(TRIM('01_raw_data'!Q379)="INACTIVE"),UPPER(TRIM('01_raw_data'!Q379))="INACTVE"),"Inactive",IF(OR(UPPER(TRIM('01_raw_data'!Q379))="EXITED"), "Exited", IF(OR(UPPER(TRIM('01_raw_data'!Q379))="TERMINATED"), "Terminated", IF(OR(UPPER(TRIM('01_raw_data'!Q379))="LEFT"),"Left",IF(OR(UPPER(TRIM('01_raw_data'!Q379))="RESIGNED"),"Resigned")))))),"Check")</f>
        <v>Active</v>
      </c>
      <c r="S376" s="19">
        <f>IFERROR(IF(VALUE('01_raw_data'!R379)&gt;0,VALUE('01_raw_data'!R379),"Check"),"Check")</f>
        <v>64000</v>
      </c>
      <c r="T376" s="19">
        <f>IFERROR(IF(VALUE('01_raw_data'!S379)&gt;0, VALUE('01_raw_data'!S379), "Check"), "Check")</f>
        <v>5800</v>
      </c>
      <c r="U376">
        <f>IFERROR(VLOOKUP(UPPER(TRIM('01_raw_data'!T379)),'07_performance_master'!$A$5:$B$14,2,FALSE),"Check")</f>
        <v>4</v>
      </c>
      <c r="V376">
        <f>IFERROR(IF(VALUE('01_raw_data'!U379)&gt;0,VALUE('01_raw_data'!U379),"Check"),"Check")</f>
        <v>14</v>
      </c>
      <c r="W376">
        <f>IFERROR(IF(VALUE('01_raw_data'!V379)&gt;=0, VALUE('01_raw_data'!V379), "Check"), "Check")</f>
        <v>34</v>
      </c>
      <c r="X376">
        <f>IFERROR(IF(VALUE('01_raw_data'!W379)&gt;=0, VALUE('01_raw_data'!W379),"Check"), "Check")</f>
        <v>11</v>
      </c>
      <c r="Y376">
        <f>IFERROR(IF(AND(VALUE('01_raw_data'!X379)&gt;=0, VALUE('01_raw_data'!X379)&lt;=100), VALUE('01_raw_data'!X379), "Check"), "Check")</f>
        <v>0</v>
      </c>
      <c r="Z376" t="str">
        <f>IFERROR(IF(OR(UPPER(TRIM('01_raw_data'!Y379))="YES", UPPER(TRIM('01_raw_data'!Y379))="PROMOTED"),"Promoted", IF(OR(UPPER(TRIM('01_raw_data'!Y379))="NO",UPPER(TRIM('01_raw_data'!Y379))="NOT PROMOTED"), "Not Promoted", "Check")),"Check")</f>
        <v>Not Promoted</v>
      </c>
      <c r="AA376" t="str">
        <f>IFERROR(PROPER(TRIM('01_raw_data'!Z379)), "")</f>
        <v>Master'S</v>
      </c>
      <c r="AB376" t="str">
        <f>IFERROR(PROPER(TRIM('01_raw_data'!AA379)),"")</f>
        <v>Internal Transfer</v>
      </c>
      <c r="AC376" t="str">
        <f>IFERROR(IF(UPPER(TRIM('01_raw_data'!AB379))="HYBRID","Hybrid",IF(OR(UPPER(TRIM('01_raw_data'!AB379))="REMOTE",UPPER(TRIM('01_raw_data'!AB379))="WFH",UPPER(TRIM('01_raw_data'!AB379))="WORK FROM HOME"),"Remote",IF(OR(UPPER(TRIM('01_raw_data'!AB379))="ONSITE",UPPER(TRIM('01_raw_data'!AB379))="ON-SITE",UPPER(TRIM('01_raw_data'!AB379))="OFFICE"),"Office"))),"Check")</f>
        <v>Office</v>
      </c>
      <c r="AD376" t="str">
        <f>IFERROR(VLOOKUP(UPPER(TRIM('01_raw_data'!AC379)),'09_cost_center'!$A$5:$E$19,1,FALSE), "Check")</f>
        <v>EU-CC101</v>
      </c>
      <c r="AE376" t="str">
        <f>IFERROR(IF(OR(UPPER(TRIM('01_raw_data'!AD379))="CONTRACT", UPPER(TRIM('01_raw_data'!AD379))="CONTRACTOR"), "Contract", IF(OR(PROPER(TRIM('01_raw_data'!AD379))="FTE", UPPER(TRIM('01_raw_data'!AD379))="FULL TIME", UPPER(TRIM('01_raw_data'!AD379))="FULL-TIME"), "Full Time", IF(OR(UPPER(TRIM('01_raw_data'!AD379))="INTERN", UPPER(TRIM('01_raw_data'!AD379))="INTERNSHIP"), "Intern", IF(OR(UPPER(TRIM('01_raw_data'!AD379))="PART TIME", UPPER(TRIM('01_raw_data'!AD379))="PART-TIME"), "Part Time")))), "Check")</f>
        <v>Part Time</v>
      </c>
      <c r="AF376">
        <f>IFERROR(IF(AND(VALUE('01_raw_data'!AE379)&gt;=0,VALUE('01_raw_data'!AE379)&lt;=100), VALUE('01_raw_data'!AE379), "Check"), "Check")</f>
        <v>68.2</v>
      </c>
    </row>
    <row r="377" spans="1:32" x14ac:dyDescent="0.2">
      <c r="A377" t="str">
        <f>"E"&amp;TEXT(VALUE(SUBSTITUTE(UPPER(TRIM('01_raw_data'!A380)),"E","")),"0000")</f>
        <v>E0376</v>
      </c>
      <c r="B377" t="str">
        <f>IF('01_raw_data'!B380="", "", PROPER(TRIM('01_raw_data'!B380)))</f>
        <v>Martina Smith</v>
      </c>
      <c r="C377" t="str">
        <f>_xlfn.XLOOKUP(PROPER(TRIM('01_raw_data'!C380)),'03_lookups'!$A$4:$A$9,'03_lookups'!$B$4:$B$9,"Needs Review")</f>
        <v>Non-Binary</v>
      </c>
      <c r="D377">
        <f>VALUE('01_raw_data'!D380)</f>
        <v>59</v>
      </c>
      <c r="E377" s="17">
        <f>IF(OR('01_raw_data'!E380="", LOWER(TRIM('01_raw_data'!E380))="not available"), "Missing", '01_raw_data'!E380)</f>
        <v>24583</v>
      </c>
      <c r="F377" t="str">
        <f t="shared" si="5"/>
        <v>Valid</v>
      </c>
      <c r="G377" t="str">
        <f>_xlfn.XLOOKUP(UPPER(TRIM('01_raw_data'!F380)),'04_departments'!A380:A435,'04_departments'!C380:C435,"Needs Review")</f>
        <v>Needs Review</v>
      </c>
      <c r="H377" t="str">
        <f>_xlfn.XLOOKUP('01_clean_data'!G377, '04_departments'!$C$5:$C$60,'04_departments'!$D$5:$D$60,"Needs Review")</f>
        <v>Needs Review</v>
      </c>
      <c r="I377" t="str">
        <f>PROPER(TRIM('01_raw_data'!H380))</f>
        <v>It Manager</v>
      </c>
      <c r="J377" t="str">
        <f>IFERROR(UPPER('01_raw_data'!I380), "")</f>
        <v>L4</v>
      </c>
      <c r="K377" t="str">
        <f>IFERROR(UPPER('01_raw_data'!J380), "")</f>
        <v>M045</v>
      </c>
      <c r="L377" t="str">
        <f>IFERROR(VLOOKUP(K377,'05_manager_mapping'!$A$5:$B$64,2), "Missing")</f>
        <v>Bram Robert</v>
      </c>
      <c r="M377" t="str">
        <f>IFERROR(_xlfn.XLOOKUP('01_raw_data'!L380,'06_location_master'!$B$5:$B$60,'06_location_master'!$C$5:$C$60), "Missing Location")</f>
        <v>Missing Location</v>
      </c>
      <c r="N377" t="str">
        <f>IFERROR(_xlfn.XLOOKUP(M377,'06_location_master'!$C$5:$C$60,'06_location_master'!$D$5:$D$60), "Missing Country")</f>
        <v>Missing Country</v>
      </c>
      <c r="O377" t="str">
        <f>IFERROR(_xlfn.XLOOKUP(M377,'06_location_master'!$C$5:$C$60,'06_location_master'!$E$5:$E$60), "Missing State")</f>
        <v>Missing State</v>
      </c>
      <c r="P377" s="17">
        <f>IFERROR(--'01_raw_data'!O380,"Missing Date")</f>
        <v>45393</v>
      </c>
      <c r="Q377" s="17" t="str">
        <f>IF(TRIM('01_raw_data'!P380)="","", IFERROR('01_raw_data'!P380, "check"))</f>
        <v/>
      </c>
      <c r="R377" t="str">
        <f>IFERROR(IF(OR(UPPER(TRIM('01_raw_data'!Q380))="A",UPPER(TRIM('01_raw_data'!Q380)="ACTVE"),UPPER(TRIM('01_raw_data'!Q380))="ACTIVE"), "Active", IF(OR(UPPER(TRIM('01_raw_data'!Q380)="INACTIVE"),UPPER(TRIM('01_raw_data'!Q380))="INACTVE"),"Inactive",IF(OR(UPPER(TRIM('01_raw_data'!Q380))="EXITED"), "Exited", IF(OR(UPPER(TRIM('01_raw_data'!Q380))="TERMINATED"), "Terminated", IF(OR(UPPER(TRIM('01_raw_data'!Q380))="LEFT"),"Left",IF(OR(UPPER(TRIM('01_raw_data'!Q380))="RESIGNED"),"Resigned")))))),"Check")</f>
        <v>Active</v>
      </c>
      <c r="S377" s="19">
        <f>IFERROR(IF(VALUE('01_raw_data'!R380)&gt;0,VALUE('01_raw_data'!R380),"Check"),"Check")</f>
        <v>104000</v>
      </c>
      <c r="T377" s="19">
        <f>IFERROR(IF(VALUE('01_raw_data'!S380)&gt;0, VALUE('01_raw_data'!S380), "Check"), "Check")</f>
        <v>9400</v>
      </c>
      <c r="U377">
        <f>IFERROR(VLOOKUP(UPPER(TRIM('01_raw_data'!T380)),'07_performance_master'!$A$5:$B$14,2,FALSE),"Check")</f>
        <v>4</v>
      </c>
      <c r="V377">
        <f>IFERROR(IF(VALUE('01_raw_data'!U380)&gt;0,VALUE('01_raw_data'!U380),"Check"),"Check")</f>
        <v>24</v>
      </c>
      <c r="W377">
        <f>IFERROR(IF(VALUE('01_raw_data'!V380)&gt;=0, VALUE('01_raw_data'!V380), "Check"), "Check")</f>
        <v>10</v>
      </c>
      <c r="X377">
        <f>IFERROR(IF(VALUE('01_raw_data'!W380)&gt;=0, VALUE('01_raw_data'!W380),"Check"), "Check")</f>
        <v>13</v>
      </c>
      <c r="Y377">
        <f>IFERROR(IF(AND(VALUE('01_raw_data'!X380)&gt;=0, VALUE('01_raw_data'!X380)&lt;=100), VALUE('01_raw_data'!X380), "Check"), "Check")</f>
        <v>89</v>
      </c>
      <c r="Z377" t="str">
        <f>IFERROR(IF(OR(UPPER(TRIM('01_raw_data'!Y380))="YES", UPPER(TRIM('01_raw_data'!Y380))="PROMOTED"),"Promoted", IF(OR(UPPER(TRIM('01_raw_data'!Y380))="NO",UPPER(TRIM('01_raw_data'!Y380))="NOT PROMOTED"), "Not Promoted", "Check")),"Check")</f>
        <v>Not Promoted</v>
      </c>
      <c r="AA377" t="str">
        <f>IFERROR(PROPER(TRIM('01_raw_data'!Z380)), "")</f>
        <v>Mba</v>
      </c>
      <c r="AB377" t="str">
        <f>IFERROR(PROPER(TRIM('01_raw_data'!AA380)),"")</f>
        <v>Employee Referral</v>
      </c>
      <c r="AC377" t="str">
        <f>IFERROR(IF(UPPER(TRIM('01_raw_data'!AB380))="HYBRID","Hybrid",IF(OR(UPPER(TRIM('01_raw_data'!AB380))="REMOTE",UPPER(TRIM('01_raw_data'!AB380))="WFH",UPPER(TRIM('01_raw_data'!AB380))="WORK FROM HOME"),"Remote",IF(OR(UPPER(TRIM('01_raw_data'!AB380))="ONSITE",UPPER(TRIM('01_raw_data'!AB380))="ON-SITE",UPPER(TRIM('01_raw_data'!AB380))="OFFICE"),"Office"))),"Check")</f>
        <v>Hybrid</v>
      </c>
      <c r="AD377" t="str">
        <f>IFERROR(VLOOKUP(UPPER(TRIM('01_raw_data'!AC380)),'09_cost_center'!$A$5:$E$19,1,FALSE), "Check")</f>
        <v>EU-CC104</v>
      </c>
      <c r="AE377" t="str">
        <f>IFERROR(IF(OR(UPPER(TRIM('01_raw_data'!AD380))="CONTRACT", UPPER(TRIM('01_raw_data'!AD380))="CONTRACTOR"), "Contract", IF(OR(PROPER(TRIM('01_raw_data'!AD380))="FTE", UPPER(TRIM('01_raw_data'!AD380))="FULL TIME", UPPER(TRIM('01_raw_data'!AD380))="FULL-TIME"), "Full Time", IF(OR(UPPER(TRIM('01_raw_data'!AD380))="INTERN", UPPER(TRIM('01_raw_data'!AD380))="INTERNSHIP"), "Intern", IF(OR(UPPER(TRIM('01_raw_data'!AD380))="PART TIME", UPPER(TRIM('01_raw_data'!AD380))="PART-TIME"), "Part Time")))), "Check")</f>
        <v>Full Time</v>
      </c>
      <c r="AF377">
        <f>IFERROR(IF(AND(VALUE('01_raw_data'!AE380)&gt;=0,VALUE('01_raw_data'!AE380)&lt;=100), VALUE('01_raw_data'!AE380), "Check"), "Check")</f>
        <v>76.7</v>
      </c>
    </row>
    <row r="378" spans="1:32" x14ac:dyDescent="0.2">
      <c r="A378" t="str">
        <f>"E"&amp;TEXT(VALUE(SUBSTITUTE(UPPER(TRIM('01_raw_data'!A381)),"E","")),"0000")</f>
        <v>E0377</v>
      </c>
      <c r="B378" t="str">
        <f>IF('01_raw_data'!B381="", "", PROPER(TRIM('01_raw_data'!B381)))</f>
        <v>Adam Robert</v>
      </c>
      <c r="C378" t="str">
        <f>_xlfn.XLOOKUP(PROPER(TRIM('01_raw_data'!C381)),'03_lookups'!$A$4:$A$9,'03_lookups'!$B$4:$B$9,"Needs Review")</f>
        <v>Female</v>
      </c>
      <c r="D378">
        <f>VALUE('01_raw_data'!D381)</f>
        <v>33</v>
      </c>
      <c r="E378" s="17">
        <f>IF(OR('01_raw_data'!E381="", LOWER(TRIM('01_raw_data'!E381))="not available"), "Missing", '01_raw_data'!E381)</f>
        <v>33803</v>
      </c>
      <c r="F378" t="str">
        <f t="shared" si="5"/>
        <v>Valid</v>
      </c>
      <c r="G378" t="str">
        <f>_xlfn.XLOOKUP(UPPER(TRIM('01_raw_data'!F381)),'04_departments'!A381:A436,'04_departments'!C381:C436,"Needs Review")</f>
        <v>Needs Review</v>
      </c>
      <c r="H378" t="str">
        <f>_xlfn.XLOOKUP('01_clean_data'!G378, '04_departments'!$C$5:$C$60,'04_departments'!$D$5:$D$60,"Needs Review")</f>
        <v>Needs Review</v>
      </c>
      <c r="I378" t="str">
        <f>PROPER(TRIM('01_raw_data'!H381))</f>
        <v>Bi Analyst</v>
      </c>
      <c r="J378" t="str">
        <f>IFERROR(UPPER('01_raw_data'!I381), "")</f>
        <v xml:space="preserve"> L2 </v>
      </c>
      <c r="K378" t="str">
        <f>IFERROR(UPPER('01_raw_data'!J381), "")</f>
        <v>M058</v>
      </c>
      <c r="L378" t="str">
        <f>IFERROR(VLOOKUP(K378,'05_manager_mapping'!$A$5:$B$64,2), "Missing")</f>
        <v>Lukas Esposito</v>
      </c>
      <c r="M378" t="str">
        <f>IFERROR(_xlfn.XLOOKUP('01_raw_data'!L381,'06_location_master'!$B$5:$B$60,'06_location_master'!$C$5:$C$60), "Missing Location")</f>
        <v>Stockholm</v>
      </c>
      <c r="N378" t="str">
        <f>IFERROR(_xlfn.XLOOKUP(M378,'06_location_master'!$C$5:$C$60,'06_location_master'!$D$5:$D$60), "Missing Country")</f>
        <v>Sweden</v>
      </c>
      <c r="O378" t="str">
        <f>IFERROR(_xlfn.XLOOKUP(M378,'06_location_master'!$C$5:$C$60,'06_location_master'!$E$5:$E$60), "Missing State")</f>
        <v>Stockholm County</v>
      </c>
      <c r="P378" s="17">
        <f>IFERROR(--'01_raw_data'!O381,"Missing Date")</f>
        <v>43162</v>
      </c>
      <c r="Q378" s="17" t="str">
        <f>IF(TRIM('01_raw_data'!P381)="","", IFERROR('01_raw_data'!P381, "check"))</f>
        <v/>
      </c>
      <c r="R378" t="str">
        <f>IFERROR(IF(OR(UPPER(TRIM('01_raw_data'!Q381))="A",UPPER(TRIM('01_raw_data'!Q381)="ACTVE"),UPPER(TRIM('01_raw_data'!Q381))="ACTIVE"), "Active", IF(OR(UPPER(TRIM('01_raw_data'!Q381)="INACTIVE"),UPPER(TRIM('01_raw_data'!Q381))="INACTVE"),"Inactive",IF(OR(UPPER(TRIM('01_raw_data'!Q381))="EXITED"), "Exited", IF(OR(UPPER(TRIM('01_raw_data'!Q381))="TERMINATED"), "Terminated", IF(OR(UPPER(TRIM('01_raw_data'!Q381))="LEFT"),"Left",IF(OR(UPPER(TRIM('01_raw_data'!Q381))="RESIGNED"),"Resigned")))))),"Check")</f>
        <v>Active</v>
      </c>
      <c r="S378" s="19">
        <f>IFERROR(IF(VALUE('01_raw_data'!R381)&gt;0,VALUE('01_raw_data'!R381),"Check"),"Check")</f>
        <v>59000</v>
      </c>
      <c r="T378" s="19">
        <f>IFERROR(IF(VALUE('01_raw_data'!S381)&gt;0, VALUE('01_raw_data'!S381), "Check"), "Check")</f>
        <v>3000</v>
      </c>
      <c r="U378">
        <f>IFERROR(VLOOKUP(UPPER(TRIM('01_raw_data'!T381)),'07_performance_master'!$A$5:$B$14,2,FALSE),"Check")</f>
        <v>3</v>
      </c>
      <c r="V378">
        <f>IFERROR(IF(VALUE('01_raw_data'!U381)&gt;0,VALUE('01_raw_data'!U381),"Check"),"Check")</f>
        <v>8</v>
      </c>
      <c r="W378">
        <f>IFERROR(IF(VALUE('01_raw_data'!V381)&gt;=0, VALUE('01_raw_data'!V381), "Check"), "Check")</f>
        <v>21</v>
      </c>
      <c r="X378">
        <f>IFERROR(IF(VALUE('01_raw_data'!W381)&gt;=0, VALUE('01_raw_data'!W381),"Check"), "Check")</f>
        <v>21</v>
      </c>
      <c r="Y378">
        <f>IFERROR(IF(AND(VALUE('01_raw_data'!X381)&gt;=0, VALUE('01_raw_data'!X381)&lt;=100), VALUE('01_raw_data'!X381), "Check"), "Check")</f>
        <v>78</v>
      </c>
      <c r="Z378" t="str">
        <f>IFERROR(IF(OR(UPPER(TRIM('01_raw_data'!Y381))="YES", UPPER(TRIM('01_raw_data'!Y381))="PROMOTED"),"Promoted", IF(OR(UPPER(TRIM('01_raw_data'!Y381))="NO",UPPER(TRIM('01_raw_data'!Y381))="NOT PROMOTED"), "Not Promoted", "Check")),"Check")</f>
        <v>Not Promoted</v>
      </c>
      <c r="AA378" t="str">
        <f>IFERROR(PROPER(TRIM('01_raw_data'!Z381)), "")</f>
        <v>High School</v>
      </c>
      <c r="AB378" t="str">
        <f>IFERROR(PROPER(TRIM('01_raw_data'!AA381)),"")</f>
        <v>Employee Referral</v>
      </c>
      <c r="AC378" t="str">
        <f>IFERROR(IF(UPPER(TRIM('01_raw_data'!AB381))="HYBRID","Hybrid",IF(OR(UPPER(TRIM('01_raw_data'!AB381))="REMOTE",UPPER(TRIM('01_raw_data'!AB381))="WFH",UPPER(TRIM('01_raw_data'!AB381))="WORK FROM HOME"),"Remote",IF(OR(UPPER(TRIM('01_raw_data'!AB381))="ONSITE",UPPER(TRIM('01_raw_data'!AB381))="ON-SITE",UPPER(TRIM('01_raw_data'!AB381))="OFFICE"),"Office"))),"Check")</f>
        <v>Hybrid</v>
      </c>
      <c r="AD378" t="str">
        <f>IFERROR(VLOOKUP(UPPER(TRIM('01_raw_data'!AC381)),'09_cost_center'!$A$5:$E$19,1,FALSE), "Check")</f>
        <v>EU-CC103</v>
      </c>
      <c r="AE378" t="str">
        <f>IFERROR(IF(OR(UPPER(TRIM('01_raw_data'!AD381))="CONTRACT", UPPER(TRIM('01_raw_data'!AD381))="CONTRACTOR"), "Contract", IF(OR(PROPER(TRIM('01_raw_data'!AD381))="FTE", UPPER(TRIM('01_raw_data'!AD381))="FULL TIME", UPPER(TRIM('01_raw_data'!AD381))="FULL-TIME"), "Full Time", IF(OR(UPPER(TRIM('01_raw_data'!AD381))="INTERN", UPPER(TRIM('01_raw_data'!AD381))="INTERNSHIP"), "Intern", IF(OR(UPPER(TRIM('01_raw_data'!AD381))="PART TIME", UPPER(TRIM('01_raw_data'!AD381))="PART-TIME"), "Part Time")))), "Check")</f>
        <v>Full Time</v>
      </c>
      <c r="AF378">
        <f>IFERROR(IF(AND(VALUE('01_raw_data'!AE381)&gt;=0,VALUE('01_raw_data'!AE381)&lt;=100), VALUE('01_raw_data'!AE381), "Check"), "Check")</f>
        <v>56.3</v>
      </c>
    </row>
    <row r="379" spans="1:32" x14ac:dyDescent="0.2">
      <c r="A379" t="str">
        <f>"E"&amp;TEXT(VALUE(SUBSTITUTE(UPPER(TRIM('01_raw_data'!A382)),"E","")),"0000")</f>
        <v>E0378</v>
      </c>
      <c r="B379" t="str">
        <f>IF('01_raw_data'!B382="", "", PROPER(TRIM('01_raw_data'!B382)))</f>
        <v>Jack Rodrigues</v>
      </c>
      <c r="C379" t="str">
        <f>_xlfn.XLOOKUP(PROPER(TRIM('01_raw_data'!C382)),'03_lookups'!$A$4:$A$9,'03_lookups'!$B$4:$B$9,"Needs Review")</f>
        <v>Female</v>
      </c>
      <c r="D379">
        <f>VALUE('01_raw_data'!D382)</f>
        <v>24</v>
      </c>
      <c r="E379" s="17">
        <f>IF(OR('01_raw_data'!E382="", LOWER(TRIM('01_raw_data'!E382))="not available"), "Missing", '01_raw_data'!E382)</f>
        <v>37354</v>
      </c>
      <c r="F379" t="str">
        <f t="shared" si="5"/>
        <v>Valid</v>
      </c>
      <c r="G379" t="str">
        <f>_xlfn.XLOOKUP(UPPER(TRIM('01_raw_data'!F382)),'04_departments'!A382:A437,'04_departments'!C382:C437,"Needs Review")</f>
        <v>Needs Review</v>
      </c>
      <c r="H379" t="str">
        <f>_xlfn.XLOOKUP('01_clean_data'!G379, '04_departments'!$C$5:$C$60,'04_departments'!$D$5:$D$60,"Needs Review")</f>
        <v>Needs Review</v>
      </c>
      <c r="I379" t="str">
        <f>PROPER(TRIM('01_raw_data'!H382))</f>
        <v>Bi Analyst</v>
      </c>
      <c r="J379" t="str">
        <f>IFERROR(UPPER('01_raw_data'!I382), "")</f>
        <v>L1</v>
      </c>
      <c r="K379" t="str">
        <f>IFERROR(UPPER('01_raw_data'!J382), "")</f>
        <v>M003</v>
      </c>
      <c r="L379" t="str">
        <f>IFERROR(VLOOKUP(K379,'05_manager_mapping'!$A$5:$B$64,2), "Missing")</f>
        <v>Sarah Lopez</v>
      </c>
      <c r="M379" t="str">
        <f>IFERROR(_xlfn.XLOOKUP('01_raw_data'!L382,'06_location_master'!$B$5:$B$60,'06_location_master'!$C$5:$C$60), "Missing Location")</f>
        <v>Krakow</v>
      </c>
      <c r="N379" t="str">
        <f>IFERROR(_xlfn.XLOOKUP(M379,'06_location_master'!$C$5:$C$60,'06_location_master'!$D$5:$D$60), "Missing Country")</f>
        <v>Poland</v>
      </c>
      <c r="O379" t="str">
        <f>IFERROR(_xlfn.XLOOKUP(M379,'06_location_master'!$C$5:$C$60,'06_location_master'!$E$5:$E$60), "Missing State")</f>
        <v>Lesser Poland</v>
      </c>
      <c r="P379" s="17">
        <f>IFERROR(--'01_raw_data'!O382,"Missing Date")</f>
        <v>42053</v>
      </c>
      <c r="Q379" s="17" t="str">
        <f>IF(TRIM('01_raw_data'!P382)="","", IFERROR('01_raw_data'!P382, "check"))</f>
        <v/>
      </c>
      <c r="R379" t="str">
        <f>IFERROR(IF(OR(UPPER(TRIM('01_raw_data'!Q382))="A",UPPER(TRIM('01_raw_data'!Q382)="ACTVE"),UPPER(TRIM('01_raw_data'!Q382))="ACTIVE"), "Active", IF(OR(UPPER(TRIM('01_raw_data'!Q382)="INACTIVE"),UPPER(TRIM('01_raw_data'!Q382))="INACTVE"),"Inactive",IF(OR(UPPER(TRIM('01_raw_data'!Q382))="EXITED"), "Exited", IF(OR(UPPER(TRIM('01_raw_data'!Q382))="TERMINATED"), "Terminated", IF(OR(UPPER(TRIM('01_raw_data'!Q382))="LEFT"),"Left",IF(OR(UPPER(TRIM('01_raw_data'!Q382))="RESIGNED"),"Resigned")))))),"Check")</f>
        <v>Active</v>
      </c>
      <c r="S379" s="19">
        <f>IFERROR(IF(VALUE('01_raw_data'!R382)&gt;0,VALUE('01_raw_data'!R382),"Check"),"Check")</f>
        <v>26000</v>
      </c>
      <c r="T379" s="19">
        <f>IFERROR(IF(VALUE('01_raw_data'!S382)&gt;0, VALUE('01_raw_data'!S382), "Check"), "Check")</f>
        <v>2300</v>
      </c>
      <c r="U379" t="str">
        <f>IFERROR(VLOOKUP(UPPER(TRIM('01_raw_data'!T382)),'07_performance_master'!$A$5:$B$14,2,FALSE),"Check")</f>
        <v>Check</v>
      </c>
      <c r="V379">
        <f>IFERROR(IF(VALUE('01_raw_data'!U382)&gt;0,VALUE('01_raw_data'!U382),"Check"),"Check")</f>
        <v>28</v>
      </c>
      <c r="W379">
        <f>IFERROR(IF(VALUE('01_raw_data'!V382)&gt;=0, VALUE('01_raw_data'!V382), "Check"), "Check")</f>
        <v>22</v>
      </c>
      <c r="X379">
        <f>IFERROR(IF(VALUE('01_raw_data'!W382)&gt;=0, VALUE('01_raw_data'!W382),"Check"), "Check")</f>
        <v>2</v>
      </c>
      <c r="Y379">
        <f>IFERROR(IF(AND(VALUE('01_raw_data'!X382)&gt;=0, VALUE('01_raw_data'!X382)&lt;=100), VALUE('01_raw_data'!X382), "Check"), "Check")</f>
        <v>66</v>
      </c>
      <c r="Z379" t="str">
        <f>IFERROR(IF(OR(UPPER(TRIM('01_raw_data'!Y382))="YES", UPPER(TRIM('01_raw_data'!Y382))="PROMOTED"),"Promoted", IF(OR(UPPER(TRIM('01_raw_data'!Y382))="NO",UPPER(TRIM('01_raw_data'!Y382))="NOT PROMOTED"), "Not Promoted", "Check")),"Check")</f>
        <v>Promoted</v>
      </c>
      <c r="AA379" t="str">
        <f>IFERROR(PROPER(TRIM('01_raw_data'!Z382)), "")</f>
        <v>Bachelor'S</v>
      </c>
      <c r="AB379" t="str">
        <f>IFERROR(PROPER(TRIM('01_raw_data'!AA382)),"")</f>
        <v>Indeed</v>
      </c>
      <c r="AC379" t="str">
        <f>IFERROR(IF(UPPER(TRIM('01_raw_data'!AB382))="HYBRID","Hybrid",IF(OR(UPPER(TRIM('01_raw_data'!AB382))="REMOTE",UPPER(TRIM('01_raw_data'!AB382))="WFH",UPPER(TRIM('01_raw_data'!AB382))="WORK FROM HOME"),"Remote",IF(OR(UPPER(TRIM('01_raw_data'!AB382))="ONSITE",UPPER(TRIM('01_raw_data'!AB382))="ON-SITE",UPPER(TRIM('01_raw_data'!AB382))="OFFICE"),"Office"))),"Check")</f>
        <v>Hybrid</v>
      </c>
      <c r="AD379" t="str">
        <f>IFERROR(VLOOKUP(UPPER(TRIM('01_raw_data'!AC382)),'09_cost_center'!$A$5:$E$19,1,FALSE), "Check")</f>
        <v>EU-CC103</v>
      </c>
      <c r="AE379" t="str">
        <f>IFERROR(IF(OR(UPPER(TRIM('01_raw_data'!AD382))="CONTRACT", UPPER(TRIM('01_raw_data'!AD382))="CONTRACTOR"), "Contract", IF(OR(PROPER(TRIM('01_raw_data'!AD382))="FTE", UPPER(TRIM('01_raw_data'!AD382))="FULL TIME", UPPER(TRIM('01_raw_data'!AD382))="FULL-TIME"), "Full Time", IF(OR(UPPER(TRIM('01_raw_data'!AD382))="INTERN", UPPER(TRIM('01_raw_data'!AD382))="INTERNSHIP"), "Intern", IF(OR(UPPER(TRIM('01_raw_data'!AD382))="PART TIME", UPPER(TRIM('01_raw_data'!AD382))="PART-TIME"), "Part Time")))), "Check")</f>
        <v>Full Time</v>
      </c>
      <c r="AF379">
        <f>IFERROR(IF(AND(VALUE('01_raw_data'!AE382)&gt;=0,VALUE('01_raw_data'!AE382)&lt;=100), VALUE('01_raw_data'!AE382), "Check"), "Check")</f>
        <v>75.099999999999994</v>
      </c>
    </row>
    <row r="380" spans="1:32" x14ac:dyDescent="0.2">
      <c r="A380" t="str">
        <f>"E"&amp;TEXT(VALUE(SUBSTITUTE(UPPER(TRIM('01_raw_data'!A383)),"E","")),"0000")</f>
        <v>E0379</v>
      </c>
      <c r="B380" t="str">
        <f>IF('01_raw_data'!B383="", "", PROPER(TRIM('01_raw_data'!B383)))</f>
        <v>Jesse Murphy</v>
      </c>
      <c r="C380" t="str">
        <f>_xlfn.XLOOKUP(PROPER(TRIM('01_raw_data'!C383)),'03_lookups'!$A$4:$A$9,'03_lookups'!$B$4:$B$9,"Needs Review")</f>
        <v>Female</v>
      </c>
      <c r="D380">
        <f>VALUE('01_raw_data'!D383)</f>
        <v>23</v>
      </c>
      <c r="E380" s="17">
        <f>IF(OR('01_raw_data'!E383="", LOWER(TRIM('01_raw_data'!E383))="not available"), "Missing", '01_raw_data'!E383)</f>
        <v>37764</v>
      </c>
      <c r="F380" t="str">
        <f t="shared" si="5"/>
        <v>Valid</v>
      </c>
      <c r="G380" t="str">
        <f>_xlfn.XLOOKUP(UPPER(TRIM('01_raw_data'!F383)),'04_departments'!A383:A438,'04_departments'!C383:C438,"Needs Review")</f>
        <v>Needs Review</v>
      </c>
      <c r="H380" t="str">
        <f>_xlfn.XLOOKUP('01_clean_data'!G380, '04_departments'!$C$5:$C$60,'04_departments'!$D$5:$D$60,"Needs Review")</f>
        <v>Needs Review</v>
      </c>
      <c r="I380" t="str">
        <f>PROPER(TRIM('01_raw_data'!H383))</f>
        <v>Platform Engineer</v>
      </c>
      <c r="J380" t="str">
        <f>IFERROR(UPPER('01_raw_data'!I383), "")</f>
        <v>L2</v>
      </c>
      <c r="K380" t="str">
        <f>IFERROR(UPPER('01_raw_data'!J383), "")</f>
        <v>M057</v>
      </c>
      <c r="L380" t="str">
        <f>IFERROR(VLOOKUP(K380,'05_manager_mapping'!$A$5:$B$64,2), "Missing")</f>
        <v>Emma Karlsson</v>
      </c>
      <c r="M380" t="str">
        <f>IFERROR(_xlfn.XLOOKUP('01_raw_data'!L383,'06_location_master'!$B$5:$B$60,'06_location_master'!$C$5:$C$60), "Missing Location")</f>
        <v>Paris</v>
      </c>
      <c r="N380" t="str">
        <f>IFERROR(_xlfn.XLOOKUP(M380,'06_location_master'!$C$5:$C$60,'06_location_master'!$D$5:$D$60), "Missing Country")</f>
        <v>France</v>
      </c>
      <c r="O380" t="str">
        <f>IFERROR(_xlfn.XLOOKUP(M380,'06_location_master'!$C$5:$C$60,'06_location_master'!$E$5:$E$60), "Missing State")</f>
        <v>Ile-de-France</v>
      </c>
      <c r="P380" s="17">
        <f>IFERROR(--'01_raw_data'!O383,"Missing Date")</f>
        <v>42095</v>
      </c>
      <c r="Q380" s="17" t="str">
        <f>IF(TRIM('01_raw_data'!P383)="","", IFERROR('01_raw_data'!P383, "check"))</f>
        <v/>
      </c>
      <c r="R380" t="str">
        <f>IFERROR(IF(OR(UPPER(TRIM('01_raw_data'!Q383))="A",UPPER(TRIM('01_raw_data'!Q383)="ACTVE"),UPPER(TRIM('01_raw_data'!Q383))="ACTIVE"), "Active", IF(OR(UPPER(TRIM('01_raw_data'!Q383)="INACTIVE"),UPPER(TRIM('01_raw_data'!Q383))="INACTVE"),"Inactive",IF(OR(UPPER(TRIM('01_raw_data'!Q383))="EXITED"), "Exited", IF(OR(UPPER(TRIM('01_raw_data'!Q383))="TERMINATED"), "Terminated", IF(OR(UPPER(TRIM('01_raw_data'!Q383))="LEFT"),"Left",IF(OR(UPPER(TRIM('01_raw_data'!Q383))="RESIGNED"),"Resigned")))))),"Check")</f>
        <v>Active</v>
      </c>
      <c r="S380" s="19">
        <f>IFERROR(IF(VALUE('01_raw_data'!R383)&gt;0,VALUE('01_raw_data'!R383),"Check"),"Check")</f>
        <v>58000</v>
      </c>
      <c r="T380" s="19">
        <f>IFERROR(IF(VALUE('01_raw_data'!S383)&gt;0, VALUE('01_raw_data'!S383), "Check"), "Check")</f>
        <v>2900</v>
      </c>
      <c r="U380">
        <f>IFERROR(VLOOKUP(UPPER(TRIM('01_raw_data'!T383)),'07_performance_master'!$A$5:$B$14,2,FALSE),"Check")</f>
        <v>3</v>
      </c>
      <c r="V380">
        <f>IFERROR(IF(VALUE('01_raw_data'!U383)&gt;0,VALUE('01_raw_data'!U383),"Check"),"Check")</f>
        <v>17</v>
      </c>
      <c r="W380">
        <f>IFERROR(IF(VALUE('01_raw_data'!V383)&gt;=0, VALUE('01_raw_data'!V383), "Check"), "Check")</f>
        <v>30</v>
      </c>
      <c r="X380">
        <f>IFERROR(IF(VALUE('01_raw_data'!W383)&gt;=0, VALUE('01_raw_data'!W383),"Check"), "Check")</f>
        <v>6</v>
      </c>
      <c r="Y380">
        <f>IFERROR(IF(AND(VALUE('01_raw_data'!X383)&gt;=0, VALUE('01_raw_data'!X383)&lt;=100), VALUE('01_raw_data'!X383), "Check"), "Check")</f>
        <v>48</v>
      </c>
      <c r="Z380" t="str">
        <f>IFERROR(IF(OR(UPPER(TRIM('01_raw_data'!Y383))="YES", UPPER(TRIM('01_raw_data'!Y383))="PROMOTED"),"Promoted", IF(OR(UPPER(TRIM('01_raw_data'!Y383))="NO",UPPER(TRIM('01_raw_data'!Y383))="NOT PROMOTED"), "Not Promoted", "Check")),"Check")</f>
        <v>Not Promoted</v>
      </c>
      <c r="AA380" t="str">
        <f>IFERROR(PROPER(TRIM('01_raw_data'!Z383)), "")</f>
        <v>Master'S</v>
      </c>
      <c r="AB380" t="str">
        <f>IFERROR(PROPER(TRIM('01_raw_data'!AA383)),"")</f>
        <v>Employee Referral</v>
      </c>
      <c r="AC380" t="str">
        <f>IFERROR(IF(UPPER(TRIM('01_raw_data'!AB383))="HYBRID","Hybrid",IF(OR(UPPER(TRIM('01_raw_data'!AB383))="REMOTE",UPPER(TRIM('01_raw_data'!AB383))="WFH",UPPER(TRIM('01_raw_data'!AB383))="WORK FROM HOME"),"Remote",IF(OR(UPPER(TRIM('01_raw_data'!AB383))="ONSITE",UPPER(TRIM('01_raw_data'!AB383))="ON-SITE",UPPER(TRIM('01_raw_data'!AB383))="OFFICE"),"Office"))),"Check")</f>
        <v>Hybrid</v>
      </c>
      <c r="AD380" t="str">
        <f>IFERROR(VLOOKUP(UPPER(TRIM('01_raw_data'!AC383)),'09_cost_center'!$A$5:$E$19,1,FALSE), "Check")</f>
        <v>EU-CC101</v>
      </c>
      <c r="AE380" t="str">
        <f>IFERROR(IF(OR(UPPER(TRIM('01_raw_data'!AD383))="CONTRACT", UPPER(TRIM('01_raw_data'!AD383))="CONTRACTOR"), "Contract", IF(OR(PROPER(TRIM('01_raw_data'!AD383))="FTE", UPPER(TRIM('01_raw_data'!AD383))="FULL TIME", UPPER(TRIM('01_raw_data'!AD383))="FULL-TIME"), "Full Time", IF(OR(UPPER(TRIM('01_raw_data'!AD383))="INTERN", UPPER(TRIM('01_raw_data'!AD383))="INTERNSHIP"), "Intern", IF(OR(UPPER(TRIM('01_raw_data'!AD383))="PART TIME", UPPER(TRIM('01_raw_data'!AD383))="PART-TIME"), "Part Time")))), "Check")</f>
        <v>Intern</v>
      </c>
      <c r="AF380">
        <f>IFERROR(IF(AND(VALUE('01_raw_data'!AE383)&gt;=0,VALUE('01_raw_data'!AE383)&lt;=100), VALUE('01_raw_data'!AE383), "Check"), "Check")</f>
        <v>55</v>
      </c>
    </row>
    <row r="381" spans="1:32" x14ac:dyDescent="0.2">
      <c r="A381" t="str">
        <f>"E"&amp;TEXT(VALUE(SUBSTITUTE(UPPER(TRIM('01_raw_data'!A384)),"E","")),"0000")</f>
        <v>E0380</v>
      </c>
      <c r="B381" t="str">
        <f>IF('01_raw_data'!B384="", "", PROPER(TRIM('01_raw_data'!B384)))</f>
        <v>Alice Fischer</v>
      </c>
      <c r="C381" t="str">
        <f>_xlfn.XLOOKUP(PROPER(TRIM('01_raw_data'!C384)),'03_lookups'!$A$4:$A$9,'03_lookups'!$B$4:$B$9,"Needs Review")</f>
        <v>Female</v>
      </c>
      <c r="D381">
        <f>VALUE('01_raw_data'!D384)</f>
        <v>40</v>
      </c>
      <c r="E381" s="17">
        <f>IF(OR('01_raw_data'!E384="", LOWER(TRIM('01_raw_data'!E384))="not available"), "Missing", '01_raw_data'!E384)</f>
        <v>31395</v>
      </c>
      <c r="F381" t="str">
        <f t="shared" si="5"/>
        <v>Valid</v>
      </c>
      <c r="G381" t="str">
        <f>_xlfn.XLOOKUP(UPPER(TRIM('01_raw_data'!F384)),'04_departments'!A384:A439,'04_departments'!C384:C439,"Needs Review")</f>
        <v>Needs Review</v>
      </c>
      <c r="H381" t="str">
        <f>_xlfn.XLOOKUP('01_clean_data'!G381, '04_departments'!$C$5:$C$60,'04_departments'!$D$5:$D$60,"Needs Review")</f>
        <v>Needs Review</v>
      </c>
      <c r="I381" t="str">
        <f>PROPER(TRIM('01_raw_data'!H384))</f>
        <v>Backend Engineer</v>
      </c>
      <c r="J381" t="str">
        <f>IFERROR(UPPER('01_raw_data'!I384), "")</f>
        <v>L2</v>
      </c>
      <c r="K381" t="str">
        <f>IFERROR(UPPER('01_raw_data'!J384), "")</f>
        <v>M001</v>
      </c>
      <c r="L381" t="str">
        <f>IFERROR(VLOOKUP(K381,'05_manager_mapping'!$A$5:$B$64,2), "Missing")</f>
        <v>Milan Leroy</v>
      </c>
      <c r="M381" t="str">
        <f>IFERROR(_xlfn.XLOOKUP('01_raw_data'!L384,'06_location_master'!$B$5:$B$60,'06_location_master'!$C$5:$C$60), "Missing Location")</f>
        <v>Brussels</v>
      </c>
      <c r="N381" t="str">
        <f>IFERROR(_xlfn.XLOOKUP(M381,'06_location_master'!$C$5:$C$60,'06_location_master'!$D$5:$D$60), "Missing Country")</f>
        <v>Belgium</v>
      </c>
      <c r="O381" t="str">
        <f>IFERROR(_xlfn.XLOOKUP(M381,'06_location_master'!$C$5:$C$60,'06_location_master'!$E$5:$E$60), "Missing State")</f>
        <v>Brussels-Capital</v>
      </c>
      <c r="P381" s="17">
        <f>IFERROR(--'01_raw_data'!O384,"Missing Date")</f>
        <v>44999</v>
      </c>
      <c r="Q381" s="17" t="str">
        <f>IF(TRIM('01_raw_data'!P384)="","", IFERROR('01_raw_data'!P384, "check"))</f>
        <v/>
      </c>
      <c r="R381" t="str">
        <f>IFERROR(IF(OR(UPPER(TRIM('01_raw_data'!Q384))="A",UPPER(TRIM('01_raw_data'!Q384)="ACTVE"),UPPER(TRIM('01_raw_data'!Q384))="ACTIVE"), "Active", IF(OR(UPPER(TRIM('01_raw_data'!Q384)="INACTIVE"),UPPER(TRIM('01_raw_data'!Q384))="INACTVE"),"Inactive",IF(OR(UPPER(TRIM('01_raw_data'!Q384))="EXITED"), "Exited", IF(OR(UPPER(TRIM('01_raw_data'!Q384))="TERMINATED"), "Terminated", IF(OR(UPPER(TRIM('01_raw_data'!Q384))="LEFT"),"Left",IF(OR(UPPER(TRIM('01_raw_data'!Q384))="RESIGNED"),"Resigned")))))),"Check")</f>
        <v>Active</v>
      </c>
      <c r="S381" s="19">
        <f>IFERROR(IF(VALUE('01_raw_data'!R384)&gt;0,VALUE('01_raw_data'!R384),"Check"),"Check")</f>
        <v>58000</v>
      </c>
      <c r="T381" s="19">
        <f>IFERROR(IF(VALUE('01_raw_data'!S384)&gt;0, VALUE('01_raw_data'!S384), "Check"), "Check")</f>
        <v>5200</v>
      </c>
      <c r="U381">
        <f>IFERROR(VLOOKUP(UPPER(TRIM('01_raw_data'!T384)),'07_performance_master'!$A$5:$B$14,2,FALSE),"Check")</f>
        <v>4</v>
      </c>
      <c r="V381">
        <f>IFERROR(IF(VALUE('01_raw_data'!U384)&gt;0,VALUE('01_raw_data'!U384),"Check"),"Check")</f>
        <v>34</v>
      </c>
      <c r="W381">
        <f>IFERROR(IF(VALUE('01_raw_data'!V384)&gt;=0, VALUE('01_raw_data'!V384), "Check"), "Check")</f>
        <v>23</v>
      </c>
      <c r="X381">
        <f>IFERROR(IF(VALUE('01_raw_data'!W384)&gt;=0, VALUE('01_raw_data'!W384),"Check"), "Check")</f>
        <v>6</v>
      </c>
      <c r="Y381">
        <f>IFERROR(IF(AND(VALUE('01_raw_data'!X384)&gt;=0, VALUE('01_raw_data'!X384)&lt;=100), VALUE('01_raw_data'!X384), "Check"), "Check")</f>
        <v>92</v>
      </c>
      <c r="Z381" t="str">
        <f>IFERROR(IF(OR(UPPER(TRIM('01_raw_data'!Y384))="YES", UPPER(TRIM('01_raw_data'!Y384))="PROMOTED"),"Promoted", IF(OR(UPPER(TRIM('01_raw_data'!Y384))="NO",UPPER(TRIM('01_raw_data'!Y384))="NOT PROMOTED"), "Not Promoted", "Check")),"Check")</f>
        <v>Not Promoted</v>
      </c>
      <c r="AA381" t="str">
        <f>IFERROR(PROPER(TRIM('01_raw_data'!Z384)), "")</f>
        <v>Diploma</v>
      </c>
      <c r="AB381" t="str">
        <f>IFERROR(PROPER(TRIM('01_raw_data'!AA384)),"")</f>
        <v>European Job Board</v>
      </c>
      <c r="AC381" t="str">
        <f>IFERROR(IF(UPPER(TRIM('01_raw_data'!AB384))="HYBRID","Hybrid",IF(OR(UPPER(TRIM('01_raw_data'!AB384))="REMOTE",UPPER(TRIM('01_raw_data'!AB384))="WFH",UPPER(TRIM('01_raw_data'!AB384))="WORK FROM HOME"),"Remote",IF(OR(UPPER(TRIM('01_raw_data'!AB384))="ONSITE",UPPER(TRIM('01_raw_data'!AB384))="ON-SITE",UPPER(TRIM('01_raw_data'!AB384))="OFFICE"),"Office"))),"Check")</f>
        <v>Hybrid</v>
      </c>
      <c r="AD381" t="str">
        <f>IFERROR(VLOOKUP(UPPER(TRIM('01_raw_data'!AC384)),'09_cost_center'!$A$5:$E$19,1,FALSE), "Check")</f>
        <v>EU-CC101</v>
      </c>
      <c r="AE381" t="str">
        <f>IFERROR(IF(OR(UPPER(TRIM('01_raw_data'!AD384))="CONTRACT", UPPER(TRIM('01_raw_data'!AD384))="CONTRACTOR"), "Contract", IF(OR(PROPER(TRIM('01_raw_data'!AD384))="FTE", UPPER(TRIM('01_raw_data'!AD384))="FULL TIME", UPPER(TRIM('01_raw_data'!AD384))="FULL-TIME"), "Full Time", IF(OR(UPPER(TRIM('01_raw_data'!AD384))="INTERN", UPPER(TRIM('01_raw_data'!AD384))="INTERNSHIP"), "Intern", IF(OR(UPPER(TRIM('01_raw_data'!AD384))="PART TIME", UPPER(TRIM('01_raw_data'!AD384))="PART-TIME"), "Part Time")))), "Check")</f>
        <v>Part Time</v>
      </c>
      <c r="AF381">
        <f>IFERROR(IF(AND(VALUE('01_raw_data'!AE384)&gt;=0,VALUE('01_raw_data'!AE384)&lt;=100), VALUE('01_raw_data'!AE384), "Check"), "Check")</f>
        <v>83.7</v>
      </c>
    </row>
    <row r="382" spans="1:32" x14ac:dyDescent="0.2">
      <c r="A382" t="str">
        <f>"E"&amp;TEXT(VALUE(SUBSTITUTE(UPPER(TRIM('01_raw_data'!A385)),"E","")),"0000")</f>
        <v>E0381</v>
      </c>
      <c r="B382" t="str">
        <f>IF('01_raw_data'!B385="", "", PROPER(TRIM('01_raw_data'!B385)))</f>
        <v>Charlotte Smith</v>
      </c>
      <c r="C382" t="str">
        <f>_xlfn.XLOOKUP(PROPER(TRIM('01_raw_data'!C385)),'03_lookups'!$A$4:$A$9,'03_lookups'!$B$4:$B$9,"Needs Review")</f>
        <v>Female</v>
      </c>
      <c r="D382">
        <f>VALUE('01_raw_data'!D385)</f>
        <v>31</v>
      </c>
      <c r="E382" s="17">
        <f>IF(OR('01_raw_data'!E385="", LOWER(TRIM('01_raw_data'!E385))="not available"), "Missing", '01_raw_data'!E385)</f>
        <v>34529</v>
      </c>
      <c r="F382" t="str">
        <f t="shared" si="5"/>
        <v>Valid</v>
      </c>
      <c r="G382" t="str">
        <f>_xlfn.XLOOKUP(UPPER(TRIM('01_raw_data'!F385)),'04_departments'!A385:A440,'04_departments'!C385:C440,"Needs Review")</f>
        <v>Needs Review</v>
      </c>
      <c r="H382" t="str">
        <f>_xlfn.XLOOKUP('01_clean_data'!G382, '04_departments'!$C$5:$C$60,'04_departments'!$D$5:$D$60,"Needs Review")</f>
        <v>Needs Review</v>
      </c>
      <c r="I382" t="str">
        <f>PROPER(TRIM('01_raw_data'!H385))</f>
        <v>Frontend Engineer</v>
      </c>
      <c r="J382" t="str">
        <f>IFERROR(UPPER('01_raw_data'!I385), "")</f>
        <v>L2</v>
      </c>
      <c r="K382" t="str">
        <f>IFERROR(UPPER('01_raw_data'!J385), "")</f>
        <v>M051</v>
      </c>
      <c r="L382" t="str">
        <f>IFERROR(VLOOKUP(K382,'05_manager_mapping'!$A$5:$B$64,2), "Missing")</f>
        <v>Eva Bianchi</v>
      </c>
      <c r="M382" t="str">
        <f>IFERROR(_xlfn.XLOOKUP('01_raw_data'!L385,'06_location_master'!$B$5:$B$60,'06_location_master'!$C$5:$C$60), "Missing Location")</f>
        <v>Krakow</v>
      </c>
      <c r="N382" t="str">
        <f>IFERROR(_xlfn.XLOOKUP(M382,'06_location_master'!$C$5:$C$60,'06_location_master'!$D$5:$D$60), "Missing Country")</f>
        <v>Poland</v>
      </c>
      <c r="O382" t="str">
        <f>IFERROR(_xlfn.XLOOKUP(M382,'06_location_master'!$C$5:$C$60,'06_location_master'!$E$5:$E$60), "Missing State")</f>
        <v>Lesser Poland</v>
      </c>
      <c r="P382" s="17">
        <f>IFERROR(--'01_raw_data'!O385,"Missing Date")</f>
        <v>45692</v>
      </c>
      <c r="Q382" s="17" t="str">
        <f>IF(TRIM('01_raw_data'!P385)="","", IFERROR('01_raw_data'!P385, "check"))</f>
        <v/>
      </c>
      <c r="R382" t="str">
        <f>IFERROR(IF(OR(UPPER(TRIM('01_raw_data'!Q385))="A",UPPER(TRIM('01_raw_data'!Q385)="ACTVE"),UPPER(TRIM('01_raw_data'!Q385))="ACTIVE"), "Active", IF(OR(UPPER(TRIM('01_raw_data'!Q385)="INACTIVE"),UPPER(TRIM('01_raw_data'!Q385))="INACTVE"),"Inactive",IF(OR(UPPER(TRIM('01_raw_data'!Q385))="EXITED"), "Exited", IF(OR(UPPER(TRIM('01_raw_data'!Q385))="TERMINATED"), "Terminated", IF(OR(UPPER(TRIM('01_raw_data'!Q385))="LEFT"),"Left",IF(OR(UPPER(TRIM('01_raw_data'!Q385))="RESIGNED"),"Resigned")))))),"Check")</f>
        <v>Active</v>
      </c>
      <c r="S382" s="19">
        <f>IFERROR(IF(VALUE('01_raw_data'!R385)&gt;0,VALUE('01_raw_data'!R385),"Check"),"Check")</f>
        <v>44000</v>
      </c>
      <c r="T382" s="19">
        <f>IFERROR(IF(VALUE('01_raw_data'!S385)&gt;0, VALUE('01_raw_data'!S385), "Check"), "Check")</f>
        <v>2200</v>
      </c>
      <c r="U382">
        <f>IFERROR(VLOOKUP(UPPER(TRIM('01_raw_data'!T385)),'07_performance_master'!$A$5:$B$14,2,FALSE),"Check")</f>
        <v>3</v>
      </c>
      <c r="V382">
        <f>IFERROR(IF(VALUE('01_raw_data'!U385)&gt;0,VALUE('01_raw_data'!U385),"Check"),"Check")</f>
        <v>56</v>
      </c>
      <c r="W382">
        <f>IFERROR(IF(VALUE('01_raw_data'!V385)&gt;=0, VALUE('01_raw_data'!V385), "Check"), "Check")</f>
        <v>27</v>
      </c>
      <c r="X382">
        <f>IFERROR(IF(VALUE('01_raw_data'!W385)&gt;=0, VALUE('01_raw_data'!W385),"Check"), "Check")</f>
        <v>15</v>
      </c>
      <c r="Y382">
        <f>IFERROR(IF(AND(VALUE('01_raw_data'!X385)&gt;=0, VALUE('01_raw_data'!X385)&lt;=100), VALUE('01_raw_data'!X385), "Check"), "Check")</f>
        <v>74</v>
      </c>
      <c r="Z382" t="str">
        <f>IFERROR(IF(OR(UPPER(TRIM('01_raw_data'!Y385))="YES", UPPER(TRIM('01_raw_data'!Y385))="PROMOTED"),"Promoted", IF(OR(UPPER(TRIM('01_raw_data'!Y385))="NO",UPPER(TRIM('01_raw_data'!Y385))="NOT PROMOTED"), "Not Promoted", "Check")),"Check")</f>
        <v>Not Promoted</v>
      </c>
      <c r="AA382" t="str">
        <f>IFERROR(PROPER(TRIM('01_raw_data'!Z385)), "")</f>
        <v>Bachelor'S</v>
      </c>
      <c r="AB382" t="str">
        <f>IFERROR(PROPER(TRIM('01_raw_data'!AA385)),"")</f>
        <v>Company Careers Page</v>
      </c>
      <c r="AC382" t="str">
        <f>IFERROR(IF(UPPER(TRIM('01_raw_data'!AB385))="HYBRID","Hybrid",IF(OR(UPPER(TRIM('01_raw_data'!AB385))="REMOTE",UPPER(TRIM('01_raw_data'!AB385))="WFH",UPPER(TRIM('01_raw_data'!AB385))="WORK FROM HOME"),"Remote",IF(OR(UPPER(TRIM('01_raw_data'!AB385))="ONSITE",UPPER(TRIM('01_raw_data'!AB385))="ON-SITE",UPPER(TRIM('01_raw_data'!AB385))="OFFICE"),"Office"))),"Check")</f>
        <v>Hybrid</v>
      </c>
      <c r="AD382" t="str">
        <f>IFERROR(VLOOKUP(UPPER(TRIM('01_raw_data'!AC385)),'09_cost_center'!$A$5:$E$19,1,FALSE), "Check")</f>
        <v>EU-CC101</v>
      </c>
      <c r="AE382" t="str">
        <f>IFERROR(IF(OR(UPPER(TRIM('01_raw_data'!AD385))="CONTRACT", UPPER(TRIM('01_raw_data'!AD385))="CONTRACTOR"), "Contract", IF(OR(PROPER(TRIM('01_raw_data'!AD385))="FTE", UPPER(TRIM('01_raw_data'!AD385))="FULL TIME", UPPER(TRIM('01_raw_data'!AD385))="FULL-TIME"), "Full Time", IF(OR(UPPER(TRIM('01_raw_data'!AD385))="INTERN", UPPER(TRIM('01_raw_data'!AD385))="INTERNSHIP"), "Intern", IF(OR(UPPER(TRIM('01_raw_data'!AD385))="PART TIME", UPPER(TRIM('01_raw_data'!AD385))="PART-TIME"), "Part Time")))), "Check")</f>
        <v>Part Time</v>
      </c>
      <c r="AF382">
        <f>IFERROR(IF(AND(VALUE('01_raw_data'!AE385)&gt;=0,VALUE('01_raw_data'!AE385)&lt;=100), VALUE('01_raw_data'!AE385), "Check"), "Check")</f>
        <v>65.400000000000006</v>
      </c>
    </row>
    <row r="383" spans="1:32" x14ac:dyDescent="0.2">
      <c r="A383" t="str">
        <f>"E"&amp;TEXT(VALUE(SUBSTITUTE(UPPER(TRIM('01_raw_data'!A386)),"E","")),"0000")</f>
        <v>E0382</v>
      </c>
      <c r="B383" t="str">
        <f>IF('01_raw_data'!B386="", "", PROPER(TRIM('01_raw_data'!B386)))</f>
        <v>Astrid Kelly</v>
      </c>
      <c r="C383" t="str">
        <f>_xlfn.XLOOKUP(PROPER(TRIM('01_raw_data'!C386)),'03_lookups'!$A$4:$A$9,'03_lookups'!$B$4:$B$9,"Needs Review")</f>
        <v>Male</v>
      </c>
      <c r="D383">
        <f>VALUE('01_raw_data'!D386)</f>
        <v>37</v>
      </c>
      <c r="E383" s="17">
        <f>IF(OR('01_raw_data'!E386="", LOWER(TRIM('01_raw_data'!E386))="not available"), "Missing", '01_raw_data'!E386)</f>
        <v>32477</v>
      </c>
      <c r="F383" t="str">
        <f t="shared" si="5"/>
        <v>Valid</v>
      </c>
      <c r="G383" t="str">
        <f>_xlfn.XLOOKUP(UPPER(TRIM('01_raw_data'!F386)),'04_departments'!A386:A441,'04_departments'!C386:C441,"Needs Review")</f>
        <v>Needs Review</v>
      </c>
      <c r="H383" t="str">
        <f>_xlfn.XLOOKUP('01_clean_data'!G383, '04_departments'!$C$5:$C$60,'04_departments'!$D$5:$D$60,"Needs Review")</f>
        <v>Needs Review</v>
      </c>
      <c r="I383" t="str">
        <f>PROPER(TRIM('01_raw_data'!H386))</f>
        <v>Regional Sales Manager</v>
      </c>
      <c r="J383" t="str">
        <f>IFERROR(UPPER('01_raw_data'!I386), "")</f>
        <v>L3</v>
      </c>
      <c r="K383" t="str">
        <f>IFERROR(UPPER('01_raw_data'!J386), "")</f>
        <v>M026</v>
      </c>
      <c r="L383" t="str">
        <f>IFERROR(VLOOKUP(K383,'05_manager_mapping'!$A$5:$B$64,2), "Missing")</f>
        <v>Sergio Rodrigues</v>
      </c>
      <c r="M383" t="str">
        <f>IFERROR(_xlfn.XLOOKUP('01_raw_data'!L386,'06_location_master'!$B$5:$B$60,'06_location_master'!$C$5:$C$60), "Missing Location")</f>
        <v>Missing Location</v>
      </c>
      <c r="N383" t="str">
        <f>IFERROR(_xlfn.XLOOKUP(M383,'06_location_master'!$C$5:$C$60,'06_location_master'!$D$5:$D$60), "Missing Country")</f>
        <v>Missing Country</v>
      </c>
      <c r="O383" t="str">
        <f>IFERROR(_xlfn.XLOOKUP(M383,'06_location_master'!$C$5:$C$60,'06_location_master'!$E$5:$E$60), "Missing State")</f>
        <v>Missing State</v>
      </c>
      <c r="P383" s="17">
        <f>IFERROR(--'01_raw_data'!O386,"Missing Date")</f>
        <v>45476</v>
      </c>
      <c r="Q383" s="17" t="str">
        <f>IF(TRIM('01_raw_data'!P386)="","", IFERROR('01_raw_data'!P386, "check"))</f>
        <v/>
      </c>
      <c r="R383" t="str">
        <f>IFERROR(IF(OR(UPPER(TRIM('01_raw_data'!Q386))="A",UPPER(TRIM('01_raw_data'!Q386)="ACTVE"),UPPER(TRIM('01_raw_data'!Q386))="ACTIVE"), "Active", IF(OR(UPPER(TRIM('01_raw_data'!Q386)="INACTIVE"),UPPER(TRIM('01_raw_data'!Q386))="INACTVE"),"Inactive",IF(OR(UPPER(TRIM('01_raw_data'!Q386))="EXITED"), "Exited", IF(OR(UPPER(TRIM('01_raw_data'!Q386))="TERMINATED"), "Terminated", IF(OR(UPPER(TRIM('01_raw_data'!Q386))="LEFT"),"Left",IF(OR(UPPER(TRIM('01_raw_data'!Q386))="RESIGNED"),"Resigned")))))),"Check")</f>
        <v>Active</v>
      </c>
      <c r="S383" s="19">
        <f>IFERROR(IF(VALUE('01_raw_data'!R386)&gt;0,VALUE('01_raw_data'!R386),"Check"),"Check")</f>
        <v>73000</v>
      </c>
      <c r="T383" s="19">
        <f>IFERROR(IF(VALUE('01_raw_data'!S386)&gt;0, VALUE('01_raw_data'!S386), "Check"), "Check")</f>
        <v>3600</v>
      </c>
      <c r="U383">
        <f>IFERROR(VLOOKUP(UPPER(TRIM('01_raw_data'!T386)),'07_performance_master'!$A$5:$B$14,2,FALSE),"Check")</f>
        <v>3</v>
      </c>
      <c r="V383">
        <f>IFERROR(IF(VALUE('01_raw_data'!U386)&gt;0,VALUE('01_raw_data'!U386),"Check"),"Check")</f>
        <v>17</v>
      </c>
      <c r="W383">
        <f>IFERROR(IF(VALUE('01_raw_data'!V386)&gt;=0, VALUE('01_raw_data'!V386), "Check"), "Check")</f>
        <v>4</v>
      </c>
      <c r="X383">
        <f>IFERROR(IF(VALUE('01_raw_data'!W386)&gt;=0, VALUE('01_raw_data'!W386),"Check"), "Check")</f>
        <v>10</v>
      </c>
      <c r="Y383">
        <f>IFERROR(IF(AND(VALUE('01_raw_data'!X386)&gt;=0, VALUE('01_raw_data'!X386)&lt;=100), VALUE('01_raw_data'!X386), "Check"), "Check")</f>
        <v>56</v>
      </c>
      <c r="Z383" t="str">
        <f>IFERROR(IF(OR(UPPER(TRIM('01_raw_data'!Y386))="YES", UPPER(TRIM('01_raw_data'!Y386))="PROMOTED"),"Promoted", IF(OR(UPPER(TRIM('01_raw_data'!Y386))="NO",UPPER(TRIM('01_raw_data'!Y386))="NOT PROMOTED"), "Not Promoted", "Check")),"Check")</f>
        <v>Not Promoted</v>
      </c>
      <c r="AA383" t="str">
        <f>IFERROR(PROPER(TRIM('01_raw_data'!Z386)), "")</f>
        <v>High School</v>
      </c>
      <c r="AB383" t="str">
        <f>IFERROR(PROPER(TRIM('01_raw_data'!AA386)),"")</f>
        <v>Linkedin</v>
      </c>
      <c r="AC383" t="str">
        <f>IFERROR(IF(UPPER(TRIM('01_raw_data'!AB386))="HYBRID","Hybrid",IF(OR(UPPER(TRIM('01_raw_data'!AB386))="REMOTE",UPPER(TRIM('01_raw_data'!AB386))="WFH",UPPER(TRIM('01_raw_data'!AB386))="WORK FROM HOME"),"Remote",IF(OR(UPPER(TRIM('01_raw_data'!AB386))="ONSITE",UPPER(TRIM('01_raw_data'!AB386))="ON-SITE",UPPER(TRIM('01_raw_data'!AB386))="OFFICE"),"Office"))),"Check")</f>
        <v>Hybrid</v>
      </c>
      <c r="AD383" t="str">
        <f>IFERROR(VLOOKUP(UPPER(TRIM('01_raw_data'!AC386)),'09_cost_center'!$A$5:$E$19,1,FALSE), "Check")</f>
        <v>EU-CC201</v>
      </c>
      <c r="AE383" t="str">
        <f>IFERROR(IF(OR(UPPER(TRIM('01_raw_data'!AD386))="CONTRACT", UPPER(TRIM('01_raw_data'!AD386))="CONTRACTOR"), "Contract", IF(OR(PROPER(TRIM('01_raw_data'!AD386))="FTE", UPPER(TRIM('01_raw_data'!AD386))="FULL TIME", UPPER(TRIM('01_raw_data'!AD386))="FULL-TIME"), "Full Time", IF(OR(UPPER(TRIM('01_raw_data'!AD386))="INTERN", UPPER(TRIM('01_raw_data'!AD386))="INTERNSHIP"), "Intern", IF(OR(UPPER(TRIM('01_raw_data'!AD386))="PART TIME", UPPER(TRIM('01_raw_data'!AD386))="PART-TIME"), "Part Time")))), "Check")</f>
        <v>Full Time</v>
      </c>
      <c r="AF383">
        <f>IFERROR(IF(AND(VALUE('01_raw_data'!AE386)&gt;=0,VALUE('01_raw_data'!AE386)&lt;=100), VALUE('01_raw_data'!AE386), "Check"), "Check")</f>
        <v>55.8</v>
      </c>
    </row>
    <row r="384" spans="1:32" x14ac:dyDescent="0.2">
      <c r="A384" t="str">
        <f>"E"&amp;TEXT(VALUE(SUBSTITUTE(UPPER(TRIM('01_raw_data'!A387)),"E","")),"0000")</f>
        <v>E0383</v>
      </c>
      <c r="B384" t="str">
        <f>IF('01_raw_data'!B387="", "", PROPER(TRIM('01_raw_data'!B387)))</f>
        <v>Clara Weber</v>
      </c>
      <c r="C384" t="str">
        <f>_xlfn.XLOOKUP(PROPER(TRIM('01_raw_data'!C387)),'03_lookups'!$A$4:$A$9,'03_lookups'!$B$4:$B$9,"Needs Review")</f>
        <v>Male</v>
      </c>
      <c r="D384">
        <f>VALUE('01_raw_data'!D387)</f>
        <v>44</v>
      </c>
      <c r="E384" s="17">
        <f>IF(OR('01_raw_data'!E387="", LOWER(TRIM('01_raw_data'!E387))="not available"), "Missing", '01_raw_data'!E387)</f>
        <v>29932</v>
      </c>
      <c r="F384" t="str">
        <f t="shared" si="5"/>
        <v>Valid</v>
      </c>
      <c r="G384" t="str">
        <f>_xlfn.XLOOKUP(UPPER(TRIM('01_raw_data'!F387)),'04_departments'!A387:A442,'04_departments'!C387:C442,"Needs Review")</f>
        <v>Needs Review</v>
      </c>
      <c r="H384" t="str">
        <f>_xlfn.XLOOKUP('01_clean_data'!G384, '04_departments'!$C$5:$C$60,'04_departments'!$D$5:$D$60,"Needs Review")</f>
        <v>Needs Review</v>
      </c>
      <c r="I384" t="str">
        <f>PROPER(TRIM('01_raw_data'!H387))</f>
        <v>Operations Manager</v>
      </c>
      <c r="J384" t="str">
        <f>IFERROR(UPPER('01_raw_data'!I387), "")</f>
        <v>L5</v>
      </c>
      <c r="K384" t="str">
        <f>IFERROR(UPPER('01_raw_data'!J387), "")</f>
        <v>M017</v>
      </c>
      <c r="L384" t="str">
        <f>IFERROR(VLOOKUP(K384,'05_manager_mapping'!$A$5:$B$64,2), "Missing")</f>
        <v>Ines Karlsson</v>
      </c>
      <c r="M384" t="str">
        <f>IFERROR(_xlfn.XLOOKUP('01_raw_data'!L387,'06_location_master'!$B$5:$B$60,'06_location_master'!$C$5:$C$60), "Missing Location")</f>
        <v>Lille</v>
      </c>
      <c r="N384" t="str">
        <f>IFERROR(_xlfn.XLOOKUP(M384,'06_location_master'!$C$5:$C$60,'06_location_master'!$D$5:$D$60), "Missing Country")</f>
        <v>France</v>
      </c>
      <c r="O384" t="str">
        <f>IFERROR(_xlfn.XLOOKUP(M384,'06_location_master'!$C$5:$C$60,'06_location_master'!$E$5:$E$60), "Missing State")</f>
        <v>Hauts-de-France</v>
      </c>
      <c r="P384" s="17">
        <f>IFERROR(--'01_raw_data'!O387,"Missing Date")</f>
        <v>45549</v>
      </c>
      <c r="Q384" s="17" t="str">
        <f>IF(TRIM('01_raw_data'!P387)="","", IFERROR('01_raw_data'!P387, "check"))</f>
        <v/>
      </c>
      <c r="R384" t="str">
        <f>IFERROR(IF(OR(UPPER(TRIM('01_raw_data'!Q387))="A",UPPER(TRIM('01_raw_data'!Q387)="ACTVE"),UPPER(TRIM('01_raw_data'!Q387))="ACTIVE"), "Active", IF(OR(UPPER(TRIM('01_raw_data'!Q387)="INACTIVE"),UPPER(TRIM('01_raw_data'!Q387))="INACTVE"),"Inactive",IF(OR(UPPER(TRIM('01_raw_data'!Q387))="EXITED"), "Exited", IF(OR(UPPER(TRIM('01_raw_data'!Q387))="TERMINATED"), "Terminated", IF(OR(UPPER(TRIM('01_raw_data'!Q387))="LEFT"),"Left",IF(OR(UPPER(TRIM('01_raw_data'!Q387))="RESIGNED"),"Resigned")))))),"Check")</f>
        <v>Active</v>
      </c>
      <c r="S384" s="19">
        <f>IFERROR(IF(VALUE('01_raw_data'!R387)&gt;0,VALUE('01_raw_data'!R387),"Check"),"Check")</f>
        <v>138000</v>
      </c>
      <c r="T384" s="19">
        <f>IFERROR(IF(VALUE('01_raw_data'!S387)&gt;0, VALUE('01_raw_data'!S387), "Check"), "Check")</f>
        <v>4100</v>
      </c>
      <c r="U384">
        <f>IFERROR(VLOOKUP(UPPER(TRIM('01_raw_data'!T387)),'07_performance_master'!$A$5:$B$14,2,FALSE),"Check")</f>
        <v>2</v>
      </c>
      <c r="V384">
        <f>IFERROR(IF(VALUE('01_raw_data'!U387)&gt;0,VALUE('01_raw_data'!U387),"Check"),"Check")</f>
        <v>43</v>
      </c>
      <c r="W384">
        <f>IFERROR(IF(VALUE('01_raw_data'!V387)&gt;=0, VALUE('01_raw_data'!V387), "Check"), "Check")</f>
        <v>28</v>
      </c>
      <c r="X384">
        <f>IFERROR(IF(VALUE('01_raw_data'!W387)&gt;=0, VALUE('01_raw_data'!W387),"Check"), "Check")</f>
        <v>9</v>
      </c>
      <c r="Y384">
        <f>IFERROR(IF(AND(VALUE('01_raw_data'!X387)&gt;=0, VALUE('01_raw_data'!X387)&lt;=100), VALUE('01_raw_data'!X387), "Check"), "Check")</f>
        <v>47</v>
      </c>
      <c r="Z384" t="str">
        <f>IFERROR(IF(OR(UPPER(TRIM('01_raw_data'!Y387))="YES", UPPER(TRIM('01_raw_data'!Y387))="PROMOTED"),"Promoted", IF(OR(UPPER(TRIM('01_raw_data'!Y387))="NO",UPPER(TRIM('01_raw_data'!Y387))="NOT PROMOTED"), "Not Promoted", "Check")),"Check")</f>
        <v>Not Promoted</v>
      </c>
      <c r="AA384" t="str">
        <f>IFERROR(PROPER(TRIM('01_raw_data'!Z387)), "")</f>
        <v>High School</v>
      </c>
      <c r="AB384" t="str">
        <f>IFERROR(PROPER(TRIM('01_raw_data'!AA387)),"")</f>
        <v>Company Careers Page</v>
      </c>
      <c r="AC384" t="str">
        <f>IFERROR(IF(UPPER(TRIM('01_raw_data'!AB387))="HYBRID","Hybrid",IF(OR(UPPER(TRIM('01_raw_data'!AB387))="REMOTE",UPPER(TRIM('01_raw_data'!AB387))="WFH",UPPER(TRIM('01_raw_data'!AB387))="WORK FROM HOME"),"Remote",IF(OR(UPPER(TRIM('01_raw_data'!AB387))="ONSITE",UPPER(TRIM('01_raw_data'!AB387))="ON-SITE",UPPER(TRIM('01_raw_data'!AB387))="OFFICE"),"Office"))),"Check")</f>
        <v>Hybrid</v>
      </c>
      <c r="AD384" t="str">
        <f>IFERROR(VLOOKUP(UPPER(TRIM('01_raw_data'!AC387)),'09_cost_center'!$A$5:$E$19,1,FALSE), "Check")</f>
        <v>EU-CC401</v>
      </c>
      <c r="AE384" t="str">
        <f>IFERROR(IF(OR(UPPER(TRIM('01_raw_data'!AD387))="CONTRACT", UPPER(TRIM('01_raw_data'!AD387))="CONTRACTOR"), "Contract", IF(OR(PROPER(TRIM('01_raw_data'!AD387))="FTE", UPPER(TRIM('01_raw_data'!AD387))="FULL TIME", UPPER(TRIM('01_raw_data'!AD387))="FULL-TIME"), "Full Time", IF(OR(UPPER(TRIM('01_raw_data'!AD387))="INTERN", UPPER(TRIM('01_raw_data'!AD387))="INTERNSHIP"), "Intern", IF(OR(UPPER(TRIM('01_raw_data'!AD387))="PART TIME", UPPER(TRIM('01_raw_data'!AD387))="PART-TIME"), "Part Time")))), "Check")</f>
        <v>Full Time</v>
      </c>
      <c r="AF384">
        <f>IFERROR(IF(AND(VALUE('01_raw_data'!AE387)&gt;=0,VALUE('01_raw_data'!AE387)&lt;=100), VALUE('01_raw_data'!AE387), "Check"), "Check")</f>
        <v>50</v>
      </c>
    </row>
    <row r="385" spans="1:32" x14ac:dyDescent="0.2">
      <c r="A385" t="str">
        <f>"E"&amp;TEXT(VALUE(SUBSTITUTE(UPPER(TRIM('01_raw_data'!A388)),"E","")),"0000")</f>
        <v>E0384</v>
      </c>
      <c r="B385" t="str">
        <f>IF('01_raw_data'!B388="", "", PROPER(TRIM('01_raw_data'!B388)))</f>
        <v>Hugo Walker</v>
      </c>
      <c r="C385" t="str">
        <f>_xlfn.XLOOKUP(PROPER(TRIM('01_raw_data'!C388)),'03_lookups'!$A$4:$A$9,'03_lookups'!$B$4:$B$9,"Needs Review")</f>
        <v>Male</v>
      </c>
      <c r="D385">
        <f>VALUE('01_raw_data'!D388)</f>
        <v>60</v>
      </c>
      <c r="E385" s="17">
        <f>IF(OR('01_raw_data'!E388="", LOWER(TRIM('01_raw_data'!E388))="not available"), "Missing", '01_raw_data'!E388)</f>
        <v>24192</v>
      </c>
      <c r="F385" t="str">
        <f t="shared" si="5"/>
        <v>Valid</v>
      </c>
      <c r="G385" t="str">
        <f>_xlfn.XLOOKUP(UPPER(TRIM('01_raw_data'!F388)),'04_departments'!A388:A443,'04_departments'!C388:C443,"Needs Review")</f>
        <v>Needs Review</v>
      </c>
      <c r="H385" t="str">
        <f>_xlfn.XLOOKUP('01_clean_data'!G385, '04_departments'!$C$5:$C$60,'04_departments'!$D$5:$D$60,"Needs Review")</f>
        <v>Needs Review</v>
      </c>
      <c r="I385" t="str">
        <f>PROPER(TRIM('01_raw_data'!H388))</f>
        <v>Software Engineer</v>
      </c>
      <c r="J385" t="str">
        <f>IFERROR(UPPER('01_raw_data'!I388), "")</f>
        <v>L2</v>
      </c>
      <c r="K385" t="str">
        <f>IFERROR(UPPER('01_raw_data'!J388), "")</f>
        <v>M030</v>
      </c>
      <c r="L385" t="str">
        <f>IFERROR(VLOOKUP(K385,'05_manager_mapping'!$A$5:$B$64,2), "Missing")</f>
        <v>Sem Thomas</v>
      </c>
      <c r="M385" t="str">
        <f>IFERROR(_xlfn.XLOOKUP('01_raw_data'!L388,'06_location_master'!$B$5:$B$60,'06_location_master'!$C$5:$C$60), "Missing Location")</f>
        <v>London</v>
      </c>
      <c r="N385" t="str">
        <f>IFERROR(_xlfn.XLOOKUP(M385,'06_location_master'!$C$5:$C$60,'06_location_master'!$D$5:$D$60), "Missing Country")</f>
        <v>United Kingdom</v>
      </c>
      <c r="O385" t="str">
        <f>IFERROR(_xlfn.XLOOKUP(M385,'06_location_master'!$C$5:$C$60,'06_location_master'!$E$5:$E$60), "Missing State")</f>
        <v>England</v>
      </c>
      <c r="P385" s="17">
        <f>IFERROR(--'01_raw_data'!O388,"Missing Date")</f>
        <v>44747</v>
      </c>
      <c r="Q385" s="17" t="str">
        <f>IF(TRIM('01_raw_data'!P388)="","", IFERROR('01_raw_data'!P388, "check"))</f>
        <v/>
      </c>
      <c r="R385" t="str">
        <f>IFERROR(IF(OR(UPPER(TRIM('01_raw_data'!Q388))="A",UPPER(TRIM('01_raw_data'!Q388)="ACTVE"),UPPER(TRIM('01_raw_data'!Q388))="ACTIVE"), "Active", IF(OR(UPPER(TRIM('01_raw_data'!Q388)="INACTIVE"),UPPER(TRIM('01_raw_data'!Q388))="INACTVE"),"Inactive",IF(OR(UPPER(TRIM('01_raw_data'!Q388))="EXITED"), "Exited", IF(OR(UPPER(TRIM('01_raw_data'!Q388))="TERMINATED"), "Terminated", IF(OR(UPPER(TRIM('01_raw_data'!Q388))="LEFT"),"Left",IF(OR(UPPER(TRIM('01_raw_data'!Q388))="RESIGNED"),"Resigned")))))),"Check")</f>
        <v>Active</v>
      </c>
      <c r="S385" s="19">
        <f>IFERROR(IF(VALUE('01_raw_data'!R388)&gt;0,VALUE('01_raw_data'!R388),"Check"),"Check")</f>
        <v>61000</v>
      </c>
      <c r="T385" s="19">
        <f>IFERROR(IF(VALUE('01_raw_data'!S388)&gt;0, VALUE('01_raw_data'!S388), "Check"), "Check")</f>
        <v>1200</v>
      </c>
      <c r="U385">
        <f>IFERROR(VLOOKUP(UPPER(TRIM('01_raw_data'!T388)),'07_performance_master'!$A$5:$B$14,2,FALSE),"Check")</f>
        <v>2</v>
      </c>
      <c r="V385" t="str">
        <f>IFERROR(IF(VALUE('01_raw_data'!U388)&gt;0,VALUE('01_raw_data'!U388),"Check"),"Check")</f>
        <v>Check</v>
      </c>
      <c r="W385">
        <f>IFERROR(IF(VALUE('01_raw_data'!V388)&gt;=0, VALUE('01_raw_data'!V388), "Check"), "Check")</f>
        <v>12</v>
      </c>
      <c r="X385">
        <f>IFERROR(IF(VALUE('01_raw_data'!W388)&gt;=0, VALUE('01_raw_data'!W388),"Check"), "Check")</f>
        <v>0</v>
      </c>
      <c r="Y385">
        <f>IFERROR(IF(AND(VALUE('01_raw_data'!X388)&gt;=0, VALUE('01_raw_data'!X388)&lt;=100), VALUE('01_raw_data'!X388), "Check"), "Check")</f>
        <v>63</v>
      </c>
      <c r="Z385" t="str">
        <f>IFERROR(IF(OR(UPPER(TRIM('01_raw_data'!Y388))="YES", UPPER(TRIM('01_raw_data'!Y388))="PROMOTED"),"Promoted", IF(OR(UPPER(TRIM('01_raw_data'!Y388))="NO",UPPER(TRIM('01_raw_data'!Y388))="NOT PROMOTED"), "Not Promoted", "Check")),"Check")</f>
        <v>Not Promoted</v>
      </c>
      <c r="AA385" t="str">
        <f>IFERROR(PROPER(TRIM('01_raw_data'!Z388)), "")</f>
        <v>Bachelor'S</v>
      </c>
      <c r="AB385" t="str">
        <f>IFERROR(PROPER(TRIM('01_raw_data'!AA388)),"")</f>
        <v>Linkedin</v>
      </c>
      <c r="AC385" t="str">
        <f>IFERROR(IF(UPPER(TRIM('01_raw_data'!AB388))="HYBRID","Hybrid",IF(OR(UPPER(TRIM('01_raw_data'!AB388))="REMOTE",UPPER(TRIM('01_raw_data'!AB388))="WFH",UPPER(TRIM('01_raw_data'!AB388))="WORK FROM HOME"),"Remote",IF(OR(UPPER(TRIM('01_raw_data'!AB388))="ONSITE",UPPER(TRIM('01_raw_data'!AB388))="ON-SITE",UPPER(TRIM('01_raw_data'!AB388))="OFFICE"),"Office"))),"Check")</f>
        <v>Hybrid</v>
      </c>
      <c r="AD385" t="str">
        <f>IFERROR(VLOOKUP(UPPER(TRIM('01_raw_data'!AC388)),'09_cost_center'!$A$5:$E$19,1,FALSE), "Check")</f>
        <v>EU-CC101</v>
      </c>
      <c r="AE385" t="str">
        <f>IFERROR(IF(OR(UPPER(TRIM('01_raw_data'!AD388))="CONTRACT", UPPER(TRIM('01_raw_data'!AD388))="CONTRACTOR"), "Contract", IF(OR(PROPER(TRIM('01_raw_data'!AD388))="FTE", UPPER(TRIM('01_raw_data'!AD388))="FULL TIME", UPPER(TRIM('01_raw_data'!AD388))="FULL-TIME"), "Full Time", IF(OR(UPPER(TRIM('01_raw_data'!AD388))="INTERN", UPPER(TRIM('01_raw_data'!AD388))="INTERNSHIP"), "Intern", IF(OR(UPPER(TRIM('01_raw_data'!AD388))="PART TIME", UPPER(TRIM('01_raw_data'!AD388))="PART-TIME"), "Part Time")))), "Check")</f>
        <v>Full Time</v>
      </c>
      <c r="AF385">
        <f>IFERROR(IF(AND(VALUE('01_raw_data'!AE388)&gt;=0,VALUE('01_raw_data'!AE388)&lt;=100), VALUE('01_raw_data'!AE388), "Check"), "Check")</f>
        <v>50</v>
      </c>
    </row>
    <row r="386" spans="1:32" x14ac:dyDescent="0.2">
      <c r="A386" t="str">
        <f>"E"&amp;TEXT(VALUE(SUBSTITUTE(UPPER(TRIM('01_raw_data'!A389)),"E","")),"0000")</f>
        <v>E0385</v>
      </c>
      <c r="B386" t="str">
        <f>IF('01_raw_data'!B389="", "", PROPER(TRIM('01_raw_data'!B389)))</f>
        <v>Oscar Persson</v>
      </c>
      <c r="C386" t="str">
        <f>_xlfn.XLOOKUP(PROPER(TRIM('01_raw_data'!C389)),'03_lookups'!$A$4:$A$9,'03_lookups'!$B$4:$B$9,"Needs Review")</f>
        <v>Female</v>
      </c>
      <c r="D386">
        <f>VALUE('01_raw_data'!D389)</f>
        <v>54</v>
      </c>
      <c r="E386" s="17">
        <f>IF(OR('01_raw_data'!E389="", LOWER(TRIM('01_raw_data'!E389))="not available"), "Missing", '01_raw_data'!E389)</f>
        <v>26382</v>
      </c>
      <c r="F386" t="str">
        <f t="shared" si="5"/>
        <v>Valid</v>
      </c>
      <c r="G386" t="str">
        <f>_xlfn.XLOOKUP(UPPER(TRIM('01_raw_data'!F389)),'04_departments'!A389:A444,'04_departments'!C389:C444,"Needs Review")</f>
        <v>Needs Review</v>
      </c>
      <c r="H386" t="str">
        <f>_xlfn.XLOOKUP('01_clean_data'!G386, '04_departments'!$C$5:$C$60,'04_departments'!$D$5:$D$60,"Needs Review")</f>
        <v>Needs Review</v>
      </c>
      <c r="I386" t="str">
        <f>PROPER(TRIM('01_raw_data'!H389))</f>
        <v>Engineering Lead</v>
      </c>
      <c r="J386" t="str">
        <f>IFERROR(UPPER('01_raw_data'!I389), "")</f>
        <v xml:space="preserve"> L4 </v>
      </c>
      <c r="K386" t="str">
        <f>IFERROR(UPPER('01_raw_data'!J389), "")</f>
        <v>M044</v>
      </c>
      <c r="L386" t="str">
        <f>IFERROR(VLOOKUP(K386,'05_manager_mapping'!$A$5:$B$64,2), "Missing")</f>
        <v>Sophia Russo</v>
      </c>
      <c r="M386" t="str">
        <f>IFERROR(_xlfn.XLOOKUP('01_raw_data'!L389,'06_location_master'!$B$5:$B$60,'06_location_master'!$C$5:$C$60), "Missing Location")</f>
        <v>Eindhoven</v>
      </c>
      <c r="N386" t="str">
        <f>IFERROR(_xlfn.XLOOKUP(M386,'06_location_master'!$C$5:$C$60,'06_location_master'!$D$5:$D$60), "Missing Country")</f>
        <v>Netherlands</v>
      </c>
      <c r="O386" t="str">
        <f>IFERROR(_xlfn.XLOOKUP(M386,'06_location_master'!$C$5:$C$60,'06_location_master'!$E$5:$E$60), "Missing State")</f>
        <v>North Brabant</v>
      </c>
      <c r="P386" s="17">
        <f>IFERROR(--'01_raw_data'!O389,"Missing Date")</f>
        <v>45582</v>
      </c>
      <c r="Q386" s="17" t="str">
        <f>IF(TRIM('01_raw_data'!P389)="","", IFERROR('01_raw_data'!P389, "check"))</f>
        <v/>
      </c>
      <c r="R386" t="str">
        <f>IFERROR(IF(OR(UPPER(TRIM('01_raw_data'!Q389))="A",UPPER(TRIM('01_raw_data'!Q389)="ACTVE"),UPPER(TRIM('01_raw_data'!Q389))="ACTIVE"), "Active", IF(OR(UPPER(TRIM('01_raw_data'!Q389)="INACTIVE"),UPPER(TRIM('01_raw_data'!Q389))="INACTVE"),"Inactive",IF(OR(UPPER(TRIM('01_raw_data'!Q389))="EXITED"), "Exited", IF(OR(UPPER(TRIM('01_raw_data'!Q389))="TERMINATED"), "Terminated", IF(OR(UPPER(TRIM('01_raw_data'!Q389))="LEFT"),"Left",IF(OR(UPPER(TRIM('01_raw_data'!Q389))="RESIGNED"),"Resigned")))))),"Check")</f>
        <v>Active</v>
      </c>
      <c r="S386" s="19" t="str">
        <f>IFERROR(IF(VALUE('01_raw_data'!R389)&gt;0,VALUE('01_raw_data'!R389),"Check"),"Check")</f>
        <v>Check</v>
      </c>
      <c r="T386" s="19">
        <f>IFERROR(IF(VALUE('01_raw_data'!S389)&gt;0, VALUE('01_raw_data'!S389), "Check"), "Check")</f>
        <v>12900</v>
      </c>
      <c r="U386">
        <f>IFERROR(VLOOKUP(UPPER(TRIM('01_raw_data'!T389)),'07_performance_master'!$A$5:$B$14,2,FALSE),"Check")</f>
        <v>5</v>
      </c>
      <c r="V386">
        <f>IFERROR(IF(VALUE('01_raw_data'!U389)&gt;0,VALUE('01_raw_data'!U389),"Check"),"Check")</f>
        <v>23</v>
      </c>
      <c r="W386">
        <f>IFERROR(IF(VALUE('01_raw_data'!V389)&gt;=0, VALUE('01_raw_data'!V389), "Check"), "Check")</f>
        <v>18</v>
      </c>
      <c r="X386">
        <f>IFERROR(IF(VALUE('01_raw_data'!W389)&gt;=0, VALUE('01_raw_data'!W389),"Check"), "Check")</f>
        <v>0</v>
      </c>
      <c r="Y386">
        <f>IFERROR(IF(AND(VALUE('01_raw_data'!X389)&gt;=0, VALUE('01_raw_data'!X389)&lt;=100), VALUE('01_raw_data'!X389), "Check"), "Check")</f>
        <v>98</v>
      </c>
      <c r="Z386" t="str">
        <f>IFERROR(IF(OR(UPPER(TRIM('01_raw_data'!Y389))="YES", UPPER(TRIM('01_raw_data'!Y389))="PROMOTED"),"Promoted", IF(OR(UPPER(TRIM('01_raw_data'!Y389))="NO",UPPER(TRIM('01_raw_data'!Y389))="NOT PROMOTED"), "Not Promoted", "Check")),"Check")</f>
        <v>Not Promoted</v>
      </c>
      <c r="AA386" t="str">
        <f>IFERROR(PROPER(TRIM('01_raw_data'!Z389)), "")</f>
        <v>Bachelor'S</v>
      </c>
      <c r="AB386" t="str">
        <f>IFERROR(PROPER(TRIM('01_raw_data'!AA389)),"")</f>
        <v>Linkedin</v>
      </c>
      <c r="AC386" t="str">
        <f>IFERROR(IF(UPPER(TRIM('01_raw_data'!AB389))="HYBRID","Hybrid",IF(OR(UPPER(TRIM('01_raw_data'!AB389))="REMOTE",UPPER(TRIM('01_raw_data'!AB389))="WFH",UPPER(TRIM('01_raw_data'!AB389))="WORK FROM HOME"),"Remote",IF(OR(UPPER(TRIM('01_raw_data'!AB389))="ONSITE",UPPER(TRIM('01_raw_data'!AB389))="ON-SITE",UPPER(TRIM('01_raw_data'!AB389))="OFFICE"),"Office"))),"Check")</f>
        <v>Office</v>
      </c>
      <c r="AD386" t="str">
        <f>IFERROR(VLOOKUP(UPPER(TRIM('01_raw_data'!AC389)),'09_cost_center'!$A$5:$E$19,1,FALSE), "Check")</f>
        <v>EU-CC101</v>
      </c>
      <c r="AE386" t="str">
        <f>IFERROR(IF(OR(UPPER(TRIM('01_raw_data'!AD389))="CONTRACT", UPPER(TRIM('01_raw_data'!AD389))="CONTRACTOR"), "Contract", IF(OR(PROPER(TRIM('01_raw_data'!AD389))="FTE", UPPER(TRIM('01_raw_data'!AD389))="FULL TIME", UPPER(TRIM('01_raw_data'!AD389))="FULL-TIME"), "Full Time", IF(OR(UPPER(TRIM('01_raw_data'!AD389))="INTERN", UPPER(TRIM('01_raw_data'!AD389))="INTERNSHIP"), "Intern", IF(OR(UPPER(TRIM('01_raw_data'!AD389))="PART TIME", UPPER(TRIM('01_raw_data'!AD389))="PART-TIME"), "Part Time")))), "Check")</f>
        <v>Full Time</v>
      </c>
      <c r="AF386">
        <f>IFERROR(IF(AND(VALUE('01_raw_data'!AE389)&gt;=0,VALUE('01_raw_data'!AE389)&lt;=100), VALUE('01_raw_data'!AE389), "Check"), "Check")</f>
        <v>95</v>
      </c>
    </row>
    <row r="387" spans="1:32" x14ac:dyDescent="0.2">
      <c r="A387" t="str">
        <f>"E"&amp;TEXT(VALUE(SUBSTITUTE(UPPER(TRIM('01_raw_data'!A390)),"E","")),"0000")</f>
        <v>E0386</v>
      </c>
      <c r="B387" t="str">
        <f>IF('01_raw_data'!B390="", "", PROPER(TRIM('01_raw_data'!B390)))</f>
        <v>Axel Persson</v>
      </c>
      <c r="C387" t="str">
        <f>_xlfn.XLOOKUP(PROPER(TRIM('01_raw_data'!C390)),'03_lookups'!$A$4:$A$9,'03_lookups'!$B$4:$B$9,"Needs Review")</f>
        <v>Female</v>
      </c>
      <c r="D387">
        <f>VALUE('01_raw_data'!D390)</f>
        <v>51</v>
      </c>
      <c r="E387" s="17">
        <f>IF(OR('01_raw_data'!E390="", LOWER(TRIM('01_raw_data'!E390))="not available"), "Missing", '01_raw_data'!E390)</f>
        <v>27315</v>
      </c>
      <c r="F387" t="str">
        <f t="shared" ref="F387:F450" si="6">IF(OR(E387="",LOWER(TRIM(E387))="not available"),"Missing",IF(ISNUMBER(E387),"Valid","Needs Review"))</f>
        <v>Valid</v>
      </c>
      <c r="G387" t="str">
        <f>_xlfn.XLOOKUP(UPPER(TRIM('01_raw_data'!F390)),'04_departments'!A390:A445,'04_departments'!C390:C445,"Needs Review")</f>
        <v>Needs Review</v>
      </c>
      <c r="H387" t="str">
        <f>_xlfn.XLOOKUP('01_clean_data'!G387, '04_departments'!$C$5:$C$60,'04_departments'!$D$5:$D$60,"Needs Review")</f>
        <v>Needs Review</v>
      </c>
      <c r="I387" t="str">
        <f>PROPER(TRIM('01_raw_data'!H390))</f>
        <v>Sales Development Representative</v>
      </c>
      <c r="J387" t="str">
        <f>IFERROR(UPPER('01_raw_data'!I390), "")</f>
        <v>L3</v>
      </c>
      <c r="K387" t="str">
        <f>IFERROR(UPPER('01_raw_data'!J390), "")</f>
        <v>M016</v>
      </c>
      <c r="L387" t="str">
        <f>IFERROR(VLOOKUP(K387,'05_manager_mapping'!$A$5:$B$64,2), "Missing")</f>
        <v>Juliette Williams</v>
      </c>
      <c r="M387" t="str">
        <f>IFERROR(_xlfn.XLOOKUP('01_raw_data'!L390,'06_location_master'!$B$5:$B$60,'06_location_master'!$C$5:$C$60), "Missing Location")</f>
        <v>London</v>
      </c>
      <c r="N387" t="str">
        <f>IFERROR(_xlfn.XLOOKUP(M387,'06_location_master'!$C$5:$C$60,'06_location_master'!$D$5:$D$60), "Missing Country")</f>
        <v>United Kingdom</v>
      </c>
      <c r="O387" t="str">
        <f>IFERROR(_xlfn.XLOOKUP(M387,'06_location_master'!$C$5:$C$60,'06_location_master'!$E$5:$E$60), "Missing State")</f>
        <v>England</v>
      </c>
      <c r="P387" s="17">
        <f>IFERROR(--'01_raw_data'!O390,"Missing Date")</f>
        <v>44019</v>
      </c>
      <c r="Q387" s="17" t="str">
        <f>IF(TRIM('01_raw_data'!P390)="","", IFERROR('01_raw_data'!P390, "check"))</f>
        <v/>
      </c>
      <c r="R387" t="str">
        <f>IFERROR(IF(OR(UPPER(TRIM('01_raw_data'!Q390))="A",UPPER(TRIM('01_raw_data'!Q390)="ACTVE"),UPPER(TRIM('01_raw_data'!Q390))="ACTIVE"), "Active", IF(OR(UPPER(TRIM('01_raw_data'!Q390)="INACTIVE"),UPPER(TRIM('01_raw_data'!Q390))="INACTVE"),"Inactive",IF(OR(UPPER(TRIM('01_raw_data'!Q390))="EXITED"), "Exited", IF(OR(UPPER(TRIM('01_raw_data'!Q390))="TERMINATED"), "Terminated", IF(OR(UPPER(TRIM('01_raw_data'!Q390))="LEFT"),"Left",IF(OR(UPPER(TRIM('01_raw_data'!Q390))="RESIGNED"),"Resigned")))))),"Check")</f>
        <v>Active</v>
      </c>
      <c r="S387" s="19">
        <f>IFERROR(IF(VALUE('01_raw_data'!R390)&gt;0,VALUE('01_raw_data'!R390),"Check"),"Check")</f>
        <v>74000</v>
      </c>
      <c r="T387" s="19">
        <f>IFERROR(IF(VALUE('01_raw_data'!S390)&gt;0, VALUE('01_raw_data'!S390), "Check"), "Check")</f>
        <v>3700</v>
      </c>
      <c r="U387">
        <f>IFERROR(VLOOKUP(UPPER(TRIM('01_raw_data'!T390)),'07_performance_master'!$A$5:$B$14,2,FALSE),"Check")</f>
        <v>3</v>
      </c>
      <c r="V387">
        <f>IFERROR(IF(VALUE('01_raw_data'!U390)&gt;0,VALUE('01_raw_data'!U390),"Check"),"Check")</f>
        <v>25</v>
      </c>
      <c r="W387">
        <f>IFERROR(IF(VALUE('01_raw_data'!V390)&gt;=0, VALUE('01_raw_data'!V390), "Check"), "Check")</f>
        <v>8</v>
      </c>
      <c r="X387">
        <f>IFERROR(IF(VALUE('01_raw_data'!W390)&gt;=0, VALUE('01_raw_data'!W390),"Check"), "Check")</f>
        <v>12</v>
      </c>
      <c r="Y387">
        <f>IFERROR(IF(AND(VALUE('01_raw_data'!X390)&gt;=0, VALUE('01_raw_data'!X390)&lt;=100), VALUE('01_raw_data'!X390), "Check"), "Check")</f>
        <v>71</v>
      </c>
      <c r="Z387" t="str">
        <f>IFERROR(IF(OR(UPPER(TRIM('01_raw_data'!Y390))="YES", UPPER(TRIM('01_raw_data'!Y390))="PROMOTED"),"Promoted", IF(OR(UPPER(TRIM('01_raw_data'!Y390))="NO",UPPER(TRIM('01_raw_data'!Y390))="NOT PROMOTED"), "Not Promoted", "Check")),"Check")</f>
        <v>Not Promoted</v>
      </c>
      <c r="AA387" t="str">
        <f>IFERROR(PROPER(TRIM('01_raw_data'!Z390)), "")</f>
        <v>Diploma</v>
      </c>
      <c r="AB387" t="str">
        <f>IFERROR(PROPER(TRIM('01_raw_data'!AA390)),"")</f>
        <v>University Hiring</v>
      </c>
      <c r="AC387" t="str">
        <f>IFERROR(IF(UPPER(TRIM('01_raw_data'!AB390))="HYBRID","Hybrid",IF(OR(UPPER(TRIM('01_raw_data'!AB390))="REMOTE",UPPER(TRIM('01_raw_data'!AB390))="WFH",UPPER(TRIM('01_raw_data'!AB390))="WORK FROM HOME"),"Remote",IF(OR(UPPER(TRIM('01_raw_data'!AB390))="ONSITE",UPPER(TRIM('01_raw_data'!AB390))="ON-SITE",UPPER(TRIM('01_raw_data'!AB390))="OFFICE"),"Office"))),"Check")</f>
        <v>Hybrid</v>
      </c>
      <c r="AD387" t="str">
        <f>IFERROR(VLOOKUP(UPPER(TRIM('01_raw_data'!AC390)),'09_cost_center'!$A$5:$E$19,1,FALSE), "Check")</f>
        <v>EU-CC201</v>
      </c>
      <c r="AE387" t="str">
        <f>IFERROR(IF(OR(UPPER(TRIM('01_raw_data'!AD390))="CONTRACT", UPPER(TRIM('01_raw_data'!AD390))="CONTRACTOR"), "Contract", IF(OR(PROPER(TRIM('01_raw_data'!AD390))="FTE", UPPER(TRIM('01_raw_data'!AD390))="FULL TIME", UPPER(TRIM('01_raw_data'!AD390))="FULL-TIME"), "Full Time", IF(OR(UPPER(TRIM('01_raw_data'!AD390))="INTERN", UPPER(TRIM('01_raw_data'!AD390))="INTERNSHIP"), "Intern", IF(OR(UPPER(TRIM('01_raw_data'!AD390))="PART TIME", UPPER(TRIM('01_raw_data'!AD390))="PART-TIME"), "Part Time")))), "Check")</f>
        <v>Full Time</v>
      </c>
      <c r="AF387">
        <f>IFERROR(IF(AND(VALUE('01_raw_data'!AE390)&gt;=0,VALUE('01_raw_data'!AE390)&lt;=100), VALUE('01_raw_data'!AE390), "Check"), "Check")</f>
        <v>62.1</v>
      </c>
    </row>
    <row r="388" spans="1:32" x14ac:dyDescent="0.2">
      <c r="A388" t="str">
        <f>"E"&amp;TEXT(VALUE(SUBSTITUTE(UPPER(TRIM('01_raw_data'!A391)),"E","")),"0000")</f>
        <v>E0387</v>
      </c>
      <c r="B388" t="str">
        <f>IF('01_raw_data'!B391="", "", PROPER(TRIM('01_raw_data'!B391)))</f>
        <v>Emma Robert</v>
      </c>
      <c r="C388" t="str">
        <f>_xlfn.XLOOKUP(PROPER(TRIM('01_raw_data'!C391)),'03_lookups'!$A$4:$A$9,'03_lookups'!$B$4:$B$9,"Needs Review")</f>
        <v>Female</v>
      </c>
      <c r="D388">
        <f>VALUE('01_raw_data'!D391)</f>
        <v>24</v>
      </c>
      <c r="E388" s="17">
        <f>IF(OR('01_raw_data'!E391="", LOWER(TRIM('01_raw_data'!E391))="not available"), "Missing", '01_raw_data'!E391)</f>
        <v>37298</v>
      </c>
      <c r="F388" t="str">
        <f t="shared" si="6"/>
        <v>Valid</v>
      </c>
      <c r="G388" t="str">
        <f>_xlfn.XLOOKUP(UPPER(TRIM('01_raw_data'!F391)),'04_departments'!A391:A446,'04_departments'!C391:C446,"Needs Review")</f>
        <v>Needs Review</v>
      </c>
      <c r="H388" t="str">
        <f>_xlfn.XLOOKUP('01_clean_data'!G388, '04_departments'!$C$5:$C$60,'04_departments'!$D$5:$D$60,"Needs Review")</f>
        <v>Needs Review</v>
      </c>
      <c r="I388" t="str">
        <f>PROPER(TRIM('01_raw_data'!H391))</f>
        <v>Senior Data Analyst</v>
      </c>
      <c r="J388" t="str">
        <f>IFERROR(UPPER('01_raw_data'!I391), "")</f>
        <v>L6</v>
      </c>
      <c r="K388" t="str">
        <f>IFERROR(UPPER('01_raw_data'!J391), "")</f>
        <v>M003</v>
      </c>
      <c r="L388" t="str">
        <f>IFERROR(VLOOKUP(K388,'05_manager_mapping'!$A$5:$B$64,2), "Missing")</f>
        <v>Sarah Lopez</v>
      </c>
      <c r="M388" t="str">
        <f>IFERROR(_xlfn.XLOOKUP('01_raw_data'!L391,'06_location_master'!$B$5:$B$60,'06_location_master'!$C$5:$C$60), "Missing Location")</f>
        <v>Eindhoven</v>
      </c>
      <c r="N388" t="str">
        <f>IFERROR(_xlfn.XLOOKUP(M388,'06_location_master'!$C$5:$C$60,'06_location_master'!$D$5:$D$60), "Missing Country")</f>
        <v>Netherlands</v>
      </c>
      <c r="O388" t="str">
        <f>IFERROR(_xlfn.XLOOKUP(M388,'06_location_master'!$C$5:$C$60,'06_location_master'!$E$5:$E$60), "Missing State")</f>
        <v>North Brabant</v>
      </c>
      <c r="P388" s="17">
        <f>IFERROR(--'01_raw_data'!O391,"Missing Date")</f>
        <v>45293</v>
      </c>
      <c r="Q388" s="17" t="str">
        <f>IF(TRIM('01_raw_data'!P391)="","", IFERROR('01_raw_data'!P391, "check"))</f>
        <v/>
      </c>
      <c r="R388" t="str">
        <f>IFERROR(IF(OR(UPPER(TRIM('01_raw_data'!Q391))="A",UPPER(TRIM('01_raw_data'!Q391)="ACTVE"),UPPER(TRIM('01_raw_data'!Q391))="ACTIVE"), "Active", IF(OR(UPPER(TRIM('01_raw_data'!Q391)="INACTIVE"),UPPER(TRIM('01_raw_data'!Q391))="INACTVE"),"Inactive",IF(OR(UPPER(TRIM('01_raw_data'!Q391))="EXITED"), "Exited", IF(OR(UPPER(TRIM('01_raw_data'!Q391))="TERMINATED"), "Terminated", IF(OR(UPPER(TRIM('01_raw_data'!Q391))="LEFT"),"Left",IF(OR(UPPER(TRIM('01_raw_data'!Q391))="RESIGNED"),"Resigned")))))),"Check")</f>
        <v>Active</v>
      </c>
      <c r="S388" s="19">
        <f>IFERROR(IF(VALUE('01_raw_data'!R391)&gt;0,VALUE('01_raw_data'!R391),"Check"),"Check")</f>
        <v>188000</v>
      </c>
      <c r="T388" s="19">
        <f>IFERROR(IF(VALUE('01_raw_data'!S391)&gt;0, VALUE('01_raw_data'!S391), "Check"), "Check")</f>
        <v>1900</v>
      </c>
      <c r="U388">
        <f>IFERROR(VLOOKUP(UPPER(TRIM('01_raw_data'!T391)),'07_performance_master'!$A$5:$B$14,2,FALSE),"Check")</f>
        <v>1</v>
      </c>
      <c r="V388">
        <f>IFERROR(IF(VALUE('01_raw_data'!U391)&gt;0,VALUE('01_raw_data'!U391),"Check"),"Check")</f>
        <v>17</v>
      </c>
      <c r="W388">
        <f>IFERROR(IF(VALUE('01_raw_data'!V391)&gt;=0, VALUE('01_raw_data'!V391), "Check"), "Check")</f>
        <v>19</v>
      </c>
      <c r="X388">
        <f>IFERROR(IF(VALUE('01_raw_data'!W391)&gt;=0, VALUE('01_raw_data'!W391),"Check"), "Check")</f>
        <v>7</v>
      </c>
      <c r="Y388">
        <f>IFERROR(IF(AND(VALUE('01_raw_data'!X391)&gt;=0, VALUE('01_raw_data'!X391)&lt;=100), VALUE('01_raw_data'!X391), "Check"), "Check")</f>
        <v>57</v>
      </c>
      <c r="Z388" t="str">
        <f>IFERROR(IF(OR(UPPER(TRIM('01_raw_data'!Y391))="YES", UPPER(TRIM('01_raw_data'!Y391))="PROMOTED"),"Promoted", IF(OR(UPPER(TRIM('01_raw_data'!Y391))="NO",UPPER(TRIM('01_raw_data'!Y391))="NOT PROMOTED"), "Not Promoted", "Check")),"Check")</f>
        <v>Not Promoted</v>
      </c>
      <c r="AA388" t="str">
        <f>IFERROR(PROPER(TRIM('01_raw_data'!Z391)), "")</f>
        <v>Master'S</v>
      </c>
      <c r="AB388" t="str">
        <f>IFERROR(PROPER(TRIM('01_raw_data'!AA391)),"")</f>
        <v>Agency</v>
      </c>
      <c r="AC388" t="str">
        <f>IFERROR(IF(UPPER(TRIM('01_raw_data'!AB391))="HYBRID","Hybrid",IF(OR(UPPER(TRIM('01_raw_data'!AB391))="REMOTE",UPPER(TRIM('01_raw_data'!AB391))="WFH",UPPER(TRIM('01_raw_data'!AB391))="WORK FROM HOME"),"Remote",IF(OR(UPPER(TRIM('01_raw_data'!AB391))="ONSITE",UPPER(TRIM('01_raw_data'!AB391))="ON-SITE",UPPER(TRIM('01_raw_data'!AB391))="OFFICE"),"Office"))),"Check")</f>
        <v>Remote</v>
      </c>
      <c r="AD388" t="str">
        <f>IFERROR(VLOOKUP(UPPER(TRIM('01_raw_data'!AC391)),'09_cost_center'!$A$5:$E$19,1,FALSE), "Check")</f>
        <v>EU-CC103</v>
      </c>
      <c r="AE388" t="str">
        <f>IFERROR(IF(OR(UPPER(TRIM('01_raw_data'!AD391))="CONTRACT", UPPER(TRIM('01_raw_data'!AD391))="CONTRACTOR"), "Contract", IF(OR(PROPER(TRIM('01_raw_data'!AD391))="FTE", UPPER(TRIM('01_raw_data'!AD391))="FULL TIME", UPPER(TRIM('01_raw_data'!AD391))="FULL-TIME"), "Full Time", IF(OR(UPPER(TRIM('01_raw_data'!AD391))="INTERN", UPPER(TRIM('01_raw_data'!AD391))="INTERNSHIP"), "Intern", IF(OR(UPPER(TRIM('01_raw_data'!AD391))="PART TIME", UPPER(TRIM('01_raw_data'!AD391))="PART-TIME"), "Part Time")))), "Check")</f>
        <v>Full Time</v>
      </c>
      <c r="AF388">
        <f>IFERROR(IF(AND(VALUE('01_raw_data'!AE391)&gt;=0,VALUE('01_raw_data'!AE391)&lt;=100), VALUE('01_raw_data'!AE391), "Check"), "Check")</f>
        <v>39.700000000000003</v>
      </c>
    </row>
    <row r="389" spans="1:32" x14ac:dyDescent="0.2">
      <c r="A389" t="str">
        <f>"E"&amp;TEXT(VALUE(SUBSTITUTE(UPPER(TRIM('01_raw_data'!A392)),"E","")),"0000")</f>
        <v>E0388</v>
      </c>
      <c r="B389" t="str">
        <f>IF('01_raw_data'!B392="", "", PROPER(TRIM('01_raw_data'!B392)))</f>
        <v>Paul Wisniewski</v>
      </c>
      <c r="C389" t="str">
        <f>_xlfn.XLOOKUP(PROPER(TRIM('01_raw_data'!C392)),'03_lookups'!$A$4:$A$9,'03_lookups'!$B$4:$B$9,"Needs Review")</f>
        <v>Male</v>
      </c>
      <c r="D389">
        <f>VALUE('01_raw_data'!D392)</f>
        <v>54</v>
      </c>
      <c r="E389" s="17" t="str">
        <f>IF(OR('01_raw_data'!E392="", LOWER(TRIM('01_raw_data'!E392))="not available"), "Missing", '01_raw_data'!E392)</f>
        <v>04-24-1972</v>
      </c>
      <c r="F389" t="str">
        <f t="shared" si="6"/>
        <v>Needs Review</v>
      </c>
      <c r="G389" t="str">
        <f>_xlfn.XLOOKUP(UPPER(TRIM('01_raw_data'!F392)),'04_departments'!A392:A447,'04_departments'!C392:C447,"Needs Review")</f>
        <v>Needs Review</v>
      </c>
      <c r="H389" t="str">
        <f>_xlfn.XLOOKUP('01_clean_data'!G389, '04_departments'!$C$5:$C$60,'04_departments'!$D$5:$D$60,"Needs Review")</f>
        <v>Needs Review</v>
      </c>
      <c r="I389" t="str">
        <f>PROPER(TRIM('01_raw_data'!H392))</f>
        <v>Customer Success Manager</v>
      </c>
      <c r="J389" t="str">
        <f>IFERROR(UPPER('01_raw_data'!I392), "")</f>
        <v>L4</v>
      </c>
      <c r="K389" t="str">
        <f>IFERROR(UPPER('01_raw_data'!J392), "")</f>
        <v>M054</v>
      </c>
      <c r="L389" t="str">
        <f>IFERROR(VLOOKUP(K389,'05_manager_mapping'!$A$5:$B$64,2), "Missing")</f>
        <v>Isla Eriksson</v>
      </c>
      <c r="M389" t="str">
        <f>IFERROR(_xlfn.XLOOKUP('01_raw_data'!L392,'06_location_master'!$B$5:$B$60,'06_location_master'!$C$5:$C$60), "Missing Location")</f>
        <v>Missing Location</v>
      </c>
      <c r="N389" t="str">
        <f>IFERROR(_xlfn.XLOOKUP(M389,'06_location_master'!$C$5:$C$60,'06_location_master'!$D$5:$D$60), "Missing Country")</f>
        <v>Missing Country</v>
      </c>
      <c r="O389" t="str">
        <f>IFERROR(_xlfn.XLOOKUP(M389,'06_location_master'!$C$5:$C$60,'06_location_master'!$E$5:$E$60), "Missing State")</f>
        <v>Missing State</v>
      </c>
      <c r="P389" s="17">
        <f>IFERROR(--'01_raw_data'!O392,"Missing Date")</f>
        <v>45301</v>
      </c>
      <c r="Q389" s="17">
        <f>IF(TRIM('01_raw_data'!P392)="","", IFERROR('01_raw_data'!P392, "check"))</f>
        <v>46089</v>
      </c>
      <c r="R389" t="str">
        <f>IFERROR(IF(OR(UPPER(TRIM('01_raw_data'!Q392))="A",UPPER(TRIM('01_raw_data'!Q392)="ACTVE"),UPPER(TRIM('01_raw_data'!Q392))="ACTIVE"), "Active", IF(OR(UPPER(TRIM('01_raw_data'!Q392)="INACTIVE"),UPPER(TRIM('01_raw_data'!Q392))="INACTVE"),"Inactive",IF(OR(UPPER(TRIM('01_raw_data'!Q392))="EXITED"), "Exited", IF(OR(UPPER(TRIM('01_raw_data'!Q392))="TERMINATED"), "Terminated", IF(OR(UPPER(TRIM('01_raw_data'!Q392))="LEFT"),"Left",IF(OR(UPPER(TRIM('01_raw_data'!Q392))="RESIGNED"),"Resigned")))))),"Check")</f>
        <v>Exited</v>
      </c>
      <c r="S389" s="19">
        <f>IFERROR(IF(VALUE('01_raw_data'!R392)&gt;0,VALUE('01_raw_data'!R392),"Check"),"Check")</f>
        <v>109000</v>
      </c>
      <c r="T389" s="19">
        <f>IFERROR(IF(VALUE('01_raw_data'!S392)&gt;0, VALUE('01_raw_data'!S392), "Check"), "Check")</f>
        <v>5400</v>
      </c>
      <c r="U389" t="str">
        <f>IFERROR(VLOOKUP(UPPER(TRIM('01_raw_data'!T392)),'07_performance_master'!$A$5:$B$14,2,FALSE),"Check")</f>
        <v>Check</v>
      </c>
      <c r="V389">
        <f>IFERROR(IF(VALUE('01_raw_data'!U392)&gt;0,VALUE('01_raw_data'!U392),"Check"),"Check")</f>
        <v>40</v>
      </c>
      <c r="W389">
        <f>IFERROR(IF(VALUE('01_raw_data'!V392)&gt;=0, VALUE('01_raw_data'!V392), "Check"), "Check")</f>
        <v>6</v>
      </c>
      <c r="X389">
        <f>IFERROR(IF(VALUE('01_raw_data'!W392)&gt;=0, VALUE('01_raw_data'!W392),"Check"), "Check")</f>
        <v>3</v>
      </c>
      <c r="Y389">
        <f>IFERROR(IF(AND(VALUE('01_raw_data'!X392)&gt;=0, VALUE('01_raw_data'!X392)&lt;=100), VALUE('01_raw_data'!X392), "Check"), "Check")</f>
        <v>40</v>
      </c>
      <c r="Z389" t="str">
        <f>IFERROR(IF(OR(UPPER(TRIM('01_raw_data'!Y392))="YES", UPPER(TRIM('01_raw_data'!Y392))="PROMOTED"),"Promoted", IF(OR(UPPER(TRIM('01_raw_data'!Y392))="NO",UPPER(TRIM('01_raw_data'!Y392))="NOT PROMOTED"), "Not Promoted", "Check")),"Check")</f>
        <v>Not Promoted</v>
      </c>
      <c r="AA389" t="str">
        <f>IFERROR(PROPER(TRIM('01_raw_data'!Z392)), "")</f>
        <v>Bachelor'S</v>
      </c>
      <c r="AB389" t="str">
        <f>IFERROR(PROPER(TRIM('01_raw_data'!AA392)),"")</f>
        <v>Agency</v>
      </c>
      <c r="AC389" t="str">
        <f>IFERROR(IF(UPPER(TRIM('01_raw_data'!AB392))="HYBRID","Hybrid",IF(OR(UPPER(TRIM('01_raw_data'!AB392))="REMOTE",UPPER(TRIM('01_raw_data'!AB392))="WFH",UPPER(TRIM('01_raw_data'!AB392))="WORK FROM HOME"),"Remote",IF(OR(UPPER(TRIM('01_raw_data'!AB392))="ONSITE",UPPER(TRIM('01_raw_data'!AB392))="ON-SITE",UPPER(TRIM('01_raw_data'!AB392))="OFFICE"),"Office"))),"Check")</f>
        <v>Hybrid</v>
      </c>
      <c r="AD389" t="str">
        <f>IFERROR(VLOOKUP(UPPER(TRIM('01_raw_data'!AC392)),'09_cost_center'!$A$5:$E$19,1,FALSE), "Check")</f>
        <v>EU-CC202</v>
      </c>
      <c r="AE389" t="str">
        <f>IFERROR(IF(OR(UPPER(TRIM('01_raw_data'!AD392))="CONTRACT", UPPER(TRIM('01_raw_data'!AD392))="CONTRACTOR"), "Contract", IF(OR(PROPER(TRIM('01_raw_data'!AD392))="FTE", UPPER(TRIM('01_raw_data'!AD392))="FULL TIME", UPPER(TRIM('01_raw_data'!AD392))="FULL-TIME"), "Full Time", IF(OR(UPPER(TRIM('01_raw_data'!AD392))="INTERN", UPPER(TRIM('01_raw_data'!AD392))="INTERNSHIP"), "Intern", IF(OR(UPPER(TRIM('01_raw_data'!AD392))="PART TIME", UPPER(TRIM('01_raw_data'!AD392))="PART-TIME"), "Part Time")))), "Check")</f>
        <v>Full Time</v>
      </c>
      <c r="AF389">
        <f>IFERROR(IF(AND(VALUE('01_raw_data'!AE392)&gt;=0,VALUE('01_raw_data'!AE392)&lt;=100), VALUE('01_raw_data'!AE392), "Check"), "Check")</f>
        <v>59.5</v>
      </c>
    </row>
    <row r="390" spans="1:32" x14ac:dyDescent="0.2">
      <c r="A390" t="str">
        <f>"E"&amp;TEXT(VALUE(SUBSTITUTE(UPPER(TRIM('01_raw_data'!A393)),"E","")),"0000")</f>
        <v>E0389</v>
      </c>
      <c r="B390" t="str">
        <f>IF('01_raw_data'!B393="", "", PROPER(TRIM('01_raw_data'!B393)))</f>
        <v>Lotte Lewandowski</v>
      </c>
      <c r="C390" t="str">
        <f>_xlfn.XLOOKUP(PROPER(TRIM('01_raw_data'!C393)),'03_lookups'!$A$4:$A$9,'03_lookups'!$B$4:$B$9,"Needs Review")</f>
        <v>Female</v>
      </c>
      <c r="D390">
        <f>VALUE('01_raw_data'!D393)</f>
        <v>49</v>
      </c>
      <c r="E390" s="17">
        <f>IF(OR('01_raw_data'!E393="", LOWER(TRIM('01_raw_data'!E393))="not available"), "Missing", '01_raw_data'!E393)</f>
        <v>28270</v>
      </c>
      <c r="F390" t="str">
        <f t="shared" si="6"/>
        <v>Valid</v>
      </c>
      <c r="G390" t="str">
        <f>_xlfn.XLOOKUP(UPPER(TRIM('01_raw_data'!F393)),'04_departments'!A393:A448,'04_departments'!C393:C448,"Needs Review")</f>
        <v>Needs Review</v>
      </c>
      <c r="H390" t="str">
        <f>_xlfn.XLOOKUP('01_clean_data'!G390, '04_departments'!$C$5:$C$60,'04_departments'!$D$5:$D$60,"Needs Review")</f>
        <v>Needs Review</v>
      </c>
      <c r="I390" t="str">
        <f>PROPER(TRIM('01_raw_data'!H393))</f>
        <v>Regulatory Specialist</v>
      </c>
      <c r="J390" t="str">
        <f>IFERROR(UPPER('01_raw_data'!I393), "")</f>
        <v>L4</v>
      </c>
      <c r="K390" t="str">
        <f>IFERROR(UPPER('01_raw_data'!J393), "")</f>
        <v>M012</v>
      </c>
      <c r="L390" t="str">
        <f>IFERROR(VLOOKUP(K390,'05_manager_mapping'!$A$5:$B$64,2), "Missing")</f>
        <v>Zofia Petit</v>
      </c>
      <c r="M390" t="str">
        <f>IFERROR(_xlfn.XLOOKUP('01_raw_data'!L393,'06_location_master'!$B$5:$B$60,'06_location_master'!$C$5:$C$60), "Missing Location")</f>
        <v>Missing Location</v>
      </c>
      <c r="N390" t="str">
        <f>IFERROR(_xlfn.XLOOKUP(M390,'06_location_master'!$C$5:$C$60,'06_location_master'!$D$5:$D$60), "Missing Country")</f>
        <v>Missing Country</v>
      </c>
      <c r="O390" t="str">
        <f>IFERROR(_xlfn.XLOOKUP(M390,'06_location_master'!$C$5:$C$60,'06_location_master'!$E$5:$E$60), "Missing State")</f>
        <v>Missing State</v>
      </c>
      <c r="P390" s="17">
        <f>IFERROR(--'01_raw_data'!O393,"Missing Date")</f>
        <v>44962</v>
      </c>
      <c r="Q390" s="17" t="str">
        <f>IF(TRIM('01_raw_data'!P393)="","", IFERROR('01_raw_data'!P393, "check"))</f>
        <v/>
      </c>
      <c r="R390" t="str">
        <f>IFERROR(IF(OR(UPPER(TRIM('01_raw_data'!Q393))="A",UPPER(TRIM('01_raw_data'!Q393)="ACTVE"),UPPER(TRIM('01_raw_data'!Q393))="ACTIVE"), "Active", IF(OR(UPPER(TRIM('01_raw_data'!Q393)="INACTIVE"),UPPER(TRIM('01_raw_data'!Q393))="INACTVE"),"Inactive",IF(OR(UPPER(TRIM('01_raw_data'!Q393))="EXITED"), "Exited", IF(OR(UPPER(TRIM('01_raw_data'!Q393))="TERMINATED"), "Terminated", IF(OR(UPPER(TRIM('01_raw_data'!Q393))="LEFT"),"Left",IF(OR(UPPER(TRIM('01_raw_data'!Q393))="RESIGNED"),"Resigned")))))),"Check")</f>
        <v>Active</v>
      </c>
      <c r="S390" s="19">
        <f>IFERROR(IF(VALUE('01_raw_data'!R393)&gt;0,VALUE('01_raw_data'!R393),"Check"),"Check")</f>
        <v>124000</v>
      </c>
      <c r="T390" s="19">
        <f>IFERROR(IF(VALUE('01_raw_data'!S393)&gt;0, VALUE('01_raw_data'!S393), "Check"), "Check")</f>
        <v>2500</v>
      </c>
      <c r="U390">
        <f>IFERROR(VLOOKUP(UPPER(TRIM('01_raw_data'!T393)),'07_performance_master'!$A$5:$B$14,2,FALSE),"Check")</f>
        <v>2</v>
      </c>
      <c r="V390">
        <f>IFERROR(IF(VALUE('01_raw_data'!U393)&gt;0,VALUE('01_raw_data'!U393),"Check"),"Check")</f>
        <v>44</v>
      </c>
      <c r="W390">
        <f>IFERROR(IF(VALUE('01_raw_data'!V393)&gt;=0, VALUE('01_raw_data'!V393), "Check"), "Check")</f>
        <v>16</v>
      </c>
      <c r="X390">
        <f>IFERROR(IF(VALUE('01_raw_data'!W393)&gt;=0, VALUE('01_raw_data'!W393),"Check"), "Check")</f>
        <v>5</v>
      </c>
      <c r="Y390">
        <f>IFERROR(IF(AND(VALUE('01_raw_data'!X393)&gt;=0, VALUE('01_raw_data'!X393)&lt;=100), VALUE('01_raw_data'!X393), "Check"), "Check")</f>
        <v>81</v>
      </c>
      <c r="Z390" t="str">
        <f>IFERROR(IF(OR(UPPER(TRIM('01_raw_data'!Y393))="YES", UPPER(TRIM('01_raw_data'!Y393))="PROMOTED"),"Promoted", IF(OR(UPPER(TRIM('01_raw_data'!Y393))="NO",UPPER(TRIM('01_raw_data'!Y393))="NOT PROMOTED"), "Not Promoted", "Check")),"Check")</f>
        <v>Not Promoted</v>
      </c>
      <c r="AA390" t="str">
        <f>IFERROR(PROPER(TRIM('01_raw_data'!Z393)), "")</f>
        <v>Master'S</v>
      </c>
      <c r="AB390" t="str">
        <f>IFERROR(PROPER(TRIM('01_raw_data'!AA393)),"")</f>
        <v>Employee Referral</v>
      </c>
      <c r="AC390" t="str">
        <f>IFERROR(IF(UPPER(TRIM('01_raw_data'!AB393))="HYBRID","Hybrid",IF(OR(UPPER(TRIM('01_raw_data'!AB393))="REMOTE",UPPER(TRIM('01_raw_data'!AB393))="WFH",UPPER(TRIM('01_raw_data'!AB393))="WORK FROM HOME"),"Remote",IF(OR(UPPER(TRIM('01_raw_data'!AB393))="ONSITE",UPPER(TRIM('01_raw_data'!AB393))="ON-SITE",UPPER(TRIM('01_raw_data'!AB393))="OFFICE"),"Office"))),"Check")</f>
        <v>Hybrid</v>
      </c>
      <c r="AD390" t="str">
        <f>IFERROR(VLOOKUP(UPPER(TRIM('01_raw_data'!AC393)),'09_cost_center'!$A$5:$E$19,1,FALSE), "Check")</f>
        <v>EU-CC502</v>
      </c>
      <c r="AE390" t="str">
        <f>IFERROR(IF(OR(UPPER(TRIM('01_raw_data'!AD393))="CONTRACT", UPPER(TRIM('01_raw_data'!AD393))="CONTRACTOR"), "Contract", IF(OR(PROPER(TRIM('01_raw_data'!AD393))="FTE", UPPER(TRIM('01_raw_data'!AD393))="FULL TIME", UPPER(TRIM('01_raw_data'!AD393))="FULL-TIME"), "Full Time", IF(OR(UPPER(TRIM('01_raw_data'!AD393))="INTERN", UPPER(TRIM('01_raw_data'!AD393))="INTERNSHIP"), "Intern", IF(OR(UPPER(TRIM('01_raw_data'!AD393))="PART TIME", UPPER(TRIM('01_raw_data'!AD393))="PART-TIME"), "Part Time")))), "Check")</f>
        <v>Full Time</v>
      </c>
      <c r="AF390">
        <f>IFERROR(IF(AND(VALUE('01_raw_data'!AE393)&gt;=0,VALUE('01_raw_data'!AE393)&lt;=100), VALUE('01_raw_data'!AE393), "Check"), "Check")</f>
        <v>63.8</v>
      </c>
    </row>
    <row r="391" spans="1:32" x14ac:dyDescent="0.2">
      <c r="A391" t="str">
        <f>"E"&amp;TEXT(VALUE(SUBSTITUTE(UPPER(TRIM('01_raw_data'!A394)),"E","")),"0000")</f>
        <v>E0390</v>
      </c>
      <c r="B391" t="str">
        <f>IF('01_raw_data'!B394="", "", PROPER(TRIM('01_raw_data'!B394)))</f>
        <v>Gabriel De Jong</v>
      </c>
      <c r="C391" t="str">
        <f>_xlfn.XLOOKUP(PROPER(TRIM('01_raw_data'!C394)),'03_lookups'!$A$4:$A$9,'03_lookups'!$B$4:$B$9,"Needs Review")</f>
        <v>Male</v>
      </c>
      <c r="D391">
        <f>VALUE('01_raw_data'!D394)</f>
        <v>39</v>
      </c>
      <c r="E391" s="17">
        <f>IF(OR('01_raw_data'!E394="", LOWER(TRIM('01_raw_data'!E394))="not available"), "Missing", '01_raw_data'!E394)</f>
        <v>31647</v>
      </c>
      <c r="F391" t="str">
        <f t="shared" si="6"/>
        <v>Valid</v>
      </c>
      <c r="G391" t="str">
        <f>_xlfn.XLOOKUP(UPPER(TRIM('01_raw_data'!F394)),'04_departments'!A394:A449,'04_departments'!C394:C449,"Needs Review")</f>
        <v>Needs Review</v>
      </c>
      <c r="H391" t="str">
        <f>_xlfn.XLOOKUP('01_clean_data'!G391, '04_departments'!$C$5:$C$60,'04_departments'!$D$5:$D$60,"Needs Review")</f>
        <v>Needs Review</v>
      </c>
      <c r="I391" t="str">
        <f>PROPER(TRIM('01_raw_data'!H394))</f>
        <v>Sales Executive</v>
      </c>
      <c r="J391" t="str">
        <f>IFERROR(UPPER('01_raw_data'!I394), "")</f>
        <v>L1</v>
      </c>
      <c r="K391" t="str">
        <f>IFERROR(UPPER('01_raw_data'!J394), "")</f>
        <v>M026</v>
      </c>
      <c r="L391" t="str">
        <f>IFERROR(VLOOKUP(K391,'05_manager_mapping'!$A$5:$B$64,2), "Missing")</f>
        <v>Sergio Rodrigues</v>
      </c>
      <c r="M391" t="str">
        <f>IFERROR(_xlfn.XLOOKUP('01_raw_data'!L394,'06_location_master'!$B$5:$B$60,'06_location_master'!$C$5:$C$60), "Missing Location")</f>
        <v>Berlin</v>
      </c>
      <c r="N391" t="str">
        <f>IFERROR(_xlfn.XLOOKUP(M391,'06_location_master'!$C$5:$C$60,'06_location_master'!$D$5:$D$60), "Missing Country")</f>
        <v>Germany</v>
      </c>
      <c r="O391" t="str">
        <f>IFERROR(_xlfn.XLOOKUP(M391,'06_location_master'!$C$5:$C$60,'06_location_master'!$E$5:$E$60), "Missing State")</f>
        <v>Berlin</v>
      </c>
      <c r="P391" s="17">
        <f>IFERROR(--'01_raw_data'!O394,"Missing Date")</f>
        <v>44341</v>
      </c>
      <c r="Q391" s="17" t="str">
        <f>IF(TRIM('01_raw_data'!P394)="","", IFERROR('01_raw_data'!P394, "check"))</f>
        <v/>
      </c>
      <c r="R391" t="str">
        <f>IFERROR(IF(OR(UPPER(TRIM('01_raw_data'!Q394))="A",UPPER(TRIM('01_raw_data'!Q394)="ACTVE"),UPPER(TRIM('01_raw_data'!Q394))="ACTIVE"), "Active", IF(OR(UPPER(TRIM('01_raw_data'!Q394)="INACTIVE"),UPPER(TRIM('01_raw_data'!Q394))="INACTVE"),"Inactive",IF(OR(UPPER(TRIM('01_raw_data'!Q394))="EXITED"), "Exited", IF(OR(UPPER(TRIM('01_raw_data'!Q394))="TERMINATED"), "Terminated", IF(OR(UPPER(TRIM('01_raw_data'!Q394))="LEFT"),"Left",IF(OR(UPPER(TRIM('01_raw_data'!Q394))="RESIGNED"),"Resigned")))))),"Check")</f>
        <v>Active</v>
      </c>
      <c r="S391" s="19">
        <f>IFERROR(IF(VALUE('01_raw_data'!R394)&gt;0,VALUE('01_raw_data'!R394),"Check"),"Check")</f>
        <v>44000</v>
      </c>
      <c r="T391" s="19">
        <f>IFERROR(IF(VALUE('01_raw_data'!S394)&gt;0, VALUE('01_raw_data'!S394), "Check"), "Check")</f>
        <v>900</v>
      </c>
      <c r="U391">
        <f>IFERROR(VLOOKUP(UPPER(TRIM('01_raw_data'!T394)),'07_performance_master'!$A$5:$B$14,2,FALSE),"Check")</f>
        <v>2</v>
      </c>
      <c r="V391">
        <f>IFERROR(IF(VALUE('01_raw_data'!U394)&gt;0,VALUE('01_raw_data'!U394),"Check"),"Check")</f>
        <v>35</v>
      </c>
      <c r="W391">
        <f>IFERROR(IF(VALUE('01_raw_data'!V394)&gt;=0, VALUE('01_raw_data'!V394), "Check"), "Check")</f>
        <v>21</v>
      </c>
      <c r="X391">
        <f>IFERROR(IF(VALUE('01_raw_data'!W394)&gt;=0, VALUE('01_raw_data'!W394),"Check"), "Check")</f>
        <v>29</v>
      </c>
      <c r="Y391">
        <f>IFERROR(IF(AND(VALUE('01_raw_data'!X394)&gt;=0, VALUE('01_raw_data'!X394)&lt;=100), VALUE('01_raw_data'!X394), "Check"), "Check")</f>
        <v>61</v>
      </c>
      <c r="Z391" t="str">
        <f>IFERROR(IF(OR(UPPER(TRIM('01_raw_data'!Y394))="YES", UPPER(TRIM('01_raw_data'!Y394))="PROMOTED"),"Promoted", IF(OR(UPPER(TRIM('01_raw_data'!Y394))="NO",UPPER(TRIM('01_raw_data'!Y394))="NOT PROMOTED"), "Not Promoted", "Check")),"Check")</f>
        <v>Not Promoted</v>
      </c>
      <c r="AA391" t="str">
        <f>IFERROR(PROPER(TRIM('01_raw_data'!Z394)), "")</f>
        <v>Bachelor'S</v>
      </c>
      <c r="AB391" t="str">
        <f>IFERROR(PROPER(TRIM('01_raw_data'!AA394)),"")</f>
        <v>Indeed</v>
      </c>
      <c r="AC391" t="str">
        <f>IFERROR(IF(UPPER(TRIM('01_raw_data'!AB394))="HYBRID","Hybrid",IF(OR(UPPER(TRIM('01_raw_data'!AB394))="REMOTE",UPPER(TRIM('01_raw_data'!AB394))="WFH",UPPER(TRIM('01_raw_data'!AB394))="WORK FROM HOME"),"Remote",IF(OR(UPPER(TRIM('01_raw_data'!AB394))="ONSITE",UPPER(TRIM('01_raw_data'!AB394))="ON-SITE",UPPER(TRIM('01_raw_data'!AB394))="OFFICE"),"Office"))),"Check")</f>
        <v>Hybrid</v>
      </c>
      <c r="AD391" t="str">
        <f>IFERROR(VLOOKUP(UPPER(TRIM('01_raw_data'!AC394)),'09_cost_center'!$A$5:$E$19,1,FALSE), "Check")</f>
        <v>EU-CC201</v>
      </c>
      <c r="AE391" t="str">
        <f>IFERROR(IF(OR(UPPER(TRIM('01_raw_data'!AD394))="CONTRACT", UPPER(TRIM('01_raw_data'!AD394))="CONTRACTOR"), "Contract", IF(OR(PROPER(TRIM('01_raw_data'!AD394))="FTE", UPPER(TRIM('01_raw_data'!AD394))="FULL TIME", UPPER(TRIM('01_raw_data'!AD394))="FULL-TIME"), "Full Time", IF(OR(UPPER(TRIM('01_raw_data'!AD394))="INTERN", UPPER(TRIM('01_raw_data'!AD394))="INTERNSHIP"), "Intern", IF(OR(UPPER(TRIM('01_raw_data'!AD394))="PART TIME", UPPER(TRIM('01_raw_data'!AD394))="PART-TIME"), "Part Time")))), "Check")</f>
        <v>Full Time</v>
      </c>
      <c r="AF391">
        <f>IFERROR(IF(AND(VALUE('01_raw_data'!AE394)&gt;=0,VALUE('01_raw_data'!AE394)&lt;=100), VALUE('01_raw_data'!AE394), "Check"), "Check")</f>
        <v>48.1</v>
      </c>
    </row>
    <row r="392" spans="1:32" x14ac:dyDescent="0.2">
      <c r="A392" t="str">
        <f>"E"&amp;TEXT(VALUE(SUBSTITUTE(UPPER(TRIM('01_raw_data'!A395)),"E","")),"0000")</f>
        <v>E0391</v>
      </c>
      <c r="B392" t="str">
        <f>IF('01_raw_data'!B395="", "", PROPER(TRIM('01_raw_data'!B395)))</f>
        <v>Molly Kowalski</v>
      </c>
      <c r="C392" t="str">
        <f>_xlfn.XLOOKUP(PROPER(TRIM('01_raw_data'!C395)),'03_lookups'!$A$4:$A$9,'03_lookups'!$B$4:$B$9,"Needs Review")</f>
        <v>Male</v>
      </c>
      <c r="D392">
        <f>VALUE('01_raw_data'!D395)</f>
        <v>48</v>
      </c>
      <c r="E392" s="17" t="str">
        <f>IF(OR('01_raw_data'!E395="", LOWER(TRIM('01_raw_data'!E395))="not available"), "Missing", '01_raw_data'!E395)</f>
        <v>1977/09/28</v>
      </c>
      <c r="F392" t="str">
        <f t="shared" si="6"/>
        <v>Needs Review</v>
      </c>
      <c r="G392" t="str">
        <f>_xlfn.XLOOKUP(UPPER(TRIM('01_raw_data'!F395)),'04_departments'!A395:A450,'04_departments'!C395:C450,"Needs Review")</f>
        <v>Needs Review</v>
      </c>
      <c r="H392" t="str">
        <f>_xlfn.XLOOKUP('01_clean_data'!G392, '04_departments'!$C$5:$C$60,'04_departments'!$D$5:$D$60,"Needs Review")</f>
        <v>Needs Review</v>
      </c>
      <c r="I392" t="str">
        <f>PROPER(TRIM('01_raw_data'!H395))</f>
        <v>Customer Success Manager</v>
      </c>
      <c r="J392" t="str">
        <f>IFERROR(UPPER('01_raw_data'!I395), "")</f>
        <v>L5</v>
      </c>
      <c r="K392" t="str">
        <f>IFERROR(UPPER('01_raw_data'!J395), "")</f>
        <v>M005</v>
      </c>
      <c r="L392" t="str">
        <f>IFERROR(VLOOKUP(K392,'05_manager_mapping'!$A$5:$B$64,2), "Missing")</f>
        <v>Lucas Doyle</v>
      </c>
      <c r="M392" t="str">
        <f>IFERROR(_xlfn.XLOOKUP('01_raw_data'!L395,'06_location_master'!$B$5:$B$60,'06_location_master'!$C$5:$C$60), "Missing Location")</f>
        <v>Warsaw</v>
      </c>
      <c r="N392" t="str">
        <f>IFERROR(_xlfn.XLOOKUP(M392,'06_location_master'!$C$5:$C$60,'06_location_master'!$D$5:$D$60), "Missing Country")</f>
        <v>Poland</v>
      </c>
      <c r="O392" t="str">
        <f>IFERROR(_xlfn.XLOOKUP(M392,'06_location_master'!$C$5:$C$60,'06_location_master'!$E$5:$E$60), "Missing State")</f>
        <v>Masovian</v>
      </c>
      <c r="P392" s="17">
        <f>IFERROR(--'01_raw_data'!O395,"Missing Date")</f>
        <v>43709</v>
      </c>
      <c r="Q392" s="17">
        <f>IF(TRIM('01_raw_data'!P395)="","", IFERROR('01_raw_data'!P395, "check"))</f>
        <v>44230</v>
      </c>
      <c r="R392" t="str">
        <f>IFERROR(IF(OR(UPPER(TRIM('01_raw_data'!Q395))="A",UPPER(TRIM('01_raw_data'!Q395)="ACTVE"),UPPER(TRIM('01_raw_data'!Q395))="ACTIVE"), "Active", IF(OR(UPPER(TRIM('01_raw_data'!Q395)="INACTIVE"),UPPER(TRIM('01_raw_data'!Q395))="INACTVE"),"Inactive",IF(OR(UPPER(TRIM('01_raw_data'!Q395))="EXITED"), "Exited", IF(OR(UPPER(TRIM('01_raw_data'!Q395))="TERMINATED"), "Terminated", IF(OR(UPPER(TRIM('01_raw_data'!Q395))="LEFT"),"Left",IF(OR(UPPER(TRIM('01_raw_data'!Q395))="RESIGNED"),"Resigned")))))),"Check")</f>
        <v>Exited</v>
      </c>
      <c r="S392" s="19">
        <f>IFERROR(IF(VALUE('01_raw_data'!R395)&gt;0,VALUE('01_raw_data'!R395),"Check"),"Check")</f>
        <v>98000</v>
      </c>
      <c r="T392" s="19">
        <f>IFERROR(IF(VALUE('01_raw_data'!S395)&gt;0, VALUE('01_raw_data'!S395), "Check"), "Check")</f>
        <v>2900</v>
      </c>
      <c r="U392">
        <f>IFERROR(VLOOKUP(UPPER(TRIM('01_raw_data'!T395)),'07_performance_master'!$A$5:$B$14,2,FALSE),"Check")</f>
        <v>2</v>
      </c>
      <c r="V392">
        <f>IFERROR(IF(VALUE('01_raw_data'!U395)&gt;0,VALUE('01_raw_data'!U395),"Check"),"Check")</f>
        <v>34</v>
      </c>
      <c r="W392">
        <f>IFERROR(IF(VALUE('01_raw_data'!V395)&gt;=0, VALUE('01_raw_data'!V395), "Check"), "Check")</f>
        <v>18</v>
      </c>
      <c r="X392">
        <f>IFERROR(IF(VALUE('01_raw_data'!W395)&gt;=0, VALUE('01_raw_data'!W395),"Check"), "Check")</f>
        <v>8</v>
      </c>
      <c r="Y392">
        <f>IFERROR(IF(AND(VALUE('01_raw_data'!X395)&gt;=0, VALUE('01_raw_data'!X395)&lt;=100), VALUE('01_raw_data'!X395), "Check"), "Check")</f>
        <v>52</v>
      </c>
      <c r="Z392" t="str">
        <f>IFERROR(IF(OR(UPPER(TRIM('01_raw_data'!Y395))="YES", UPPER(TRIM('01_raw_data'!Y395))="PROMOTED"),"Promoted", IF(OR(UPPER(TRIM('01_raw_data'!Y395))="NO",UPPER(TRIM('01_raw_data'!Y395))="NOT PROMOTED"), "Not Promoted", "Check")),"Check")</f>
        <v>Not Promoted</v>
      </c>
      <c r="AA392" t="str">
        <f>IFERROR(PROPER(TRIM('01_raw_data'!Z395)), "")</f>
        <v>Bachelor'S</v>
      </c>
      <c r="AB392" t="str">
        <f>IFERROR(PROPER(TRIM('01_raw_data'!AA395)),"")</f>
        <v>European Job Board</v>
      </c>
      <c r="AC392" t="str">
        <f>IFERROR(IF(UPPER(TRIM('01_raw_data'!AB395))="HYBRID","Hybrid",IF(OR(UPPER(TRIM('01_raw_data'!AB395))="REMOTE",UPPER(TRIM('01_raw_data'!AB395))="WFH",UPPER(TRIM('01_raw_data'!AB395))="WORK FROM HOME"),"Remote",IF(OR(UPPER(TRIM('01_raw_data'!AB395))="ONSITE",UPPER(TRIM('01_raw_data'!AB395))="ON-SITE",UPPER(TRIM('01_raw_data'!AB395))="OFFICE"),"Office"))),"Check")</f>
        <v>Office</v>
      </c>
      <c r="AD392" t="str">
        <f>IFERROR(VLOOKUP(UPPER(TRIM('01_raw_data'!AC395)),'09_cost_center'!$A$5:$E$19,1,FALSE), "Check")</f>
        <v>EU-CC202</v>
      </c>
      <c r="AE392" t="str">
        <f>IFERROR(IF(OR(UPPER(TRIM('01_raw_data'!AD395))="CONTRACT", UPPER(TRIM('01_raw_data'!AD395))="CONTRACTOR"), "Contract", IF(OR(PROPER(TRIM('01_raw_data'!AD395))="FTE", UPPER(TRIM('01_raw_data'!AD395))="FULL TIME", UPPER(TRIM('01_raw_data'!AD395))="FULL-TIME"), "Full Time", IF(OR(UPPER(TRIM('01_raw_data'!AD395))="INTERN", UPPER(TRIM('01_raw_data'!AD395))="INTERNSHIP"), "Intern", IF(OR(UPPER(TRIM('01_raw_data'!AD395))="PART TIME", UPPER(TRIM('01_raw_data'!AD395))="PART-TIME"), "Part Time")))), "Check")</f>
        <v>Full Time</v>
      </c>
      <c r="AF392">
        <f>IFERROR(IF(AND(VALUE('01_raw_data'!AE395)&gt;=0,VALUE('01_raw_data'!AE395)&lt;=100), VALUE('01_raw_data'!AE395), "Check"), "Check")</f>
        <v>50.7</v>
      </c>
    </row>
    <row r="393" spans="1:32" x14ac:dyDescent="0.2">
      <c r="A393" t="str">
        <f>"E"&amp;TEXT(VALUE(SUBSTITUTE(UPPER(TRIM('01_raw_data'!A396)),"E","")),"0000")</f>
        <v>E0392</v>
      </c>
      <c r="B393" t="str">
        <f>IF('01_raw_data'!B396="", "", PROPER(TRIM('01_raw_data'!B396)))</f>
        <v>Maximilian Rossi</v>
      </c>
      <c r="C393" t="str">
        <f>_xlfn.XLOOKUP(PROPER(TRIM('01_raw_data'!C396)),'03_lookups'!$A$4:$A$9,'03_lookups'!$B$4:$B$9,"Needs Review")</f>
        <v>Female</v>
      </c>
      <c r="D393">
        <f>VALUE('01_raw_data'!D396)</f>
        <v>34</v>
      </c>
      <c r="E393" s="17">
        <f>IF(OR('01_raw_data'!E396="", LOWER(TRIM('01_raw_data'!E396))="not available"), "Missing", '01_raw_data'!E396)</f>
        <v>33564</v>
      </c>
      <c r="F393" t="str">
        <f t="shared" si="6"/>
        <v>Valid</v>
      </c>
      <c r="G393" t="str">
        <f>_xlfn.XLOOKUP(UPPER(TRIM('01_raw_data'!F396)),'04_departments'!A396:A451,'04_departments'!C396:C451,"Needs Review")</f>
        <v>Needs Review</v>
      </c>
      <c r="H393" t="str">
        <f>_xlfn.XLOOKUP('01_clean_data'!G393, '04_departments'!$C$5:$C$60,'04_departments'!$D$5:$D$60,"Needs Review")</f>
        <v>Needs Review</v>
      </c>
      <c r="I393" t="str">
        <f>PROPER(TRIM('01_raw_data'!H396))</f>
        <v>Regional Sales Manager</v>
      </c>
      <c r="J393" t="str">
        <f>IFERROR(UPPER('01_raw_data'!I396), "")</f>
        <v xml:space="preserve"> L2 </v>
      </c>
      <c r="K393" t="str">
        <f>IFERROR(UPPER('01_raw_data'!J396), "")</f>
        <v>M026</v>
      </c>
      <c r="L393" t="str">
        <f>IFERROR(VLOOKUP(K393,'05_manager_mapping'!$A$5:$B$64,2), "Missing")</f>
        <v>Sergio Rodrigues</v>
      </c>
      <c r="M393" t="str">
        <f>IFERROR(_xlfn.XLOOKUP('01_raw_data'!L396,'06_location_master'!$B$5:$B$60,'06_location_master'!$C$5:$C$60), "Missing Location")</f>
        <v>Berlin</v>
      </c>
      <c r="N393" t="str">
        <f>IFERROR(_xlfn.XLOOKUP(M393,'06_location_master'!$C$5:$C$60,'06_location_master'!$D$5:$D$60), "Missing Country")</f>
        <v>Germany</v>
      </c>
      <c r="O393" t="str">
        <f>IFERROR(_xlfn.XLOOKUP(M393,'06_location_master'!$C$5:$C$60,'06_location_master'!$E$5:$E$60), "Missing State")</f>
        <v>Berlin</v>
      </c>
      <c r="P393" s="17">
        <f>IFERROR(--'01_raw_data'!O396,"Missing Date")</f>
        <v>45331</v>
      </c>
      <c r="Q393" s="17" t="str">
        <f>IF(TRIM('01_raw_data'!P396)="","", IFERROR('01_raw_data'!P396, "check"))</f>
        <v/>
      </c>
      <c r="R393" t="str">
        <f>IFERROR(IF(OR(UPPER(TRIM('01_raw_data'!Q396))="A",UPPER(TRIM('01_raw_data'!Q396)="ACTVE"),UPPER(TRIM('01_raw_data'!Q396))="ACTIVE"), "Active", IF(OR(UPPER(TRIM('01_raw_data'!Q396)="INACTIVE"),UPPER(TRIM('01_raw_data'!Q396))="INACTVE"),"Inactive",IF(OR(UPPER(TRIM('01_raw_data'!Q396))="EXITED"), "Exited", IF(OR(UPPER(TRIM('01_raw_data'!Q396))="TERMINATED"), "Terminated", IF(OR(UPPER(TRIM('01_raw_data'!Q396))="LEFT"),"Left",IF(OR(UPPER(TRIM('01_raw_data'!Q396))="RESIGNED"),"Resigned")))))),"Check")</f>
        <v>Active</v>
      </c>
      <c r="S393" s="19">
        <f>IFERROR(IF(VALUE('01_raw_data'!R396)&gt;0,VALUE('01_raw_data'!R396),"Check"),"Check")</f>
        <v>59000</v>
      </c>
      <c r="T393" s="19">
        <f>IFERROR(IF(VALUE('01_raw_data'!S396)&gt;0, VALUE('01_raw_data'!S396), "Check"), "Check")</f>
        <v>8300</v>
      </c>
      <c r="U393">
        <f>IFERROR(VLOOKUP(UPPER(TRIM('01_raw_data'!T396)),'07_performance_master'!$A$5:$B$14,2,FALSE),"Check")</f>
        <v>5</v>
      </c>
      <c r="V393">
        <f>IFERROR(IF(VALUE('01_raw_data'!U396)&gt;0,VALUE('01_raw_data'!U396),"Check"),"Check")</f>
        <v>29</v>
      </c>
      <c r="W393">
        <f>IFERROR(IF(VALUE('01_raw_data'!V396)&gt;=0, VALUE('01_raw_data'!V396), "Check"), "Check")</f>
        <v>18</v>
      </c>
      <c r="X393">
        <f>IFERROR(IF(VALUE('01_raw_data'!W396)&gt;=0, VALUE('01_raw_data'!W396),"Check"), "Check")</f>
        <v>0</v>
      </c>
      <c r="Y393">
        <f>IFERROR(IF(AND(VALUE('01_raw_data'!X396)&gt;=0, VALUE('01_raw_data'!X396)&lt;=100), VALUE('01_raw_data'!X396), "Check"), "Check")</f>
        <v>63</v>
      </c>
      <c r="Z393" t="str">
        <f>IFERROR(IF(OR(UPPER(TRIM('01_raw_data'!Y396))="YES", UPPER(TRIM('01_raw_data'!Y396))="PROMOTED"),"Promoted", IF(OR(UPPER(TRIM('01_raw_data'!Y396))="NO",UPPER(TRIM('01_raw_data'!Y396))="NOT PROMOTED"), "Not Promoted", "Check")),"Check")</f>
        <v>Not Promoted</v>
      </c>
      <c r="AA393" t="str">
        <f>IFERROR(PROPER(TRIM('01_raw_data'!Z396)), "")</f>
        <v>Diploma</v>
      </c>
      <c r="AB393" t="str">
        <f>IFERROR(PROPER(TRIM('01_raw_data'!AA396)),"")</f>
        <v>Agency</v>
      </c>
      <c r="AC393" t="str">
        <f>IFERROR(IF(UPPER(TRIM('01_raw_data'!AB396))="HYBRID","Hybrid",IF(OR(UPPER(TRIM('01_raw_data'!AB396))="REMOTE",UPPER(TRIM('01_raw_data'!AB396))="WFH",UPPER(TRIM('01_raw_data'!AB396))="WORK FROM HOME"),"Remote",IF(OR(UPPER(TRIM('01_raw_data'!AB396))="ONSITE",UPPER(TRIM('01_raw_data'!AB396))="ON-SITE",UPPER(TRIM('01_raw_data'!AB396))="OFFICE"),"Office"))),"Check")</f>
        <v>Remote</v>
      </c>
      <c r="AD393" t="str">
        <f>IFERROR(VLOOKUP(UPPER(TRIM('01_raw_data'!AC396)),'09_cost_center'!$A$5:$E$19,1,FALSE), "Check")</f>
        <v>EU-CC201</v>
      </c>
      <c r="AE393" t="str">
        <f>IFERROR(IF(OR(UPPER(TRIM('01_raw_data'!AD396))="CONTRACT", UPPER(TRIM('01_raw_data'!AD396))="CONTRACTOR"), "Contract", IF(OR(PROPER(TRIM('01_raw_data'!AD396))="FTE", UPPER(TRIM('01_raw_data'!AD396))="FULL TIME", UPPER(TRIM('01_raw_data'!AD396))="FULL-TIME"), "Full Time", IF(OR(UPPER(TRIM('01_raw_data'!AD396))="INTERN", UPPER(TRIM('01_raw_data'!AD396))="INTERNSHIP"), "Intern", IF(OR(UPPER(TRIM('01_raw_data'!AD396))="PART TIME", UPPER(TRIM('01_raw_data'!AD396))="PART-TIME"), "Part Time")))), "Check")</f>
        <v>Part Time</v>
      </c>
      <c r="AF393">
        <f>IFERROR(IF(AND(VALUE('01_raw_data'!AE396)&gt;=0,VALUE('01_raw_data'!AE396)&lt;=100), VALUE('01_raw_data'!AE396), "Check"), "Check")</f>
        <v>84.3</v>
      </c>
    </row>
    <row r="394" spans="1:32" x14ac:dyDescent="0.2">
      <c r="A394" t="str">
        <f>"E"&amp;TEXT(VALUE(SUBSTITUTE(UPPER(TRIM('01_raw_data'!A397)),"E","")),"0000")</f>
        <v>E0393</v>
      </c>
      <c r="B394" t="str">
        <f>IF('01_raw_data'!B397="", "", PROPER(TRIM('01_raw_data'!B397)))</f>
        <v>Ines Evans</v>
      </c>
      <c r="C394" t="str">
        <f>_xlfn.XLOOKUP(PROPER(TRIM('01_raw_data'!C397)),'03_lookups'!$A$4:$A$9,'03_lookups'!$B$4:$B$9,"Needs Review")</f>
        <v>Male</v>
      </c>
      <c r="D394">
        <f>VALUE('01_raw_data'!D397)</f>
        <v>23</v>
      </c>
      <c r="E394" s="17" t="str">
        <f>IF(OR('01_raw_data'!E397="", LOWER(TRIM('01_raw_data'!E397))="not available"), "Missing", '01_raw_data'!E397)</f>
        <v>2026-15-09</v>
      </c>
      <c r="F394" t="str">
        <f t="shared" si="6"/>
        <v>Needs Review</v>
      </c>
      <c r="G394" t="str">
        <f>_xlfn.XLOOKUP(UPPER(TRIM('01_raw_data'!F397)),'04_departments'!A397:A452,'04_departments'!C397:C452,"Needs Review")</f>
        <v>Needs Review</v>
      </c>
      <c r="H394" t="str">
        <f>_xlfn.XLOOKUP('01_clean_data'!G394, '04_departments'!$C$5:$C$60,'04_departments'!$D$5:$D$60,"Needs Review")</f>
        <v>Needs Review</v>
      </c>
      <c r="I394" t="str">
        <f>PROPER(TRIM('01_raw_data'!H397))</f>
        <v>Sales Executive</v>
      </c>
      <c r="J394" t="str">
        <f>IFERROR(UPPER('01_raw_data'!I397), "")</f>
        <v>L2</v>
      </c>
      <c r="K394" t="str">
        <f>IFERROR(UPPER('01_raw_data'!J397), "")</f>
        <v>M004</v>
      </c>
      <c r="L394" t="str">
        <f>IFERROR(VLOOKUP(K394,'05_manager_mapping'!$A$5:$B$64,2), "Missing")</f>
        <v>Giovanni Leroy</v>
      </c>
      <c r="M394" t="str">
        <f>IFERROR(_xlfn.XLOOKUP('01_raw_data'!L397,'06_location_master'!$B$5:$B$60,'06_location_master'!$C$5:$C$60), "Missing Location")</f>
        <v>Dublin</v>
      </c>
      <c r="N394" t="str">
        <f>IFERROR(_xlfn.XLOOKUP(M394,'06_location_master'!$C$5:$C$60,'06_location_master'!$D$5:$D$60), "Missing Country")</f>
        <v>Ireland</v>
      </c>
      <c r="O394" t="str">
        <f>IFERROR(_xlfn.XLOOKUP(M394,'06_location_master'!$C$5:$C$60,'06_location_master'!$E$5:$E$60), "Missing State")</f>
        <v>Leinster</v>
      </c>
      <c r="P394" s="17">
        <f>IFERROR(--'01_raw_data'!O397,"Missing Date")</f>
        <v>43506</v>
      </c>
      <c r="Q394" s="17" t="str">
        <f>IF(TRIM('01_raw_data'!P397)="","", IFERROR('01_raw_data'!P397, "check"))</f>
        <v/>
      </c>
      <c r="R394" t="str">
        <f>IFERROR(IF(OR(UPPER(TRIM('01_raw_data'!Q397))="A",UPPER(TRIM('01_raw_data'!Q397)="ACTVE"),UPPER(TRIM('01_raw_data'!Q397))="ACTIVE"), "Active", IF(OR(UPPER(TRIM('01_raw_data'!Q397)="INACTIVE"),UPPER(TRIM('01_raw_data'!Q397))="INACTVE"),"Inactive",IF(OR(UPPER(TRIM('01_raw_data'!Q397))="EXITED"), "Exited", IF(OR(UPPER(TRIM('01_raw_data'!Q397))="TERMINATED"), "Terminated", IF(OR(UPPER(TRIM('01_raw_data'!Q397))="LEFT"),"Left",IF(OR(UPPER(TRIM('01_raw_data'!Q397))="RESIGNED"),"Resigned")))))),"Check")</f>
        <v>Active</v>
      </c>
      <c r="S394" s="19">
        <f>IFERROR(IF(VALUE('01_raw_data'!R397)&gt;0,VALUE('01_raw_data'!R397),"Check"),"Check")</f>
        <v>59000</v>
      </c>
      <c r="T394" s="19">
        <f>IFERROR(IF(VALUE('01_raw_data'!S397)&gt;0, VALUE('01_raw_data'!S397), "Check"), "Check")</f>
        <v>3000</v>
      </c>
      <c r="U394">
        <f>IFERROR(VLOOKUP(UPPER(TRIM('01_raw_data'!T397)),'07_performance_master'!$A$5:$B$14,2,FALSE),"Check")</f>
        <v>3</v>
      </c>
      <c r="V394">
        <f>IFERROR(IF(VALUE('01_raw_data'!U397)&gt;0,VALUE('01_raw_data'!U397),"Check"),"Check")</f>
        <v>29</v>
      </c>
      <c r="W394">
        <f>IFERROR(IF(VALUE('01_raw_data'!V397)&gt;=0, VALUE('01_raw_data'!V397), "Check"), "Check")</f>
        <v>29</v>
      </c>
      <c r="X394">
        <f>IFERROR(IF(VALUE('01_raw_data'!W397)&gt;=0, VALUE('01_raw_data'!W397),"Check"), "Check")</f>
        <v>13</v>
      </c>
      <c r="Y394">
        <f>IFERROR(IF(AND(VALUE('01_raw_data'!X397)&gt;=0, VALUE('01_raw_data'!X397)&lt;=100), VALUE('01_raw_data'!X397), "Check"), "Check")</f>
        <v>67</v>
      </c>
      <c r="Z394" t="str">
        <f>IFERROR(IF(OR(UPPER(TRIM('01_raw_data'!Y397))="YES", UPPER(TRIM('01_raw_data'!Y397))="PROMOTED"),"Promoted", IF(OR(UPPER(TRIM('01_raw_data'!Y397))="NO",UPPER(TRIM('01_raw_data'!Y397))="NOT PROMOTED"), "Not Promoted", "Check")),"Check")</f>
        <v>Not Promoted</v>
      </c>
      <c r="AA394" t="str">
        <f>IFERROR(PROPER(TRIM('01_raw_data'!Z397)), "")</f>
        <v>Master'S</v>
      </c>
      <c r="AB394" t="str">
        <f>IFERROR(PROPER(TRIM('01_raw_data'!AA397)),"")</f>
        <v>Company Careers Page</v>
      </c>
      <c r="AC394" t="str">
        <f>IFERROR(IF(UPPER(TRIM('01_raw_data'!AB397))="HYBRID","Hybrid",IF(OR(UPPER(TRIM('01_raw_data'!AB397))="REMOTE",UPPER(TRIM('01_raw_data'!AB397))="WFH",UPPER(TRIM('01_raw_data'!AB397))="WORK FROM HOME"),"Remote",IF(OR(UPPER(TRIM('01_raw_data'!AB397))="ONSITE",UPPER(TRIM('01_raw_data'!AB397))="ON-SITE",UPPER(TRIM('01_raw_data'!AB397))="OFFICE"),"Office"))),"Check")</f>
        <v>Hybrid</v>
      </c>
      <c r="AD394" t="str">
        <f>IFERROR(VLOOKUP(UPPER(TRIM('01_raw_data'!AC397)),'09_cost_center'!$A$5:$E$19,1,FALSE), "Check")</f>
        <v>EU-CC201</v>
      </c>
      <c r="AE394" t="str">
        <f>IFERROR(IF(OR(UPPER(TRIM('01_raw_data'!AD397))="CONTRACT", UPPER(TRIM('01_raw_data'!AD397))="CONTRACTOR"), "Contract", IF(OR(PROPER(TRIM('01_raw_data'!AD397))="FTE", UPPER(TRIM('01_raw_data'!AD397))="FULL TIME", UPPER(TRIM('01_raw_data'!AD397))="FULL-TIME"), "Full Time", IF(OR(UPPER(TRIM('01_raw_data'!AD397))="INTERN", UPPER(TRIM('01_raw_data'!AD397))="INTERNSHIP"), "Intern", IF(OR(UPPER(TRIM('01_raw_data'!AD397))="PART TIME", UPPER(TRIM('01_raw_data'!AD397))="PART-TIME"), "Part Time")))), "Check")</f>
        <v>Full Time</v>
      </c>
      <c r="AF394">
        <f>IFERROR(IF(AND(VALUE('01_raw_data'!AE397)&gt;=0,VALUE('01_raw_data'!AE397)&lt;=100), VALUE('01_raw_data'!AE397), "Check"), "Check")</f>
        <v>61.2</v>
      </c>
    </row>
    <row r="395" spans="1:32" x14ac:dyDescent="0.2">
      <c r="A395" t="str">
        <f>"E"&amp;TEXT(VALUE(SUBSTITUTE(UPPER(TRIM('01_raw_data'!A398)),"E","")),"0000")</f>
        <v>E0394</v>
      </c>
      <c r="B395" t="str">
        <f>IF('01_raw_data'!B398="", "", PROPER(TRIM('01_raw_data'!B398)))</f>
        <v>Louis Richard</v>
      </c>
      <c r="C395" t="str">
        <f>_xlfn.XLOOKUP(PROPER(TRIM('01_raw_data'!C398)),'03_lookups'!$A$4:$A$9,'03_lookups'!$B$4:$B$9,"Needs Review")</f>
        <v>Male</v>
      </c>
      <c r="D395">
        <f>VALUE('01_raw_data'!D398)</f>
        <v>48</v>
      </c>
      <c r="E395" s="17">
        <f>IF(OR('01_raw_data'!E398="", LOWER(TRIM('01_raw_data'!E398))="not available"), "Missing", '01_raw_data'!E398)</f>
        <v>28409</v>
      </c>
      <c r="F395" t="str">
        <f t="shared" si="6"/>
        <v>Valid</v>
      </c>
      <c r="G395" t="str">
        <f>_xlfn.XLOOKUP(UPPER(TRIM('01_raw_data'!F398)),'04_departments'!A398:A453,'04_departments'!C398:C453,"Needs Review")</f>
        <v>Needs Review</v>
      </c>
      <c r="H395" t="str">
        <f>_xlfn.XLOOKUP('01_clean_data'!G395, '04_departments'!$C$5:$C$60,'04_departments'!$D$5:$D$60,"Needs Review")</f>
        <v>Needs Review</v>
      </c>
      <c r="I395" t="str">
        <f>PROPER(TRIM('01_raw_data'!H398))</f>
        <v>Support Specialist</v>
      </c>
      <c r="J395" t="str">
        <f>IFERROR(UPPER('01_raw_data'!I398), "")</f>
        <v>L4</v>
      </c>
      <c r="K395" t="str">
        <f>IFERROR(UPPER('01_raw_data'!J398), "")</f>
        <v>M054</v>
      </c>
      <c r="L395" t="str">
        <f>IFERROR(VLOOKUP(K395,'05_manager_mapping'!$A$5:$B$64,2), "Missing")</f>
        <v>Isla Eriksson</v>
      </c>
      <c r="M395" t="str">
        <f>IFERROR(_xlfn.XLOOKUP('01_raw_data'!L398,'06_location_master'!$B$5:$B$60,'06_location_master'!$C$5:$C$60), "Missing Location")</f>
        <v>Frankfurt</v>
      </c>
      <c r="N395" t="str">
        <f>IFERROR(_xlfn.XLOOKUP(M395,'06_location_master'!$C$5:$C$60,'06_location_master'!$D$5:$D$60), "Missing Country")</f>
        <v>Germany</v>
      </c>
      <c r="O395" t="str">
        <f>IFERROR(_xlfn.XLOOKUP(M395,'06_location_master'!$C$5:$C$60,'06_location_master'!$E$5:$E$60), "Missing State")</f>
        <v>Hesse</v>
      </c>
      <c r="P395" s="17">
        <f>IFERROR(--'01_raw_data'!O398,"Missing Date")</f>
        <v>45134</v>
      </c>
      <c r="Q395" s="17">
        <f>IF(TRIM('01_raw_data'!P398)="","", IFERROR('01_raw_data'!P398, "check"))</f>
        <v>46025</v>
      </c>
      <c r="R395" t="str">
        <f>IFERROR(IF(OR(UPPER(TRIM('01_raw_data'!Q398))="A",UPPER(TRIM('01_raw_data'!Q398)="ACTVE"),UPPER(TRIM('01_raw_data'!Q398))="ACTIVE"), "Active", IF(OR(UPPER(TRIM('01_raw_data'!Q398)="INACTIVE"),UPPER(TRIM('01_raw_data'!Q398))="INACTVE"),"Inactive",IF(OR(UPPER(TRIM('01_raw_data'!Q398))="EXITED"), "Exited", IF(OR(UPPER(TRIM('01_raw_data'!Q398))="TERMINATED"), "Terminated", IF(OR(UPPER(TRIM('01_raw_data'!Q398))="LEFT"),"Left",IF(OR(UPPER(TRIM('01_raw_data'!Q398))="RESIGNED"),"Resigned")))))),"Check")</f>
        <v>Exited</v>
      </c>
      <c r="S395" s="19">
        <f>IFERROR(IF(VALUE('01_raw_data'!R398)&gt;0,VALUE('01_raw_data'!R398),"Check"),"Check")</f>
        <v>123000</v>
      </c>
      <c r="T395" s="19">
        <f>IFERROR(IF(VALUE('01_raw_data'!S398)&gt;0, VALUE('01_raw_data'!S398), "Check"), "Check")</f>
        <v>6200</v>
      </c>
      <c r="U395">
        <f>IFERROR(VLOOKUP(UPPER(TRIM('01_raw_data'!T398)),'07_performance_master'!$A$5:$B$14,2,FALSE),"Check")</f>
        <v>3</v>
      </c>
      <c r="V395">
        <f>IFERROR(IF(VALUE('01_raw_data'!U398)&gt;0,VALUE('01_raw_data'!U398),"Check"),"Check")</f>
        <v>18</v>
      </c>
      <c r="W395">
        <f>IFERROR(IF(VALUE('01_raw_data'!V398)&gt;=0, VALUE('01_raw_data'!V398), "Check"), "Check")</f>
        <v>13</v>
      </c>
      <c r="X395">
        <f>IFERROR(IF(VALUE('01_raw_data'!W398)&gt;=0, VALUE('01_raw_data'!W398),"Check"), "Check")</f>
        <v>3</v>
      </c>
      <c r="Y395">
        <f>IFERROR(IF(AND(VALUE('01_raw_data'!X398)&gt;=0, VALUE('01_raw_data'!X398)&lt;=100), VALUE('01_raw_data'!X398), "Check"), "Check")</f>
        <v>38</v>
      </c>
      <c r="Z395" t="str">
        <f>IFERROR(IF(OR(UPPER(TRIM('01_raw_data'!Y398))="YES", UPPER(TRIM('01_raw_data'!Y398))="PROMOTED"),"Promoted", IF(OR(UPPER(TRIM('01_raw_data'!Y398))="NO",UPPER(TRIM('01_raw_data'!Y398))="NOT PROMOTED"), "Not Promoted", "Check")),"Check")</f>
        <v>Not Promoted</v>
      </c>
      <c r="AA395" t="str">
        <f>IFERROR(PROPER(TRIM('01_raw_data'!Z398)), "")</f>
        <v>Master'S</v>
      </c>
      <c r="AB395" t="str">
        <f>IFERROR(PROPER(TRIM('01_raw_data'!AA398)),"")</f>
        <v>Agency</v>
      </c>
      <c r="AC395" t="str">
        <f>IFERROR(IF(UPPER(TRIM('01_raw_data'!AB398))="HYBRID","Hybrid",IF(OR(UPPER(TRIM('01_raw_data'!AB398))="REMOTE",UPPER(TRIM('01_raw_data'!AB398))="WFH",UPPER(TRIM('01_raw_data'!AB398))="WORK FROM HOME"),"Remote",IF(OR(UPPER(TRIM('01_raw_data'!AB398))="ONSITE",UPPER(TRIM('01_raw_data'!AB398))="ON-SITE",UPPER(TRIM('01_raw_data'!AB398))="OFFICE"),"Office"))),"Check")</f>
        <v>Office</v>
      </c>
      <c r="AD395" t="str">
        <f>IFERROR(VLOOKUP(UPPER(TRIM('01_raw_data'!AC398)),'09_cost_center'!$A$5:$E$19,1,FALSE), "Check")</f>
        <v>EU-CC202</v>
      </c>
      <c r="AE395" t="str">
        <f>IFERROR(IF(OR(UPPER(TRIM('01_raw_data'!AD398))="CONTRACT", UPPER(TRIM('01_raw_data'!AD398))="CONTRACTOR"), "Contract", IF(OR(PROPER(TRIM('01_raw_data'!AD398))="FTE", UPPER(TRIM('01_raw_data'!AD398))="FULL TIME", UPPER(TRIM('01_raw_data'!AD398))="FULL-TIME"), "Full Time", IF(OR(UPPER(TRIM('01_raw_data'!AD398))="INTERN", UPPER(TRIM('01_raw_data'!AD398))="INTERNSHIP"), "Intern", IF(OR(UPPER(TRIM('01_raw_data'!AD398))="PART TIME", UPPER(TRIM('01_raw_data'!AD398))="PART-TIME"), "Part Time")))), "Check")</f>
        <v>Contract</v>
      </c>
      <c r="AF395">
        <f>IFERROR(IF(AND(VALUE('01_raw_data'!AE398)&gt;=0,VALUE('01_raw_data'!AE398)&lt;=100), VALUE('01_raw_data'!AE398), "Check"), "Check")</f>
        <v>53.3</v>
      </c>
    </row>
    <row r="396" spans="1:32" x14ac:dyDescent="0.2">
      <c r="A396" t="str">
        <f>"E"&amp;TEXT(VALUE(SUBSTITUTE(UPPER(TRIM('01_raw_data'!A399)),"E","")),"0000")</f>
        <v>E0395</v>
      </c>
      <c r="B396" t="str">
        <f>IF('01_raw_data'!B399="", "", PROPER(TRIM('01_raw_data'!B399)))</f>
        <v>Anna Fernandez</v>
      </c>
      <c r="C396" t="str">
        <f>_xlfn.XLOOKUP(PROPER(TRIM('01_raw_data'!C399)),'03_lookups'!$A$4:$A$9,'03_lookups'!$B$4:$B$9,"Needs Review")</f>
        <v>Female</v>
      </c>
      <c r="D396">
        <f>VALUE('01_raw_data'!D399)</f>
        <v>29</v>
      </c>
      <c r="E396" s="17">
        <f>IF(OR('01_raw_data'!E399="", LOWER(TRIM('01_raw_data'!E399))="not available"), "Missing", '01_raw_data'!E399)</f>
        <v>35250</v>
      </c>
      <c r="F396" t="str">
        <f t="shared" si="6"/>
        <v>Valid</v>
      </c>
      <c r="G396" t="str">
        <f>_xlfn.XLOOKUP(UPPER(TRIM('01_raw_data'!F399)),'04_departments'!A399:A454,'04_departments'!C399:C454,"Needs Review")</f>
        <v>Needs Review</v>
      </c>
      <c r="H396" t="str">
        <f>_xlfn.XLOOKUP('01_clean_data'!G396, '04_departments'!$C$5:$C$60,'04_departments'!$D$5:$D$60,"Needs Review")</f>
        <v>Needs Review</v>
      </c>
      <c r="I396" t="str">
        <f>PROPER(TRIM('01_raw_data'!H399))</f>
        <v>Account Executive</v>
      </c>
      <c r="J396" t="str">
        <f>IFERROR(UPPER('01_raw_data'!I399), "")</f>
        <v>L3</v>
      </c>
      <c r="K396" t="str">
        <f>IFERROR(UPPER('01_raw_data'!J399), "")</f>
        <v>M026</v>
      </c>
      <c r="L396" t="str">
        <f>IFERROR(VLOOKUP(K396,'05_manager_mapping'!$A$5:$B$64,2), "Missing")</f>
        <v>Sergio Rodrigues</v>
      </c>
      <c r="M396" t="str">
        <f>IFERROR(_xlfn.XLOOKUP('01_raw_data'!L399,'06_location_master'!$B$5:$B$60,'06_location_master'!$C$5:$C$60), "Missing Location")</f>
        <v>Missing Location</v>
      </c>
      <c r="N396" t="str">
        <f>IFERROR(_xlfn.XLOOKUP(M396,'06_location_master'!$C$5:$C$60,'06_location_master'!$D$5:$D$60), "Missing Country")</f>
        <v>Missing Country</v>
      </c>
      <c r="O396" t="str">
        <f>IFERROR(_xlfn.XLOOKUP(M396,'06_location_master'!$C$5:$C$60,'06_location_master'!$E$5:$E$60), "Missing State")</f>
        <v>Missing State</v>
      </c>
      <c r="P396" s="17">
        <f>IFERROR(--'01_raw_data'!O399,"Missing Date")</f>
        <v>45611</v>
      </c>
      <c r="Q396" s="17" t="str">
        <f>IF(TRIM('01_raw_data'!P399)="","", IFERROR('01_raw_data'!P399, "check"))</f>
        <v/>
      </c>
      <c r="R396" t="str">
        <f>IFERROR(IF(OR(UPPER(TRIM('01_raw_data'!Q399))="A",UPPER(TRIM('01_raw_data'!Q399)="ACTVE"),UPPER(TRIM('01_raw_data'!Q399))="ACTIVE"), "Active", IF(OR(UPPER(TRIM('01_raw_data'!Q399)="INACTIVE"),UPPER(TRIM('01_raw_data'!Q399))="INACTVE"),"Inactive",IF(OR(UPPER(TRIM('01_raw_data'!Q399))="EXITED"), "Exited", IF(OR(UPPER(TRIM('01_raw_data'!Q399))="TERMINATED"), "Terminated", IF(OR(UPPER(TRIM('01_raw_data'!Q399))="LEFT"),"Left",IF(OR(UPPER(TRIM('01_raw_data'!Q399))="RESIGNED"),"Resigned")))))),"Check")</f>
        <v>Active</v>
      </c>
      <c r="S396" s="19">
        <f>IFERROR(IF(VALUE('01_raw_data'!R399)&gt;0,VALUE('01_raw_data'!R399),"Check"),"Check")</f>
        <v>57000</v>
      </c>
      <c r="T396" s="19" t="str">
        <f>IFERROR(IF(VALUE('01_raw_data'!S399)&gt;0, VALUE('01_raw_data'!S399), "Check"), "Check")</f>
        <v>Check</v>
      </c>
      <c r="U396">
        <f>IFERROR(VLOOKUP(UPPER(TRIM('01_raw_data'!T399)),'07_performance_master'!$A$5:$B$14,2,FALSE),"Check")</f>
        <v>1</v>
      </c>
      <c r="V396">
        <f>IFERROR(IF(VALUE('01_raw_data'!U399)&gt;0,VALUE('01_raw_data'!U399),"Check"),"Check")</f>
        <v>23</v>
      </c>
      <c r="W396">
        <f>IFERROR(IF(VALUE('01_raw_data'!V399)&gt;=0, VALUE('01_raw_data'!V399), "Check"), "Check")</f>
        <v>10</v>
      </c>
      <c r="X396">
        <f>IFERROR(IF(VALUE('01_raw_data'!W399)&gt;=0, VALUE('01_raw_data'!W399),"Check"), "Check")</f>
        <v>6</v>
      </c>
      <c r="Y396">
        <f>IFERROR(IF(AND(VALUE('01_raw_data'!X399)&gt;=0, VALUE('01_raw_data'!X399)&lt;=100), VALUE('01_raw_data'!X399), "Check"), "Check")</f>
        <v>33</v>
      </c>
      <c r="Z396" t="str">
        <f>IFERROR(IF(OR(UPPER(TRIM('01_raw_data'!Y399))="YES", UPPER(TRIM('01_raw_data'!Y399))="PROMOTED"),"Promoted", IF(OR(UPPER(TRIM('01_raw_data'!Y399))="NO",UPPER(TRIM('01_raw_data'!Y399))="NOT PROMOTED"), "Not Promoted", "Check")),"Check")</f>
        <v>Not Promoted</v>
      </c>
      <c r="AA396" t="str">
        <f>IFERROR(PROPER(TRIM('01_raw_data'!Z399)), "")</f>
        <v>Master'S</v>
      </c>
      <c r="AB396" t="str">
        <f>IFERROR(PROPER(TRIM('01_raw_data'!AA399)),"")</f>
        <v>University Hiring</v>
      </c>
      <c r="AC396" t="str">
        <f>IFERROR(IF(UPPER(TRIM('01_raw_data'!AB399))="HYBRID","Hybrid",IF(OR(UPPER(TRIM('01_raw_data'!AB399))="REMOTE",UPPER(TRIM('01_raw_data'!AB399))="WFH",UPPER(TRIM('01_raw_data'!AB399))="WORK FROM HOME"),"Remote",IF(OR(UPPER(TRIM('01_raw_data'!AB399))="ONSITE",UPPER(TRIM('01_raw_data'!AB399))="ON-SITE",UPPER(TRIM('01_raw_data'!AB399))="OFFICE"),"Office"))),"Check")</f>
        <v>Hybrid</v>
      </c>
      <c r="AD396" t="str">
        <f>IFERROR(VLOOKUP(UPPER(TRIM('01_raw_data'!AC399)),'09_cost_center'!$A$5:$E$19,1,FALSE), "Check")</f>
        <v>EU-CC201</v>
      </c>
      <c r="AE396" t="str">
        <f>IFERROR(IF(OR(UPPER(TRIM('01_raw_data'!AD399))="CONTRACT", UPPER(TRIM('01_raw_data'!AD399))="CONTRACTOR"), "Contract", IF(OR(PROPER(TRIM('01_raw_data'!AD399))="FTE", UPPER(TRIM('01_raw_data'!AD399))="FULL TIME", UPPER(TRIM('01_raw_data'!AD399))="FULL-TIME"), "Full Time", IF(OR(UPPER(TRIM('01_raw_data'!AD399))="INTERN", UPPER(TRIM('01_raw_data'!AD399))="INTERNSHIP"), "Intern", IF(OR(UPPER(TRIM('01_raw_data'!AD399))="PART TIME", UPPER(TRIM('01_raw_data'!AD399))="PART-TIME"), "Part Time")))), "Check")</f>
        <v>Part Time</v>
      </c>
      <c r="AF396">
        <f>IFERROR(IF(AND(VALUE('01_raw_data'!AE399)&gt;=0,VALUE('01_raw_data'!AE399)&lt;=100), VALUE('01_raw_data'!AE399), "Check"), "Check")</f>
        <v>33.299999999999997</v>
      </c>
    </row>
    <row r="397" spans="1:32" x14ac:dyDescent="0.2">
      <c r="A397" t="str">
        <f>"E"&amp;TEXT(VALUE(SUBSTITUTE(UPPER(TRIM('01_raw_data'!A400)),"E","")),"0000")</f>
        <v>E0396</v>
      </c>
      <c r="B397" t="str">
        <f>IF('01_raw_data'!B400="", "", PROPER(TRIM('01_raw_data'!B400)))</f>
        <v>Noel Jones</v>
      </c>
      <c r="C397" t="str">
        <f>_xlfn.XLOOKUP(PROPER(TRIM('01_raw_data'!C400)),'03_lookups'!$A$4:$A$9,'03_lookups'!$B$4:$B$9,"Needs Review")</f>
        <v>Male</v>
      </c>
      <c r="D397">
        <f>VALUE('01_raw_data'!D400)</f>
        <v>45</v>
      </c>
      <c r="E397" s="17" t="str">
        <f>IF(OR('01_raw_data'!E400="", LOWER(TRIM('01_raw_data'!E400))="not available"), "Missing", '01_raw_data'!E400)</f>
        <v>06-06-1981</v>
      </c>
      <c r="F397" t="str">
        <f t="shared" si="6"/>
        <v>Needs Review</v>
      </c>
      <c r="G397" t="str">
        <f>_xlfn.XLOOKUP(UPPER(TRIM('01_raw_data'!F400)),'04_departments'!A400:A455,'04_departments'!C400:C455,"Needs Review")</f>
        <v>Needs Review</v>
      </c>
      <c r="H397" t="str">
        <f>_xlfn.XLOOKUP('01_clean_data'!G397, '04_departments'!$C$5:$C$60,'04_departments'!$D$5:$D$60,"Needs Review")</f>
        <v>Needs Review</v>
      </c>
      <c r="I397" t="str">
        <f>PROPER(TRIM('01_raw_data'!H400))</f>
        <v>Data Analyst</v>
      </c>
      <c r="J397" t="str">
        <f>IFERROR(UPPER('01_raw_data'!I400), "")</f>
        <v>L2</v>
      </c>
      <c r="K397" t="str">
        <f>IFERROR(UPPER('01_raw_data'!J400), "")</f>
        <v>M058</v>
      </c>
      <c r="L397" t="str">
        <f>IFERROR(VLOOKUP(K397,'05_manager_mapping'!$A$5:$B$64,2), "Missing")</f>
        <v>Lukas Esposito</v>
      </c>
      <c r="M397" t="str">
        <f>IFERROR(_xlfn.XLOOKUP('01_raw_data'!L400,'06_location_master'!$B$5:$B$60,'06_location_master'!$C$5:$C$60), "Missing Location")</f>
        <v>Barcelona</v>
      </c>
      <c r="N397" t="str">
        <f>IFERROR(_xlfn.XLOOKUP(M397,'06_location_master'!$C$5:$C$60,'06_location_master'!$D$5:$D$60), "Missing Country")</f>
        <v>Spain</v>
      </c>
      <c r="O397" t="str">
        <f>IFERROR(_xlfn.XLOOKUP(M397,'06_location_master'!$C$5:$C$60,'06_location_master'!$E$5:$E$60), "Missing State")</f>
        <v>Catalonia</v>
      </c>
      <c r="P397" s="17">
        <f>IFERROR(--'01_raw_data'!O400,"Missing Date")</f>
        <v>44389</v>
      </c>
      <c r="Q397" s="17" t="str">
        <f>IF(TRIM('01_raw_data'!P400)="","", IFERROR('01_raw_data'!P400, "check"))</f>
        <v/>
      </c>
      <c r="R397" t="str">
        <f>IFERROR(IF(OR(UPPER(TRIM('01_raw_data'!Q400))="A",UPPER(TRIM('01_raw_data'!Q400)="ACTVE"),UPPER(TRIM('01_raw_data'!Q400))="ACTIVE"), "Active", IF(OR(UPPER(TRIM('01_raw_data'!Q400)="INACTIVE"),UPPER(TRIM('01_raw_data'!Q400))="INACTVE"),"Inactive",IF(OR(UPPER(TRIM('01_raw_data'!Q400))="EXITED"), "Exited", IF(OR(UPPER(TRIM('01_raw_data'!Q400))="TERMINATED"), "Terminated", IF(OR(UPPER(TRIM('01_raw_data'!Q400))="LEFT"),"Left",IF(OR(UPPER(TRIM('01_raw_data'!Q400))="RESIGNED"),"Resigned")))))),"Check")</f>
        <v>Active</v>
      </c>
      <c r="S397" s="19">
        <f>IFERROR(IF(VALUE('01_raw_data'!R400)&gt;0,VALUE('01_raw_data'!R400),"Check"),"Check")</f>
        <v>51000</v>
      </c>
      <c r="T397" s="19">
        <f>IFERROR(IF(VALUE('01_raw_data'!S400)&gt;0, VALUE('01_raw_data'!S400), "Check"), "Check")</f>
        <v>2600</v>
      </c>
      <c r="U397">
        <f>IFERROR(VLOOKUP(UPPER(TRIM('01_raw_data'!T400)),'07_performance_master'!$A$5:$B$14,2,FALSE),"Check")</f>
        <v>3</v>
      </c>
      <c r="V397">
        <f>IFERROR(IF(VALUE('01_raw_data'!U400)&gt;0,VALUE('01_raw_data'!U400),"Check"),"Check")</f>
        <v>24</v>
      </c>
      <c r="W397">
        <f>IFERROR(IF(VALUE('01_raw_data'!V400)&gt;=0, VALUE('01_raw_data'!V400), "Check"), "Check")</f>
        <v>11</v>
      </c>
      <c r="X397">
        <f>IFERROR(IF(VALUE('01_raw_data'!W400)&gt;=0, VALUE('01_raw_data'!W400),"Check"), "Check")</f>
        <v>16</v>
      </c>
      <c r="Y397">
        <f>IFERROR(IF(AND(VALUE('01_raw_data'!X400)&gt;=0, VALUE('01_raw_data'!X400)&lt;=100), VALUE('01_raw_data'!X400), "Check"), "Check")</f>
        <v>74</v>
      </c>
      <c r="Z397" t="str">
        <f>IFERROR(IF(OR(UPPER(TRIM('01_raw_data'!Y400))="YES", UPPER(TRIM('01_raw_data'!Y400))="PROMOTED"),"Promoted", IF(OR(UPPER(TRIM('01_raw_data'!Y400))="NO",UPPER(TRIM('01_raw_data'!Y400))="NOT PROMOTED"), "Not Promoted", "Check")),"Check")</f>
        <v>Not Promoted</v>
      </c>
      <c r="AA397" t="str">
        <f>IFERROR(PROPER(TRIM('01_raw_data'!Z400)), "")</f>
        <v>Bachelor'S</v>
      </c>
      <c r="AB397" t="str">
        <f>IFERROR(PROPER(TRIM('01_raw_data'!AA400)),"")</f>
        <v>Indeed</v>
      </c>
      <c r="AC397" t="str">
        <f>IFERROR(IF(UPPER(TRIM('01_raw_data'!AB400))="HYBRID","Hybrid",IF(OR(UPPER(TRIM('01_raw_data'!AB400))="REMOTE",UPPER(TRIM('01_raw_data'!AB400))="WFH",UPPER(TRIM('01_raw_data'!AB400))="WORK FROM HOME"),"Remote",IF(OR(UPPER(TRIM('01_raw_data'!AB400))="ONSITE",UPPER(TRIM('01_raw_data'!AB400))="ON-SITE",UPPER(TRIM('01_raw_data'!AB400))="OFFICE"),"Office"))),"Check")</f>
        <v>Hybrid</v>
      </c>
      <c r="AD397" t="str">
        <f>IFERROR(VLOOKUP(UPPER(TRIM('01_raw_data'!AC400)),'09_cost_center'!$A$5:$E$19,1,FALSE), "Check")</f>
        <v>EU-CC103</v>
      </c>
      <c r="AE397" t="str">
        <f>IFERROR(IF(OR(UPPER(TRIM('01_raw_data'!AD400))="CONTRACT", UPPER(TRIM('01_raw_data'!AD400))="CONTRACTOR"), "Contract", IF(OR(PROPER(TRIM('01_raw_data'!AD400))="FTE", UPPER(TRIM('01_raw_data'!AD400))="FULL TIME", UPPER(TRIM('01_raw_data'!AD400))="FULL-TIME"), "Full Time", IF(OR(UPPER(TRIM('01_raw_data'!AD400))="INTERN", UPPER(TRIM('01_raw_data'!AD400))="INTERNSHIP"), "Intern", IF(OR(UPPER(TRIM('01_raw_data'!AD400))="PART TIME", UPPER(TRIM('01_raw_data'!AD400))="PART-TIME"), "Part Time")))), "Check")</f>
        <v>Full Time</v>
      </c>
      <c r="AF397">
        <f>IFERROR(IF(AND(VALUE('01_raw_data'!AE400)&gt;=0,VALUE('01_raw_data'!AE400)&lt;=100), VALUE('01_raw_data'!AE400), "Check"), "Check")</f>
        <v>60.9</v>
      </c>
    </row>
    <row r="398" spans="1:32" x14ac:dyDescent="0.2">
      <c r="A398" t="str">
        <f>"E"&amp;TEXT(VALUE(SUBSTITUTE(UPPER(TRIM('01_raw_data'!A401)),"E","")),"0000")</f>
        <v>E0397</v>
      </c>
      <c r="B398" t="str">
        <f>IF('01_raw_data'!B401="", "", PROPER(TRIM('01_raw_data'!B401)))</f>
        <v>Giulia Kelly</v>
      </c>
      <c r="C398" t="str">
        <f>_xlfn.XLOOKUP(PROPER(TRIM('01_raw_data'!C401)),'03_lookups'!$A$4:$A$9,'03_lookups'!$B$4:$B$9,"Needs Review")</f>
        <v>Male</v>
      </c>
      <c r="D398">
        <f>VALUE('01_raw_data'!D401)</f>
        <v>61</v>
      </c>
      <c r="E398" s="17" t="str">
        <f>IF(OR('01_raw_data'!E401="", LOWER(TRIM('01_raw_data'!E401))="not available"), "Missing", '01_raw_data'!E401)</f>
        <v>1965/04/25</v>
      </c>
      <c r="F398" t="str">
        <f t="shared" si="6"/>
        <v>Needs Review</v>
      </c>
      <c r="G398" t="str">
        <f>_xlfn.XLOOKUP(UPPER(TRIM('01_raw_data'!F401)),'04_departments'!A401:A456,'04_departments'!C401:C456,"Needs Review")</f>
        <v>Needs Review</v>
      </c>
      <c r="H398" t="str">
        <f>_xlfn.XLOOKUP('01_clean_data'!G398, '04_departments'!$C$5:$C$60,'04_departments'!$D$5:$D$60,"Needs Review")</f>
        <v>Needs Review</v>
      </c>
      <c r="I398" t="str">
        <f>PROPER(TRIM('01_raw_data'!H401))</f>
        <v>Strategy Analyst</v>
      </c>
      <c r="J398" t="str">
        <f>IFERROR(UPPER('01_raw_data'!I401), "")</f>
        <v>L4</v>
      </c>
      <c r="K398" t="str">
        <f>IFERROR(UPPER('01_raw_data'!J401), "")</f>
        <v>M015</v>
      </c>
      <c r="L398" t="str">
        <f>IFERROR(VLOOKUP(K398,'05_manager_mapping'!$A$5:$B$64,2), "Missing")</f>
        <v>Lea Ryan</v>
      </c>
      <c r="M398" t="str">
        <f>IFERROR(_xlfn.XLOOKUP('01_raw_data'!L401,'06_location_master'!$B$5:$B$60,'06_location_master'!$C$5:$C$60), "Missing Location")</f>
        <v>Barcelona</v>
      </c>
      <c r="N398" t="str">
        <f>IFERROR(_xlfn.XLOOKUP(M398,'06_location_master'!$C$5:$C$60,'06_location_master'!$D$5:$D$60), "Missing Country")</f>
        <v>Spain</v>
      </c>
      <c r="O398" t="str">
        <f>IFERROR(_xlfn.XLOOKUP(M398,'06_location_master'!$C$5:$C$60,'06_location_master'!$E$5:$E$60), "Missing State")</f>
        <v>Catalonia</v>
      </c>
      <c r="P398" s="17">
        <f>IFERROR(--'01_raw_data'!O401,"Missing Date")</f>
        <v>45111</v>
      </c>
      <c r="Q398" s="17" t="str">
        <f>IF(TRIM('01_raw_data'!P401)="","", IFERROR('01_raw_data'!P401, "check"))</f>
        <v/>
      </c>
      <c r="R398" t="str">
        <f>IFERROR(IF(OR(UPPER(TRIM('01_raw_data'!Q401))="A",UPPER(TRIM('01_raw_data'!Q401)="ACTVE"),UPPER(TRIM('01_raw_data'!Q401))="ACTIVE"), "Active", IF(OR(UPPER(TRIM('01_raw_data'!Q401)="INACTIVE"),UPPER(TRIM('01_raw_data'!Q401))="INACTVE"),"Inactive",IF(OR(UPPER(TRIM('01_raw_data'!Q401))="EXITED"), "Exited", IF(OR(UPPER(TRIM('01_raw_data'!Q401))="TERMINATED"), "Terminated", IF(OR(UPPER(TRIM('01_raw_data'!Q401))="LEFT"),"Left",IF(OR(UPPER(TRIM('01_raw_data'!Q401))="RESIGNED"),"Resigned")))))),"Check")</f>
        <v>Active</v>
      </c>
      <c r="S398" s="19">
        <f>IFERROR(IF(VALUE('01_raw_data'!R401)&gt;0,VALUE('01_raw_data'!R401),"Check"),"Check")</f>
        <v>101000</v>
      </c>
      <c r="T398" s="19">
        <f>IFERROR(IF(VALUE('01_raw_data'!S401)&gt;0, VALUE('01_raw_data'!S401), "Check"), "Check")</f>
        <v>14100</v>
      </c>
      <c r="U398">
        <f>IFERROR(VLOOKUP(UPPER(TRIM('01_raw_data'!T401)),'07_performance_master'!$A$5:$B$14,2,FALSE),"Check")</f>
        <v>5</v>
      </c>
      <c r="V398">
        <f>IFERROR(IF(VALUE('01_raw_data'!U401)&gt;0,VALUE('01_raw_data'!U401),"Check"),"Check")</f>
        <v>34</v>
      </c>
      <c r="W398">
        <f>IFERROR(IF(VALUE('01_raw_data'!V401)&gt;=0, VALUE('01_raw_data'!V401), "Check"), "Check")</f>
        <v>19</v>
      </c>
      <c r="X398">
        <f>IFERROR(IF(VALUE('01_raw_data'!W401)&gt;=0, VALUE('01_raw_data'!W401),"Check"), "Check")</f>
        <v>9</v>
      </c>
      <c r="Y398">
        <f>IFERROR(IF(AND(VALUE('01_raw_data'!X401)&gt;=0, VALUE('01_raw_data'!X401)&lt;=100), VALUE('01_raw_data'!X401), "Check"), "Check")</f>
        <v>75</v>
      </c>
      <c r="Z398" t="str">
        <f>IFERROR(IF(OR(UPPER(TRIM('01_raw_data'!Y401))="YES", UPPER(TRIM('01_raw_data'!Y401))="PROMOTED"),"Promoted", IF(OR(UPPER(TRIM('01_raw_data'!Y401))="NO",UPPER(TRIM('01_raw_data'!Y401))="NOT PROMOTED"), "Not Promoted", "Check")),"Check")</f>
        <v>Not Promoted</v>
      </c>
      <c r="AA398" t="str">
        <f>IFERROR(PROPER(TRIM('01_raw_data'!Z401)), "")</f>
        <v>Bachelor'S</v>
      </c>
      <c r="AB398" t="str">
        <f>IFERROR(PROPER(TRIM('01_raw_data'!AA401)),"")</f>
        <v>University Hiring</v>
      </c>
      <c r="AC398" t="str">
        <f>IFERROR(IF(UPPER(TRIM('01_raw_data'!AB401))="HYBRID","Hybrid",IF(OR(UPPER(TRIM('01_raw_data'!AB401))="REMOTE",UPPER(TRIM('01_raw_data'!AB401))="WFH",UPPER(TRIM('01_raw_data'!AB401))="WORK FROM HOME"),"Remote",IF(OR(UPPER(TRIM('01_raw_data'!AB401))="ONSITE",UPPER(TRIM('01_raw_data'!AB401))="ON-SITE",UPPER(TRIM('01_raw_data'!AB401))="OFFICE"),"Office"))),"Check")</f>
        <v>Remote</v>
      </c>
      <c r="AD398" t="str">
        <f>IFERROR(VLOOKUP(UPPER(TRIM('01_raw_data'!AC401)),'09_cost_center'!$A$5:$E$19,1,FALSE), "Check")</f>
        <v>EU-CC303</v>
      </c>
      <c r="AE398" t="str">
        <f>IFERROR(IF(OR(UPPER(TRIM('01_raw_data'!AD401))="CONTRACT", UPPER(TRIM('01_raw_data'!AD401))="CONTRACTOR"), "Contract", IF(OR(PROPER(TRIM('01_raw_data'!AD401))="FTE", UPPER(TRIM('01_raw_data'!AD401))="FULL TIME", UPPER(TRIM('01_raw_data'!AD401))="FULL-TIME"), "Full Time", IF(OR(UPPER(TRIM('01_raw_data'!AD401))="INTERN", UPPER(TRIM('01_raw_data'!AD401))="INTERNSHIP"), "Intern", IF(OR(UPPER(TRIM('01_raw_data'!AD401))="PART TIME", UPPER(TRIM('01_raw_data'!AD401))="PART-TIME"), "Part Time")))), "Check")</f>
        <v>Full Time</v>
      </c>
      <c r="AF398">
        <f>IFERROR(IF(AND(VALUE('01_raw_data'!AE401)&gt;=0,VALUE('01_raw_data'!AE401)&lt;=100), VALUE('01_raw_data'!AE401), "Check"), "Check")</f>
        <v>85.2</v>
      </c>
    </row>
    <row r="399" spans="1:32" x14ac:dyDescent="0.2">
      <c r="A399" t="str">
        <f>"E"&amp;TEXT(VALUE(SUBSTITUTE(UPPER(TRIM('01_raw_data'!A402)),"E","")),"0000")</f>
        <v>E0398</v>
      </c>
      <c r="B399" t="str">
        <f>IF('01_raw_data'!B402="", "", PROPER(TRIM('01_raw_data'!B402)))</f>
        <v>Noah Richard</v>
      </c>
      <c r="C399" t="str">
        <f>_xlfn.XLOOKUP(PROPER(TRIM('01_raw_data'!C402)),'03_lookups'!$A$4:$A$9,'03_lookups'!$B$4:$B$9,"Needs Review")</f>
        <v>Female</v>
      </c>
      <c r="D399">
        <f>VALUE('01_raw_data'!D402)</f>
        <v>29</v>
      </c>
      <c r="E399" s="17">
        <f>IF(OR('01_raw_data'!E402="", LOWER(TRIM('01_raw_data'!E402))="not available"), "Missing", '01_raw_data'!E402)</f>
        <v>35416</v>
      </c>
      <c r="F399" t="str">
        <f t="shared" si="6"/>
        <v>Valid</v>
      </c>
      <c r="G399" t="str">
        <f>_xlfn.XLOOKUP(UPPER(TRIM('01_raw_data'!F402)),'04_departments'!A402:A457,'04_departments'!C402:C457,"Needs Review")</f>
        <v>Needs Review</v>
      </c>
      <c r="H399" t="str">
        <f>_xlfn.XLOOKUP('01_clean_data'!G399, '04_departments'!$C$5:$C$60,'04_departments'!$D$5:$D$60,"Needs Review")</f>
        <v>Needs Review</v>
      </c>
      <c r="I399" t="str">
        <f>PROPER(TRIM('01_raw_data'!H402))</f>
        <v>Security Lead</v>
      </c>
      <c r="J399" t="str">
        <f>IFERROR(UPPER('01_raw_data'!I402), "")</f>
        <v>L5</v>
      </c>
      <c r="K399" t="str">
        <f>IFERROR(UPPER('01_raw_data'!J402), "")</f>
        <v>M056</v>
      </c>
      <c r="L399" t="str">
        <f>IFERROR(VLOOKUP(K399,'05_manager_mapping'!$A$5:$B$64,2), "Missing")</f>
        <v>Emily Olsson</v>
      </c>
      <c r="M399" t="str">
        <f>IFERROR(_xlfn.XLOOKUP('01_raw_data'!L402,'06_location_master'!$B$5:$B$60,'06_location_master'!$C$5:$C$60), "Missing Location")</f>
        <v>London</v>
      </c>
      <c r="N399" t="str">
        <f>IFERROR(_xlfn.XLOOKUP(M399,'06_location_master'!$C$5:$C$60,'06_location_master'!$D$5:$D$60), "Missing Country")</f>
        <v>United Kingdom</v>
      </c>
      <c r="O399" t="str">
        <f>IFERROR(_xlfn.XLOOKUP(M399,'06_location_master'!$C$5:$C$60,'06_location_master'!$E$5:$E$60), "Missing State")</f>
        <v>England</v>
      </c>
      <c r="P399" s="17" t="str">
        <f>IFERROR(--'01_raw_data'!O402,"Missing Date")</f>
        <v>Missing Date</v>
      </c>
      <c r="Q399" s="17" t="str">
        <f>IF(TRIM('01_raw_data'!P402)="","", IFERROR('01_raw_data'!P402, "check"))</f>
        <v/>
      </c>
      <c r="R399" t="str">
        <f>IFERROR(IF(OR(UPPER(TRIM('01_raw_data'!Q402))="A",UPPER(TRIM('01_raw_data'!Q402)="ACTVE"),UPPER(TRIM('01_raw_data'!Q402))="ACTIVE"), "Active", IF(OR(UPPER(TRIM('01_raw_data'!Q402)="INACTIVE"),UPPER(TRIM('01_raw_data'!Q402))="INACTVE"),"Inactive",IF(OR(UPPER(TRIM('01_raw_data'!Q402))="EXITED"), "Exited", IF(OR(UPPER(TRIM('01_raw_data'!Q402))="TERMINATED"), "Terminated", IF(OR(UPPER(TRIM('01_raw_data'!Q402))="LEFT"),"Left",IF(OR(UPPER(TRIM('01_raw_data'!Q402))="RESIGNED"),"Resigned")))))),"Check")</f>
        <v>Active</v>
      </c>
      <c r="S399" s="19" t="str">
        <f>IFERROR(IF(VALUE('01_raw_data'!R402)&gt;0,VALUE('01_raw_data'!R402),"Check"),"Check")</f>
        <v>Check</v>
      </c>
      <c r="T399" s="19">
        <f>IFERROR(IF(VALUE('01_raw_data'!S402)&gt;0, VALUE('01_raw_data'!S402), "Check"), "Check")</f>
        <v>10100</v>
      </c>
      <c r="U399">
        <f>IFERROR(VLOOKUP(UPPER(TRIM('01_raw_data'!T402)),'07_performance_master'!$A$5:$B$14,2,FALSE),"Check")</f>
        <v>3</v>
      </c>
      <c r="V399">
        <f>IFERROR(IF(VALUE('01_raw_data'!U402)&gt;0,VALUE('01_raw_data'!U402),"Check"),"Check")</f>
        <v>35</v>
      </c>
      <c r="W399">
        <f>IFERROR(IF(VALUE('01_raw_data'!V402)&gt;=0, VALUE('01_raw_data'!V402), "Check"), "Check")</f>
        <v>4</v>
      </c>
      <c r="X399">
        <f>IFERROR(IF(VALUE('01_raw_data'!W402)&gt;=0, VALUE('01_raw_data'!W402),"Check"), "Check")</f>
        <v>6</v>
      </c>
      <c r="Y399">
        <f>IFERROR(IF(AND(VALUE('01_raw_data'!X402)&gt;=0, VALUE('01_raw_data'!X402)&lt;=100), VALUE('01_raw_data'!X402), "Check"), "Check")</f>
        <v>69</v>
      </c>
      <c r="Z399" t="str">
        <f>IFERROR(IF(OR(UPPER(TRIM('01_raw_data'!Y402))="YES", UPPER(TRIM('01_raw_data'!Y402))="PROMOTED"),"Promoted", IF(OR(UPPER(TRIM('01_raw_data'!Y402))="NO",UPPER(TRIM('01_raw_data'!Y402))="NOT PROMOTED"), "Not Promoted", "Check")),"Check")</f>
        <v>Not Promoted</v>
      </c>
      <c r="AA399" t="str">
        <f>IFERROR(PROPER(TRIM('01_raw_data'!Z402)), "")</f>
        <v>Mba</v>
      </c>
      <c r="AB399" t="str">
        <f>IFERROR(PROPER(TRIM('01_raw_data'!AA402)),"")</f>
        <v>Company Careers Page</v>
      </c>
      <c r="AC399" t="str">
        <f>IFERROR(IF(UPPER(TRIM('01_raw_data'!AB402))="HYBRID","Hybrid",IF(OR(UPPER(TRIM('01_raw_data'!AB402))="REMOTE",UPPER(TRIM('01_raw_data'!AB402))="WFH",UPPER(TRIM('01_raw_data'!AB402))="WORK FROM HOME"),"Remote",IF(OR(UPPER(TRIM('01_raw_data'!AB402))="ONSITE",UPPER(TRIM('01_raw_data'!AB402))="ON-SITE",UPPER(TRIM('01_raw_data'!AB402))="OFFICE"),"Office"))),"Check")</f>
        <v>Office</v>
      </c>
      <c r="AD399" t="str">
        <f>IFERROR(VLOOKUP(UPPER(TRIM('01_raw_data'!AC402)),'09_cost_center'!$A$5:$E$19,1,FALSE), "Check")</f>
        <v>EU-CC503</v>
      </c>
      <c r="AE399" t="str">
        <f>IFERROR(IF(OR(UPPER(TRIM('01_raw_data'!AD402))="CONTRACT", UPPER(TRIM('01_raw_data'!AD402))="CONTRACTOR"), "Contract", IF(OR(PROPER(TRIM('01_raw_data'!AD402))="FTE", UPPER(TRIM('01_raw_data'!AD402))="FULL TIME", UPPER(TRIM('01_raw_data'!AD402))="FULL-TIME"), "Full Time", IF(OR(UPPER(TRIM('01_raw_data'!AD402))="INTERN", UPPER(TRIM('01_raw_data'!AD402))="INTERNSHIP"), "Intern", IF(OR(UPPER(TRIM('01_raw_data'!AD402))="PART TIME", UPPER(TRIM('01_raw_data'!AD402))="PART-TIME"), "Part Time")))), "Check")</f>
        <v>Full Time</v>
      </c>
      <c r="AF399">
        <f>IFERROR(IF(AND(VALUE('01_raw_data'!AE402)&gt;=0,VALUE('01_raw_data'!AE402)&lt;=100), VALUE('01_raw_data'!AE402), "Check"), "Check")</f>
        <v>66.900000000000006</v>
      </c>
    </row>
    <row r="400" spans="1:32" x14ac:dyDescent="0.2">
      <c r="A400" t="str">
        <f>"E"&amp;TEXT(VALUE(SUBSTITUTE(UPPER(TRIM('01_raw_data'!A403)),"E","")),"0000")</f>
        <v>E0399</v>
      </c>
      <c r="B400" t="str">
        <f>IF('01_raw_data'!B403="", "", PROPER(TRIM('01_raw_data'!B403)))</f>
        <v>Oliwia Sanchez</v>
      </c>
      <c r="C400" t="str">
        <f>_xlfn.XLOOKUP(PROPER(TRIM('01_raw_data'!C403)),'03_lookups'!$A$4:$A$9,'03_lookups'!$B$4:$B$9,"Needs Review")</f>
        <v>Female</v>
      </c>
      <c r="D400">
        <f>VALUE('01_raw_data'!D403)</f>
        <v>60</v>
      </c>
      <c r="E400" s="17">
        <f>IF(OR('01_raw_data'!E403="", LOWER(TRIM('01_raw_data'!E403))="not available"), "Missing", '01_raw_data'!E403)</f>
        <v>24110</v>
      </c>
      <c r="F400" t="str">
        <f t="shared" si="6"/>
        <v>Valid</v>
      </c>
      <c r="G400" t="str">
        <f>_xlfn.XLOOKUP(UPPER(TRIM('01_raw_data'!F403)),'04_departments'!A403:A458,'04_departments'!C403:C458,"Needs Review")</f>
        <v>Needs Review</v>
      </c>
      <c r="H400" t="str">
        <f>_xlfn.XLOOKUP('01_clean_data'!G400, '04_departments'!$C$5:$C$60,'04_departments'!$D$5:$D$60,"Needs Review")</f>
        <v>Needs Review</v>
      </c>
      <c r="I400" t="str">
        <f>PROPER(TRIM('01_raw_data'!H403))</f>
        <v>Sales Development Representative</v>
      </c>
      <c r="J400" t="str">
        <f>IFERROR(UPPER('01_raw_data'!I403), "")</f>
        <v>L6</v>
      </c>
      <c r="K400" t="str">
        <f>IFERROR(UPPER('01_raw_data'!J403), "")</f>
        <v>M016</v>
      </c>
      <c r="L400" t="str">
        <f>IFERROR(VLOOKUP(K400,'05_manager_mapping'!$A$5:$B$64,2), "Missing")</f>
        <v>Juliette Williams</v>
      </c>
      <c r="M400" t="str">
        <f>IFERROR(_xlfn.XLOOKUP('01_raw_data'!L403,'06_location_master'!$B$5:$B$60,'06_location_master'!$C$5:$C$60), "Missing Location")</f>
        <v>Eindhoven</v>
      </c>
      <c r="N400" t="str">
        <f>IFERROR(_xlfn.XLOOKUP(M400,'06_location_master'!$C$5:$C$60,'06_location_master'!$D$5:$D$60), "Missing Country")</f>
        <v>Netherlands</v>
      </c>
      <c r="O400" t="str">
        <f>IFERROR(_xlfn.XLOOKUP(M400,'06_location_master'!$C$5:$C$60,'06_location_master'!$E$5:$E$60), "Missing State")</f>
        <v>North Brabant</v>
      </c>
      <c r="P400" s="17">
        <f>IFERROR(--'01_raw_data'!O403,"Missing Date")</f>
        <v>44490</v>
      </c>
      <c r="Q400" s="17" t="str">
        <f>IF(TRIM('01_raw_data'!P403)="","", IFERROR('01_raw_data'!P403, "check"))</f>
        <v/>
      </c>
      <c r="R400" t="str">
        <f>IFERROR(IF(OR(UPPER(TRIM('01_raw_data'!Q403))="A",UPPER(TRIM('01_raw_data'!Q403)="ACTVE"),UPPER(TRIM('01_raw_data'!Q403))="ACTIVE"), "Active", IF(OR(UPPER(TRIM('01_raw_data'!Q403)="INACTIVE"),UPPER(TRIM('01_raw_data'!Q403))="INACTVE"),"Inactive",IF(OR(UPPER(TRIM('01_raw_data'!Q403))="EXITED"), "Exited", IF(OR(UPPER(TRIM('01_raw_data'!Q403))="TERMINATED"), "Terminated", IF(OR(UPPER(TRIM('01_raw_data'!Q403))="LEFT"),"Left",IF(OR(UPPER(TRIM('01_raw_data'!Q403))="RESIGNED"),"Resigned")))))),"Check")</f>
        <v>Active</v>
      </c>
      <c r="S400" s="19">
        <f>IFERROR(IF(VALUE('01_raw_data'!R403)&gt;0,VALUE('01_raw_data'!R403),"Check"),"Check")</f>
        <v>152000</v>
      </c>
      <c r="T400" s="19">
        <f>IFERROR(IF(VALUE('01_raw_data'!S403)&gt;0, VALUE('01_raw_data'!S403), "Check"), "Check")</f>
        <v>22800</v>
      </c>
      <c r="U400">
        <f>IFERROR(VLOOKUP(UPPER(TRIM('01_raw_data'!T403)),'07_performance_master'!$A$5:$B$14,2,FALSE),"Check")</f>
        <v>5</v>
      </c>
      <c r="V400" t="str">
        <f>IFERROR(IF(VALUE('01_raw_data'!U403)&gt;0,VALUE('01_raw_data'!U403),"Check"),"Check")</f>
        <v>Check</v>
      </c>
      <c r="W400">
        <f>IFERROR(IF(VALUE('01_raw_data'!V403)&gt;=0, VALUE('01_raw_data'!V403), "Check"), "Check")</f>
        <v>22</v>
      </c>
      <c r="X400">
        <f>IFERROR(IF(VALUE('01_raw_data'!W403)&gt;=0, VALUE('01_raw_data'!W403),"Check"), "Check")</f>
        <v>0</v>
      </c>
      <c r="Y400">
        <f>IFERROR(IF(AND(VALUE('01_raw_data'!X403)&gt;=0, VALUE('01_raw_data'!X403)&lt;=100), VALUE('01_raw_data'!X403), "Check"), "Check")</f>
        <v>90</v>
      </c>
      <c r="Z400" t="str">
        <f>IFERROR(IF(OR(UPPER(TRIM('01_raw_data'!Y403))="YES", UPPER(TRIM('01_raw_data'!Y403))="PROMOTED"),"Promoted", IF(OR(UPPER(TRIM('01_raw_data'!Y403))="NO",UPPER(TRIM('01_raw_data'!Y403))="NOT PROMOTED"), "Not Promoted", "Check")),"Check")</f>
        <v>Not Promoted</v>
      </c>
      <c r="AA400" t="str">
        <f>IFERROR(PROPER(TRIM('01_raw_data'!Z403)), "")</f>
        <v>Bachelor'S</v>
      </c>
      <c r="AB400" t="str">
        <f>IFERROR(PROPER(TRIM('01_raw_data'!AA403)),"")</f>
        <v>Indeed</v>
      </c>
      <c r="AC400" t="str">
        <f>IFERROR(IF(UPPER(TRIM('01_raw_data'!AB403))="HYBRID","Hybrid",IF(OR(UPPER(TRIM('01_raw_data'!AB403))="REMOTE",UPPER(TRIM('01_raw_data'!AB403))="WFH",UPPER(TRIM('01_raw_data'!AB403))="WORK FROM HOME"),"Remote",IF(OR(UPPER(TRIM('01_raw_data'!AB403))="ONSITE",UPPER(TRIM('01_raw_data'!AB403))="ON-SITE",UPPER(TRIM('01_raw_data'!AB403))="OFFICE"),"Office"))),"Check")</f>
        <v>Hybrid</v>
      </c>
      <c r="AD400" t="str">
        <f>IFERROR(VLOOKUP(UPPER(TRIM('01_raw_data'!AC403)),'09_cost_center'!$A$5:$E$19,1,FALSE), "Check")</f>
        <v>EU-CC201</v>
      </c>
      <c r="AE400" t="str">
        <f>IFERROR(IF(OR(UPPER(TRIM('01_raw_data'!AD403))="CONTRACT", UPPER(TRIM('01_raw_data'!AD403))="CONTRACTOR"), "Contract", IF(OR(PROPER(TRIM('01_raw_data'!AD403))="FTE", UPPER(TRIM('01_raw_data'!AD403))="FULL TIME", UPPER(TRIM('01_raw_data'!AD403))="FULL-TIME"), "Full Time", IF(OR(UPPER(TRIM('01_raw_data'!AD403))="INTERN", UPPER(TRIM('01_raw_data'!AD403))="INTERNSHIP"), "Intern", IF(OR(UPPER(TRIM('01_raw_data'!AD403))="PART TIME", UPPER(TRIM('01_raw_data'!AD403))="PART-TIME"), "Part Time")))), "Check")</f>
        <v>Full Time</v>
      </c>
      <c r="AF400">
        <f>IFERROR(IF(AND(VALUE('01_raw_data'!AE403)&gt;=0,VALUE('01_raw_data'!AE403)&lt;=100), VALUE('01_raw_data'!AE403), "Check"), "Check")</f>
        <v>86.5</v>
      </c>
    </row>
    <row r="401" spans="1:32" x14ac:dyDescent="0.2">
      <c r="A401" t="str">
        <f>"E"&amp;TEXT(VALUE(SUBSTITUTE(UPPER(TRIM('01_raw_data'!A404)),"E","")),"0000")</f>
        <v>E0400</v>
      </c>
      <c r="B401" t="str">
        <f>IF('01_raw_data'!B404="", "", PROPER(TRIM('01_raw_data'!B404)))</f>
        <v>Hannah Lopez</v>
      </c>
      <c r="C401" t="str">
        <f>_xlfn.XLOOKUP(PROPER(TRIM('01_raw_data'!C404)),'03_lookups'!$A$4:$A$9,'03_lookups'!$B$4:$B$9,"Needs Review")</f>
        <v>Male</v>
      </c>
      <c r="D401">
        <f>VALUE('01_raw_data'!D404)</f>
        <v>58</v>
      </c>
      <c r="E401" s="17">
        <f>IF(OR('01_raw_data'!E404="", LOWER(TRIM('01_raw_data'!E404))="not available"), "Missing", '01_raw_data'!E404)</f>
        <v>24803</v>
      </c>
      <c r="F401" t="str">
        <f t="shared" si="6"/>
        <v>Valid</v>
      </c>
      <c r="G401" t="str">
        <f>_xlfn.XLOOKUP(UPPER(TRIM('01_raw_data'!F404)),'04_departments'!A404:A459,'04_departments'!C404:C459,"Needs Review")</f>
        <v>Needs Review</v>
      </c>
      <c r="H401" t="str">
        <f>_xlfn.XLOOKUP('01_clean_data'!G401, '04_departments'!$C$5:$C$60,'04_departments'!$D$5:$D$60,"Needs Review")</f>
        <v>Needs Review</v>
      </c>
      <c r="I401" t="str">
        <f>PROPER(TRIM('01_raw_data'!H404))</f>
        <v>Process Lead</v>
      </c>
      <c r="J401" t="str">
        <f>IFERROR(UPPER('01_raw_data'!I404), "")</f>
        <v>L3</v>
      </c>
      <c r="K401" t="str">
        <f>IFERROR(UPPER('01_raw_data'!J404), "")</f>
        <v>M042</v>
      </c>
      <c r="L401" t="str">
        <f>IFERROR(VLOOKUP(K401,'05_manager_mapping'!$A$5:$B$64,2), "Missing")</f>
        <v>Paul Schneider</v>
      </c>
      <c r="M401" t="str">
        <f>IFERROR(_xlfn.XLOOKUP('01_raw_data'!L404,'06_location_master'!$B$5:$B$60,'06_location_master'!$C$5:$C$60), "Missing Location")</f>
        <v>Dublin</v>
      </c>
      <c r="N401" t="str">
        <f>IFERROR(_xlfn.XLOOKUP(M401,'06_location_master'!$C$5:$C$60,'06_location_master'!$D$5:$D$60), "Missing Country")</f>
        <v>Ireland</v>
      </c>
      <c r="O401" t="str">
        <f>IFERROR(_xlfn.XLOOKUP(M401,'06_location_master'!$C$5:$C$60,'06_location_master'!$E$5:$E$60), "Missing State")</f>
        <v>Leinster</v>
      </c>
      <c r="P401" s="17">
        <f>IFERROR(--'01_raw_data'!O404,"Missing Date")</f>
        <v>43864</v>
      </c>
      <c r="Q401" s="17">
        <f>IF(TRIM('01_raw_data'!P404)="","", IFERROR('01_raw_data'!P404, "check"))</f>
        <v>44001</v>
      </c>
      <c r="R401" t="str">
        <f>IFERROR(IF(OR(UPPER(TRIM('01_raw_data'!Q404))="A",UPPER(TRIM('01_raw_data'!Q404)="ACTVE"),UPPER(TRIM('01_raw_data'!Q404))="ACTIVE"), "Active", IF(OR(UPPER(TRIM('01_raw_data'!Q404)="INACTIVE"),UPPER(TRIM('01_raw_data'!Q404))="INACTVE"),"Inactive",IF(OR(UPPER(TRIM('01_raw_data'!Q404))="EXITED"), "Exited", IF(OR(UPPER(TRIM('01_raw_data'!Q404))="TERMINATED"), "Terminated", IF(OR(UPPER(TRIM('01_raw_data'!Q404))="LEFT"),"Left",IF(OR(UPPER(TRIM('01_raw_data'!Q404))="RESIGNED"),"Resigned")))))),"Check")</f>
        <v>Resigned</v>
      </c>
      <c r="S401" s="19">
        <f>IFERROR(IF(VALUE('01_raw_data'!R404)&gt;0,VALUE('01_raw_data'!R404),"Check"),"Check")</f>
        <v>86000</v>
      </c>
      <c r="T401" s="19">
        <f>IFERROR(IF(VALUE('01_raw_data'!S404)&gt;0, VALUE('01_raw_data'!S404), "Check"), "Check")</f>
        <v>4300</v>
      </c>
      <c r="U401">
        <f>IFERROR(VLOOKUP(UPPER(TRIM('01_raw_data'!T404)),'07_performance_master'!$A$5:$B$14,2,FALSE),"Check")</f>
        <v>3</v>
      </c>
      <c r="V401">
        <f>IFERROR(IF(VALUE('01_raw_data'!U404)&gt;0,VALUE('01_raw_data'!U404),"Check"),"Check")</f>
        <v>28</v>
      </c>
      <c r="W401">
        <f>IFERROR(IF(VALUE('01_raw_data'!V404)&gt;=0, VALUE('01_raw_data'!V404), "Check"), "Check")</f>
        <v>13</v>
      </c>
      <c r="X401">
        <f>IFERROR(IF(VALUE('01_raw_data'!W404)&gt;=0, VALUE('01_raw_data'!W404),"Check"), "Check")</f>
        <v>1</v>
      </c>
      <c r="Y401">
        <f>IFERROR(IF(AND(VALUE('01_raw_data'!X404)&gt;=0, VALUE('01_raw_data'!X404)&lt;=100), VALUE('01_raw_data'!X404), "Check"), "Check")</f>
        <v>71</v>
      </c>
      <c r="Z401" t="str">
        <f>IFERROR(IF(OR(UPPER(TRIM('01_raw_data'!Y404))="YES", UPPER(TRIM('01_raw_data'!Y404))="PROMOTED"),"Promoted", IF(OR(UPPER(TRIM('01_raw_data'!Y404))="NO",UPPER(TRIM('01_raw_data'!Y404))="NOT PROMOTED"), "Not Promoted", "Check")),"Check")</f>
        <v>Not Promoted</v>
      </c>
      <c r="AA401" t="str">
        <f>IFERROR(PROPER(TRIM('01_raw_data'!Z404)), "")</f>
        <v>Diploma</v>
      </c>
      <c r="AB401" t="str">
        <f>IFERROR(PROPER(TRIM('01_raw_data'!AA404)),"")</f>
        <v>European Job Board</v>
      </c>
      <c r="AC401" t="str">
        <f>IFERROR(IF(UPPER(TRIM('01_raw_data'!AB404))="HYBRID","Hybrid",IF(OR(UPPER(TRIM('01_raw_data'!AB404))="REMOTE",UPPER(TRIM('01_raw_data'!AB404))="WFH",UPPER(TRIM('01_raw_data'!AB404))="WORK FROM HOME"),"Remote",IF(OR(UPPER(TRIM('01_raw_data'!AB404))="ONSITE",UPPER(TRIM('01_raw_data'!AB404))="ON-SITE",UPPER(TRIM('01_raw_data'!AB404))="OFFICE"),"Office"))),"Check")</f>
        <v>Hybrid</v>
      </c>
      <c r="AD401" t="str">
        <f>IFERROR(VLOOKUP(UPPER(TRIM('01_raw_data'!AC404)),'09_cost_center'!$A$5:$E$19,1,FALSE), "Check")</f>
        <v>EU-CC401</v>
      </c>
      <c r="AE401" t="str">
        <f>IFERROR(IF(OR(UPPER(TRIM('01_raw_data'!AD404))="CONTRACT", UPPER(TRIM('01_raw_data'!AD404))="CONTRACTOR"), "Contract", IF(OR(PROPER(TRIM('01_raw_data'!AD404))="FTE", UPPER(TRIM('01_raw_data'!AD404))="FULL TIME", UPPER(TRIM('01_raw_data'!AD404))="FULL-TIME"), "Full Time", IF(OR(UPPER(TRIM('01_raw_data'!AD404))="INTERN", UPPER(TRIM('01_raw_data'!AD404))="INTERNSHIP"), "Intern", IF(OR(UPPER(TRIM('01_raw_data'!AD404))="PART TIME", UPPER(TRIM('01_raw_data'!AD404))="PART-TIME"), "Part Time")))), "Check")</f>
        <v>Full Time</v>
      </c>
      <c r="AF401">
        <f>IFERROR(IF(AND(VALUE('01_raw_data'!AE404)&gt;=0,VALUE('01_raw_data'!AE404)&lt;=100), VALUE('01_raw_data'!AE404), "Check"), "Check")</f>
        <v>68.3</v>
      </c>
    </row>
    <row r="402" spans="1:32" x14ac:dyDescent="0.2">
      <c r="A402" t="str">
        <f>"E"&amp;TEXT(VALUE(SUBSTITUTE(UPPER(TRIM('01_raw_data'!A405)),"E","")),"0000")</f>
        <v>E0401</v>
      </c>
      <c r="B402" t="str">
        <f>IF('01_raw_data'!B405="", "", PROPER(TRIM('01_raw_data'!B405)))</f>
        <v>Nathan De Vries</v>
      </c>
      <c r="C402" t="str">
        <f>_xlfn.XLOOKUP(PROPER(TRIM('01_raw_data'!C405)),'03_lookups'!$A$4:$A$9,'03_lookups'!$B$4:$B$9,"Needs Review")</f>
        <v>Female</v>
      </c>
      <c r="D402">
        <f>VALUE('01_raw_data'!D405)</f>
        <v>36</v>
      </c>
      <c r="E402" s="17">
        <f>IF(OR('01_raw_data'!E405="", LOWER(TRIM('01_raw_data'!E405))="not available"), "Missing", '01_raw_data'!E405)</f>
        <v>32886</v>
      </c>
      <c r="F402" t="str">
        <f t="shared" si="6"/>
        <v>Valid</v>
      </c>
      <c r="G402" t="str">
        <f>_xlfn.XLOOKUP(UPPER(TRIM('01_raw_data'!F405)),'04_departments'!A405:A460,'04_departments'!C405:C460,"Needs Review")</f>
        <v>Needs Review</v>
      </c>
      <c r="H402" t="str">
        <f>_xlfn.XLOOKUP('01_clean_data'!G402, '04_departments'!$C$5:$C$60,'04_departments'!$D$5:$D$60,"Needs Review")</f>
        <v>Needs Review</v>
      </c>
      <c r="I402" t="str">
        <f>PROPER(TRIM('01_raw_data'!H405))</f>
        <v>Product Owner</v>
      </c>
      <c r="J402" t="str">
        <f>IFERROR(UPPER('01_raw_data'!I405), "")</f>
        <v xml:space="preserve"> L4 </v>
      </c>
      <c r="K402" t="str">
        <f>IFERROR(UPPER('01_raw_data'!J405), "")</f>
        <v>M031</v>
      </c>
      <c r="L402" t="str">
        <f>IFERROR(VLOOKUP(K402,'05_manager_mapping'!$A$5:$B$64,2), "Missing")</f>
        <v>Felix Pereira</v>
      </c>
      <c r="M402" t="str">
        <f>IFERROR(_xlfn.XLOOKUP('01_raw_data'!L405,'06_location_master'!$B$5:$B$60,'06_location_master'!$C$5:$C$60), "Missing Location")</f>
        <v>Barcelona</v>
      </c>
      <c r="N402" t="str">
        <f>IFERROR(_xlfn.XLOOKUP(M402,'06_location_master'!$C$5:$C$60,'06_location_master'!$D$5:$D$60), "Missing Country")</f>
        <v>Spain</v>
      </c>
      <c r="O402" t="str">
        <f>IFERROR(_xlfn.XLOOKUP(M402,'06_location_master'!$C$5:$C$60,'06_location_master'!$E$5:$E$60), "Missing State")</f>
        <v>Catalonia</v>
      </c>
      <c r="P402" s="17" t="str">
        <f>IFERROR(--'01_raw_data'!O405,"Missing Date")</f>
        <v>Missing Date</v>
      </c>
      <c r="Q402" s="17">
        <f>IF(TRIM('01_raw_data'!P405)="","", IFERROR('01_raw_data'!P405, "check"))</f>
        <v>46008</v>
      </c>
      <c r="R402" t="str">
        <f>IFERROR(IF(OR(UPPER(TRIM('01_raw_data'!Q405))="A",UPPER(TRIM('01_raw_data'!Q405)="ACTVE"),UPPER(TRIM('01_raw_data'!Q405))="ACTIVE"), "Active", IF(OR(UPPER(TRIM('01_raw_data'!Q405)="INACTIVE"),UPPER(TRIM('01_raw_data'!Q405))="INACTVE"),"Inactive",IF(OR(UPPER(TRIM('01_raw_data'!Q405))="EXITED"), "Exited", IF(OR(UPPER(TRIM('01_raw_data'!Q405))="TERMINATED"), "Terminated", IF(OR(UPPER(TRIM('01_raw_data'!Q405))="LEFT"),"Left",IF(OR(UPPER(TRIM('01_raw_data'!Q405))="RESIGNED"),"Resigned")))))),"Check")</f>
        <v>Exited</v>
      </c>
      <c r="S402" s="19">
        <f>IFERROR(IF(VALUE('01_raw_data'!R405)&gt;0,VALUE('01_raw_data'!R405),"Check"),"Check")</f>
        <v>104000</v>
      </c>
      <c r="T402" s="19">
        <f>IFERROR(IF(VALUE('01_raw_data'!S405)&gt;0, VALUE('01_raw_data'!S405), "Check"), "Check")</f>
        <v>2100</v>
      </c>
      <c r="U402">
        <f>IFERROR(VLOOKUP(UPPER(TRIM('01_raw_data'!T405)),'07_performance_master'!$A$5:$B$14,2,FALSE),"Check")</f>
        <v>2</v>
      </c>
      <c r="V402">
        <f>IFERROR(IF(VALUE('01_raw_data'!U405)&gt;0,VALUE('01_raw_data'!U405),"Check"),"Check")</f>
        <v>28</v>
      </c>
      <c r="W402">
        <f>IFERROR(IF(VALUE('01_raw_data'!V405)&gt;=0, VALUE('01_raw_data'!V405), "Check"), "Check")</f>
        <v>17</v>
      </c>
      <c r="X402">
        <f>IFERROR(IF(VALUE('01_raw_data'!W405)&gt;=0, VALUE('01_raw_data'!W405),"Check"), "Check")</f>
        <v>11</v>
      </c>
      <c r="Y402">
        <f>IFERROR(IF(AND(VALUE('01_raw_data'!X405)&gt;=0, VALUE('01_raw_data'!X405)&lt;=100), VALUE('01_raw_data'!X405), "Check"), "Check")</f>
        <v>57</v>
      </c>
      <c r="Z402" t="str">
        <f>IFERROR(IF(OR(UPPER(TRIM('01_raw_data'!Y405))="YES", UPPER(TRIM('01_raw_data'!Y405))="PROMOTED"),"Promoted", IF(OR(UPPER(TRIM('01_raw_data'!Y405))="NO",UPPER(TRIM('01_raw_data'!Y405))="NOT PROMOTED"), "Not Promoted", "Check")),"Check")</f>
        <v>Not Promoted</v>
      </c>
      <c r="AA402" t="str">
        <f>IFERROR(PROPER(TRIM('01_raw_data'!Z405)), "")</f>
        <v>Diploma</v>
      </c>
      <c r="AB402" t="str">
        <f>IFERROR(PROPER(TRIM('01_raw_data'!AA405)),"")</f>
        <v>Agency</v>
      </c>
      <c r="AC402" t="str">
        <f>IFERROR(IF(UPPER(TRIM('01_raw_data'!AB405))="HYBRID","Hybrid",IF(OR(UPPER(TRIM('01_raw_data'!AB405))="REMOTE",UPPER(TRIM('01_raw_data'!AB405))="WFH",UPPER(TRIM('01_raw_data'!AB405))="WORK FROM HOME"),"Remote",IF(OR(UPPER(TRIM('01_raw_data'!AB405))="ONSITE",UPPER(TRIM('01_raw_data'!AB405))="ON-SITE",UPPER(TRIM('01_raw_data'!AB405))="OFFICE"),"Office"))),"Check")</f>
        <v>Remote</v>
      </c>
      <c r="AD402" t="str">
        <f>IFERROR(VLOOKUP(UPPER(TRIM('01_raw_data'!AC405)),'09_cost_center'!$A$5:$E$19,1,FALSE), "Check")</f>
        <v>EU-CC102</v>
      </c>
      <c r="AE402" t="str">
        <f>IFERROR(IF(OR(UPPER(TRIM('01_raw_data'!AD405))="CONTRACT", UPPER(TRIM('01_raw_data'!AD405))="CONTRACTOR"), "Contract", IF(OR(PROPER(TRIM('01_raw_data'!AD405))="FTE", UPPER(TRIM('01_raw_data'!AD405))="FULL TIME", UPPER(TRIM('01_raw_data'!AD405))="FULL-TIME"), "Full Time", IF(OR(UPPER(TRIM('01_raw_data'!AD405))="INTERN", UPPER(TRIM('01_raw_data'!AD405))="INTERNSHIP"), "Intern", IF(OR(UPPER(TRIM('01_raw_data'!AD405))="PART TIME", UPPER(TRIM('01_raw_data'!AD405))="PART-TIME"), "Part Time")))), "Check")</f>
        <v>Full Time</v>
      </c>
      <c r="AF402">
        <f>IFERROR(IF(AND(VALUE('01_raw_data'!AE405)&gt;=0,VALUE('01_raw_data'!AE405)&lt;=100), VALUE('01_raw_data'!AE405), "Check"), "Check")</f>
        <v>49.5</v>
      </c>
    </row>
    <row r="403" spans="1:32" x14ac:dyDescent="0.2">
      <c r="A403" t="str">
        <f>"E"&amp;TEXT(VALUE(SUBSTITUTE(UPPER(TRIM('01_raw_data'!A406)),"E","")),"0000")</f>
        <v>E0402</v>
      </c>
      <c r="B403" t="str">
        <f>IF('01_raw_data'!B406="", "", PROPER(TRIM('01_raw_data'!B406)))</f>
        <v>Jonas Gonzalez</v>
      </c>
      <c r="C403" t="str">
        <f>_xlfn.XLOOKUP(PROPER(TRIM('01_raw_data'!C406)),'03_lookups'!$A$4:$A$9,'03_lookups'!$B$4:$B$9,"Needs Review")</f>
        <v>Female</v>
      </c>
      <c r="D403">
        <f>VALUE('01_raw_data'!D406)</f>
        <v>48</v>
      </c>
      <c r="E403" s="17">
        <f>IF(OR('01_raw_data'!E406="", LOWER(TRIM('01_raw_data'!E406))="not available"), "Missing", '01_raw_data'!E406)</f>
        <v>28618</v>
      </c>
      <c r="F403" t="str">
        <f t="shared" si="6"/>
        <v>Valid</v>
      </c>
      <c r="G403" t="str">
        <f>_xlfn.XLOOKUP(UPPER(TRIM('01_raw_data'!F406)),'04_departments'!A406:A461,'04_departments'!C406:C461,"Needs Review")</f>
        <v>Needs Review</v>
      </c>
      <c r="H403" t="str">
        <f>_xlfn.XLOOKUP('01_clean_data'!G403, '04_departments'!$C$5:$C$60,'04_departments'!$D$5:$D$60,"Needs Review")</f>
        <v>Needs Review</v>
      </c>
      <c r="I403" t="str">
        <f>PROPER(TRIM('01_raw_data'!H406))</f>
        <v>Support Specialist</v>
      </c>
      <c r="J403" t="str">
        <f>IFERROR(UPPER('01_raw_data'!I406), "")</f>
        <v>L3</v>
      </c>
      <c r="K403" t="str">
        <f>IFERROR(UPPER('01_raw_data'!J406), "")</f>
        <v>M054</v>
      </c>
      <c r="L403" t="str">
        <f>IFERROR(VLOOKUP(K403,'05_manager_mapping'!$A$5:$B$64,2), "Missing")</f>
        <v>Isla Eriksson</v>
      </c>
      <c r="M403" t="str">
        <f>IFERROR(_xlfn.XLOOKUP('01_raw_data'!L406,'06_location_master'!$B$5:$B$60,'06_location_master'!$C$5:$C$60), "Missing Location")</f>
        <v>Paris</v>
      </c>
      <c r="N403" t="str">
        <f>IFERROR(_xlfn.XLOOKUP(M403,'06_location_master'!$C$5:$C$60,'06_location_master'!$D$5:$D$60), "Missing Country")</f>
        <v>France</v>
      </c>
      <c r="O403" t="str">
        <f>IFERROR(_xlfn.XLOOKUP(M403,'06_location_master'!$C$5:$C$60,'06_location_master'!$E$5:$E$60), "Missing State")</f>
        <v>Ile-de-France</v>
      </c>
      <c r="P403" s="17">
        <f>IFERROR(--'01_raw_data'!O406,"Missing Date")</f>
        <v>44069</v>
      </c>
      <c r="Q403" s="17">
        <f>IF(TRIM('01_raw_data'!P406)="","", IFERROR('01_raw_data'!P406, "check"))</f>
        <v>44770</v>
      </c>
      <c r="R403" t="str">
        <f>IFERROR(IF(OR(UPPER(TRIM('01_raw_data'!Q406))="A",UPPER(TRIM('01_raw_data'!Q406)="ACTVE"),UPPER(TRIM('01_raw_data'!Q406))="ACTIVE"), "Active", IF(OR(UPPER(TRIM('01_raw_data'!Q406)="INACTIVE"),UPPER(TRIM('01_raw_data'!Q406))="INACTVE"),"Inactive",IF(OR(UPPER(TRIM('01_raw_data'!Q406))="EXITED"), "Exited", IF(OR(UPPER(TRIM('01_raw_data'!Q406))="TERMINATED"), "Terminated", IF(OR(UPPER(TRIM('01_raw_data'!Q406))="LEFT"),"Left",IF(OR(UPPER(TRIM('01_raw_data'!Q406))="RESIGNED"),"Resigned")))))),"Check")</f>
        <v>Resigned</v>
      </c>
      <c r="S403" s="19">
        <f>IFERROR(IF(VALUE('01_raw_data'!R406)&gt;0,VALUE('01_raw_data'!R406),"Check"),"Check")</f>
        <v>70000</v>
      </c>
      <c r="T403" s="19">
        <f>IFERROR(IF(VALUE('01_raw_data'!S406)&gt;0, VALUE('01_raw_data'!S406), "Check"), "Check")</f>
        <v>1400</v>
      </c>
      <c r="U403">
        <f>IFERROR(VLOOKUP(UPPER(TRIM('01_raw_data'!T406)),'07_performance_master'!$A$5:$B$14,2,FALSE),"Check")</f>
        <v>2</v>
      </c>
      <c r="V403">
        <f>IFERROR(IF(VALUE('01_raw_data'!U406)&gt;0,VALUE('01_raw_data'!U406),"Check"),"Check")</f>
        <v>21</v>
      </c>
      <c r="W403">
        <f>IFERROR(IF(VALUE('01_raw_data'!V406)&gt;=0, VALUE('01_raw_data'!V406), "Check"), "Check")</f>
        <v>13</v>
      </c>
      <c r="X403">
        <f>IFERROR(IF(VALUE('01_raw_data'!W406)&gt;=0, VALUE('01_raw_data'!W406),"Check"), "Check")</f>
        <v>40</v>
      </c>
      <c r="Y403">
        <f>IFERROR(IF(AND(VALUE('01_raw_data'!X406)&gt;=0, VALUE('01_raw_data'!X406)&lt;=100), VALUE('01_raw_data'!X406), "Check"), "Check")</f>
        <v>40</v>
      </c>
      <c r="Z403" t="str">
        <f>IFERROR(IF(OR(UPPER(TRIM('01_raw_data'!Y406))="YES", UPPER(TRIM('01_raw_data'!Y406))="PROMOTED"),"Promoted", IF(OR(UPPER(TRIM('01_raw_data'!Y406))="NO",UPPER(TRIM('01_raw_data'!Y406))="NOT PROMOTED"), "Not Promoted", "Check")),"Check")</f>
        <v>Not Promoted</v>
      </c>
      <c r="AA403" t="str">
        <f>IFERROR(PROPER(TRIM('01_raw_data'!Z406)), "")</f>
        <v>Bachelor'S</v>
      </c>
      <c r="AB403" t="str">
        <f>IFERROR(PROPER(TRIM('01_raw_data'!AA406)),"")</f>
        <v>Linkedin</v>
      </c>
      <c r="AC403" t="str">
        <f>IFERROR(IF(UPPER(TRIM('01_raw_data'!AB406))="HYBRID","Hybrid",IF(OR(UPPER(TRIM('01_raw_data'!AB406))="REMOTE",UPPER(TRIM('01_raw_data'!AB406))="WFH",UPPER(TRIM('01_raw_data'!AB406))="WORK FROM HOME"),"Remote",IF(OR(UPPER(TRIM('01_raw_data'!AB406))="ONSITE",UPPER(TRIM('01_raw_data'!AB406))="ON-SITE",UPPER(TRIM('01_raw_data'!AB406))="OFFICE"),"Office"))),"Check")</f>
        <v>Office</v>
      </c>
      <c r="AD403" t="str">
        <f>IFERROR(VLOOKUP(UPPER(TRIM('01_raw_data'!AC406)),'09_cost_center'!$A$5:$E$19,1,FALSE), "Check")</f>
        <v>EU-CC202</v>
      </c>
      <c r="AE403" t="str">
        <f>IFERROR(IF(OR(UPPER(TRIM('01_raw_data'!AD406))="CONTRACT", UPPER(TRIM('01_raw_data'!AD406))="CONTRACTOR"), "Contract", IF(OR(PROPER(TRIM('01_raw_data'!AD406))="FTE", UPPER(TRIM('01_raw_data'!AD406))="FULL TIME", UPPER(TRIM('01_raw_data'!AD406))="FULL-TIME"), "Full Time", IF(OR(UPPER(TRIM('01_raw_data'!AD406))="INTERN", UPPER(TRIM('01_raw_data'!AD406))="INTERNSHIP"), "Intern", IF(OR(UPPER(TRIM('01_raw_data'!AD406))="PART TIME", UPPER(TRIM('01_raw_data'!AD406))="PART-TIME"), "Part Time")))), "Check")</f>
        <v>Full Time</v>
      </c>
      <c r="AF403">
        <f>IFERROR(IF(AND(VALUE('01_raw_data'!AE406)&gt;=0,VALUE('01_raw_data'!AE406)&lt;=100), VALUE('01_raw_data'!AE406), "Check"), "Check")</f>
        <v>37.200000000000003</v>
      </c>
    </row>
    <row r="404" spans="1:32" x14ac:dyDescent="0.2">
      <c r="A404" t="str">
        <f>"E"&amp;TEXT(VALUE(SUBSTITUTE(UPPER(TRIM('01_raw_data'!A407)),"E","")),"0000")</f>
        <v>E0403</v>
      </c>
      <c r="B404" t="str">
        <f>IF('01_raw_data'!B407="", "", PROPER(TRIM('01_raw_data'!B407)))</f>
        <v>Mia Robert</v>
      </c>
      <c r="C404" t="str">
        <f>_xlfn.XLOOKUP(PROPER(TRIM('01_raw_data'!C407)),'03_lookups'!$A$4:$A$9,'03_lookups'!$B$4:$B$9,"Needs Review")</f>
        <v>Female</v>
      </c>
      <c r="D404">
        <f>VALUE('01_raw_data'!D407)</f>
        <v>56</v>
      </c>
      <c r="E404" s="17">
        <f>IF(OR('01_raw_data'!E407="", LOWER(TRIM('01_raw_data'!E407))="not available"), "Missing", '01_raw_data'!E407)</f>
        <v>25722</v>
      </c>
      <c r="F404" t="str">
        <f t="shared" si="6"/>
        <v>Valid</v>
      </c>
      <c r="G404" t="str">
        <f>_xlfn.XLOOKUP(UPPER(TRIM('01_raw_data'!F407)),'04_departments'!A407:A462,'04_departments'!C407:C462,"Needs Review")</f>
        <v>Needs Review</v>
      </c>
      <c r="H404" t="str">
        <f>_xlfn.XLOOKUP('01_clean_data'!G404, '04_departments'!$C$5:$C$60,'04_departments'!$D$5:$D$60,"Needs Review")</f>
        <v>Needs Review</v>
      </c>
      <c r="I404" t="str">
        <f>PROPER(TRIM('01_raw_data'!H407))</f>
        <v>Support Specialist</v>
      </c>
      <c r="J404" t="str">
        <f>IFERROR(UPPER('01_raw_data'!I407), "")</f>
        <v>L4</v>
      </c>
      <c r="K404" t="str">
        <f>IFERROR(UPPER('01_raw_data'!J407), "")</f>
        <v>M050</v>
      </c>
      <c r="L404" t="str">
        <f>IFERROR(VLOOKUP(K404,'05_manager_mapping'!$A$5:$B$64,2), "Missing")</f>
        <v>Louis Szymanski</v>
      </c>
      <c r="M404" t="str">
        <f>IFERROR(_xlfn.XLOOKUP('01_raw_data'!L407,'06_location_master'!$B$5:$B$60,'06_location_master'!$C$5:$C$60), "Missing Location")</f>
        <v>Edinburgh</v>
      </c>
      <c r="N404" t="str">
        <f>IFERROR(_xlfn.XLOOKUP(M404,'06_location_master'!$C$5:$C$60,'06_location_master'!$D$5:$D$60), "Missing Country")</f>
        <v>United Kingdom</v>
      </c>
      <c r="O404" t="str">
        <f>IFERROR(_xlfn.XLOOKUP(M404,'06_location_master'!$C$5:$C$60,'06_location_master'!$E$5:$E$60), "Missing State")</f>
        <v>Scotland</v>
      </c>
      <c r="P404" s="17">
        <f>IFERROR(--'01_raw_data'!O407,"Missing Date")</f>
        <v>43621</v>
      </c>
      <c r="Q404" s="17" t="str">
        <f>IF(TRIM('01_raw_data'!P407)="","", IFERROR('01_raw_data'!P407, "check"))</f>
        <v/>
      </c>
      <c r="R404" t="str">
        <f>IFERROR(IF(OR(UPPER(TRIM('01_raw_data'!Q407))="A",UPPER(TRIM('01_raw_data'!Q407)="ACTVE"),UPPER(TRIM('01_raw_data'!Q407))="ACTIVE"), "Active", IF(OR(UPPER(TRIM('01_raw_data'!Q407)="INACTIVE"),UPPER(TRIM('01_raw_data'!Q407))="INACTVE"),"Inactive",IF(OR(UPPER(TRIM('01_raw_data'!Q407))="EXITED"), "Exited", IF(OR(UPPER(TRIM('01_raw_data'!Q407))="TERMINATED"), "Terminated", IF(OR(UPPER(TRIM('01_raw_data'!Q407))="LEFT"),"Left",IF(OR(UPPER(TRIM('01_raw_data'!Q407))="RESIGNED"),"Resigned")))))),"Check")</f>
        <v>Active</v>
      </c>
      <c r="S404" s="19">
        <f>IFERROR(IF(VALUE('01_raw_data'!R407)&gt;0,VALUE('01_raw_data'!R407),"Check"),"Check")</f>
        <v>109000</v>
      </c>
      <c r="T404" s="19">
        <f>IFERROR(IF(VALUE('01_raw_data'!S407)&gt;0, VALUE('01_raw_data'!S407), "Check"), "Check")</f>
        <v>15300</v>
      </c>
      <c r="U404">
        <f>IFERROR(VLOOKUP(UPPER(TRIM('01_raw_data'!T407)),'07_performance_master'!$A$5:$B$14,2,FALSE),"Check")</f>
        <v>5</v>
      </c>
      <c r="V404">
        <f>IFERROR(IF(VALUE('01_raw_data'!U407)&gt;0,VALUE('01_raw_data'!U407),"Check"),"Check")</f>
        <v>22</v>
      </c>
      <c r="W404">
        <f>IFERROR(IF(VALUE('01_raw_data'!V407)&gt;=0, VALUE('01_raw_data'!V407), "Check"), "Check")</f>
        <v>22</v>
      </c>
      <c r="X404">
        <f>IFERROR(IF(VALUE('01_raw_data'!W407)&gt;=0, VALUE('01_raw_data'!W407),"Check"), "Check")</f>
        <v>19</v>
      </c>
      <c r="Y404">
        <f>IFERROR(IF(AND(VALUE('01_raw_data'!X407)&gt;=0, VALUE('01_raw_data'!X407)&lt;=100), VALUE('01_raw_data'!X407), "Check"), "Check")</f>
        <v>71</v>
      </c>
      <c r="Z404" t="str">
        <f>IFERROR(IF(OR(UPPER(TRIM('01_raw_data'!Y407))="YES", UPPER(TRIM('01_raw_data'!Y407))="PROMOTED"),"Promoted", IF(OR(UPPER(TRIM('01_raw_data'!Y407))="NO",UPPER(TRIM('01_raw_data'!Y407))="NOT PROMOTED"), "Not Promoted", "Check")),"Check")</f>
        <v>Not Promoted</v>
      </c>
      <c r="AA404" t="str">
        <f>IFERROR(PROPER(TRIM('01_raw_data'!Z407)), "")</f>
        <v>Bachelor'S</v>
      </c>
      <c r="AB404" t="str">
        <f>IFERROR(PROPER(TRIM('01_raw_data'!AA407)),"")</f>
        <v>European Job Board</v>
      </c>
      <c r="AC404" t="str">
        <f>IFERROR(IF(UPPER(TRIM('01_raw_data'!AB407))="HYBRID","Hybrid",IF(OR(UPPER(TRIM('01_raw_data'!AB407))="REMOTE",UPPER(TRIM('01_raw_data'!AB407))="WFH",UPPER(TRIM('01_raw_data'!AB407))="WORK FROM HOME"),"Remote",IF(OR(UPPER(TRIM('01_raw_data'!AB407))="ONSITE",UPPER(TRIM('01_raw_data'!AB407))="ON-SITE",UPPER(TRIM('01_raw_data'!AB407))="OFFICE"),"Office"))),"Check")</f>
        <v>Hybrid</v>
      </c>
      <c r="AD404" t="str">
        <f>IFERROR(VLOOKUP(UPPER(TRIM('01_raw_data'!AC407)),'09_cost_center'!$A$5:$E$19,1,FALSE), "Check")</f>
        <v>EU-CC202</v>
      </c>
      <c r="AE404" t="str">
        <f>IFERROR(IF(OR(UPPER(TRIM('01_raw_data'!AD407))="CONTRACT", UPPER(TRIM('01_raw_data'!AD407))="CONTRACTOR"), "Contract", IF(OR(PROPER(TRIM('01_raw_data'!AD407))="FTE", UPPER(TRIM('01_raw_data'!AD407))="FULL TIME", UPPER(TRIM('01_raw_data'!AD407))="FULL-TIME"), "Full Time", IF(OR(UPPER(TRIM('01_raw_data'!AD407))="INTERN", UPPER(TRIM('01_raw_data'!AD407))="INTERNSHIP"), "Intern", IF(OR(UPPER(TRIM('01_raw_data'!AD407))="PART TIME", UPPER(TRIM('01_raw_data'!AD407))="PART-TIME"), "Part Time")))), "Check")</f>
        <v>Part Time</v>
      </c>
      <c r="AF404">
        <f>IFERROR(IF(AND(VALUE('01_raw_data'!AE407)&gt;=0,VALUE('01_raw_data'!AE407)&lt;=100), VALUE('01_raw_data'!AE407), "Check"), "Check")</f>
        <v>75.8</v>
      </c>
    </row>
    <row r="405" spans="1:32" x14ac:dyDescent="0.2">
      <c r="A405" t="str">
        <f>"E"&amp;TEXT(VALUE(SUBSTITUTE(UPPER(TRIM('01_raw_data'!A408)),"E","")),"0000")</f>
        <v>E0404</v>
      </c>
      <c r="B405" t="str">
        <f>IF('01_raw_data'!B408="", "", PROPER(TRIM('01_raw_data'!B408)))</f>
        <v>Arthur Van Dijk</v>
      </c>
      <c r="C405" t="str">
        <f>_xlfn.XLOOKUP(PROPER(TRIM('01_raw_data'!C408)),'03_lookups'!$A$4:$A$9,'03_lookups'!$B$4:$B$9,"Needs Review")</f>
        <v>Male</v>
      </c>
      <c r="D405">
        <f>VALUE('01_raw_data'!D408)</f>
        <v>39</v>
      </c>
      <c r="E405" s="17">
        <f>IF(OR('01_raw_data'!E408="", LOWER(TRIM('01_raw_data'!E408))="not available"), "Missing", '01_raw_data'!E408)</f>
        <v>31741</v>
      </c>
      <c r="F405" t="str">
        <f t="shared" si="6"/>
        <v>Valid</v>
      </c>
      <c r="G405" t="str">
        <f>_xlfn.XLOOKUP(UPPER(TRIM('01_raw_data'!F408)),'04_departments'!A408:A463,'04_departments'!C408:C463,"Needs Review")</f>
        <v>Needs Review</v>
      </c>
      <c r="H405" t="str">
        <f>_xlfn.XLOOKUP('01_clean_data'!G405, '04_departments'!$C$5:$C$60,'04_departments'!$D$5:$D$60,"Needs Review")</f>
        <v>Needs Review</v>
      </c>
      <c r="I405" t="str">
        <f>PROPER(TRIM('01_raw_data'!H408))</f>
        <v>Platform Engineer</v>
      </c>
      <c r="J405" t="str">
        <f>IFERROR(UPPER('01_raw_data'!I408), "")</f>
        <v>L4</v>
      </c>
      <c r="K405" t="str">
        <f>IFERROR(UPPER('01_raw_data'!J408), "")</f>
        <v>M039</v>
      </c>
      <c r="L405" t="str">
        <f>IFERROR(VLOOKUP(K405,'05_manager_mapping'!$A$5:$B$64,2), "Missing")</f>
        <v>Freya Martinez</v>
      </c>
      <c r="M405" t="str">
        <f>IFERROR(_xlfn.XLOOKUP('01_raw_data'!L408,'06_location_master'!$B$5:$B$60,'06_location_master'!$C$5:$C$60), "Missing Location")</f>
        <v>Dublin</v>
      </c>
      <c r="N405" t="str">
        <f>IFERROR(_xlfn.XLOOKUP(M405,'06_location_master'!$C$5:$C$60,'06_location_master'!$D$5:$D$60), "Missing Country")</f>
        <v>Ireland</v>
      </c>
      <c r="O405" t="str">
        <f>IFERROR(_xlfn.XLOOKUP(M405,'06_location_master'!$C$5:$C$60,'06_location_master'!$E$5:$E$60), "Missing State")</f>
        <v>Leinster</v>
      </c>
      <c r="P405" s="17">
        <f>IFERROR(--'01_raw_data'!O408,"Missing Date")</f>
        <v>43815</v>
      </c>
      <c r="Q405" s="17" t="str">
        <f>IF(TRIM('01_raw_data'!P408)="","", IFERROR('01_raw_data'!P408, "check"))</f>
        <v/>
      </c>
      <c r="R405" t="str">
        <f>IFERROR(IF(OR(UPPER(TRIM('01_raw_data'!Q408))="A",UPPER(TRIM('01_raw_data'!Q408)="ACTVE"),UPPER(TRIM('01_raw_data'!Q408))="ACTIVE"), "Active", IF(OR(UPPER(TRIM('01_raw_data'!Q408)="INACTIVE"),UPPER(TRIM('01_raw_data'!Q408))="INACTVE"),"Inactive",IF(OR(UPPER(TRIM('01_raw_data'!Q408))="EXITED"), "Exited", IF(OR(UPPER(TRIM('01_raw_data'!Q408))="TERMINATED"), "Terminated", IF(OR(UPPER(TRIM('01_raw_data'!Q408))="LEFT"),"Left",IF(OR(UPPER(TRIM('01_raw_data'!Q408))="RESIGNED"),"Resigned")))))),"Check")</f>
        <v>Active</v>
      </c>
      <c r="S405" s="19">
        <f>IFERROR(IF(VALUE('01_raw_data'!R408)&gt;0,VALUE('01_raw_data'!R408),"Check"),"Check")</f>
        <v>110000</v>
      </c>
      <c r="T405" s="19">
        <f>IFERROR(IF(VALUE('01_raw_data'!S408)&gt;0, VALUE('01_raw_data'!S408), "Check"), "Check")</f>
        <v>5500</v>
      </c>
      <c r="U405">
        <f>IFERROR(VLOOKUP(UPPER(TRIM('01_raw_data'!T408)),'07_performance_master'!$A$5:$B$14,2,FALSE),"Check")</f>
        <v>3</v>
      </c>
      <c r="V405">
        <f>IFERROR(IF(VALUE('01_raw_data'!U408)&gt;0,VALUE('01_raw_data'!U408),"Check"),"Check")</f>
        <v>22</v>
      </c>
      <c r="W405">
        <f>IFERROR(IF(VALUE('01_raw_data'!V408)&gt;=0, VALUE('01_raw_data'!V408), "Check"), "Check")</f>
        <v>21</v>
      </c>
      <c r="X405">
        <f>IFERROR(IF(VALUE('01_raw_data'!W408)&gt;=0, VALUE('01_raw_data'!W408),"Check"), "Check")</f>
        <v>18</v>
      </c>
      <c r="Y405">
        <f>IFERROR(IF(AND(VALUE('01_raw_data'!X408)&gt;=0, VALUE('01_raw_data'!X408)&lt;=100), VALUE('01_raw_data'!X408), "Check"), "Check")</f>
        <v>70</v>
      </c>
      <c r="Z405" t="str">
        <f>IFERROR(IF(OR(UPPER(TRIM('01_raw_data'!Y408))="YES", UPPER(TRIM('01_raw_data'!Y408))="PROMOTED"),"Promoted", IF(OR(UPPER(TRIM('01_raw_data'!Y408))="NO",UPPER(TRIM('01_raw_data'!Y408))="NOT PROMOTED"), "Not Promoted", "Check")),"Check")</f>
        <v>Not Promoted</v>
      </c>
      <c r="AA405" t="str">
        <f>IFERROR(PROPER(TRIM('01_raw_data'!Z408)), "")</f>
        <v>Bachelor'S</v>
      </c>
      <c r="AB405" t="str">
        <f>IFERROR(PROPER(TRIM('01_raw_data'!AA408)),"")</f>
        <v>Agency</v>
      </c>
      <c r="AC405" t="str">
        <f>IFERROR(IF(UPPER(TRIM('01_raw_data'!AB408))="HYBRID","Hybrid",IF(OR(UPPER(TRIM('01_raw_data'!AB408))="REMOTE",UPPER(TRIM('01_raw_data'!AB408))="WFH",UPPER(TRIM('01_raw_data'!AB408))="WORK FROM HOME"),"Remote",IF(OR(UPPER(TRIM('01_raw_data'!AB408))="ONSITE",UPPER(TRIM('01_raw_data'!AB408))="ON-SITE",UPPER(TRIM('01_raw_data'!AB408))="OFFICE"),"Office"))),"Check")</f>
        <v>Hybrid</v>
      </c>
      <c r="AD405" t="str">
        <f>IFERROR(VLOOKUP(UPPER(TRIM('01_raw_data'!AC408)),'09_cost_center'!$A$5:$E$19,1,FALSE), "Check")</f>
        <v>EU-CC101</v>
      </c>
      <c r="AE405" t="str">
        <f>IFERROR(IF(OR(UPPER(TRIM('01_raw_data'!AD408))="CONTRACT", UPPER(TRIM('01_raw_data'!AD408))="CONTRACTOR"), "Contract", IF(OR(PROPER(TRIM('01_raw_data'!AD408))="FTE", UPPER(TRIM('01_raw_data'!AD408))="FULL TIME", UPPER(TRIM('01_raw_data'!AD408))="FULL-TIME"), "Full Time", IF(OR(UPPER(TRIM('01_raw_data'!AD408))="INTERN", UPPER(TRIM('01_raw_data'!AD408))="INTERNSHIP"), "Intern", IF(OR(UPPER(TRIM('01_raw_data'!AD408))="PART TIME", UPPER(TRIM('01_raw_data'!AD408))="PART-TIME"), "Part Time")))), "Check")</f>
        <v>Full Time</v>
      </c>
      <c r="AF405">
        <f>IFERROR(IF(AND(VALUE('01_raw_data'!AE408)&gt;=0,VALUE('01_raw_data'!AE408)&lt;=100), VALUE('01_raw_data'!AE408), "Check"), "Check")</f>
        <v>58</v>
      </c>
    </row>
    <row r="406" spans="1:32" x14ac:dyDescent="0.2">
      <c r="A406" t="str">
        <f>"E"&amp;TEXT(VALUE(SUBSTITUTE(UPPER(TRIM('01_raw_data'!A409)),"E","")),"0000")</f>
        <v>E0405</v>
      </c>
      <c r="B406" t="str">
        <f>IF('01_raw_data'!B409="", "", PROPER(TRIM('01_raw_data'!B409)))</f>
        <v>Grace Ricci</v>
      </c>
      <c r="C406" t="str">
        <f>_xlfn.XLOOKUP(PROPER(TRIM('01_raw_data'!C409)),'03_lookups'!$A$4:$A$9,'03_lookups'!$B$4:$B$9,"Needs Review")</f>
        <v>Male</v>
      </c>
      <c r="D406">
        <f>VALUE('01_raw_data'!D409)</f>
        <v>24</v>
      </c>
      <c r="E406" s="17">
        <f>IF(OR('01_raw_data'!E409="", LOWER(TRIM('01_raw_data'!E409))="not available"), "Missing", '01_raw_data'!E409)</f>
        <v>37160</v>
      </c>
      <c r="F406" t="str">
        <f t="shared" si="6"/>
        <v>Valid</v>
      </c>
      <c r="G406" t="str">
        <f>_xlfn.XLOOKUP(UPPER(TRIM('01_raw_data'!F409)),'04_departments'!A409:A464,'04_departments'!C409:C464,"Needs Review")</f>
        <v>Needs Review</v>
      </c>
      <c r="H406" t="str">
        <f>_xlfn.XLOOKUP('01_clean_data'!G406, '04_departments'!$C$5:$C$60,'04_departments'!$D$5:$D$60,"Needs Review")</f>
        <v>Needs Review</v>
      </c>
      <c r="I406" t="str">
        <f>PROPER(TRIM('01_raw_data'!H409))</f>
        <v>Senior Data Analyst</v>
      </c>
      <c r="J406" t="str">
        <f>IFERROR(UPPER('01_raw_data'!I409), "")</f>
        <v>L3</v>
      </c>
      <c r="K406" t="str">
        <f>IFERROR(UPPER('01_raw_data'!J409), "")</f>
        <v>M037</v>
      </c>
      <c r="L406" t="str">
        <f>IFERROR(VLOOKUP(K406,'05_manager_mapping'!$A$5:$B$64,2), "Missing")</f>
        <v>Elsa Andersson</v>
      </c>
      <c r="M406" t="str">
        <f>IFERROR(_xlfn.XLOOKUP('01_raw_data'!L409,'06_location_master'!$B$5:$B$60,'06_location_master'!$C$5:$C$60), "Missing Location")</f>
        <v>Paris</v>
      </c>
      <c r="N406" t="str">
        <f>IFERROR(_xlfn.XLOOKUP(M406,'06_location_master'!$C$5:$C$60,'06_location_master'!$D$5:$D$60), "Missing Country")</f>
        <v>France</v>
      </c>
      <c r="O406" t="str">
        <f>IFERROR(_xlfn.XLOOKUP(M406,'06_location_master'!$C$5:$C$60,'06_location_master'!$E$5:$E$60), "Missing State")</f>
        <v>Ile-de-France</v>
      </c>
      <c r="P406" s="17">
        <f>IFERROR(--'01_raw_data'!O409,"Missing Date")</f>
        <v>42900</v>
      </c>
      <c r="Q406" s="17" t="str">
        <f>IF(TRIM('01_raw_data'!P409)="","", IFERROR('01_raw_data'!P409, "check"))</f>
        <v/>
      </c>
      <c r="R406" t="str">
        <f>IFERROR(IF(OR(UPPER(TRIM('01_raw_data'!Q409))="A",UPPER(TRIM('01_raw_data'!Q409)="ACTVE"),UPPER(TRIM('01_raw_data'!Q409))="ACTIVE"), "Active", IF(OR(UPPER(TRIM('01_raw_data'!Q409)="INACTIVE"),UPPER(TRIM('01_raw_data'!Q409))="INACTVE"),"Inactive",IF(OR(UPPER(TRIM('01_raw_data'!Q409))="EXITED"), "Exited", IF(OR(UPPER(TRIM('01_raw_data'!Q409))="TERMINATED"), "Terminated", IF(OR(UPPER(TRIM('01_raw_data'!Q409))="LEFT"),"Left",IF(OR(UPPER(TRIM('01_raw_data'!Q409))="RESIGNED"),"Resigned")))))),"Check")</f>
        <v>Active</v>
      </c>
      <c r="S406" s="19">
        <f>IFERROR(IF(VALUE('01_raw_data'!R409)&gt;0,VALUE('01_raw_data'!R409),"Check"),"Check")</f>
        <v>79000</v>
      </c>
      <c r="T406" s="19">
        <f>IFERROR(IF(VALUE('01_raw_data'!S409)&gt;0, VALUE('01_raw_data'!S409), "Check"), "Check")</f>
        <v>1600</v>
      </c>
      <c r="U406">
        <f>IFERROR(VLOOKUP(UPPER(TRIM('01_raw_data'!T409)),'07_performance_master'!$A$5:$B$14,2,FALSE),"Check")</f>
        <v>2</v>
      </c>
      <c r="V406">
        <f>IFERROR(IF(VALUE('01_raw_data'!U409)&gt;0,VALUE('01_raw_data'!U409),"Check"),"Check")</f>
        <v>17</v>
      </c>
      <c r="W406">
        <f>IFERROR(IF(VALUE('01_raw_data'!V409)&gt;=0, VALUE('01_raw_data'!V409), "Check"), "Check")</f>
        <v>9</v>
      </c>
      <c r="X406">
        <f>IFERROR(IF(VALUE('01_raw_data'!W409)&gt;=0, VALUE('01_raw_data'!W409),"Check"), "Check")</f>
        <v>12</v>
      </c>
      <c r="Y406">
        <f>IFERROR(IF(AND(VALUE('01_raw_data'!X409)&gt;=0, VALUE('01_raw_data'!X409)&lt;=100), VALUE('01_raw_data'!X409), "Check"), "Check")</f>
        <v>52</v>
      </c>
      <c r="Z406" t="str">
        <f>IFERROR(IF(OR(UPPER(TRIM('01_raw_data'!Y409))="YES", UPPER(TRIM('01_raw_data'!Y409))="PROMOTED"),"Promoted", IF(OR(UPPER(TRIM('01_raw_data'!Y409))="NO",UPPER(TRIM('01_raw_data'!Y409))="NOT PROMOTED"), "Not Promoted", "Check")),"Check")</f>
        <v>Not Promoted</v>
      </c>
      <c r="AA406" t="str">
        <f>IFERROR(PROPER(TRIM('01_raw_data'!Z409)), "")</f>
        <v>Bachelor'S</v>
      </c>
      <c r="AB406" t="str">
        <f>IFERROR(PROPER(TRIM('01_raw_data'!AA409)),"")</f>
        <v>Linkedin</v>
      </c>
      <c r="AC406" t="str">
        <f>IFERROR(IF(UPPER(TRIM('01_raw_data'!AB409))="HYBRID","Hybrid",IF(OR(UPPER(TRIM('01_raw_data'!AB409))="REMOTE",UPPER(TRIM('01_raw_data'!AB409))="WFH",UPPER(TRIM('01_raw_data'!AB409))="WORK FROM HOME"),"Remote",IF(OR(UPPER(TRIM('01_raw_data'!AB409))="ONSITE",UPPER(TRIM('01_raw_data'!AB409))="ON-SITE",UPPER(TRIM('01_raw_data'!AB409))="OFFICE"),"Office"))),"Check")</f>
        <v>Hybrid</v>
      </c>
      <c r="AD406" t="str">
        <f>IFERROR(VLOOKUP(UPPER(TRIM('01_raw_data'!AC409)),'09_cost_center'!$A$5:$E$19,1,FALSE), "Check")</f>
        <v>EU-CC103</v>
      </c>
      <c r="AE406" t="str">
        <f>IFERROR(IF(OR(UPPER(TRIM('01_raw_data'!AD409))="CONTRACT", UPPER(TRIM('01_raw_data'!AD409))="CONTRACTOR"), "Contract", IF(OR(PROPER(TRIM('01_raw_data'!AD409))="FTE", UPPER(TRIM('01_raw_data'!AD409))="FULL TIME", UPPER(TRIM('01_raw_data'!AD409))="FULL-TIME"), "Full Time", IF(OR(UPPER(TRIM('01_raw_data'!AD409))="INTERN", UPPER(TRIM('01_raw_data'!AD409))="INTERNSHIP"), "Intern", IF(OR(UPPER(TRIM('01_raw_data'!AD409))="PART TIME", UPPER(TRIM('01_raw_data'!AD409))="PART-TIME"), "Part Time")))), "Check")</f>
        <v>Full Time</v>
      </c>
      <c r="AF406">
        <f>IFERROR(IF(AND(VALUE('01_raw_data'!AE409)&gt;=0,VALUE('01_raw_data'!AE409)&lt;=100), VALUE('01_raw_data'!AE409), "Check"), "Check")</f>
        <v>44.5</v>
      </c>
    </row>
    <row r="407" spans="1:32" x14ac:dyDescent="0.2">
      <c r="A407" t="str">
        <f>"E"&amp;TEXT(VALUE(SUBSTITUTE(UPPER(TRIM('01_raw_data'!A410)),"E","")),"0000")</f>
        <v>E0406</v>
      </c>
      <c r="B407" t="str">
        <f>IF('01_raw_data'!B410="", "", PROPER(TRIM('01_raw_data'!B410)))</f>
        <v>Emil Nowak</v>
      </c>
      <c r="C407" t="str">
        <f>_xlfn.XLOOKUP(PROPER(TRIM('01_raw_data'!C410)),'03_lookups'!$A$4:$A$9,'03_lookups'!$B$4:$B$9,"Needs Review")</f>
        <v>Female</v>
      </c>
      <c r="D407">
        <f>VALUE('01_raw_data'!D410)</f>
        <v>57</v>
      </c>
      <c r="E407" s="17">
        <f>IF(OR('01_raw_data'!E410="", LOWER(TRIM('01_raw_data'!E410))="not available"), "Missing", '01_raw_data'!E410)</f>
        <v>25335</v>
      </c>
      <c r="F407" t="str">
        <f t="shared" si="6"/>
        <v>Valid</v>
      </c>
      <c r="G407" t="str">
        <f>_xlfn.XLOOKUP(UPPER(TRIM('01_raw_data'!F410)),'04_departments'!A410:A465,'04_departments'!C410:C465,"Needs Review")</f>
        <v>Needs Review</v>
      </c>
      <c r="H407" t="str">
        <f>_xlfn.XLOOKUP('01_clean_data'!G407, '04_departments'!$C$5:$C$60,'04_departments'!$D$5:$D$60,"Needs Review")</f>
        <v>Needs Review</v>
      </c>
      <c r="I407" t="str">
        <f>PROPER(TRIM('01_raw_data'!H410))</f>
        <v>Regional Sales Manager</v>
      </c>
      <c r="J407" t="str">
        <f>IFERROR(UPPER('01_raw_data'!I410), "")</f>
        <v>L3</v>
      </c>
      <c r="K407" t="str">
        <f>IFERROR(UPPER('01_raw_data'!J410), "")</f>
        <v>M016</v>
      </c>
      <c r="L407" t="str">
        <f>IFERROR(VLOOKUP(K407,'05_manager_mapping'!$A$5:$B$64,2), "Missing")</f>
        <v>Juliette Williams</v>
      </c>
      <c r="M407" t="str">
        <f>IFERROR(_xlfn.XLOOKUP('01_raw_data'!L410,'06_location_master'!$B$5:$B$60,'06_location_master'!$C$5:$C$60), "Missing Location")</f>
        <v>Manchester</v>
      </c>
      <c r="N407" t="str">
        <f>IFERROR(_xlfn.XLOOKUP(M407,'06_location_master'!$C$5:$C$60,'06_location_master'!$D$5:$D$60), "Missing Country")</f>
        <v>United Kingdom</v>
      </c>
      <c r="O407" t="str">
        <f>IFERROR(_xlfn.XLOOKUP(M407,'06_location_master'!$C$5:$C$60,'06_location_master'!$E$5:$E$60), "Missing State")</f>
        <v>England</v>
      </c>
      <c r="P407" s="17">
        <f>IFERROR(--'01_raw_data'!O410,"Missing Date")</f>
        <v>43764</v>
      </c>
      <c r="Q407" s="17" t="str">
        <f>IF(TRIM('01_raw_data'!P410)="","", IFERROR('01_raw_data'!P410, "check"))</f>
        <v/>
      </c>
      <c r="R407" t="str">
        <f>IFERROR(IF(OR(UPPER(TRIM('01_raw_data'!Q410))="A",UPPER(TRIM('01_raw_data'!Q410)="ACTVE"),UPPER(TRIM('01_raw_data'!Q410))="ACTIVE"), "Active", IF(OR(UPPER(TRIM('01_raw_data'!Q410)="INACTIVE"),UPPER(TRIM('01_raw_data'!Q410))="INACTVE"),"Inactive",IF(OR(UPPER(TRIM('01_raw_data'!Q410))="EXITED"), "Exited", IF(OR(UPPER(TRIM('01_raw_data'!Q410))="TERMINATED"), "Terminated", IF(OR(UPPER(TRIM('01_raw_data'!Q410))="LEFT"),"Left",IF(OR(UPPER(TRIM('01_raw_data'!Q410))="RESIGNED"),"Resigned")))))),"Check")</f>
        <v>Active</v>
      </c>
      <c r="S407" s="19">
        <f>IFERROR(IF(VALUE('01_raw_data'!R410)&gt;0,VALUE('01_raw_data'!R410),"Check"),"Check")</f>
        <v>65000</v>
      </c>
      <c r="T407" s="19">
        <f>IFERROR(IF(VALUE('01_raw_data'!S410)&gt;0, VALUE('01_raw_data'!S410), "Check"), "Check")</f>
        <v>5800</v>
      </c>
      <c r="U407">
        <f>IFERROR(VLOOKUP(UPPER(TRIM('01_raw_data'!T410)),'07_performance_master'!$A$5:$B$14,2,FALSE),"Check")</f>
        <v>4</v>
      </c>
      <c r="V407">
        <f>IFERROR(IF(VALUE('01_raw_data'!U410)&gt;0,VALUE('01_raw_data'!U410),"Check"),"Check")</f>
        <v>6</v>
      </c>
      <c r="W407">
        <f>IFERROR(IF(VALUE('01_raw_data'!V410)&gt;=0, VALUE('01_raw_data'!V410), "Check"), "Check")</f>
        <v>20</v>
      </c>
      <c r="X407">
        <f>IFERROR(IF(VALUE('01_raw_data'!W410)&gt;=0, VALUE('01_raw_data'!W410),"Check"), "Check")</f>
        <v>8</v>
      </c>
      <c r="Y407">
        <f>IFERROR(IF(AND(VALUE('01_raw_data'!X410)&gt;=0, VALUE('01_raw_data'!X410)&lt;=100), VALUE('01_raw_data'!X410), "Check"), "Check")</f>
        <v>80</v>
      </c>
      <c r="Z407" t="str">
        <f>IFERROR(IF(OR(UPPER(TRIM('01_raw_data'!Y410))="YES", UPPER(TRIM('01_raw_data'!Y410))="PROMOTED"),"Promoted", IF(OR(UPPER(TRIM('01_raw_data'!Y410))="NO",UPPER(TRIM('01_raw_data'!Y410))="NOT PROMOTED"), "Not Promoted", "Check")),"Check")</f>
        <v>Promoted</v>
      </c>
      <c r="AA407" t="str">
        <f>IFERROR(PROPER(TRIM('01_raw_data'!Z410)), "")</f>
        <v>Master'S</v>
      </c>
      <c r="AB407" t="str">
        <f>IFERROR(PROPER(TRIM('01_raw_data'!AA410)),"")</f>
        <v>European Job Board</v>
      </c>
      <c r="AC407" t="str">
        <f>IFERROR(IF(UPPER(TRIM('01_raw_data'!AB410))="HYBRID","Hybrid",IF(OR(UPPER(TRIM('01_raw_data'!AB410))="REMOTE",UPPER(TRIM('01_raw_data'!AB410))="WFH",UPPER(TRIM('01_raw_data'!AB410))="WORK FROM HOME"),"Remote",IF(OR(UPPER(TRIM('01_raw_data'!AB410))="ONSITE",UPPER(TRIM('01_raw_data'!AB410))="ON-SITE",UPPER(TRIM('01_raw_data'!AB410))="OFFICE"),"Office"))),"Check")</f>
        <v>Office</v>
      </c>
      <c r="AD407" t="str">
        <f>IFERROR(VLOOKUP(UPPER(TRIM('01_raw_data'!AC410)),'09_cost_center'!$A$5:$E$19,1,FALSE), "Check")</f>
        <v>EU-CC201</v>
      </c>
      <c r="AE407" t="str">
        <f>IFERROR(IF(OR(UPPER(TRIM('01_raw_data'!AD410))="CONTRACT", UPPER(TRIM('01_raw_data'!AD410))="CONTRACTOR"), "Contract", IF(OR(PROPER(TRIM('01_raw_data'!AD410))="FTE", UPPER(TRIM('01_raw_data'!AD410))="FULL TIME", UPPER(TRIM('01_raw_data'!AD410))="FULL-TIME"), "Full Time", IF(OR(UPPER(TRIM('01_raw_data'!AD410))="INTERN", UPPER(TRIM('01_raw_data'!AD410))="INTERNSHIP"), "Intern", IF(OR(UPPER(TRIM('01_raw_data'!AD410))="PART TIME", UPPER(TRIM('01_raw_data'!AD410))="PART-TIME"), "Part Time")))), "Check")</f>
        <v>Full Time</v>
      </c>
      <c r="AF407">
        <f>IFERROR(IF(AND(VALUE('01_raw_data'!AE410)&gt;=0,VALUE('01_raw_data'!AE410)&lt;=100), VALUE('01_raw_data'!AE410), "Check"), "Check")</f>
        <v>71.5</v>
      </c>
    </row>
    <row r="408" spans="1:32" x14ac:dyDescent="0.2">
      <c r="A408" t="str">
        <f>"E"&amp;TEXT(VALUE(SUBSTITUTE(UPPER(TRIM('01_raw_data'!A411)),"E","")),"0000")</f>
        <v>E0407</v>
      </c>
      <c r="B408" t="str">
        <f>IF('01_raw_data'!B411="", "", PROPER(TRIM('01_raw_data'!B411)))</f>
        <v>Emma Meyer</v>
      </c>
      <c r="C408" t="str">
        <f>_xlfn.XLOOKUP(PROPER(TRIM('01_raw_data'!C411)),'03_lookups'!$A$4:$A$9,'03_lookups'!$B$4:$B$9,"Needs Review")</f>
        <v>Male</v>
      </c>
      <c r="D408">
        <f>VALUE('01_raw_data'!D411)</f>
        <v>60</v>
      </c>
      <c r="E408" s="17" t="str">
        <f>IF(OR('01_raw_data'!E411="", LOWER(TRIM('01_raw_data'!E411))="not available"), "Missing", '01_raw_data'!E411)</f>
        <v>29/12/1965</v>
      </c>
      <c r="F408" t="str">
        <f t="shared" si="6"/>
        <v>Needs Review</v>
      </c>
      <c r="G408" t="str">
        <f>_xlfn.XLOOKUP(UPPER(TRIM('01_raw_data'!F411)),'04_departments'!A411:A466,'04_departments'!C411:C466,"Needs Review")</f>
        <v>Needs Review</v>
      </c>
      <c r="H408" t="str">
        <f>_xlfn.XLOOKUP('01_clean_data'!G408, '04_departments'!$C$5:$C$60,'04_departments'!$D$5:$D$60,"Needs Review")</f>
        <v>Needs Review</v>
      </c>
      <c r="I408" t="str">
        <f>PROPER(TRIM('01_raw_data'!H411))</f>
        <v>Marketing Executive</v>
      </c>
      <c r="J408" t="str">
        <f>IFERROR(UPPER('01_raw_data'!I411), "")</f>
        <v xml:space="preserve"> L2 </v>
      </c>
      <c r="K408" t="str">
        <f>IFERROR(UPPER('01_raw_data'!J411), "")</f>
        <v>M006</v>
      </c>
      <c r="L408" t="str">
        <f>IFERROR(VLOOKUP(K408,'05_manager_mapping'!$A$5:$B$64,2), "Missing")</f>
        <v>Aleksander Fischer</v>
      </c>
      <c r="M408" t="str">
        <f>IFERROR(_xlfn.XLOOKUP('01_raw_data'!L411,'06_location_master'!$B$5:$B$60,'06_location_master'!$C$5:$C$60), "Missing Location")</f>
        <v>London</v>
      </c>
      <c r="N408" t="str">
        <f>IFERROR(_xlfn.XLOOKUP(M408,'06_location_master'!$C$5:$C$60,'06_location_master'!$D$5:$D$60), "Missing Country")</f>
        <v>United Kingdom</v>
      </c>
      <c r="O408" t="str">
        <f>IFERROR(_xlfn.XLOOKUP(M408,'06_location_master'!$C$5:$C$60,'06_location_master'!$E$5:$E$60), "Missing State")</f>
        <v>England</v>
      </c>
      <c r="P408" s="17">
        <f>IFERROR(--'01_raw_data'!O411,"Missing Date")</f>
        <v>45566</v>
      </c>
      <c r="Q408" s="17" t="str">
        <f>IF(TRIM('01_raw_data'!P411)="","", IFERROR('01_raw_data'!P411, "check"))</f>
        <v/>
      </c>
      <c r="R408" t="str">
        <f>IFERROR(IF(OR(UPPER(TRIM('01_raw_data'!Q411))="A",UPPER(TRIM('01_raw_data'!Q411)="ACTVE"),UPPER(TRIM('01_raw_data'!Q411))="ACTIVE"), "Active", IF(OR(UPPER(TRIM('01_raw_data'!Q411)="INACTIVE"),UPPER(TRIM('01_raw_data'!Q411))="INACTVE"),"Inactive",IF(OR(UPPER(TRIM('01_raw_data'!Q411))="EXITED"), "Exited", IF(OR(UPPER(TRIM('01_raw_data'!Q411))="TERMINATED"), "Terminated", IF(OR(UPPER(TRIM('01_raw_data'!Q411))="LEFT"),"Left",IF(OR(UPPER(TRIM('01_raw_data'!Q411))="RESIGNED"),"Resigned")))))),"Check")</f>
        <v>Active</v>
      </c>
      <c r="S408" s="19">
        <f>IFERROR(IF(VALUE('01_raw_data'!R411)&gt;0,VALUE('01_raw_data'!R411),"Check"),"Check")</f>
        <v>57000</v>
      </c>
      <c r="T408" s="19">
        <f>IFERROR(IF(VALUE('01_raw_data'!S411)&gt;0, VALUE('01_raw_data'!S411), "Check"), "Check")</f>
        <v>5100</v>
      </c>
      <c r="U408">
        <f>IFERROR(VLOOKUP(UPPER(TRIM('01_raw_data'!T411)),'07_performance_master'!$A$5:$B$14,2,FALSE),"Check")</f>
        <v>4</v>
      </c>
      <c r="V408">
        <f>IFERROR(IF(VALUE('01_raw_data'!U411)&gt;0,VALUE('01_raw_data'!U411),"Check"),"Check")</f>
        <v>3</v>
      </c>
      <c r="W408">
        <f>IFERROR(IF(VALUE('01_raw_data'!V411)&gt;=0, VALUE('01_raw_data'!V411), "Check"), "Check")</f>
        <v>23</v>
      </c>
      <c r="X408">
        <f>IFERROR(IF(VALUE('01_raw_data'!W411)&gt;=0, VALUE('01_raw_data'!W411),"Check"), "Check")</f>
        <v>14</v>
      </c>
      <c r="Y408">
        <f>IFERROR(IF(AND(VALUE('01_raw_data'!X411)&gt;=0, VALUE('01_raw_data'!X411)&lt;=100), VALUE('01_raw_data'!X411), "Check"), "Check")</f>
        <v>68</v>
      </c>
      <c r="Z408" t="str">
        <f>IFERROR(IF(OR(UPPER(TRIM('01_raw_data'!Y411))="YES", UPPER(TRIM('01_raw_data'!Y411))="PROMOTED"),"Promoted", IF(OR(UPPER(TRIM('01_raw_data'!Y411))="NO",UPPER(TRIM('01_raw_data'!Y411))="NOT PROMOTED"), "Not Promoted", "Check")),"Check")</f>
        <v>Not Promoted</v>
      </c>
      <c r="AA408" t="str">
        <f>IFERROR(PROPER(TRIM('01_raw_data'!Z411)), "")</f>
        <v>Diploma</v>
      </c>
      <c r="AB408" t="str">
        <f>IFERROR(PROPER(TRIM('01_raw_data'!AA411)),"")</f>
        <v>Employee Referral</v>
      </c>
      <c r="AC408" t="str">
        <f>IFERROR(IF(UPPER(TRIM('01_raw_data'!AB411))="HYBRID","Hybrid",IF(OR(UPPER(TRIM('01_raw_data'!AB411))="REMOTE",UPPER(TRIM('01_raw_data'!AB411))="WFH",UPPER(TRIM('01_raw_data'!AB411))="WORK FROM HOME"),"Remote",IF(OR(UPPER(TRIM('01_raw_data'!AB411))="ONSITE",UPPER(TRIM('01_raw_data'!AB411))="ON-SITE",UPPER(TRIM('01_raw_data'!AB411))="OFFICE"),"Office"))),"Check")</f>
        <v>Remote</v>
      </c>
      <c r="AD408" t="str">
        <f>IFERROR(VLOOKUP(UPPER(TRIM('01_raw_data'!AC411)),'09_cost_center'!$A$5:$E$19,1,FALSE), "Check")</f>
        <v>EU-CC203</v>
      </c>
      <c r="AE408" t="str">
        <f>IFERROR(IF(OR(UPPER(TRIM('01_raw_data'!AD411))="CONTRACT", UPPER(TRIM('01_raw_data'!AD411))="CONTRACTOR"), "Contract", IF(OR(PROPER(TRIM('01_raw_data'!AD411))="FTE", UPPER(TRIM('01_raw_data'!AD411))="FULL TIME", UPPER(TRIM('01_raw_data'!AD411))="FULL-TIME"), "Full Time", IF(OR(UPPER(TRIM('01_raw_data'!AD411))="INTERN", UPPER(TRIM('01_raw_data'!AD411))="INTERNSHIP"), "Intern", IF(OR(UPPER(TRIM('01_raw_data'!AD411))="PART TIME", UPPER(TRIM('01_raw_data'!AD411))="PART-TIME"), "Part Time")))), "Check")</f>
        <v>Full Time</v>
      </c>
      <c r="AF408">
        <f>IFERROR(IF(AND(VALUE('01_raw_data'!AE411)&gt;=0,VALUE('01_raw_data'!AE411)&lt;=100), VALUE('01_raw_data'!AE411), "Check"), "Check")</f>
        <v>63.5</v>
      </c>
    </row>
    <row r="409" spans="1:32" x14ac:dyDescent="0.2">
      <c r="A409" t="str">
        <f>"E"&amp;TEXT(VALUE(SUBSTITUTE(UPPER(TRIM('01_raw_data'!A412)),"E","")),"0000")</f>
        <v>E0408</v>
      </c>
      <c r="B409" t="str">
        <f>IF('01_raw_data'!B412="", "", PROPER(TRIM('01_raw_data'!B412)))</f>
        <v>Sanne Smit</v>
      </c>
      <c r="C409" t="str">
        <f>_xlfn.XLOOKUP(PROPER(TRIM('01_raw_data'!C412)),'03_lookups'!$A$4:$A$9,'03_lookups'!$B$4:$B$9,"Needs Review")</f>
        <v>Male</v>
      </c>
      <c r="D409">
        <f>VALUE('01_raw_data'!D412)</f>
        <v>44</v>
      </c>
      <c r="E409" s="17">
        <f>IF(OR('01_raw_data'!E412="", LOWER(TRIM('01_raw_data'!E412))="not available"), "Missing", '01_raw_data'!E412)</f>
        <v>29912</v>
      </c>
      <c r="F409" t="str">
        <f t="shared" si="6"/>
        <v>Valid</v>
      </c>
      <c r="G409" t="str">
        <f>_xlfn.XLOOKUP(UPPER(TRIM('01_raw_data'!F412)),'04_departments'!A412:A467,'04_departments'!C412:C467,"Needs Review")</f>
        <v>Needs Review</v>
      </c>
      <c r="H409" t="str">
        <f>_xlfn.XLOOKUP('01_clean_data'!G409, '04_departments'!$C$5:$C$60,'04_departments'!$D$5:$D$60,"Needs Review")</f>
        <v>Needs Review</v>
      </c>
      <c r="I409" t="str">
        <f>PROPER(TRIM('01_raw_data'!H412))</f>
        <v>Frontend Engineer</v>
      </c>
      <c r="J409" t="str">
        <f>IFERROR(UPPER('01_raw_data'!I412), "")</f>
        <v xml:space="preserve"> L4 </v>
      </c>
      <c r="K409" t="str">
        <f>IFERROR(UPPER('01_raw_data'!J412), "")</f>
        <v>M048</v>
      </c>
      <c r="L409" t="str">
        <f>IFERROR(VLOOKUP(K409,'05_manager_mapping'!$A$5:$B$64,2), "Missing")</f>
        <v>Jack Schmidt</v>
      </c>
      <c r="M409" t="str">
        <f>IFERROR(_xlfn.XLOOKUP('01_raw_data'!L412,'06_location_master'!$B$5:$B$60,'06_location_master'!$C$5:$C$60), "Missing Location")</f>
        <v>London</v>
      </c>
      <c r="N409" t="str">
        <f>IFERROR(_xlfn.XLOOKUP(M409,'06_location_master'!$C$5:$C$60,'06_location_master'!$D$5:$D$60), "Missing Country")</f>
        <v>United Kingdom</v>
      </c>
      <c r="O409" t="str">
        <f>IFERROR(_xlfn.XLOOKUP(M409,'06_location_master'!$C$5:$C$60,'06_location_master'!$E$5:$E$60), "Missing State")</f>
        <v>England</v>
      </c>
      <c r="P409" s="17">
        <f>IFERROR(--'01_raw_data'!O412,"Missing Date")</f>
        <v>44059</v>
      </c>
      <c r="Q409" s="17" t="str">
        <f>IF(TRIM('01_raw_data'!P412)="","", IFERROR('01_raw_data'!P412, "check"))</f>
        <v/>
      </c>
      <c r="R409" t="str">
        <f>IFERROR(IF(OR(UPPER(TRIM('01_raw_data'!Q412))="A",UPPER(TRIM('01_raw_data'!Q412)="ACTVE"),UPPER(TRIM('01_raw_data'!Q412))="ACTIVE"), "Active", IF(OR(UPPER(TRIM('01_raw_data'!Q412)="INACTIVE"),UPPER(TRIM('01_raw_data'!Q412))="INACTVE"),"Inactive",IF(OR(UPPER(TRIM('01_raw_data'!Q412))="EXITED"), "Exited", IF(OR(UPPER(TRIM('01_raw_data'!Q412))="TERMINATED"), "Terminated", IF(OR(UPPER(TRIM('01_raw_data'!Q412))="LEFT"),"Left",IF(OR(UPPER(TRIM('01_raw_data'!Q412))="RESIGNED"),"Resigned")))))),"Check")</f>
        <v>Active</v>
      </c>
      <c r="S409" s="19">
        <f>IFERROR(IF(VALUE('01_raw_data'!R412)&gt;0,VALUE('01_raw_data'!R412),"Check"),"Check")</f>
        <v>131000</v>
      </c>
      <c r="T409" s="19">
        <f>IFERROR(IF(VALUE('01_raw_data'!S412)&gt;0, VALUE('01_raw_data'!S412), "Check"), "Check")</f>
        <v>2600</v>
      </c>
      <c r="U409">
        <f>IFERROR(VLOOKUP(UPPER(TRIM('01_raw_data'!T412)),'07_performance_master'!$A$5:$B$14,2,FALSE),"Check")</f>
        <v>2</v>
      </c>
      <c r="V409">
        <f>IFERROR(IF(VALUE('01_raw_data'!U412)&gt;0,VALUE('01_raw_data'!U412),"Check"),"Check")</f>
        <v>12</v>
      </c>
      <c r="W409">
        <f>IFERROR(IF(VALUE('01_raw_data'!V412)&gt;=0, VALUE('01_raw_data'!V412), "Check"), "Check")</f>
        <v>21</v>
      </c>
      <c r="X409">
        <f>IFERROR(IF(VALUE('01_raw_data'!W412)&gt;=0, VALUE('01_raw_data'!W412),"Check"), "Check")</f>
        <v>14</v>
      </c>
      <c r="Y409">
        <f>IFERROR(IF(AND(VALUE('01_raw_data'!X412)&gt;=0, VALUE('01_raw_data'!X412)&lt;=100), VALUE('01_raw_data'!X412), "Check"), "Check")</f>
        <v>58</v>
      </c>
      <c r="Z409" t="str">
        <f>IFERROR(IF(OR(UPPER(TRIM('01_raw_data'!Y412))="YES", UPPER(TRIM('01_raw_data'!Y412))="PROMOTED"),"Promoted", IF(OR(UPPER(TRIM('01_raw_data'!Y412))="NO",UPPER(TRIM('01_raw_data'!Y412))="NOT PROMOTED"), "Not Promoted", "Check")),"Check")</f>
        <v>Not Promoted</v>
      </c>
      <c r="AA409" t="str">
        <f>IFERROR(PROPER(TRIM('01_raw_data'!Z412)), "")</f>
        <v>High School</v>
      </c>
      <c r="AB409" t="str">
        <f>IFERROR(PROPER(TRIM('01_raw_data'!AA412)),"")</f>
        <v>Employee Referral</v>
      </c>
      <c r="AC409" t="str">
        <f>IFERROR(IF(UPPER(TRIM('01_raw_data'!AB412))="HYBRID","Hybrid",IF(OR(UPPER(TRIM('01_raw_data'!AB412))="REMOTE",UPPER(TRIM('01_raw_data'!AB412))="WFH",UPPER(TRIM('01_raw_data'!AB412))="WORK FROM HOME"),"Remote",IF(OR(UPPER(TRIM('01_raw_data'!AB412))="ONSITE",UPPER(TRIM('01_raw_data'!AB412))="ON-SITE",UPPER(TRIM('01_raw_data'!AB412))="OFFICE"),"Office"))),"Check")</f>
        <v>Remote</v>
      </c>
      <c r="AD409" t="str">
        <f>IFERROR(VLOOKUP(UPPER(TRIM('01_raw_data'!AC412)),'09_cost_center'!$A$5:$E$19,1,FALSE), "Check")</f>
        <v>EU-CC101</v>
      </c>
      <c r="AE409" t="str">
        <f>IFERROR(IF(OR(UPPER(TRIM('01_raw_data'!AD412))="CONTRACT", UPPER(TRIM('01_raw_data'!AD412))="CONTRACTOR"), "Contract", IF(OR(PROPER(TRIM('01_raw_data'!AD412))="FTE", UPPER(TRIM('01_raw_data'!AD412))="FULL TIME", UPPER(TRIM('01_raw_data'!AD412))="FULL-TIME"), "Full Time", IF(OR(UPPER(TRIM('01_raw_data'!AD412))="INTERN", UPPER(TRIM('01_raw_data'!AD412))="INTERNSHIP"), "Intern", IF(OR(UPPER(TRIM('01_raw_data'!AD412))="PART TIME", UPPER(TRIM('01_raw_data'!AD412))="PART-TIME"), "Part Time")))), "Check")</f>
        <v>Contract</v>
      </c>
      <c r="AF409">
        <f>IFERROR(IF(AND(VALUE('01_raw_data'!AE412)&gt;=0,VALUE('01_raw_data'!AE412)&lt;=100), VALUE('01_raw_data'!AE412), "Check"), "Check")</f>
        <v>44.3</v>
      </c>
    </row>
    <row r="410" spans="1:32" x14ac:dyDescent="0.2">
      <c r="A410" t="str">
        <f>"E"&amp;TEXT(VALUE(SUBSTITUTE(UPPER(TRIM('01_raw_data'!A413)),"E","")),"0000")</f>
        <v>E0409</v>
      </c>
      <c r="B410" t="str">
        <f>IF('01_raw_data'!B413="", "", PROPER(TRIM('01_raw_data'!B413)))</f>
        <v>Giulia Leroy</v>
      </c>
      <c r="C410" t="str">
        <f>_xlfn.XLOOKUP(PROPER(TRIM('01_raw_data'!C413)),'03_lookups'!$A$4:$A$9,'03_lookups'!$B$4:$B$9,"Needs Review")</f>
        <v>Male</v>
      </c>
      <c r="D410">
        <f>VALUE('01_raw_data'!D413)</f>
        <v>34</v>
      </c>
      <c r="E410" s="17">
        <f>IF(OR('01_raw_data'!E413="", LOWER(TRIM('01_raw_data'!E413))="not available"), "Missing", '01_raw_data'!E413)</f>
        <v>33581</v>
      </c>
      <c r="F410" t="str">
        <f t="shared" si="6"/>
        <v>Valid</v>
      </c>
      <c r="G410" t="str">
        <f>_xlfn.XLOOKUP(UPPER(TRIM('01_raw_data'!F413)),'04_departments'!A413:A468,'04_departments'!C413:C468,"Needs Review")</f>
        <v>Needs Review</v>
      </c>
      <c r="H410" t="str">
        <f>_xlfn.XLOOKUP('01_clean_data'!G410, '04_departments'!$C$5:$C$60,'04_departments'!$D$5:$D$60,"Needs Review")</f>
        <v>Needs Review</v>
      </c>
      <c r="I410" t="str">
        <f>PROPER(TRIM('01_raw_data'!H413))</f>
        <v>Operations Analyst</v>
      </c>
      <c r="J410" t="str">
        <f>IFERROR(UPPER('01_raw_data'!I413), "")</f>
        <v>L3</v>
      </c>
      <c r="K410" t="str">
        <f>IFERROR(UPPER('01_raw_data'!J413), "")</f>
        <v>M042</v>
      </c>
      <c r="L410" t="str">
        <f>IFERROR(VLOOKUP(K410,'05_manager_mapping'!$A$5:$B$64,2), "Missing")</f>
        <v>Paul Schneider</v>
      </c>
      <c r="M410" t="str">
        <f>IFERROR(_xlfn.XLOOKUP('01_raw_data'!L413,'06_location_master'!$B$5:$B$60,'06_location_master'!$C$5:$C$60), "Missing Location")</f>
        <v>Rome</v>
      </c>
      <c r="N410" t="str">
        <f>IFERROR(_xlfn.XLOOKUP(M410,'06_location_master'!$C$5:$C$60,'06_location_master'!$D$5:$D$60), "Missing Country")</f>
        <v>Italy</v>
      </c>
      <c r="O410" t="str">
        <f>IFERROR(_xlfn.XLOOKUP(M410,'06_location_master'!$C$5:$C$60,'06_location_master'!$E$5:$E$60), "Missing State")</f>
        <v>Lazio</v>
      </c>
      <c r="P410" s="17">
        <f>IFERROR(--'01_raw_data'!O413,"Missing Date")</f>
        <v>43469</v>
      </c>
      <c r="Q410" s="17">
        <f>IF(TRIM('01_raw_data'!P413)="","", IFERROR('01_raw_data'!P413, "check"))</f>
        <v>44805</v>
      </c>
      <c r="R410" t="str">
        <f>IFERROR(IF(OR(UPPER(TRIM('01_raw_data'!Q413))="A",UPPER(TRIM('01_raw_data'!Q413)="ACTVE"),UPPER(TRIM('01_raw_data'!Q413))="ACTIVE"), "Active", IF(OR(UPPER(TRIM('01_raw_data'!Q413)="INACTIVE"),UPPER(TRIM('01_raw_data'!Q413))="INACTVE"),"Inactive",IF(OR(UPPER(TRIM('01_raw_data'!Q413))="EXITED"), "Exited", IF(OR(UPPER(TRIM('01_raw_data'!Q413))="TERMINATED"), "Terminated", IF(OR(UPPER(TRIM('01_raw_data'!Q413))="LEFT"),"Left",IF(OR(UPPER(TRIM('01_raw_data'!Q413))="RESIGNED"),"Resigned")))))),"Check")</f>
        <v>Exited</v>
      </c>
      <c r="S410" s="19">
        <f>IFERROR(IF(VALUE('01_raw_data'!R413)&gt;0,VALUE('01_raw_data'!R413),"Check"),"Check")</f>
        <v>59000</v>
      </c>
      <c r="T410" s="19">
        <f>IFERROR(IF(VALUE('01_raw_data'!S413)&gt;0, VALUE('01_raw_data'!S413), "Check"), "Check")</f>
        <v>3000</v>
      </c>
      <c r="U410">
        <f>IFERROR(VLOOKUP(UPPER(TRIM('01_raw_data'!T413)),'07_performance_master'!$A$5:$B$14,2,FALSE),"Check")</f>
        <v>3</v>
      </c>
      <c r="V410">
        <f>IFERROR(IF(VALUE('01_raw_data'!U413)&gt;0,VALUE('01_raw_data'!U413),"Check"),"Check")</f>
        <v>27</v>
      </c>
      <c r="W410">
        <f>IFERROR(IF(VALUE('01_raw_data'!V413)&gt;=0, VALUE('01_raw_data'!V413), "Check"), "Check")</f>
        <v>9</v>
      </c>
      <c r="X410">
        <f>IFERROR(IF(VALUE('01_raw_data'!W413)&gt;=0, VALUE('01_raw_data'!W413),"Check"), "Check")</f>
        <v>14</v>
      </c>
      <c r="Y410">
        <f>IFERROR(IF(AND(VALUE('01_raw_data'!X413)&gt;=0, VALUE('01_raw_data'!X413)&lt;=100), VALUE('01_raw_data'!X413), "Check"), "Check")</f>
        <v>61</v>
      </c>
      <c r="Z410" t="str">
        <f>IFERROR(IF(OR(UPPER(TRIM('01_raw_data'!Y413))="YES", UPPER(TRIM('01_raw_data'!Y413))="PROMOTED"),"Promoted", IF(OR(UPPER(TRIM('01_raw_data'!Y413))="NO",UPPER(TRIM('01_raw_data'!Y413))="NOT PROMOTED"), "Not Promoted", "Check")),"Check")</f>
        <v>Not Promoted</v>
      </c>
      <c r="AA410" t="str">
        <f>IFERROR(PROPER(TRIM('01_raw_data'!Z413)), "")</f>
        <v>Bachelor'S</v>
      </c>
      <c r="AB410" t="str">
        <f>IFERROR(PROPER(TRIM('01_raw_data'!AA413)),"")</f>
        <v>Indeed</v>
      </c>
      <c r="AC410" t="str">
        <f>IFERROR(IF(UPPER(TRIM('01_raw_data'!AB413))="HYBRID","Hybrid",IF(OR(UPPER(TRIM('01_raw_data'!AB413))="REMOTE",UPPER(TRIM('01_raw_data'!AB413))="WFH",UPPER(TRIM('01_raw_data'!AB413))="WORK FROM HOME"),"Remote",IF(OR(UPPER(TRIM('01_raw_data'!AB413))="ONSITE",UPPER(TRIM('01_raw_data'!AB413))="ON-SITE",UPPER(TRIM('01_raw_data'!AB413))="OFFICE"),"Office"))),"Check")</f>
        <v>Hybrid</v>
      </c>
      <c r="AD410" t="str">
        <f>IFERROR(VLOOKUP(UPPER(TRIM('01_raw_data'!AC413)),'09_cost_center'!$A$5:$E$19,1,FALSE), "Check")</f>
        <v>EU-CC401</v>
      </c>
      <c r="AE410" t="str">
        <f>IFERROR(IF(OR(UPPER(TRIM('01_raw_data'!AD413))="CONTRACT", UPPER(TRIM('01_raw_data'!AD413))="CONTRACTOR"), "Contract", IF(OR(PROPER(TRIM('01_raw_data'!AD413))="FTE", UPPER(TRIM('01_raw_data'!AD413))="FULL TIME", UPPER(TRIM('01_raw_data'!AD413))="FULL-TIME"), "Full Time", IF(OR(UPPER(TRIM('01_raw_data'!AD413))="INTERN", UPPER(TRIM('01_raw_data'!AD413))="INTERNSHIP"), "Intern", IF(OR(UPPER(TRIM('01_raw_data'!AD413))="PART TIME", UPPER(TRIM('01_raw_data'!AD413))="PART-TIME"), "Part Time")))), "Check")</f>
        <v>Full Time</v>
      </c>
      <c r="AF410">
        <f>IFERROR(IF(AND(VALUE('01_raw_data'!AE413)&gt;=0,VALUE('01_raw_data'!AE413)&lt;=100), VALUE('01_raw_data'!AE413), "Check"), "Check")</f>
        <v>58.1</v>
      </c>
    </row>
    <row r="411" spans="1:32" x14ac:dyDescent="0.2">
      <c r="A411" t="str">
        <f>"E"&amp;TEXT(VALUE(SUBSTITUTE(UPPER(TRIM('01_raw_data'!A414)),"E","")),"0000")</f>
        <v>E0410</v>
      </c>
      <c r="B411" t="str">
        <f>IF('01_raw_data'!B414="", "", PROPER(TRIM('01_raw_data'!B414)))</f>
        <v>Arvid Ferrari</v>
      </c>
      <c r="C411" t="str">
        <f>_xlfn.XLOOKUP(PROPER(TRIM('01_raw_data'!C414)),'03_lookups'!$A$4:$A$9,'03_lookups'!$B$4:$B$9,"Needs Review")</f>
        <v>Female</v>
      </c>
      <c r="D411">
        <f>VALUE('01_raw_data'!D414)</f>
        <v>29</v>
      </c>
      <c r="E411" s="17">
        <f>IF(OR('01_raw_data'!E414="", LOWER(TRIM('01_raw_data'!E414))="not available"), "Missing", '01_raw_data'!E414)</f>
        <v>35328</v>
      </c>
      <c r="F411" t="str">
        <f t="shared" si="6"/>
        <v>Valid</v>
      </c>
      <c r="G411" t="str">
        <f>_xlfn.XLOOKUP(UPPER(TRIM('01_raw_data'!F414)),'04_departments'!A414:A469,'04_departments'!C414:C469,"Needs Review")</f>
        <v>Needs Review</v>
      </c>
      <c r="H411" t="str">
        <f>_xlfn.XLOOKUP('01_clean_data'!G411, '04_departments'!$C$5:$C$60,'04_departments'!$D$5:$D$60,"Needs Review")</f>
        <v>Needs Review</v>
      </c>
      <c r="I411" t="str">
        <f>PROPER(TRIM('01_raw_data'!H414))</f>
        <v>Implementation Consultant</v>
      </c>
      <c r="J411" t="str">
        <f>IFERROR(UPPER('01_raw_data'!I414), "")</f>
        <v>L3</v>
      </c>
      <c r="K411" t="str">
        <f>IFERROR(UPPER('01_raw_data'!J414), "")</f>
        <v>M047</v>
      </c>
      <c r="L411" t="str">
        <f>IFERROR(VLOOKUP(K411,'05_manager_mapping'!$A$5:$B$64,2), "Missing")</f>
        <v>Alice Andersson</v>
      </c>
      <c r="M411" t="str">
        <f>IFERROR(_xlfn.XLOOKUP('01_raw_data'!L414,'06_location_master'!$B$5:$B$60,'06_location_master'!$C$5:$C$60), "Missing Location")</f>
        <v>Hamburg</v>
      </c>
      <c r="N411" t="str">
        <f>IFERROR(_xlfn.XLOOKUP(M411,'06_location_master'!$C$5:$C$60,'06_location_master'!$D$5:$D$60), "Missing Country")</f>
        <v>Germany</v>
      </c>
      <c r="O411" t="str">
        <f>IFERROR(_xlfn.XLOOKUP(M411,'06_location_master'!$C$5:$C$60,'06_location_master'!$E$5:$E$60), "Missing State")</f>
        <v>Hamburg</v>
      </c>
      <c r="P411" s="17">
        <f>IFERROR(--'01_raw_data'!O414,"Missing Date")</f>
        <v>45385</v>
      </c>
      <c r="Q411" s="17" t="str">
        <f>IF(TRIM('01_raw_data'!P414)="","", IFERROR('01_raw_data'!P414, "check"))</f>
        <v/>
      </c>
      <c r="R411" t="str">
        <f>IFERROR(IF(OR(UPPER(TRIM('01_raw_data'!Q414))="A",UPPER(TRIM('01_raw_data'!Q414)="ACTVE"),UPPER(TRIM('01_raw_data'!Q414))="ACTIVE"), "Active", IF(OR(UPPER(TRIM('01_raw_data'!Q414)="INACTIVE"),UPPER(TRIM('01_raw_data'!Q414))="INACTVE"),"Inactive",IF(OR(UPPER(TRIM('01_raw_data'!Q414))="EXITED"), "Exited", IF(OR(UPPER(TRIM('01_raw_data'!Q414))="TERMINATED"), "Terminated", IF(OR(UPPER(TRIM('01_raw_data'!Q414))="LEFT"),"Left",IF(OR(UPPER(TRIM('01_raw_data'!Q414))="RESIGNED"),"Resigned")))))),"Check")</f>
        <v>Active</v>
      </c>
      <c r="S411" s="19">
        <f>IFERROR(IF(VALUE('01_raw_data'!R414)&gt;0,VALUE('01_raw_data'!R414),"Check"),"Check")</f>
        <v>72000</v>
      </c>
      <c r="T411" s="19">
        <f>IFERROR(IF(VALUE('01_raw_data'!S414)&gt;0, VALUE('01_raw_data'!S414), "Check"), "Check")</f>
        <v>1400</v>
      </c>
      <c r="U411">
        <f>IFERROR(VLOOKUP(UPPER(TRIM('01_raw_data'!T414)),'07_performance_master'!$A$5:$B$14,2,FALSE),"Check")</f>
        <v>2</v>
      </c>
      <c r="V411">
        <f>IFERROR(IF(VALUE('01_raw_data'!U414)&gt;0,VALUE('01_raw_data'!U414),"Check"),"Check")</f>
        <v>1</v>
      </c>
      <c r="W411">
        <f>IFERROR(IF(VALUE('01_raw_data'!V414)&gt;=0, VALUE('01_raw_data'!V414), "Check"), "Check")</f>
        <v>9</v>
      </c>
      <c r="X411">
        <f>IFERROR(IF(VALUE('01_raw_data'!W414)&gt;=0, VALUE('01_raw_data'!W414),"Check"), "Check")</f>
        <v>4</v>
      </c>
      <c r="Y411">
        <f>IFERROR(IF(AND(VALUE('01_raw_data'!X414)&gt;=0, VALUE('01_raw_data'!X414)&lt;=100), VALUE('01_raw_data'!X414), "Check"), "Check")</f>
        <v>42</v>
      </c>
      <c r="Z411" t="str">
        <f>IFERROR(IF(OR(UPPER(TRIM('01_raw_data'!Y414))="YES", UPPER(TRIM('01_raw_data'!Y414))="PROMOTED"),"Promoted", IF(OR(UPPER(TRIM('01_raw_data'!Y414))="NO",UPPER(TRIM('01_raw_data'!Y414))="NOT PROMOTED"), "Not Promoted", "Check")),"Check")</f>
        <v>Not Promoted</v>
      </c>
      <c r="AA411" t="str">
        <f>IFERROR(PROPER(TRIM('01_raw_data'!Z414)), "")</f>
        <v>Bachelor'S</v>
      </c>
      <c r="AB411" t="str">
        <f>IFERROR(PROPER(TRIM('01_raw_data'!AA414)),"")</f>
        <v>Employee Referral</v>
      </c>
      <c r="AC411" t="str">
        <f>IFERROR(IF(UPPER(TRIM('01_raw_data'!AB414))="HYBRID","Hybrid",IF(OR(UPPER(TRIM('01_raw_data'!AB414))="REMOTE",UPPER(TRIM('01_raw_data'!AB414))="WFH",UPPER(TRIM('01_raw_data'!AB414))="WORK FROM HOME"),"Remote",IF(OR(UPPER(TRIM('01_raw_data'!AB414))="ONSITE",UPPER(TRIM('01_raw_data'!AB414))="ON-SITE",UPPER(TRIM('01_raw_data'!AB414))="OFFICE"),"Office"))),"Check")</f>
        <v>Office</v>
      </c>
      <c r="AD411" t="str">
        <f>IFERROR(VLOOKUP(UPPER(TRIM('01_raw_data'!AC414)),'09_cost_center'!$A$5:$E$19,1,FALSE), "Check")</f>
        <v>EU-CC202</v>
      </c>
      <c r="AE411" t="str">
        <f>IFERROR(IF(OR(UPPER(TRIM('01_raw_data'!AD414))="CONTRACT", UPPER(TRIM('01_raw_data'!AD414))="CONTRACTOR"), "Contract", IF(OR(PROPER(TRIM('01_raw_data'!AD414))="FTE", UPPER(TRIM('01_raw_data'!AD414))="FULL TIME", UPPER(TRIM('01_raw_data'!AD414))="FULL-TIME"), "Full Time", IF(OR(UPPER(TRIM('01_raw_data'!AD414))="INTERN", UPPER(TRIM('01_raw_data'!AD414))="INTERNSHIP"), "Intern", IF(OR(UPPER(TRIM('01_raw_data'!AD414))="PART TIME", UPPER(TRIM('01_raw_data'!AD414))="PART-TIME"), "Part Time")))), "Check")</f>
        <v>Full Time</v>
      </c>
      <c r="AF411">
        <f>IFERROR(IF(AND(VALUE('01_raw_data'!AE414)&gt;=0,VALUE('01_raw_data'!AE414)&lt;=100), VALUE('01_raw_data'!AE414), "Check"), "Check")</f>
        <v>41</v>
      </c>
    </row>
    <row r="412" spans="1:32" x14ac:dyDescent="0.2">
      <c r="A412" t="str">
        <f>"E"&amp;TEXT(VALUE(SUBSTITUTE(UPPER(TRIM('01_raw_data'!A415)),"E","")),"0000")</f>
        <v>E0411</v>
      </c>
      <c r="B412" t="str">
        <f>IF('01_raw_data'!B415="", "", PROPER(TRIM('01_raw_data'!B415)))</f>
        <v>Ines Jones</v>
      </c>
      <c r="C412" t="str">
        <f>_xlfn.XLOOKUP(PROPER(TRIM('01_raw_data'!C415)),'03_lookups'!$A$4:$A$9,'03_lookups'!$B$4:$B$9,"Needs Review")</f>
        <v>Female</v>
      </c>
      <c r="D412">
        <f>VALUE('01_raw_data'!D415)</f>
        <v>51</v>
      </c>
      <c r="E412" s="17">
        <f>IF(OR('01_raw_data'!E415="", LOWER(TRIM('01_raw_data'!E415))="not available"), "Missing", '01_raw_data'!E415)</f>
        <v>27362</v>
      </c>
      <c r="F412" t="str">
        <f t="shared" si="6"/>
        <v>Valid</v>
      </c>
      <c r="G412" t="str">
        <f>_xlfn.XLOOKUP(UPPER(TRIM('01_raw_data'!F415)),'04_departments'!A415:A470,'04_departments'!C415:C470,"Needs Review")</f>
        <v>Needs Review</v>
      </c>
      <c r="H412" t="str">
        <f>_xlfn.XLOOKUP('01_clean_data'!G412, '04_departments'!$C$5:$C$60,'04_departments'!$D$5:$D$60,"Needs Review")</f>
        <v>Needs Review</v>
      </c>
      <c r="I412" t="str">
        <f>PROPER(TRIM('01_raw_data'!H415))</f>
        <v>Product Manager</v>
      </c>
      <c r="J412" t="str">
        <f>IFERROR(UPPER('01_raw_data'!I415), "")</f>
        <v>L1</v>
      </c>
      <c r="K412" t="str">
        <f>IFERROR(UPPER('01_raw_data'!J415), "")</f>
        <v>M053</v>
      </c>
      <c r="L412" t="str">
        <f>IFERROR(VLOOKUP(K412,'05_manager_mapping'!$A$5:$B$64,2), "Missing")</f>
        <v>Hugo Costa</v>
      </c>
      <c r="M412" t="str">
        <f>IFERROR(_xlfn.XLOOKUP('01_raw_data'!L415,'06_location_master'!$B$5:$B$60,'06_location_master'!$C$5:$C$60), "Missing Location")</f>
        <v>Amsterdam</v>
      </c>
      <c r="N412" t="str">
        <f>IFERROR(_xlfn.XLOOKUP(M412,'06_location_master'!$C$5:$C$60,'06_location_master'!$D$5:$D$60), "Missing Country")</f>
        <v>Netherlands</v>
      </c>
      <c r="O412" t="str">
        <f>IFERROR(_xlfn.XLOOKUP(M412,'06_location_master'!$C$5:$C$60,'06_location_master'!$E$5:$E$60), "Missing State")</f>
        <v>North Holland</v>
      </c>
      <c r="P412" s="17">
        <f>IFERROR(--'01_raw_data'!O415,"Missing Date")</f>
        <v>43974</v>
      </c>
      <c r="Q412" s="17" t="str">
        <f>IF(TRIM('01_raw_data'!P415)="","", IFERROR('01_raw_data'!P415, "check"))</f>
        <v/>
      </c>
      <c r="R412" t="str">
        <f>IFERROR(IF(OR(UPPER(TRIM('01_raw_data'!Q415))="A",UPPER(TRIM('01_raw_data'!Q415)="ACTVE"),UPPER(TRIM('01_raw_data'!Q415))="ACTIVE"), "Active", IF(OR(UPPER(TRIM('01_raw_data'!Q415)="INACTIVE"),UPPER(TRIM('01_raw_data'!Q415))="INACTVE"),"Inactive",IF(OR(UPPER(TRIM('01_raw_data'!Q415))="EXITED"), "Exited", IF(OR(UPPER(TRIM('01_raw_data'!Q415))="TERMINATED"), "Terminated", IF(OR(UPPER(TRIM('01_raw_data'!Q415))="LEFT"),"Left",IF(OR(UPPER(TRIM('01_raw_data'!Q415))="RESIGNED"),"Resigned")))))),"Check")</f>
        <v>Active</v>
      </c>
      <c r="S412" s="19">
        <f>IFERROR(IF(VALUE('01_raw_data'!R415)&gt;0,VALUE('01_raw_data'!R415),"Check"),"Check")</f>
        <v>37000</v>
      </c>
      <c r="T412" s="19">
        <f>IFERROR(IF(VALUE('01_raw_data'!S415)&gt;0, VALUE('01_raw_data'!S415), "Check"), "Check")</f>
        <v>1800</v>
      </c>
      <c r="U412">
        <f>IFERROR(VLOOKUP(UPPER(TRIM('01_raw_data'!T415)),'07_performance_master'!$A$5:$B$14,2,FALSE),"Check")</f>
        <v>3</v>
      </c>
      <c r="V412">
        <f>IFERROR(IF(VALUE('01_raw_data'!U415)&gt;0,VALUE('01_raw_data'!U415),"Check"),"Check")</f>
        <v>31</v>
      </c>
      <c r="W412">
        <f>IFERROR(IF(VALUE('01_raw_data'!V415)&gt;=0, VALUE('01_raw_data'!V415), "Check"), "Check")</f>
        <v>12</v>
      </c>
      <c r="X412">
        <f>IFERROR(IF(VALUE('01_raw_data'!W415)&gt;=0, VALUE('01_raw_data'!W415),"Check"), "Check")</f>
        <v>0</v>
      </c>
      <c r="Y412">
        <f>IFERROR(IF(AND(VALUE('01_raw_data'!X415)&gt;=0, VALUE('01_raw_data'!X415)&lt;=100), VALUE('01_raw_data'!X415), "Check"), "Check")</f>
        <v>90</v>
      </c>
      <c r="Z412" t="str">
        <f>IFERROR(IF(OR(UPPER(TRIM('01_raw_data'!Y415))="YES", UPPER(TRIM('01_raw_data'!Y415))="PROMOTED"),"Promoted", IF(OR(UPPER(TRIM('01_raw_data'!Y415))="NO",UPPER(TRIM('01_raw_data'!Y415))="NOT PROMOTED"), "Not Promoted", "Check")),"Check")</f>
        <v>Not Promoted</v>
      </c>
      <c r="AA412" t="str">
        <f>IFERROR(PROPER(TRIM('01_raw_data'!Z415)), "")</f>
        <v>Master'S</v>
      </c>
      <c r="AB412" t="str">
        <f>IFERROR(PROPER(TRIM('01_raw_data'!AA415)),"")</f>
        <v>University Hiring</v>
      </c>
      <c r="AC412" t="str">
        <f>IFERROR(IF(UPPER(TRIM('01_raw_data'!AB415))="HYBRID","Hybrid",IF(OR(UPPER(TRIM('01_raw_data'!AB415))="REMOTE",UPPER(TRIM('01_raw_data'!AB415))="WFH",UPPER(TRIM('01_raw_data'!AB415))="WORK FROM HOME"),"Remote",IF(OR(UPPER(TRIM('01_raw_data'!AB415))="ONSITE",UPPER(TRIM('01_raw_data'!AB415))="ON-SITE",UPPER(TRIM('01_raw_data'!AB415))="OFFICE"),"Office"))),"Check")</f>
        <v>Remote</v>
      </c>
      <c r="AD412" t="str">
        <f>IFERROR(VLOOKUP(UPPER(TRIM('01_raw_data'!AC415)),'09_cost_center'!$A$5:$E$19,1,FALSE), "Check")</f>
        <v>EU-CC102</v>
      </c>
      <c r="AE412" t="str">
        <f>IFERROR(IF(OR(UPPER(TRIM('01_raw_data'!AD415))="CONTRACT", UPPER(TRIM('01_raw_data'!AD415))="CONTRACTOR"), "Contract", IF(OR(PROPER(TRIM('01_raw_data'!AD415))="FTE", UPPER(TRIM('01_raw_data'!AD415))="FULL TIME", UPPER(TRIM('01_raw_data'!AD415))="FULL-TIME"), "Full Time", IF(OR(UPPER(TRIM('01_raw_data'!AD415))="INTERN", UPPER(TRIM('01_raw_data'!AD415))="INTERNSHIP"), "Intern", IF(OR(UPPER(TRIM('01_raw_data'!AD415))="PART TIME", UPPER(TRIM('01_raw_data'!AD415))="PART-TIME"), "Part Time")))), "Check")</f>
        <v>Full Time</v>
      </c>
      <c r="AF412">
        <f>IFERROR(IF(AND(VALUE('01_raw_data'!AE415)&gt;=0,VALUE('01_raw_data'!AE415)&lt;=100), VALUE('01_raw_data'!AE415), "Check"), "Check")</f>
        <v>76.2</v>
      </c>
    </row>
    <row r="413" spans="1:32" x14ac:dyDescent="0.2">
      <c r="A413" t="str">
        <f>"E"&amp;TEXT(VALUE(SUBSTITUTE(UPPER(TRIM('01_raw_data'!A416)),"E","")),"0000")</f>
        <v>E0412</v>
      </c>
      <c r="B413" t="str">
        <f>IF('01_raw_data'!B416="", "", PROPER(TRIM('01_raw_data'!B416)))</f>
        <v>Julia Bianchi</v>
      </c>
      <c r="C413" t="str">
        <f>_xlfn.XLOOKUP(PROPER(TRIM('01_raw_data'!C416)),'03_lookups'!$A$4:$A$9,'03_lookups'!$B$4:$B$9,"Needs Review")</f>
        <v>Male</v>
      </c>
      <c r="D413">
        <f>VALUE('01_raw_data'!D416)</f>
        <v>41</v>
      </c>
      <c r="E413" s="17">
        <f>IF(OR('01_raw_data'!E416="", LOWER(TRIM('01_raw_data'!E416))="not available"), "Missing", '01_raw_data'!E416)</f>
        <v>30917</v>
      </c>
      <c r="F413" t="str">
        <f t="shared" si="6"/>
        <v>Valid</v>
      </c>
      <c r="G413" t="str">
        <f>_xlfn.XLOOKUP(UPPER(TRIM('01_raw_data'!F416)),'04_departments'!A416:A471,'04_departments'!C416:C471,"Needs Review")</f>
        <v>Needs Review</v>
      </c>
      <c r="H413" t="str">
        <f>_xlfn.XLOOKUP('01_clean_data'!G413, '04_departments'!$C$5:$C$60,'04_departments'!$D$5:$D$60,"Needs Review")</f>
        <v>Needs Review</v>
      </c>
      <c r="I413" t="str">
        <f>PROPER(TRIM('01_raw_data'!H416))</f>
        <v>Financial Analyst</v>
      </c>
      <c r="J413" t="str">
        <f>IFERROR(UPPER('01_raw_data'!I416), "")</f>
        <v>L2</v>
      </c>
      <c r="K413" t="str">
        <f>IFERROR(UPPER('01_raw_data'!J416), "")</f>
        <v>M007</v>
      </c>
      <c r="L413" t="str">
        <f>IFERROR(VLOOKUP(K413,'05_manager_mapping'!$A$5:$B$64,2), "Missing")</f>
        <v>Astrid Bakker</v>
      </c>
      <c r="M413" t="str">
        <f>IFERROR(_xlfn.XLOOKUP('01_raw_data'!L416,'06_location_master'!$B$5:$B$60,'06_location_master'!$C$5:$C$60), "Missing Location")</f>
        <v>Berlin</v>
      </c>
      <c r="N413" t="str">
        <f>IFERROR(_xlfn.XLOOKUP(M413,'06_location_master'!$C$5:$C$60,'06_location_master'!$D$5:$D$60), "Missing Country")</f>
        <v>Germany</v>
      </c>
      <c r="O413" t="str">
        <f>IFERROR(_xlfn.XLOOKUP(M413,'06_location_master'!$C$5:$C$60,'06_location_master'!$E$5:$E$60), "Missing State")</f>
        <v>Berlin</v>
      </c>
      <c r="P413" s="17">
        <f>IFERROR(--'01_raw_data'!O416,"Missing Date")</f>
        <v>45725</v>
      </c>
      <c r="Q413" s="17" t="str">
        <f>IF(TRIM('01_raw_data'!P416)="","", IFERROR('01_raw_data'!P416, "check"))</f>
        <v>2026/05/11</v>
      </c>
      <c r="R413" t="str">
        <f>IFERROR(IF(OR(UPPER(TRIM('01_raw_data'!Q416))="A",UPPER(TRIM('01_raw_data'!Q416)="ACTVE"),UPPER(TRIM('01_raw_data'!Q416))="ACTIVE"), "Active", IF(OR(UPPER(TRIM('01_raw_data'!Q416)="INACTIVE"),UPPER(TRIM('01_raw_data'!Q416))="INACTVE"),"Inactive",IF(OR(UPPER(TRIM('01_raw_data'!Q416))="EXITED"), "Exited", IF(OR(UPPER(TRIM('01_raw_data'!Q416))="TERMINATED"), "Terminated", IF(OR(UPPER(TRIM('01_raw_data'!Q416))="LEFT"),"Left",IF(OR(UPPER(TRIM('01_raw_data'!Q416))="RESIGNED"),"Resigned")))))),"Check")</f>
        <v>Exited</v>
      </c>
      <c r="S413" s="19">
        <f>IFERROR(IF(VALUE('01_raw_data'!R416)&gt;0,VALUE('01_raw_data'!R416),"Check"),"Check")</f>
        <v>58000</v>
      </c>
      <c r="T413" s="19">
        <f>IFERROR(IF(VALUE('01_raw_data'!S416)&gt;0, VALUE('01_raw_data'!S416), "Check"), "Check")</f>
        <v>1200</v>
      </c>
      <c r="U413">
        <f>IFERROR(VLOOKUP(UPPER(TRIM('01_raw_data'!T416)),'07_performance_master'!$A$5:$B$14,2,FALSE),"Check")</f>
        <v>2</v>
      </c>
      <c r="V413">
        <f>IFERROR(IF(VALUE('01_raw_data'!U416)&gt;0,VALUE('01_raw_data'!U416),"Check"),"Check")</f>
        <v>18</v>
      </c>
      <c r="W413">
        <f>IFERROR(IF(VALUE('01_raw_data'!V416)&gt;=0, VALUE('01_raw_data'!V416), "Check"), "Check")</f>
        <v>18</v>
      </c>
      <c r="X413">
        <f>IFERROR(IF(VALUE('01_raw_data'!W416)&gt;=0, VALUE('01_raw_data'!W416),"Check"), "Check")</f>
        <v>4</v>
      </c>
      <c r="Y413">
        <f>IFERROR(IF(AND(VALUE('01_raw_data'!X416)&gt;=0, VALUE('01_raw_data'!X416)&lt;=100), VALUE('01_raw_data'!X416), "Check"), "Check")</f>
        <v>59</v>
      </c>
      <c r="Z413" t="str">
        <f>IFERROR(IF(OR(UPPER(TRIM('01_raw_data'!Y416))="YES", UPPER(TRIM('01_raw_data'!Y416))="PROMOTED"),"Promoted", IF(OR(UPPER(TRIM('01_raw_data'!Y416))="NO",UPPER(TRIM('01_raw_data'!Y416))="NOT PROMOTED"), "Not Promoted", "Check")),"Check")</f>
        <v>Not Promoted</v>
      </c>
      <c r="AA413" t="str">
        <f>IFERROR(PROPER(TRIM('01_raw_data'!Z416)), "")</f>
        <v>Bachelor'S</v>
      </c>
      <c r="AB413" t="str">
        <f>IFERROR(PROPER(TRIM('01_raw_data'!AA416)),"")</f>
        <v>European Job Board</v>
      </c>
      <c r="AC413" t="str">
        <f>IFERROR(IF(UPPER(TRIM('01_raw_data'!AB416))="HYBRID","Hybrid",IF(OR(UPPER(TRIM('01_raw_data'!AB416))="REMOTE",UPPER(TRIM('01_raw_data'!AB416))="WFH",UPPER(TRIM('01_raw_data'!AB416))="WORK FROM HOME"),"Remote",IF(OR(UPPER(TRIM('01_raw_data'!AB416))="ONSITE",UPPER(TRIM('01_raw_data'!AB416))="ON-SITE",UPPER(TRIM('01_raw_data'!AB416))="OFFICE"),"Office"))),"Check")</f>
        <v>Hybrid</v>
      </c>
      <c r="AD413" t="str">
        <f>IFERROR(VLOOKUP(UPPER(TRIM('01_raw_data'!AC416)),'09_cost_center'!$A$5:$E$19,1,FALSE), "Check")</f>
        <v>EU-CC301</v>
      </c>
      <c r="AE413" t="str">
        <f>IFERROR(IF(OR(UPPER(TRIM('01_raw_data'!AD416))="CONTRACT", UPPER(TRIM('01_raw_data'!AD416))="CONTRACTOR"), "Contract", IF(OR(PROPER(TRIM('01_raw_data'!AD416))="FTE", UPPER(TRIM('01_raw_data'!AD416))="FULL TIME", UPPER(TRIM('01_raw_data'!AD416))="FULL-TIME"), "Full Time", IF(OR(UPPER(TRIM('01_raw_data'!AD416))="INTERN", UPPER(TRIM('01_raw_data'!AD416))="INTERNSHIP"), "Intern", IF(OR(UPPER(TRIM('01_raw_data'!AD416))="PART TIME", UPPER(TRIM('01_raw_data'!AD416))="PART-TIME"), "Part Time")))), "Check")</f>
        <v>Full Time</v>
      </c>
      <c r="AF413">
        <f>IFERROR(IF(AND(VALUE('01_raw_data'!AE416)&gt;=0,VALUE('01_raw_data'!AE416)&lt;=100), VALUE('01_raw_data'!AE416), "Check"), "Check")</f>
        <v>51.1</v>
      </c>
    </row>
    <row r="414" spans="1:32" x14ac:dyDescent="0.2">
      <c r="A414" t="str">
        <f>"E"&amp;TEXT(VALUE(SUBSTITUTE(UPPER(TRIM('01_raw_data'!A417)),"E","")),"0000")</f>
        <v>E0413</v>
      </c>
      <c r="B414" t="str">
        <f>IF('01_raw_data'!B417="", "", PROPER(TRIM('01_raw_data'!B417)))</f>
        <v>Emilia Pereira</v>
      </c>
      <c r="C414" t="str">
        <f>_xlfn.XLOOKUP(PROPER(TRIM('01_raw_data'!C417)),'03_lookups'!$A$4:$A$9,'03_lookups'!$B$4:$B$9,"Needs Review")</f>
        <v>Female</v>
      </c>
      <c r="D414">
        <f>VALUE('01_raw_data'!D417)</f>
        <v>34</v>
      </c>
      <c r="E414" s="17">
        <f>IF(OR('01_raw_data'!E417="", LOWER(TRIM('01_raw_data'!E417))="not available"), "Missing", '01_raw_data'!E417)</f>
        <v>33619</v>
      </c>
      <c r="F414" t="str">
        <f t="shared" si="6"/>
        <v>Valid</v>
      </c>
      <c r="G414" t="str">
        <f>_xlfn.XLOOKUP(UPPER(TRIM('01_raw_data'!F417)),'04_departments'!A417:A472,'04_departments'!C417:C472,"Needs Review")</f>
        <v>Needs Review</v>
      </c>
      <c r="H414" t="str">
        <f>_xlfn.XLOOKUP('01_clean_data'!G414, '04_departments'!$C$5:$C$60,'04_departments'!$D$5:$D$60,"Needs Review")</f>
        <v>Needs Review</v>
      </c>
      <c r="I414" t="str">
        <f>PROPER(TRIM('01_raw_data'!H417))</f>
        <v>Associate Product Manager</v>
      </c>
      <c r="J414" t="str">
        <f>IFERROR(UPPER('01_raw_data'!I417), "")</f>
        <v>L2</v>
      </c>
      <c r="K414" t="str">
        <f>IFERROR(UPPER('01_raw_data'!J417), "")</f>
        <v>M053</v>
      </c>
      <c r="L414" t="str">
        <f>IFERROR(VLOOKUP(K414,'05_manager_mapping'!$A$5:$B$64,2), "Missing")</f>
        <v>Hugo Costa</v>
      </c>
      <c r="M414" t="str">
        <f>IFERROR(_xlfn.XLOOKUP('01_raw_data'!L417,'06_location_master'!$B$5:$B$60,'06_location_master'!$C$5:$C$60), "Missing Location")</f>
        <v>Madrid</v>
      </c>
      <c r="N414" t="str">
        <f>IFERROR(_xlfn.XLOOKUP(M414,'06_location_master'!$C$5:$C$60,'06_location_master'!$D$5:$D$60), "Missing Country")</f>
        <v>Spain</v>
      </c>
      <c r="O414" t="str">
        <f>IFERROR(_xlfn.XLOOKUP(M414,'06_location_master'!$C$5:$C$60,'06_location_master'!$E$5:$E$60), "Missing State")</f>
        <v>Community of Madrid</v>
      </c>
      <c r="P414" s="17">
        <f>IFERROR(--'01_raw_data'!O417,"Missing Date")</f>
        <v>44614</v>
      </c>
      <c r="Q414" s="17">
        <f>IF(TRIM('01_raw_data'!P417)="","", IFERROR('01_raw_data'!P417, "check"))</f>
        <v>45213</v>
      </c>
      <c r="R414" t="str">
        <f>IFERROR(IF(OR(UPPER(TRIM('01_raw_data'!Q417))="A",UPPER(TRIM('01_raw_data'!Q417)="ACTVE"),UPPER(TRIM('01_raw_data'!Q417))="ACTIVE"), "Active", IF(OR(UPPER(TRIM('01_raw_data'!Q417)="INACTIVE"),UPPER(TRIM('01_raw_data'!Q417))="INACTVE"),"Inactive",IF(OR(UPPER(TRIM('01_raw_data'!Q417))="EXITED"), "Exited", IF(OR(UPPER(TRIM('01_raw_data'!Q417))="TERMINATED"), "Terminated", IF(OR(UPPER(TRIM('01_raw_data'!Q417))="LEFT"),"Left",IF(OR(UPPER(TRIM('01_raw_data'!Q417))="RESIGNED"),"Resigned")))))),"Check")</f>
        <v>Exited</v>
      </c>
      <c r="S414" s="19">
        <f>IFERROR(IF(VALUE('01_raw_data'!R417)&gt;0,VALUE('01_raw_data'!R417),"Check"),"Check")</f>
        <v>56000</v>
      </c>
      <c r="T414" s="19" t="str">
        <f>IFERROR(IF(VALUE('01_raw_data'!S417)&gt;0, VALUE('01_raw_data'!S417), "Check"), "Check")</f>
        <v>Check</v>
      </c>
      <c r="U414">
        <f>IFERROR(VLOOKUP(UPPER(TRIM('01_raw_data'!T417)),'07_performance_master'!$A$5:$B$14,2,FALSE),"Check")</f>
        <v>1</v>
      </c>
      <c r="V414">
        <f>IFERROR(IF(VALUE('01_raw_data'!U417)&gt;0,VALUE('01_raw_data'!U417),"Check"),"Check")</f>
        <v>23</v>
      </c>
      <c r="W414">
        <f>IFERROR(IF(VALUE('01_raw_data'!V417)&gt;=0, VALUE('01_raw_data'!V417), "Check"), "Check")</f>
        <v>17</v>
      </c>
      <c r="X414">
        <f>IFERROR(IF(VALUE('01_raw_data'!W417)&gt;=0, VALUE('01_raw_data'!W417),"Check"), "Check")</f>
        <v>17</v>
      </c>
      <c r="Y414">
        <f>IFERROR(IF(AND(VALUE('01_raw_data'!X417)&gt;=0, VALUE('01_raw_data'!X417)&lt;=100), VALUE('01_raw_data'!X417), "Check"), "Check")</f>
        <v>48</v>
      </c>
      <c r="Z414" t="str">
        <f>IFERROR(IF(OR(UPPER(TRIM('01_raw_data'!Y417))="YES", UPPER(TRIM('01_raw_data'!Y417))="PROMOTED"),"Promoted", IF(OR(UPPER(TRIM('01_raw_data'!Y417))="NO",UPPER(TRIM('01_raw_data'!Y417))="NOT PROMOTED"), "Not Promoted", "Check")),"Check")</f>
        <v>Not Promoted</v>
      </c>
      <c r="AA414" t="str">
        <f>IFERROR(PROPER(TRIM('01_raw_data'!Z417)), "")</f>
        <v>Master'S</v>
      </c>
      <c r="AB414" t="str">
        <f>IFERROR(PROPER(TRIM('01_raw_data'!AA417)),"")</f>
        <v>Company Careers Page</v>
      </c>
      <c r="AC414" t="str">
        <f>IFERROR(IF(UPPER(TRIM('01_raw_data'!AB417))="HYBRID","Hybrid",IF(OR(UPPER(TRIM('01_raw_data'!AB417))="REMOTE",UPPER(TRIM('01_raw_data'!AB417))="WFH",UPPER(TRIM('01_raw_data'!AB417))="WORK FROM HOME"),"Remote",IF(OR(UPPER(TRIM('01_raw_data'!AB417))="ONSITE",UPPER(TRIM('01_raw_data'!AB417))="ON-SITE",UPPER(TRIM('01_raw_data'!AB417))="OFFICE"),"Office"))),"Check")</f>
        <v>Hybrid</v>
      </c>
      <c r="AD414" t="str">
        <f>IFERROR(VLOOKUP(UPPER(TRIM('01_raw_data'!AC417)),'09_cost_center'!$A$5:$E$19,1,FALSE), "Check")</f>
        <v>EU-CC102</v>
      </c>
      <c r="AE414" t="str">
        <f>IFERROR(IF(OR(UPPER(TRIM('01_raw_data'!AD417))="CONTRACT", UPPER(TRIM('01_raw_data'!AD417))="CONTRACTOR"), "Contract", IF(OR(PROPER(TRIM('01_raw_data'!AD417))="FTE", UPPER(TRIM('01_raw_data'!AD417))="FULL TIME", UPPER(TRIM('01_raw_data'!AD417))="FULL-TIME"), "Full Time", IF(OR(UPPER(TRIM('01_raw_data'!AD417))="INTERN", UPPER(TRIM('01_raw_data'!AD417))="INTERNSHIP"), "Intern", IF(OR(UPPER(TRIM('01_raw_data'!AD417))="PART TIME", UPPER(TRIM('01_raw_data'!AD417))="PART-TIME"), "Part Time")))), "Check")</f>
        <v>Full Time</v>
      </c>
      <c r="AF414">
        <f>IFERROR(IF(AND(VALUE('01_raw_data'!AE417)&gt;=0,VALUE('01_raw_data'!AE417)&lt;=100), VALUE('01_raw_data'!AE417), "Check"), "Check")</f>
        <v>33</v>
      </c>
    </row>
    <row r="415" spans="1:32" x14ac:dyDescent="0.2">
      <c r="A415" t="str">
        <f>"E"&amp;TEXT(VALUE(SUBSTITUTE(UPPER(TRIM('01_raw_data'!A418)),"E","")),"0000")</f>
        <v>E0414</v>
      </c>
      <c r="B415" t="str">
        <f>IF('01_raw_data'!B418="", "", PROPER(TRIM('01_raw_data'!B418)))</f>
        <v>Jesse Fernandez</v>
      </c>
      <c r="C415" t="str">
        <f>_xlfn.XLOOKUP(PROPER(TRIM('01_raw_data'!C418)),'03_lookups'!$A$4:$A$9,'03_lookups'!$B$4:$B$9,"Needs Review")</f>
        <v>Male</v>
      </c>
      <c r="D415">
        <f>VALUE('01_raw_data'!D418)</f>
        <v>35</v>
      </c>
      <c r="E415" s="17">
        <f>IF(OR('01_raw_data'!E418="", LOWER(TRIM('01_raw_data'!E418))="not available"), "Missing", '01_raw_data'!E418)</f>
        <v>33226</v>
      </c>
      <c r="F415" t="str">
        <f t="shared" si="6"/>
        <v>Valid</v>
      </c>
      <c r="G415" t="str">
        <f>_xlfn.XLOOKUP(UPPER(TRIM('01_raw_data'!F418)),'04_departments'!A418:A473,'04_departments'!C418:C473,"Needs Review")</f>
        <v>Needs Review</v>
      </c>
      <c r="H415" t="str">
        <f>_xlfn.XLOOKUP('01_clean_data'!G415, '04_departments'!$C$5:$C$60,'04_departments'!$D$5:$D$60,"Needs Review")</f>
        <v>Needs Review</v>
      </c>
      <c r="I415" t="str">
        <f>PROPER(TRIM('01_raw_data'!H418))</f>
        <v>Payroll Specialist</v>
      </c>
      <c r="J415" t="str">
        <f>IFERROR(UPPER('01_raw_data'!I418), "")</f>
        <v>L4</v>
      </c>
      <c r="K415" t="str">
        <f>IFERROR(UPPER('01_raw_data'!J418), "")</f>
        <v>M007</v>
      </c>
      <c r="L415" t="str">
        <f>IFERROR(VLOOKUP(K415,'05_manager_mapping'!$A$5:$B$64,2), "Missing")</f>
        <v>Astrid Bakker</v>
      </c>
      <c r="M415" t="str">
        <f>IFERROR(_xlfn.XLOOKUP('01_raw_data'!L418,'06_location_master'!$B$5:$B$60,'06_location_master'!$C$5:$C$60), "Missing Location")</f>
        <v>Manchester</v>
      </c>
      <c r="N415" t="str">
        <f>IFERROR(_xlfn.XLOOKUP(M415,'06_location_master'!$C$5:$C$60,'06_location_master'!$D$5:$D$60), "Missing Country")</f>
        <v>United Kingdom</v>
      </c>
      <c r="O415" t="str">
        <f>IFERROR(_xlfn.XLOOKUP(M415,'06_location_master'!$C$5:$C$60,'06_location_master'!$E$5:$E$60), "Missing State")</f>
        <v>England</v>
      </c>
      <c r="P415" s="17">
        <f>IFERROR(--'01_raw_data'!O418,"Missing Date")</f>
        <v>44915</v>
      </c>
      <c r="Q415" s="17" t="str">
        <f>IF(TRIM('01_raw_data'!P418)="","", IFERROR('01_raw_data'!P418, "check"))</f>
        <v/>
      </c>
      <c r="R415" t="str">
        <f>IFERROR(IF(OR(UPPER(TRIM('01_raw_data'!Q418))="A",UPPER(TRIM('01_raw_data'!Q418)="ACTVE"),UPPER(TRIM('01_raw_data'!Q418))="ACTIVE"), "Active", IF(OR(UPPER(TRIM('01_raw_data'!Q418)="INACTIVE"),UPPER(TRIM('01_raw_data'!Q418))="INACTVE"),"Inactive",IF(OR(UPPER(TRIM('01_raw_data'!Q418))="EXITED"), "Exited", IF(OR(UPPER(TRIM('01_raw_data'!Q418))="TERMINATED"), "Terminated", IF(OR(UPPER(TRIM('01_raw_data'!Q418))="LEFT"),"Left",IF(OR(UPPER(TRIM('01_raw_data'!Q418))="RESIGNED"),"Resigned")))))),"Check")</f>
        <v>Active</v>
      </c>
      <c r="S415" s="19">
        <f>IFERROR(IF(VALUE('01_raw_data'!R418)&gt;0,VALUE('01_raw_data'!R418),"Check"),"Check")</f>
        <v>96000</v>
      </c>
      <c r="T415" s="19">
        <f>IFERROR(IF(VALUE('01_raw_data'!S418)&gt;0, VALUE('01_raw_data'!S418), "Check"), "Check")</f>
        <v>13400</v>
      </c>
      <c r="U415">
        <f>IFERROR(VLOOKUP(UPPER(TRIM('01_raw_data'!T418)),'07_performance_master'!$A$5:$B$14,2,FALSE),"Check")</f>
        <v>5</v>
      </c>
      <c r="V415">
        <f>IFERROR(IF(VALUE('01_raw_data'!U418)&gt;0,VALUE('01_raw_data'!U418),"Check"),"Check")</f>
        <v>24</v>
      </c>
      <c r="W415">
        <f>IFERROR(IF(VALUE('01_raw_data'!V418)&gt;=0, VALUE('01_raw_data'!V418), "Check"), "Check")</f>
        <v>21</v>
      </c>
      <c r="X415">
        <f>IFERROR(IF(VALUE('01_raw_data'!W418)&gt;=0, VALUE('01_raw_data'!W418),"Check"), "Check")</f>
        <v>17</v>
      </c>
      <c r="Y415">
        <f>IFERROR(IF(AND(VALUE('01_raw_data'!X418)&gt;=0, VALUE('01_raw_data'!X418)&lt;=100), VALUE('01_raw_data'!X418), "Check"), "Check")</f>
        <v>78</v>
      </c>
      <c r="Z415" t="str">
        <f>IFERROR(IF(OR(UPPER(TRIM('01_raw_data'!Y418))="YES", UPPER(TRIM('01_raw_data'!Y418))="PROMOTED"),"Promoted", IF(OR(UPPER(TRIM('01_raw_data'!Y418))="NO",UPPER(TRIM('01_raw_data'!Y418))="NOT PROMOTED"), "Not Promoted", "Check")),"Check")</f>
        <v>Not Promoted</v>
      </c>
      <c r="AA415" t="str">
        <f>IFERROR(PROPER(TRIM('01_raw_data'!Z418)), "")</f>
        <v>Bachelor'S</v>
      </c>
      <c r="AB415" t="str">
        <f>IFERROR(PROPER(TRIM('01_raw_data'!AA418)),"")</f>
        <v>Linkedin</v>
      </c>
      <c r="AC415" t="str">
        <f>IFERROR(IF(UPPER(TRIM('01_raw_data'!AB418))="HYBRID","Hybrid",IF(OR(UPPER(TRIM('01_raw_data'!AB418))="REMOTE",UPPER(TRIM('01_raw_data'!AB418))="WFH",UPPER(TRIM('01_raw_data'!AB418))="WORK FROM HOME"),"Remote",IF(OR(UPPER(TRIM('01_raw_data'!AB418))="ONSITE",UPPER(TRIM('01_raw_data'!AB418))="ON-SITE",UPPER(TRIM('01_raw_data'!AB418))="OFFICE"),"Office"))),"Check")</f>
        <v>Hybrid</v>
      </c>
      <c r="AD415" t="str">
        <f>IFERROR(VLOOKUP(UPPER(TRIM('01_raw_data'!AC418)),'09_cost_center'!$A$5:$E$19,1,FALSE), "Check")</f>
        <v>EU-CC301</v>
      </c>
      <c r="AE415" t="str">
        <f>IFERROR(IF(OR(UPPER(TRIM('01_raw_data'!AD418))="CONTRACT", UPPER(TRIM('01_raw_data'!AD418))="CONTRACTOR"), "Contract", IF(OR(PROPER(TRIM('01_raw_data'!AD418))="FTE", UPPER(TRIM('01_raw_data'!AD418))="FULL TIME", UPPER(TRIM('01_raw_data'!AD418))="FULL-TIME"), "Full Time", IF(OR(UPPER(TRIM('01_raw_data'!AD418))="INTERN", UPPER(TRIM('01_raw_data'!AD418))="INTERNSHIP"), "Intern", IF(OR(UPPER(TRIM('01_raw_data'!AD418))="PART TIME", UPPER(TRIM('01_raw_data'!AD418))="PART-TIME"), "Part Time")))), "Check")</f>
        <v>Full Time</v>
      </c>
      <c r="AF415">
        <f>IFERROR(IF(AND(VALUE('01_raw_data'!AE418)&gt;=0,VALUE('01_raw_data'!AE418)&lt;=100), VALUE('01_raw_data'!AE418), "Check"), "Check")</f>
        <v>79.8</v>
      </c>
    </row>
    <row r="416" spans="1:32" x14ac:dyDescent="0.2">
      <c r="A416" t="str">
        <f>"E"&amp;TEXT(VALUE(SUBSTITUTE(UPPER(TRIM('01_raw_data'!A419)),"E","")),"0000")</f>
        <v>E0415</v>
      </c>
      <c r="B416" t="str">
        <f>IF('01_raw_data'!B419="", "", PROPER(TRIM('01_raw_data'!B419)))</f>
        <v>Thomas Dubois</v>
      </c>
      <c r="C416" t="str">
        <f>_xlfn.XLOOKUP(PROPER(TRIM('01_raw_data'!C419)),'03_lookups'!$A$4:$A$9,'03_lookups'!$B$4:$B$9,"Needs Review")</f>
        <v>Non-Binary</v>
      </c>
      <c r="D416">
        <f>VALUE('01_raw_data'!D419)</f>
        <v>26</v>
      </c>
      <c r="E416" s="17">
        <f>IF(OR('01_raw_data'!E419="", LOWER(TRIM('01_raw_data'!E419))="not available"), "Missing", '01_raw_data'!E419)</f>
        <v>36604</v>
      </c>
      <c r="F416" t="str">
        <f t="shared" si="6"/>
        <v>Valid</v>
      </c>
      <c r="G416" t="str">
        <f>_xlfn.XLOOKUP(UPPER(TRIM('01_raw_data'!F419)),'04_departments'!A419:A474,'04_departments'!C419:C474,"Needs Review")</f>
        <v>Needs Review</v>
      </c>
      <c r="H416" t="str">
        <f>_xlfn.XLOOKUP('01_clean_data'!G416, '04_departments'!$C$5:$C$60,'04_departments'!$D$5:$D$60,"Needs Review")</f>
        <v>Needs Review</v>
      </c>
      <c r="I416" t="str">
        <f>PROPER(TRIM('01_raw_data'!H419))</f>
        <v>Hr Business Partner</v>
      </c>
      <c r="J416" t="str">
        <f>IFERROR(UPPER('01_raw_data'!I419), "")</f>
        <v>L5</v>
      </c>
      <c r="K416" t="str">
        <f>IFERROR(UPPER('01_raw_data'!J419), "")</f>
        <v/>
      </c>
      <c r="L416" t="str">
        <f>IFERROR(VLOOKUP(K416,'05_manager_mapping'!$A$5:$B$64,2), "Missing")</f>
        <v>Missing</v>
      </c>
      <c r="M416" t="str">
        <f>IFERROR(_xlfn.XLOOKUP('01_raw_data'!L419,'06_location_master'!$B$5:$B$60,'06_location_master'!$C$5:$C$60), "Missing Location")</f>
        <v>Madrid</v>
      </c>
      <c r="N416" t="str">
        <f>IFERROR(_xlfn.XLOOKUP(M416,'06_location_master'!$C$5:$C$60,'06_location_master'!$D$5:$D$60), "Missing Country")</f>
        <v>Spain</v>
      </c>
      <c r="O416" t="str">
        <f>IFERROR(_xlfn.XLOOKUP(M416,'06_location_master'!$C$5:$C$60,'06_location_master'!$E$5:$E$60), "Missing State")</f>
        <v>Community of Madrid</v>
      </c>
      <c r="P416" s="17">
        <f>IFERROR(--'01_raw_data'!O419,"Missing Date")</f>
        <v>44667</v>
      </c>
      <c r="Q416" s="17" t="str">
        <f>IF(TRIM('01_raw_data'!P419)="","", IFERROR('01_raw_data'!P419, "check"))</f>
        <v>2022/08/19</v>
      </c>
      <c r="R416" t="str">
        <f>IFERROR(IF(OR(UPPER(TRIM('01_raw_data'!Q419))="A",UPPER(TRIM('01_raw_data'!Q419)="ACTVE"),UPPER(TRIM('01_raw_data'!Q419))="ACTIVE"), "Active", IF(OR(UPPER(TRIM('01_raw_data'!Q419)="INACTIVE"),UPPER(TRIM('01_raw_data'!Q419))="INACTVE"),"Inactive",IF(OR(UPPER(TRIM('01_raw_data'!Q419))="EXITED"), "Exited", IF(OR(UPPER(TRIM('01_raw_data'!Q419))="TERMINATED"), "Terminated", IF(OR(UPPER(TRIM('01_raw_data'!Q419))="LEFT"),"Left",IF(OR(UPPER(TRIM('01_raw_data'!Q419))="RESIGNED"),"Resigned")))))),"Check")</f>
        <v>Exited</v>
      </c>
      <c r="S416" s="19">
        <f>IFERROR(IF(VALUE('01_raw_data'!R419)&gt;0,VALUE('01_raw_data'!R419),"Check"),"Check")</f>
        <v>124000</v>
      </c>
      <c r="T416" s="19">
        <f>IFERROR(IF(VALUE('01_raw_data'!S419)&gt;0, VALUE('01_raw_data'!S419), "Check"), "Check")</f>
        <v>18600</v>
      </c>
      <c r="U416">
        <f>IFERROR(VLOOKUP(UPPER(TRIM('01_raw_data'!T419)),'07_performance_master'!$A$5:$B$14,2,FALSE),"Check")</f>
        <v>5</v>
      </c>
      <c r="V416">
        <f>IFERROR(IF(VALUE('01_raw_data'!U419)&gt;0,VALUE('01_raw_data'!U419),"Check"),"Check")</f>
        <v>16</v>
      </c>
      <c r="W416">
        <f>IFERROR(IF(VALUE('01_raw_data'!V419)&gt;=0, VALUE('01_raw_data'!V419), "Check"), "Check")</f>
        <v>14</v>
      </c>
      <c r="X416">
        <f>IFERROR(IF(VALUE('01_raw_data'!W419)&gt;=0, VALUE('01_raw_data'!W419),"Check"), "Check")</f>
        <v>14</v>
      </c>
      <c r="Y416">
        <f>IFERROR(IF(AND(VALUE('01_raw_data'!X419)&gt;=0, VALUE('01_raw_data'!X419)&lt;=100), VALUE('01_raw_data'!X419), "Check"), "Check")</f>
        <v>72</v>
      </c>
      <c r="Z416" t="str">
        <f>IFERROR(IF(OR(UPPER(TRIM('01_raw_data'!Y419))="YES", UPPER(TRIM('01_raw_data'!Y419))="PROMOTED"),"Promoted", IF(OR(UPPER(TRIM('01_raw_data'!Y419))="NO",UPPER(TRIM('01_raw_data'!Y419))="NOT PROMOTED"), "Not Promoted", "Check")),"Check")</f>
        <v>Not Promoted</v>
      </c>
      <c r="AA416" t="str">
        <f>IFERROR(PROPER(TRIM('01_raw_data'!Z419)), "")</f>
        <v>Bachelor'S</v>
      </c>
      <c r="AB416" t="str">
        <f>IFERROR(PROPER(TRIM('01_raw_data'!AA419)),"")</f>
        <v>Agency</v>
      </c>
      <c r="AC416" t="str">
        <f>IFERROR(IF(UPPER(TRIM('01_raw_data'!AB419))="HYBRID","Hybrid",IF(OR(UPPER(TRIM('01_raw_data'!AB419))="REMOTE",UPPER(TRIM('01_raw_data'!AB419))="WFH",UPPER(TRIM('01_raw_data'!AB419))="WORK FROM HOME"),"Remote",IF(OR(UPPER(TRIM('01_raw_data'!AB419))="ONSITE",UPPER(TRIM('01_raw_data'!AB419))="ON-SITE",UPPER(TRIM('01_raw_data'!AB419))="OFFICE"),"Office"))),"Check")</f>
        <v>Hybrid</v>
      </c>
      <c r="AD416" t="str">
        <f>IFERROR(VLOOKUP(UPPER(TRIM('01_raw_data'!AC419)),'09_cost_center'!$A$5:$E$19,1,FALSE), "Check")</f>
        <v>EU-CC302</v>
      </c>
      <c r="AE416" t="str">
        <f>IFERROR(IF(OR(UPPER(TRIM('01_raw_data'!AD419))="CONTRACT", UPPER(TRIM('01_raw_data'!AD419))="CONTRACTOR"), "Contract", IF(OR(PROPER(TRIM('01_raw_data'!AD419))="FTE", UPPER(TRIM('01_raw_data'!AD419))="FULL TIME", UPPER(TRIM('01_raw_data'!AD419))="FULL-TIME"), "Full Time", IF(OR(UPPER(TRIM('01_raw_data'!AD419))="INTERN", UPPER(TRIM('01_raw_data'!AD419))="INTERNSHIP"), "Intern", IF(OR(UPPER(TRIM('01_raw_data'!AD419))="PART TIME", UPPER(TRIM('01_raw_data'!AD419))="PART-TIME"), "Part Time")))), "Check")</f>
        <v>Full Time</v>
      </c>
      <c r="AF416">
        <f>IFERROR(IF(AND(VALUE('01_raw_data'!AE419)&gt;=0,VALUE('01_raw_data'!AE419)&lt;=100), VALUE('01_raw_data'!AE419), "Check"), "Check")</f>
        <v>77.2</v>
      </c>
    </row>
    <row r="417" spans="1:32" x14ac:dyDescent="0.2">
      <c r="A417" t="str">
        <f>"E"&amp;TEXT(VALUE(SUBSTITUTE(UPPER(TRIM('01_raw_data'!A420)),"E","")),"0000")</f>
        <v>E0416</v>
      </c>
      <c r="B417" t="str">
        <f>IF('01_raw_data'!B420="", "", PROPER(TRIM('01_raw_data'!B420)))</f>
        <v>Claudia Van Dijk</v>
      </c>
      <c r="C417" t="str">
        <f>_xlfn.XLOOKUP(PROPER(TRIM('01_raw_data'!C420)),'03_lookups'!$A$4:$A$9,'03_lookups'!$B$4:$B$9,"Needs Review")</f>
        <v>Female</v>
      </c>
      <c r="D417">
        <f>VALUE('01_raw_data'!D420)</f>
        <v>38</v>
      </c>
      <c r="E417" s="17">
        <f>IF(OR('01_raw_data'!E420="", LOWER(TRIM('01_raw_data'!E420))="not available"), "Missing", '01_raw_data'!E420)</f>
        <v>32122</v>
      </c>
      <c r="F417" t="str">
        <f t="shared" si="6"/>
        <v>Valid</v>
      </c>
      <c r="G417" t="str">
        <f>_xlfn.XLOOKUP(UPPER(TRIM('01_raw_data'!F420)),'04_departments'!A420:A475,'04_departments'!C420:C475,"Needs Review")</f>
        <v>Needs Review</v>
      </c>
      <c r="H417" t="str">
        <f>_xlfn.XLOOKUP('01_clean_data'!G417, '04_departments'!$C$5:$C$60,'04_departments'!$D$5:$D$60,"Needs Review")</f>
        <v>Needs Review</v>
      </c>
      <c r="I417" t="str">
        <f>PROPER(TRIM('01_raw_data'!H420))</f>
        <v>Client Success Associate</v>
      </c>
      <c r="J417" t="str">
        <f>IFERROR(UPPER('01_raw_data'!I420), "")</f>
        <v xml:space="preserve"> L4 </v>
      </c>
      <c r="K417" t="str">
        <f>IFERROR(UPPER('01_raw_data'!J420), "")</f>
        <v>M050</v>
      </c>
      <c r="L417" t="str">
        <f>IFERROR(VLOOKUP(K417,'05_manager_mapping'!$A$5:$B$64,2), "Missing")</f>
        <v>Louis Szymanski</v>
      </c>
      <c r="M417" t="str">
        <f>IFERROR(_xlfn.XLOOKUP('01_raw_data'!L420,'06_location_master'!$B$5:$B$60,'06_location_master'!$C$5:$C$60), "Missing Location")</f>
        <v>Brussels</v>
      </c>
      <c r="N417" t="str">
        <f>IFERROR(_xlfn.XLOOKUP(M417,'06_location_master'!$C$5:$C$60,'06_location_master'!$D$5:$D$60), "Missing Country")</f>
        <v>Belgium</v>
      </c>
      <c r="O417" t="str">
        <f>IFERROR(_xlfn.XLOOKUP(M417,'06_location_master'!$C$5:$C$60,'06_location_master'!$E$5:$E$60), "Missing State")</f>
        <v>Brussels-Capital</v>
      </c>
      <c r="P417" s="17">
        <f>IFERROR(--'01_raw_data'!O420,"Missing Date")</f>
        <v>45581</v>
      </c>
      <c r="Q417" s="17">
        <f>IF(TRIM('01_raw_data'!P420)="","", IFERROR('01_raw_data'!P420, "check"))</f>
        <v>46022</v>
      </c>
      <c r="R417" t="str">
        <f>IFERROR(IF(OR(UPPER(TRIM('01_raw_data'!Q420))="A",UPPER(TRIM('01_raw_data'!Q420)="ACTVE"),UPPER(TRIM('01_raw_data'!Q420))="ACTIVE"), "Active", IF(OR(UPPER(TRIM('01_raw_data'!Q420)="INACTIVE"),UPPER(TRIM('01_raw_data'!Q420))="INACTVE"),"Inactive",IF(OR(UPPER(TRIM('01_raw_data'!Q420))="EXITED"), "Exited", IF(OR(UPPER(TRIM('01_raw_data'!Q420))="TERMINATED"), "Terminated", IF(OR(UPPER(TRIM('01_raw_data'!Q420))="LEFT"),"Left",IF(OR(UPPER(TRIM('01_raw_data'!Q420))="RESIGNED"),"Resigned")))))),"Check")</f>
        <v>Exited</v>
      </c>
      <c r="S417" s="19">
        <f>IFERROR(IF(VALUE('01_raw_data'!R420)&gt;0,VALUE('01_raw_data'!R420),"Check"),"Check")</f>
        <v>106000</v>
      </c>
      <c r="T417" s="19">
        <f>IFERROR(IF(VALUE('01_raw_data'!S420)&gt;0, VALUE('01_raw_data'!S420), "Check"), "Check")</f>
        <v>2100</v>
      </c>
      <c r="U417">
        <f>IFERROR(VLOOKUP(UPPER(TRIM('01_raw_data'!T420)),'07_performance_master'!$A$5:$B$14,2,FALSE),"Check")</f>
        <v>2</v>
      </c>
      <c r="V417">
        <f>IFERROR(IF(VALUE('01_raw_data'!U420)&gt;0,VALUE('01_raw_data'!U420),"Check"),"Check")</f>
        <v>31</v>
      </c>
      <c r="W417">
        <f>IFERROR(IF(VALUE('01_raw_data'!V420)&gt;=0, VALUE('01_raw_data'!V420), "Check"), "Check")</f>
        <v>35</v>
      </c>
      <c r="X417">
        <f>IFERROR(IF(VALUE('01_raw_data'!W420)&gt;=0, VALUE('01_raw_data'!W420),"Check"), "Check")</f>
        <v>10</v>
      </c>
      <c r="Y417">
        <f>IFERROR(IF(AND(VALUE('01_raw_data'!X420)&gt;=0, VALUE('01_raw_data'!X420)&lt;=100), VALUE('01_raw_data'!X420), "Check"), "Check")</f>
        <v>52</v>
      </c>
      <c r="Z417" t="str">
        <f>IFERROR(IF(OR(UPPER(TRIM('01_raw_data'!Y420))="YES", UPPER(TRIM('01_raw_data'!Y420))="PROMOTED"),"Promoted", IF(OR(UPPER(TRIM('01_raw_data'!Y420))="NO",UPPER(TRIM('01_raw_data'!Y420))="NOT PROMOTED"), "Not Promoted", "Check")),"Check")</f>
        <v>Not Promoted</v>
      </c>
      <c r="AA417" t="str">
        <f>IFERROR(PROPER(TRIM('01_raw_data'!Z420)), "")</f>
        <v>Master'S</v>
      </c>
      <c r="AB417" t="str">
        <f>IFERROR(PROPER(TRIM('01_raw_data'!AA420)),"")</f>
        <v>Company Careers Page</v>
      </c>
      <c r="AC417" t="str">
        <f>IFERROR(IF(UPPER(TRIM('01_raw_data'!AB420))="HYBRID","Hybrid",IF(OR(UPPER(TRIM('01_raw_data'!AB420))="REMOTE",UPPER(TRIM('01_raw_data'!AB420))="WFH",UPPER(TRIM('01_raw_data'!AB420))="WORK FROM HOME"),"Remote",IF(OR(UPPER(TRIM('01_raw_data'!AB420))="ONSITE",UPPER(TRIM('01_raw_data'!AB420))="ON-SITE",UPPER(TRIM('01_raw_data'!AB420))="OFFICE"),"Office"))),"Check")</f>
        <v>Hybrid</v>
      </c>
      <c r="AD417" t="str">
        <f>IFERROR(VLOOKUP(UPPER(TRIM('01_raw_data'!AC420)),'09_cost_center'!$A$5:$E$19,1,FALSE), "Check")</f>
        <v>Check</v>
      </c>
      <c r="AE417" t="str">
        <f>IFERROR(IF(OR(UPPER(TRIM('01_raw_data'!AD420))="CONTRACT", UPPER(TRIM('01_raw_data'!AD420))="CONTRACTOR"), "Contract", IF(OR(PROPER(TRIM('01_raw_data'!AD420))="FTE", UPPER(TRIM('01_raw_data'!AD420))="FULL TIME", UPPER(TRIM('01_raw_data'!AD420))="FULL-TIME"), "Full Time", IF(OR(UPPER(TRIM('01_raw_data'!AD420))="INTERN", UPPER(TRIM('01_raw_data'!AD420))="INTERNSHIP"), "Intern", IF(OR(UPPER(TRIM('01_raw_data'!AD420))="PART TIME", UPPER(TRIM('01_raw_data'!AD420))="PART-TIME"), "Part Time")))), "Check")</f>
        <v>Full Time</v>
      </c>
      <c r="AF417">
        <f>IFERROR(IF(AND(VALUE('01_raw_data'!AE420)&gt;=0,VALUE('01_raw_data'!AE420)&lt;=100), VALUE('01_raw_data'!AE420), "Check"), "Check")</f>
        <v>49</v>
      </c>
    </row>
    <row r="418" spans="1:32" x14ac:dyDescent="0.2">
      <c r="A418" t="str">
        <f>"E"&amp;TEXT(VALUE(SUBSTITUTE(UPPER(TRIM('01_raw_data'!A421)),"E","")),"0000")</f>
        <v>E0417</v>
      </c>
      <c r="B418" t="str">
        <f>IF('01_raw_data'!B421="", "", PROPER(TRIM('01_raw_data'!B421)))</f>
        <v>Arthur Szymanski</v>
      </c>
      <c r="C418" t="str">
        <f>_xlfn.XLOOKUP(PROPER(TRIM('01_raw_data'!C421)),'03_lookups'!$A$4:$A$9,'03_lookups'!$B$4:$B$9,"Needs Review")</f>
        <v>Female</v>
      </c>
      <c r="D418">
        <f>VALUE('01_raw_data'!D421)</f>
        <v>39</v>
      </c>
      <c r="E418" s="17" t="str">
        <f>IF(OR('01_raw_data'!E421="", LOWER(TRIM('01_raw_data'!E421))="not available"), "Missing", '01_raw_data'!E421)</f>
        <v>29/07/1986</v>
      </c>
      <c r="F418" t="str">
        <f t="shared" si="6"/>
        <v>Needs Review</v>
      </c>
      <c r="G418" t="str">
        <f>_xlfn.XLOOKUP(UPPER(TRIM('01_raw_data'!F421)),'04_departments'!A421:A476,'04_departments'!C421:C476,"Needs Review")</f>
        <v>Needs Review</v>
      </c>
      <c r="H418" t="str">
        <f>_xlfn.XLOOKUP('01_clean_data'!G418, '04_departments'!$C$5:$C$60,'04_departments'!$D$5:$D$60,"Needs Review")</f>
        <v>Needs Review</v>
      </c>
      <c r="I418" t="str">
        <f>PROPER(TRIM('01_raw_data'!H421))</f>
        <v>People Operations Analyst</v>
      </c>
      <c r="J418" t="str">
        <f>IFERROR(UPPER('01_raw_data'!I421), "")</f>
        <v xml:space="preserve"> L5 </v>
      </c>
      <c r="K418" t="str">
        <f>IFERROR(UPPER('01_raw_data'!J421), "")</f>
        <v>M033</v>
      </c>
      <c r="L418" t="str">
        <f>IFERROR(VLOOKUP(K418,'05_manager_mapping'!$A$5:$B$64,2), "Missing")</f>
        <v>Pieter Perez</v>
      </c>
      <c r="M418" t="str">
        <f>IFERROR(_xlfn.XLOOKUP('01_raw_data'!L421,'06_location_master'!$B$5:$B$60,'06_location_master'!$C$5:$C$60), "Missing Location")</f>
        <v>Munich</v>
      </c>
      <c r="N418" t="str">
        <f>IFERROR(_xlfn.XLOOKUP(M418,'06_location_master'!$C$5:$C$60,'06_location_master'!$D$5:$D$60), "Missing Country")</f>
        <v>Germany</v>
      </c>
      <c r="O418" t="str">
        <f>IFERROR(_xlfn.XLOOKUP(M418,'06_location_master'!$C$5:$C$60,'06_location_master'!$E$5:$E$60), "Missing State")</f>
        <v>Bavaria</v>
      </c>
      <c r="P418" s="17">
        <f>IFERROR(--'01_raw_data'!O421,"Missing Date")</f>
        <v>45090</v>
      </c>
      <c r="Q418" s="17" t="str">
        <f>IF(TRIM('01_raw_data'!P421)="","", IFERROR('01_raw_data'!P421, "check"))</f>
        <v/>
      </c>
      <c r="R418" t="str">
        <f>IFERROR(IF(OR(UPPER(TRIM('01_raw_data'!Q421))="A",UPPER(TRIM('01_raw_data'!Q421)="ACTVE"),UPPER(TRIM('01_raw_data'!Q421))="ACTIVE"), "Active", IF(OR(UPPER(TRIM('01_raw_data'!Q421)="INACTIVE"),UPPER(TRIM('01_raw_data'!Q421))="INACTVE"),"Inactive",IF(OR(UPPER(TRIM('01_raw_data'!Q421))="EXITED"), "Exited", IF(OR(UPPER(TRIM('01_raw_data'!Q421))="TERMINATED"), "Terminated", IF(OR(UPPER(TRIM('01_raw_data'!Q421))="LEFT"),"Left",IF(OR(UPPER(TRIM('01_raw_data'!Q421))="RESIGNED"),"Resigned")))))),"Check")</f>
        <v>Active</v>
      </c>
      <c r="S418" s="19">
        <f>IFERROR(IF(VALUE('01_raw_data'!R421)&gt;0,VALUE('01_raw_data'!R421),"Check"),"Check")</f>
        <v>170000</v>
      </c>
      <c r="T418" s="19">
        <f>IFERROR(IF(VALUE('01_raw_data'!S421)&gt;0, VALUE('01_raw_data'!S421), "Check"), "Check")</f>
        <v>10200</v>
      </c>
      <c r="U418">
        <f>IFERROR(VLOOKUP(UPPER(TRIM('01_raw_data'!T421)),'07_performance_master'!$A$5:$B$14,2,FALSE),"Check")</f>
        <v>3</v>
      </c>
      <c r="V418">
        <f>IFERROR(IF(VALUE('01_raw_data'!U421)&gt;0,VALUE('01_raw_data'!U421),"Check"),"Check")</f>
        <v>29</v>
      </c>
      <c r="W418">
        <f>IFERROR(IF(VALUE('01_raw_data'!V421)&gt;=0, VALUE('01_raw_data'!V421), "Check"), "Check")</f>
        <v>23</v>
      </c>
      <c r="X418">
        <f>IFERROR(IF(VALUE('01_raw_data'!W421)&gt;=0, VALUE('01_raw_data'!W421),"Check"), "Check")</f>
        <v>6</v>
      </c>
      <c r="Y418">
        <f>IFERROR(IF(AND(VALUE('01_raw_data'!X421)&gt;=0, VALUE('01_raw_data'!X421)&lt;=100), VALUE('01_raw_data'!X421), "Check"), "Check")</f>
        <v>43</v>
      </c>
      <c r="Z418" t="str">
        <f>IFERROR(IF(OR(UPPER(TRIM('01_raw_data'!Y421))="YES", UPPER(TRIM('01_raw_data'!Y421))="PROMOTED"),"Promoted", IF(OR(UPPER(TRIM('01_raw_data'!Y421))="NO",UPPER(TRIM('01_raw_data'!Y421))="NOT PROMOTED"), "Not Promoted", "Check")),"Check")</f>
        <v>Not Promoted</v>
      </c>
      <c r="AA418" t="str">
        <f>IFERROR(PROPER(TRIM('01_raw_data'!Z421)), "")</f>
        <v>Diploma</v>
      </c>
      <c r="AB418" t="str">
        <f>IFERROR(PROPER(TRIM('01_raw_data'!AA421)),"")</f>
        <v>European Job Board</v>
      </c>
      <c r="AC418" t="str">
        <f>IFERROR(IF(UPPER(TRIM('01_raw_data'!AB421))="HYBRID","Hybrid",IF(OR(UPPER(TRIM('01_raw_data'!AB421))="REMOTE",UPPER(TRIM('01_raw_data'!AB421))="WFH",UPPER(TRIM('01_raw_data'!AB421))="WORK FROM HOME"),"Remote",IF(OR(UPPER(TRIM('01_raw_data'!AB421))="ONSITE",UPPER(TRIM('01_raw_data'!AB421))="ON-SITE",UPPER(TRIM('01_raw_data'!AB421))="OFFICE"),"Office"))),"Check")</f>
        <v>Hybrid</v>
      </c>
      <c r="AD418" t="str">
        <f>IFERROR(VLOOKUP(UPPER(TRIM('01_raw_data'!AC421)),'09_cost_center'!$A$5:$E$19,1,FALSE), "Check")</f>
        <v>EU-CC302</v>
      </c>
      <c r="AE418" t="str">
        <f>IFERROR(IF(OR(UPPER(TRIM('01_raw_data'!AD421))="CONTRACT", UPPER(TRIM('01_raw_data'!AD421))="CONTRACTOR"), "Contract", IF(OR(PROPER(TRIM('01_raw_data'!AD421))="FTE", UPPER(TRIM('01_raw_data'!AD421))="FULL TIME", UPPER(TRIM('01_raw_data'!AD421))="FULL-TIME"), "Full Time", IF(OR(UPPER(TRIM('01_raw_data'!AD421))="INTERN", UPPER(TRIM('01_raw_data'!AD421))="INTERNSHIP"), "Intern", IF(OR(UPPER(TRIM('01_raw_data'!AD421))="PART TIME", UPPER(TRIM('01_raw_data'!AD421))="PART-TIME"), "Part Time")))), "Check")</f>
        <v>Full Time</v>
      </c>
      <c r="AF418">
        <f>IFERROR(IF(AND(VALUE('01_raw_data'!AE421)&gt;=0,VALUE('01_raw_data'!AE421)&lt;=100), VALUE('01_raw_data'!AE421), "Check"), "Check")</f>
        <v>56.3</v>
      </c>
    </row>
    <row r="419" spans="1:32" x14ac:dyDescent="0.2">
      <c r="A419" t="str">
        <f>"E"&amp;TEXT(VALUE(SUBSTITUTE(UPPER(TRIM('01_raw_data'!A422)),"E","")),"0000")</f>
        <v>E0418</v>
      </c>
      <c r="B419" t="str">
        <f>IF('01_raw_data'!B422="", "", PROPER(TRIM('01_raw_data'!B422)))</f>
        <v>Adam Meijer</v>
      </c>
      <c r="C419" t="str">
        <f>_xlfn.XLOOKUP(PROPER(TRIM('01_raw_data'!C422)),'03_lookups'!$A$4:$A$9,'03_lookups'!$B$4:$B$9,"Needs Review")</f>
        <v>Male</v>
      </c>
      <c r="D419">
        <f>VALUE('01_raw_data'!D422)</f>
        <v>22</v>
      </c>
      <c r="E419" s="17" t="str">
        <f>IF(OR('01_raw_data'!E422="", LOWER(TRIM('01_raw_data'!E422))="not available"), "Missing", '01_raw_data'!E422)</f>
        <v>03/10/2003</v>
      </c>
      <c r="F419" t="str">
        <f t="shared" si="6"/>
        <v>Needs Review</v>
      </c>
      <c r="G419" t="str">
        <f>_xlfn.XLOOKUP(UPPER(TRIM('01_raw_data'!F422)),'04_departments'!A422:A477,'04_departments'!C422:C477,"Needs Review")</f>
        <v>Needs Review</v>
      </c>
      <c r="H419" t="str">
        <f>_xlfn.XLOOKUP('01_clean_data'!G419, '04_departments'!$C$5:$C$60,'04_departments'!$D$5:$D$60,"Needs Review")</f>
        <v>Needs Review</v>
      </c>
      <c r="I419" t="str">
        <f>PROPER(TRIM('01_raw_data'!H422))</f>
        <v>Vendor Manager</v>
      </c>
      <c r="J419" t="str">
        <f>IFERROR(UPPER('01_raw_data'!I422), "")</f>
        <v xml:space="preserve"> L2 </v>
      </c>
      <c r="K419" t="str">
        <f>IFERROR(UPPER('01_raw_data'!J422), "")</f>
        <v>M049</v>
      </c>
      <c r="L419" t="str">
        <f>IFERROR(VLOOKUP(K419,'05_manager_mapping'!$A$5:$B$64,2), "Missing")</f>
        <v>Marco Gonzalez</v>
      </c>
      <c r="M419" t="str">
        <f>IFERROR(_xlfn.XLOOKUP('01_raw_data'!L422,'06_location_master'!$B$5:$B$60,'06_location_master'!$C$5:$C$60), "Missing Location")</f>
        <v>Missing Location</v>
      </c>
      <c r="N419" t="str">
        <f>IFERROR(_xlfn.XLOOKUP(M419,'06_location_master'!$C$5:$C$60,'06_location_master'!$D$5:$D$60), "Missing Country")</f>
        <v>Missing Country</v>
      </c>
      <c r="O419" t="str">
        <f>IFERROR(_xlfn.XLOOKUP(M419,'06_location_master'!$C$5:$C$60,'06_location_master'!$E$5:$E$60), "Missing State")</f>
        <v>Missing State</v>
      </c>
      <c r="P419" s="17">
        <f>IFERROR(--'01_raw_data'!O422,"Missing Date")</f>
        <v>45236</v>
      </c>
      <c r="Q419" s="17" t="str">
        <f>IF(TRIM('01_raw_data'!P422)="","", IFERROR('01_raw_data'!P422, "check"))</f>
        <v/>
      </c>
      <c r="R419" t="str">
        <f>IFERROR(IF(OR(UPPER(TRIM('01_raw_data'!Q422))="A",UPPER(TRIM('01_raw_data'!Q422)="ACTVE"),UPPER(TRIM('01_raw_data'!Q422))="ACTIVE"), "Active", IF(OR(UPPER(TRIM('01_raw_data'!Q422)="INACTIVE"),UPPER(TRIM('01_raw_data'!Q422))="INACTVE"),"Inactive",IF(OR(UPPER(TRIM('01_raw_data'!Q422))="EXITED"), "Exited", IF(OR(UPPER(TRIM('01_raw_data'!Q422))="TERMINATED"), "Terminated", IF(OR(UPPER(TRIM('01_raw_data'!Q422))="LEFT"),"Left",IF(OR(UPPER(TRIM('01_raw_data'!Q422))="RESIGNED"),"Resigned")))))),"Check")</f>
        <v>Active</v>
      </c>
      <c r="S419" s="19">
        <f>IFERROR(IF(VALUE('01_raw_data'!R422)&gt;0,VALUE('01_raw_data'!R422),"Check"),"Check")</f>
        <v>49000</v>
      </c>
      <c r="T419" s="19">
        <f>IFERROR(IF(VALUE('01_raw_data'!S422)&gt;0, VALUE('01_raw_data'!S422), "Check"), "Check")</f>
        <v>4400</v>
      </c>
      <c r="U419">
        <f>IFERROR(VLOOKUP(UPPER(TRIM('01_raw_data'!T422)),'07_performance_master'!$A$5:$B$14,2,FALSE),"Check")</f>
        <v>4</v>
      </c>
      <c r="V419">
        <f>IFERROR(IF(VALUE('01_raw_data'!U422)&gt;0,VALUE('01_raw_data'!U422),"Check"),"Check")</f>
        <v>27</v>
      </c>
      <c r="W419">
        <f>IFERROR(IF(VALUE('01_raw_data'!V422)&gt;=0, VALUE('01_raw_data'!V422), "Check"), "Check")</f>
        <v>15</v>
      </c>
      <c r="X419">
        <f>IFERROR(IF(VALUE('01_raw_data'!W422)&gt;=0, VALUE('01_raw_data'!W422),"Check"), "Check")</f>
        <v>9</v>
      </c>
      <c r="Y419">
        <f>IFERROR(IF(AND(VALUE('01_raw_data'!X422)&gt;=0, VALUE('01_raw_data'!X422)&lt;=100), VALUE('01_raw_data'!X422), "Check"), "Check")</f>
        <v>86</v>
      </c>
      <c r="Z419" t="str">
        <f>IFERROR(IF(OR(UPPER(TRIM('01_raw_data'!Y422))="YES", UPPER(TRIM('01_raw_data'!Y422))="PROMOTED"),"Promoted", IF(OR(UPPER(TRIM('01_raw_data'!Y422))="NO",UPPER(TRIM('01_raw_data'!Y422))="NOT PROMOTED"), "Not Promoted", "Check")),"Check")</f>
        <v>Promoted</v>
      </c>
      <c r="AA419" t="str">
        <f>IFERROR(PROPER(TRIM('01_raw_data'!Z422)), "")</f>
        <v>Bachelor'S</v>
      </c>
      <c r="AB419" t="str">
        <f>IFERROR(PROPER(TRIM('01_raw_data'!AA422)),"")</f>
        <v>Company Careers Page</v>
      </c>
      <c r="AC419" t="str">
        <f>IFERROR(IF(UPPER(TRIM('01_raw_data'!AB422))="HYBRID","Hybrid",IF(OR(UPPER(TRIM('01_raw_data'!AB422))="REMOTE",UPPER(TRIM('01_raw_data'!AB422))="WFH",UPPER(TRIM('01_raw_data'!AB422))="WORK FROM HOME"),"Remote",IF(OR(UPPER(TRIM('01_raw_data'!AB422))="ONSITE",UPPER(TRIM('01_raw_data'!AB422))="ON-SITE",UPPER(TRIM('01_raw_data'!AB422))="OFFICE"),"Office"))),"Check")</f>
        <v>Hybrid</v>
      </c>
      <c r="AD419" t="str">
        <f>IFERROR(VLOOKUP(UPPER(TRIM('01_raw_data'!AC422)),'09_cost_center'!$A$5:$E$19,1,FALSE), "Check")</f>
        <v>EU-CC402</v>
      </c>
      <c r="AE419" t="str">
        <f>IFERROR(IF(OR(UPPER(TRIM('01_raw_data'!AD422))="CONTRACT", UPPER(TRIM('01_raw_data'!AD422))="CONTRACTOR"), "Contract", IF(OR(PROPER(TRIM('01_raw_data'!AD422))="FTE", UPPER(TRIM('01_raw_data'!AD422))="FULL TIME", UPPER(TRIM('01_raw_data'!AD422))="FULL-TIME"), "Full Time", IF(OR(UPPER(TRIM('01_raw_data'!AD422))="INTERN", UPPER(TRIM('01_raw_data'!AD422))="INTERNSHIP"), "Intern", IF(OR(UPPER(TRIM('01_raw_data'!AD422))="PART TIME", UPPER(TRIM('01_raw_data'!AD422))="PART-TIME"), "Part Time")))), "Check")</f>
        <v>Contract</v>
      </c>
      <c r="AF419">
        <f>IFERROR(IF(AND(VALUE('01_raw_data'!AE422)&gt;=0,VALUE('01_raw_data'!AE422)&lt;=100), VALUE('01_raw_data'!AE422), "Check"), "Check")</f>
        <v>78.3</v>
      </c>
    </row>
    <row r="420" spans="1:32" x14ac:dyDescent="0.2">
      <c r="A420" t="str">
        <f>"E"&amp;TEXT(VALUE(SUBSTITUTE(UPPER(TRIM('01_raw_data'!A423)),"E","")),"0000")</f>
        <v>E0419</v>
      </c>
      <c r="B420" t="str">
        <f>IF('01_raw_data'!B423="", "", PROPER(TRIM('01_raw_data'!B423)))</f>
        <v>Isla Van Dijk</v>
      </c>
      <c r="C420" t="str">
        <f>_xlfn.XLOOKUP(PROPER(TRIM('01_raw_data'!C423)),'03_lookups'!$A$4:$A$9,'03_lookups'!$B$4:$B$9,"Needs Review")</f>
        <v>Male</v>
      </c>
      <c r="D420">
        <f>VALUE('01_raw_data'!D423)</f>
        <v>40</v>
      </c>
      <c r="E420" s="17" t="str">
        <f>IF(OR('01_raw_data'!E423="", LOWER(TRIM('01_raw_data'!E423))="not available"), "Missing", '01_raw_data'!E423)</f>
        <v>1985/09/30</v>
      </c>
      <c r="F420" t="str">
        <f t="shared" si="6"/>
        <v>Needs Review</v>
      </c>
      <c r="G420" t="str">
        <f>_xlfn.XLOOKUP(UPPER(TRIM('01_raw_data'!F423)),'04_departments'!A423:A478,'04_departments'!C423:C478,"Needs Review")</f>
        <v>Needs Review</v>
      </c>
      <c r="H420" t="str">
        <f>_xlfn.XLOOKUP('01_clean_data'!G420, '04_departments'!$C$5:$C$60,'04_departments'!$D$5:$D$60,"Needs Review")</f>
        <v>Needs Review</v>
      </c>
      <c r="I420" t="str">
        <f>PROPER(TRIM('01_raw_data'!H423))</f>
        <v>Talent Acquisition Specialist</v>
      </c>
      <c r="J420" t="str">
        <f>IFERROR(UPPER('01_raw_data'!I423), "")</f>
        <v xml:space="preserve"> L4 </v>
      </c>
      <c r="K420" t="str">
        <f>IFERROR(UPPER('01_raw_data'!J423), "")</f>
        <v>M008</v>
      </c>
      <c r="L420" t="str">
        <f>IFERROR(VLOOKUP(K420,'05_manager_mapping'!$A$5:$B$64,2), "Missing")</f>
        <v>Mia Szymanski</v>
      </c>
      <c r="M420" t="str">
        <f>IFERROR(_xlfn.XLOOKUP('01_raw_data'!L423,'06_location_master'!$B$5:$B$60,'06_location_master'!$C$5:$C$60), "Missing Location")</f>
        <v>Stockholm</v>
      </c>
      <c r="N420" t="str">
        <f>IFERROR(_xlfn.XLOOKUP(M420,'06_location_master'!$C$5:$C$60,'06_location_master'!$D$5:$D$60), "Missing Country")</f>
        <v>Sweden</v>
      </c>
      <c r="O420" t="str">
        <f>IFERROR(_xlfn.XLOOKUP(M420,'06_location_master'!$C$5:$C$60,'06_location_master'!$E$5:$E$60), "Missing State")</f>
        <v>Stockholm County</v>
      </c>
      <c r="P420" s="17">
        <f>IFERROR(--'01_raw_data'!O423,"Missing Date")</f>
        <v>43441</v>
      </c>
      <c r="Q420" s="17" t="str">
        <f>IF(TRIM('01_raw_data'!P423)="","", IFERROR('01_raw_data'!P423, "check"))</f>
        <v/>
      </c>
      <c r="R420" t="str">
        <f>IFERROR(IF(OR(UPPER(TRIM('01_raw_data'!Q423))="A",UPPER(TRIM('01_raw_data'!Q423)="ACTVE"),UPPER(TRIM('01_raw_data'!Q423))="ACTIVE"), "Active", IF(OR(UPPER(TRIM('01_raw_data'!Q423)="INACTIVE"),UPPER(TRIM('01_raw_data'!Q423))="INACTVE"),"Inactive",IF(OR(UPPER(TRIM('01_raw_data'!Q423))="EXITED"), "Exited", IF(OR(UPPER(TRIM('01_raw_data'!Q423))="TERMINATED"), "Terminated", IF(OR(UPPER(TRIM('01_raw_data'!Q423))="LEFT"),"Left",IF(OR(UPPER(TRIM('01_raw_data'!Q423))="RESIGNED"),"Resigned")))))),"Check")</f>
        <v>Active</v>
      </c>
      <c r="S420" s="19">
        <f>IFERROR(IF(VALUE('01_raw_data'!R423)&gt;0,VALUE('01_raw_data'!R423),"Check"),"Check")</f>
        <v>126000</v>
      </c>
      <c r="T420" s="19">
        <f>IFERROR(IF(VALUE('01_raw_data'!S423)&gt;0, VALUE('01_raw_data'!S423), "Check"), "Check")</f>
        <v>6300</v>
      </c>
      <c r="U420">
        <f>IFERROR(VLOOKUP(UPPER(TRIM('01_raw_data'!T423)),'07_performance_master'!$A$5:$B$14,2,FALSE),"Check")</f>
        <v>3</v>
      </c>
      <c r="V420">
        <f>IFERROR(IF(VALUE('01_raw_data'!U423)&gt;0,VALUE('01_raw_data'!U423),"Check"),"Check")</f>
        <v>51</v>
      </c>
      <c r="W420">
        <f>IFERROR(IF(VALUE('01_raw_data'!V423)&gt;=0, VALUE('01_raw_data'!V423), "Check"), "Check")</f>
        <v>18</v>
      </c>
      <c r="X420" t="str">
        <f>IFERROR(IF(VALUE('01_raw_data'!W423)&gt;=0, VALUE('01_raw_data'!W423),"Check"), "Check")</f>
        <v>Check</v>
      </c>
      <c r="Y420">
        <f>IFERROR(IF(AND(VALUE('01_raw_data'!X423)&gt;=0, VALUE('01_raw_data'!X423)&lt;=100), VALUE('01_raw_data'!X423), "Check"), "Check")</f>
        <v>82</v>
      </c>
      <c r="Z420" t="str">
        <f>IFERROR(IF(OR(UPPER(TRIM('01_raw_data'!Y423))="YES", UPPER(TRIM('01_raw_data'!Y423))="PROMOTED"),"Promoted", IF(OR(UPPER(TRIM('01_raw_data'!Y423))="NO",UPPER(TRIM('01_raw_data'!Y423))="NOT PROMOTED"), "Not Promoted", "Check")),"Check")</f>
        <v>Not Promoted</v>
      </c>
      <c r="AA420" t="str">
        <f>IFERROR(PROPER(TRIM('01_raw_data'!Z423)), "")</f>
        <v>Bachelor'S</v>
      </c>
      <c r="AB420" t="str">
        <f>IFERROR(PROPER(TRIM('01_raw_data'!AA423)),"")</f>
        <v>Company Careers Page</v>
      </c>
      <c r="AC420" t="str">
        <f>IFERROR(IF(UPPER(TRIM('01_raw_data'!AB423))="HYBRID","Hybrid",IF(OR(UPPER(TRIM('01_raw_data'!AB423))="REMOTE",UPPER(TRIM('01_raw_data'!AB423))="WFH",UPPER(TRIM('01_raw_data'!AB423))="WORK FROM HOME"),"Remote",IF(OR(UPPER(TRIM('01_raw_data'!AB423))="ONSITE",UPPER(TRIM('01_raw_data'!AB423))="ON-SITE",UPPER(TRIM('01_raw_data'!AB423))="OFFICE"),"Office"))),"Check")</f>
        <v>Remote</v>
      </c>
      <c r="AD420" t="str">
        <f>IFERROR(VLOOKUP(UPPER(TRIM('01_raw_data'!AC423)),'09_cost_center'!$A$5:$E$19,1,FALSE), "Check")</f>
        <v>EU-CC302</v>
      </c>
      <c r="AE420" t="str">
        <f>IFERROR(IF(OR(UPPER(TRIM('01_raw_data'!AD423))="CONTRACT", UPPER(TRIM('01_raw_data'!AD423))="CONTRACTOR"), "Contract", IF(OR(PROPER(TRIM('01_raw_data'!AD423))="FTE", UPPER(TRIM('01_raw_data'!AD423))="FULL TIME", UPPER(TRIM('01_raw_data'!AD423))="FULL-TIME"), "Full Time", IF(OR(UPPER(TRIM('01_raw_data'!AD423))="INTERN", UPPER(TRIM('01_raw_data'!AD423))="INTERNSHIP"), "Intern", IF(OR(UPPER(TRIM('01_raw_data'!AD423))="PART TIME", UPPER(TRIM('01_raw_data'!AD423))="PART-TIME"), "Part Time")))), "Check")</f>
        <v>Full Time</v>
      </c>
      <c r="AF420">
        <f>IFERROR(IF(AND(VALUE('01_raw_data'!AE423)&gt;=0,VALUE('01_raw_data'!AE423)&lt;=100), VALUE('01_raw_data'!AE423), "Check"), "Check")</f>
        <v>69.7</v>
      </c>
    </row>
    <row r="421" spans="1:32" x14ac:dyDescent="0.2">
      <c r="A421" t="str">
        <f>"E"&amp;TEXT(VALUE(SUBSTITUTE(UPPER(TRIM('01_raw_data'!A424)),"E","")),"0000")</f>
        <v>E0420</v>
      </c>
      <c r="B421" t="str">
        <f>IF('01_raw_data'!B424="", "", PROPER(TRIM('01_raw_data'!B424)))</f>
        <v>Lars Bos</v>
      </c>
      <c r="C421" t="str">
        <f>_xlfn.XLOOKUP(PROPER(TRIM('01_raw_data'!C424)),'03_lookups'!$A$4:$A$9,'03_lookups'!$B$4:$B$9,"Needs Review")</f>
        <v>Female</v>
      </c>
      <c r="D421">
        <f>VALUE('01_raw_data'!D424)</f>
        <v>33</v>
      </c>
      <c r="E421" s="17">
        <f>IF(OR('01_raw_data'!E424="", LOWER(TRIM('01_raw_data'!E424))="not available"), "Missing", '01_raw_data'!E424)</f>
        <v>33846</v>
      </c>
      <c r="F421" t="str">
        <f t="shared" si="6"/>
        <v>Valid</v>
      </c>
      <c r="G421" t="str">
        <f>_xlfn.XLOOKUP(UPPER(TRIM('01_raw_data'!F424)),'04_departments'!A424:A479,'04_departments'!C424:C479,"Needs Review")</f>
        <v>Needs Review</v>
      </c>
      <c r="H421" t="str">
        <f>_xlfn.XLOOKUP('01_clean_data'!G421, '04_departments'!$C$5:$C$60,'04_departments'!$D$5:$D$60,"Needs Review")</f>
        <v>Needs Review</v>
      </c>
      <c r="I421" t="str">
        <f>PROPER(TRIM('01_raw_data'!H424))</f>
        <v>Support Specialist</v>
      </c>
      <c r="J421" t="str">
        <f>IFERROR(UPPER('01_raw_data'!I424), "")</f>
        <v>L5</v>
      </c>
      <c r="K421" t="str">
        <f>IFERROR(UPPER('01_raw_data'!J424), "")</f>
        <v>M032</v>
      </c>
      <c r="L421" t="str">
        <f>IFERROR(VLOOKUP(K421,'05_manager_mapping'!$A$5:$B$64,2), "Missing")</f>
        <v>Hannah Wagner</v>
      </c>
      <c r="M421" t="str">
        <f>IFERROR(_xlfn.XLOOKUP('01_raw_data'!L424,'06_location_master'!$B$5:$B$60,'06_location_master'!$C$5:$C$60), "Missing Location")</f>
        <v>Berlin</v>
      </c>
      <c r="N421" t="str">
        <f>IFERROR(_xlfn.XLOOKUP(M421,'06_location_master'!$C$5:$C$60,'06_location_master'!$D$5:$D$60), "Missing Country")</f>
        <v>Germany</v>
      </c>
      <c r="O421" t="str">
        <f>IFERROR(_xlfn.XLOOKUP(M421,'06_location_master'!$C$5:$C$60,'06_location_master'!$E$5:$E$60), "Missing State")</f>
        <v>Berlin</v>
      </c>
      <c r="P421" s="17">
        <f>IFERROR(--'01_raw_data'!O424,"Missing Date")</f>
        <v>44296</v>
      </c>
      <c r="Q421" s="17" t="str">
        <f>IF(TRIM('01_raw_data'!P424)="","", IFERROR('01_raw_data'!P424, "check"))</f>
        <v/>
      </c>
      <c r="R421" t="str">
        <f>IFERROR(IF(OR(UPPER(TRIM('01_raw_data'!Q424))="A",UPPER(TRIM('01_raw_data'!Q424)="ACTVE"),UPPER(TRIM('01_raw_data'!Q424))="ACTIVE"), "Active", IF(OR(UPPER(TRIM('01_raw_data'!Q424)="INACTIVE"),UPPER(TRIM('01_raw_data'!Q424))="INACTVE"),"Inactive",IF(OR(UPPER(TRIM('01_raw_data'!Q424))="EXITED"), "Exited", IF(OR(UPPER(TRIM('01_raw_data'!Q424))="TERMINATED"), "Terminated", IF(OR(UPPER(TRIM('01_raw_data'!Q424))="LEFT"),"Left",IF(OR(UPPER(TRIM('01_raw_data'!Q424))="RESIGNED"),"Resigned")))))),"Check")</f>
        <v>Active</v>
      </c>
      <c r="S421" s="19">
        <f>IFERROR(IF(VALUE('01_raw_data'!R424)&gt;0,VALUE('01_raw_data'!R424),"Check"),"Check")</f>
        <v>135000</v>
      </c>
      <c r="T421" s="19">
        <f>IFERROR(IF(VALUE('01_raw_data'!S424)&gt;0, VALUE('01_raw_data'!S424), "Check"), "Check")</f>
        <v>20300</v>
      </c>
      <c r="U421">
        <f>IFERROR(VLOOKUP(UPPER(TRIM('01_raw_data'!T424)),'07_performance_master'!$A$5:$B$14,2,FALSE),"Check")</f>
        <v>5</v>
      </c>
      <c r="V421">
        <f>IFERROR(IF(VALUE('01_raw_data'!U424)&gt;0,VALUE('01_raw_data'!U424),"Check"),"Check")</f>
        <v>16</v>
      </c>
      <c r="W421">
        <f>IFERROR(IF(VALUE('01_raw_data'!V424)&gt;=0, VALUE('01_raw_data'!V424), "Check"), "Check")</f>
        <v>16</v>
      </c>
      <c r="X421">
        <f>IFERROR(IF(VALUE('01_raw_data'!W424)&gt;=0, VALUE('01_raw_data'!W424),"Check"), "Check")</f>
        <v>15</v>
      </c>
      <c r="Y421">
        <f>IFERROR(IF(AND(VALUE('01_raw_data'!X424)&gt;=0, VALUE('01_raw_data'!X424)&lt;=100), VALUE('01_raw_data'!X424), "Check"), "Check")</f>
        <v>53</v>
      </c>
      <c r="Z421" t="str">
        <f>IFERROR(IF(OR(UPPER(TRIM('01_raw_data'!Y424))="YES", UPPER(TRIM('01_raw_data'!Y424))="PROMOTED"),"Promoted", IF(OR(UPPER(TRIM('01_raw_data'!Y424))="NO",UPPER(TRIM('01_raw_data'!Y424))="NOT PROMOTED"), "Not Promoted", "Check")),"Check")</f>
        <v>Promoted</v>
      </c>
      <c r="AA421" t="str">
        <f>IFERROR(PROPER(TRIM('01_raw_data'!Z424)), "")</f>
        <v>Bachelor'S</v>
      </c>
      <c r="AB421" t="str">
        <f>IFERROR(PROPER(TRIM('01_raw_data'!AA424)),"")</f>
        <v>Agency</v>
      </c>
      <c r="AC421" t="str">
        <f>IFERROR(IF(UPPER(TRIM('01_raw_data'!AB424))="HYBRID","Hybrid",IF(OR(UPPER(TRIM('01_raw_data'!AB424))="REMOTE",UPPER(TRIM('01_raw_data'!AB424))="WFH",UPPER(TRIM('01_raw_data'!AB424))="WORK FROM HOME"),"Remote",IF(OR(UPPER(TRIM('01_raw_data'!AB424))="ONSITE",UPPER(TRIM('01_raw_data'!AB424))="ON-SITE",UPPER(TRIM('01_raw_data'!AB424))="OFFICE"),"Office"))),"Check")</f>
        <v>Hybrid</v>
      </c>
      <c r="AD421" t="str">
        <f>IFERROR(VLOOKUP(UPPER(TRIM('01_raw_data'!AC424)),'09_cost_center'!$A$5:$E$19,1,FALSE), "Check")</f>
        <v>EU-CC202</v>
      </c>
      <c r="AE421" t="str">
        <f>IFERROR(IF(OR(UPPER(TRIM('01_raw_data'!AD424))="CONTRACT", UPPER(TRIM('01_raw_data'!AD424))="CONTRACTOR"), "Contract", IF(OR(PROPER(TRIM('01_raw_data'!AD424))="FTE", UPPER(TRIM('01_raw_data'!AD424))="FULL TIME", UPPER(TRIM('01_raw_data'!AD424))="FULL-TIME"), "Full Time", IF(OR(UPPER(TRIM('01_raw_data'!AD424))="INTERN", UPPER(TRIM('01_raw_data'!AD424))="INTERNSHIP"), "Intern", IF(OR(UPPER(TRIM('01_raw_data'!AD424))="PART TIME", UPPER(TRIM('01_raw_data'!AD424))="PART-TIME"), "Part Time")))), "Check")</f>
        <v>Full Time</v>
      </c>
      <c r="AF421">
        <f>IFERROR(IF(AND(VALUE('01_raw_data'!AE424)&gt;=0,VALUE('01_raw_data'!AE424)&lt;=100), VALUE('01_raw_data'!AE424), "Check"), "Check")</f>
        <v>70</v>
      </c>
    </row>
    <row r="422" spans="1:32" x14ac:dyDescent="0.2">
      <c r="A422" t="str">
        <f>"E"&amp;TEXT(VALUE(SUBSTITUTE(UPPER(TRIM('01_raw_data'!A425)),"E","")),"0000")</f>
        <v>E0421</v>
      </c>
      <c r="B422" t="str">
        <f>IF('01_raw_data'!B425="", "", PROPER(TRIM('01_raw_data'!B425)))</f>
        <v>Julia Greco</v>
      </c>
      <c r="C422" t="str">
        <f>_xlfn.XLOOKUP(PROPER(TRIM('01_raw_data'!C425)),'03_lookups'!$A$4:$A$9,'03_lookups'!$B$4:$B$9,"Needs Review")</f>
        <v>Male</v>
      </c>
      <c r="D422">
        <f>VALUE('01_raw_data'!D425)</f>
        <v>51</v>
      </c>
      <c r="E422" s="17">
        <f>IF(OR('01_raw_data'!E425="", LOWER(TRIM('01_raw_data'!E425))="not available"), "Missing", '01_raw_data'!E425)</f>
        <v>27344</v>
      </c>
      <c r="F422" t="str">
        <f t="shared" si="6"/>
        <v>Valid</v>
      </c>
      <c r="G422" t="str">
        <f>_xlfn.XLOOKUP(UPPER(TRIM('01_raw_data'!F425)),'04_departments'!A425:A480,'04_departments'!C425:C480,"Needs Review")</f>
        <v>Needs Review</v>
      </c>
      <c r="H422" t="str">
        <f>_xlfn.XLOOKUP('01_clean_data'!G422, '04_departments'!$C$5:$C$60,'04_departments'!$D$5:$D$60,"Needs Review")</f>
        <v>Needs Review</v>
      </c>
      <c r="I422" t="str">
        <f>PROPER(TRIM('01_raw_data'!H425))</f>
        <v>Security Analyst</v>
      </c>
      <c r="J422" t="str">
        <f>IFERROR(UPPER('01_raw_data'!I425), "")</f>
        <v>L3</v>
      </c>
      <c r="K422" t="str">
        <f>IFERROR(UPPER('01_raw_data'!J425), "")</f>
        <v>M056</v>
      </c>
      <c r="L422" t="str">
        <f>IFERROR(VLOOKUP(K422,'05_manager_mapping'!$A$5:$B$64,2), "Missing")</f>
        <v>Emily Olsson</v>
      </c>
      <c r="M422" t="str">
        <f>IFERROR(_xlfn.XLOOKUP('01_raw_data'!L425,'06_location_master'!$B$5:$B$60,'06_location_master'!$C$5:$C$60), "Missing Location")</f>
        <v>Manchester</v>
      </c>
      <c r="N422" t="str">
        <f>IFERROR(_xlfn.XLOOKUP(M422,'06_location_master'!$C$5:$C$60,'06_location_master'!$D$5:$D$60), "Missing Country")</f>
        <v>United Kingdom</v>
      </c>
      <c r="O422" t="str">
        <f>IFERROR(_xlfn.XLOOKUP(M422,'06_location_master'!$C$5:$C$60,'06_location_master'!$E$5:$E$60), "Missing State")</f>
        <v>England</v>
      </c>
      <c r="P422" s="17">
        <f>IFERROR(--'01_raw_data'!O425,"Missing Date")</f>
        <v>43246</v>
      </c>
      <c r="Q422" s="17" t="str">
        <f>IF(TRIM('01_raw_data'!P425)="","", IFERROR('01_raw_data'!P425, "check"))</f>
        <v/>
      </c>
      <c r="R422" t="str">
        <f>IFERROR(IF(OR(UPPER(TRIM('01_raw_data'!Q425))="A",UPPER(TRIM('01_raw_data'!Q425)="ACTVE"),UPPER(TRIM('01_raw_data'!Q425))="ACTIVE"), "Active", IF(OR(UPPER(TRIM('01_raw_data'!Q425)="INACTIVE"),UPPER(TRIM('01_raw_data'!Q425))="INACTVE"),"Inactive",IF(OR(UPPER(TRIM('01_raw_data'!Q425))="EXITED"), "Exited", IF(OR(UPPER(TRIM('01_raw_data'!Q425))="TERMINATED"), "Terminated", IF(OR(UPPER(TRIM('01_raw_data'!Q425))="LEFT"),"Left",IF(OR(UPPER(TRIM('01_raw_data'!Q425))="RESIGNED"),"Resigned")))))),"Check")</f>
        <v>Active</v>
      </c>
      <c r="S422" s="19">
        <f>IFERROR(IF(VALUE('01_raw_data'!R425)&gt;0,VALUE('01_raw_data'!R425),"Check"),"Check")</f>
        <v>75000</v>
      </c>
      <c r="T422" s="19">
        <f>IFERROR(IF(VALUE('01_raw_data'!S425)&gt;0, VALUE('01_raw_data'!S425), "Check"), "Check")</f>
        <v>1500</v>
      </c>
      <c r="U422">
        <f>IFERROR(VLOOKUP(UPPER(TRIM('01_raw_data'!T425)),'07_performance_master'!$A$5:$B$14,2,FALSE),"Check")</f>
        <v>2</v>
      </c>
      <c r="V422">
        <f>IFERROR(IF(VALUE('01_raw_data'!U425)&gt;0,VALUE('01_raw_data'!U425),"Check"),"Check")</f>
        <v>9</v>
      </c>
      <c r="W422">
        <f>IFERROR(IF(VALUE('01_raw_data'!V425)&gt;=0, VALUE('01_raw_data'!V425), "Check"), "Check")</f>
        <v>12</v>
      </c>
      <c r="X422">
        <f>IFERROR(IF(VALUE('01_raw_data'!W425)&gt;=0, VALUE('01_raw_data'!W425),"Check"), "Check")</f>
        <v>7</v>
      </c>
      <c r="Y422">
        <f>IFERROR(IF(AND(VALUE('01_raw_data'!X425)&gt;=0, VALUE('01_raw_data'!X425)&lt;=100), VALUE('01_raw_data'!X425), "Check"), "Check")</f>
        <v>78</v>
      </c>
      <c r="Z422" t="str">
        <f>IFERROR(IF(OR(UPPER(TRIM('01_raw_data'!Y425))="YES", UPPER(TRIM('01_raw_data'!Y425))="PROMOTED"),"Promoted", IF(OR(UPPER(TRIM('01_raw_data'!Y425))="NO",UPPER(TRIM('01_raw_data'!Y425))="NOT PROMOTED"), "Not Promoted", "Check")),"Check")</f>
        <v>Not Promoted</v>
      </c>
      <c r="AA422" t="str">
        <f>IFERROR(PROPER(TRIM('01_raw_data'!Z425)), "")</f>
        <v>Bachelor'S</v>
      </c>
      <c r="AB422" t="str">
        <f>IFERROR(PROPER(TRIM('01_raw_data'!AA425)),"")</f>
        <v>Company Careers Page</v>
      </c>
      <c r="AC422" t="str">
        <f>IFERROR(IF(UPPER(TRIM('01_raw_data'!AB425))="HYBRID","Hybrid",IF(OR(UPPER(TRIM('01_raw_data'!AB425))="REMOTE",UPPER(TRIM('01_raw_data'!AB425))="WFH",UPPER(TRIM('01_raw_data'!AB425))="WORK FROM HOME"),"Remote",IF(OR(UPPER(TRIM('01_raw_data'!AB425))="ONSITE",UPPER(TRIM('01_raw_data'!AB425))="ON-SITE",UPPER(TRIM('01_raw_data'!AB425))="OFFICE"),"Office"))),"Check")</f>
        <v>Hybrid</v>
      </c>
      <c r="AD422" t="str">
        <f>IFERROR(VLOOKUP(UPPER(TRIM('01_raw_data'!AC425)),'09_cost_center'!$A$5:$E$19,1,FALSE), "Check")</f>
        <v>EU-CC503</v>
      </c>
      <c r="AE422" t="str">
        <f>IFERROR(IF(OR(UPPER(TRIM('01_raw_data'!AD425))="CONTRACT", UPPER(TRIM('01_raw_data'!AD425))="CONTRACTOR"), "Contract", IF(OR(PROPER(TRIM('01_raw_data'!AD425))="FTE", UPPER(TRIM('01_raw_data'!AD425))="FULL TIME", UPPER(TRIM('01_raw_data'!AD425))="FULL-TIME"), "Full Time", IF(OR(UPPER(TRIM('01_raw_data'!AD425))="INTERN", UPPER(TRIM('01_raw_data'!AD425))="INTERNSHIP"), "Intern", IF(OR(UPPER(TRIM('01_raw_data'!AD425))="PART TIME", UPPER(TRIM('01_raw_data'!AD425))="PART-TIME"), "Part Time")))), "Check")</f>
        <v>Full Time</v>
      </c>
      <c r="AF422">
        <f>IFERROR(IF(AND(VALUE('01_raw_data'!AE425)&gt;=0,VALUE('01_raw_data'!AE425)&lt;=100), VALUE('01_raw_data'!AE425), "Check"), "Check")</f>
        <v>54</v>
      </c>
    </row>
    <row r="423" spans="1:32" x14ac:dyDescent="0.2">
      <c r="A423" t="str">
        <f>"E"&amp;TEXT(VALUE(SUBSTITUTE(UPPER(TRIM('01_raw_data'!A426)),"E","")),"0000")</f>
        <v>E0422</v>
      </c>
      <c r="B423" t="str">
        <f>IF('01_raw_data'!B426="", "", PROPER(TRIM('01_raw_data'!B426)))</f>
        <v>Maria Marino</v>
      </c>
      <c r="C423" t="str">
        <f>_xlfn.XLOOKUP(PROPER(TRIM('01_raw_data'!C426)),'03_lookups'!$A$4:$A$9,'03_lookups'!$B$4:$B$9,"Needs Review")</f>
        <v>Female</v>
      </c>
      <c r="D423">
        <f>VALUE('01_raw_data'!D426)</f>
        <v>27</v>
      </c>
      <c r="E423" s="17">
        <f>IF(OR('01_raw_data'!E426="", LOWER(TRIM('01_raw_data'!E426))="not available"), "Missing", '01_raw_data'!E426)</f>
        <v>36297</v>
      </c>
      <c r="F423" t="str">
        <f t="shared" si="6"/>
        <v>Valid</v>
      </c>
      <c r="G423" t="str">
        <f>_xlfn.XLOOKUP(UPPER(TRIM('01_raw_data'!F426)),'04_departments'!A426:A481,'04_departments'!C426:C481,"Needs Review")</f>
        <v>Needs Review</v>
      </c>
      <c r="H423" t="str">
        <f>_xlfn.XLOOKUP('01_clean_data'!G423, '04_departments'!$C$5:$C$60,'04_departments'!$D$5:$D$60,"Needs Review")</f>
        <v>Needs Review</v>
      </c>
      <c r="I423" t="str">
        <f>PROPER(TRIM('01_raw_data'!H426))</f>
        <v>Data Analyst</v>
      </c>
      <c r="J423" t="str">
        <f>IFERROR(UPPER('01_raw_data'!I426), "")</f>
        <v>L7</v>
      </c>
      <c r="K423" t="str">
        <f>IFERROR(UPPER('01_raw_data'!J426), "")</f>
        <v>M037</v>
      </c>
      <c r="L423" t="str">
        <f>IFERROR(VLOOKUP(K423,'05_manager_mapping'!$A$5:$B$64,2), "Missing")</f>
        <v>Elsa Andersson</v>
      </c>
      <c r="M423" t="str">
        <f>IFERROR(_xlfn.XLOOKUP('01_raw_data'!L426,'06_location_master'!$B$5:$B$60,'06_location_master'!$C$5:$C$60), "Missing Location")</f>
        <v>Madrid</v>
      </c>
      <c r="N423" t="str">
        <f>IFERROR(_xlfn.XLOOKUP(M423,'06_location_master'!$C$5:$C$60,'06_location_master'!$D$5:$D$60), "Missing Country")</f>
        <v>Spain</v>
      </c>
      <c r="O423" t="str">
        <f>IFERROR(_xlfn.XLOOKUP(M423,'06_location_master'!$C$5:$C$60,'06_location_master'!$E$5:$E$60), "Missing State")</f>
        <v>Community of Madrid</v>
      </c>
      <c r="P423" s="17">
        <f>IFERROR(--'01_raw_data'!O426,"Missing Date")</f>
        <v>45581</v>
      </c>
      <c r="Q423" s="17" t="str">
        <f>IF(TRIM('01_raw_data'!P426)="","", IFERROR('01_raw_data'!P426, "check"))</f>
        <v/>
      </c>
      <c r="R423" t="str">
        <f>IFERROR(IF(OR(UPPER(TRIM('01_raw_data'!Q426))="A",UPPER(TRIM('01_raw_data'!Q426)="ACTVE"),UPPER(TRIM('01_raw_data'!Q426))="ACTIVE"), "Active", IF(OR(UPPER(TRIM('01_raw_data'!Q426)="INACTIVE"),UPPER(TRIM('01_raw_data'!Q426))="INACTVE"),"Inactive",IF(OR(UPPER(TRIM('01_raw_data'!Q426))="EXITED"), "Exited", IF(OR(UPPER(TRIM('01_raw_data'!Q426))="TERMINATED"), "Terminated", IF(OR(UPPER(TRIM('01_raw_data'!Q426))="LEFT"),"Left",IF(OR(UPPER(TRIM('01_raw_data'!Q426))="RESIGNED"),"Resigned")))))),"Check")</f>
        <v>Active</v>
      </c>
      <c r="S423" s="19">
        <f>IFERROR(IF(VALUE('01_raw_data'!R426)&gt;0,VALUE('01_raw_data'!R426),"Check"),"Check")</f>
        <v>230000</v>
      </c>
      <c r="T423" s="19">
        <f>IFERROR(IF(VALUE('01_raw_data'!S426)&gt;0, VALUE('01_raw_data'!S426), "Check"), "Check")</f>
        <v>6900</v>
      </c>
      <c r="U423">
        <f>IFERROR(VLOOKUP(UPPER(TRIM('01_raw_data'!T426)),'07_performance_master'!$A$5:$B$14,2,FALSE),"Check")</f>
        <v>2</v>
      </c>
      <c r="V423">
        <f>IFERROR(IF(VALUE('01_raw_data'!U426)&gt;0,VALUE('01_raw_data'!U426),"Check"),"Check")</f>
        <v>11</v>
      </c>
      <c r="W423">
        <f>IFERROR(IF(VALUE('01_raw_data'!V426)&gt;=0, VALUE('01_raw_data'!V426), "Check"), "Check")</f>
        <v>10</v>
      </c>
      <c r="X423">
        <f>IFERROR(IF(VALUE('01_raw_data'!W426)&gt;=0, VALUE('01_raw_data'!W426),"Check"), "Check")</f>
        <v>9</v>
      </c>
      <c r="Y423">
        <f>IFERROR(IF(AND(VALUE('01_raw_data'!X426)&gt;=0, VALUE('01_raw_data'!X426)&lt;=100), VALUE('01_raw_data'!X426), "Check"), "Check")</f>
        <v>40</v>
      </c>
      <c r="Z423" t="str">
        <f>IFERROR(IF(OR(UPPER(TRIM('01_raw_data'!Y426))="YES", UPPER(TRIM('01_raw_data'!Y426))="PROMOTED"),"Promoted", IF(OR(UPPER(TRIM('01_raw_data'!Y426))="NO",UPPER(TRIM('01_raw_data'!Y426))="NOT PROMOTED"), "Not Promoted", "Check")),"Check")</f>
        <v>Not Promoted</v>
      </c>
      <c r="AA423" t="str">
        <f>IFERROR(PROPER(TRIM('01_raw_data'!Z426)), "")</f>
        <v>Bachelor'S</v>
      </c>
      <c r="AB423" t="str">
        <f>IFERROR(PROPER(TRIM('01_raw_data'!AA426)),"")</f>
        <v>European Job Board</v>
      </c>
      <c r="AC423" t="str">
        <f>IFERROR(IF(UPPER(TRIM('01_raw_data'!AB426))="HYBRID","Hybrid",IF(OR(UPPER(TRIM('01_raw_data'!AB426))="REMOTE",UPPER(TRIM('01_raw_data'!AB426))="WFH",UPPER(TRIM('01_raw_data'!AB426))="WORK FROM HOME"),"Remote",IF(OR(UPPER(TRIM('01_raw_data'!AB426))="ONSITE",UPPER(TRIM('01_raw_data'!AB426))="ON-SITE",UPPER(TRIM('01_raw_data'!AB426))="OFFICE"),"Office"))),"Check")</f>
        <v>Office</v>
      </c>
      <c r="AD423" t="str">
        <f>IFERROR(VLOOKUP(UPPER(TRIM('01_raw_data'!AC426)),'09_cost_center'!$A$5:$E$19,1,FALSE), "Check")</f>
        <v>EU-CC103</v>
      </c>
      <c r="AE423" t="str">
        <f>IFERROR(IF(OR(UPPER(TRIM('01_raw_data'!AD426))="CONTRACT", UPPER(TRIM('01_raw_data'!AD426))="CONTRACTOR"), "Contract", IF(OR(PROPER(TRIM('01_raw_data'!AD426))="FTE", UPPER(TRIM('01_raw_data'!AD426))="FULL TIME", UPPER(TRIM('01_raw_data'!AD426))="FULL-TIME"), "Full Time", IF(OR(UPPER(TRIM('01_raw_data'!AD426))="INTERN", UPPER(TRIM('01_raw_data'!AD426))="INTERNSHIP"), "Intern", IF(OR(UPPER(TRIM('01_raw_data'!AD426))="PART TIME", UPPER(TRIM('01_raw_data'!AD426))="PART-TIME"), "Part Time")))), "Check")</f>
        <v>Contract</v>
      </c>
      <c r="AF423">
        <f>IFERROR(IF(AND(VALUE('01_raw_data'!AE426)&gt;=0,VALUE('01_raw_data'!AE426)&lt;=100), VALUE('01_raw_data'!AE426), "Check"), "Check")</f>
        <v>40.200000000000003</v>
      </c>
    </row>
    <row r="424" spans="1:32" x14ac:dyDescent="0.2">
      <c r="A424" t="str">
        <f>"E"&amp;TEXT(VALUE(SUBSTITUTE(UPPER(TRIM('01_raw_data'!A427)),"E","")),"0000")</f>
        <v>E0423</v>
      </c>
      <c r="B424" t="str">
        <f>IF('01_raw_data'!B427="", "", PROPER(TRIM('01_raw_data'!B427)))</f>
        <v>Laura Bos</v>
      </c>
      <c r="C424" t="str">
        <f>_xlfn.XLOOKUP(PROPER(TRIM('01_raw_data'!C427)),'03_lookups'!$A$4:$A$9,'03_lookups'!$B$4:$B$9,"Needs Review")</f>
        <v>Female</v>
      </c>
      <c r="D424">
        <f>VALUE('01_raw_data'!D427)</f>
        <v>22</v>
      </c>
      <c r="E424" s="17">
        <f>IF(OR('01_raw_data'!E427="", LOWER(TRIM('01_raw_data'!E427))="not available"), "Missing", '01_raw_data'!E427)</f>
        <v>37904</v>
      </c>
      <c r="F424" t="str">
        <f t="shared" si="6"/>
        <v>Valid</v>
      </c>
      <c r="G424" t="str">
        <f>_xlfn.XLOOKUP(UPPER(TRIM('01_raw_data'!F427)),'04_departments'!A427:A482,'04_departments'!C427:C482,"Needs Review")</f>
        <v>Needs Review</v>
      </c>
      <c r="H424" t="str">
        <f>_xlfn.XLOOKUP('01_clean_data'!G424, '04_departments'!$C$5:$C$60,'04_departments'!$D$5:$D$60,"Needs Review")</f>
        <v>Needs Review</v>
      </c>
      <c r="I424" t="str">
        <f>PROPER(TRIM('01_raw_data'!H427))</f>
        <v>Financial Analyst</v>
      </c>
      <c r="J424" t="str">
        <f>IFERROR(UPPER('01_raw_data'!I427), "")</f>
        <v>L2</v>
      </c>
      <c r="K424" t="str">
        <f>IFERROR(UPPER('01_raw_data'!J427), "")</f>
        <v/>
      </c>
      <c r="L424" t="str">
        <f>IFERROR(VLOOKUP(K424,'05_manager_mapping'!$A$5:$B$64,2), "Missing")</f>
        <v>Missing</v>
      </c>
      <c r="M424" t="str">
        <f>IFERROR(_xlfn.XLOOKUP('01_raw_data'!L427,'06_location_master'!$B$5:$B$60,'06_location_master'!$C$5:$C$60), "Missing Location")</f>
        <v>Dublin</v>
      </c>
      <c r="N424" t="str">
        <f>IFERROR(_xlfn.XLOOKUP(M424,'06_location_master'!$C$5:$C$60,'06_location_master'!$D$5:$D$60), "Missing Country")</f>
        <v>Ireland</v>
      </c>
      <c r="O424" t="str">
        <f>IFERROR(_xlfn.XLOOKUP(M424,'06_location_master'!$C$5:$C$60,'06_location_master'!$E$5:$E$60), "Missing State")</f>
        <v>Leinster</v>
      </c>
      <c r="P424" s="17">
        <f>IFERROR(--'01_raw_data'!O427,"Missing Date")</f>
        <v>45904</v>
      </c>
      <c r="Q424" s="17" t="str">
        <f>IF(TRIM('01_raw_data'!P427)="","", IFERROR('01_raw_data'!P427, "check"))</f>
        <v/>
      </c>
      <c r="R424" t="str">
        <f>IFERROR(IF(OR(UPPER(TRIM('01_raw_data'!Q427))="A",UPPER(TRIM('01_raw_data'!Q427)="ACTVE"),UPPER(TRIM('01_raw_data'!Q427))="ACTIVE"), "Active", IF(OR(UPPER(TRIM('01_raw_data'!Q427)="INACTIVE"),UPPER(TRIM('01_raw_data'!Q427))="INACTVE"),"Inactive",IF(OR(UPPER(TRIM('01_raw_data'!Q427))="EXITED"), "Exited", IF(OR(UPPER(TRIM('01_raw_data'!Q427))="TERMINATED"), "Terminated", IF(OR(UPPER(TRIM('01_raw_data'!Q427))="LEFT"),"Left",IF(OR(UPPER(TRIM('01_raw_data'!Q427))="RESIGNED"),"Resigned")))))),"Check")</f>
        <v>Active</v>
      </c>
      <c r="S424" s="19">
        <f>IFERROR(IF(VALUE('01_raw_data'!R427)&gt;0,VALUE('01_raw_data'!R427),"Check"),"Check")</f>
        <v>52000</v>
      </c>
      <c r="T424" s="19" t="str">
        <f>IFERROR(IF(VALUE('01_raw_data'!S427)&gt;0, VALUE('01_raw_data'!S427), "Check"), "Check")</f>
        <v>Check</v>
      </c>
      <c r="U424">
        <f>IFERROR(VLOOKUP(UPPER(TRIM('01_raw_data'!T427)),'07_performance_master'!$A$5:$B$14,2,FALSE),"Check")</f>
        <v>1</v>
      </c>
      <c r="V424">
        <f>IFERROR(IF(VALUE('01_raw_data'!U427)&gt;0,VALUE('01_raw_data'!U427),"Check"),"Check")</f>
        <v>12</v>
      </c>
      <c r="W424">
        <f>IFERROR(IF(VALUE('01_raw_data'!V427)&gt;=0, VALUE('01_raw_data'!V427), "Check"), "Check")</f>
        <v>14</v>
      </c>
      <c r="X424">
        <f>IFERROR(IF(VALUE('01_raw_data'!W427)&gt;=0, VALUE('01_raw_data'!W427),"Check"), "Check")</f>
        <v>18</v>
      </c>
      <c r="Y424">
        <f>IFERROR(IF(AND(VALUE('01_raw_data'!X427)&gt;=0, VALUE('01_raw_data'!X427)&lt;=100), VALUE('01_raw_data'!X427), "Check"), "Check")</f>
        <v>46</v>
      </c>
      <c r="Z424" t="str">
        <f>IFERROR(IF(OR(UPPER(TRIM('01_raw_data'!Y427))="YES", UPPER(TRIM('01_raw_data'!Y427))="PROMOTED"),"Promoted", IF(OR(UPPER(TRIM('01_raw_data'!Y427))="NO",UPPER(TRIM('01_raw_data'!Y427))="NOT PROMOTED"), "Not Promoted", "Check")),"Check")</f>
        <v>Not Promoted</v>
      </c>
      <c r="AA424" t="str">
        <f>IFERROR(PROPER(TRIM('01_raw_data'!Z427)), "")</f>
        <v>Bachelor'S</v>
      </c>
      <c r="AB424" t="str">
        <f>IFERROR(PROPER(TRIM('01_raw_data'!AA427)),"")</f>
        <v>Indeed</v>
      </c>
      <c r="AC424" t="str">
        <f>IFERROR(IF(UPPER(TRIM('01_raw_data'!AB427))="HYBRID","Hybrid",IF(OR(UPPER(TRIM('01_raw_data'!AB427))="REMOTE",UPPER(TRIM('01_raw_data'!AB427))="WFH",UPPER(TRIM('01_raw_data'!AB427))="WORK FROM HOME"),"Remote",IF(OR(UPPER(TRIM('01_raw_data'!AB427))="ONSITE",UPPER(TRIM('01_raw_data'!AB427))="ON-SITE",UPPER(TRIM('01_raw_data'!AB427))="OFFICE"),"Office"))),"Check")</f>
        <v>Remote</v>
      </c>
      <c r="AD424" t="str">
        <f>IFERROR(VLOOKUP(UPPER(TRIM('01_raw_data'!AC427)),'09_cost_center'!$A$5:$E$19,1,FALSE), "Check")</f>
        <v>EU-CC301</v>
      </c>
      <c r="AE424" t="str">
        <f>IFERROR(IF(OR(UPPER(TRIM('01_raw_data'!AD427))="CONTRACT", UPPER(TRIM('01_raw_data'!AD427))="CONTRACTOR"), "Contract", IF(OR(PROPER(TRIM('01_raw_data'!AD427))="FTE", UPPER(TRIM('01_raw_data'!AD427))="FULL TIME", UPPER(TRIM('01_raw_data'!AD427))="FULL-TIME"), "Full Time", IF(OR(UPPER(TRIM('01_raw_data'!AD427))="INTERN", UPPER(TRIM('01_raw_data'!AD427))="INTERNSHIP"), "Intern", IF(OR(UPPER(TRIM('01_raw_data'!AD427))="PART TIME", UPPER(TRIM('01_raw_data'!AD427))="PART-TIME"), "Part Time")))), "Check")</f>
        <v>Contract</v>
      </c>
      <c r="AF424">
        <f>IFERROR(IF(AND(VALUE('01_raw_data'!AE427)&gt;=0,VALUE('01_raw_data'!AE427)&lt;=100), VALUE('01_raw_data'!AE427), "Check"), "Check")</f>
        <v>29.1</v>
      </c>
    </row>
    <row r="425" spans="1:32" x14ac:dyDescent="0.2">
      <c r="A425" t="str">
        <f>"E"&amp;TEXT(VALUE(SUBSTITUTE(UPPER(TRIM('01_raw_data'!A428)),"E","")),"0000")</f>
        <v>E0424</v>
      </c>
      <c r="B425" t="str">
        <f>IF('01_raw_data'!B428="", "", PROPER(TRIM('01_raw_data'!B428)))</f>
        <v>Claudia Bakker</v>
      </c>
      <c r="C425" t="str">
        <f>_xlfn.XLOOKUP(PROPER(TRIM('01_raw_data'!C428)),'03_lookups'!$A$4:$A$9,'03_lookups'!$B$4:$B$9,"Needs Review")</f>
        <v>Female</v>
      </c>
      <c r="D425">
        <f>VALUE('01_raw_data'!D428)</f>
        <v>50</v>
      </c>
      <c r="E425" s="17">
        <f>IF(OR('01_raw_data'!E428="", LOWER(TRIM('01_raw_data'!E428))="not available"), "Missing", '01_raw_data'!E428)</f>
        <v>27589</v>
      </c>
      <c r="F425" t="str">
        <f t="shared" si="6"/>
        <v>Valid</v>
      </c>
      <c r="G425" t="str">
        <f>_xlfn.XLOOKUP(UPPER(TRIM('01_raw_data'!F428)),'04_departments'!A428:A483,'04_departments'!C428:C483,"Needs Review")</f>
        <v>Needs Review</v>
      </c>
      <c r="H425" t="str">
        <f>_xlfn.XLOOKUP('01_clean_data'!G425, '04_departments'!$C$5:$C$60,'04_departments'!$D$5:$D$60,"Needs Review")</f>
        <v>Needs Review</v>
      </c>
      <c r="I425" t="str">
        <f>PROPER(TRIM('01_raw_data'!H428))</f>
        <v>Financial Analyst</v>
      </c>
      <c r="J425" t="str">
        <f>IFERROR(UPPER('01_raw_data'!I428), "")</f>
        <v>L3</v>
      </c>
      <c r="K425" t="str">
        <f>IFERROR(UPPER('01_raw_data'!J428), "")</f>
        <v>M036</v>
      </c>
      <c r="L425" t="str">
        <f>IFERROR(VLOOKUP(K425,'05_manager_mapping'!$A$5:$B$64,2), "Missing")</f>
        <v>Beatrice Meyer</v>
      </c>
      <c r="M425" t="str">
        <f>IFERROR(_xlfn.XLOOKUP('01_raw_data'!L428,'06_location_master'!$B$5:$B$60,'06_location_master'!$C$5:$C$60), "Missing Location")</f>
        <v>Dublin</v>
      </c>
      <c r="N425" t="str">
        <f>IFERROR(_xlfn.XLOOKUP(M425,'06_location_master'!$C$5:$C$60,'06_location_master'!$D$5:$D$60), "Missing Country")</f>
        <v>Ireland</v>
      </c>
      <c r="O425" t="str">
        <f>IFERROR(_xlfn.XLOOKUP(M425,'06_location_master'!$C$5:$C$60,'06_location_master'!$E$5:$E$60), "Missing State")</f>
        <v>Leinster</v>
      </c>
      <c r="P425" s="17">
        <f>IFERROR(--'01_raw_data'!O428,"Missing Date")</f>
        <v>45388</v>
      </c>
      <c r="Q425" s="17" t="str">
        <f>IF(TRIM('01_raw_data'!P428)="","", IFERROR('01_raw_data'!P428, "check"))</f>
        <v/>
      </c>
      <c r="R425" t="str">
        <f>IFERROR(IF(OR(UPPER(TRIM('01_raw_data'!Q428))="A",UPPER(TRIM('01_raw_data'!Q428)="ACTVE"),UPPER(TRIM('01_raw_data'!Q428))="ACTIVE"), "Active", IF(OR(UPPER(TRIM('01_raw_data'!Q428)="INACTIVE"),UPPER(TRIM('01_raw_data'!Q428))="INACTVE"),"Inactive",IF(OR(UPPER(TRIM('01_raw_data'!Q428))="EXITED"), "Exited", IF(OR(UPPER(TRIM('01_raw_data'!Q428))="TERMINATED"), "Terminated", IF(OR(UPPER(TRIM('01_raw_data'!Q428))="LEFT"),"Left",IF(OR(UPPER(TRIM('01_raw_data'!Q428))="RESIGNED"),"Resigned")))))),"Check")</f>
        <v>Active</v>
      </c>
      <c r="S425" s="19">
        <f>IFERROR(IF(VALUE('01_raw_data'!R428)&gt;0,VALUE('01_raw_data'!R428),"Check"),"Check")</f>
        <v>87000</v>
      </c>
      <c r="T425" s="19">
        <f>IFERROR(IF(VALUE('01_raw_data'!S428)&gt;0, VALUE('01_raw_data'!S428), "Check"), "Check")</f>
        <v>4400</v>
      </c>
      <c r="U425">
        <f>IFERROR(VLOOKUP(UPPER(TRIM('01_raw_data'!T428)),'07_performance_master'!$A$5:$B$14,2,FALSE),"Check")</f>
        <v>3</v>
      </c>
      <c r="V425">
        <f>IFERROR(IF(VALUE('01_raw_data'!U428)&gt;0,VALUE('01_raw_data'!U428),"Check"),"Check")</f>
        <v>14</v>
      </c>
      <c r="W425">
        <f>IFERROR(IF(VALUE('01_raw_data'!V428)&gt;=0, VALUE('01_raw_data'!V428), "Check"), "Check")</f>
        <v>15</v>
      </c>
      <c r="X425">
        <f>IFERROR(IF(VALUE('01_raw_data'!W428)&gt;=0, VALUE('01_raw_data'!W428),"Check"), "Check")</f>
        <v>21</v>
      </c>
      <c r="Y425">
        <f>IFERROR(IF(AND(VALUE('01_raw_data'!X428)&gt;=0, VALUE('01_raw_data'!X428)&lt;=100), VALUE('01_raw_data'!X428), "Check"), "Check")</f>
        <v>72</v>
      </c>
      <c r="Z425" t="str">
        <f>IFERROR(IF(OR(UPPER(TRIM('01_raw_data'!Y428))="YES", UPPER(TRIM('01_raw_data'!Y428))="PROMOTED"),"Promoted", IF(OR(UPPER(TRIM('01_raw_data'!Y428))="NO",UPPER(TRIM('01_raw_data'!Y428))="NOT PROMOTED"), "Not Promoted", "Check")),"Check")</f>
        <v>Not Promoted</v>
      </c>
      <c r="AA425" t="str">
        <f>IFERROR(PROPER(TRIM('01_raw_data'!Z428)), "")</f>
        <v>Bachelor'S</v>
      </c>
      <c r="AB425" t="str">
        <f>IFERROR(PROPER(TRIM('01_raw_data'!AA428)),"")</f>
        <v>Internal Transfer</v>
      </c>
      <c r="AC425" t="str">
        <f>IFERROR(IF(UPPER(TRIM('01_raw_data'!AB428))="HYBRID","Hybrid",IF(OR(UPPER(TRIM('01_raw_data'!AB428))="REMOTE",UPPER(TRIM('01_raw_data'!AB428))="WFH",UPPER(TRIM('01_raw_data'!AB428))="WORK FROM HOME"),"Remote",IF(OR(UPPER(TRIM('01_raw_data'!AB428))="ONSITE",UPPER(TRIM('01_raw_data'!AB428))="ON-SITE",UPPER(TRIM('01_raw_data'!AB428))="OFFICE"),"Office"))),"Check")</f>
        <v>Hybrid</v>
      </c>
      <c r="AD425" t="str">
        <f>IFERROR(VLOOKUP(UPPER(TRIM('01_raw_data'!AC428)),'09_cost_center'!$A$5:$E$19,1,FALSE), "Check")</f>
        <v>EU-CC301</v>
      </c>
      <c r="AE425" t="str">
        <f>IFERROR(IF(OR(UPPER(TRIM('01_raw_data'!AD428))="CONTRACT", UPPER(TRIM('01_raw_data'!AD428))="CONTRACTOR"), "Contract", IF(OR(PROPER(TRIM('01_raw_data'!AD428))="FTE", UPPER(TRIM('01_raw_data'!AD428))="FULL TIME", UPPER(TRIM('01_raw_data'!AD428))="FULL-TIME"), "Full Time", IF(OR(UPPER(TRIM('01_raw_data'!AD428))="INTERN", UPPER(TRIM('01_raw_data'!AD428))="INTERNSHIP"), "Intern", IF(OR(UPPER(TRIM('01_raw_data'!AD428))="PART TIME", UPPER(TRIM('01_raw_data'!AD428))="PART-TIME"), "Part Time")))), "Check")</f>
        <v>Full Time</v>
      </c>
      <c r="AF425">
        <f>IFERROR(IF(AND(VALUE('01_raw_data'!AE428)&gt;=0,VALUE('01_raw_data'!AE428)&lt;=100), VALUE('01_raw_data'!AE428), "Check"), "Check")</f>
        <v>55.7</v>
      </c>
    </row>
    <row r="426" spans="1:32" x14ac:dyDescent="0.2">
      <c r="A426" t="str">
        <f>"E"&amp;TEXT(VALUE(SUBSTITUTE(UPPER(TRIM('01_raw_data'!A429)),"E","")),"0000")</f>
        <v>E0425</v>
      </c>
      <c r="B426" t="str">
        <f>IF('01_raw_data'!B429="", "", PROPER(TRIM('01_raw_data'!B429)))</f>
        <v>Maximilian Greco</v>
      </c>
      <c r="C426" t="str">
        <f>_xlfn.XLOOKUP(PROPER(TRIM('01_raw_data'!C429)),'03_lookups'!$A$4:$A$9,'03_lookups'!$B$4:$B$9,"Needs Review")</f>
        <v>Male</v>
      </c>
      <c r="D426">
        <f>VALUE('01_raw_data'!D429)</f>
        <v>49</v>
      </c>
      <c r="E426" s="17">
        <f>IF(OR('01_raw_data'!E429="", LOWER(TRIM('01_raw_data'!E429))="not available"), "Missing", '01_raw_data'!E429)</f>
        <v>28215</v>
      </c>
      <c r="F426" t="str">
        <f t="shared" si="6"/>
        <v>Valid</v>
      </c>
      <c r="G426" t="str">
        <f>_xlfn.XLOOKUP(UPPER(TRIM('01_raw_data'!F429)),'04_departments'!A429:A484,'04_departments'!C429:C484,"Needs Review")</f>
        <v>Needs Review</v>
      </c>
      <c r="H426" t="str">
        <f>_xlfn.XLOOKUP('01_clean_data'!G426, '04_departments'!$C$5:$C$60,'04_departments'!$D$5:$D$60,"Needs Review")</f>
        <v>Needs Review</v>
      </c>
      <c r="I426" t="str">
        <f>PROPER(TRIM('01_raw_data'!H429))</f>
        <v>Platform Engineer</v>
      </c>
      <c r="J426" t="str">
        <f>IFERROR(UPPER('01_raw_data'!I429), "")</f>
        <v>L3</v>
      </c>
      <c r="K426" t="str">
        <f>IFERROR(UPPER('01_raw_data'!J429), "")</f>
        <v>M044</v>
      </c>
      <c r="L426" t="str">
        <f>IFERROR(VLOOKUP(K426,'05_manager_mapping'!$A$5:$B$64,2), "Missing")</f>
        <v>Sophia Russo</v>
      </c>
      <c r="M426" t="str">
        <f>IFERROR(_xlfn.XLOOKUP('01_raw_data'!L429,'06_location_master'!$B$5:$B$60,'06_location_master'!$C$5:$C$60), "Missing Location")</f>
        <v>Missing Location</v>
      </c>
      <c r="N426" t="str">
        <f>IFERROR(_xlfn.XLOOKUP(M426,'06_location_master'!$C$5:$C$60,'06_location_master'!$D$5:$D$60), "Missing Country")</f>
        <v>Missing Country</v>
      </c>
      <c r="O426" t="str">
        <f>IFERROR(_xlfn.XLOOKUP(M426,'06_location_master'!$C$5:$C$60,'06_location_master'!$E$5:$E$60), "Missing State")</f>
        <v>Missing State</v>
      </c>
      <c r="P426" s="17">
        <f>IFERROR(--'01_raw_data'!O429,"Missing Date")</f>
        <v>44156</v>
      </c>
      <c r="Q426" s="17" t="str">
        <f>IF(TRIM('01_raw_data'!P429)="","", IFERROR('01_raw_data'!P429, "check"))</f>
        <v/>
      </c>
      <c r="R426" t="str">
        <f>IFERROR(IF(OR(UPPER(TRIM('01_raw_data'!Q429))="A",UPPER(TRIM('01_raw_data'!Q429)="ACTVE"),UPPER(TRIM('01_raw_data'!Q429))="ACTIVE"), "Active", IF(OR(UPPER(TRIM('01_raw_data'!Q429)="INACTIVE"),UPPER(TRIM('01_raw_data'!Q429))="INACTVE"),"Inactive",IF(OR(UPPER(TRIM('01_raw_data'!Q429))="EXITED"), "Exited", IF(OR(UPPER(TRIM('01_raw_data'!Q429))="TERMINATED"), "Terminated", IF(OR(UPPER(TRIM('01_raw_data'!Q429))="LEFT"),"Left",IF(OR(UPPER(TRIM('01_raw_data'!Q429))="RESIGNED"),"Resigned")))))),"Check")</f>
        <v>Active</v>
      </c>
      <c r="S426" s="19">
        <f>IFERROR(IF(VALUE('01_raw_data'!R429)&gt;0,VALUE('01_raw_data'!R429),"Check"),"Check")</f>
        <v>88000</v>
      </c>
      <c r="T426" s="19" t="str">
        <f>IFERROR(IF(VALUE('01_raw_data'!S429)&gt;0, VALUE('01_raw_data'!S429), "Check"), "Check")</f>
        <v>Check</v>
      </c>
      <c r="U426">
        <f>IFERROR(VLOOKUP(UPPER(TRIM('01_raw_data'!T429)),'07_performance_master'!$A$5:$B$14,2,FALSE),"Check")</f>
        <v>1</v>
      </c>
      <c r="V426">
        <f>IFERROR(IF(VALUE('01_raw_data'!U429)&gt;0,VALUE('01_raw_data'!U429),"Check"),"Check")</f>
        <v>49</v>
      </c>
      <c r="W426">
        <f>IFERROR(IF(VALUE('01_raw_data'!V429)&gt;=0, VALUE('01_raw_data'!V429), "Check"), "Check")</f>
        <v>5</v>
      </c>
      <c r="X426">
        <f>IFERROR(IF(VALUE('01_raw_data'!W429)&gt;=0, VALUE('01_raw_data'!W429),"Check"), "Check")</f>
        <v>0</v>
      </c>
      <c r="Y426">
        <f>IFERROR(IF(AND(VALUE('01_raw_data'!X429)&gt;=0, VALUE('01_raw_data'!X429)&lt;=100), VALUE('01_raw_data'!X429), "Check"), "Check")</f>
        <v>57</v>
      </c>
      <c r="Z426" t="str">
        <f>IFERROR(IF(OR(UPPER(TRIM('01_raw_data'!Y429))="YES", UPPER(TRIM('01_raw_data'!Y429))="PROMOTED"),"Promoted", IF(OR(UPPER(TRIM('01_raw_data'!Y429))="NO",UPPER(TRIM('01_raw_data'!Y429))="NOT PROMOTED"), "Not Promoted", "Check")),"Check")</f>
        <v>Not Promoted</v>
      </c>
      <c r="AA426" t="str">
        <f>IFERROR(PROPER(TRIM('01_raw_data'!Z429)), "")</f>
        <v>Bachelor'S</v>
      </c>
      <c r="AB426" t="str">
        <f>IFERROR(PROPER(TRIM('01_raw_data'!AA429)),"")</f>
        <v>Indeed</v>
      </c>
      <c r="AC426" t="str">
        <f>IFERROR(IF(UPPER(TRIM('01_raw_data'!AB429))="HYBRID","Hybrid",IF(OR(UPPER(TRIM('01_raw_data'!AB429))="REMOTE",UPPER(TRIM('01_raw_data'!AB429))="WFH",UPPER(TRIM('01_raw_data'!AB429))="WORK FROM HOME"),"Remote",IF(OR(UPPER(TRIM('01_raw_data'!AB429))="ONSITE",UPPER(TRIM('01_raw_data'!AB429))="ON-SITE",UPPER(TRIM('01_raw_data'!AB429))="OFFICE"),"Office"))),"Check")</f>
        <v>Hybrid</v>
      </c>
      <c r="AD426" t="str">
        <f>IFERROR(VLOOKUP(UPPER(TRIM('01_raw_data'!AC429)),'09_cost_center'!$A$5:$E$19,1,FALSE), "Check")</f>
        <v>EU-CC101</v>
      </c>
      <c r="AE426" t="str">
        <f>IFERROR(IF(OR(UPPER(TRIM('01_raw_data'!AD429))="CONTRACT", UPPER(TRIM('01_raw_data'!AD429))="CONTRACTOR"), "Contract", IF(OR(PROPER(TRIM('01_raw_data'!AD429))="FTE", UPPER(TRIM('01_raw_data'!AD429))="FULL TIME", UPPER(TRIM('01_raw_data'!AD429))="FULL-TIME"), "Full Time", IF(OR(UPPER(TRIM('01_raw_data'!AD429))="INTERN", UPPER(TRIM('01_raw_data'!AD429))="INTERNSHIP"), "Intern", IF(OR(UPPER(TRIM('01_raw_data'!AD429))="PART TIME", UPPER(TRIM('01_raw_data'!AD429))="PART-TIME"), "Part Time")))), "Check")</f>
        <v>Contract</v>
      </c>
      <c r="AF426">
        <f>IFERROR(IF(AND(VALUE('01_raw_data'!AE429)&gt;=0,VALUE('01_raw_data'!AE429)&lt;=100), VALUE('01_raw_data'!AE429), "Check"), "Check")</f>
        <v>49</v>
      </c>
    </row>
    <row r="427" spans="1:32" x14ac:dyDescent="0.2">
      <c r="A427" t="str">
        <f>"E"&amp;TEXT(VALUE(SUBSTITUTE(UPPER(TRIM('01_raw_data'!A430)),"E","")),"0000")</f>
        <v>E0426</v>
      </c>
      <c r="B427" t="str">
        <f>IF('01_raw_data'!B430="", "", PROPER(TRIM('01_raw_data'!B430)))</f>
        <v>Sergio Petit</v>
      </c>
      <c r="C427" t="str">
        <f>_xlfn.XLOOKUP(PROPER(TRIM('01_raw_data'!C430)),'03_lookups'!$A$4:$A$9,'03_lookups'!$B$4:$B$9,"Needs Review")</f>
        <v>Male</v>
      </c>
      <c r="D427">
        <f>VALUE('01_raw_data'!D430)</f>
        <v>55</v>
      </c>
      <c r="E427" s="17">
        <f>IF(OR('01_raw_data'!E430="", LOWER(TRIM('01_raw_data'!E430))="not available"), "Missing", '01_raw_data'!E430)</f>
        <v>25899</v>
      </c>
      <c r="F427" t="str">
        <f t="shared" si="6"/>
        <v>Valid</v>
      </c>
      <c r="G427" t="str">
        <f>_xlfn.XLOOKUP(UPPER(TRIM('01_raw_data'!F430)),'04_departments'!A430:A485,'04_departments'!C430:C485,"Needs Review")</f>
        <v>Needs Review</v>
      </c>
      <c r="H427" t="str">
        <f>_xlfn.XLOOKUP('01_clean_data'!G427, '04_departments'!$C$5:$C$60,'04_departments'!$D$5:$D$60,"Needs Review")</f>
        <v>Needs Review</v>
      </c>
      <c r="I427" t="str">
        <f>PROPER(TRIM('01_raw_data'!H430))</f>
        <v>Support Specialist</v>
      </c>
      <c r="J427" t="str">
        <f>IFERROR(UPPER('01_raw_data'!I430), "")</f>
        <v>L2</v>
      </c>
      <c r="K427" t="str">
        <f>IFERROR(UPPER('01_raw_data'!J430), "")</f>
        <v>M050</v>
      </c>
      <c r="L427" t="str">
        <f>IFERROR(VLOOKUP(K427,'05_manager_mapping'!$A$5:$B$64,2), "Missing")</f>
        <v>Louis Szymanski</v>
      </c>
      <c r="M427" t="str">
        <f>IFERROR(_xlfn.XLOOKUP('01_raw_data'!L430,'06_location_master'!$B$5:$B$60,'06_location_master'!$C$5:$C$60), "Missing Location")</f>
        <v>Barcelona</v>
      </c>
      <c r="N427" t="str">
        <f>IFERROR(_xlfn.XLOOKUP(M427,'06_location_master'!$C$5:$C$60,'06_location_master'!$D$5:$D$60), "Missing Country")</f>
        <v>Spain</v>
      </c>
      <c r="O427" t="str">
        <f>IFERROR(_xlfn.XLOOKUP(M427,'06_location_master'!$C$5:$C$60,'06_location_master'!$E$5:$E$60), "Missing State")</f>
        <v>Catalonia</v>
      </c>
      <c r="P427" s="17">
        <f>IFERROR(--'01_raw_data'!O430,"Missing Date")</f>
        <v>44796</v>
      </c>
      <c r="Q427" s="17" t="str">
        <f>IF(TRIM('01_raw_data'!P430)="","", IFERROR('01_raw_data'!P430, "check"))</f>
        <v/>
      </c>
      <c r="R427" t="str">
        <f>IFERROR(IF(OR(UPPER(TRIM('01_raw_data'!Q430))="A",UPPER(TRIM('01_raw_data'!Q430)="ACTVE"),UPPER(TRIM('01_raw_data'!Q430))="ACTIVE"), "Active", IF(OR(UPPER(TRIM('01_raw_data'!Q430)="INACTIVE"),UPPER(TRIM('01_raw_data'!Q430))="INACTVE"),"Inactive",IF(OR(UPPER(TRIM('01_raw_data'!Q430))="EXITED"), "Exited", IF(OR(UPPER(TRIM('01_raw_data'!Q430))="TERMINATED"), "Terminated", IF(OR(UPPER(TRIM('01_raw_data'!Q430))="LEFT"),"Left",IF(OR(UPPER(TRIM('01_raw_data'!Q430))="RESIGNED"),"Resigned")))))),"Check")</f>
        <v>Active</v>
      </c>
      <c r="S427" s="19">
        <f>IFERROR(IF(VALUE('01_raw_data'!R430)&gt;0,VALUE('01_raw_data'!R430),"Check"),"Check")</f>
        <v>45000</v>
      </c>
      <c r="T427" s="19">
        <f>IFERROR(IF(VALUE('01_raw_data'!S430)&gt;0, VALUE('01_raw_data'!S430), "Check"), "Check")</f>
        <v>4000</v>
      </c>
      <c r="U427">
        <f>IFERROR(VLOOKUP(UPPER(TRIM('01_raw_data'!T430)),'07_performance_master'!$A$5:$B$14,2,FALSE),"Check")</f>
        <v>4</v>
      </c>
      <c r="V427">
        <f>IFERROR(IF(VALUE('01_raw_data'!U430)&gt;0,VALUE('01_raw_data'!U430),"Check"),"Check")</f>
        <v>9</v>
      </c>
      <c r="W427">
        <f>IFERROR(IF(VALUE('01_raw_data'!V430)&gt;=0, VALUE('01_raw_data'!V430), "Check"), "Check")</f>
        <v>1</v>
      </c>
      <c r="X427">
        <f>IFERROR(IF(VALUE('01_raw_data'!W430)&gt;=0, VALUE('01_raw_data'!W430),"Check"), "Check")</f>
        <v>27</v>
      </c>
      <c r="Y427">
        <f>IFERROR(IF(AND(VALUE('01_raw_data'!X430)&gt;=0, VALUE('01_raw_data'!X430)&lt;=100), VALUE('01_raw_data'!X430), "Check"), "Check")</f>
        <v>77</v>
      </c>
      <c r="Z427" t="str">
        <f>IFERROR(IF(OR(UPPER(TRIM('01_raw_data'!Y430))="YES", UPPER(TRIM('01_raw_data'!Y430))="PROMOTED"),"Promoted", IF(OR(UPPER(TRIM('01_raw_data'!Y430))="NO",UPPER(TRIM('01_raw_data'!Y430))="NOT PROMOTED"), "Not Promoted", "Check")),"Check")</f>
        <v>Not Promoted</v>
      </c>
      <c r="AA427" t="str">
        <f>IFERROR(PROPER(TRIM('01_raw_data'!Z430)), "")</f>
        <v>Mba</v>
      </c>
      <c r="AB427" t="str">
        <f>IFERROR(PROPER(TRIM('01_raw_data'!AA430)),"")</f>
        <v>Indeed</v>
      </c>
      <c r="AC427" t="str">
        <f>IFERROR(IF(UPPER(TRIM('01_raw_data'!AB430))="HYBRID","Hybrid",IF(OR(UPPER(TRIM('01_raw_data'!AB430))="REMOTE",UPPER(TRIM('01_raw_data'!AB430))="WFH",UPPER(TRIM('01_raw_data'!AB430))="WORK FROM HOME"),"Remote",IF(OR(UPPER(TRIM('01_raw_data'!AB430))="ONSITE",UPPER(TRIM('01_raw_data'!AB430))="ON-SITE",UPPER(TRIM('01_raw_data'!AB430))="OFFICE"),"Office"))),"Check")</f>
        <v>Hybrid</v>
      </c>
      <c r="AD427" t="str">
        <f>IFERROR(VLOOKUP(UPPER(TRIM('01_raw_data'!AC430)),'09_cost_center'!$A$5:$E$19,1,FALSE), "Check")</f>
        <v>EU-CC202</v>
      </c>
      <c r="AE427" t="str">
        <f>IFERROR(IF(OR(UPPER(TRIM('01_raw_data'!AD430))="CONTRACT", UPPER(TRIM('01_raw_data'!AD430))="CONTRACTOR"), "Contract", IF(OR(PROPER(TRIM('01_raw_data'!AD430))="FTE", UPPER(TRIM('01_raw_data'!AD430))="FULL TIME", UPPER(TRIM('01_raw_data'!AD430))="FULL-TIME"), "Full Time", IF(OR(UPPER(TRIM('01_raw_data'!AD430))="INTERN", UPPER(TRIM('01_raw_data'!AD430))="INTERNSHIP"), "Intern", IF(OR(UPPER(TRIM('01_raw_data'!AD430))="PART TIME", UPPER(TRIM('01_raw_data'!AD430))="PART-TIME"), "Part Time")))), "Check")</f>
        <v>Part Time</v>
      </c>
      <c r="AF427">
        <f>IFERROR(IF(AND(VALUE('01_raw_data'!AE430)&gt;=0,VALUE('01_raw_data'!AE430)&lt;=100), VALUE('01_raw_data'!AE430), "Check"), "Check")</f>
        <v>65.2</v>
      </c>
    </row>
    <row r="428" spans="1:32" x14ac:dyDescent="0.2">
      <c r="A428" t="str">
        <f>"E"&amp;TEXT(VALUE(SUBSTITUTE(UPPER(TRIM('01_raw_data'!A431)),"E","")),"0000")</f>
        <v>E0427</v>
      </c>
      <c r="B428" t="str">
        <f>IF('01_raw_data'!B431="", "", PROPER(TRIM('01_raw_data'!B431)))</f>
        <v>Valeria Bakker</v>
      </c>
      <c r="C428" t="str">
        <f>_xlfn.XLOOKUP(PROPER(TRIM('01_raw_data'!C431)),'03_lookups'!$A$4:$A$9,'03_lookups'!$B$4:$B$9,"Needs Review")</f>
        <v>Male</v>
      </c>
      <c r="D428">
        <f>VALUE('01_raw_data'!D431)</f>
        <v>42</v>
      </c>
      <c r="E428" s="17">
        <f>IF(OR('01_raw_data'!E431="", LOWER(TRIM('01_raw_data'!E431))="not available"), "Missing", '01_raw_data'!E431)</f>
        <v>30546</v>
      </c>
      <c r="F428" t="str">
        <f t="shared" si="6"/>
        <v>Valid</v>
      </c>
      <c r="G428" t="str">
        <f>_xlfn.XLOOKUP(UPPER(TRIM('01_raw_data'!F431)),'04_departments'!A431:A486,'04_departments'!C431:C486,"Needs Review")</f>
        <v>Needs Review</v>
      </c>
      <c r="H428" t="str">
        <f>_xlfn.XLOOKUP('01_clean_data'!G428, '04_departments'!$C$5:$C$60,'04_departments'!$D$5:$D$60,"Needs Review")</f>
        <v>Needs Review</v>
      </c>
      <c r="I428" t="str">
        <f>PROPER(TRIM('01_raw_data'!H431))</f>
        <v>Security Lead</v>
      </c>
      <c r="J428" t="str">
        <f>IFERROR(UPPER('01_raw_data'!I431), "")</f>
        <v>L2</v>
      </c>
      <c r="K428" t="str">
        <f>IFERROR(UPPER('01_raw_data'!J431), "")</f>
        <v>M014</v>
      </c>
      <c r="L428" t="str">
        <f>IFERROR(VLOOKUP(K428,'05_manager_mapping'!$A$5:$B$64,2), "Missing")</f>
        <v>Elena Szymanski</v>
      </c>
      <c r="M428" t="str">
        <f>IFERROR(_xlfn.XLOOKUP('01_raw_data'!L431,'06_location_master'!$B$5:$B$60,'06_location_master'!$C$5:$C$60), "Missing Location")</f>
        <v>London</v>
      </c>
      <c r="N428" t="str">
        <f>IFERROR(_xlfn.XLOOKUP(M428,'06_location_master'!$C$5:$C$60,'06_location_master'!$D$5:$D$60), "Missing Country")</f>
        <v>United Kingdom</v>
      </c>
      <c r="O428" t="str">
        <f>IFERROR(_xlfn.XLOOKUP(M428,'06_location_master'!$C$5:$C$60,'06_location_master'!$E$5:$E$60), "Missing State")</f>
        <v>England</v>
      </c>
      <c r="P428" s="17">
        <f>IFERROR(--'01_raw_data'!O431,"Missing Date")</f>
        <v>45359</v>
      </c>
      <c r="Q428" s="17">
        <f>IF(TRIM('01_raw_data'!P431)="","", IFERROR('01_raw_data'!P431, "check"))</f>
        <v>45557</v>
      </c>
      <c r="R428" t="str">
        <f>IFERROR(IF(OR(UPPER(TRIM('01_raw_data'!Q431))="A",UPPER(TRIM('01_raw_data'!Q431)="ACTVE"),UPPER(TRIM('01_raw_data'!Q431))="ACTIVE"), "Active", IF(OR(UPPER(TRIM('01_raw_data'!Q431)="INACTIVE"),UPPER(TRIM('01_raw_data'!Q431))="INACTVE"),"Inactive",IF(OR(UPPER(TRIM('01_raw_data'!Q431))="EXITED"), "Exited", IF(OR(UPPER(TRIM('01_raw_data'!Q431))="TERMINATED"), "Terminated", IF(OR(UPPER(TRIM('01_raw_data'!Q431))="LEFT"),"Left",IF(OR(UPPER(TRIM('01_raw_data'!Q431))="RESIGNED"),"Resigned")))))),"Check")</f>
        <v>Exited</v>
      </c>
      <c r="S428" s="19">
        <f>IFERROR(IF(VALUE('01_raw_data'!R431)&gt;0,VALUE('01_raw_data'!R431),"Check"),"Check")</f>
        <v>62000</v>
      </c>
      <c r="T428" s="19">
        <f>IFERROR(IF(VALUE('01_raw_data'!S431)&gt;0, VALUE('01_raw_data'!S431), "Check"), "Check")</f>
        <v>1200</v>
      </c>
      <c r="U428">
        <f>IFERROR(VLOOKUP(UPPER(TRIM('01_raw_data'!T431)),'07_performance_master'!$A$5:$B$14,2,FALSE),"Check")</f>
        <v>2</v>
      </c>
      <c r="V428">
        <f>IFERROR(IF(VALUE('01_raw_data'!U431)&gt;0,VALUE('01_raw_data'!U431),"Check"),"Check")</f>
        <v>27</v>
      </c>
      <c r="W428">
        <f>IFERROR(IF(VALUE('01_raw_data'!V431)&gt;=0, VALUE('01_raw_data'!V431), "Check"), "Check")</f>
        <v>0</v>
      </c>
      <c r="X428">
        <f>IFERROR(IF(VALUE('01_raw_data'!W431)&gt;=0, VALUE('01_raw_data'!W431),"Check"), "Check")</f>
        <v>13</v>
      </c>
      <c r="Y428">
        <f>IFERROR(IF(AND(VALUE('01_raw_data'!X431)&gt;=0, VALUE('01_raw_data'!X431)&lt;=100), VALUE('01_raw_data'!X431), "Check"), "Check")</f>
        <v>44</v>
      </c>
      <c r="Z428" t="str">
        <f>IFERROR(IF(OR(UPPER(TRIM('01_raw_data'!Y431))="YES", UPPER(TRIM('01_raw_data'!Y431))="PROMOTED"),"Promoted", IF(OR(UPPER(TRIM('01_raw_data'!Y431))="NO",UPPER(TRIM('01_raw_data'!Y431))="NOT PROMOTED"), "Not Promoted", "Check")),"Check")</f>
        <v>Not Promoted</v>
      </c>
      <c r="AA428" t="str">
        <f>IFERROR(PROPER(TRIM('01_raw_data'!Z431)), "")</f>
        <v>Master'S</v>
      </c>
      <c r="AB428" t="str">
        <f>IFERROR(PROPER(TRIM('01_raw_data'!AA431)),"")</f>
        <v>Company Careers Page</v>
      </c>
      <c r="AC428" t="str">
        <f>IFERROR(IF(UPPER(TRIM('01_raw_data'!AB431))="HYBRID","Hybrid",IF(OR(UPPER(TRIM('01_raw_data'!AB431))="REMOTE",UPPER(TRIM('01_raw_data'!AB431))="WFH",UPPER(TRIM('01_raw_data'!AB431))="WORK FROM HOME"),"Remote",IF(OR(UPPER(TRIM('01_raw_data'!AB431))="ONSITE",UPPER(TRIM('01_raw_data'!AB431))="ON-SITE",UPPER(TRIM('01_raw_data'!AB431))="OFFICE"),"Office"))),"Check")</f>
        <v>Hybrid</v>
      </c>
      <c r="AD428" t="str">
        <f>IFERROR(VLOOKUP(UPPER(TRIM('01_raw_data'!AC431)),'09_cost_center'!$A$5:$E$19,1,FALSE), "Check")</f>
        <v>EU-CC503</v>
      </c>
      <c r="AE428" t="str">
        <f>IFERROR(IF(OR(UPPER(TRIM('01_raw_data'!AD431))="CONTRACT", UPPER(TRIM('01_raw_data'!AD431))="CONTRACTOR"), "Contract", IF(OR(PROPER(TRIM('01_raw_data'!AD431))="FTE", UPPER(TRIM('01_raw_data'!AD431))="FULL TIME", UPPER(TRIM('01_raw_data'!AD431))="FULL-TIME"), "Full Time", IF(OR(UPPER(TRIM('01_raw_data'!AD431))="INTERN", UPPER(TRIM('01_raw_data'!AD431))="INTERNSHIP"), "Intern", IF(OR(UPPER(TRIM('01_raw_data'!AD431))="PART TIME", UPPER(TRIM('01_raw_data'!AD431))="PART-TIME"), "Part Time")))), "Check")</f>
        <v>Full Time</v>
      </c>
      <c r="AF428">
        <f>IFERROR(IF(AND(VALUE('01_raw_data'!AE431)&gt;=0,VALUE('01_raw_data'!AE431)&lt;=100), VALUE('01_raw_data'!AE431), "Check"), "Check")</f>
        <v>43.6</v>
      </c>
    </row>
    <row r="429" spans="1:32" x14ac:dyDescent="0.2">
      <c r="A429" t="str">
        <f>"E"&amp;TEXT(VALUE(SUBSTITUTE(UPPER(TRIM('01_raw_data'!A432)),"E","")),"0000")</f>
        <v>E0428</v>
      </c>
      <c r="B429" t="str">
        <f>IF('01_raw_data'!B432="", "", PROPER(TRIM('01_raw_data'!B432)))</f>
        <v>Grace Thomas</v>
      </c>
      <c r="C429" t="str">
        <f>_xlfn.XLOOKUP(PROPER(TRIM('01_raw_data'!C432)),'03_lookups'!$A$4:$A$9,'03_lookups'!$B$4:$B$9,"Needs Review")</f>
        <v>Female</v>
      </c>
      <c r="D429">
        <f>VALUE('01_raw_data'!D432)</f>
        <v>29</v>
      </c>
      <c r="E429" s="17">
        <f>IF(OR('01_raw_data'!E432="", LOWER(TRIM('01_raw_data'!E432))="not available"), "Missing", '01_raw_data'!E432)</f>
        <v>35576</v>
      </c>
      <c r="F429" t="str">
        <f t="shared" si="6"/>
        <v>Valid</v>
      </c>
      <c r="G429" t="str">
        <f>_xlfn.XLOOKUP(UPPER(TRIM('01_raw_data'!F432)),'04_departments'!A432:A487,'04_departments'!C432:C487,"Needs Review")</f>
        <v>Needs Review</v>
      </c>
      <c r="H429" t="str">
        <f>_xlfn.XLOOKUP('01_clean_data'!G429, '04_departments'!$C$5:$C$60,'04_departments'!$D$5:$D$60,"Needs Review")</f>
        <v>Needs Review</v>
      </c>
      <c r="I429" t="str">
        <f>PROPER(TRIM('01_raw_data'!H432))</f>
        <v>Process Lead</v>
      </c>
      <c r="J429" t="str">
        <f>IFERROR(UPPER('01_raw_data'!I432), "")</f>
        <v>L1</v>
      </c>
      <c r="K429" t="str">
        <f>IFERROR(UPPER('01_raw_data'!J432), "")</f>
        <v>M042</v>
      </c>
      <c r="L429" t="str">
        <f>IFERROR(VLOOKUP(K429,'05_manager_mapping'!$A$5:$B$64,2), "Missing")</f>
        <v>Paul Schneider</v>
      </c>
      <c r="M429" t="str">
        <f>IFERROR(_xlfn.XLOOKUP('01_raw_data'!L432,'06_location_master'!$B$5:$B$60,'06_location_master'!$C$5:$C$60), "Missing Location")</f>
        <v>Barcelona</v>
      </c>
      <c r="N429" t="str">
        <f>IFERROR(_xlfn.XLOOKUP(M429,'06_location_master'!$C$5:$C$60,'06_location_master'!$D$5:$D$60), "Missing Country")</f>
        <v>Spain</v>
      </c>
      <c r="O429" t="str">
        <f>IFERROR(_xlfn.XLOOKUP(M429,'06_location_master'!$C$5:$C$60,'06_location_master'!$E$5:$E$60), "Missing State")</f>
        <v>Catalonia</v>
      </c>
      <c r="P429" s="17">
        <f>IFERROR(--'01_raw_data'!O432,"Missing Date")</f>
        <v>42074</v>
      </c>
      <c r="Q429" s="17">
        <f>IF(TRIM('01_raw_data'!P432)="","", IFERROR('01_raw_data'!P432, "check"))</f>
        <v>44005</v>
      </c>
      <c r="R429" t="str">
        <f>IFERROR(IF(OR(UPPER(TRIM('01_raw_data'!Q432))="A",UPPER(TRIM('01_raw_data'!Q432)="ACTVE"),UPPER(TRIM('01_raw_data'!Q432))="ACTIVE"), "Active", IF(OR(UPPER(TRIM('01_raw_data'!Q432)="INACTIVE"),UPPER(TRIM('01_raw_data'!Q432))="INACTVE"),"Inactive",IF(OR(UPPER(TRIM('01_raw_data'!Q432))="EXITED"), "Exited", IF(OR(UPPER(TRIM('01_raw_data'!Q432))="TERMINATED"), "Terminated", IF(OR(UPPER(TRIM('01_raw_data'!Q432))="LEFT"),"Left",IF(OR(UPPER(TRIM('01_raw_data'!Q432))="RESIGNED"),"Resigned")))))),"Check")</f>
        <v>Exited</v>
      </c>
      <c r="S429" s="19">
        <f>IFERROR(IF(VALUE('01_raw_data'!R432)&gt;0,VALUE('01_raw_data'!R432),"Check"),"Check")</f>
        <v>35000</v>
      </c>
      <c r="T429" s="19">
        <f>IFERROR(IF(VALUE('01_raw_data'!S432)&gt;0, VALUE('01_raw_data'!S432), "Check"), "Check")</f>
        <v>4900</v>
      </c>
      <c r="U429">
        <f>IFERROR(VLOOKUP(UPPER(TRIM('01_raw_data'!T432)),'07_performance_master'!$A$5:$B$14,2,FALSE),"Check")</f>
        <v>5</v>
      </c>
      <c r="V429">
        <f>IFERROR(IF(VALUE('01_raw_data'!U432)&gt;0,VALUE('01_raw_data'!U432),"Check"),"Check")</f>
        <v>26</v>
      </c>
      <c r="W429">
        <f>IFERROR(IF(VALUE('01_raw_data'!V432)&gt;=0, VALUE('01_raw_data'!V432), "Check"), "Check")</f>
        <v>20</v>
      </c>
      <c r="X429">
        <f>IFERROR(IF(VALUE('01_raw_data'!W432)&gt;=0, VALUE('01_raw_data'!W432),"Check"), "Check")</f>
        <v>5</v>
      </c>
      <c r="Y429">
        <f>IFERROR(IF(AND(VALUE('01_raw_data'!X432)&gt;=0, VALUE('01_raw_data'!X432)&lt;=100), VALUE('01_raw_data'!X432), "Check"), "Check")</f>
        <v>73</v>
      </c>
      <c r="Z429" t="str">
        <f>IFERROR(IF(OR(UPPER(TRIM('01_raw_data'!Y432))="YES", UPPER(TRIM('01_raw_data'!Y432))="PROMOTED"),"Promoted", IF(OR(UPPER(TRIM('01_raw_data'!Y432))="NO",UPPER(TRIM('01_raw_data'!Y432))="NOT PROMOTED"), "Not Promoted", "Check")),"Check")</f>
        <v>Not Promoted</v>
      </c>
      <c r="AA429" t="str">
        <f>IFERROR(PROPER(TRIM('01_raw_data'!Z432)), "")</f>
        <v>Bachelor'S</v>
      </c>
      <c r="AB429" t="str">
        <f>IFERROR(PROPER(TRIM('01_raw_data'!AA432)),"")</f>
        <v>Indeed</v>
      </c>
      <c r="AC429" t="str">
        <f>IFERROR(IF(UPPER(TRIM('01_raw_data'!AB432))="HYBRID","Hybrid",IF(OR(UPPER(TRIM('01_raw_data'!AB432))="REMOTE",UPPER(TRIM('01_raw_data'!AB432))="WFH",UPPER(TRIM('01_raw_data'!AB432))="WORK FROM HOME"),"Remote",IF(OR(UPPER(TRIM('01_raw_data'!AB432))="ONSITE",UPPER(TRIM('01_raw_data'!AB432))="ON-SITE",UPPER(TRIM('01_raw_data'!AB432))="OFFICE"),"Office"))),"Check")</f>
        <v>Hybrid</v>
      </c>
      <c r="AD429" t="str">
        <f>IFERROR(VLOOKUP(UPPER(TRIM('01_raw_data'!AC432)),'09_cost_center'!$A$5:$E$19,1,FALSE), "Check")</f>
        <v>EU-CC401</v>
      </c>
      <c r="AE429" t="str">
        <f>IFERROR(IF(OR(UPPER(TRIM('01_raw_data'!AD432))="CONTRACT", UPPER(TRIM('01_raw_data'!AD432))="CONTRACTOR"), "Contract", IF(OR(PROPER(TRIM('01_raw_data'!AD432))="FTE", UPPER(TRIM('01_raw_data'!AD432))="FULL TIME", UPPER(TRIM('01_raw_data'!AD432))="FULL-TIME"), "Full Time", IF(OR(UPPER(TRIM('01_raw_data'!AD432))="INTERN", UPPER(TRIM('01_raw_data'!AD432))="INTERNSHIP"), "Intern", IF(OR(UPPER(TRIM('01_raw_data'!AD432))="PART TIME", UPPER(TRIM('01_raw_data'!AD432))="PART-TIME"), "Part Time")))), "Check")</f>
        <v>Full Time</v>
      </c>
      <c r="AF429">
        <f>IFERROR(IF(AND(VALUE('01_raw_data'!AE432)&gt;=0,VALUE('01_raw_data'!AE432)&lt;=100), VALUE('01_raw_data'!AE432), "Check"), "Check")</f>
        <v>84.5</v>
      </c>
    </row>
    <row r="430" spans="1:32" x14ac:dyDescent="0.2">
      <c r="A430" t="str">
        <f>"E"&amp;TEXT(VALUE(SUBSTITUTE(UPPER(TRIM('01_raw_data'!A433)),"E","")),"0000")</f>
        <v>E0429</v>
      </c>
      <c r="B430" t="str">
        <f>IF('01_raw_data'!B433="", "", PROPER(TRIM('01_raw_data'!B433)))</f>
        <v>Arthur Schmidt</v>
      </c>
      <c r="C430" t="str">
        <f>_xlfn.XLOOKUP(PROPER(TRIM('01_raw_data'!C433)),'03_lookups'!$A$4:$A$9,'03_lookups'!$B$4:$B$9,"Needs Review")</f>
        <v>Female</v>
      </c>
      <c r="D430">
        <f>VALUE('01_raw_data'!D433)</f>
        <v>28</v>
      </c>
      <c r="E430" s="17">
        <f>IF(OR('01_raw_data'!E433="", LOWER(TRIM('01_raw_data'!E433))="not available"), "Missing", '01_raw_data'!E433)</f>
        <v>35856</v>
      </c>
      <c r="F430" t="str">
        <f t="shared" si="6"/>
        <v>Valid</v>
      </c>
      <c r="G430" t="str">
        <f>_xlfn.XLOOKUP(UPPER(TRIM('01_raw_data'!F433)),'04_departments'!A433:A488,'04_departments'!C433:C488,"Needs Review")</f>
        <v>Needs Review</v>
      </c>
      <c r="H430" t="str">
        <f>_xlfn.XLOOKUP('01_clean_data'!G430, '04_departments'!$C$5:$C$60,'04_departments'!$D$5:$D$60,"Needs Review")</f>
        <v>Needs Review</v>
      </c>
      <c r="I430" t="str">
        <f>PROPER(TRIM('01_raw_data'!H433))</f>
        <v>Software Engineer</v>
      </c>
      <c r="J430" t="str">
        <f>IFERROR(UPPER('01_raw_data'!I433), "")</f>
        <v>L2</v>
      </c>
      <c r="K430" t="str">
        <f>IFERROR(UPPER('01_raw_data'!J433), "")</f>
        <v>M039</v>
      </c>
      <c r="L430" t="str">
        <f>IFERROR(VLOOKUP(K430,'05_manager_mapping'!$A$5:$B$64,2), "Missing")</f>
        <v>Freya Martinez</v>
      </c>
      <c r="M430" t="str">
        <f>IFERROR(_xlfn.XLOOKUP('01_raw_data'!L433,'06_location_master'!$B$5:$B$60,'06_location_master'!$C$5:$C$60), "Missing Location")</f>
        <v>Missing Location</v>
      </c>
      <c r="N430" t="str">
        <f>IFERROR(_xlfn.XLOOKUP(M430,'06_location_master'!$C$5:$C$60,'06_location_master'!$D$5:$D$60), "Missing Country")</f>
        <v>Missing Country</v>
      </c>
      <c r="O430" t="str">
        <f>IFERROR(_xlfn.XLOOKUP(M430,'06_location_master'!$C$5:$C$60,'06_location_master'!$E$5:$E$60), "Missing State")</f>
        <v>Missing State</v>
      </c>
      <c r="P430" s="17">
        <f>IFERROR(--'01_raw_data'!O433,"Missing Date")</f>
        <v>44603</v>
      </c>
      <c r="Q430" s="17" t="str">
        <f>IF(TRIM('01_raw_data'!P433)="","", IFERROR('01_raw_data'!P433, "check"))</f>
        <v/>
      </c>
      <c r="R430" t="str">
        <f>IFERROR(IF(OR(UPPER(TRIM('01_raw_data'!Q433))="A",UPPER(TRIM('01_raw_data'!Q433)="ACTVE"),UPPER(TRIM('01_raw_data'!Q433))="ACTIVE"), "Active", IF(OR(UPPER(TRIM('01_raw_data'!Q433)="INACTIVE"),UPPER(TRIM('01_raw_data'!Q433))="INACTVE"),"Inactive",IF(OR(UPPER(TRIM('01_raw_data'!Q433))="EXITED"), "Exited", IF(OR(UPPER(TRIM('01_raw_data'!Q433))="TERMINATED"), "Terminated", IF(OR(UPPER(TRIM('01_raw_data'!Q433))="LEFT"),"Left",IF(OR(UPPER(TRIM('01_raw_data'!Q433))="RESIGNED"),"Resigned")))))),"Check")</f>
        <v>Active</v>
      </c>
      <c r="S430" s="19">
        <f>IFERROR(IF(VALUE('01_raw_data'!R433)&gt;0,VALUE('01_raw_data'!R433),"Check"),"Check")</f>
        <v>45000</v>
      </c>
      <c r="T430" s="19">
        <f>IFERROR(IF(VALUE('01_raw_data'!S433)&gt;0, VALUE('01_raw_data'!S433), "Check"), "Check")</f>
        <v>6300</v>
      </c>
      <c r="U430">
        <f>IFERROR(VLOOKUP(UPPER(TRIM('01_raw_data'!T433)),'07_performance_master'!$A$5:$B$14,2,FALSE),"Check")</f>
        <v>5</v>
      </c>
      <c r="V430">
        <f>IFERROR(IF(VALUE('01_raw_data'!U433)&gt;0,VALUE('01_raw_data'!U433),"Check"),"Check")</f>
        <v>15</v>
      </c>
      <c r="W430">
        <f>IFERROR(IF(VALUE('01_raw_data'!V433)&gt;=0, VALUE('01_raw_data'!V433), "Check"), "Check")</f>
        <v>8</v>
      </c>
      <c r="X430">
        <f>IFERROR(IF(VALUE('01_raw_data'!W433)&gt;=0, VALUE('01_raw_data'!W433),"Check"), "Check")</f>
        <v>17</v>
      </c>
      <c r="Y430">
        <f>IFERROR(IF(AND(VALUE('01_raw_data'!X433)&gt;=0, VALUE('01_raw_data'!X433)&lt;=100), VALUE('01_raw_data'!X433), "Check"), "Check")</f>
        <v>61</v>
      </c>
      <c r="Z430" t="str">
        <f>IFERROR(IF(OR(UPPER(TRIM('01_raw_data'!Y433))="YES", UPPER(TRIM('01_raw_data'!Y433))="PROMOTED"),"Promoted", IF(OR(UPPER(TRIM('01_raw_data'!Y433))="NO",UPPER(TRIM('01_raw_data'!Y433))="NOT PROMOTED"), "Not Promoted", "Check")),"Check")</f>
        <v>Not Promoted</v>
      </c>
      <c r="AA430" t="str">
        <f>IFERROR(PROPER(TRIM('01_raw_data'!Z433)), "")</f>
        <v>Bachelor'S</v>
      </c>
      <c r="AB430" t="str">
        <f>IFERROR(PROPER(TRIM('01_raw_data'!AA433)),"")</f>
        <v>Indeed</v>
      </c>
      <c r="AC430" t="str">
        <f>IFERROR(IF(UPPER(TRIM('01_raw_data'!AB433))="HYBRID","Hybrid",IF(OR(UPPER(TRIM('01_raw_data'!AB433))="REMOTE",UPPER(TRIM('01_raw_data'!AB433))="WFH",UPPER(TRIM('01_raw_data'!AB433))="WORK FROM HOME"),"Remote",IF(OR(UPPER(TRIM('01_raw_data'!AB433))="ONSITE",UPPER(TRIM('01_raw_data'!AB433))="ON-SITE",UPPER(TRIM('01_raw_data'!AB433))="OFFICE"),"Office"))),"Check")</f>
        <v>Remote</v>
      </c>
      <c r="AD430" t="str">
        <f>IFERROR(VLOOKUP(UPPER(TRIM('01_raw_data'!AC433)),'09_cost_center'!$A$5:$E$19,1,FALSE), "Check")</f>
        <v>EU-CC101</v>
      </c>
      <c r="AE430" t="str">
        <f>IFERROR(IF(OR(UPPER(TRIM('01_raw_data'!AD433))="CONTRACT", UPPER(TRIM('01_raw_data'!AD433))="CONTRACTOR"), "Contract", IF(OR(PROPER(TRIM('01_raw_data'!AD433))="FTE", UPPER(TRIM('01_raw_data'!AD433))="FULL TIME", UPPER(TRIM('01_raw_data'!AD433))="FULL-TIME"), "Full Time", IF(OR(UPPER(TRIM('01_raw_data'!AD433))="INTERN", UPPER(TRIM('01_raw_data'!AD433))="INTERNSHIP"), "Intern", IF(OR(UPPER(TRIM('01_raw_data'!AD433))="PART TIME", UPPER(TRIM('01_raw_data'!AD433))="PART-TIME"), "Part Time")))), "Check")</f>
        <v>Full Time</v>
      </c>
      <c r="AF430">
        <f>IFERROR(IF(AND(VALUE('01_raw_data'!AE433)&gt;=0,VALUE('01_raw_data'!AE433)&lt;=100), VALUE('01_raw_data'!AE433), "Check"), "Check")</f>
        <v>71.599999999999994</v>
      </c>
    </row>
    <row r="431" spans="1:32" x14ac:dyDescent="0.2">
      <c r="A431" t="str">
        <f>"E"&amp;TEXT(VALUE(SUBSTITUTE(UPPER(TRIM('01_raw_data'!A434)),"E","")),"0000")</f>
        <v>E0430</v>
      </c>
      <c r="B431" t="str">
        <f>IF('01_raw_data'!B434="", "", PROPER(TRIM('01_raw_data'!B434)))</f>
        <v>Natalia Walker</v>
      </c>
      <c r="C431" t="str">
        <f>_xlfn.XLOOKUP(PROPER(TRIM('01_raw_data'!C434)),'03_lookups'!$A$4:$A$9,'03_lookups'!$B$4:$B$9,"Needs Review")</f>
        <v>Female</v>
      </c>
      <c r="D431">
        <f>VALUE('01_raw_data'!D434)</f>
        <v>30</v>
      </c>
      <c r="E431" s="17">
        <f>IF(OR('01_raw_data'!E434="", LOWER(TRIM('01_raw_data'!E434))="not available"), "Missing", '01_raw_data'!E434)</f>
        <v>34966</v>
      </c>
      <c r="F431" t="str">
        <f t="shared" si="6"/>
        <v>Valid</v>
      </c>
      <c r="G431" t="str">
        <f>_xlfn.XLOOKUP(UPPER(TRIM('01_raw_data'!F434)),'04_departments'!A434:A489,'04_departments'!C434:C489,"Needs Review")</f>
        <v>Needs Review</v>
      </c>
      <c r="H431" t="str">
        <f>_xlfn.XLOOKUP('01_clean_data'!G431, '04_departments'!$C$5:$C$60,'04_departments'!$D$5:$D$60,"Needs Review")</f>
        <v>Needs Review</v>
      </c>
      <c r="I431" t="str">
        <f>PROPER(TRIM('01_raw_data'!H434))</f>
        <v>Bi Analyst</v>
      </c>
      <c r="J431" t="str">
        <f>IFERROR(UPPER('01_raw_data'!I434), "")</f>
        <v>L1</v>
      </c>
      <c r="K431" t="str">
        <f>IFERROR(UPPER('01_raw_data'!J434), "")</f>
        <v>M003</v>
      </c>
      <c r="L431" t="str">
        <f>IFERROR(VLOOKUP(K431,'05_manager_mapping'!$A$5:$B$64,2), "Missing")</f>
        <v>Sarah Lopez</v>
      </c>
      <c r="M431" t="str">
        <f>IFERROR(_xlfn.XLOOKUP('01_raw_data'!L434,'06_location_master'!$B$5:$B$60,'06_location_master'!$C$5:$C$60), "Missing Location")</f>
        <v>Madrid</v>
      </c>
      <c r="N431" t="str">
        <f>IFERROR(_xlfn.XLOOKUP(M431,'06_location_master'!$C$5:$C$60,'06_location_master'!$D$5:$D$60), "Missing Country")</f>
        <v>Spain</v>
      </c>
      <c r="O431" t="str">
        <f>IFERROR(_xlfn.XLOOKUP(M431,'06_location_master'!$C$5:$C$60,'06_location_master'!$E$5:$E$60), "Missing State")</f>
        <v>Community of Madrid</v>
      </c>
      <c r="P431" s="17">
        <f>IFERROR(--'01_raw_data'!O434,"Missing Date")</f>
        <v>43948</v>
      </c>
      <c r="Q431" s="17" t="str">
        <f>IF(TRIM('01_raw_data'!P434)="","", IFERROR('01_raw_data'!P434, "check"))</f>
        <v/>
      </c>
      <c r="R431" t="str">
        <f>IFERROR(IF(OR(UPPER(TRIM('01_raw_data'!Q434))="A",UPPER(TRIM('01_raw_data'!Q434)="ACTVE"),UPPER(TRIM('01_raw_data'!Q434))="ACTIVE"), "Active", IF(OR(UPPER(TRIM('01_raw_data'!Q434)="INACTIVE"),UPPER(TRIM('01_raw_data'!Q434))="INACTVE"),"Inactive",IF(OR(UPPER(TRIM('01_raw_data'!Q434))="EXITED"), "Exited", IF(OR(UPPER(TRIM('01_raw_data'!Q434))="TERMINATED"), "Terminated", IF(OR(UPPER(TRIM('01_raw_data'!Q434))="LEFT"),"Left",IF(OR(UPPER(TRIM('01_raw_data'!Q434))="RESIGNED"),"Resigned")))))),"Check")</f>
        <v>Active</v>
      </c>
      <c r="S431" s="19">
        <f>IFERROR(IF(VALUE('01_raw_data'!R434)&gt;0,VALUE('01_raw_data'!R434),"Check"),"Check")</f>
        <v>40000</v>
      </c>
      <c r="T431" s="19">
        <f>IFERROR(IF(VALUE('01_raw_data'!S434)&gt;0, VALUE('01_raw_data'!S434), "Check"), "Check")</f>
        <v>2000</v>
      </c>
      <c r="U431">
        <f>IFERROR(VLOOKUP(UPPER(TRIM('01_raw_data'!T434)),'07_performance_master'!$A$5:$B$14,2,FALSE),"Check")</f>
        <v>3</v>
      </c>
      <c r="V431">
        <f>IFERROR(IF(VALUE('01_raw_data'!U434)&gt;0,VALUE('01_raw_data'!U434),"Check"),"Check")</f>
        <v>22</v>
      </c>
      <c r="W431">
        <f>IFERROR(IF(VALUE('01_raw_data'!V434)&gt;=0, VALUE('01_raw_data'!V434), "Check"), "Check")</f>
        <v>12</v>
      </c>
      <c r="X431">
        <f>IFERROR(IF(VALUE('01_raw_data'!W434)&gt;=0, VALUE('01_raw_data'!W434),"Check"), "Check")</f>
        <v>28</v>
      </c>
      <c r="Y431">
        <f>IFERROR(IF(AND(VALUE('01_raw_data'!X434)&gt;=0, VALUE('01_raw_data'!X434)&lt;=100), VALUE('01_raw_data'!X434), "Check"), "Check")</f>
        <v>39</v>
      </c>
      <c r="Z431" t="str">
        <f>IFERROR(IF(OR(UPPER(TRIM('01_raw_data'!Y434))="YES", UPPER(TRIM('01_raw_data'!Y434))="PROMOTED"),"Promoted", IF(OR(UPPER(TRIM('01_raw_data'!Y434))="NO",UPPER(TRIM('01_raw_data'!Y434))="NOT PROMOTED"), "Not Promoted", "Check")),"Check")</f>
        <v>Not Promoted</v>
      </c>
      <c r="AA431" t="str">
        <f>IFERROR(PROPER(TRIM('01_raw_data'!Z434)), "")</f>
        <v>Diploma</v>
      </c>
      <c r="AB431" t="str">
        <f>IFERROR(PROPER(TRIM('01_raw_data'!AA434)),"")</f>
        <v>University Hiring</v>
      </c>
      <c r="AC431" t="str">
        <f>IFERROR(IF(UPPER(TRIM('01_raw_data'!AB434))="HYBRID","Hybrid",IF(OR(UPPER(TRIM('01_raw_data'!AB434))="REMOTE",UPPER(TRIM('01_raw_data'!AB434))="WFH",UPPER(TRIM('01_raw_data'!AB434))="WORK FROM HOME"),"Remote",IF(OR(UPPER(TRIM('01_raw_data'!AB434))="ONSITE",UPPER(TRIM('01_raw_data'!AB434))="ON-SITE",UPPER(TRIM('01_raw_data'!AB434))="OFFICE"),"Office"))),"Check")</f>
        <v>Remote</v>
      </c>
      <c r="AD431" t="str">
        <f>IFERROR(VLOOKUP(UPPER(TRIM('01_raw_data'!AC434)),'09_cost_center'!$A$5:$E$19,1,FALSE), "Check")</f>
        <v>EU-CC103</v>
      </c>
      <c r="AE431" t="str">
        <f>IFERROR(IF(OR(UPPER(TRIM('01_raw_data'!AD434))="CONTRACT", UPPER(TRIM('01_raw_data'!AD434))="CONTRACTOR"), "Contract", IF(OR(PROPER(TRIM('01_raw_data'!AD434))="FTE", UPPER(TRIM('01_raw_data'!AD434))="FULL TIME", UPPER(TRIM('01_raw_data'!AD434))="FULL-TIME"), "Full Time", IF(OR(UPPER(TRIM('01_raw_data'!AD434))="INTERN", UPPER(TRIM('01_raw_data'!AD434))="INTERNSHIP"), "Intern", IF(OR(UPPER(TRIM('01_raw_data'!AD434))="PART TIME", UPPER(TRIM('01_raw_data'!AD434))="PART-TIME"), "Part Time")))), "Check")</f>
        <v>Part Time</v>
      </c>
      <c r="AF431">
        <f>IFERROR(IF(AND(VALUE('01_raw_data'!AE434)&gt;=0,VALUE('01_raw_data'!AE434)&lt;=100), VALUE('01_raw_data'!AE434), "Check"), "Check")</f>
        <v>46.1</v>
      </c>
    </row>
    <row r="432" spans="1:32" x14ac:dyDescent="0.2">
      <c r="A432" t="str">
        <f>"E"&amp;TEXT(VALUE(SUBSTITUTE(UPPER(TRIM('01_raw_data'!A435)),"E","")),"0000")</f>
        <v>E0431</v>
      </c>
      <c r="B432" t="str">
        <f>IF('01_raw_data'!B435="", "", PROPER(TRIM('01_raw_data'!B435)))</f>
        <v>Sergio Mulder</v>
      </c>
      <c r="C432" t="str">
        <f>_xlfn.XLOOKUP(PROPER(TRIM('01_raw_data'!C435)),'03_lookups'!$A$4:$A$9,'03_lookups'!$B$4:$B$9,"Needs Review")</f>
        <v>Male</v>
      </c>
      <c r="D432">
        <f>VALUE('01_raw_data'!D435)</f>
        <v>25</v>
      </c>
      <c r="E432" s="17">
        <f>IF(OR('01_raw_data'!E435="", LOWER(TRIM('01_raw_data'!E435))="not available"), "Missing", '01_raw_data'!E435)</f>
        <v>36777</v>
      </c>
      <c r="F432" t="str">
        <f t="shared" si="6"/>
        <v>Valid</v>
      </c>
      <c r="G432" t="str">
        <f>_xlfn.XLOOKUP(UPPER(TRIM('01_raw_data'!F435)),'04_departments'!A435:A490,'04_departments'!C435:C490,"Needs Review")</f>
        <v>Needs Review</v>
      </c>
      <c r="H432" t="str">
        <f>_xlfn.XLOOKUP('01_clean_data'!G432, '04_departments'!$C$5:$C$60,'04_departments'!$D$5:$D$60,"Needs Review")</f>
        <v>Needs Review</v>
      </c>
      <c r="I432" t="str">
        <f>PROPER(TRIM('01_raw_data'!H435))</f>
        <v>People Operations Analyst</v>
      </c>
      <c r="J432" t="str">
        <f>IFERROR(UPPER('01_raw_data'!I435), "")</f>
        <v>L1</v>
      </c>
      <c r="K432" t="str">
        <f>IFERROR(UPPER('01_raw_data'!J435), "")</f>
        <v>M052</v>
      </c>
      <c r="L432" t="str">
        <f>IFERROR(VLOOKUP(K432,'05_manager_mapping'!$A$5:$B$64,2), "Missing")</f>
        <v>Hugo Schulz</v>
      </c>
      <c r="M432" t="str">
        <f>IFERROR(_xlfn.XLOOKUP('01_raw_data'!L435,'06_location_master'!$B$5:$B$60,'06_location_master'!$C$5:$C$60), "Missing Location")</f>
        <v>Barcelona</v>
      </c>
      <c r="N432" t="str">
        <f>IFERROR(_xlfn.XLOOKUP(M432,'06_location_master'!$C$5:$C$60,'06_location_master'!$D$5:$D$60), "Missing Country")</f>
        <v>Spain</v>
      </c>
      <c r="O432" t="str">
        <f>IFERROR(_xlfn.XLOOKUP(M432,'06_location_master'!$C$5:$C$60,'06_location_master'!$E$5:$E$60), "Missing State")</f>
        <v>Catalonia</v>
      </c>
      <c r="P432" s="17">
        <f>IFERROR(--'01_raw_data'!O435,"Missing Date")</f>
        <v>42560</v>
      </c>
      <c r="Q432" s="17" t="str">
        <f>IF(TRIM('01_raw_data'!P435)="","", IFERROR('01_raw_data'!P435, "check"))</f>
        <v/>
      </c>
      <c r="R432" t="str">
        <f>IFERROR(IF(OR(UPPER(TRIM('01_raw_data'!Q435))="A",UPPER(TRIM('01_raw_data'!Q435)="ACTVE"),UPPER(TRIM('01_raw_data'!Q435))="ACTIVE"), "Active", IF(OR(UPPER(TRIM('01_raw_data'!Q435)="INACTIVE"),UPPER(TRIM('01_raw_data'!Q435))="INACTVE"),"Inactive",IF(OR(UPPER(TRIM('01_raw_data'!Q435))="EXITED"), "Exited", IF(OR(UPPER(TRIM('01_raw_data'!Q435))="TERMINATED"), "Terminated", IF(OR(UPPER(TRIM('01_raw_data'!Q435))="LEFT"),"Left",IF(OR(UPPER(TRIM('01_raw_data'!Q435))="RESIGNED"),"Resigned")))))),"Check")</f>
        <v>Active</v>
      </c>
      <c r="S432" s="19">
        <f>IFERROR(IF(VALUE('01_raw_data'!R435)&gt;0,VALUE('01_raw_data'!R435),"Check"),"Check")</f>
        <v>41000</v>
      </c>
      <c r="T432" s="19">
        <f>IFERROR(IF(VALUE('01_raw_data'!S435)&gt;0, VALUE('01_raw_data'!S435), "Check"), "Check")</f>
        <v>800</v>
      </c>
      <c r="U432">
        <f>IFERROR(VLOOKUP(UPPER(TRIM('01_raw_data'!T435)),'07_performance_master'!$A$5:$B$14,2,FALSE),"Check")</f>
        <v>2</v>
      </c>
      <c r="V432">
        <f>IFERROR(IF(VALUE('01_raw_data'!U435)&gt;0,VALUE('01_raw_data'!U435),"Check"),"Check")</f>
        <v>30</v>
      </c>
      <c r="W432">
        <f>IFERROR(IF(VALUE('01_raw_data'!V435)&gt;=0, VALUE('01_raw_data'!V435), "Check"), "Check")</f>
        <v>27</v>
      </c>
      <c r="X432">
        <f>IFERROR(IF(VALUE('01_raw_data'!W435)&gt;=0, VALUE('01_raw_data'!W435),"Check"), "Check")</f>
        <v>4</v>
      </c>
      <c r="Y432">
        <f>IFERROR(IF(AND(VALUE('01_raw_data'!X435)&gt;=0, VALUE('01_raw_data'!X435)&lt;=100), VALUE('01_raw_data'!X435), "Check"), "Check")</f>
        <v>77</v>
      </c>
      <c r="Z432" t="str">
        <f>IFERROR(IF(OR(UPPER(TRIM('01_raw_data'!Y435))="YES", UPPER(TRIM('01_raw_data'!Y435))="PROMOTED"),"Promoted", IF(OR(UPPER(TRIM('01_raw_data'!Y435))="NO",UPPER(TRIM('01_raw_data'!Y435))="NOT PROMOTED"), "Not Promoted", "Check")),"Check")</f>
        <v>Not Promoted</v>
      </c>
      <c r="AA432" t="str">
        <f>IFERROR(PROPER(TRIM('01_raw_data'!Z435)), "")</f>
        <v>Mba</v>
      </c>
      <c r="AB432" t="str">
        <f>IFERROR(PROPER(TRIM('01_raw_data'!AA435)),"")</f>
        <v>Linkedin</v>
      </c>
      <c r="AC432" t="str">
        <f>IFERROR(IF(UPPER(TRIM('01_raw_data'!AB435))="HYBRID","Hybrid",IF(OR(UPPER(TRIM('01_raw_data'!AB435))="REMOTE",UPPER(TRIM('01_raw_data'!AB435))="WFH",UPPER(TRIM('01_raw_data'!AB435))="WORK FROM HOME"),"Remote",IF(OR(UPPER(TRIM('01_raw_data'!AB435))="ONSITE",UPPER(TRIM('01_raw_data'!AB435))="ON-SITE",UPPER(TRIM('01_raw_data'!AB435))="OFFICE"),"Office"))),"Check")</f>
        <v>Hybrid</v>
      </c>
      <c r="AD432" t="str">
        <f>IFERROR(VLOOKUP(UPPER(TRIM('01_raw_data'!AC435)),'09_cost_center'!$A$5:$E$19,1,FALSE), "Check")</f>
        <v>EU-CC302</v>
      </c>
      <c r="AE432" t="str">
        <f>IFERROR(IF(OR(UPPER(TRIM('01_raw_data'!AD435))="CONTRACT", UPPER(TRIM('01_raw_data'!AD435))="CONTRACTOR"), "Contract", IF(OR(PROPER(TRIM('01_raw_data'!AD435))="FTE", UPPER(TRIM('01_raw_data'!AD435))="FULL TIME", UPPER(TRIM('01_raw_data'!AD435))="FULL-TIME"), "Full Time", IF(OR(UPPER(TRIM('01_raw_data'!AD435))="INTERN", UPPER(TRIM('01_raw_data'!AD435))="INTERNSHIP"), "Intern", IF(OR(UPPER(TRIM('01_raw_data'!AD435))="PART TIME", UPPER(TRIM('01_raw_data'!AD435))="PART-TIME"), "Part Time")))), "Check")</f>
        <v>Full Time</v>
      </c>
      <c r="AF432">
        <f>IFERROR(IF(AND(VALUE('01_raw_data'!AE435)&gt;=0,VALUE('01_raw_data'!AE435)&lt;=100), VALUE('01_raw_data'!AE435), "Check"), "Check")</f>
        <v>60.5</v>
      </c>
    </row>
    <row r="433" spans="1:32" x14ac:dyDescent="0.2">
      <c r="A433" t="str">
        <f>"E"&amp;TEXT(VALUE(SUBSTITUTE(UPPER(TRIM('01_raw_data'!A436)),"E","")),"0000")</f>
        <v>E0432</v>
      </c>
      <c r="B433" t="str">
        <f>IF('01_raw_data'!B436="", "", PROPER(TRIM('01_raw_data'!B436)))</f>
        <v>Nils Svensson</v>
      </c>
      <c r="C433" t="str">
        <f>_xlfn.XLOOKUP(PROPER(TRIM('01_raw_data'!C436)),'03_lookups'!$A$4:$A$9,'03_lookups'!$B$4:$B$9,"Needs Review")</f>
        <v>Female</v>
      </c>
      <c r="D433">
        <f>VALUE('01_raw_data'!D436)</f>
        <v>24</v>
      </c>
      <c r="E433" s="17">
        <f>IF(OR('01_raw_data'!E436="", LOWER(TRIM('01_raw_data'!E436))="not available"), "Missing", '01_raw_data'!E436)</f>
        <v>37244</v>
      </c>
      <c r="F433" t="str">
        <f t="shared" si="6"/>
        <v>Valid</v>
      </c>
      <c r="G433" t="str">
        <f>_xlfn.XLOOKUP(UPPER(TRIM('01_raw_data'!F436)),'04_departments'!A436:A491,'04_departments'!C436:C491,"Needs Review")</f>
        <v>Needs Review</v>
      </c>
      <c r="H433" t="str">
        <f>_xlfn.XLOOKUP('01_clean_data'!G433, '04_departments'!$C$5:$C$60,'04_departments'!$D$5:$D$60,"Needs Review")</f>
        <v>Needs Review</v>
      </c>
      <c r="I433" t="str">
        <f>PROPER(TRIM('01_raw_data'!H436))</f>
        <v>Strategy Analyst</v>
      </c>
      <c r="J433" t="str">
        <f>IFERROR(UPPER('01_raw_data'!I436), "")</f>
        <v>L6</v>
      </c>
      <c r="K433" t="str">
        <f>IFERROR(UPPER('01_raw_data'!J436), "")</f>
        <v>M015</v>
      </c>
      <c r="L433" t="str">
        <f>IFERROR(VLOOKUP(K433,'05_manager_mapping'!$A$5:$B$64,2), "Missing")</f>
        <v>Lea Ryan</v>
      </c>
      <c r="M433" t="str">
        <f>IFERROR(_xlfn.XLOOKUP('01_raw_data'!L436,'06_location_master'!$B$5:$B$60,'06_location_master'!$C$5:$C$60), "Missing Location")</f>
        <v>Missing Location</v>
      </c>
      <c r="N433" t="str">
        <f>IFERROR(_xlfn.XLOOKUP(M433,'06_location_master'!$C$5:$C$60,'06_location_master'!$D$5:$D$60), "Missing Country")</f>
        <v>Missing Country</v>
      </c>
      <c r="O433" t="str">
        <f>IFERROR(_xlfn.XLOOKUP(M433,'06_location_master'!$C$5:$C$60,'06_location_master'!$E$5:$E$60), "Missing State")</f>
        <v>Missing State</v>
      </c>
      <c r="P433" s="17">
        <f>IFERROR(--'01_raw_data'!O436,"Missing Date")</f>
        <v>43469</v>
      </c>
      <c r="Q433" s="17" t="str">
        <f>IF(TRIM('01_raw_data'!P436)="","", IFERROR('01_raw_data'!P436, "check"))</f>
        <v>12/12/2024</v>
      </c>
      <c r="R433" t="str">
        <f>IFERROR(IF(OR(UPPER(TRIM('01_raw_data'!Q436))="A",UPPER(TRIM('01_raw_data'!Q436)="ACTVE"),UPPER(TRIM('01_raw_data'!Q436))="ACTIVE"), "Active", IF(OR(UPPER(TRIM('01_raw_data'!Q436)="INACTIVE"),UPPER(TRIM('01_raw_data'!Q436))="INACTVE"),"Inactive",IF(OR(UPPER(TRIM('01_raw_data'!Q436))="EXITED"), "Exited", IF(OR(UPPER(TRIM('01_raw_data'!Q436))="TERMINATED"), "Terminated", IF(OR(UPPER(TRIM('01_raw_data'!Q436))="LEFT"),"Left",IF(OR(UPPER(TRIM('01_raw_data'!Q436))="RESIGNED"),"Resigned")))))),"Check")</f>
        <v>Exited</v>
      </c>
      <c r="S433" s="19">
        <f>IFERROR(IF(VALUE('01_raw_data'!R436)&gt;0,VALUE('01_raw_data'!R436),"Check"),"Check")</f>
        <v>121000</v>
      </c>
      <c r="T433" s="19">
        <f>IFERROR(IF(VALUE('01_raw_data'!S436)&gt;0, VALUE('01_raw_data'!S436), "Check"), "Check")</f>
        <v>7300</v>
      </c>
      <c r="U433">
        <f>IFERROR(VLOOKUP(UPPER(TRIM('01_raw_data'!T436)),'07_performance_master'!$A$5:$B$14,2,FALSE),"Check")</f>
        <v>3</v>
      </c>
      <c r="V433">
        <f>IFERROR(IF(VALUE('01_raw_data'!U436)&gt;0,VALUE('01_raw_data'!U436),"Check"),"Check")</f>
        <v>28</v>
      </c>
      <c r="W433">
        <f>IFERROR(IF(VALUE('01_raw_data'!V436)&gt;=0, VALUE('01_raw_data'!V436), "Check"), "Check")</f>
        <v>0</v>
      </c>
      <c r="X433">
        <f>IFERROR(IF(VALUE('01_raw_data'!W436)&gt;=0, VALUE('01_raw_data'!W436),"Check"), "Check")</f>
        <v>14</v>
      </c>
      <c r="Y433">
        <f>IFERROR(IF(AND(VALUE('01_raw_data'!X436)&gt;=0, VALUE('01_raw_data'!X436)&lt;=100), VALUE('01_raw_data'!X436), "Check"), "Check")</f>
        <v>83</v>
      </c>
      <c r="Z433" t="str">
        <f>IFERROR(IF(OR(UPPER(TRIM('01_raw_data'!Y436))="YES", UPPER(TRIM('01_raw_data'!Y436))="PROMOTED"),"Promoted", IF(OR(UPPER(TRIM('01_raw_data'!Y436))="NO",UPPER(TRIM('01_raw_data'!Y436))="NOT PROMOTED"), "Not Promoted", "Check")),"Check")</f>
        <v>Not Promoted</v>
      </c>
      <c r="AA433" t="str">
        <f>IFERROR(PROPER(TRIM('01_raw_data'!Z436)), "")</f>
        <v>High School</v>
      </c>
      <c r="AB433" t="str">
        <f>IFERROR(PROPER(TRIM('01_raw_data'!AA436)),"")</f>
        <v>University Hiring</v>
      </c>
      <c r="AC433" t="str">
        <f>IFERROR(IF(UPPER(TRIM('01_raw_data'!AB436))="HYBRID","Hybrid",IF(OR(UPPER(TRIM('01_raw_data'!AB436))="REMOTE",UPPER(TRIM('01_raw_data'!AB436))="WFH",UPPER(TRIM('01_raw_data'!AB436))="WORK FROM HOME"),"Remote",IF(OR(UPPER(TRIM('01_raw_data'!AB436))="ONSITE",UPPER(TRIM('01_raw_data'!AB436))="ON-SITE",UPPER(TRIM('01_raw_data'!AB436))="OFFICE"),"Office"))),"Check")</f>
        <v>Hybrid</v>
      </c>
      <c r="AD433" t="str">
        <f>IFERROR(VLOOKUP(UPPER(TRIM('01_raw_data'!AC436)),'09_cost_center'!$A$5:$E$19,1,FALSE), "Check")</f>
        <v>EU-CC303</v>
      </c>
      <c r="AE433" t="str">
        <f>IFERROR(IF(OR(UPPER(TRIM('01_raw_data'!AD436))="CONTRACT", UPPER(TRIM('01_raw_data'!AD436))="CONTRACTOR"), "Contract", IF(OR(PROPER(TRIM('01_raw_data'!AD436))="FTE", UPPER(TRIM('01_raw_data'!AD436))="FULL TIME", UPPER(TRIM('01_raw_data'!AD436))="FULL-TIME"), "Full Time", IF(OR(UPPER(TRIM('01_raw_data'!AD436))="INTERN", UPPER(TRIM('01_raw_data'!AD436))="INTERNSHIP"), "Intern", IF(OR(UPPER(TRIM('01_raw_data'!AD436))="PART TIME", UPPER(TRIM('01_raw_data'!AD436))="PART-TIME"), "Part Time")))), "Check")</f>
        <v>Contract</v>
      </c>
      <c r="AF433">
        <f>IFERROR(IF(AND(VALUE('01_raw_data'!AE436)&gt;=0,VALUE('01_raw_data'!AE436)&lt;=100), VALUE('01_raw_data'!AE436), "Check"), "Check")</f>
        <v>66</v>
      </c>
    </row>
    <row r="434" spans="1:32" x14ac:dyDescent="0.2">
      <c r="A434" t="str">
        <f>"E"&amp;TEXT(VALUE(SUBSTITUTE(UPPER(TRIM('01_raw_data'!A437)),"E","")),"0000")</f>
        <v>E0433</v>
      </c>
      <c r="B434" t="str">
        <f>IF('01_raw_data'!B437="", "", PROPER(TRIM('01_raw_data'!B437)))</f>
        <v>Noah Andersson</v>
      </c>
      <c r="C434" t="str">
        <f>_xlfn.XLOOKUP(PROPER(TRIM('01_raw_data'!C437)),'03_lookups'!$A$4:$A$9,'03_lookups'!$B$4:$B$9,"Needs Review")</f>
        <v>Male</v>
      </c>
      <c r="D434">
        <f>VALUE('01_raw_data'!D437)</f>
        <v>46</v>
      </c>
      <c r="E434" s="17">
        <f>IF(OR('01_raw_data'!E437="", LOWER(TRIM('01_raw_data'!E437))="not available"), "Missing", '01_raw_data'!E437)</f>
        <v>29193</v>
      </c>
      <c r="F434" t="str">
        <f t="shared" si="6"/>
        <v>Valid</v>
      </c>
      <c r="G434" t="str">
        <f>_xlfn.XLOOKUP(UPPER(TRIM('01_raw_data'!F437)),'04_departments'!A437:A492,'04_departments'!C437:C492,"Needs Review")</f>
        <v>Needs Review</v>
      </c>
      <c r="H434" t="str">
        <f>_xlfn.XLOOKUP('01_clean_data'!G434, '04_departments'!$C$5:$C$60,'04_departments'!$D$5:$D$60,"Needs Review")</f>
        <v>Needs Review</v>
      </c>
      <c r="I434" t="str">
        <f>PROPER(TRIM('01_raw_data'!H437))</f>
        <v>People Operations Analyst</v>
      </c>
      <c r="J434" t="str">
        <f>IFERROR(UPPER('01_raw_data'!I437), "")</f>
        <v>L3</v>
      </c>
      <c r="K434" t="str">
        <f>IFERROR(UPPER('01_raw_data'!J437), "")</f>
        <v>M033</v>
      </c>
      <c r="L434" t="str">
        <f>IFERROR(VLOOKUP(K434,'05_manager_mapping'!$A$5:$B$64,2), "Missing")</f>
        <v>Pieter Perez</v>
      </c>
      <c r="M434" t="str">
        <f>IFERROR(_xlfn.XLOOKUP('01_raw_data'!L437,'06_location_master'!$B$5:$B$60,'06_location_master'!$C$5:$C$60), "Missing Location")</f>
        <v>Edinburgh</v>
      </c>
      <c r="N434" t="str">
        <f>IFERROR(_xlfn.XLOOKUP(M434,'06_location_master'!$C$5:$C$60,'06_location_master'!$D$5:$D$60), "Missing Country")</f>
        <v>United Kingdom</v>
      </c>
      <c r="O434" t="str">
        <f>IFERROR(_xlfn.XLOOKUP(M434,'06_location_master'!$C$5:$C$60,'06_location_master'!$E$5:$E$60), "Missing State")</f>
        <v>Scotland</v>
      </c>
      <c r="P434" s="17">
        <f>IFERROR(--'01_raw_data'!O437,"Missing Date")</f>
        <v>43020</v>
      </c>
      <c r="Q434" s="17" t="str">
        <f>IF(TRIM('01_raw_data'!P437)="","", IFERROR('01_raw_data'!P437, "check"))</f>
        <v/>
      </c>
      <c r="R434" t="str">
        <f>IFERROR(IF(OR(UPPER(TRIM('01_raw_data'!Q437))="A",UPPER(TRIM('01_raw_data'!Q437)="ACTVE"),UPPER(TRIM('01_raw_data'!Q437))="ACTIVE"), "Active", IF(OR(UPPER(TRIM('01_raw_data'!Q437)="INACTIVE"),UPPER(TRIM('01_raw_data'!Q437))="INACTVE"),"Inactive",IF(OR(UPPER(TRIM('01_raw_data'!Q437))="EXITED"), "Exited", IF(OR(UPPER(TRIM('01_raw_data'!Q437))="TERMINATED"), "Terminated", IF(OR(UPPER(TRIM('01_raw_data'!Q437))="LEFT"),"Left",IF(OR(UPPER(TRIM('01_raw_data'!Q437))="RESIGNED"),"Resigned")))))),"Check")</f>
        <v>Active</v>
      </c>
      <c r="S434" s="19">
        <f>IFERROR(IF(VALUE('01_raw_data'!R437)&gt;0,VALUE('01_raw_data'!R437),"Check"),"Check")</f>
        <v>71000</v>
      </c>
      <c r="T434" s="19">
        <f>IFERROR(IF(VALUE('01_raw_data'!S437)&gt;0, VALUE('01_raw_data'!S437), "Check"), "Check")</f>
        <v>9900</v>
      </c>
      <c r="U434">
        <f>IFERROR(VLOOKUP(UPPER(TRIM('01_raw_data'!T437)),'07_performance_master'!$A$5:$B$14,2,FALSE),"Check")</f>
        <v>5</v>
      </c>
      <c r="V434">
        <f>IFERROR(IF(VALUE('01_raw_data'!U437)&gt;0,VALUE('01_raw_data'!U437),"Check"),"Check")</f>
        <v>24</v>
      </c>
      <c r="W434" t="str">
        <f>IFERROR(IF(VALUE('01_raw_data'!V437)&gt;=0, VALUE('01_raw_data'!V437), "Check"), "Check")</f>
        <v>Check</v>
      </c>
      <c r="X434">
        <f>IFERROR(IF(VALUE('01_raw_data'!W437)&gt;=0, VALUE('01_raw_data'!W437),"Check"), "Check")</f>
        <v>21</v>
      </c>
      <c r="Y434">
        <f>IFERROR(IF(AND(VALUE('01_raw_data'!X437)&gt;=0, VALUE('01_raw_data'!X437)&lt;=100), VALUE('01_raw_data'!X437), "Check"), "Check")</f>
        <v>75</v>
      </c>
      <c r="Z434" t="str">
        <f>IFERROR(IF(OR(UPPER(TRIM('01_raw_data'!Y437))="YES", UPPER(TRIM('01_raw_data'!Y437))="PROMOTED"),"Promoted", IF(OR(UPPER(TRIM('01_raw_data'!Y437))="NO",UPPER(TRIM('01_raw_data'!Y437))="NOT PROMOTED"), "Not Promoted", "Check")),"Check")</f>
        <v>Not Promoted</v>
      </c>
      <c r="AA434" t="str">
        <f>IFERROR(PROPER(TRIM('01_raw_data'!Z437)), "")</f>
        <v>Master'S</v>
      </c>
      <c r="AB434" t="str">
        <f>IFERROR(PROPER(TRIM('01_raw_data'!AA437)),"")</f>
        <v>Linkedin</v>
      </c>
      <c r="AC434" t="str">
        <f>IFERROR(IF(UPPER(TRIM('01_raw_data'!AB437))="HYBRID","Hybrid",IF(OR(UPPER(TRIM('01_raw_data'!AB437))="REMOTE",UPPER(TRIM('01_raw_data'!AB437))="WFH",UPPER(TRIM('01_raw_data'!AB437))="WORK FROM HOME"),"Remote",IF(OR(UPPER(TRIM('01_raw_data'!AB437))="ONSITE",UPPER(TRIM('01_raw_data'!AB437))="ON-SITE",UPPER(TRIM('01_raw_data'!AB437))="OFFICE"),"Office"))),"Check")</f>
        <v>Remote</v>
      </c>
      <c r="AD434" t="str">
        <f>IFERROR(VLOOKUP(UPPER(TRIM('01_raw_data'!AC437)),'09_cost_center'!$A$5:$E$19,1,FALSE), "Check")</f>
        <v>EU-CC302</v>
      </c>
      <c r="AE434" t="str">
        <f>IFERROR(IF(OR(UPPER(TRIM('01_raw_data'!AD437))="CONTRACT", UPPER(TRIM('01_raw_data'!AD437))="CONTRACTOR"), "Contract", IF(OR(PROPER(TRIM('01_raw_data'!AD437))="FTE", UPPER(TRIM('01_raw_data'!AD437))="FULL TIME", UPPER(TRIM('01_raw_data'!AD437))="FULL-TIME"), "Full Time", IF(OR(UPPER(TRIM('01_raw_data'!AD437))="INTERN", UPPER(TRIM('01_raw_data'!AD437))="INTERNSHIP"), "Intern", IF(OR(UPPER(TRIM('01_raw_data'!AD437))="PART TIME", UPPER(TRIM('01_raw_data'!AD437))="PART-TIME"), "Part Time")))), "Check")</f>
        <v>Full Time</v>
      </c>
      <c r="AF434">
        <f>IFERROR(IF(AND(VALUE('01_raw_data'!AE437)&gt;=0,VALUE('01_raw_data'!AE437)&lt;=100), VALUE('01_raw_data'!AE437), "Check"), "Check")</f>
        <v>77.2</v>
      </c>
    </row>
    <row r="435" spans="1:32" x14ac:dyDescent="0.2">
      <c r="A435" t="str">
        <f>"E"&amp;TEXT(VALUE(SUBSTITUTE(UPPER(TRIM('01_raw_data'!A438)),"E","")),"0000")</f>
        <v>E0434</v>
      </c>
      <c r="B435" t="str">
        <f>IF('01_raw_data'!B438="", "", PROPER(TRIM('01_raw_data'!B438)))</f>
        <v>Bram Thomas</v>
      </c>
      <c r="C435" t="str">
        <f>_xlfn.XLOOKUP(PROPER(TRIM('01_raw_data'!C438)),'03_lookups'!$A$4:$A$9,'03_lookups'!$B$4:$B$9,"Needs Review")</f>
        <v>Male</v>
      </c>
      <c r="D435">
        <f>VALUE('01_raw_data'!D438)</f>
        <v>30</v>
      </c>
      <c r="E435" s="17" t="str">
        <f>IF(OR('01_raw_data'!E438="", LOWER(TRIM('01_raw_data'!E438))="not available"), "Missing", '01_raw_data'!E438)</f>
        <v>1995/11/03</v>
      </c>
      <c r="F435" t="str">
        <f t="shared" si="6"/>
        <v>Needs Review</v>
      </c>
      <c r="G435" t="str">
        <f>_xlfn.XLOOKUP(UPPER(TRIM('01_raw_data'!F438)),'04_departments'!A438:A493,'04_departments'!C438:C493,"Needs Review")</f>
        <v>Needs Review</v>
      </c>
      <c r="H435" t="str">
        <f>_xlfn.XLOOKUP('01_clean_data'!G435, '04_departments'!$C$5:$C$60,'04_departments'!$D$5:$D$60,"Needs Review")</f>
        <v>Needs Review</v>
      </c>
      <c r="I435" t="str">
        <f>PROPER(TRIM('01_raw_data'!H438))</f>
        <v>Associate Product Manager</v>
      </c>
      <c r="J435" t="str">
        <f>IFERROR(UPPER('01_raw_data'!I438), "")</f>
        <v xml:space="preserve"> L1 </v>
      </c>
      <c r="K435" t="str">
        <f>IFERROR(UPPER('01_raw_data'!J438), "")</f>
        <v>M028</v>
      </c>
      <c r="L435" t="str">
        <f>IFERROR(VLOOKUP(K435,'05_manager_mapping'!$A$5:$B$64,2), "Missing")</f>
        <v>Sara Fernandes</v>
      </c>
      <c r="M435" t="str">
        <f>IFERROR(_xlfn.XLOOKUP('01_raw_data'!L438,'06_location_master'!$B$5:$B$60,'06_location_master'!$C$5:$C$60), "Missing Location")</f>
        <v>Missing Location</v>
      </c>
      <c r="N435" t="str">
        <f>IFERROR(_xlfn.XLOOKUP(M435,'06_location_master'!$C$5:$C$60,'06_location_master'!$D$5:$D$60), "Missing Country")</f>
        <v>Missing Country</v>
      </c>
      <c r="O435" t="str">
        <f>IFERROR(_xlfn.XLOOKUP(M435,'06_location_master'!$C$5:$C$60,'06_location_master'!$E$5:$E$60), "Missing State")</f>
        <v>Missing State</v>
      </c>
      <c r="P435" s="17">
        <f>IFERROR(--'01_raw_data'!O438,"Missing Date")</f>
        <v>42932</v>
      </c>
      <c r="Q435" s="17" t="str">
        <f>IF(TRIM('01_raw_data'!P438)="","", IFERROR('01_raw_data'!P438, "check"))</f>
        <v/>
      </c>
      <c r="R435" t="str">
        <f>IFERROR(IF(OR(UPPER(TRIM('01_raw_data'!Q438))="A",UPPER(TRIM('01_raw_data'!Q438)="ACTVE"),UPPER(TRIM('01_raw_data'!Q438))="ACTIVE"), "Active", IF(OR(UPPER(TRIM('01_raw_data'!Q438)="INACTIVE"),UPPER(TRIM('01_raw_data'!Q438))="INACTVE"),"Inactive",IF(OR(UPPER(TRIM('01_raw_data'!Q438))="EXITED"), "Exited", IF(OR(UPPER(TRIM('01_raw_data'!Q438))="TERMINATED"), "Terminated", IF(OR(UPPER(TRIM('01_raw_data'!Q438))="LEFT"),"Left",IF(OR(UPPER(TRIM('01_raw_data'!Q438))="RESIGNED"),"Resigned")))))),"Check")</f>
        <v>Active</v>
      </c>
      <c r="S435" s="19">
        <f>IFERROR(IF(VALUE('01_raw_data'!R438)&gt;0,VALUE('01_raw_data'!R438),"Check"),"Check")</f>
        <v>40000</v>
      </c>
      <c r="T435" s="19">
        <f>IFERROR(IF(VALUE('01_raw_data'!S438)&gt;0, VALUE('01_raw_data'!S438), "Check"), "Check")</f>
        <v>800</v>
      </c>
      <c r="U435">
        <f>IFERROR(VLOOKUP(UPPER(TRIM('01_raw_data'!T438)),'07_performance_master'!$A$5:$B$14,2,FALSE),"Check")</f>
        <v>2</v>
      </c>
      <c r="V435">
        <f>IFERROR(IF(VALUE('01_raw_data'!U438)&gt;0,VALUE('01_raw_data'!U438),"Check"),"Check")</f>
        <v>31</v>
      </c>
      <c r="W435">
        <f>IFERROR(IF(VALUE('01_raw_data'!V438)&gt;=0, VALUE('01_raw_data'!V438), "Check"), "Check")</f>
        <v>13</v>
      </c>
      <c r="X435">
        <f>IFERROR(IF(VALUE('01_raw_data'!W438)&gt;=0, VALUE('01_raw_data'!W438),"Check"), "Check")</f>
        <v>7</v>
      </c>
      <c r="Y435">
        <f>IFERROR(IF(AND(VALUE('01_raw_data'!X438)&gt;=0, VALUE('01_raw_data'!X438)&lt;=100), VALUE('01_raw_data'!X438), "Check"), "Check")</f>
        <v>37</v>
      </c>
      <c r="Z435" t="str">
        <f>IFERROR(IF(OR(UPPER(TRIM('01_raw_data'!Y438))="YES", UPPER(TRIM('01_raw_data'!Y438))="PROMOTED"),"Promoted", IF(OR(UPPER(TRIM('01_raw_data'!Y438))="NO",UPPER(TRIM('01_raw_data'!Y438))="NOT PROMOTED"), "Not Promoted", "Check")),"Check")</f>
        <v>Not Promoted</v>
      </c>
      <c r="AA435" t="str">
        <f>IFERROR(PROPER(TRIM('01_raw_data'!Z438)), "")</f>
        <v>Master'S</v>
      </c>
      <c r="AB435" t="str">
        <f>IFERROR(PROPER(TRIM('01_raw_data'!AA438)),"")</f>
        <v>University Hiring</v>
      </c>
      <c r="AC435" t="str">
        <f>IFERROR(IF(UPPER(TRIM('01_raw_data'!AB438))="HYBRID","Hybrid",IF(OR(UPPER(TRIM('01_raw_data'!AB438))="REMOTE",UPPER(TRIM('01_raw_data'!AB438))="WFH",UPPER(TRIM('01_raw_data'!AB438))="WORK FROM HOME"),"Remote",IF(OR(UPPER(TRIM('01_raw_data'!AB438))="ONSITE",UPPER(TRIM('01_raw_data'!AB438))="ON-SITE",UPPER(TRIM('01_raw_data'!AB438))="OFFICE"),"Office"))),"Check")</f>
        <v>Hybrid</v>
      </c>
      <c r="AD435" t="str">
        <f>IFERROR(VLOOKUP(UPPER(TRIM('01_raw_data'!AC438)),'09_cost_center'!$A$5:$E$19,1,FALSE), "Check")</f>
        <v>EU-CC102</v>
      </c>
      <c r="AE435" t="str">
        <f>IFERROR(IF(OR(UPPER(TRIM('01_raw_data'!AD438))="CONTRACT", UPPER(TRIM('01_raw_data'!AD438))="CONTRACTOR"), "Contract", IF(OR(PROPER(TRIM('01_raw_data'!AD438))="FTE", UPPER(TRIM('01_raw_data'!AD438))="FULL TIME", UPPER(TRIM('01_raw_data'!AD438))="FULL-TIME"), "Full Time", IF(OR(UPPER(TRIM('01_raw_data'!AD438))="INTERN", UPPER(TRIM('01_raw_data'!AD438))="INTERNSHIP"), "Intern", IF(OR(UPPER(TRIM('01_raw_data'!AD438))="PART TIME", UPPER(TRIM('01_raw_data'!AD438))="PART-TIME"), "Part Time")))), "Check")</f>
        <v>Full Time</v>
      </c>
      <c r="AF435">
        <f>IFERROR(IF(AND(VALUE('01_raw_data'!AE438)&gt;=0,VALUE('01_raw_data'!AE438)&lt;=100), VALUE('01_raw_data'!AE438), "Check"), "Check")</f>
        <v>45.2</v>
      </c>
    </row>
    <row r="436" spans="1:32" x14ac:dyDescent="0.2">
      <c r="A436" t="str">
        <f>"E"&amp;TEXT(VALUE(SUBSTITUTE(UPPER(TRIM('01_raw_data'!A439)),"E","")),"0000")</f>
        <v>E0435</v>
      </c>
      <c r="B436" t="str">
        <f>IF('01_raw_data'!B439="", "", PROPER(TRIM('01_raw_data'!B439)))</f>
        <v>Hanna Fernandes</v>
      </c>
      <c r="C436" t="str">
        <f>_xlfn.XLOOKUP(PROPER(TRIM('01_raw_data'!C439)),'03_lookups'!$A$4:$A$9,'03_lookups'!$B$4:$B$9,"Needs Review")</f>
        <v>Female</v>
      </c>
      <c r="D436">
        <f>VALUE('01_raw_data'!D439)</f>
        <v>37</v>
      </c>
      <c r="E436" s="17">
        <f>IF(OR('01_raw_data'!E439="", LOWER(TRIM('01_raw_data'!E439))="not available"), "Missing", '01_raw_data'!E439)</f>
        <v>32404</v>
      </c>
      <c r="F436" t="str">
        <f t="shared" si="6"/>
        <v>Valid</v>
      </c>
      <c r="G436" t="str">
        <f>_xlfn.XLOOKUP(UPPER(TRIM('01_raw_data'!F439)),'04_departments'!A439:A494,'04_departments'!C439:C494,"Needs Review")</f>
        <v>Needs Review</v>
      </c>
      <c r="H436" t="str">
        <f>_xlfn.XLOOKUP('01_clean_data'!G436, '04_departments'!$C$5:$C$60,'04_departments'!$D$5:$D$60,"Needs Review")</f>
        <v>Needs Review</v>
      </c>
      <c r="I436" t="str">
        <f>PROPER(TRIM('01_raw_data'!H439))</f>
        <v>Compliance Analyst</v>
      </c>
      <c r="J436" t="str">
        <f>IFERROR(UPPER('01_raw_data'!I439), "")</f>
        <v>L2</v>
      </c>
      <c r="K436" t="str">
        <f>IFERROR(UPPER('01_raw_data'!J439), "")</f>
        <v>M012</v>
      </c>
      <c r="L436" t="str">
        <f>IFERROR(VLOOKUP(K436,'05_manager_mapping'!$A$5:$B$64,2), "Missing")</f>
        <v>Zofia Petit</v>
      </c>
      <c r="M436" t="str">
        <f>IFERROR(_xlfn.XLOOKUP('01_raw_data'!L439,'06_location_master'!$B$5:$B$60,'06_location_master'!$C$5:$C$60), "Missing Location")</f>
        <v>Frankfurt</v>
      </c>
      <c r="N436" t="str">
        <f>IFERROR(_xlfn.XLOOKUP(M436,'06_location_master'!$C$5:$C$60,'06_location_master'!$D$5:$D$60), "Missing Country")</f>
        <v>Germany</v>
      </c>
      <c r="O436" t="str">
        <f>IFERROR(_xlfn.XLOOKUP(M436,'06_location_master'!$C$5:$C$60,'06_location_master'!$E$5:$E$60), "Missing State")</f>
        <v>Hesse</v>
      </c>
      <c r="P436" s="17">
        <f>IFERROR(--'01_raw_data'!O439,"Missing Date")</f>
        <v>44485</v>
      </c>
      <c r="Q436" s="17" t="str">
        <f>IF(TRIM('01_raw_data'!P439)="","", IFERROR('01_raw_data'!P439, "check"))</f>
        <v/>
      </c>
      <c r="R436" t="str">
        <f>IFERROR(IF(OR(UPPER(TRIM('01_raw_data'!Q439))="A",UPPER(TRIM('01_raw_data'!Q439)="ACTVE"),UPPER(TRIM('01_raw_data'!Q439))="ACTIVE"), "Active", IF(OR(UPPER(TRIM('01_raw_data'!Q439)="INACTIVE"),UPPER(TRIM('01_raw_data'!Q439))="INACTVE"),"Inactive",IF(OR(UPPER(TRIM('01_raw_data'!Q439))="EXITED"), "Exited", IF(OR(UPPER(TRIM('01_raw_data'!Q439))="TERMINATED"), "Terminated", IF(OR(UPPER(TRIM('01_raw_data'!Q439))="LEFT"),"Left",IF(OR(UPPER(TRIM('01_raw_data'!Q439))="RESIGNED"),"Resigned")))))),"Check")</f>
        <v>Active</v>
      </c>
      <c r="S436" s="19">
        <f>IFERROR(IF(VALUE('01_raw_data'!R439)&gt;0,VALUE('01_raw_data'!R439),"Check"),"Check")</f>
        <v>53000</v>
      </c>
      <c r="T436" s="19">
        <f>IFERROR(IF(VALUE('01_raw_data'!S439)&gt;0, VALUE('01_raw_data'!S439), "Check"), "Check")</f>
        <v>1100</v>
      </c>
      <c r="U436">
        <f>IFERROR(VLOOKUP(UPPER(TRIM('01_raw_data'!T439)),'07_performance_master'!$A$5:$B$14,2,FALSE),"Check")</f>
        <v>2</v>
      </c>
      <c r="V436">
        <f>IFERROR(IF(VALUE('01_raw_data'!U439)&gt;0,VALUE('01_raw_data'!U439),"Check"),"Check")</f>
        <v>32</v>
      </c>
      <c r="W436">
        <f>IFERROR(IF(VALUE('01_raw_data'!V439)&gt;=0, VALUE('01_raw_data'!V439), "Check"), "Check")</f>
        <v>14</v>
      </c>
      <c r="X436">
        <f>IFERROR(IF(VALUE('01_raw_data'!W439)&gt;=0, VALUE('01_raw_data'!W439),"Check"), "Check")</f>
        <v>11</v>
      </c>
      <c r="Y436" t="str">
        <f>IFERROR(IF(AND(VALUE('01_raw_data'!X439)&gt;=0, VALUE('01_raw_data'!X439)&lt;=100), VALUE('01_raw_data'!X439), "Check"), "Check")</f>
        <v>Check</v>
      </c>
      <c r="Z436" t="str">
        <f>IFERROR(IF(OR(UPPER(TRIM('01_raw_data'!Y439))="YES", UPPER(TRIM('01_raw_data'!Y439))="PROMOTED"),"Promoted", IF(OR(UPPER(TRIM('01_raw_data'!Y439))="NO",UPPER(TRIM('01_raw_data'!Y439))="NOT PROMOTED"), "Not Promoted", "Check")),"Check")</f>
        <v>Not Promoted</v>
      </c>
      <c r="AA436" t="str">
        <f>IFERROR(PROPER(TRIM('01_raw_data'!Z439)), "")</f>
        <v>Bachelor'S</v>
      </c>
      <c r="AB436" t="str">
        <f>IFERROR(PROPER(TRIM('01_raw_data'!AA439)),"")</f>
        <v>Indeed</v>
      </c>
      <c r="AC436" t="str">
        <f>IFERROR(IF(UPPER(TRIM('01_raw_data'!AB439))="HYBRID","Hybrid",IF(OR(UPPER(TRIM('01_raw_data'!AB439))="REMOTE",UPPER(TRIM('01_raw_data'!AB439))="WFH",UPPER(TRIM('01_raw_data'!AB439))="WORK FROM HOME"),"Remote",IF(OR(UPPER(TRIM('01_raw_data'!AB439))="ONSITE",UPPER(TRIM('01_raw_data'!AB439))="ON-SITE",UPPER(TRIM('01_raw_data'!AB439))="OFFICE"),"Office"))),"Check")</f>
        <v>Office</v>
      </c>
      <c r="AD436" t="str">
        <f>IFERROR(VLOOKUP(UPPER(TRIM('01_raw_data'!AC439)),'09_cost_center'!$A$5:$E$19,1,FALSE), "Check")</f>
        <v>EU-CC502</v>
      </c>
      <c r="AE436" t="str">
        <f>IFERROR(IF(OR(UPPER(TRIM('01_raw_data'!AD439))="CONTRACT", UPPER(TRIM('01_raw_data'!AD439))="CONTRACTOR"), "Contract", IF(OR(PROPER(TRIM('01_raw_data'!AD439))="FTE", UPPER(TRIM('01_raw_data'!AD439))="FULL TIME", UPPER(TRIM('01_raw_data'!AD439))="FULL-TIME"), "Full Time", IF(OR(UPPER(TRIM('01_raw_data'!AD439))="INTERN", UPPER(TRIM('01_raw_data'!AD439))="INTERNSHIP"), "Intern", IF(OR(UPPER(TRIM('01_raw_data'!AD439))="PART TIME", UPPER(TRIM('01_raw_data'!AD439))="PART-TIME"), "Part Time")))), "Check")</f>
        <v>Full Time</v>
      </c>
      <c r="AF436">
        <f>IFERROR(IF(AND(VALUE('01_raw_data'!AE439)&gt;=0,VALUE('01_raw_data'!AE439)&lt;=100), VALUE('01_raw_data'!AE439), "Check"), "Check")</f>
        <v>48</v>
      </c>
    </row>
    <row r="437" spans="1:32" x14ac:dyDescent="0.2">
      <c r="A437" t="str">
        <f>"E"&amp;TEXT(VALUE(SUBSTITUTE(UPPER(TRIM('01_raw_data'!A440)),"E","")),"0000")</f>
        <v>E0436</v>
      </c>
      <c r="B437" t="str">
        <f>IF('01_raw_data'!B440="", "", PROPER(TRIM('01_raw_data'!B440)))</f>
        <v>Aurora Walsh</v>
      </c>
      <c r="C437" t="str">
        <f>_xlfn.XLOOKUP(PROPER(TRIM('01_raw_data'!C440)),'03_lookups'!$A$4:$A$9,'03_lookups'!$B$4:$B$9,"Needs Review")</f>
        <v>Female</v>
      </c>
      <c r="D437">
        <f>VALUE('01_raw_data'!D440)</f>
        <v>29</v>
      </c>
      <c r="E437" s="17" t="str">
        <f>IF(OR('01_raw_data'!E440="", LOWER(TRIM('01_raw_data'!E440))="not available"), "Missing", '01_raw_data'!E440)</f>
        <v>06-04-1997</v>
      </c>
      <c r="F437" t="str">
        <f t="shared" si="6"/>
        <v>Needs Review</v>
      </c>
      <c r="G437" t="str">
        <f>_xlfn.XLOOKUP(UPPER(TRIM('01_raw_data'!F440)),'04_departments'!A440:A495,'04_departments'!C440:C495,"Needs Review")</f>
        <v>Needs Review</v>
      </c>
      <c r="H437" t="str">
        <f>_xlfn.XLOOKUP('01_clean_data'!G437, '04_departments'!$C$5:$C$60,'04_departments'!$D$5:$D$60,"Needs Review")</f>
        <v>Needs Review</v>
      </c>
      <c r="I437" t="str">
        <f>PROPER(TRIM('01_raw_data'!H440))</f>
        <v>Client Success Associate</v>
      </c>
      <c r="J437" t="str">
        <f>IFERROR(UPPER('01_raw_data'!I440), "")</f>
        <v>L1</v>
      </c>
      <c r="K437" t="str">
        <f>IFERROR(UPPER('01_raw_data'!J440), "")</f>
        <v>M054</v>
      </c>
      <c r="L437" t="str">
        <f>IFERROR(VLOOKUP(K437,'05_manager_mapping'!$A$5:$B$64,2), "Missing")</f>
        <v>Isla Eriksson</v>
      </c>
      <c r="M437" t="str">
        <f>IFERROR(_xlfn.XLOOKUP('01_raw_data'!L440,'06_location_master'!$B$5:$B$60,'06_location_master'!$C$5:$C$60), "Missing Location")</f>
        <v>Munich</v>
      </c>
      <c r="N437" t="str">
        <f>IFERROR(_xlfn.XLOOKUP(M437,'06_location_master'!$C$5:$C$60,'06_location_master'!$D$5:$D$60), "Missing Country")</f>
        <v>Germany</v>
      </c>
      <c r="O437" t="str">
        <f>IFERROR(_xlfn.XLOOKUP(M437,'06_location_master'!$C$5:$C$60,'06_location_master'!$E$5:$E$60), "Missing State")</f>
        <v>Bavaria</v>
      </c>
      <c r="P437" s="17">
        <f>IFERROR(--'01_raw_data'!O440,"Missing Date")</f>
        <v>45666</v>
      </c>
      <c r="Q437" s="17" t="str">
        <f>IF(TRIM('01_raw_data'!P440)="","", IFERROR('01_raw_data'!P440, "check"))</f>
        <v/>
      </c>
      <c r="R437" t="str">
        <f>IFERROR(IF(OR(UPPER(TRIM('01_raw_data'!Q440))="A",UPPER(TRIM('01_raw_data'!Q440)="ACTVE"),UPPER(TRIM('01_raw_data'!Q440))="ACTIVE"), "Active", IF(OR(UPPER(TRIM('01_raw_data'!Q440)="INACTIVE"),UPPER(TRIM('01_raw_data'!Q440))="INACTVE"),"Inactive",IF(OR(UPPER(TRIM('01_raw_data'!Q440))="EXITED"), "Exited", IF(OR(UPPER(TRIM('01_raw_data'!Q440))="TERMINATED"), "Terminated", IF(OR(UPPER(TRIM('01_raw_data'!Q440))="LEFT"),"Left",IF(OR(UPPER(TRIM('01_raw_data'!Q440))="RESIGNED"),"Resigned")))))),"Check")</f>
        <v>Active</v>
      </c>
      <c r="S437" s="19">
        <f>IFERROR(IF(VALUE('01_raw_data'!R440)&gt;0,VALUE('01_raw_data'!R440),"Check"),"Check")</f>
        <v>43000</v>
      </c>
      <c r="T437" s="19" t="str">
        <f>IFERROR(IF(VALUE('01_raw_data'!S440)&gt;0, VALUE('01_raw_data'!S440), "Check"), "Check")</f>
        <v>Check</v>
      </c>
      <c r="U437">
        <f>IFERROR(VLOOKUP(UPPER(TRIM('01_raw_data'!T440)),'07_performance_master'!$A$5:$B$14,2,FALSE),"Check")</f>
        <v>1</v>
      </c>
      <c r="V437">
        <f>IFERROR(IF(VALUE('01_raw_data'!U440)&gt;0,VALUE('01_raw_data'!U440),"Check"),"Check")</f>
        <v>14</v>
      </c>
      <c r="W437">
        <f>IFERROR(IF(VALUE('01_raw_data'!V440)&gt;=0, VALUE('01_raw_data'!V440), "Check"), "Check")</f>
        <v>20</v>
      </c>
      <c r="X437">
        <f>IFERROR(IF(VALUE('01_raw_data'!W440)&gt;=0, VALUE('01_raw_data'!W440),"Check"), "Check")</f>
        <v>13</v>
      </c>
      <c r="Y437" t="str">
        <f>IFERROR(IF(AND(VALUE('01_raw_data'!X440)&gt;=0, VALUE('01_raw_data'!X440)&lt;=100), VALUE('01_raw_data'!X440), "Check"), "Check")</f>
        <v>Check</v>
      </c>
      <c r="Z437" t="str">
        <f>IFERROR(IF(OR(UPPER(TRIM('01_raw_data'!Y440))="YES", UPPER(TRIM('01_raw_data'!Y440))="PROMOTED"),"Promoted", IF(OR(UPPER(TRIM('01_raw_data'!Y440))="NO",UPPER(TRIM('01_raw_data'!Y440))="NOT PROMOTED"), "Not Promoted", "Check")),"Check")</f>
        <v>Not Promoted</v>
      </c>
      <c r="AA437" t="str">
        <f>IFERROR(PROPER(TRIM('01_raw_data'!Z440)), "")</f>
        <v>Master'S</v>
      </c>
      <c r="AB437" t="str">
        <f>IFERROR(PROPER(TRIM('01_raw_data'!AA440)),"")</f>
        <v>Linkedin</v>
      </c>
      <c r="AC437" t="str">
        <f>IFERROR(IF(UPPER(TRIM('01_raw_data'!AB440))="HYBRID","Hybrid",IF(OR(UPPER(TRIM('01_raw_data'!AB440))="REMOTE",UPPER(TRIM('01_raw_data'!AB440))="WFH",UPPER(TRIM('01_raw_data'!AB440))="WORK FROM HOME"),"Remote",IF(OR(UPPER(TRIM('01_raw_data'!AB440))="ONSITE",UPPER(TRIM('01_raw_data'!AB440))="ON-SITE",UPPER(TRIM('01_raw_data'!AB440))="OFFICE"),"Office"))),"Check")</f>
        <v>Hybrid</v>
      </c>
      <c r="AD437" t="str">
        <f>IFERROR(VLOOKUP(UPPER(TRIM('01_raw_data'!AC440)),'09_cost_center'!$A$5:$E$19,1,FALSE), "Check")</f>
        <v>EU-CC202</v>
      </c>
      <c r="AE437" t="str">
        <f>IFERROR(IF(OR(UPPER(TRIM('01_raw_data'!AD440))="CONTRACT", UPPER(TRIM('01_raw_data'!AD440))="CONTRACTOR"), "Contract", IF(OR(PROPER(TRIM('01_raw_data'!AD440))="FTE", UPPER(TRIM('01_raw_data'!AD440))="FULL TIME", UPPER(TRIM('01_raw_data'!AD440))="FULL-TIME"), "Full Time", IF(OR(UPPER(TRIM('01_raw_data'!AD440))="INTERN", UPPER(TRIM('01_raw_data'!AD440))="INTERNSHIP"), "Intern", IF(OR(UPPER(TRIM('01_raw_data'!AD440))="PART TIME", UPPER(TRIM('01_raw_data'!AD440))="PART-TIME"), "Part Time")))), "Check")</f>
        <v>Full Time</v>
      </c>
      <c r="AF437">
        <f>IFERROR(IF(AND(VALUE('01_raw_data'!AE440)&gt;=0,VALUE('01_raw_data'!AE440)&lt;=100), VALUE('01_raw_data'!AE440), "Check"), "Check")</f>
        <v>38</v>
      </c>
    </row>
    <row r="438" spans="1:32" x14ac:dyDescent="0.2">
      <c r="A438" t="str">
        <f>"E"&amp;TEXT(VALUE(SUBSTITUTE(UPPER(TRIM('01_raw_data'!A441)),"E","")),"0000")</f>
        <v>E0437</v>
      </c>
      <c r="B438" t="str">
        <f>IF('01_raw_data'!B441="", "", PROPER(TRIM('01_raw_data'!B441)))</f>
        <v>Wojciech Brown</v>
      </c>
      <c r="C438" t="str">
        <f>_xlfn.XLOOKUP(PROPER(TRIM('01_raw_data'!C441)),'03_lookups'!$A$4:$A$9,'03_lookups'!$B$4:$B$9,"Needs Review")</f>
        <v>Female</v>
      </c>
      <c r="D438">
        <f>VALUE('01_raw_data'!D441)</f>
        <v>43</v>
      </c>
      <c r="E438" s="17" t="str">
        <f>IF(OR('01_raw_data'!E441="", LOWER(TRIM('01_raw_data'!E441))="not available"), "Missing", '01_raw_data'!E441)</f>
        <v>01-31-1983</v>
      </c>
      <c r="F438" t="str">
        <f t="shared" si="6"/>
        <v>Needs Review</v>
      </c>
      <c r="G438" t="str">
        <f>_xlfn.XLOOKUP(UPPER(TRIM('01_raw_data'!F441)),'04_departments'!A441:A496,'04_departments'!C441:C496,"Needs Review")</f>
        <v>Needs Review</v>
      </c>
      <c r="H438" t="str">
        <f>_xlfn.XLOOKUP('01_clean_data'!G438, '04_departments'!$C$5:$C$60,'04_departments'!$D$5:$D$60,"Needs Review")</f>
        <v>Needs Review</v>
      </c>
      <c r="I438" t="str">
        <f>PROPER(TRIM('01_raw_data'!H441))</f>
        <v>Operations Analyst</v>
      </c>
      <c r="J438" t="str">
        <f>IFERROR(UPPER('01_raw_data'!I441), "")</f>
        <v>L3</v>
      </c>
      <c r="K438" t="str">
        <f>IFERROR(UPPER('01_raw_data'!J441), "")</f>
        <v>M017</v>
      </c>
      <c r="L438" t="str">
        <f>IFERROR(VLOOKUP(K438,'05_manager_mapping'!$A$5:$B$64,2), "Missing")</f>
        <v>Ines Karlsson</v>
      </c>
      <c r="M438" t="str">
        <f>IFERROR(_xlfn.XLOOKUP('01_raw_data'!L441,'06_location_master'!$B$5:$B$60,'06_location_master'!$C$5:$C$60), "Missing Location")</f>
        <v>Gothenburg</v>
      </c>
      <c r="N438" t="str">
        <f>IFERROR(_xlfn.XLOOKUP(M438,'06_location_master'!$C$5:$C$60,'06_location_master'!$D$5:$D$60), "Missing Country")</f>
        <v>Sweden</v>
      </c>
      <c r="O438" t="str">
        <f>IFERROR(_xlfn.XLOOKUP(M438,'06_location_master'!$C$5:$C$60,'06_location_master'!$E$5:$E$60), "Missing State")</f>
        <v>Vastra Gotaland</v>
      </c>
      <c r="P438" s="17">
        <f>IFERROR(--'01_raw_data'!O441,"Missing Date")</f>
        <v>45133</v>
      </c>
      <c r="Q438" s="17" t="str">
        <f>IF(TRIM('01_raw_data'!P441)="","", IFERROR('01_raw_data'!P441, "check"))</f>
        <v/>
      </c>
      <c r="R438" t="str">
        <f>IFERROR(IF(OR(UPPER(TRIM('01_raw_data'!Q441))="A",UPPER(TRIM('01_raw_data'!Q441)="ACTVE"),UPPER(TRIM('01_raw_data'!Q441))="ACTIVE"), "Active", IF(OR(UPPER(TRIM('01_raw_data'!Q441)="INACTIVE"),UPPER(TRIM('01_raw_data'!Q441))="INACTVE"),"Inactive",IF(OR(UPPER(TRIM('01_raw_data'!Q441))="EXITED"), "Exited", IF(OR(UPPER(TRIM('01_raw_data'!Q441))="TERMINATED"), "Terminated", IF(OR(UPPER(TRIM('01_raw_data'!Q441))="LEFT"),"Left",IF(OR(UPPER(TRIM('01_raw_data'!Q441))="RESIGNED"),"Resigned")))))),"Check")</f>
        <v>Active</v>
      </c>
      <c r="S438" s="19">
        <f>IFERROR(IF(VALUE('01_raw_data'!R441)&gt;0,VALUE('01_raw_data'!R441),"Check"),"Check")</f>
        <v>79000</v>
      </c>
      <c r="T438" s="19">
        <f>IFERROR(IF(VALUE('01_raw_data'!S441)&gt;0, VALUE('01_raw_data'!S441), "Check"), "Check")</f>
        <v>1600</v>
      </c>
      <c r="U438">
        <f>IFERROR(VLOOKUP(UPPER(TRIM('01_raw_data'!T441)),'07_performance_master'!$A$5:$B$14,2,FALSE),"Check")</f>
        <v>2</v>
      </c>
      <c r="V438">
        <f>IFERROR(IF(VALUE('01_raw_data'!U441)&gt;0,VALUE('01_raw_data'!U441),"Check"),"Check")</f>
        <v>33</v>
      </c>
      <c r="W438">
        <f>IFERROR(IF(VALUE('01_raw_data'!V441)&gt;=0, VALUE('01_raw_data'!V441), "Check"), "Check")</f>
        <v>19</v>
      </c>
      <c r="X438">
        <f>IFERROR(IF(VALUE('01_raw_data'!W441)&gt;=0, VALUE('01_raw_data'!W441),"Check"), "Check")</f>
        <v>9</v>
      </c>
      <c r="Y438">
        <f>IFERROR(IF(AND(VALUE('01_raw_data'!X441)&gt;=0, VALUE('01_raw_data'!X441)&lt;=100), VALUE('01_raw_data'!X441), "Check"), "Check")</f>
        <v>40</v>
      </c>
      <c r="Z438" t="str">
        <f>IFERROR(IF(OR(UPPER(TRIM('01_raw_data'!Y441))="YES", UPPER(TRIM('01_raw_data'!Y441))="PROMOTED"),"Promoted", IF(OR(UPPER(TRIM('01_raw_data'!Y441))="NO",UPPER(TRIM('01_raw_data'!Y441))="NOT PROMOTED"), "Not Promoted", "Check")),"Check")</f>
        <v>Not Promoted</v>
      </c>
      <c r="AA438" t="str">
        <f>IFERROR(PROPER(TRIM('01_raw_data'!Z441)), "")</f>
        <v>Master'S</v>
      </c>
      <c r="AB438" t="str">
        <f>IFERROR(PROPER(TRIM('01_raw_data'!AA441)),"")</f>
        <v>European Job Board</v>
      </c>
      <c r="AC438" t="str">
        <f>IFERROR(IF(UPPER(TRIM('01_raw_data'!AB441))="HYBRID","Hybrid",IF(OR(UPPER(TRIM('01_raw_data'!AB441))="REMOTE",UPPER(TRIM('01_raw_data'!AB441))="WFH",UPPER(TRIM('01_raw_data'!AB441))="WORK FROM HOME"),"Remote",IF(OR(UPPER(TRIM('01_raw_data'!AB441))="ONSITE",UPPER(TRIM('01_raw_data'!AB441))="ON-SITE",UPPER(TRIM('01_raw_data'!AB441))="OFFICE"),"Office"))),"Check")</f>
        <v>Hybrid</v>
      </c>
      <c r="AD438" t="str">
        <f>IFERROR(VLOOKUP(UPPER(TRIM('01_raw_data'!AC441)),'09_cost_center'!$A$5:$E$19,1,FALSE), "Check")</f>
        <v>EU-CC401</v>
      </c>
      <c r="AE438" t="str">
        <f>IFERROR(IF(OR(UPPER(TRIM('01_raw_data'!AD441))="CONTRACT", UPPER(TRIM('01_raw_data'!AD441))="CONTRACTOR"), "Contract", IF(OR(PROPER(TRIM('01_raw_data'!AD441))="FTE", UPPER(TRIM('01_raw_data'!AD441))="FULL TIME", UPPER(TRIM('01_raw_data'!AD441))="FULL-TIME"), "Full Time", IF(OR(UPPER(TRIM('01_raw_data'!AD441))="INTERN", UPPER(TRIM('01_raw_data'!AD441))="INTERNSHIP"), "Intern", IF(OR(UPPER(TRIM('01_raw_data'!AD441))="PART TIME", UPPER(TRIM('01_raw_data'!AD441))="PART-TIME"), "Part Time")))), "Check")</f>
        <v>Full Time</v>
      </c>
      <c r="AF438">
        <f>IFERROR(IF(AND(VALUE('01_raw_data'!AE441)&gt;=0,VALUE('01_raw_data'!AE441)&lt;=100), VALUE('01_raw_data'!AE441), "Check"), "Check")</f>
        <v>45.8</v>
      </c>
    </row>
    <row r="439" spans="1:32" x14ac:dyDescent="0.2">
      <c r="A439" t="str">
        <f>"E"&amp;TEXT(VALUE(SUBSTITUTE(UPPER(TRIM('01_raw_data'!A442)),"E","")),"0000")</f>
        <v>E0438</v>
      </c>
      <c r="B439" t="str">
        <f>IF('01_raw_data'!B442="", "", PROPER(TRIM('01_raw_data'!B442)))</f>
        <v>Maria Bakker</v>
      </c>
      <c r="C439" t="str">
        <f>_xlfn.XLOOKUP(PROPER(TRIM('01_raw_data'!C442)),'03_lookups'!$A$4:$A$9,'03_lookups'!$B$4:$B$9,"Needs Review")</f>
        <v>Male</v>
      </c>
      <c r="D439">
        <f>VALUE('01_raw_data'!D442)</f>
        <v>46</v>
      </c>
      <c r="E439" s="17">
        <f>IF(OR('01_raw_data'!E442="", LOWER(TRIM('01_raw_data'!E442))="not available"), "Missing", '01_raw_data'!E442)</f>
        <v>29147</v>
      </c>
      <c r="F439" t="str">
        <f t="shared" si="6"/>
        <v>Valid</v>
      </c>
      <c r="G439" t="str">
        <f>_xlfn.XLOOKUP(UPPER(TRIM('01_raw_data'!F442)),'04_departments'!A442:A497,'04_departments'!C442:C497,"Needs Review")</f>
        <v>Needs Review</v>
      </c>
      <c r="H439" t="str">
        <f>_xlfn.XLOOKUP('01_clean_data'!G439, '04_departments'!$C$5:$C$60,'04_departments'!$D$5:$D$60,"Needs Review")</f>
        <v>Needs Review</v>
      </c>
      <c r="I439" t="str">
        <f>PROPER(TRIM('01_raw_data'!H442))</f>
        <v>Systems Administrator</v>
      </c>
      <c r="J439" t="str">
        <f>IFERROR(UPPER('01_raw_data'!I442), "")</f>
        <v>L5</v>
      </c>
      <c r="K439" t="str">
        <f>IFERROR(UPPER('01_raw_data'!J442), "")</f>
        <v>M009</v>
      </c>
      <c r="L439" t="str">
        <f>IFERROR(VLOOKUP(K439,'05_manager_mapping'!$A$5:$B$64,2), "Missing")</f>
        <v>Maja Nilsson</v>
      </c>
      <c r="M439" t="str">
        <f>IFERROR(_xlfn.XLOOKUP('01_raw_data'!L442,'06_location_master'!$B$5:$B$60,'06_location_master'!$C$5:$C$60), "Missing Location")</f>
        <v>Missing Location</v>
      </c>
      <c r="N439" t="str">
        <f>IFERROR(_xlfn.XLOOKUP(M439,'06_location_master'!$C$5:$C$60,'06_location_master'!$D$5:$D$60), "Missing Country")</f>
        <v>Missing Country</v>
      </c>
      <c r="O439" t="str">
        <f>IFERROR(_xlfn.XLOOKUP(M439,'06_location_master'!$C$5:$C$60,'06_location_master'!$E$5:$E$60), "Missing State")</f>
        <v>Missing State</v>
      </c>
      <c r="P439" s="17" t="str">
        <f>IFERROR(--'01_raw_data'!O442,"Missing Date")</f>
        <v>Missing Date</v>
      </c>
      <c r="Q439" s="17" t="str">
        <f>IF(TRIM('01_raw_data'!P442)="","", IFERROR('01_raw_data'!P442, "check"))</f>
        <v/>
      </c>
      <c r="R439" t="str">
        <f>IFERROR(IF(OR(UPPER(TRIM('01_raw_data'!Q442))="A",UPPER(TRIM('01_raw_data'!Q442)="ACTVE"),UPPER(TRIM('01_raw_data'!Q442))="ACTIVE"), "Active", IF(OR(UPPER(TRIM('01_raw_data'!Q442)="INACTIVE"),UPPER(TRIM('01_raw_data'!Q442))="INACTVE"),"Inactive",IF(OR(UPPER(TRIM('01_raw_data'!Q442))="EXITED"), "Exited", IF(OR(UPPER(TRIM('01_raw_data'!Q442))="TERMINATED"), "Terminated", IF(OR(UPPER(TRIM('01_raw_data'!Q442))="LEFT"),"Left",IF(OR(UPPER(TRIM('01_raw_data'!Q442))="RESIGNED"),"Resigned")))))),"Check")</f>
        <v>Active</v>
      </c>
      <c r="S439" s="19">
        <f>IFERROR(IF(VALUE('01_raw_data'!R442)&gt;0,VALUE('01_raw_data'!R442),"Check"),"Check")</f>
        <v>163000</v>
      </c>
      <c r="T439" s="19">
        <f>IFERROR(IF(VALUE('01_raw_data'!S442)&gt;0, VALUE('01_raw_data'!S442), "Check"), "Check")</f>
        <v>9800</v>
      </c>
      <c r="U439">
        <f>IFERROR(VLOOKUP(UPPER(TRIM('01_raw_data'!T442)),'07_performance_master'!$A$5:$B$14,2,FALSE),"Check")</f>
        <v>3</v>
      </c>
      <c r="V439">
        <f>IFERROR(IF(VALUE('01_raw_data'!U442)&gt;0,VALUE('01_raw_data'!U442),"Check"),"Check")</f>
        <v>20</v>
      </c>
      <c r="W439">
        <f>IFERROR(IF(VALUE('01_raw_data'!V442)&gt;=0, VALUE('01_raw_data'!V442), "Check"), "Check")</f>
        <v>14</v>
      </c>
      <c r="X439">
        <f>IFERROR(IF(VALUE('01_raw_data'!W442)&gt;=0, VALUE('01_raw_data'!W442),"Check"), "Check")</f>
        <v>10</v>
      </c>
      <c r="Y439">
        <f>IFERROR(IF(AND(VALUE('01_raw_data'!X442)&gt;=0, VALUE('01_raw_data'!X442)&lt;=100), VALUE('01_raw_data'!X442), "Check"), "Check")</f>
        <v>73</v>
      </c>
      <c r="Z439" t="str">
        <f>IFERROR(IF(OR(UPPER(TRIM('01_raw_data'!Y442))="YES", UPPER(TRIM('01_raw_data'!Y442))="PROMOTED"),"Promoted", IF(OR(UPPER(TRIM('01_raw_data'!Y442))="NO",UPPER(TRIM('01_raw_data'!Y442))="NOT PROMOTED"), "Not Promoted", "Check")),"Check")</f>
        <v>Not Promoted</v>
      </c>
      <c r="AA439" t="str">
        <f>IFERROR(PROPER(TRIM('01_raw_data'!Z442)), "")</f>
        <v>Bachelor'S</v>
      </c>
      <c r="AB439" t="str">
        <f>IFERROR(PROPER(TRIM('01_raw_data'!AA442)),"")</f>
        <v>Linkedin</v>
      </c>
      <c r="AC439" t="str">
        <f>IFERROR(IF(UPPER(TRIM('01_raw_data'!AB442))="HYBRID","Hybrid",IF(OR(UPPER(TRIM('01_raw_data'!AB442))="REMOTE",UPPER(TRIM('01_raw_data'!AB442))="WFH",UPPER(TRIM('01_raw_data'!AB442))="WORK FROM HOME"),"Remote",IF(OR(UPPER(TRIM('01_raw_data'!AB442))="ONSITE",UPPER(TRIM('01_raw_data'!AB442))="ON-SITE",UPPER(TRIM('01_raw_data'!AB442))="OFFICE"),"Office"))),"Check")</f>
        <v>Office</v>
      </c>
      <c r="AD439" t="str">
        <f>IFERROR(VLOOKUP(UPPER(TRIM('01_raw_data'!AC442)),'09_cost_center'!$A$5:$E$19,1,FALSE), "Check")</f>
        <v>EU-CC104</v>
      </c>
      <c r="AE439" t="str">
        <f>IFERROR(IF(OR(UPPER(TRIM('01_raw_data'!AD442))="CONTRACT", UPPER(TRIM('01_raw_data'!AD442))="CONTRACTOR"), "Contract", IF(OR(PROPER(TRIM('01_raw_data'!AD442))="FTE", UPPER(TRIM('01_raw_data'!AD442))="FULL TIME", UPPER(TRIM('01_raw_data'!AD442))="FULL-TIME"), "Full Time", IF(OR(UPPER(TRIM('01_raw_data'!AD442))="INTERN", UPPER(TRIM('01_raw_data'!AD442))="INTERNSHIP"), "Intern", IF(OR(UPPER(TRIM('01_raw_data'!AD442))="PART TIME", UPPER(TRIM('01_raw_data'!AD442))="PART-TIME"), "Part Time")))), "Check")</f>
        <v>Full Time</v>
      </c>
      <c r="AF439">
        <f>IFERROR(IF(AND(VALUE('01_raw_data'!AE442)&gt;=0,VALUE('01_raw_data'!AE442)&lt;=100), VALUE('01_raw_data'!AE442), "Check"), "Check")</f>
        <v>62.5</v>
      </c>
    </row>
    <row r="440" spans="1:32" x14ac:dyDescent="0.2">
      <c r="A440" t="str">
        <f>"E"&amp;TEXT(VALUE(SUBSTITUTE(UPPER(TRIM('01_raw_data'!A443)),"E","")),"0000")</f>
        <v>E0439</v>
      </c>
      <c r="B440" t="str">
        <f>IF('01_raw_data'!B443="", "", PROPER(TRIM('01_raw_data'!B443)))</f>
        <v>Jan Bakker</v>
      </c>
      <c r="C440" t="str">
        <f>_xlfn.XLOOKUP(PROPER(TRIM('01_raw_data'!C443)),'03_lookups'!$A$4:$A$9,'03_lookups'!$B$4:$B$9,"Needs Review")</f>
        <v>Female</v>
      </c>
      <c r="D440">
        <f>VALUE('01_raw_data'!D443)</f>
        <v>50</v>
      </c>
      <c r="E440" s="17">
        <f>IF(OR('01_raw_data'!E443="", LOWER(TRIM('01_raw_data'!E443))="not available"), "Missing", '01_raw_data'!E443)</f>
        <v>27689</v>
      </c>
      <c r="F440" t="str">
        <f t="shared" si="6"/>
        <v>Valid</v>
      </c>
      <c r="G440" t="str">
        <f>_xlfn.XLOOKUP(UPPER(TRIM('01_raw_data'!F443)),'04_departments'!A443:A498,'04_departments'!C443:C498,"Needs Review")</f>
        <v>Needs Review</v>
      </c>
      <c r="H440" t="str">
        <f>_xlfn.XLOOKUP('01_clean_data'!G440, '04_departments'!$C$5:$C$60,'04_departments'!$D$5:$D$60,"Needs Review")</f>
        <v>Needs Review</v>
      </c>
      <c r="I440" t="str">
        <f>PROPER(TRIM('01_raw_data'!H443))</f>
        <v>Software Engineer</v>
      </c>
      <c r="J440" t="str">
        <f>IFERROR(UPPER('01_raw_data'!I443), "")</f>
        <v>L1</v>
      </c>
      <c r="K440" t="str">
        <f>IFERROR(UPPER('01_raw_data'!J443), "")</f>
        <v>M039</v>
      </c>
      <c r="L440" t="str">
        <f>IFERROR(VLOOKUP(K440,'05_manager_mapping'!$A$5:$B$64,2), "Missing")</f>
        <v>Freya Martinez</v>
      </c>
      <c r="M440" t="str">
        <f>IFERROR(_xlfn.XLOOKUP('01_raw_data'!L443,'06_location_master'!$B$5:$B$60,'06_location_master'!$C$5:$C$60), "Missing Location")</f>
        <v>Amsterdam</v>
      </c>
      <c r="N440" t="str">
        <f>IFERROR(_xlfn.XLOOKUP(M440,'06_location_master'!$C$5:$C$60,'06_location_master'!$D$5:$D$60), "Missing Country")</f>
        <v>Netherlands</v>
      </c>
      <c r="O440" t="str">
        <f>IFERROR(_xlfn.XLOOKUP(M440,'06_location_master'!$C$5:$C$60,'06_location_master'!$E$5:$E$60), "Missing State")</f>
        <v>North Holland</v>
      </c>
      <c r="P440" s="17">
        <f>IFERROR(--'01_raw_data'!O443,"Missing Date")</f>
        <v>45396</v>
      </c>
      <c r="Q440" s="17">
        <f>IF(TRIM('01_raw_data'!P443)="","", IFERROR('01_raw_data'!P443, "check"))</f>
        <v>45567</v>
      </c>
      <c r="R440" t="str">
        <f>IFERROR(IF(OR(UPPER(TRIM('01_raw_data'!Q443))="A",UPPER(TRIM('01_raw_data'!Q443)="ACTVE"),UPPER(TRIM('01_raw_data'!Q443))="ACTIVE"), "Active", IF(OR(UPPER(TRIM('01_raw_data'!Q443)="INACTIVE"),UPPER(TRIM('01_raw_data'!Q443))="INACTVE"),"Inactive",IF(OR(UPPER(TRIM('01_raw_data'!Q443))="EXITED"), "Exited", IF(OR(UPPER(TRIM('01_raw_data'!Q443))="TERMINATED"), "Terminated", IF(OR(UPPER(TRIM('01_raw_data'!Q443))="LEFT"),"Left",IF(OR(UPPER(TRIM('01_raw_data'!Q443))="RESIGNED"),"Resigned")))))),"Check")</f>
        <v>Left</v>
      </c>
      <c r="S440" s="19">
        <f>IFERROR(IF(VALUE('01_raw_data'!R443)&gt;0,VALUE('01_raw_data'!R443),"Check"),"Check")</f>
        <v>39000</v>
      </c>
      <c r="T440" s="19" t="str">
        <f>IFERROR(IF(VALUE('01_raw_data'!S443)&gt;0, VALUE('01_raw_data'!S443), "Check"), "Check")</f>
        <v>Check</v>
      </c>
      <c r="U440">
        <f>IFERROR(VLOOKUP(UPPER(TRIM('01_raw_data'!T443)),'07_performance_master'!$A$5:$B$14,2,FALSE),"Check")</f>
        <v>1</v>
      </c>
      <c r="V440">
        <f>IFERROR(IF(VALUE('01_raw_data'!U443)&gt;0,VALUE('01_raw_data'!U443),"Check"),"Check")</f>
        <v>32</v>
      </c>
      <c r="W440">
        <f>IFERROR(IF(VALUE('01_raw_data'!V443)&gt;=0, VALUE('01_raw_data'!V443), "Check"), "Check")</f>
        <v>25</v>
      </c>
      <c r="X440">
        <f>IFERROR(IF(VALUE('01_raw_data'!W443)&gt;=0, VALUE('01_raw_data'!W443),"Check"), "Check")</f>
        <v>9</v>
      </c>
      <c r="Y440">
        <f>IFERROR(IF(AND(VALUE('01_raw_data'!X443)&gt;=0, VALUE('01_raw_data'!X443)&lt;=100), VALUE('01_raw_data'!X443), "Check"), "Check")</f>
        <v>68</v>
      </c>
      <c r="Z440" t="str">
        <f>IFERROR(IF(OR(UPPER(TRIM('01_raw_data'!Y443))="YES", UPPER(TRIM('01_raw_data'!Y443))="PROMOTED"),"Promoted", IF(OR(UPPER(TRIM('01_raw_data'!Y443))="NO",UPPER(TRIM('01_raw_data'!Y443))="NOT PROMOTED"), "Not Promoted", "Check")),"Check")</f>
        <v>Not Promoted</v>
      </c>
      <c r="AA440" t="str">
        <f>IFERROR(PROPER(TRIM('01_raw_data'!Z443)), "")</f>
        <v>Diploma</v>
      </c>
      <c r="AB440" t="str">
        <f>IFERROR(PROPER(TRIM('01_raw_data'!AA443)),"")</f>
        <v>Indeed</v>
      </c>
      <c r="AC440" t="str">
        <f>IFERROR(IF(UPPER(TRIM('01_raw_data'!AB443))="HYBRID","Hybrid",IF(OR(UPPER(TRIM('01_raw_data'!AB443))="REMOTE",UPPER(TRIM('01_raw_data'!AB443))="WFH",UPPER(TRIM('01_raw_data'!AB443))="WORK FROM HOME"),"Remote",IF(OR(UPPER(TRIM('01_raw_data'!AB443))="ONSITE",UPPER(TRIM('01_raw_data'!AB443))="ON-SITE",UPPER(TRIM('01_raw_data'!AB443))="OFFICE"),"Office"))),"Check")</f>
        <v>Office</v>
      </c>
      <c r="AD440" t="str">
        <f>IFERROR(VLOOKUP(UPPER(TRIM('01_raw_data'!AC443)),'09_cost_center'!$A$5:$E$19,1,FALSE), "Check")</f>
        <v>EU-CC101</v>
      </c>
      <c r="AE440" t="str">
        <f>IFERROR(IF(OR(UPPER(TRIM('01_raw_data'!AD443))="CONTRACT", UPPER(TRIM('01_raw_data'!AD443))="CONTRACTOR"), "Contract", IF(OR(PROPER(TRIM('01_raw_data'!AD443))="FTE", UPPER(TRIM('01_raw_data'!AD443))="FULL TIME", UPPER(TRIM('01_raw_data'!AD443))="FULL-TIME"), "Full Time", IF(OR(UPPER(TRIM('01_raw_data'!AD443))="INTERN", UPPER(TRIM('01_raw_data'!AD443))="INTERNSHIP"), "Intern", IF(OR(UPPER(TRIM('01_raw_data'!AD443))="PART TIME", UPPER(TRIM('01_raw_data'!AD443))="PART-TIME"), "Part Time")))), "Check")</f>
        <v>Full Time</v>
      </c>
      <c r="AF440">
        <f>IFERROR(IF(AND(VALUE('01_raw_data'!AE443)&gt;=0,VALUE('01_raw_data'!AE443)&lt;=100), VALUE('01_raw_data'!AE443), "Check"), "Check")</f>
        <v>0</v>
      </c>
    </row>
    <row r="441" spans="1:32" x14ac:dyDescent="0.2">
      <c r="A441" t="str">
        <f>"E"&amp;TEXT(VALUE(SUBSTITUTE(UPPER(TRIM('01_raw_data'!A444)),"E","")),"0000")</f>
        <v>E0440</v>
      </c>
      <c r="B441" t="str">
        <f>IF('01_raw_data'!B444="", "", PROPER(TRIM('01_raw_data'!B444)))</f>
        <v>Isla Moreau</v>
      </c>
      <c r="C441" t="str">
        <f>_xlfn.XLOOKUP(PROPER(TRIM('01_raw_data'!C444)),'03_lookups'!$A$4:$A$9,'03_lookups'!$B$4:$B$9,"Needs Review")</f>
        <v>Male</v>
      </c>
      <c r="D441">
        <f>VALUE('01_raw_data'!D444)</f>
        <v>24</v>
      </c>
      <c r="E441" s="17" t="str">
        <f>IF(OR('01_raw_data'!E444="", LOWER(TRIM('01_raw_data'!E444))="not available"), "Missing", '01_raw_data'!E444)</f>
        <v>2002/03/12</v>
      </c>
      <c r="F441" t="str">
        <f t="shared" si="6"/>
        <v>Needs Review</v>
      </c>
      <c r="G441" t="str">
        <f>_xlfn.XLOOKUP(UPPER(TRIM('01_raw_data'!F444)),'04_departments'!A444:A499,'04_departments'!C444:C499,"Needs Review")</f>
        <v>Needs Review</v>
      </c>
      <c r="H441" t="str">
        <f>_xlfn.XLOOKUP('01_clean_data'!G441, '04_departments'!$C$5:$C$60,'04_departments'!$D$5:$D$60,"Needs Review")</f>
        <v>Needs Review</v>
      </c>
      <c r="I441" t="str">
        <f>PROPER(TRIM('01_raw_data'!H444))</f>
        <v>Hr Business Partner</v>
      </c>
      <c r="J441" t="str">
        <f>IFERROR(UPPER('01_raw_data'!I444), "")</f>
        <v>L5</v>
      </c>
      <c r="K441" t="str">
        <f>IFERROR(UPPER('01_raw_data'!J444), "")</f>
        <v>M008</v>
      </c>
      <c r="L441" t="str">
        <f>IFERROR(VLOOKUP(K441,'05_manager_mapping'!$A$5:$B$64,2), "Missing")</f>
        <v>Mia Szymanski</v>
      </c>
      <c r="M441" t="str">
        <f>IFERROR(_xlfn.XLOOKUP('01_raw_data'!L444,'06_location_master'!$B$5:$B$60,'06_location_master'!$C$5:$C$60), "Missing Location")</f>
        <v>Rotterdam</v>
      </c>
      <c r="N441" t="str">
        <f>IFERROR(_xlfn.XLOOKUP(M441,'06_location_master'!$C$5:$C$60,'06_location_master'!$D$5:$D$60), "Missing Country")</f>
        <v>Netherlands</v>
      </c>
      <c r="O441" t="str">
        <f>IFERROR(_xlfn.XLOOKUP(M441,'06_location_master'!$C$5:$C$60,'06_location_master'!$E$5:$E$60), "Missing State")</f>
        <v>South Holland</v>
      </c>
      <c r="P441" s="17">
        <f>IFERROR(--'01_raw_data'!O444,"Missing Date")</f>
        <v>43808</v>
      </c>
      <c r="Q441" s="17" t="str">
        <f>IF(TRIM('01_raw_data'!P444)="","", IFERROR('01_raw_data'!P444, "check"))</f>
        <v/>
      </c>
      <c r="R441" t="str">
        <f>IFERROR(IF(OR(UPPER(TRIM('01_raw_data'!Q444))="A",UPPER(TRIM('01_raw_data'!Q444)="ACTVE"),UPPER(TRIM('01_raw_data'!Q444))="ACTIVE"), "Active", IF(OR(UPPER(TRIM('01_raw_data'!Q444)="INACTIVE"),UPPER(TRIM('01_raw_data'!Q444))="INACTVE"),"Inactive",IF(OR(UPPER(TRIM('01_raw_data'!Q444))="EXITED"), "Exited", IF(OR(UPPER(TRIM('01_raw_data'!Q444))="TERMINATED"), "Terminated", IF(OR(UPPER(TRIM('01_raw_data'!Q444))="LEFT"),"Left",IF(OR(UPPER(TRIM('01_raw_data'!Q444))="RESIGNED"),"Resigned")))))),"Check")</f>
        <v>Active</v>
      </c>
      <c r="S441" s="19">
        <f>IFERROR(IF(VALUE('01_raw_data'!R444)&gt;0,VALUE('01_raw_data'!R444),"Check"),"Check")</f>
        <v>118000</v>
      </c>
      <c r="T441" s="19">
        <f>IFERROR(IF(VALUE('01_raw_data'!S444)&gt;0, VALUE('01_raw_data'!S444), "Check"), "Check")</f>
        <v>11800</v>
      </c>
      <c r="U441">
        <f>IFERROR(VLOOKUP(UPPER(TRIM('01_raw_data'!T444)),'07_performance_master'!$A$5:$B$14,2,FALSE),"Check")</f>
        <v>4</v>
      </c>
      <c r="V441">
        <f>IFERROR(IF(VALUE('01_raw_data'!U444)&gt;0,VALUE('01_raw_data'!U444),"Check"),"Check")</f>
        <v>32</v>
      </c>
      <c r="W441">
        <f>IFERROR(IF(VALUE('01_raw_data'!V444)&gt;=0, VALUE('01_raw_data'!V444), "Check"), "Check")</f>
        <v>7</v>
      </c>
      <c r="X441">
        <f>IFERROR(IF(VALUE('01_raw_data'!W444)&gt;=0, VALUE('01_raw_data'!W444),"Check"), "Check")</f>
        <v>18</v>
      </c>
      <c r="Y441">
        <f>IFERROR(IF(AND(VALUE('01_raw_data'!X444)&gt;=0, VALUE('01_raw_data'!X444)&lt;=100), VALUE('01_raw_data'!X444), "Check"), "Check")</f>
        <v>71</v>
      </c>
      <c r="Z441" t="str">
        <f>IFERROR(IF(OR(UPPER(TRIM('01_raw_data'!Y444))="YES", UPPER(TRIM('01_raw_data'!Y444))="PROMOTED"),"Promoted", IF(OR(UPPER(TRIM('01_raw_data'!Y444))="NO",UPPER(TRIM('01_raw_data'!Y444))="NOT PROMOTED"), "Not Promoted", "Check")),"Check")</f>
        <v>Promoted</v>
      </c>
      <c r="AA441" t="str">
        <f>IFERROR(PROPER(TRIM('01_raw_data'!Z444)), "")</f>
        <v>Bachelor'S</v>
      </c>
      <c r="AB441" t="str">
        <f>IFERROR(PROPER(TRIM('01_raw_data'!AA444)),"")</f>
        <v>Employee Referral</v>
      </c>
      <c r="AC441" t="str">
        <f>IFERROR(IF(UPPER(TRIM('01_raw_data'!AB444))="HYBRID","Hybrid",IF(OR(UPPER(TRIM('01_raw_data'!AB444))="REMOTE",UPPER(TRIM('01_raw_data'!AB444))="WFH",UPPER(TRIM('01_raw_data'!AB444))="WORK FROM HOME"),"Remote",IF(OR(UPPER(TRIM('01_raw_data'!AB444))="ONSITE",UPPER(TRIM('01_raw_data'!AB444))="ON-SITE",UPPER(TRIM('01_raw_data'!AB444))="OFFICE"),"Office"))),"Check")</f>
        <v>Hybrid</v>
      </c>
      <c r="AD441" t="str">
        <f>IFERROR(VLOOKUP(UPPER(TRIM('01_raw_data'!AC444)),'09_cost_center'!$A$5:$E$19,1,FALSE), "Check")</f>
        <v>EU-CC302</v>
      </c>
      <c r="AE441" t="str">
        <f>IFERROR(IF(OR(UPPER(TRIM('01_raw_data'!AD444))="CONTRACT", UPPER(TRIM('01_raw_data'!AD444))="CONTRACTOR"), "Contract", IF(OR(PROPER(TRIM('01_raw_data'!AD444))="FTE", UPPER(TRIM('01_raw_data'!AD444))="FULL TIME", UPPER(TRIM('01_raw_data'!AD444))="FULL-TIME"), "Full Time", IF(OR(UPPER(TRIM('01_raw_data'!AD444))="INTERN", UPPER(TRIM('01_raw_data'!AD444))="INTERNSHIP"), "Intern", IF(OR(UPPER(TRIM('01_raw_data'!AD444))="PART TIME", UPPER(TRIM('01_raw_data'!AD444))="PART-TIME"), "Part Time")))), "Check")</f>
        <v>Full Time</v>
      </c>
      <c r="AF441">
        <f>IFERROR(IF(AND(VALUE('01_raw_data'!AE444)&gt;=0,VALUE('01_raw_data'!AE444)&lt;=100), VALUE('01_raw_data'!AE444), "Check"), "Check")</f>
        <v>69.8</v>
      </c>
    </row>
    <row r="442" spans="1:32" x14ac:dyDescent="0.2">
      <c r="A442" t="str">
        <f>"E"&amp;TEXT(VALUE(SUBSTITUTE(UPPER(TRIM('01_raw_data'!A445)),"E","")),"0000")</f>
        <v>E0441</v>
      </c>
      <c r="B442" t="str">
        <f>IF('01_raw_data'!B445="", "", PROPER(TRIM('01_raw_data'!B445)))</f>
        <v>Piotr Nilsson</v>
      </c>
      <c r="C442" t="str">
        <f>_xlfn.XLOOKUP(PROPER(TRIM('01_raw_data'!C445)),'03_lookups'!$A$4:$A$9,'03_lookups'!$B$4:$B$9,"Needs Review")</f>
        <v>Male</v>
      </c>
      <c r="D442">
        <f>VALUE('01_raw_data'!D445)</f>
        <v>48</v>
      </c>
      <c r="E442" s="17">
        <f>IF(OR('01_raw_data'!E445="", LOWER(TRIM('01_raw_data'!E445))="not available"), "Missing", '01_raw_data'!E445)</f>
        <v>28619</v>
      </c>
      <c r="F442" t="str">
        <f t="shared" si="6"/>
        <v>Valid</v>
      </c>
      <c r="G442" t="str">
        <f>_xlfn.XLOOKUP(UPPER(TRIM('01_raw_data'!F445)),'04_departments'!A445:A500,'04_departments'!C445:C500,"Needs Review")</f>
        <v>Needs Review</v>
      </c>
      <c r="H442" t="str">
        <f>_xlfn.XLOOKUP('01_clean_data'!G442, '04_departments'!$C$5:$C$60,'04_departments'!$D$5:$D$60,"Needs Review")</f>
        <v>Needs Review</v>
      </c>
      <c r="I442" t="str">
        <f>PROPER(TRIM('01_raw_data'!H445))</f>
        <v>Finance Manager</v>
      </c>
      <c r="J442" t="str">
        <f>IFERROR(UPPER('01_raw_data'!I445), "")</f>
        <v xml:space="preserve"> L5 </v>
      </c>
      <c r="K442" t="str">
        <f>IFERROR(UPPER('01_raw_data'!J445), "")</f>
        <v>M007</v>
      </c>
      <c r="L442" t="str">
        <f>IFERROR(VLOOKUP(K442,'05_manager_mapping'!$A$5:$B$64,2), "Missing")</f>
        <v>Astrid Bakker</v>
      </c>
      <c r="M442" t="str">
        <f>IFERROR(_xlfn.XLOOKUP('01_raw_data'!L445,'06_location_master'!$B$5:$B$60,'06_location_master'!$C$5:$C$60), "Missing Location")</f>
        <v>Hamburg</v>
      </c>
      <c r="N442" t="str">
        <f>IFERROR(_xlfn.XLOOKUP(M442,'06_location_master'!$C$5:$C$60,'06_location_master'!$D$5:$D$60), "Missing Country")</f>
        <v>Germany</v>
      </c>
      <c r="O442" t="str">
        <f>IFERROR(_xlfn.XLOOKUP(M442,'06_location_master'!$C$5:$C$60,'06_location_master'!$E$5:$E$60), "Missing State")</f>
        <v>Hamburg</v>
      </c>
      <c r="P442" s="17">
        <f>IFERROR(--'01_raw_data'!O445,"Missing Date")</f>
        <v>45457</v>
      </c>
      <c r="Q442" s="17" t="str">
        <f>IF(TRIM('01_raw_data'!P445)="","", IFERROR('01_raw_data'!P445, "check"))</f>
        <v/>
      </c>
      <c r="R442" t="str">
        <f>IFERROR(IF(OR(UPPER(TRIM('01_raw_data'!Q445))="A",UPPER(TRIM('01_raw_data'!Q445)="ACTVE"),UPPER(TRIM('01_raw_data'!Q445))="ACTIVE"), "Active", IF(OR(UPPER(TRIM('01_raw_data'!Q445)="INACTIVE"),UPPER(TRIM('01_raw_data'!Q445))="INACTVE"),"Inactive",IF(OR(UPPER(TRIM('01_raw_data'!Q445))="EXITED"), "Exited", IF(OR(UPPER(TRIM('01_raw_data'!Q445))="TERMINATED"), "Terminated", IF(OR(UPPER(TRIM('01_raw_data'!Q445))="LEFT"),"Left",IF(OR(UPPER(TRIM('01_raw_data'!Q445))="RESIGNED"),"Resigned")))))),"Check")</f>
        <v>Active</v>
      </c>
      <c r="S442" s="19">
        <f>IFERROR(IF(VALUE('01_raw_data'!R445)&gt;0,VALUE('01_raw_data'!R445),"Check"),"Check")</f>
        <v>135000</v>
      </c>
      <c r="T442" s="19">
        <f>IFERROR(IF(VALUE('01_raw_data'!S445)&gt;0, VALUE('01_raw_data'!S445), "Check"), "Check")</f>
        <v>20300</v>
      </c>
      <c r="U442">
        <f>IFERROR(VLOOKUP(UPPER(TRIM('01_raw_data'!T445)),'07_performance_master'!$A$5:$B$14,2,FALSE),"Check")</f>
        <v>5</v>
      </c>
      <c r="V442">
        <f>IFERROR(IF(VALUE('01_raw_data'!U445)&gt;0,VALUE('01_raw_data'!U445),"Check"),"Check")</f>
        <v>23</v>
      </c>
      <c r="W442">
        <f>IFERROR(IF(VALUE('01_raw_data'!V445)&gt;=0, VALUE('01_raw_data'!V445), "Check"), "Check")</f>
        <v>16</v>
      </c>
      <c r="X442">
        <f>IFERROR(IF(VALUE('01_raw_data'!W445)&gt;=0, VALUE('01_raw_data'!W445),"Check"), "Check")</f>
        <v>6</v>
      </c>
      <c r="Y442">
        <f>IFERROR(IF(AND(VALUE('01_raw_data'!X445)&gt;=0, VALUE('01_raw_data'!X445)&lt;=100), VALUE('01_raw_data'!X445), "Check"), "Check")</f>
        <v>84</v>
      </c>
      <c r="Z442" t="str">
        <f>IFERROR(IF(OR(UPPER(TRIM('01_raw_data'!Y445))="YES", UPPER(TRIM('01_raw_data'!Y445))="PROMOTED"),"Promoted", IF(OR(UPPER(TRIM('01_raw_data'!Y445))="NO",UPPER(TRIM('01_raw_data'!Y445))="NOT PROMOTED"), "Not Promoted", "Check")),"Check")</f>
        <v>Promoted</v>
      </c>
      <c r="AA442" t="str">
        <f>IFERROR(PROPER(TRIM('01_raw_data'!Z445)), "")</f>
        <v>Master'S</v>
      </c>
      <c r="AB442" t="str">
        <f>IFERROR(PROPER(TRIM('01_raw_data'!AA445)),"")</f>
        <v>Employee Referral</v>
      </c>
      <c r="AC442" t="str">
        <f>IFERROR(IF(UPPER(TRIM('01_raw_data'!AB445))="HYBRID","Hybrid",IF(OR(UPPER(TRIM('01_raw_data'!AB445))="REMOTE",UPPER(TRIM('01_raw_data'!AB445))="WFH",UPPER(TRIM('01_raw_data'!AB445))="WORK FROM HOME"),"Remote",IF(OR(UPPER(TRIM('01_raw_data'!AB445))="ONSITE",UPPER(TRIM('01_raw_data'!AB445))="ON-SITE",UPPER(TRIM('01_raw_data'!AB445))="OFFICE"),"Office"))),"Check")</f>
        <v>Hybrid</v>
      </c>
      <c r="AD442" t="str">
        <f>IFERROR(VLOOKUP(UPPER(TRIM('01_raw_data'!AC445)),'09_cost_center'!$A$5:$E$19,1,FALSE), "Check")</f>
        <v>EU-CC301</v>
      </c>
      <c r="AE442" t="str">
        <f>IFERROR(IF(OR(UPPER(TRIM('01_raw_data'!AD445))="CONTRACT", UPPER(TRIM('01_raw_data'!AD445))="CONTRACTOR"), "Contract", IF(OR(PROPER(TRIM('01_raw_data'!AD445))="FTE", UPPER(TRIM('01_raw_data'!AD445))="FULL TIME", UPPER(TRIM('01_raw_data'!AD445))="FULL-TIME"), "Full Time", IF(OR(UPPER(TRIM('01_raw_data'!AD445))="INTERN", UPPER(TRIM('01_raw_data'!AD445))="INTERNSHIP"), "Intern", IF(OR(UPPER(TRIM('01_raw_data'!AD445))="PART TIME", UPPER(TRIM('01_raw_data'!AD445))="PART-TIME"), "Part Time")))), "Check")</f>
        <v>Full Time</v>
      </c>
      <c r="AF442">
        <f>IFERROR(IF(AND(VALUE('01_raw_data'!AE445)&gt;=0,VALUE('01_raw_data'!AE445)&lt;=100), VALUE('01_raw_data'!AE445), "Check"), "Check")</f>
        <v>87.2</v>
      </c>
    </row>
    <row r="443" spans="1:32" x14ac:dyDescent="0.2">
      <c r="A443" t="str">
        <f>"E"&amp;TEXT(VALUE(SUBSTITUTE(UPPER(TRIM('01_raw_data'!A446)),"E","")),"0000")</f>
        <v>E0442</v>
      </c>
      <c r="B443" t="str">
        <f>IF('01_raw_data'!B446="", "", PROPER(TRIM('01_raw_data'!B446)))</f>
        <v>Lucia Santos</v>
      </c>
      <c r="C443" t="str">
        <f>_xlfn.XLOOKUP(PROPER(TRIM('01_raw_data'!C446)),'03_lookups'!$A$4:$A$9,'03_lookups'!$B$4:$B$9,"Needs Review")</f>
        <v>Female</v>
      </c>
      <c r="D443">
        <f>VALUE('01_raw_data'!D446)</f>
        <v>54</v>
      </c>
      <c r="E443" s="17">
        <f>IF(OR('01_raw_data'!E446="", LOWER(TRIM('01_raw_data'!E446))="not available"), "Missing", '01_raw_data'!E446)</f>
        <v>26167</v>
      </c>
      <c r="F443" t="str">
        <f t="shared" si="6"/>
        <v>Valid</v>
      </c>
      <c r="G443" t="str">
        <f>_xlfn.XLOOKUP(UPPER(TRIM('01_raw_data'!F446)),'04_departments'!A446:A501,'04_departments'!C446:C501,"Needs Review")</f>
        <v>Needs Review</v>
      </c>
      <c r="H443" t="str">
        <f>_xlfn.XLOOKUP('01_clean_data'!G443, '04_departments'!$C$5:$C$60,'04_departments'!$D$5:$D$60,"Needs Review")</f>
        <v>Needs Review</v>
      </c>
      <c r="I443" t="str">
        <f>PROPER(TRIM('01_raw_data'!H446))</f>
        <v>Workplace Technology Specialist</v>
      </c>
      <c r="J443" t="str">
        <f>IFERROR(UPPER('01_raw_data'!I446), "")</f>
        <v xml:space="preserve"> L5 </v>
      </c>
      <c r="K443" t="str">
        <f>IFERROR(UPPER('01_raw_data'!J446), "")</f>
        <v>M045</v>
      </c>
      <c r="L443" t="str">
        <f>IFERROR(VLOOKUP(K443,'05_manager_mapping'!$A$5:$B$64,2), "Missing")</f>
        <v>Bram Robert</v>
      </c>
      <c r="M443" t="str">
        <f>IFERROR(_xlfn.XLOOKUP('01_raw_data'!L446,'06_location_master'!$B$5:$B$60,'06_location_master'!$C$5:$C$60), "Missing Location")</f>
        <v>London</v>
      </c>
      <c r="N443" t="str">
        <f>IFERROR(_xlfn.XLOOKUP(M443,'06_location_master'!$C$5:$C$60,'06_location_master'!$D$5:$D$60), "Missing Country")</f>
        <v>United Kingdom</v>
      </c>
      <c r="O443" t="str">
        <f>IFERROR(_xlfn.XLOOKUP(M443,'06_location_master'!$C$5:$C$60,'06_location_master'!$E$5:$E$60), "Missing State")</f>
        <v>England</v>
      </c>
      <c r="P443" s="17">
        <f>IFERROR(--'01_raw_data'!O446,"Missing Date")</f>
        <v>45132</v>
      </c>
      <c r="Q443" s="17" t="str">
        <f>IF(TRIM('01_raw_data'!P446)="","", IFERROR('01_raw_data'!P446, "check"))</f>
        <v/>
      </c>
      <c r="R443" t="str">
        <f>IFERROR(IF(OR(UPPER(TRIM('01_raw_data'!Q446))="A",UPPER(TRIM('01_raw_data'!Q446)="ACTVE"),UPPER(TRIM('01_raw_data'!Q446))="ACTIVE"), "Active", IF(OR(UPPER(TRIM('01_raw_data'!Q446)="INACTIVE"),UPPER(TRIM('01_raw_data'!Q446))="INACTVE"),"Inactive",IF(OR(UPPER(TRIM('01_raw_data'!Q446))="EXITED"), "Exited", IF(OR(UPPER(TRIM('01_raw_data'!Q446))="TERMINATED"), "Terminated", IF(OR(UPPER(TRIM('01_raw_data'!Q446))="LEFT"),"Left",IF(OR(UPPER(TRIM('01_raw_data'!Q446))="RESIGNED"),"Resigned")))))),"Check")</f>
        <v>Active</v>
      </c>
      <c r="S443" s="19">
        <f>IFERROR(IF(VALUE('01_raw_data'!R446)&gt;0,VALUE('01_raw_data'!R446),"Check"),"Check")</f>
        <v>135000</v>
      </c>
      <c r="T443" s="19">
        <f>IFERROR(IF(VALUE('01_raw_data'!S446)&gt;0, VALUE('01_raw_data'!S446), "Check"), "Check")</f>
        <v>4000</v>
      </c>
      <c r="U443">
        <f>IFERROR(VLOOKUP(UPPER(TRIM('01_raw_data'!T446)),'07_performance_master'!$A$5:$B$14,2,FALSE),"Check")</f>
        <v>2</v>
      </c>
      <c r="V443">
        <f>IFERROR(IF(VALUE('01_raw_data'!U446)&gt;0,VALUE('01_raw_data'!U446),"Check"),"Check")</f>
        <v>31</v>
      </c>
      <c r="W443">
        <f>IFERROR(IF(VALUE('01_raw_data'!V446)&gt;=0, VALUE('01_raw_data'!V446), "Check"), "Check")</f>
        <v>13</v>
      </c>
      <c r="X443">
        <f>IFERROR(IF(VALUE('01_raw_data'!W446)&gt;=0, VALUE('01_raw_data'!W446),"Check"), "Check")</f>
        <v>0</v>
      </c>
      <c r="Y443">
        <f>IFERROR(IF(AND(VALUE('01_raw_data'!X446)&gt;=0, VALUE('01_raw_data'!X446)&lt;=100), VALUE('01_raw_data'!X446), "Check"), "Check")</f>
        <v>59</v>
      </c>
      <c r="Z443" t="str">
        <f>IFERROR(IF(OR(UPPER(TRIM('01_raw_data'!Y446))="YES", UPPER(TRIM('01_raw_data'!Y446))="PROMOTED"),"Promoted", IF(OR(UPPER(TRIM('01_raw_data'!Y446))="NO",UPPER(TRIM('01_raw_data'!Y446))="NOT PROMOTED"), "Not Promoted", "Check")),"Check")</f>
        <v>Not Promoted</v>
      </c>
      <c r="AA443" t="str">
        <f>IFERROR(PROPER(TRIM('01_raw_data'!Z446)), "")</f>
        <v>Bachelor'S</v>
      </c>
      <c r="AB443" t="str">
        <f>IFERROR(PROPER(TRIM('01_raw_data'!AA446)),"")</f>
        <v>Company Careers Page</v>
      </c>
      <c r="AC443" t="str">
        <f>IFERROR(IF(UPPER(TRIM('01_raw_data'!AB446))="HYBRID","Hybrid",IF(OR(UPPER(TRIM('01_raw_data'!AB446))="REMOTE",UPPER(TRIM('01_raw_data'!AB446))="WFH",UPPER(TRIM('01_raw_data'!AB446))="WORK FROM HOME"),"Remote",IF(OR(UPPER(TRIM('01_raw_data'!AB446))="ONSITE",UPPER(TRIM('01_raw_data'!AB446))="ON-SITE",UPPER(TRIM('01_raw_data'!AB446))="OFFICE"),"Office"))),"Check")</f>
        <v>Hybrid</v>
      </c>
      <c r="AD443" t="str">
        <f>IFERROR(VLOOKUP(UPPER(TRIM('01_raw_data'!AC446)),'09_cost_center'!$A$5:$E$19,1,FALSE), "Check")</f>
        <v>EU-CC104</v>
      </c>
      <c r="AE443" t="str">
        <f>IFERROR(IF(OR(UPPER(TRIM('01_raw_data'!AD446))="CONTRACT", UPPER(TRIM('01_raw_data'!AD446))="CONTRACTOR"), "Contract", IF(OR(PROPER(TRIM('01_raw_data'!AD446))="FTE", UPPER(TRIM('01_raw_data'!AD446))="FULL TIME", UPPER(TRIM('01_raw_data'!AD446))="FULL-TIME"), "Full Time", IF(OR(UPPER(TRIM('01_raw_data'!AD446))="INTERN", UPPER(TRIM('01_raw_data'!AD446))="INTERNSHIP"), "Intern", IF(OR(UPPER(TRIM('01_raw_data'!AD446))="PART TIME", UPPER(TRIM('01_raw_data'!AD446))="PART-TIME"), "Part Time")))), "Check")</f>
        <v>Full Time</v>
      </c>
      <c r="AF443">
        <f>IFERROR(IF(AND(VALUE('01_raw_data'!AE446)&gt;=0,VALUE('01_raw_data'!AE446)&lt;=100), VALUE('01_raw_data'!AE446), "Check"), "Check")</f>
        <v>56.4</v>
      </c>
    </row>
    <row r="444" spans="1:32" x14ac:dyDescent="0.2">
      <c r="A444" t="str">
        <f>"E"&amp;TEXT(VALUE(SUBSTITUTE(UPPER(TRIM('01_raw_data'!A447)),"E","")),"0000")</f>
        <v>E0443</v>
      </c>
      <c r="B444" t="str">
        <f>IF('01_raw_data'!B447="", "", PROPER(TRIM('01_raw_data'!B447)))</f>
        <v>Carmen Evans</v>
      </c>
      <c r="C444" t="str">
        <f>_xlfn.XLOOKUP(PROPER(TRIM('01_raw_data'!C447)),'03_lookups'!$A$4:$A$9,'03_lookups'!$B$4:$B$9,"Needs Review")</f>
        <v>Female</v>
      </c>
      <c r="D444">
        <f>VALUE('01_raw_data'!D447)</f>
        <v>55</v>
      </c>
      <c r="E444" s="17">
        <f>IF(OR('01_raw_data'!E447="", LOWER(TRIM('01_raw_data'!E447))="not available"), "Missing", '01_raw_data'!E447)</f>
        <v>25832</v>
      </c>
      <c r="F444" t="str">
        <f t="shared" si="6"/>
        <v>Valid</v>
      </c>
      <c r="G444" t="str">
        <f>_xlfn.XLOOKUP(UPPER(TRIM('01_raw_data'!F447)),'04_departments'!A447:A502,'04_departments'!C447:C502,"Needs Review")</f>
        <v>Needs Review</v>
      </c>
      <c r="H444" t="str">
        <f>_xlfn.XLOOKUP('01_clean_data'!G444, '04_departments'!$C$5:$C$60,'04_departments'!$D$5:$D$60,"Needs Review")</f>
        <v>Needs Review</v>
      </c>
      <c r="I444" t="str">
        <f>PROPER(TRIM('01_raw_data'!H447))</f>
        <v>Client Success Associate</v>
      </c>
      <c r="J444" t="str">
        <f>IFERROR(UPPER('01_raw_data'!I447), "")</f>
        <v>L2</v>
      </c>
      <c r="K444" t="str">
        <f>IFERROR(UPPER('01_raw_data'!J447), "")</f>
        <v>M032</v>
      </c>
      <c r="L444" t="str">
        <f>IFERROR(VLOOKUP(K444,'05_manager_mapping'!$A$5:$B$64,2), "Missing")</f>
        <v>Hannah Wagner</v>
      </c>
      <c r="M444" t="str">
        <f>IFERROR(_xlfn.XLOOKUP('01_raw_data'!L447,'06_location_master'!$B$5:$B$60,'06_location_master'!$C$5:$C$60), "Missing Location")</f>
        <v>Hamburg</v>
      </c>
      <c r="N444" t="str">
        <f>IFERROR(_xlfn.XLOOKUP(M444,'06_location_master'!$C$5:$C$60,'06_location_master'!$D$5:$D$60), "Missing Country")</f>
        <v>Germany</v>
      </c>
      <c r="O444" t="str">
        <f>IFERROR(_xlfn.XLOOKUP(M444,'06_location_master'!$C$5:$C$60,'06_location_master'!$E$5:$E$60), "Missing State")</f>
        <v>Hamburg</v>
      </c>
      <c r="P444" s="17">
        <f>IFERROR(--'01_raw_data'!O447,"Missing Date")</f>
        <v>45451</v>
      </c>
      <c r="Q444" s="17" t="str">
        <f>IF(TRIM('01_raw_data'!P447)="","", IFERROR('01_raw_data'!P447, "check"))</f>
        <v/>
      </c>
      <c r="R444" t="str">
        <f>IFERROR(IF(OR(UPPER(TRIM('01_raw_data'!Q447))="A",UPPER(TRIM('01_raw_data'!Q447)="ACTVE"),UPPER(TRIM('01_raw_data'!Q447))="ACTIVE"), "Active", IF(OR(UPPER(TRIM('01_raw_data'!Q447)="INACTIVE"),UPPER(TRIM('01_raw_data'!Q447))="INACTVE"),"Inactive",IF(OR(UPPER(TRIM('01_raw_data'!Q447))="EXITED"), "Exited", IF(OR(UPPER(TRIM('01_raw_data'!Q447))="TERMINATED"), "Terminated", IF(OR(UPPER(TRIM('01_raw_data'!Q447))="LEFT"),"Left",IF(OR(UPPER(TRIM('01_raw_data'!Q447))="RESIGNED"),"Resigned")))))),"Check")</f>
        <v>Active</v>
      </c>
      <c r="S444" s="19">
        <f>IFERROR(IF(VALUE('01_raw_data'!R447)&gt;0,VALUE('01_raw_data'!R447),"Check"),"Check")</f>
        <v>61000</v>
      </c>
      <c r="T444" s="19">
        <f>IFERROR(IF(VALUE('01_raw_data'!S447)&gt;0, VALUE('01_raw_data'!S447), "Check"), "Check")</f>
        <v>1200</v>
      </c>
      <c r="U444">
        <f>IFERROR(VLOOKUP(UPPER(TRIM('01_raw_data'!T447)),'07_performance_master'!$A$5:$B$14,2,FALSE),"Check")</f>
        <v>2</v>
      </c>
      <c r="V444">
        <f>IFERROR(IF(VALUE('01_raw_data'!U447)&gt;0,VALUE('01_raw_data'!U447),"Check"),"Check")</f>
        <v>25</v>
      </c>
      <c r="W444">
        <f>IFERROR(IF(VALUE('01_raw_data'!V447)&gt;=0, VALUE('01_raw_data'!V447), "Check"), "Check")</f>
        <v>26</v>
      </c>
      <c r="X444">
        <f>IFERROR(IF(VALUE('01_raw_data'!W447)&gt;=0, VALUE('01_raw_data'!W447),"Check"), "Check")</f>
        <v>18</v>
      </c>
      <c r="Y444">
        <f>IFERROR(IF(AND(VALUE('01_raw_data'!X447)&gt;=0, VALUE('01_raw_data'!X447)&lt;=100), VALUE('01_raw_data'!X447), "Check"), "Check")</f>
        <v>49</v>
      </c>
      <c r="Z444" t="str">
        <f>IFERROR(IF(OR(UPPER(TRIM('01_raw_data'!Y447))="YES", UPPER(TRIM('01_raw_data'!Y447))="PROMOTED"),"Promoted", IF(OR(UPPER(TRIM('01_raw_data'!Y447))="NO",UPPER(TRIM('01_raw_data'!Y447))="NOT PROMOTED"), "Not Promoted", "Check")),"Check")</f>
        <v>Not Promoted</v>
      </c>
      <c r="AA444" t="str">
        <f>IFERROR(PROPER(TRIM('01_raw_data'!Z447)), "")</f>
        <v>Bachelor'S</v>
      </c>
      <c r="AB444" t="str">
        <f>IFERROR(PROPER(TRIM('01_raw_data'!AA447)),"")</f>
        <v>Employee Referral</v>
      </c>
      <c r="AC444" t="str">
        <f>IFERROR(IF(UPPER(TRIM('01_raw_data'!AB447))="HYBRID","Hybrid",IF(OR(UPPER(TRIM('01_raw_data'!AB447))="REMOTE",UPPER(TRIM('01_raw_data'!AB447))="WFH",UPPER(TRIM('01_raw_data'!AB447))="WORK FROM HOME"),"Remote",IF(OR(UPPER(TRIM('01_raw_data'!AB447))="ONSITE",UPPER(TRIM('01_raw_data'!AB447))="ON-SITE",UPPER(TRIM('01_raw_data'!AB447))="OFFICE"),"Office"))),"Check")</f>
        <v>Remote</v>
      </c>
      <c r="AD444" t="str">
        <f>IFERROR(VLOOKUP(UPPER(TRIM('01_raw_data'!AC447)),'09_cost_center'!$A$5:$E$19,1,FALSE), "Check")</f>
        <v>EU-CC202</v>
      </c>
      <c r="AE444" t="str">
        <f>IFERROR(IF(OR(UPPER(TRIM('01_raw_data'!AD447))="CONTRACT", UPPER(TRIM('01_raw_data'!AD447))="CONTRACTOR"), "Contract", IF(OR(PROPER(TRIM('01_raw_data'!AD447))="FTE", UPPER(TRIM('01_raw_data'!AD447))="FULL TIME", UPPER(TRIM('01_raw_data'!AD447))="FULL-TIME"), "Full Time", IF(OR(UPPER(TRIM('01_raw_data'!AD447))="INTERN", UPPER(TRIM('01_raw_data'!AD447))="INTERNSHIP"), "Intern", IF(OR(UPPER(TRIM('01_raw_data'!AD447))="PART TIME", UPPER(TRIM('01_raw_data'!AD447))="PART-TIME"), "Part Time")))), "Check")</f>
        <v>Full Time</v>
      </c>
      <c r="AF444">
        <f>IFERROR(IF(AND(VALUE('01_raw_data'!AE447)&gt;=0,VALUE('01_raw_data'!AE447)&lt;=100), VALUE('01_raw_data'!AE447), "Check"), "Check")</f>
        <v>42.4</v>
      </c>
    </row>
    <row r="445" spans="1:32" x14ac:dyDescent="0.2">
      <c r="A445" t="str">
        <f>"E"&amp;TEXT(VALUE(SUBSTITUTE(UPPER(TRIM('01_raw_data'!A448)),"E","")),"0000")</f>
        <v>E0444</v>
      </c>
      <c r="B445" t="str">
        <f>IF('01_raw_data'!B448="", "", PROPER(TRIM('01_raw_data'!B448)))</f>
        <v>Astrid Moreau</v>
      </c>
      <c r="C445" t="str">
        <f>_xlfn.XLOOKUP(PROPER(TRIM('01_raw_data'!C448)),'03_lookups'!$A$4:$A$9,'03_lookups'!$B$4:$B$9,"Needs Review")</f>
        <v>Male</v>
      </c>
      <c r="D445">
        <f>VALUE('01_raw_data'!D448)</f>
        <v>48</v>
      </c>
      <c r="E445" s="17">
        <f>IF(OR('01_raw_data'!E448="", LOWER(TRIM('01_raw_data'!E448))="not available"), "Missing", '01_raw_data'!E448)</f>
        <v>28538</v>
      </c>
      <c r="F445" t="str">
        <f t="shared" si="6"/>
        <v>Valid</v>
      </c>
      <c r="G445" t="str">
        <f>_xlfn.XLOOKUP(UPPER(TRIM('01_raw_data'!F448)),'04_departments'!A448:A503,'04_departments'!C448:C503,"Needs Review")</f>
        <v>Needs Review</v>
      </c>
      <c r="H445" t="str">
        <f>_xlfn.XLOOKUP('01_clean_data'!G445, '04_departments'!$C$5:$C$60,'04_departments'!$D$5:$D$60,"Needs Review")</f>
        <v>Needs Review</v>
      </c>
      <c r="I445" t="str">
        <f>PROPER(TRIM('01_raw_data'!H448))</f>
        <v>Growth Marketer</v>
      </c>
      <c r="J445" t="str">
        <f>IFERROR(UPPER('01_raw_data'!I448), "")</f>
        <v>L4</v>
      </c>
      <c r="K445" t="str">
        <f>IFERROR(UPPER('01_raw_data'!J448), "")</f>
        <v>M006</v>
      </c>
      <c r="L445" t="str">
        <f>IFERROR(VLOOKUP(K445,'05_manager_mapping'!$A$5:$B$64,2), "Missing")</f>
        <v>Aleksander Fischer</v>
      </c>
      <c r="M445" t="str">
        <f>IFERROR(_xlfn.XLOOKUP('01_raw_data'!L448,'06_location_master'!$B$5:$B$60,'06_location_master'!$C$5:$C$60), "Missing Location")</f>
        <v>Krakow</v>
      </c>
      <c r="N445" t="str">
        <f>IFERROR(_xlfn.XLOOKUP(M445,'06_location_master'!$C$5:$C$60,'06_location_master'!$D$5:$D$60), "Missing Country")</f>
        <v>Poland</v>
      </c>
      <c r="O445" t="str">
        <f>IFERROR(_xlfn.XLOOKUP(M445,'06_location_master'!$C$5:$C$60,'06_location_master'!$E$5:$E$60), "Missing State")</f>
        <v>Lesser Poland</v>
      </c>
      <c r="P445" s="17">
        <f>IFERROR(--'01_raw_data'!O448,"Missing Date")</f>
        <v>44491</v>
      </c>
      <c r="Q445" s="17" t="str">
        <f>IF(TRIM('01_raw_data'!P448)="","", IFERROR('01_raw_data'!P448, "check"))</f>
        <v/>
      </c>
      <c r="R445" t="str">
        <f>IFERROR(IF(OR(UPPER(TRIM('01_raw_data'!Q448))="A",UPPER(TRIM('01_raw_data'!Q448)="ACTVE"),UPPER(TRIM('01_raw_data'!Q448))="ACTIVE"), "Active", IF(OR(UPPER(TRIM('01_raw_data'!Q448)="INACTIVE"),UPPER(TRIM('01_raw_data'!Q448))="INACTVE"),"Inactive",IF(OR(UPPER(TRIM('01_raw_data'!Q448))="EXITED"), "Exited", IF(OR(UPPER(TRIM('01_raw_data'!Q448))="TERMINATED"), "Terminated", IF(OR(UPPER(TRIM('01_raw_data'!Q448))="LEFT"),"Left",IF(OR(UPPER(TRIM('01_raw_data'!Q448))="RESIGNED"),"Resigned")))))),"Check")</f>
        <v>Active</v>
      </c>
      <c r="S445" s="19">
        <f>IFERROR(IF(VALUE('01_raw_data'!R448)&gt;0,VALUE('01_raw_data'!R448),"Check"),"Check")</f>
        <v>67000</v>
      </c>
      <c r="T445" s="19">
        <f>IFERROR(IF(VALUE('01_raw_data'!S448)&gt;0, VALUE('01_raw_data'!S448), "Check"), "Check")</f>
        <v>3400</v>
      </c>
      <c r="U445">
        <f>IFERROR(VLOOKUP(UPPER(TRIM('01_raw_data'!T448)),'07_performance_master'!$A$5:$B$14,2,FALSE),"Check")</f>
        <v>3</v>
      </c>
      <c r="V445">
        <f>IFERROR(IF(VALUE('01_raw_data'!U448)&gt;0,VALUE('01_raw_data'!U448),"Check"),"Check")</f>
        <v>22</v>
      </c>
      <c r="W445">
        <f>IFERROR(IF(VALUE('01_raw_data'!V448)&gt;=0, VALUE('01_raw_data'!V448), "Check"), "Check")</f>
        <v>17</v>
      </c>
      <c r="X445">
        <f>IFERROR(IF(VALUE('01_raw_data'!W448)&gt;=0, VALUE('01_raw_data'!W448),"Check"), "Check")</f>
        <v>0</v>
      </c>
      <c r="Y445">
        <f>IFERROR(IF(AND(VALUE('01_raw_data'!X448)&gt;=0, VALUE('01_raw_data'!X448)&lt;=100), VALUE('01_raw_data'!X448), "Check"), "Check")</f>
        <v>82</v>
      </c>
      <c r="Z445" t="str">
        <f>IFERROR(IF(OR(UPPER(TRIM('01_raw_data'!Y448))="YES", UPPER(TRIM('01_raw_data'!Y448))="PROMOTED"),"Promoted", IF(OR(UPPER(TRIM('01_raw_data'!Y448))="NO",UPPER(TRIM('01_raw_data'!Y448))="NOT PROMOTED"), "Not Promoted", "Check")),"Check")</f>
        <v>Not Promoted</v>
      </c>
      <c r="AA445" t="str">
        <f>IFERROR(PROPER(TRIM('01_raw_data'!Z448)), "")</f>
        <v>Master'S</v>
      </c>
      <c r="AB445" t="str">
        <f>IFERROR(PROPER(TRIM('01_raw_data'!AA448)),"")</f>
        <v>University Hiring</v>
      </c>
      <c r="AC445" t="str">
        <f>IFERROR(IF(UPPER(TRIM('01_raw_data'!AB448))="HYBRID","Hybrid",IF(OR(UPPER(TRIM('01_raw_data'!AB448))="REMOTE",UPPER(TRIM('01_raw_data'!AB448))="WFH",UPPER(TRIM('01_raw_data'!AB448))="WORK FROM HOME"),"Remote",IF(OR(UPPER(TRIM('01_raw_data'!AB448))="ONSITE",UPPER(TRIM('01_raw_data'!AB448))="ON-SITE",UPPER(TRIM('01_raw_data'!AB448))="OFFICE"),"Office"))),"Check")</f>
        <v>Remote</v>
      </c>
      <c r="AD445" t="str">
        <f>IFERROR(VLOOKUP(UPPER(TRIM('01_raw_data'!AC448)),'09_cost_center'!$A$5:$E$19,1,FALSE), "Check")</f>
        <v>EU-CC203</v>
      </c>
      <c r="AE445" t="str">
        <f>IFERROR(IF(OR(UPPER(TRIM('01_raw_data'!AD448))="CONTRACT", UPPER(TRIM('01_raw_data'!AD448))="CONTRACTOR"), "Contract", IF(OR(PROPER(TRIM('01_raw_data'!AD448))="FTE", UPPER(TRIM('01_raw_data'!AD448))="FULL TIME", UPPER(TRIM('01_raw_data'!AD448))="FULL-TIME"), "Full Time", IF(OR(UPPER(TRIM('01_raw_data'!AD448))="INTERN", UPPER(TRIM('01_raw_data'!AD448))="INTERNSHIP"), "Intern", IF(OR(UPPER(TRIM('01_raw_data'!AD448))="PART TIME", UPPER(TRIM('01_raw_data'!AD448))="PART-TIME"), "Part Time")))), "Check")</f>
        <v>Contract</v>
      </c>
      <c r="AF445">
        <f>IFERROR(IF(AND(VALUE('01_raw_data'!AE448)&gt;=0,VALUE('01_raw_data'!AE448)&lt;=100), VALUE('01_raw_data'!AE448), "Check"), "Check")</f>
        <v>71.2</v>
      </c>
    </row>
    <row r="446" spans="1:32" x14ac:dyDescent="0.2">
      <c r="A446" t="str">
        <f>"E"&amp;TEXT(VALUE(SUBSTITUTE(UPPER(TRIM('01_raw_data'!A449)),"E","")),"0000")</f>
        <v>E0445</v>
      </c>
      <c r="B446" t="str">
        <f>IF('01_raw_data'!B449="", "", PROPER(TRIM('01_raw_data'!B449)))</f>
        <v>Jack Bernard</v>
      </c>
      <c r="C446" t="str">
        <f>_xlfn.XLOOKUP(PROPER(TRIM('01_raw_data'!C449)),'03_lookups'!$A$4:$A$9,'03_lookups'!$B$4:$B$9,"Needs Review")</f>
        <v>Male</v>
      </c>
      <c r="D446">
        <f>VALUE('01_raw_data'!D449)</f>
        <v>38</v>
      </c>
      <c r="E446" s="17">
        <f>IF(OR('01_raw_data'!E449="", LOWER(TRIM('01_raw_data'!E449))="not available"), "Missing", '01_raw_data'!E449)</f>
        <v>32025</v>
      </c>
      <c r="F446" t="str">
        <f t="shared" si="6"/>
        <v>Valid</v>
      </c>
      <c r="G446" t="str">
        <f>_xlfn.XLOOKUP(UPPER(TRIM('01_raw_data'!F449)),'04_departments'!A449:A504,'04_departments'!C449:C504,"Needs Review")</f>
        <v>Needs Review</v>
      </c>
      <c r="H446" t="str">
        <f>_xlfn.XLOOKUP('01_clean_data'!G446, '04_departments'!$C$5:$C$60,'04_departments'!$D$5:$D$60,"Needs Review")</f>
        <v>Needs Review</v>
      </c>
      <c r="I446" t="str">
        <f>PROPER(TRIM('01_raw_data'!H449))</f>
        <v>It Support Analyst</v>
      </c>
      <c r="J446" t="str">
        <f>IFERROR(UPPER('01_raw_data'!I449), "")</f>
        <v>L3</v>
      </c>
      <c r="K446" t="str">
        <f>IFERROR(UPPER('01_raw_data'!J449), "")</f>
        <v>M022</v>
      </c>
      <c r="L446" t="str">
        <f>IFERROR(VLOOKUP(K446,'05_manager_mapping'!$A$5:$B$64,2), "Missing")</f>
        <v>Lucas Ryan</v>
      </c>
      <c r="M446" t="str">
        <f>IFERROR(_xlfn.XLOOKUP('01_raw_data'!L449,'06_location_master'!$B$5:$B$60,'06_location_master'!$C$5:$C$60), "Missing Location")</f>
        <v>Rome</v>
      </c>
      <c r="N446" t="str">
        <f>IFERROR(_xlfn.XLOOKUP(M446,'06_location_master'!$C$5:$C$60,'06_location_master'!$D$5:$D$60), "Missing Country")</f>
        <v>Italy</v>
      </c>
      <c r="O446" t="str">
        <f>IFERROR(_xlfn.XLOOKUP(M446,'06_location_master'!$C$5:$C$60,'06_location_master'!$E$5:$E$60), "Missing State")</f>
        <v>Lazio</v>
      </c>
      <c r="P446" s="17">
        <f>IFERROR(--'01_raw_data'!O449,"Missing Date")</f>
        <v>45314</v>
      </c>
      <c r="Q446" s="17" t="str">
        <f>IF(TRIM('01_raw_data'!P449)="","", IFERROR('01_raw_data'!P449, "check"))</f>
        <v/>
      </c>
      <c r="R446" t="str">
        <f>IFERROR(IF(OR(UPPER(TRIM('01_raw_data'!Q449))="A",UPPER(TRIM('01_raw_data'!Q449)="ACTVE"),UPPER(TRIM('01_raw_data'!Q449))="ACTIVE"), "Active", IF(OR(UPPER(TRIM('01_raw_data'!Q449)="INACTIVE"),UPPER(TRIM('01_raw_data'!Q449))="INACTVE"),"Inactive",IF(OR(UPPER(TRIM('01_raw_data'!Q449))="EXITED"), "Exited", IF(OR(UPPER(TRIM('01_raw_data'!Q449))="TERMINATED"), "Terminated", IF(OR(UPPER(TRIM('01_raw_data'!Q449))="LEFT"),"Left",IF(OR(UPPER(TRIM('01_raw_data'!Q449))="RESIGNED"),"Resigned")))))),"Check")</f>
        <v>Active</v>
      </c>
      <c r="S446" s="19">
        <f>IFERROR(IF(VALUE('01_raw_data'!R449)&gt;0,VALUE('01_raw_data'!R449),"Check"),"Check")</f>
        <v>59000</v>
      </c>
      <c r="T446" s="19">
        <f>IFERROR(IF(VALUE('01_raw_data'!S449)&gt;0, VALUE('01_raw_data'!S449), "Check"), "Check")</f>
        <v>3000</v>
      </c>
      <c r="U446">
        <f>IFERROR(VLOOKUP(UPPER(TRIM('01_raw_data'!T449)),'07_performance_master'!$A$5:$B$14,2,FALSE),"Check")</f>
        <v>3</v>
      </c>
      <c r="V446">
        <f>IFERROR(IF(VALUE('01_raw_data'!U449)&gt;0,VALUE('01_raw_data'!U449),"Check"),"Check")</f>
        <v>12</v>
      </c>
      <c r="W446">
        <f>IFERROR(IF(VALUE('01_raw_data'!V449)&gt;=0, VALUE('01_raw_data'!V449), "Check"), "Check")</f>
        <v>13</v>
      </c>
      <c r="X446">
        <f>IFERROR(IF(VALUE('01_raw_data'!W449)&gt;=0, VALUE('01_raw_data'!W449),"Check"), "Check")</f>
        <v>7</v>
      </c>
      <c r="Y446">
        <f>IFERROR(IF(AND(VALUE('01_raw_data'!X449)&gt;=0, VALUE('01_raw_data'!X449)&lt;=100), VALUE('01_raw_data'!X449), "Check"), "Check")</f>
        <v>67</v>
      </c>
      <c r="Z446" t="str">
        <f>IFERROR(IF(OR(UPPER(TRIM('01_raw_data'!Y449))="YES", UPPER(TRIM('01_raw_data'!Y449))="PROMOTED"),"Promoted", IF(OR(UPPER(TRIM('01_raw_data'!Y449))="NO",UPPER(TRIM('01_raw_data'!Y449))="NOT PROMOTED"), "Not Promoted", "Check")),"Check")</f>
        <v>Not Promoted</v>
      </c>
      <c r="AA446" t="str">
        <f>IFERROR(PROPER(TRIM('01_raw_data'!Z449)), "")</f>
        <v>Master'S</v>
      </c>
      <c r="AB446" t="str">
        <f>IFERROR(PROPER(TRIM('01_raw_data'!AA449)),"")</f>
        <v>University Hiring</v>
      </c>
      <c r="AC446" t="str">
        <f>IFERROR(IF(UPPER(TRIM('01_raw_data'!AB449))="HYBRID","Hybrid",IF(OR(UPPER(TRIM('01_raw_data'!AB449))="REMOTE",UPPER(TRIM('01_raw_data'!AB449))="WFH",UPPER(TRIM('01_raw_data'!AB449))="WORK FROM HOME"),"Remote",IF(OR(UPPER(TRIM('01_raw_data'!AB449))="ONSITE",UPPER(TRIM('01_raw_data'!AB449))="ON-SITE",UPPER(TRIM('01_raw_data'!AB449))="OFFICE"),"Office"))),"Check")</f>
        <v>Hybrid</v>
      </c>
      <c r="AD446" t="str">
        <f>IFERROR(VLOOKUP(UPPER(TRIM('01_raw_data'!AC449)),'09_cost_center'!$A$5:$E$19,1,FALSE), "Check")</f>
        <v>EU-CC104</v>
      </c>
      <c r="AE446" t="str">
        <f>IFERROR(IF(OR(UPPER(TRIM('01_raw_data'!AD449))="CONTRACT", UPPER(TRIM('01_raw_data'!AD449))="CONTRACTOR"), "Contract", IF(OR(PROPER(TRIM('01_raw_data'!AD449))="FTE", UPPER(TRIM('01_raw_data'!AD449))="FULL TIME", UPPER(TRIM('01_raw_data'!AD449))="FULL-TIME"), "Full Time", IF(OR(UPPER(TRIM('01_raw_data'!AD449))="INTERN", UPPER(TRIM('01_raw_data'!AD449))="INTERNSHIP"), "Intern", IF(OR(UPPER(TRIM('01_raw_data'!AD449))="PART TIME", UPPER(TRIM('01_raw_data'!AD449))="PART-TIME"), "Part Time")))), "Check")</f>
        <v>Full Time</v>
      </c>
      <c r="AF446">
        <f>IFERROR(IF(AND(VALUE('01_raw_data'!AE449)&gt;=0,VALUE('01_raw_data'!AE449)&lt;=100), VALUE('01_raw_data'!AE449), "Check"), "Check")</f>
        <v>60</v>
      </c>
    </row>
    <row r="447" spans="1:32" x14ac:dyDescent="0.2">
      <c r="A447" t="str">
        <f>"E"&amp;TEXT(VALUE(SUBSTITUTE(UPPER(TRIM('01_raw_data'!A450)),"E","")),"0000")</f>
        <v>E0446</v>
      </c>
      <c r="B447" t="str">
        <f>IF('01_raw_data'!B450="", "", PROPER(TRIM('01_raw_data'!B450)))</f>
        <v>Aleksander Larsson</v>
      </c>
      <c r="C447" t="str">
        <f>_xlfn.XLOOKUP(PROPER(TRIM('01_raw_data'!C450)),'03_lookups'!$A$4:$A$9,'03_lookups'!$B$4:$B$9,"Needs Review")</f>
        <v>Female</v>
      </c>
      <c r="D447">
        <f>VALUE('01_raw_data'!D450)</f>
        <v>28</v>
      </c>
      <c r="E447" s="17">
        <f>IF(OR('01_raw_data'!E450="", LOWER(TRIM('01_raw_data'!E450))="not available"), "Missing", '01_raw_data'!E450)</f>
        <v>35937</v>
      </c>
      <c r="F447" t="str">
        <f t="shared" si="6"/>
        <v>Valid</v>
      </c>
      <c r="G447" t="str">
        <f>_xlfn.XLOOKUP(UPPER(TRIM('01_raw_data'!F450)),'04_departments'!A450:A505,'04_departments'!C450:C505,"Needs Review")</f>
        <v>Needs Review</v>
      </c>
      <c r="H447" t="str">
        <f>_xlfn.XLOOKUP('01_clean_data'!G447, '04_departments'!$C$5:$C$60,'04_departments'!$D$5:$D$60,"Needs Review")</f>
        <v>Needs Review</v>
      </c>
      <c r="I447" t="str">
        <f>PROPER(TRIM('01_raw_data'!H450))</f>
        <v>Frontend Engineer</v>
      </c>
      <c r="J447" t="str">
        <f>IFERROR(UPPER('01_raw_data'!I450), "")</f>
        <v>L5</v>
      </c>
      <c r="K447" t="str">
        <f>IFERROR(UPPER('01_raw_data'!J450), "")</f>
        <v>M044</v>
      </c>
      <c r="L447" t="str">
        <f>IFERROR(VLOOKUP(K447,'05_manager_mapping'!$A$5:$B$64,2), "Missing")</f>
        <v>Sophia Russo</v>
      </c>
      <c r="M447" t="str">
        <f>IFERROR(_xlfn.XLOOKUP('01_raw_data'!L450,'06_location_master'!$B$5:$B$60,'06_location_master'!$C$5:$C$60), "Missing Location")</f>
        <v>Barcelona</v>
      </c>
      <c r="N447" t="str">
        <f>IFERROR(_xlfn.XLOOKUP(M447,'06_location_master'!$C$5:$C$60,'06_location_master'!$D$5:$D$60), "Missing Country")</f>
        <v>Spain</v>
      </c>
      <c r="O447" t="str">
        <f>IFERROR(_xlfn.XLOOKUP(M447,'06_location_master'!$C$5:$C$60,'06_location_master'!$E$5:$E$60), "Missing State")</f>
        <v>Catalonia</v>
      </c>
      <c r="P447" s="17">
        <f>IFERROR(--'01_raw_data'!O450,"Missing Date")</f>
        <v>45483</v>
      </c>
      <c r="Q447" s="17" t="str">
        <f>IF(TRIM('01_raw_data'!P450)="","", IFERROR('01_raw_data'!P450, "check"))</f>
        <v/>
      </c>
      <c r="R447" t="str">
        <f>IFERROR(IF(OR(UPPER(TRIM('01_raw_data'!Q450))="A",UPPER(TRIM('01_raw_data'!Q450)="ACTVE"),UPPER(TRIM('01_raw_data'!Q450))="ACTIVE"), "Active", IF(OR(UPPER(TRIM('01_raw_data'!Q450)="INACTIVE"),UPPER(TRIM('01_raw_data'!Q450))="INACTVE"),"Inactive",IF(OR(UPPER(TRIM('01_raw_data'!Q450))="EXITED"), "Exited", IF(OR(UPPER(TRIM('01_raw_data'!Q450))="TERMINATED"), "Terminated", IF(OR(UPPER(TRIM('01_raw_data'!Q450))="LEFT"),"Left",IF(OR(UPPER(TRIM('01_raw_data'!Q450))="RESIGNED"),"Resigned")))))),"Check")</f>
        <v>Active</v>
      </c>
      <c r="S447" s="19">
        <f>IFERROR(IF(VALUE('01_raw_data'!R450)&gt;0,VALUE('01_raw_data'!R450),"Check"),"Check")</f>
        <v>131000</v>
      </c>
      <c r="T447" s="19">
        <f>IFERROR(IF(VALUE('01_raw_data'!S450)&gt;0, VALUE('01_raw_data'!S450), "Check"), "Check")</f>
        <v>13100</v>
      </c>
      <c r="U447">
        <f>IFERROR(VLOOKUP(UPPER(TRIM('01_raw_data'!T450)),'07_performance_master'!$A$5:$B$14,2,FALSE),"Check")</f>
        <v>4</v>
      </c>
      <c r="V447">
        <f>IFERROR(IF(VALUE('01_raw_data'!U450)&gt;0,VALUE('01_raw_data'!U450),"Check"),"Check")</f>
        <v>21</v>
      </c>
      <c r="W447">
        <f>IFERROR(IF(VALUE('01_raw_data'!V450)&gt;=0, VALUE('01_raw_data'!V450), "Check"), "Check")</f>
        <v>5</v>
      </c>
      <c r="X447">
        <f>IFERROR(IF(VALUE('01_raw_data'!W450)&gt;=0, VALUE('01_raw_data'!W450),"Check"), "Check")</f>
        <v>16</v>
      </c>
      <c r="Y447">
        <f>IFERROR(IF(AND(VALUE('01_raw_data'!X450)&gt;=0, VALUE('01_raw_data'!X450)&lt;=100), VALUE('01_raw_data'!X450), "Check"), "Check")</f>
        <v>56</v>
      </c>
      <c r="Z447" t="str">
        <f>IFERROR(IF(OR(UPPER(TRIM('01_raw_data'!Y450))="YES", UPPER(TRIM('01_raw_data'!Y450))="PROMOTED"),"Promoted", IF(OR(UPPER(TRIM('01_raw_data'!Y450))="NO",UPPER(TRIM('01_raw_data'!Y450))="NOT PROMOTED"), "Not Promoted", "Check")),"Check")</f>
        <v>Promoted</v>
      </c>
      <c r="AA447" t="str">
        <f>IFERROR(PROPER(TRIM('01_raw_data'!Z450)), "")</f>
        <v>High School</v>
      </c>
      <c r="AB447" t="str">
        <f>IFERROR(PROPER(TRIM('01_raw_data'!AA450)),"")</f>
        <v>Agency</v>
      </c>
      <c r="AC447" t="str">
        <f>IFERROR(IF(UPPER(TRIM('01_raw_data'!AB450))="HYBRID","Hybrid",IF(OR(UPPER(TRIM('01_raw_data'!AB450))="REMOTE",UPPER(TRIM('01_raw_data'!AB450))="WFH",UPPER(TRIM('01_raw_data'!AB450))="WORK FROM HOME"),"Remote",IF(OR(UPPER(TRIM('01_raw_data'!AB450))="ONSITE",UPPER(TRIM('01_raw_data'!AB450))="ON-SITE",UPPER(TRIM('01_raw_data'!AB450))="OFFICE"),"Office"))),"Check")</f>
        <v>Hybrid</v>
      </c>
      <c r="AD447" t="str">
        <f>IFERROR(VLOOKUP(UPPER(TRIM('01_raw_data'!AC450)),'09_cost_center'!$A$5:$E$19,1,FALSE), "Check")</f>
        <v>EU-CC101</v>
      </c>
      <c r="AE447" t="str">
        <f>IFERROR(IF(OR(UPPER(TRIM('01_raw_data'!AD450))="CONTRACT", UPPER(TRIM('01_raw_data'!AD450))="CONTRACTOR"), "Contract", IF(OR(PROPER(TRIM('01_raw_data'!AD450))="FTE", UPPER(TRIM('01_raw_data'!AD450))="FULL TIME", UPPER(TRIM('01_raw_data'!AD450))="FULL-TIME"), "Full Time", IF(OR(UPPER(TRIM('01_raw_data'!AD450))="INTERN", UPPER(TRIM('01_raw_data'!AD450))="INTERNSHIP"), "Intern", IF(OR(UPPER(TRIM('01_raw_data'!AD450))="PART TIME", UPPER(TRIM('01_raw_data'!AD450))="PART-TIME"), "Part Time")))), "Check")</f>
        <v>Full Time</v>
      </c>
      <c r="AF447">
        <f>IFERROR(IF(AND(VALUE('01_raw_data'!AE450)&gt;=0,VALUE('01_raw_data'!AE450)&lt;=100), VALUE('01_raw_data'!AE450), "Check"), "Check")</f>
        <v>62.8</v>
      </c>
    </row>
    <row r="448" spans="1:32" x14ac:dyDescent="0.2">
      <c r="A448" t="str">
        <f>"E"&amp;TEXT(VALUE(SUBSTITUTE(UPPER(TRIM('01_raw_data'!A451)),"E","")),"0000")</f>
        <v>E0447</v>
      </c>
      <c r="B448" t="str">
        <f>IF('01_raw_data'!B451="", "", PROPER(TRIM('01_raw_data'!B451)))</f>
        <v>Jan Colombo</v>
      </c>
      <c r="C448" t="str">
        <f>_xlfn.XLOOKUP(PROPER(TRIM('01_raw_data'!C451)),'03_lookups'!$A$4:$A$9,'03_lookups'!$B$4:$B$9,"Needs Review")</f>
        <v>Male</v>
      </c>
      <c r="D448">
        <f>VALUE('01_raw_data'!D451)</f>
        <v>59</v>
      </c>
      <c r="E448" s="17">
        <f>IF(OR('01_raw_data'!E451="", LOWER(TRIM('01_raw_data'!E451))="not available"), "Missing", '01_raw_data'!E451)</f>
        <v>24494</v>
      </c>
      <c r="F448" t="str">
        <f t="shared" si="6"/>
        <v>Valid</v>
      </c>
      <c r="G448" t="str">
        <f>_xlfn.XLOOKUP(UPPER(TRIM('01_raw_data'!F451)),'04_departments'!A451:A506,'04_departments'!C451:C506,"Needs Review")</f>
        <v>Needs Review</v>
      </c>
      <c r="H448" t="str">
        <f>_xlfn.XLOOKUP('01_clean_data'!G448, '04_departments'!$C$5:$C$60,'04_departments'!$D$5:$D$60,"Needs Review")</f>
        <v>Needs Review</v>
      </c>
      <c r="I448" t="str">
        <f>PROPER(TRIM('01_raw_data'!H451))</f>
        <v>Soc Analyst</v>
      </c>
      <c r="J448" t="str">
        <f>IFERROR(UPPER('01_raw_data'!I451), "")</f>
        <v>L1</v>
      </c>
      <c r="K448" t="str">
        <f>IFERROR(UPPER('01_raw_data'!J451), "")</f>
        <v>M056</v>
      </c>
      <c r="L448" t="str">
        <f>IFERROR(VLOOKUP(K448,'05_manager_mapping'!$A$5:$B$64,2), "Missing")</f>
        <v>Emily Olsson</v>
      </c>
      <c r="M448" t="str">
        <f>IFERROR(_xlfn.XLOOKUP('01_raw_data'!L451,'06_location_master'!$B$5:$B$60,'06_location_master'!$C$5:$C$60), "Missing Location")</f>
        <v>Frankfurt</v>
      </c>
      <c r="N448" t="str">
        <f>IFERROR(_xlfn.XLOOKUP(M448,'06_location_master'!$C$5:$C$60,'06_location_master'!$D$5:$D$60), "Missing Country")</f>
        <v>Germany</v>
      </c>
      <c r="O448" t="str">
        <f>IFERROR(_xlfn.XLOOKUP(M448,'06_location_master'!$C$5:$C$60,'06_location_master'!$E$5:$E$60), "Missing State")</f>
        <v>Hesse</v>
      </c>
      <c r="P448" s="17">
        <f>IFERROR(--'01_raw_data'!O451,"Missing Date")</f>
        <v>44823</v>
      </c>
      <c r="Q448" s="17" t="str">
        <f>IF(TRIM('01_raw_data'!P451)="","", IFERROR('01_raw_data'!P451, "check"))</f>
        <v/>
      </c>
      <c r="R448" t="str">
        <f>IFERROR(IF(OR(UPPER(TRIM('01_raw_data'!Q451))="A",UPPER(TRIM('01_raw_data'!Q451)="ACTVE"),UPPER(TRIM('01_raw_data'!Q451))="ACTIVE"), "Active", IF(OR(UPPER(TRIM('01_raw_data'!Q451)="INACTIVE"),UPPER(TRIM('01_raw_data'!Q451))="INACTVE"),"Inactive",IF(OR(UPPER(TRIM('01_raw_data'!Q451))="EXITED"), "Exited", IF(OR(UPPER(TRIM('01_raw_data'!Q451))="TERMINATED"), "Terminated", IF(OR(UPPER(TRIM('01_raw_data'!Q451))="LEFT"),"Left",IF(OR(UPPER(TRIM('01_raw_data'!Q451))="RESIGNED"),"Resigned")))))),"Check")</f>
        <v>Active</v>
      </c>
      <c r="S448" s="19">
        <f>IFERROR(IF(VALUE('01_raw_data'!R451)&gt;0,VALUE('01_raw_data'!R451),"Check"),"Check")</f>
        <v>48000</v>
      </c>
      <c r="T448" s="19">
        <f>IFERROR(IF(VALUE('01_raw_data'!S451)&gt;0, VALUE('01_raw_data'!S451), "Check"), "Check")</f>
        <v>2400</v>
      </c>
      <c r="U448">
        <f>IFERROR(VLOOKUP(UPPER(TRIM('01_raw_data'!T451)),'07_performance_master'!$A$5:$B$14,2,FALSE),"Check")</f>
        <v>3</v>
      </c>
      <c r="V448">
        <f>IFERROR(IF(VALUE('01_raw_data'!U451)&gt;0,VALUE('01_raw_data'!U451),"Check"),"Check")</f>
        <v>8</v>
      </c>
      <c r="W448">
        <f>IFERROR(IF(VALUE('01_raw_data'!V451)&gt;=0, VALUE('01_raw_data'!V451), "Check"), "Check")</f>
        <v>22</v>
      </c>
      <c r="X448">
        <f>IFERROR(IF(VALUE('01_raw_data'!W451)&gt;=0, VALUE('01_raw_data'!W451),"Check"), "Check")</f>
        <v>14</v>
      </c>
      <c r="Y448">
        <f>IFERROR(IF(AND(VALUE('01_raw_data'!X451)&gt;=0, VALUE('01_raw_data'!X451)&lt;=100), VALUE('01_raw_data'!X451), "Check"), "Check")</f>
        <v>62</v>
      </c>
      <c r="Z448" t="str">
        <f>IFERROR(IF(OR(UPPER(TRIM('01_raw_data'!Y451))="YES", UPPER(TRIM('01_raw_data'!Y451))="PROMOTED"),"Promoted", IF(OR(UPPER(TRIM('01_raw_data'!Y451))="NO",UPPER(TRIM('01_raw_data'!Y451))="NOT PROMOTED"), "Not Promoted", "Check")),"Check")</f>
        <v>Not Promoted</v>
      </c>
      <c r="AA448" t="str">
        <f>IFERROR(PROPER(TRIM('01_raw_data'!Z451)), "")</f>
        <v>Mba</v>
      </c>
      <c r="AB448" t="str">
        <f>IFERROR(PROPER(TRIM('01_raw_data'!AA451)),"")</f>
        <v>University Hiring</v>
      </c>
      <c r="AC448" t="str">
        <f>IFERROR(IF(UPPER(TRIM('01_raw_data'!AB451))="HYBRID","Hybrid",IF(OR(UPPER(TRIM('01_raw_data'!AB451))="REMOTE",UPPER(TRIM('01_raw_data'!AB451))="WFH",UPPER(TRIM('01_raw_data'!AB451))="WORK FROM HOME"),"Remote",IF(OR(UPPER(TRIM('01_raw_data'!AB451))="ONSITE",UPPER(TRIM('01_raw_data'!AB451))="ON-SITE",UPPER(TRIM('01_raw_data'!AB451))="OFFICE"),"Office"))),"Check")</f>
        <v>Hybrid</v>
      </c>
      <c r="AD448" t="str">
        <f>IFERROR(VLOOKUP(UPPER(TRIM('01_raw_data'!AC451)),'09_cost_center'!$A$5:$E$19,1,FALSE), "Check")</f>
        <v>EU-CC503</v>
      </c>
      <c r="AE448" t="str">
        <f>IFERROR(IF(OR(UPPER(TRIM('01_raw_data'!AD451))="CONTRACT", UPPER(TRIM('01_raw_data'!AD451))="CONTRACTOR"), "Contract", IF(OR(PROPER(TRIM('01_raw_data'!AD451))="FTE", UPPER(TRIM('01_raw_data'!AD451))="FULL TIME", UPPER(TRIM('01_raw_data'!AD451))="FULL-TIME"), "Full Time", IF(OR(UPPER(TRIM('01_raw_data'!AD451))="INTERN", UPPER(TRIM('01_raw_data'!AD451))="INTERNSHIP"), "Intern", IF(OR(UPPER(TRIM('01_raw_data'!AD451))="PART TIME", UPPER(TRIM('01_raw_data'!AD451))="PART-TIME"), "Part Time")))), "Check")</f>
        <v>Full Time</v>
      </c>
      <c r="AF448">
        <f>IFERROR(IF(AND(VALUE('01_raw_data'!AE451)&gt;=0,VALUE('01_raw_data'!AE451)&lt;=100), VALUE('01_raw_data'!AE451), "Check"), "Check")</f>
        <v>53.7</v>
      </c>
    </row>
    <row r="449" spans="1:32" x14ac:dyDescent="0.2">
      <c r="A449" t="str">
        <f>"E"&amp;TEXT(VALUE(SUBSTITUTE(UPPER(TRIM('01_raw_data'!A452)),"E","")),"0000")</f>
        <v>E0448</v>
      </c>
      <c r="B449" t="str">
        <f>IF('01_raw_data'!B452="", "", PROPER(TRIM('01_raw_data'!B452)))</f>
        <v>Freja Kowalski</v>
      </c>
      <c r="C449" t="str">
        <f>_xlfn.XLOOKUP(PROPER(TRIM('01_raw_data'!C452)),'03_lookups'!$A$4:$A$9,'03_lookups'!$B$4:$B$9,"Needs Review")</f>
        <v>Male</v>
      </c>
      <c r="D449">
        <f>VALUE('01_raw_data'!D452)</f>
        <v>40</v>
      </c>
      <c r="E449" s="17">
        <f>IF(OR('01_raw_data'!E452="", LOWER(TRIM('01_raw_data'!E452))="not available"), "Missing", '01_raw_data'!E452)</f>
        <v>31493</v>
      </c>
      <c r="F449" t="str">
        <f t="shared" si="6"/>
        <v>Valid</v>
      </c>
      <c r="G449" t="str">
        <f>_xlfn.XLOOKUP(UPPER(TRIM('01_raw_data'!F452)),'04_departments'!A452:A507,'04_departments'!C452:C507,"Needs Review")</f>
        <v>Needs Review</v>
      </c>
      <c r="H449" t="str">
        <f>_xlfn.XLOOKUP('01_clean_data'!G449, '04_departments'!$C$5:$C$60,'04_departments'!$D$5:$D$60,"Needs Review")</f>
        <v>Needs Review</v>
      </c>
      <c r="I449" t="str">
        <f>PROPER(TRIM('01_raw_data'!H452))</f>
        <v>Frontend Engineer</v>
      </c>
      <c r="J449" t="str">
        <f>IFERROR(UPPER('01_raw_data'!I452), "")</f>
        <v>L2</v>
      </c>
      <c r="K449" t="str">
        <f>IFERROR(UPPER('01_raw_data'!J452), "")</f>
        <v>M030</v>
      </c>
      <c r="L449" t="str">
        <f>IFERROR(VLOOKUP(K449,'05_manager_mapping'!$A$5:$B$64,2), "Missing")</f>
        <v>Sem Thomas</v>
      </c>
      <c r="M449" t="str">
        <f>IFERROR(_xlfn.XLOOKUP('01_raw_data'!L452,'06_location_master'!$B$5:$B$60,'06_location_master'!$C$5:$C$60), "Missing Location")</f>
        <v>Missing Location</v>
      </c>
      <c r="N449" t="str">
        <f>IFERROR(_xlfn.XLOOKUP(M449,'06_location_master'!$C$5:$C$60,'06_location_master'!$D$5:$D$60), "Missing Country")</f>
        <v>Missing Country</v>
      </c>
      <c r="O449" t="str">
        <f>IFERROR(_xlfn.XLOOKUP(M449,'06_location_master'!$C$5:$C$60,'06_location_master'!$E$5:$E$60), "Missing State")</f>
        <v>Missing State</v>
      </c>
      <c r="P449" s="17">
        <f>IFERROR(--'01_raw_data'!O452,"Missing Date")</f>
        <v>43971</v>
      </c>
      <c r="Q449" s="17" t="str">
        <f>IF(TRIM('01_raw_data'!P452)="","", IFERROR('01_raw_data'!P452, "check"))</f>
        <v/>
      </c>
      <c r="R449" t="str">
        <f>IFERROR(IF(OR(UPPER(TRIM('01_raw_data'!Q452))="A",UPPER(TRIM('01_raw_data'!Q452)="ACTVE"),UPPER(TRIM('01_raw_data'!Q452))="ACTIVE"), "Active", IF(OR(UPPER(TRIM('01_raw_data'!Q452)="INACTIVE"),UPPER(TRIM('01_raw_data'!Q452))="INACTVE"),"Inactive",IF(OR(UPPER(TRIM('01_raw_data'!Q452))="EXITED"), "Exited", IF(OR(UPPER(TRIM('01_raw_data'!Q452))="TERMINATED"), "Terminated", IF(OR(UPPER(TRIM('01_raw_data'!Q452))="LEFT"),"Left",IF(OR(UPPER(TRIM('01_raw_data'!Q452))="RESIGNED"),"Resigned")))))),"Check")</f>
        <v>Active</v>
      </c>
      <c r="S449" s="19">
        <f>IFERROR(IF(VALUE('01_raw_data'!R452)&gt;0,VALUE('01_raw_data'!R452),"Check"),"Check")</f>
        <v>64000</v>
      </c>
      <c r="T449" s="19">
        <f>IFERROR(IF(VALUE('01_raw_data'!S452)&gt;0, VALUE('01_raw_data'!S452), "Check"), "Check")</f>
        <v>5800</v>
      </c>
      <c r="U449">
        <f>IFERROR(VLOOKUP(UPPER(TRIM('01_raw_data'!T452)),'07_performance_master'!$A$5:$B$14,2,FALSE),"Check")</f>
        <v>4</v>
      </c>
      <c r="V449">
        <f>IFERROR(IF(VALUE('01_raw_data'!U452)&gt;0,VALUE('01_raw_data'!U452),"Check"),"Check")</f>
        <v>29</v>
      </c>
      <c r="W449">
        <f>IFERROR(IF(VALUE('01_raw_data'!V452)&gt;=0, VALUE('01_raw_data'!V452), "Check"), "Check")</f>
        <v>18</v>
      </c>
      <c r="X449">
        <f>IFERROR(IF(VALUE('01_raw_data'!W452)&gt;=0, VALUE('01_raw_data'!W452),"Check"), "Check")</f>
        <v>19</v>
      </c>
      <c r="Y449">
        <f>IFERROR(IF(AND(VALUE('01_raw_data'!X452)&gt;=0, VALUE('01_raw_data'!X452)&lt;=100), VALUE('01_raw_data'!X452), "Check"), "Check")</f>
        <v>52</v>
      </c>
      <c r="Z449" t="str">
        <f>IFERROR(IF(OR(UPPER(TRIM('01_raw_data'!Y452))="YES", UPPER(TRIM('01_raw_data'!Y452))="PROMOTED"),"Promoted", IF(OR(UPPER(TRIM('01_raw_data'!Y452))="NO",UPPER(TRIM('01_raw_data'!Y452))="NOT PROMOTED"), "Not Promoted", "Check")),"Check")</f>
        <v>Promoted</v>
      </c>
      <c r="AA449" t="str">
        <f>IFERROR(PROPER(TRIM('01_raw_data'!Z452)), "")</f>
        <v>Mba</v>
      </c>
      <c r="AB449" t="str">
        <f>IFERROR(PROPER(TRIM('01_raw_data'!AA452)),"")</f>
        <v>University Hiring</v>
      </c>
      <c r="AC449" t="str">
        <f>IFERROR(IF(UPPER(TRIM('01_raw_data'!AB452))="HYBRID","Hybrid",IF(OR(UPPER(TRIM('01_raw_data'!AB452))="REMOTE",UPPER(TRIM('01_raw_data'!AB452))="WFH",UPPER(TRIM('01_raw_data'!AB452))="WORK FROM HOME"),"Remote",IF(OR(UPPER(TRIM('01_raw_data'!AB452))="ONSITE",UPPER(TRIM('01_raw_data'!AB452))="ON-SITE",UPPER(TRIM('01_raw_data'!AB452))="OFFICE"),"Office"))),"Check")</f>
        <v>Office</v>
      </c>
      <c r="AD449" t="str">
        <f>IFERROR(VLOOKUP(UPPER(TRIM('01_raw_data'!AC452)),'09_cost_center'!$A$5:$E$19,1,FALSE), "Check")</f>
        <v>EU-CC101</v>
      </c>
      <c r="AE449" t="str">
        <f>IFERROR(IF(OR(UPPER(TRIM('01_raw_data'!AD452))="CONTRACT", UPPER(TRIM('01_raw_data'!AD452))="CONTRACTOR"), "Contract", IF(OR(PROPER(TRIM('01_raw_data'!AD452))="FTE", UPPER(TRIM('01_raw_data'!AD452))="FULL TIME", UPPER(TRIM('01_raw_data'!AD452))="FULL-TIME"), "Full Time", IF(OR(UPPER(TRIM('01_raw_data'!AD452))="INTERN", UPPER(TRIM('01_raw_data'!AD452))="INTERNSHIP"), "Intern", IF(OR(UPPER(TRIM('01_raw_data'!AD452))="PART TIME", UPPER(TRIM('01_raw_data'!AD452))="PART-TIME"), "Part Time")))), "Check")</f>
        <v>Contract</v>
      </c>
      <c r="AF449">
        <f>IFERROR(IF(AND(VALUE('01_raw_data'!AE452)&gt;=0,VALUE('01_raw_data'!AE452)&lt;=100), VALUE('01_raw_data'!AE452), "Check"), "Check")</f>
        <v>62</v>
      </c>
    </row>
    <row r="450" spans="1:32" x14ac:dyDescent="0.2">
      <c r="A450" t="str">
        <f>"E"&amp;TEXT(VALUE(SUBSTITUTE(UPPER(TRIM('01_raw_data'!A453)),"E","")),"0000")</f>
        <v>E0449</v>
      </c>
      <c r="B450" t="str">
        <f>IF('01_raw_data'!B453="", "", PROPER(TRIM('01_raw_data'!B453)))</f>
        <v>Arthur Zielinski</v>
      </c>
      <c r="C450" t="str">
        <f>_xlfn.XLOOKUP(PROPER(TRIM('01_raw_data'!C453)),'03_lookups'!$A$4:$A$9,'03_lookups'!$B$4:$B$9,"Needs Review")</f>
        <v>Male</v>
      </c>
      <c r="D450">
        <f>VALUE('01_raw_data'!D453)</f>
        <v>58</v>
      </c>
      <c r="E450" s="17">
        <f>IF(OR('01_raw_data'!E453="", LOWER(TRIM('01_raw_data'!E453))="not available"), "Missing", '01_raw_data'!E453)</f>
        <v>24785</v>
      </c>
      <c r="F450" t="str">
        <f t="shared" si="6"/>
        <v>Valid</v>
      </c>
      <c r="G450" t="str">
        <f>_xlfn.XLOOKUP(UPPER(TRIM('01_raw_data'!F453)),'04_departments'!A453:A508,'04_departments'!C453:C508,"Needs Review")</f>
        <v>Needs Review</v>
      </c>
      <c r="H450" t="str">
        <f>_xlfn.XLOOKUP('01_clean_data'!G450, '04_departments'!$C$5:$C$60,'04_departments'!$D$5:$D$60,"Needs Review")</f>
        <v>Needs Review</v>
      </c>
      <c r="I450" t="str">
        <f>PROPER(TRIM('01_raw_data'!H453))</f>
        <v>Workplace Technology Specialist</v>
      </c>
      <c r="J450" t="str">
        <f>IFERROR(UPPER('01_raw_data'!I453), "")</f>
        <v>L3</v>
      </c>
      <c r="K450" t="str">
        <f>IFERROR(UPPER('01_raw_data'!J453), "")</f>
        <v>M035</v>
      </c>
      <c r="L450" t="str">
        <f>IFERROR(VLOOKUP(K450,'05_manager_mapping'!$A$5:$B$64,2), "Missing")</f>
        <v>Alessandro O'Brien</v>
      </c>
      <c r="M450" t="str">
        <f>IFERROR(_xlfn.XLOOKUP('01_raw_data'!L453,'06_location_master'!$B$5:$B$60,'06_location_master'!$C$5:$C$60), "Missing Location")</f>
        <v>Antwerp</v>
      </c>
      <c r="N450" t="str">
        <f>IFERROR(_xlfn.XLOOKUP(M450,'06_location_master'!$C$5:$C$60,'06_location_master'!$D$5:$D$60), "Missing Country")</f>
        <v>Belgium</v>
      </c>
      <c r="O450" t="str">
        <f>IFERROR(_xlfn.XLOOKUP(M450,'06_location_master'!$C$5:$C$60,'06_location_master'!$E$5:$E$60), "Missing State")</f>
        <v>Flanders</v>
      </c>
      <c r="P450" s="17">
        <f>IFERROR(--'01_raw_data'!O453,"Missing Date")</f>
        <v>44972</v>
      </c>
      <c r="Q450" s="17" t="str">
        <f>IF(TRIM('01_raw_data'!P453)="","", IFERROR('01_raw_data'!P453, "check"))</f>
        <v/>
      </c>
      <c r="R450" t="str">
        <f>IFERROR(IF(OR(UPPER(TRIM('01_raw_data'!Q453))="A",UPPER(TRIM('01_raw_data'!Q453)="ACTVE"),UPPER(TRIM('01_raw_data'!Q453))="ACTIVE"), "Active", IF(OR(UPPER(TRIM('01_raw_data'!Q453)="INACTIVE"),UPPER(TRIM('01_raw_data'!Q453))="INACTVE"),"Inactive",IF(OR(UPPER(TRIM('01_raw_data'!Q453))="EXITED"), "Exited", IF(OR(UPPER(TRIM('01_raw_data'!Q453))="TERMINATED"), "Terminated", IF(OR(UPPER(TRIM('01_raw_data'!Q453))="LEFT"),"Left",IF(OR(UPPER(TRIM('01_raw_data'!Q453))="RESIGNED"),"Resigned")))))),"Check")</f>
        <v>Active</v>
      </c>
      <c r="S450" s="19">
        <f>IFERROR(IF(VALUE('01_raw_data'!R453)&gt;0,VALUE('01_raw_data'!R453),"Check"),"Check")</f>
        <v>72000</v>
      </c>
      <c r="T450" s="19">
        <f>IFERROR(IF(VALUE('01_raw_data'!S453)&gt;0, VALUE('01_raw_data'!S453), "Check"), "Check")</f>
        <v>1400</v>
      </c>
      <c r="U450">
        <f>IFERROR(VLOOKUP(UPPER(TRIM('01_raw_data'!T453)),'07_performance_master'!$A$5:$B$14,2,FALSE),"Check")</f>
        <v>2</v>
      </c>
      <c r="V450">
        <f>IFERROR(IF(VALUE('01_raw_data'!U453)&gt;0,VALUE('01_raw_data'!U453),"Check"),"Check")</f>
        <v>30</v>
      </c>
      <c r="W450">
        <f>IFERROR(IF(VALUE('01_raw_data'!V453)&gt;=0, VALUE('01_raw_data'!V453), "Check"), "Check")</f>
        <v>19</v>
      </c>
      <c r="X450">
        <f>IFERROR(IF(VALUE('01_raw_data'!W453)&gt;=0, VALUE('01_raw_data'!W453),"Check"), "Check")</f>
        <v>0</v>
      </c>
      <c r="Y450">
        <f>IFERROR(IF(AND(VALUE('01_raw_data'!X453)&gt;=0, VALUE('01_raw_data'!X453)&lt;=100), VALUE('01_raw_data'!X453), "Check"), "Check")</f>
        <v>32</v>
      </c>
      <c r="Z450" t="str">
        <f>IFERROR(IF(OR(UPPER(TRIM('01_raw_data'!Y453))="YES", UPPER(TRIM('01_raw_data'!Y453))="PROMOTED"),"Promoted", IF(OR(UPPER(TRIM('01_raw_data'!Y453))="NO",UPPER(TRIM('01_raw_data'!Y453))="NOT PROMOTED"), "Not Promoted", "Check")),"Check")</f>
        <v>Not Promoted</v>
      </c>
      <c r="AA450" t="str">
        <f>IFERROR(PROPER(TRIM('01_raw_data'!Z453)), "")</f>
        <v>Master'S</v>
      </c>
      <c r="AB450" t="str">
        <f>IFERROR(PROPER(TRIM('01_raw_data'!AA453)),"")</f>
        <v>University Hiring</v>
      </c>
      <c r="AC450" t="str">
        <f>IFERROR(IF(UPPER(TRIM('01_raw_data'!AB453))="HYBRID","Hybrid",IF(OR(UPPER(TRIM('01_raw_data'!AB453))="REMOTE",UPPER(TRIM('01_raw_data'!AB453))="WFH",UPPER(TRIM('01_raw_data'!AB453))="WORK FROM HOME"),"Remote",IF(OR(UPPER(TRIM('01_raw_data'!AB453))="ONSITE",UPPER(TRIM('01_raw_data'!AB453))="ON-SITE",UPPER(TRIM('01_raw_data'!AB453))="OFFICE"),"Office"))),"Check")</f>
        <v>Hybrid</v>
      </c>
      <c r="AD450" t="str">
        <f>IFERROR(VLOOKUP(UPPER(TRIM('01_raw_data'!AC453)),'09_cost_center'!$A$5:$E$19,1,FALSE), "Check")</f>
        <v>EU-CC104</v>
      </c>
      <c r="AE450" t="str">
        <f>IFERROR(IF(OR(UPPER(TRIM('01_raw_data'!AD453))="CONTRACT", UPPER(TRIM('01_raw_data'!AD453))="CONTRACTOR"), "Contract", IF(OR(PROPER(TRIM('01_raw_data'!AD453))="FTE", UPPER(TRIM('01_raw_data'!AD453))="FULL TIME", UPPER(TRIM('01_raw_data'!AD453))="FULL-TIME"), "Full Time", IF(OR(UPPER(TRIM('01_raw_data'!AD453))="INTERN", UPPER(TRIM('01_raw_data'!AD453))="INTERNSHIP"), "Intern", IF(OR(UPPER(TRIM('01_raw_data'!AD453))="PART TIME", UPPER(TRIM('01_raw_data'!AD453))="PART-TIME"), "Part Time")))), "Check")</f>
        <v>Full Time</v>
      </c>
      <c r="AF450">
        <f>IFERROR(IF(AND(VALUE('01_raw_data'!AE453)&gt;=0,VALUE('01_raw_data'!AE453)&lt;=100), VALUE('01_raw_data'!AE453), "Check"), "Check")</f>
        <v>46.7</v>
      </c>
    </row>
    <row r="451" spans="1:32" x14ac:dyDescent="0.2">
      <c r="A451" t="str">
        <f>"E"&amp;TEXT(VALUE(SUBSTITUTE(UPPER(TRIM('01_raw_data'!A454)),"E","")),"0000")</f>
        <v>E0450</v>
      </c>
      <c r="B451" t="str">
        <f>IF('01_raw_data'!B454="", "", PROPER(TRIM('01_raw_data'!B454)))</f>
        <v>Miguel Wisniewski</v>
      </c>
      <c r="C451" t="str">
        <f>_xlfn.XLOOKUP(PROPER(TRIM('01_raw_data'!C454)),'03_lookups'!$A$4:$A$9,'03_lookups'!$B$4:$B$9,"Needs Review")</f>
        <v>Male</v>
      </c>
      <c r="D451">
        <f>VALUE('01_raw_data'!D454)</f>
        <v>54</v>
      </c>
      <c r="E451" s="17">
        <f>IF(OR('01_raw_data'!E454="", LOWER(TRIM('01_raw_data'!E454))="not available"), "Missing", '01_raw_data'!E454)</f>
        <v>26120</v>
      </c>
      <c r="F451" t="str">
        <f t="shared" ref="F451:F514" si="7">IF(OR(E451="",LOWER(TRIM(E451))="not available"),"Missing",IF(ISNUMBER(E451),"Valid","Needs Review"))</f>
        <v>Valid</v>
      </c>
      <c r="G451" t="str">
        <f>_xlfn.XLOOKUP(UPPER(TRIM('01_raw_data'!F454)),'04_departments'!A454:A509,'04_departments'!C454:C509,"Needs Review")</f>
        <v>Needs Review</v>
      </c>
      <c r="H451" t="str">
        <f>_xlfn.XLOOKUP('01_clean_data'!G451, '04_departments'!$C$5:$C$60,'04_departments'!$D$5:$D$60,"Needs Review")</f>
        <v>Needs Review</v>
      </c>
      <c r="I451" t="str">
        <f>PROPER(TRIM('01_raw_data'!H454))</f>
        <v>Process Lead</v>
      </c>
      <c r="J451" t="str">
        <f>IFERROR(UPPER('01_raw_data'!I454), "")</f>
        <v>L4</v>
      </c>
      <c r="K451" t="str">
        <f>IFERROR(UPPER('01_raw_data'!J454), "")</f>
        <v>M010</v>
      </c>
      <c r="L451" t="str">
        <f>IFERROR(VLOOKUP(K451,'05_manager_mapping'!$A$5:$B$64,2), "Missing")</f>
        <v>Lotte Muller</v>
      </c>
      <c r="M451" t="str">
        <f>IFERROR(_xlfn.XLOOKUP('01_raw_data'!L454,'06_location_master'!$B$5:$B$60,'06_location_master'!$C$5:$C$60), "Missing Location")</f>
        <v>Lyon</v>
      </c>
      <c r="N451" t="str">
        <f>IFERROR(_xlfn.XLOOKUP(M451,'06_location_master'!$C$5:$C$60,'06_location_master'!$D$5:$D$60), "Missing Country")</f>
        <v>France</v>
      </c>
      <c r="O451" t="str">
        <f>IFERROR(_xlfn.XLOOKUP(M451,'06_location_master'!$C$5:$C$60,'06_location_master'!$E$5:$E$60), "Missing State")</f>
        <v>Auvergne-Rhone-Alpes</v>
      </c>
      <c r="P451" s="17">
        <f>IFERROR(--'01_raw_data'!O454,"Missing Date")</f>
        <v>45970</v>
      </c>
      <c r="Q451" s="17" t="str">
        <f>IF(TRIM('01_raw_data'!P454)="","", IFERROR('01_raw_data'!P454, "check"))</f>
        <v/>
      </c>
      <c r="R451" t="str">
        <f>IFERROR(IF(OR(UPPER(TRIM('01_raw_data'!Q454))="A",UPPER(TRIM('01_raw_data'!Q454)="ACTVE"),UPPER(TRIM('01_raw_data'!Q454))="ACTIVE"), "Active", IF(OR(UPPER(TRIM('01_raw_data'!Q454)="INACTIVE"),UPPER(TRIM('01_raw_data'!Q454))="INACTVE"),"Inactive",IF(OR(UPPER(TRIM('01_raw_data'!Q454))="EXITED"), "Exited", IF(OR(UPPER(TRIM('01_raw_data'!Q454))="TERMINATED"), "Terminated", IF(OR(UPPER(TRIM('01_raw_data'!Q454))="LEFT"),"Left",IF(OR(UPPER(TRIM('01_raw_data'!Q454))="RESIGNED"),"Resigned")))))),"Check")</f>
        <v>Active</v>
      </c>
      <c r="S451" s="19">
        <f>IFERROR(IF(VALUE('01_raw_data'!R454)&gt;0,VALUE('01_raw_data'!R454),"Check"),"Check")</f>
        <v>102000</v>
      </c>
      <c r="T451" s="19">
        <f>IFERROR(IF(VALUE('01_raw_data'!S454)&gt;0, VALUE('01_raw_data'!S454), "Check"), "Check")</f>
        <v>9200</v>
      </c>
      <c r="U451">
        <f>IFERROR(VLOOKUP(UPPER(TRIM('01_raw_data'!T454)),'07_performance_master'!$A$5:$B$14,2,FALSE),"Check")</f>
        <v>4</v>
      </c>
      <c r="V451">
        <f>IFERROR(IF(VALUE('01_raw_data'!U454)&gt;0,VALUE('01_raw_data'!U454),"Check"),"Check")</f>
        <v>3</v>
      </c>
      <c r="W451">
        <f>IFERROR(IF(VALUE('01_raw_data'!V454)&gt;=0, VALUE('01_raw_data'!V454), "Check"), "Check")</f>
        <v>2</v>
      </c>
      <c r="X451">
        <f>IFERROR(IF(VALUE('01_raw_data'!W454)&gt;=0, VALUE('01_raw_data'!W454),"Check"), "Check")</f>
        <v>7</v>
      </c>
      <c r="Y451">
        <f>IFERROR(IF(AND(VALUE('01_raw_data'!X454)&gt;=0, VALUE('01_raw_data'!X454)&lt;=100), VALUE('01_raw_data'!X454), "Check"), "Check")</f>
        <v>64</v>
      </c>
      <c r="Z451" t="str">
        <f>IFERROR(IF(OR(UPPER(TRIM('01_raw_data'!Y454))="YES", UPPER(TRIM('01_raw_data'!Y454))="PROMOTED"),"Promoted", IF(OR(UPPER(TRIM('01_raw_data'!Y454))="NO",UPPER(TRIM('01_raw_data'!Y454))="NOT PROMOTED"), "Not Promoted", "Check")),"Check")</f>
        <v>Not Promoted</v>
      </c>
      <c r="AA451" t="str">
        <f>IFERROR(PROPER(TRIM('01_raw_data'!Z454)), "")</f>
        <v>Master'S</v>
      </c>
      <c r="AB451" t="str">
        <f>IFERROR(PROPER(TRIM('01_raw_data'!AA454)),"")</f>
        <v>University Hiring</v>
      </c>
      <c r="AC451" t="str">
        <f>IFERROR(IF(UPPER(TRIM('01_raw_data'!AB454))="HYBRID","Hybrid",IF(OR(UPPER(TRIM('01_raw_data'!AB454))="REMOTE",UPPER(TRIM('01_raw_data'!AB454))="WFH",UPPER(TRIM('01_raw_data'!AB454))="WORK FROM HOME"),"Remote",IF(OR(UPPER(TRIM('01_raw_data'!AB454))="ONSITE",UPPER(TRIM('01_raw_data'!AB454))="ON-SITE",UPPER(TRIM('01_raw_data'!AB454))="OFFICE"),"Office"))),"Check")</f>
        <v>Hybrid</v>
      </c>
      <c r="AD451" t="str">
        <f>IFERROR(VLOOKUP(UPPER(TRIM('01_raw_data'!AC454)),'09_cost_center'!$A$5:$E$19,1,FALSE), "Check")</f>
        <v>EU-CC401</v>
      </c>
      <c r="AE451" t="str">
        <f>IFERROR(IF(OR(UPPER(TRIM('01_raw_data'!AD454))="CONTRACT", UPPER(TRIM('01_raw_data'!AD454))="CONTRACTOR"), "Contract", IF(OR(PROPER(TRIM('01_raw_data'!AD454))="FTE", UPPER(TRIM('01_raw_data'!AD454))="FULL TIME", UPPER(TRIM('01_raw_data'!AD454))="FULL-TIME"), "Full Time", IF(OR(UPPER(TRIM('01_raw_data'!AD454))="INTERN", UPPER(TRIM('01_raw_data'!AD454))="INTERNSHIP"), "Intern", IF(OR(UPPER(TRIM('01_raw_data'!AD454))="PART TIME", UPPER(TRIM('01_raw_data'!AD454))="PART-TIME"), "Part Time")))), "Check")</f>
        <v>Full Time</v>
      </c>
      <c r="AF451">
        <f>IFERROR(IF(AND(VALUE('01_raw_data'!AE454)&gt;=0,VALUE('01_raw_data'!AE454)&lt;=100), VALUE('01_raw_data'!AE454), "Check"), "Check")</f>
        <v>65.7</v>
      </c>
    </row>
    <row r="452" spans="1:32" x14ac:dyDescent="0.2">
      <c r="A452" t="str">
        <f>"E"&amp;TEXT(VALUE(SUBSTITUTE(UPPER(TRIM('01_raw_data'!A455)),"E","")),"0000")</f>
        <v>E0451</v>
      </c>
      <c r="B452" t="str">
        <f>IF('01_raw_data'!B455="", "", PROPER(TRIM('01_raw_data'!B455)))</f>
        <v>Lina Gonzalez</v>
      </c>
      <c r="C452" t="str">
        <f>_xlfn.XLOOKUP(PROPER(TRIM('01_raw_data'!C455)),'03_lookups'!$A$4:$A$9,'03_lookups'!$B$4:$B$9,"Needs Review")</f>
        <v>Female</v>
      </c>
      <c r="D452">
        <f>VALUE('01_raw_data'!D455)</f>
        <v>53</v>
      </c>
      <c r="E452" s="17">
        <f>IF(OR('01_raw_data'!E455="", LOWER(TRIM('01_raw_data'!E455))="not available"), "Missing", '01_raw_data'!E455)</f>
        <v>26685</v>
      </c>
      <c r="F452" t="str">
        <f t="shared" si="7"/>
        <v>Valid</v>
      </c>
      <c r="G452" t="str">
        <f>_xlfn.XLOOKUP(UPPER(TRIM('01_raw_data'!F455)),'04_departments'!A455:A510,'04_departments'!C455:C510,"Needs Review")</f>
        <v>Needs Review</v>
      </c>
      <c r="H452" t="str">
        <f>_xlfn.XLOOKUP('01_clean_data'!G452, '04_departments'!$C$5:$C$60,'04_departments'!$D$5:$D$60,"Needs Review")</f>
        <v>Needs Review</v>
      </c>
      <c r="I452" t="str">
        <f>PROPER(TRIM('01_raw_data'!H455))</f>
        <v>Software Engineer</v>
      </c>
      <c r="J452" t="str">
        <f>IFERROR(UPPER('01_raw_data'!I455), "")</f>
        <v>L3</v>
      </c>
      <c r="K452" t="str">
        <f>IFERROR(UPPER('01_raw_data'!J455), "")</f>
        <v>M048</v>
      </c>
      <c r="L452" t="str">
        <f>IFERROR(VLOOKUP(K452,'05_manager_mapping'!$A$5:$B$64,2), "Missing")</f>
        <v>Jack Schmidt</v>
      </c>
      <c r="M452" t="str">
        <f>IFERROR(_xlfn.XLOOKUP('01_raw_data'!L455,'06_location_master'!$B$5:$B$60,'06_location_master'!$C$5:$C$60), "Missing Location")</f>
        <v>Rome</v>
      </c>
      <c r="N452" t="str">
        <f>IFERROR(_xlfn.XLOOKUP(M452,'06_location_master'!$C$5:$C$60,'06_location_master'!$D$5:$D$60), "Missing Country")</f>
        <v>Italy</v>
      </c>
      <c r="O452" t="str">
        <f>IFERROR(_xlfn.XLOOKUP(M452,'06_location_master'!$C$5:$C$60,'06_location_master'!$E$5:$E$60), "Missing State")</f>
        <v>Lazio</v>
      </c>
      <c r="P452" s="17">
        <f>IFERROR(--'01_raw_data'!O455,"Missing Date")</f>
        <v>45305</v>
      </c>
      <c r="Q452" s="17">
        <f>IF(TRIM('01_raw_data'!P455)="","", IFERROR('01_raw_data'!P455, "check"))</f>
        <v>45966</v>
      </c>
      <c r="R452" t="str">
        <f>IFERROR(IF(OR(UPPER(TRIM('01_raw_data'!Q455))="A",UPPER(TRIM('01_raw_data'!Q455)="ACTVE"),UPPER(TRIM('01_raw_data'!Q455))="ACTIVE"), "Active", IF(OR(UPPER(TRIM('01_raw_data'!Q455)="INACTIVE"),UPPER(TRIM('01_raw_data'!Q455))="INACTVE"),"Inactive",IF(OR(UPPER(TRIM('01_raw_data'!Q455))="EXITED"), "Exited", IF(OR(UPPER(TRIM('01_raw_data'!Q455))="TERMINATED"), "Terminated", IF(OR(UPPER(TRIM('01_raw_data'!Q455))="LEFT"),"Left",IF(OR(UPPER(TRIM('01_raw_data'!Q455))="RESIGNED"),"Resigned")))))),"Check")</f>
        <v>Exited</v>
      </c>
      <c r="S452" s="19">
        <f>IFERROR(IF(VALUE('01_raw_data'!R455)&gt;0,VALUE('01_raw_data'!R455),"Check"),"Check")</f>
        <v>70000</v>
      </c>
      <c r="T452" s="19">
        <f>IFERROR(IF(VALUE('01_raw_data'!S455)&gt;0, VALUE('01_raw_data'!S455), "Check"), "Check")</f>
        <v>3500</v>
      </c>
      <c r="U452">
        <f>IFERROR(VLOOKUP(UPPER(TRIM('01_raw_data'!T455)),'07_performance_master'!$A$5:$B$14,2,FALSE),"Check")</f>
        <v>3</v>
      </c>
      <c r="V452">
        <f>IFERROR(IF(VALUE('01_raw_data'!U455)&gt;0,VALUE('01_raw_data'!U455),"Check"),"Check")</f>
        <v>11</v>
      </c>
      <c r="W452">
        <f>IFERROR(IF(VALUE('01_raw_data'!V455)&gt;=0, VALUE('01_raw_data'!V455), "Check"), "Check")</f>
        <v>8</v>
      </c>
      <c r="X452">
        <f>IFERROR(IF(VALUE('01_raw_data'!W455)&gt;=0, VALUE('01_raw_data'!W455),"Check"), "Check")</f>
        <v>12</v>
      </c>
      <c r="Y452">
        <f>IFERROR(IF(AND(VALUE('01_raw_data'!X455)&gt;=0, VALUE('01_raw_data'!X455)&lt;=100), VALUE('01_raw_data'!X455), "Check"), "Check")</f>
        <v>67</v>
      </c>
      <c r="Z452" t="str">
        <f>IFERROR(IF(OR(UPPER(TRIM('01_raw_data'!Y455))="YES", UPPER(TRIM('01_raw_data'!Y455))="PROMOTED"),"Promoted", IF(OR(UPPER(TRIM('01_raw_data'!Y455))="NO",UPPER(TRIM('01_raw_data'!Y455))="NOT PROMOTED"), "Not Promoted", "Check")),"Check")</f>
        <v>Not Promoted</v>
      </c>
      <c r="AA452" t="str">
        <f>IFERROR(PROPER(TRIM('01_raw_data'!Z455)), "")</f>
        <v>Bachelor'S</v>
      </c>
      <c r="AB452" t="str">
        <f>IFERROR(PROPER(TRIM('01_raw_data'!AA455)),"")</f>
        <v>Indeed</v>
      </c>
      <c r="AC452" t="str">
        <f>IFERROR(IF(UPPER(TRIM('01_raw_data'!AB455))="HYBRID","Hybrid",IF(OR(UPPER(TRIM('01_raw_data'!AB455))="REMOTE",UPPER(TRIM('01_raw_data'!AB455))="WFH",UPPER(TRIM('01_raw_data'!AB455))="WORK FROM HOME"),"Remote",IF(OR(UPPER(TRIM('01_raw_data'!AB455))="ONSITE",UPPER(TRIM('01_raw_data'!AB455))="ON-SITE",UPPER(TRIM('01_raw_data'!AB455))="OFFICE"),"Office"))),"Check")</f>
        <v>Remote</v>
      </c>
      <c r="AD452" t="str">
        <f>IFERROR(VLOOKUP(UPPER(TRIM('01_raw_data'!AC455)),'09_cost_center'!$A$5:$E$19,1,FALSE), "Check")</f>
        <v>EU-CC101</v>
      </c>
      <c r="AE452" t="str">
        <f>IFERROR(IF(OR(UPPER(TRIM('01_raw_data'!AD455))="CONTRACT", UPPER(TRIM('01_raw_data'!AD455))="CONTRACTOR"), "Contract", IF(OR(PROPER(TRIM('01_raw_data'!AD455))="FTE", UPPER(TRIM('01_raw_data'!AD455))="FULL TIME", UPPER(TRIM('01_raw_data'!AD455))="FULL-TIME"), "Full Time", IF(OR(UPPER(TRIM('01_raw_data'!AD455))="INTERN", UPPER(TRIM('01_raw_data'!AD455))="INTERNSHIP"), "Intern", IF(OR(UPPER(TRIM('01_raw_data'!AD455))="PART TIME", UPPER(TRIM('01_raw_data'!AD455))="PART-TIME"), "Part Time")))), "Check")</f>
        <v>Contract</v>
      </c>
      <c r="AF452">
        <f>IFERROR(IF(AND(VALUE('01_raw_data'!AE455)&gt;=0,VALUE('01_raw_data'!AE455)&lt;=100), VALUE('01_raw_data'!AE455), "Check"), "Check")</f>
        <v>57.2</v>
      </c>
    </row>
    <row r="453" spans="1:32" x14ac:dyDescent="0.2">
      <c r="A453" t="str">
        <f>"E"&amp;TEXT(VALUE(SUBSTITUTE(UPPER(TRIM('01_raw_data'!A456)),"E","")),"0000")</f>
        <v>E0452</v>
      </c>
      <c r="B453" t="str">
        <f>IF('01_raw_data'!B456="", "", PROPER(TRIM('01_raw_data'!B456)))</f>
        <v>Lotte O'Brien</v>
      </c>
      <c r="C453" t="str">
        <f>_xlfn.XLOOKUP(PROPER(TRIM('01_raw_data'!C456)),'03_lookups'!$A$4:$A$9,'03_lookups'!$B$4:$B$9,"Needs Review")</f>
        <v>Male</v>
      </c>
      <c r="D453">
        <f>VALUE('01_raw_data'!D456)</f>
        <v>47</v>
      </c>
      <c r="E453" s="17" t="str">
        <f>IF(OR('01_raw_data'!E456="", LOWER(TRIM('01_raw_data'!E456))="not available"), "Missing", '01_raw_data'!E456)</f>
        <v>08-12-1978</v>
      </c>
      <c r="F453" t="str">
        <f t="shared" si="7"/>
        <v>Needs Review</v>
      </c>
      <c r="G453" t="str">
        <f>_xlfn.XLOOKUP(UPPER(TRIM('01_raw_data'!F456)),'04_departments'!A456:A511,'04_departments'!C456:C511,"Needs Review")</f>
        <v>Needs Review</v>
      </c>
      <c r="H453" t="str">
        <f>_xlfn.XLOOKUP('01_clean_data'!G453, '04_departments'!$C$5:$C$60,'04_departments'!$D$5:$D$60,"Needs Review")</f>
        <v>Needs Review</v>
      </c>
      <c r="I453" t="str">
        <f>PROPER(TRIM('01_raw_data'!H456))</f>
        <v>Account Executive</v>
      </c>
      <c r="J453" t="str">
        <f>IFERROR(UPPER('01_raw_data'!I456), "")</f>
        <v>L3</v>
      </c>
      <c r="K453" t="str">
        <f>IFERROR(UPPER('01_raw_data'!J456), "")</f>
        <v>M016</v>
      </c>
      <c r="L453" t="str">
        <f>IFERROR(VLOOKUP(K453,'05_manager_mapping'!$A$5:$B$64,2), "Missing")</f>
        <v>Juliette Williams</v>
      </c>
      <c r="M453" t="str">
        <f>IFERROR(_xlfn.XLOOKUP('01_raw_data'!L456,'06_location_master'!$B$5:$B$60,'06_location_master'!$C$5:$C$60), "Missing Location")</f>
        <v>Missing Location</v>
      </c>
      <c r="N453" t="str">
        <f>IFERROR(_xlfn.XLOOKUP(M453,'06_location_master'!$C$5:$C$60,'06_location_master'!$D$5:$D$60), "Missing Country")</f>
        <v>Missing Country</v>
      </c>
      <c r="O453" t="str">
        <f>IFERROR(_xlfn.XLOOKUP(M453,'06_location_master'!$C$5:$C$60,'06_location_master'!$E$5:$E$60), "Missing State")</f>
        <v>Missing State</v>
      </c>
      <c r="P453" s="17">
        <f>IFERROR(--'01_raw_data'!O456,"Missing Date")</f>
        <v>45791</v>
      </c>
      <c r="Q453" s="17" t="str">
        <f>IF(TRIM('01_raw_data'!P456)="","", IFERROR('01_raw_data'!P456, "check"))</f>
        <v/>
      </c>
      <c r="R453" t="str">
        <f>IFERROR(IF(OR(UPPER(TRIM('01_raw_data'!Q456))="A",UPPER(TRIM('01_raw_data'!Q456)="ACTVE"),UPPER(TRIM('01_raw_data'!Q456))="ACTIVE"), "Active", IF(OR(UPPER(TRIM('01_raw_data'!Q456)="INACTIVE"),UPPER(TRIM('01_raw_data'!Q456))="INACTVE"),"Inactive",IF(OR(UPPER(TRIM('01_raw_data'!Q456))="EXITED"), "Exited", IF(OR(UPPER(TRIM('01_raw_data'!Q456))="TERMINATED"), "Terminated", IF(OR(UPPER(TRIM('01_raw_data'!Q456))="LEFT"),"Left",IF(OR(UPPER(TRIM('01_raw_data'!Q456))="RESIGNED"),"Resigned")))))),"Check")</f>
        <v>Active</v>
      </c>
      <c r="S453" s="19">
        <f>IFERROR(IF(VALUE('01_raw_data'!R456)&gt;0,VALUE('01_raw_data'!R456),"Check"),"Check")</f>
        <v>71000</v>
      </c>
      <c r="T453" s="19">
        <f>IFERROR(IF(VALUE('01_raw_data'!S456)&gt;0, VALUE('01_raw_data'!S456), "Check"), "Check")</f>
        <v>6400</v>
      </c>
      <c r="U453">
        <f>IFERROR(VLOOKUP(UPPER(TRIM('01_raw_data'!T456)),'07_performance_master'!$A$5:$B$14,2,FALSE),"Check")</f>
        <v>4</v>
      </c>
      <c r="V453">
        <f>IFERROR(IF(VALUE('01_raw_data'!U456)&gt;0,VALUE('01_raw_data'!U456),"Check"),"Check")</f>
        <v>34</v>
      </c>
      <c r="W453">
        <f>IFERROR(IF(VALUE('01_raw_data'!V456)&gt;=0, VALUE('01_raw_data'!V456), "Check"), "Check")</f>
        <v>20</v>
      </c>
      <c r="X453">
        <f>IFERROR(IF(VALUE('01_raw_data'!W456)&gt;=0, VALUE('01_raw_data'!W456),"Check"), "Check")</f>
        <v>10</v>
      </c>
      <c r="Y453">
        <f>IFERROR(IF(AND(VALUE('01_raw_data'!X456)&gt;=0, VALUE('01_raw_data'!X456)&lt;=100), VALUE('01_raw_data'!X456), "Check"), "Check")</f>
        <v>75</v>
      </c>
      <c r="Z453" t="str">
        <f>IFERROR(IF(OR(UPPER(TRIM('01_raw_data'!Y456))="YES", UPPER(TRIM('01_raw_data'!Y456))="PROMOTED"),"Promoted", IF(OR(UPPER(TRIM('01_raw_data'!Y456))="NO",UPPER(TRIM('01_raw_data'!Y456))="NOT PROMOTED"), "Not Promoted", "Check")),"Check")</f>
        <v>Not Promoted</v>
      </c>
      <c r="AA453" t="str">
        <f>IFERROR(PROPER(TRIM('01_raw_data'!Z456)), "")</f>
        <v>Master'S</v>
      </c>
      <c r="AB453" t="str">
        <f>IFERROR(PROPER(TRIM('01_raw_data'!AA456)),"")</f>
        <v>European Job Board</v>
      </c>
      <c r="AC453" t="str">
        <f>IFERROR(IF(UPPER(TRIM('01_raw_data'!AB456))="HYBRID","Hybrid",IF(OR(UPPER(TRIM('01_raw_data'!AB456))="REMOTE",UPPER(TRIM('01_raw_data'!AB456))="WFH",UPPER(TRIM('01_raw_data'!AB456))="WORK FROM HOME"),"Remote",IF(OR(UPPER(TRIM('01_raw_data'!AB456))="ONSITE",UPPER(TRIM('01_raw_data'!AB456))="ON-SITE",UPPER(TRIM('01_raw_data'!AB456))="OFFICE"),"Office"))),"Check")</f>
        <v>Remote</v>
      </c>
      <c r="AD453" t="str">
        <f>IFERROR(VLOOKUP(UPPER(TRIM('01_raw_data'!AC456)),'09_cost_center'!$A$5:$E$19,1,FALSE), "Check")</f>
        <v>EU-CC201</v>
      </c>
      <c r="AE453" t="str">
        <f>IFERROR(IF(OR(UPPER(TRIM('01_raw_data'!AD456))="CONTRACT", UPPER(TRIM('01_raw_data'!AD456))="CONTRACTOR"), "Contract", IF(OR(PROPER(TRIM('01_raw_data'!AD456))="FTE", UPPER(TRIM('01_raw_data'!AD456))="FULL TIME", UPPER(TRIM('01_raw_data'!AD456))="FULL-TIME"), "Full Time", IF(OR(UPPER(TRIM('01_raw_data'!AD456))="INTERN", UPPER(TRIM('01_raw_data'!AD456))="INTERNSHIP"), "Intern", IF(OR(UPPER(TRIM('01_raw_data'!AD456))="PART TIME", UPPER(TRIM('01_raw_data'!AD456))="PART-TIME"), "Part Time")))), "Check")</f>
        <v>Contract</v>
      </c>
      <c r="AF453">
        <f>IFERROR(IF(AND(VALUE('01_raw_data'!AE456)&gt;=0,VALUE('01_raw_data'!AE456)&lt;=100), VALUE('01_raw_data'!AE456), "Check"), "Check")</f>
        <v>75.8</v>
      </c>
    </row>
    <row r="454" spans="1:32" x14ac:dyDescent="0.2">
      <c r="A454" t="str">
        <f>"E"&amp;TEXT(VALUE(SUBSTITUTE(UPPER(TRIM('01_raw_data'!A457)),"E","")),"0000")</f>
        <v>E0453</v>
      </c>
      <c r="B454" t="str">
        <f>IF('01_raw_data'!B457="", "", PROPER(TRIM('01_raw_data'!B457)))</f>
        <v>Alma Ferrari</v>
      </c>
      <c r="C454" t="str">
        <f>_xlfn.XLOOKUP(PROPER(TRIM('01_raw_data'!C457)),'03_lookups'!$A$4:$A$9,'03_lookups'!$B$4:$B$9,"Needs Review")</f>
        <v>Female</v>
      </c>
      <c r="D454">
        <f>VALUE('01_raw_data'!D457)</f>
        <v>23</v>
      </c>
      <c r="E454" s="17">
        <f>IF(OR('01_raw_data'!E457="", LOWER(TRIM('01_raw_data'!E457))="not available"), "Missing", '01_raw_data'!E457)</f>
        <v>37638</v>
      </c>
      <c r="F454" t="str">
        <f t="shared" si="7"/>
        <v>Valid</v>
      </c>
      <c r="G454" t="str">
        <f>_xlfn.XLOOKUP(UPPER(TRIM('01_raw_data'!F457)),'04_departments'!A457:A512,'04_departments'!C457:C512,"Needs Review")</f>
        <v>Needs Review</v>
      </c>
      <c r="H454" t="str">
        <f>_xlfn.XLOOKUP('01_clean_data'!G454, '04_departments'!$C$5:$C$60,'04_departments'!$D$5:$D$60,"Needs Review")</f>
        <v>Needs Review</v>
      </c>
      <c r="I454" t="str">
        <f>PROPER(TRIM('01_raw_data'!H457))</f>
        <v>Data Scientist</v>
      </c>
      <c r="J454" t="str">
        <f>IFERROR(UPPER('01_raw_data'!I457), "")</f>
        <v>L2</v>
      </c>
      <c r="K454" t="str">
        <f>IFERROR(UPPER('01_raw_data'!J457), "")</f>
        <v>M003</v>
      </c>
      <c r="L454" t="str">
        <f>IFERROR(VLOOKUP(K454,'05_manager_mapping'!$A$5:$B$64,2), "Missing")</f>
        <v>Sarah Lopez</v>
      </c>
      <c r="M454" t="str">
        <f>IFERROR(_xlfn.XLOOKUP('01_raw_data'!L457,'06_location_master'!$B$5:$B$60,'06_location_master'!$C$5:$C$60), "Missing Location")</f>
        <v>Eindhoven</v>
      </c>
      <c r="N454" t="str">
        <f>IFERROR(_xlfn.XLOOKUP(M454,'06_location_master'!$C$5:$C$60,'06_location_master'!$D$5:$D$60), "Missing Country")</f>
        <v>Netherlands</v>
      </c>
      <c r="O454" t="str">
        <f>IFERROR(_xlfn.XLOOKUP(M454,'06_location_master'!$C$5:$C$60,'06_location_master'!$E$5:$E$60), "Missing State")</f>
        <v>North Brabant</v>
      </c>
      <c r="P454" s="17">
        <f>IFERROR(--'01_raw_data'!O457,"Missing Date")</f>
        <v>44146</v>
      </c>
      <c r="Q454" s="17" t="str">
        <f>IF(TRIM('01_raw_data'!P457)="","", IFERROR('01_raw_data'!P457, "check"))</f>
        <v/>
      </c>
      <c r="R454" t="str">
        <f>IFERROR(IF(OR(UPPER(TRIM('01_raw_data'!Q457))="A",UPPER(TRIM('01_raw_data'!Q457)="ACTVE"),UPPER(TRIM('01_raw_data'!Q457))="ACTIVE"), "Active", IF(OR(UPPER(TRIM('01_raw_data'!Q457)="INACTIVE"),UPPER(TRIM('01_raw_data'!Q457))="INACTVE"),"Inactive",IF(OR(UPPER(TRIM('01_raw_data'!Q457))="EXITED"), "Exited", IF(OR(UPPER(TRIM('01_raw_data'!Q457))="TERMINATED"), "Terminated", IF(OR(UPPER(TRIM('01_raw_data'!Q457))="LEFT"),"Left",IF(OR(UPPER(TRIM('01_raw_data'!Q457))="RESIGNED"),"Resigned")))))),"Check")</f>
        <v>Active</v>
      </c>
      <c r="S454" s="19">
        <f>IFERROR(IF(VALUE('01_raw_data'!R457)&gt;0,VALUE('01_raw_data'!R457),"Check"),"Check")</f>
        <v>59000</v>
      </c>
      <c r="T454" s="19">
        <f>IFERROR(IF(VALUE('01_raw_data'!S457)&gt;0, VALUE('01_raw_data'!S457), "Check"), "Check")</f>
        <v>3000</v>
      </c>
      <c r="U454">
        <f>IFERROR(VLOOKUP(UPPER(TRIM('01_raw_data'!T457)),'07_performance_master'!$A$5:$B$14,2,FALSE),"Check")</f>
        <v>3</v>
      </c>
      <c r="V454">
        <f>IFERROR(IF(VALUE('01_raw_data'!U457)&gt;0,VALUE('01_raw_data'!U457),"Check"),"Check")</f>
        <v>23</v>
      </c>
      <c r="W454">
        <f>IFERROR(IF(VALUE('01_raw_data'!V457)&gt;=0, VALUE('01_raw_data'!V457), "Check"), "Check")</f>
        <v>17</v>
      </c>
      <c r="X454">
        <f>IFERROR(IF(VALUE('01_raw_data'!W457)&gt;=0, VALUE('01_raw_data'!W457),"Check"), "Check")</f>
        <v>5</v>
      </c>
      <c r="Y454">
        <f>IFERROR(IF(AND(VALUE('01_raw_data'!X457)&gt;=0, VALUE('01_raw_data'!X457)&lt;=100), VALUE('01_raw_data'!X457), "Check"), "Check")</f>
        <v>66</v>
      </c>
      <c r="Z454" t="str">
        <f>IFERROR(IF(OR(UPPER(TRIM('01_raw_data'!Y457))="YES", UPPER(TRIM('01_raw_data'!Y457))="PROMOTED"),"Promoted", IF(OR(UPPER(TRIM('01_raw_data'!Y457))="NO",UPPER(TRIM('01_raw_data'!Y457))="NOT PROMOTED"), "Not Promoted", "Check")),"Check")</f>
        <v>Not Promoted</v>
      </c>
      <c r="AA454" t="str">
        <f>IFERROR(PROPER(TRIM('01_raw_data'!Z457)), "")</f>
        <v>Master'S</v>
      </c>
      <c r="AB454" t="str">
        <f>IFERROR(PROPER(TRIM('01_raw_data'!AA457)),"")</f>
        <v>Linkedin</v>
      </c>
      <c r="AC454" t="str">
        <f>IFERROR(IF(UPPER(TRIM('01_raw_data'!AB457))="HYBRID","Hybrid",IF(OR(UPPER(TRIM('01_raw_data'!AB457))="REMOTE",UPPER(TRIM('01_raw_data'!AB457))="WFH",UPPER(TRIM('01_raw_data'!AB457))="WORK FROM HOME"),"Remote",IF(OR(UPPER(TRIM('01_raw_data'!AB457))="ONSITE",UPPER(TRIM('01_raw_data'!AB457))="ON-SITE",UPPER(TRIM('01_raw_data'!AB457))="OFFICE"),"Office"))),"Check")</f>
        <v>Hybrid</v>
      </c>
      <c r="AD454" t="str">
        <f>IFERROR(VLOOKUP(UPPER(TRIM('01_raw_data'!AC457)),'09_cost_center'!$A$5:$E$19,1,FALSE), "Check")</f>
        <v>EU-CC103</v>
      </c>
      <c r="AE454" t="str">
        <f>IFERROR(IF(OR(UPPER(TRIM('01_raw_data'!AD457))="CONTRACT", UPPER(TRIM('01_raw_data'!AD457))="CONTRACTOR"), "Contract", IF(OR(PROPER(TRIM('01_raw_data'!AD457))="FTE", UPPER(TRIM('01_raw_data'!AD457))="FULL TIME", UPPER(TRIM('01_raw_data'!AD457))="FULL-TIME"), "Full Time", IF(OR(UPPER(TRIM('01_raw_data'!AD457))="INTERN", UPPER(TRIM('01_raw_data'!AD457))="INTERNSHIP"), "Intern", IF(OR(UPPER(TRIM('01_raw_data'!AD457))="PART TIME", UPPER(TRIM('01_raw_data'!AD457))="PART-TIME"), "Part Time")))), "Check")</f>
        <v>Full Time</v>
      </c>
      <c r="AF454">
        <f>IFERROR(IF(AND(VALUE('01_raw_data'!AE457)&gt;=0,VALUE('01_raw_data'!AE457)&lt;=100), VALUE('01_raw_data'!AE457), "Check"), "Check")</f>
        <v>63.3</v>
      </c>
    </row>
    <row r="455" spans="1:32" x14ac:dyDescent="0.2">
      <c r="A455" t="str">
        <f>"E"&amp;TEXT(VALUE(SUBSTITUTE(UPPER(TRIM('01_raw_data'!A458)),"E","")),"0000")</f>
        <v>E0454</v>
      </c>
      <c r="B455" t="str">
        <f>IF('01_raw_data'!B458="", "", PROPER(TRIM('01_raw_data'!B458)))</f>
        <v>Liam Bernard</v>
      </c>
      <c r="C455" t="str">
        <f>_xlfn.XLOOKUP(PROPER(TRIM('01_raw_data'!C458)),'03_lookups'!$A$4:$A$9,'03_lookups'!$B$4:$B$9,"Needs Review")</f>
        <v>Female</v>
      </c>
      <c r="D455">
        <f>VALUE('01_raw_data'!D458)</f>
        <v>29</v>
      </c>
      <c r="E455" s="17">
        <f>IF(OR('01_raw_data'!E458="", LOWER(TRIM('01_raw_data'!E458))="not available"), "Missing", '01_raw_data'!E458)</f>
        <v>35281</v>
      </c>
      <c r="F455" t="str">
        <f t="shared" si="7"/>
        <v>Valid</v>
      </c>
      <c r="G455" t="str">
        <f>_xlfn.XLOOKUP(UPPER(TRIM('01_raw_data'!F458)),'04_departments'!A458:A513,'04_departments'!C458:C513,"Needs Review")</f>
        <v>Needs Review</v>
      </c>
      <c r="H455" t="str">
        <f>_xlfn.XLOOKUP('01_clean_data'!G455, '04_departments'!$C$5:$C$60,'04_departments'!$D$5:$D$60,"Needs Review")</f>
        <v>Needs Review</v>
      </c>
      <c r="I455" t="str">
        <f>PROPER(TRIM('01_raw_data'!H458))</f>
        <v>Controller</v>
      </c>
      <c r="J455" t="str">
        <f>IFERROR(UPPER('01_raw_data'!I458), "")</f>
        <v>L2</v>
      </c>
      <c r="K455" t="str">
        <f>IFERROR(UPPER('01_raw_data'!J458), "")</f>
        <v>M007</v>
      </c>
      <c r="L455" t="str">
        <f>IFERROR(VLOOKUP(K455,'05_manager_mapping'!$A$5:$B$64,2), "Missing")</f>
        <v>Astrid Bakker</v>
      </c>
      <c r="M455" t="str">
        <f>IFERROR(_xlfn.XLOOKUP('01_raw_data'!L458,'06_location_master'!$B$5:$B$60,'06_location_master'!$C$5:$C$60), "Missing Location")</f>
        <v>Missing Location</v>
      </c>
      <c r="N455" t="str">
        <f>IFERROR(_xlfn.XLOOKUP(M455,'06_location_master'!$C$5:$C$60,'06_location_master'!$D$5:$D$60), "Missing Country")</f>
        <v>Missing Country</v>
      </c>
      <c r="O455" t="str">
        <f>IFERROR(_xlfn.XLOOKUP(M455,'06_location_master'!$C$5:$C$60,'06_location_master'!$E$5:$E$60), "Missing State")</f>
        <v>Missing State</v>
      </c>
      <c r="P455" s="17">
        <f>IFERROR(--'01_raw_data'!O458,"Missing Date")</f>
        <v>42188</v>
      </c>
      <c r="Q455" s="17" t="str">
        <f>IF(TRIM('01_raw_data'!P458)="","", IFERROR('01_raw_data'!P458, "check"))</f>
        <v/>
      </c>
      <c r="R455" t="str">
        <f>IFERROR(IF(OR(UPPER(TRIM('01_raw_data'!Q458))="A",UPPER(TRIM('01_raw_data'!Q458)="ACTVE"),UPPER(TRIM('01_raw_data'!Q458))="ACTIVE"), "Active", IF(OR(UPPER(TRIM('01_raw_data'!Q458)="INACTIVE"),UPPER(TRIM('01_raw_data'!Q458))="INACTVE"),"Inactive",IF(OR(UPPER(TRIM('01_raw_data'!Q458))="EXITED"), "Exited", IF(OR(UPPER(TRIM('01_raw_data'!Q458))="TERMINATED"), "Terminated", IF(OR(UPPER(TRIM('01_raw_data'!Q458))="LEFT"),"Left",IF(OR(UPPER(TRIM('01_raw_data'!Q458))="RESIGNED"),"Resigned")))))),"Check")</f>
        <v>Active</v>
      </c>
      <c r="S455" s="19">
        <f>IFERROR(IF(VALUE('01_raw_data'!R458)&gt;0,VALUE('01_raw_data'!R458),"Check"),"Check")</f>
        <v>50000</v>
      </c>
      <c r="T455" s="19">
        <f>IFERROR(IF(VALUE('01_raw_data'!S458)&gt;0, VALUE('01_raw_data'!S458), "Check"), "Check")</f>
        <v>2500</v>
      </c>
      <c r="U455">
        <f>IFERROR(VLOOKUP(UPPER(TRIM('01_raw_data'!T458)),'07_performance_master'!$A$5:$B$14,2,FALSE),"Check")</f>
        <v>3</v>
      </c>
      <c r="V455">
        <f>IFERROR(IF(VALUE('01_raw_data'!U458)&gt;0,VALUE('01_raw_data'!U458),"Check"),"Check")</f>
        <v>24</v>
      </c>
      <c r="W455">
        <f>IFERROR(IF(VALUE('01_raw_data'!V458)&gt;=0, VALUE('01_raw_data'!V458), "Check"), "Check")</f>
        <v>12</v>
      </c>
      <c r="X455">
        <f>IFERROR(IF(VALUE('01_raw_data'!W458)&gt;=0, VALUE('01_raw_data'!W458),"Check"), "Check")</f>
        <v>17</v>
      </c>
      <c r="Y455" t="str">
        <f>IFERROR(IF(AND(VALUE('01_raw_data'!X458)&gt;=0, VALUE('01_raw_data'!X458)&lt;=100), VALUE('01_raw_data'!X458), "Check"), "Check")</f>
        <v>Check</v>
      </c>
      <c r="Z455" t="str">
        <f>IFERROR(IF(OR(UPPER(TRIM('01_raw_data'!Y458))="YES", UPPER(TRIM('01_raw_data'!Y458))="PROMOTED"),"Promoted", IF(OR(UPPER(TRIM('01_raw_data'!Y458))="NO",UPPER(TRIM('01_raw_data'!Y458))="NOT PROMOTED"), "Not Promoted", "Check")),"Check")</f>
        <v>Not Promoted</v>
      </c>
      <c r="AA455" t="str">
        <f>IFERROR(PROPER(TRIM('01_raw_data'!Z458)), "")</f>
        <v>Bachelor'S</v>
      </c>
      <c r="AB455" t="str">
        <f>IFERROR(PROPER(TRIM('01_raw_data'!AA458)),"")</f>
        <v>Indeed</v>
      </c>
      <c r="AC455" t="str">
        <f>IFERROR(IF(UPPER(TRIM('01_raw_data'!AB458))="HYBRID","Hybrid",IF(OR(UPPER(TRIM('01_raw_data'!AB458))="REMOTE",UPPER(TRIM('01_raw_data'!AB458))="WFH",UPPER(TRIM('01_raw_data'!AB458))="WORK FROM HOME"),"Remote",IF(OR(UPPER(TRIM('01_raw_data'!AB458))="ONSITE",UPPER(TRIM('01_raw_data'!AB458))="ON-SITE",UPPER(TRIM('01_raw_data'!AB458))="OFFICE"),"Office"))),"Check")</f>
        <v>Remote</v>
      </c>
      <c r="AD455" t="str">
        <f>IFERROR(VLOOKUP(UPPER(TRIM('01_raw_data'!AC458)),'09_cost_center'!$A$5:$E$19,1,FALSE), "Check")</f>
        <v>EU-CC301</v>
      </c>
      <c r="AE455" t="str">
        <f>IFERROR(IF(OR(UPPER(TRIM('01_raw_data'!AD458))="CONTRACT", UPPER(TRIM('01_raw_data'!AD458))="CONTRACTOR"), "Contract", IF(OR(PROPER(TRIM('01_raw_data'!AD458))="FTE", UPPER(TRIM('01_raw_data'!AD458))="FULL TIME", UPPER(TRIM('01_raw_data'!AD458))="FULL-TIME"), "Full Time", IF(OR(UPPER(TRIM('01_raw_data'!AD458))="INTERN", UPPER(TRIM('01_raw_data'!AD458))="INTERNSHIP"), "Intern", IF(OR(UPPER(TRIM('01_raw_data'!AD458))="PART TIME", UPPER(TRIM('01_raw_data'!AD458))="PART-TIME"), "Part Time")))), "Check")</f>
        <v>Full Time</v>
      </c>
      <c r="AF455">
        <f>IFERROR(IF(AND(VALUE('01_raw_data'!AE458)&gt;=0,VALUE('01_raw_data'!AE458)&lt;=100), VALUE('01_raw_data'!AE458), "Check"), "Check")</f>
        <v>57.2</v>
      </c>
    </row>
    <row r="456" spans="1:32" x14ac:dyDescent="0.2">
      <c r="A456" t="str">
        <f>"E"&amp;TEXT(VALUE(SUBSTITUTE(UPPER(TRIM('01_raw_data'!A459)),"E","")),"0000")</f>
        <v>E0455</v>
      </c>
      <c r="B456" t="str">
        <f>IF('01_raw_data'!B459="", "", PROPER(TRIM('01_raw_data'!B459)))</f>
        <v>Juliette De Jong</v>
      </c>
      <c r="C456" t="str">
        <f>_xlfn.XLOOKUP(PROPER(TRIM('01_raw_data'!C459)),'03_lookups'!$A$4:$A$9,'03_lookups'!$B$4:$B$9,"Needs Review")</f>
        <v>Female</v>
      </c>
      <c r="D456">
        <f>VALUE('01_raw_data'!D459)</f>
        <v>45</v>
      </c>
      <c r="E456" s="17">
        <f>IF(OR('01_raw_data'!E459="", LOWER(TRIM('01_raw_data'!E459))="not available"), "Missing", '01_raw_data'!E459)</f>
        <v>29582</v>
      </c>
      <c r="F456" t="str">
        <f t="shared" si="7"/>
        <v>Valid</v>
      </c>
      <c r="G456" t="str">
        <f>_xlfn.XLOOKUP(UPPER(TRIM('01_raw_data'!F459)),'04_departments'!A459:A514,'04_departments'!C459:C514,"Needs Review")</f>
        <v>Needs Review</v>
      </c>
      <c r="H456" t="str">
        <f>_xlfn.XLOOKUP('01_clean_data'!G456, '04_departments'!$C$5:$C$60,'04_departments'!$D$5:$D$60,"Needs Review")</f>
        <v>Needs Review</v>
      </c>
      <c r="I456" t="str">
        <f>PROPER(TRIM('01_raw_data'!H459))</f>
        <v>Sales Executive</v>
      </c>
      <c r="J456" t="str">
        <f>IFERROR(UPPER('01_raw_data'!I459), "")</f>
        <v>L3</v>
      </c>
      <c r="K456" t="str">
        <f>IFERROR(UPPER('01_raw_data'!J459), "")</f>
        <v>M004</v>
      </c>
      <c r="L456" t="str">
        <f>IFERROR(VLOOKUP(K456,'05_manager_mapping'!$A$5:$B$64,2), "Missing")</f>
        <v>Giovanni Leroy</v>
      </c>
      <c r="M456" t="str">
        <f>IFERROR(_xlfn.XLOOKUP('01_raw_data'!L459,'06_location_master'!$B$5:$B$60,'06_location_master'!$C$5:$C$60), "Missing Location")</f>
        <v>Missing Location</v>
      </c>
      <c r="N456" t="str">
        <f>IFERROR(_xlfn.XLOOKUP(M456,'06_location_master'!$C$5:$C$60,'06_location_master'!$D$5:$D$60), "Missing Country")</f>
        <v>Missing Country</v>
      </c>
      <c r="O456" t="str">
        <f>IFERROR(_xlfn.XLOOKUP(M456,'06_location_master'!$C$5:$C$60,'06_location_master'!$E$5:$E$60), "Missing State")</f>
        <v>Missing State</v>
      </c>
      <c r="P456" s="17">
        <f>IFERROR(--'01_raw_data'!O459,"Missing Date")</f>
        <v>42251</v>
      </c>
      <c r="Q456" s="17" t="str">
        <f>IF(TRIM('01_raw_data'!P459)="","", IFERROR('01_raw_data'!P459, "check"))</f>
        <v/>
      </c>
      <c r="R456" t="str">
        <f>IFERROR(IF(OR(UPPER(TRIM('01_raw_data'!Q459))="A",UPPER(TRIM('01_raw_data'!Q459)="ACTVE"),UPPER(TRIM('01_raw_data'!Q459))="ACTIVE"), "Active", IF(OR(UPPER(TRIM('01_raw_data'!Q459)="INACTIVE"),UPPER(TRIM('01_raw_data'!Q459))="INACTVE"),"Inactive",IF(OR(UPPER(TRIM('01_raw_data'!Q459))="EXITED"), "Exited", IF(OR(UPPER(TRIM('01_raw_data'!Q459))="TERMINATED"), "Terminated", IF(OR(UPPER(TRIM('01_raw_data'!Q459))="LEFT"),"Left",IF(OR(UPPER(TRIM('01_raw_data'!Q459))="RESIGNED"),"Resigned")))))),"Check")</f>
        <v>Active</v>
      </c>
      <c r="S456" s="19">
        <f>IFERROR(IF(VALUE('01_raw_data'!R459)&gt;0,VALUE('01_raw_data'!R459),"Check"),"Check")</f>
        <v>92000</v>
      </c>
      <c r="T456" s="19" t="str">
        <f>IFERROR(IF(VALUE('01_raw_data'!S459)&gt;0, VALUE('01_raw_data'!S459), "Check"), "Check")</f>
        <v>Check</v>
      </c>
      <c r="U456">
        <f>IFERROR(VLOOKUP(UPPER(TRIM('01_raw_data'!T459)),'07_performance_master'!$A$5:$B$14,2,FALSE),"Check")</f>
        <v>1</v>
      </c>
      <c r="V456">
        <f>IFERROR(IF(VALUE('01_raw_data'!U459)&gt;0,VALUE('01_raw_data'!U459),"Check"),"Check")</f>
        <v>23</v>
      </c>
      <c r="W456">
        <f>IFERROR(IF(VALUE('01_raw_data'!V459)&gt;=0, VALUE('01_raw_data'!V459), "Check"), "Check")</f>
        <v>16</v>
      </c>
      <c r="X456">
        <f>IFERROR(IF(VALUE('01_raw_data'!W459)&gt;=0, VALUE('01_raw_data'!W459),"Check"), "Check")</f>
        <v>2</v>
      </c>
      <c r="Y456">
        <f>IFERROR(IF(AND(VALUE('01_raw_data'!X459)&gt;=0, VALUE('01_raw_data'!X459)&lt;=100), VALUE('01_raw_data'!X459), "Check"), "Check")</f>
        <v>40</v>
      </c>
      <c r="Z456" t="str">
        <f>IFERROR(IF(OR(UPPER(TRIM('01_raw_data'!Y459))="YES", UPPER(TRIM('01_raw_data'!Y459))="PROMOTED"),"Promoted", IF(OR(UPPER(TRIM('01_raw_data'!Y459))="NO",UPPER(TRIM('01_raw_data'!Y459))="NOT PROMOTED"), "Not Promoted", "Check")),"Check")</f>
        <v>Not Promoted</v>
      </c>
      <c r="AA456" t="str">
        <f>IFERROR(PROPER(TRIM('01_raw_data'!Z459)), "")</f>
        <v>High School</v>
      </c>
      <c r="AB456" t="str">
        <f>IFERROR(PROPER(TRIM('01_raw_data'!AA459)),"")</f>
        <v>Employee Referral</v>
      </c>
      <c r="AC456" t="str">
        <f>IFERROR(IF(UPPER(TRIM('01_raw_data'!AB459))="HYBRID","Hybrid",IF(OR(UPPER(TRIM('01_raw_data'!AB459))="REMOTE",UPPER(TRIM('01_raw_data'!AB459))="WFH",UPPER(TRIM('01_raw_data'!AB459))="WORK FROM HOME"),"Remote",IF(OR(UPPER(TRIM('01_raw_data'!AB459))="ONSITE",UPPER(TRIM('01_raw_data'!AB459))="ON-SITE",UPPER(TRIM('01_raw_data'!AB459))="OFFICE"),"Office"))),"Check")</f>
        <v>Remote</v>
      </c>
      <c r="AD456" t="str">
        <f>IFERROR(VLOOKUP(UPPER(TRIM('01_raw_data'!AC459)),'09_cost_center'!$A$5:$E$19,1,FALSE), "Check")</f>
        <v>EU-CC201</v>
      </c>
      <c r="AE456" t="str">
        <f>IFERROR(IF(OR(UPPER(TRIM('01_raw_data'!AD459))="CONTRACT", UPPER(TRIM('01_raw_data'!AD459))="CONTRACTOR"), "Contract", IF(OR(PROPER(TRIM('01_raw_data'!AD459))="FTE", UPPER(TRIM('01_raw_data'!AD459))="FULL TIME", UPPER(TRIM('01_raw_data'!AD459))="FULL-TIME"), "Full Time", IF(OR(UPPER(TRIM('01_raw_data'!AD459))="INTERN", UPPER(TRIM('01_raw_data'!AD459))="INTERNSHIP"), "Intern", IF(OR(UPPER(TRIM('01_raw_data'!AD459))="PART TIME", UPPER(TRIM('01_raw_data'!AD459))="PART-TIME"), "Part Time")))), "Check")</f>
        <v>Full Time</v>
      </c>
      <c r="AF456">
        <f>IFERROR(IF(AND(VALUE('01_raw_data'!AE459)&gt;=0,VALUE('01_raw_data'!AE459)&lt;=100), VALUE('01_raw_data'!AE459), "Check"), "Check")</f>
        <v>37.799999999999997</v>
      </c>
    </row>
    <row r="457" spans="1:32" x14ac:dyDescent="0.2">
      <c r="A457" t="str">
        <f>"E"&amp;TEXT(VALUE(SUBSTITUTE(UPPER(TRIM('01_raw_data'!A460)),"E","")),"0000")</f>
        <v>E0456</v>
      </c>
      <c r="B457" t="str">
        <f>IF('01_raw_data'!B460="", "", PROPER(TRIM('01_raw_data'!B460)))</f>
        <v>Alessandro Wagner</v>
      </c>
      <c r="C457" t="str">
        <f>_xlfn.XLOOKUP(PROPER(TRIM('01_raw_data'!C460)),'03_lookups'!$A$4:$A$9,'03_lookups'!$B$4:$B$9,"Needs Review")</f>
        <v>Female</v>
      </c>
      <c r="D457">
        <f>VALUE('01_raw_data'!D460)</f>
        <v>39</v>
      </c>
      <c r="E457" s="17">
        <f>IF(OR('01_raw_data'!E460="", LOWER(TRIM('01_raw_data'!E460))="not available"), "Missing", '01_raw_data'!E460)</f>
        <v>31899</v>
      </c>
      <c r="F457" t="str">
        <f t="shared" si="7"/>
        <v>Valid</v>
      </c>
      <c r="G457" t="str">
        <f>_xlfn.XLOOKUP(UPPER(TRIM('01_raw_data'!F460)),'04_departments'!A460:A515,'04_departments'!C460:C515,"Needs Review")</f>
        <v>Needs Review</v>
      </c>
      <c r="H457" t="str">
        <f>_xlfn.XLOOKUP('01_clean_data'!G457, '04_departments'!$C$5:$C$60,'04_departments'!$D$5:$D$60,"Needs Review")</f>
        <v>Needs Review</v>
      </c>
      <c r="I457" t="str">
        <f>PROPER(TRIM('01_raw_data'!H460))</f>
        <v>Engineering Lead</v>
      </c>
      <c r="J457" t="str">
        <f>IFERROR(UPPER('01_raw_data'!I460), "")</f>
        <v>L3</v>
      </c>
      <c r="K457" t="str">
        <f>IFERROR(UPPER('01_raw_data'!J460), "")</f>
        <v>M057</v>
      </c>
      <c r="L457" t="str">
        <f>IFERROR(VLOOKUP(K457,'05_manager_mapping'!$A$5:$B$64,2), "Missing")</f>
        <v>Emma Karlsson</v>
      </c>
      <c r="M457" t="str">
        <f>IFERROR(_xlfn.XLOOKUP('01_raw_data'!L460,'06_location_master'!$B$5:$B$60,'06_location_master'!$C$5:$C$60), "Missing Location")</f>
        <v>Gothenburg</v>
      </c>
      <c r="N457" t="str">
        <f>IFERROR(_xlfn.XLOOKUP(M457,'06_location_master'!$C$5:$C$60,'06_location_master'!$D$5:$D$60), "Missing Country")</f>
        <v>Sweden</v>
      </c>
      <c r="O457" t="str">
        <f>IFERROR(_xlfn.XLOOKUP(M457,'06_location_master'!$C$5:$C$60,'06_location_master'!$E$5:$E$60), "Missing State")</f>
        <v>Vastra Gotaland</v>
      </c>
      <c r="P457" s="17">
        <f>IFERROR(--'01_raw_data'!O460,"Missing Date")</f>
        <v>42365</v>
      </c>
      <c r="Q457" s="17" t="str">
        <f>IF(TRIM('01_raw_data'!P460)="","", IFERROR('01_raw_data'!P460, "check"))</f>
        <v/>
      </c>
      <c r="R457" t="str">
        <f>IFERROR(IF(OR(UPPER(TRIM('01_raw_data'!Q460))="A",UPPER(TRIM('01_raw_data'!Q460)="ACTVE"),UPPER(TRIM('01_raw_data'!Q460))="ACTIVE"), "Active", IF(OR(UPPER(TRIM('01_raw_data'!Q460)="INACTIVE"),UPPER(TRIM('01_raw_data'!Q460))="INACTVE"),"Inactive",IF(OR(UPPER(TRIM('01_raw_data'!Q460))="EXITED"), "Exited", IF(OR(UPPER(TRIM('01_raw_data'!Q460))="TERMINATED"), "Terminated", IF(OR(UPPER(TRIM('01_raw_data'!Q460))="LEFT"),"Left",IF(OR(UPPER(TRIM('01_raw_data'!Q460))="RESIGNED"),"Resigned")))))),"Check")</f>
        <v>Active</v>
      </c>
      <c r="S457" s="19">
        <f>IFERROR(IF(VALUE('01_raw_data'!R460)&gt;0,VALUE('01_raw_data'!R460),"Check"),"Check")</f>
        <v>83000</v>
      </c>
      <c r="T457" s="19">
        <f>IFERROR(IF(VALUE('01_raw_data'!S460)&gt;0, VALUE('01_raw_data'!S460), "Check"), "Check")</f>
        <v>1700</v>
      </c>
      <c r="U457">
        <f>IFERROR(VLOOKUP(UPPER(TRIM('01_raw_data'!T460)),'07_performance_master'!$A$5:$B$14,2,FALSE),"Check")</f>
        <v>2</v>
      </c>
      <c r="V457">
        <f>IFERROR(IF(VALUE('01_raw_data'!U460)&gt;0,VALUE('01_raw_data'!U460),"Check"),"Check")</f>
        <v>13</v>
      </c>
      <c r="W457">
        <f>IFERROR(IF(VALUE('01_raw_data'!V460)&gt;=0, VALUE('01_raw_data'!V460), "Check"), "Check")</f>
        <v>11</v>
      </c>
      <c r="X457">
        <f>IFERROR(IF(VALUE('01_raw_data'!W460)&gt;=0, VALUE('01_raw_data'!W460),"Check"), "Check")</f>
        <v>20</v>
      </c>
      <c r="Y457">
        <f>IFERROR(IF(AND(VALUE('01_raw_data'!X460)&gt;=0, VALUE('01_raw_data'!X460)&lt;=100), VALUE('01_raw_data'!X460), "Check"), "Check")</f>
        <v>36</v>
      </c>
      <c r="Z457" t="str">
        <f>IFERROR(IF(OR(UPPER(TRIM('01_raw_data'!Y460))="YES", UPPER(TRIM('01_raw_data'!Y460))="PROMOTED"),"Promoted", IF(OR(UPPER(TRIM('01_raw_data'!Y460))="NO",UPPER(TRIM('01_raw_data'!Y460))="NOT PROMOTED"), "Not Promoted", "Check")),"Check")</f>
        <v>Not Promoted</v>
      </c>
      <c r="AA457" t="str">
        <f>IFERROR(PROPER(TRIM('01_raw_data'!Z460)), "")</f>
        <v>Master'S</v>
      </c>
      <c r="AB457" t="str">
        <f>IFERROR(PROPER(TRIM('01_raw_data'!AA460)),"")</f>
        <v>Company Careers Page</v>
      </c>
      <c r="AC457" t="str">
        <f>IFERROR(IF(UPPER(TRIM('01_raw_data'!AB460))="HYBRID","Hybrid",IF(OR(UPPER(TRIM('01_raw_data'!AB460))="REMOTE",UPPER(TRIM('01_raw_data'!AB460))="WFH",UPPER(TRIM('01_raw_data'!AB460))="WORK FROM HOME"),"Remote",IF(OR(UPPER(TRIM('01_raw_data'!AB460))="ONSITE",UPPER(TRIM('01_raw_data'!AB460))="ON-SITE",UPPER(TRIM('01_raw_data'!AB460))="OFFICE"),"Office"))),"Check")</f>
        <v>Hybrid</v>
      </c>
      <c r="AD457" t="str">
        <f>IFERROR(VLOOKUP(UPPER(TRIM('01_raw_data'!AC460)),'09_cost_center'!$A$5:$E$19,1,FALSE), "Check")</f>
        <v>EU-CC101</v>
      </c>
      <c r="AE457" t="str">
        <f>IFERROR(IF(OR(UPPER(TRIM('01_raw_data'!AD460))="CONTRACT", UPPER(TRIM('01_raw_data'!AD460))="CONTRACTOR"), "Contract", IF(OR(PROPER(TRIM('01_raw_data'!AD460))="FTE", UPPER(TRIM('01_raw_data'!AD460))="FULL TIME", UPPER(TRIM('01_raw_data'!AD460))="FULL-TIME"), "Full Time", IF(OR(UPPER(TRIM('01_raw_data'!AD460))="INTERN", UPPER(TRIM('01_raw_data'!AD460))="INTERNSHIP"), "Intern", IF(OR(UPPER(TRIM('01_raw_data'!AD460))="PART TIME", UPPER(TRIM('01_raw_data'!AD460))="PART-TIME"), "Part Time")))), "Check")</f>
        <v>Full Time</v>
      </c>
      <c r="AF457">
        <f>IFERROR(IF(AND(VALUE('01_raw_data'!AE460)&gt;=0,VALUE('01_raw_data'!AE460)&lt;=100), VALUE('01_raw_data'!AE460), "Check"), "Check")</f>
        <v>33.9</v>
      </c>
    </row>
    <row r="458" spans="1:32" x14ac:dyDescent="0.2">
      <c r="A458" t="str">
        <f>"E"&amp;TEXT(VALUE(SUBSTITUTE(UPPER(TRIM('01_raw_data'!A461)),"E","")),"0000")</f>
        <v>E0457</v>
      </c>
      <c r="B458" t="str">
        <f>IF('01_raw_data'!B461="", "", PROPER(TRIM('01_raw_data'!B461)))</f>
        <v>Sophie Marino</v>
      </c>
      <c r="C458" t="str">
        <f>_xlfn.XLOOKUP(PROPER(TRIM('01_raw_data'!C461)),'03_lookups'!$A$4:$A$9,'03_lookups'!$B$4:$B$9,"Needs Review")</f>
        <v>Male</v>
      </c>
      <c r="D458">
        <f>VALUE('01_raw_data'!D461)</f>
        <v>38</v>
      </c>
      <c r="E458" s="17">
        <f>IF(OR('01_raw_data'!E461="", LOWER(TRIM('01_raw_data'!E461))="not available"), "Missing", '01_raw_data'!E461)</f>
        <v>31973</v>
      </c>
      <c r="F458" t="str">
        <f t="shared" si="7"/>
        <v>Valid</v>
      </c>
      <c r="G458" t="str">
        <f>_xlfn.XLOOKUP(UPPER(TRIM('01_raw_data'!F461)),'04_departments'!A461:A516,'04_departments'!C461:C516,"Needs Review")</f>
        <v>Needs Review</v>
      </c>
      <c r="H458" t="str">
        <f>_xlfn.XLOOKUP('01_clean_data'!G458, '04_departments'!$C$5:$C$60,'04_departments'!$D$5:$D$60,"Needs Review")</f>
        <v>Needs Review</v>
      </c>
      <c r="I458" t="str">
        <f>PROPER(TRIM('01_raw_data'!H461))</f>
        <v>Campaign Manager</v>
      </c>
      <c r="J458" t="str">
        <f>IFERROR(UPPER('01_raw_data'!I461), "")</f>
        <v>L3</v>
      </c>
      <c r="K458" t="str">
        <f>IFERROR(UPPER('01_raw_data'!J461), "")</f>
        <v>M006</v>
      </c>
      <c r="L458" t="str">
        <f>IFERROR(VLOOKUP(K458,'05_manager_mapping'!$A$5:$B$64,2), "Missing")</f>
        <v>Aleksander Fischer</v>
      </c>
      <c r="M458" t="str">
        <f>IFERROR(_xlfn.XLOOKUP('01_raw_data'!L461,'06_location_master'!$B$5:$B$60,'06_location_master'!$C$5:$C$60), "Missing Location")</f>
        <v>Berlin</v>
      </c>
      <c r="N458" t="str">
        <f>IFERROR(_xlfn.XLOOKUP(M458,'06_location_master'!$C$5:$C$60,'06_location_master'!$D$5:$D$60), "Missing Country")</f>
        <v>Germany</v>
      </c>
      <c r="O458" t="str">
        <f>IFERROR(_xlfn.XLOOKUP(M458,'06_location_master'!$C$5:$C$60,'06_location_master'!$E$5:$E$60), "Missing State")</f>
        <v>Berlin</v>
      </c>
      <c r="P458" s="17">
        <f>IFERROR(--'01_raw_data'!O461,"Missing Date")</f>
        <v>44332</v>
      </c>
      <c r="Q458" s="17" t="str">
        <f>IF(TRIM('01_raw_data'!P461)="","", IFERROR('01_raw_data'!P461, "check"))</f>
        <v/>
      </c>
      <c r="R458" t="str">
        <f>IFERROR(IF(OR(UPPER(TRIM('01_raw_data'!Q461))="A",UPPER(TRIM('01_raw_data'!Q461)="ACTVE"),UPPER(TRIM('01_raw_data'!Q461))="ACTIVE"), "Active", IF(OR(UPPER(TRIM('01_raw_data'!Q461)="INACTIVE"),UPPER(TRIM('01_raw_data'!Q461))="INACTVE"),"Inactive",IF(OR(UPPER(TRIM('01_raw_data'!Q461))="EXITED"), "Exited", IF(OR(UPPER(TRIM('01_raw_data'!Q461))="TERMINATED"), "Terminated", IF(OR(UPPER(TRIM('01_raw_data'!Q461))="LEFT"),"Left",IF(OR(UPPER(TRIM('01_raw_data'!Q461))="RESIGNED"),"Resigned")))))),"Check")</f>
        <v>Active</v>
      </c>
      <c r="S458" s="19">
        <f>IFERROR(IF(VALUE('01_raw_data'!R461)&gt;0,VALUE('01_raw_data'!R461),"Check"),"Check")</f>
        <v>84000</v>
      </c>
      <c r="T458" s="19">
        <f>IFERROR(IF(VALUE('01_raw_data'!S461)&gt;0, VALUE('01_raw_data'!S461), "Check"), "Check")</f>
        <v>4200</v>
      </c>
      <c r="U458">
        <f>IFERROR(VLOOKUP(UPPER(TRIM('01_raw_data'!T461)),'07_performance_master'!$A$5:$B$14,2,FALSE),"Check")</f>
        <v>3</v>
      </c>
      <c r="V458" t="str">
        <f>IFERROR(IF(VALUE('01_raw_data'!U461)&gt;0,VALUE('01_raw_data'!U461),"Check"),"Check")</f>
        <v>Check</v>
      </c>
      <c r="W458">
        <f>IFERROR(IF(VALUE('01_raw_data'!V461)&gt;=0, VALUE('01_raw_data'!V461), "Check"), "Check")</f>
        <v>29</v>
      </c>
      <c r="X458">
        <f>IFERROR(IF(VALUE('01_raw_data'!W461)&gt;=0, VALUE('01_raw_data'!W461),"Check"), "Check")</f>
        <v>8</v>
      </c>
      <c r="Y458">
        <f>IFERROR(IF(AND(VALUE('01_raw_data'!X461)&gt;=0, VALUE('01_raw_data'!X461)&lt;=100), VALUE('01_raw_data'!X461), "Check"), "Check")</f>
        <v>35</v>
      </c>
      <c r="Z458" t="str">
        <f>IFERROR(IF(OR(UPPER(TRIM('01_raw_data'!Y461))="YES", UPPER(TRIM('01_raw_data'!Y461))="PROMOTED"),"Promoted", IF(OR(UPPER(TRIM('01_raw_data'!Y461))="NO",UPPER(TRIM('01_raw_data'!Y461))="NOT PROMOTED"), "Not Promoted", "Check")),"Check")</f>
        <v>Not Promoted</v>
      </c>
      <c r="AA458" t="str">
        <f>IFERROR(PROPER(TRIM('01_raw_data'!Z461)), "")</f>
        <v>Master'S</v>
      </c>
      <c r="AB458" t="str">
        <f>IFERROR(PROPER(TRIM('01_raw_data'!AA461)),"")</f>
        <v>Employee Referral</v>
      </c>
      <c r="AC458" t="str">
        <f>IFERROR(IF(UPPER(TRIM('01_raw_data'!AB461))="HYBRID","Hybrid",IF(OR(UPPER(TRIM('01_raw_data'!AB461))="REMOTE",UPPER(TRIM('01_raw_data'!AB461))="WFH",UPPER(TRIM('01_raw_data'!AB461))="WORK FROM HOME"),"Remote",IF(OR(UPPER(TRIM('01_raw_data'!AB461))="ONSITE",UPPER(TRIM('01_raw_data'!AB461))="ON-SITE",UPPER(TRIM('01_raw_data'!AB461))="OFFICE"),"Office"))),"Check")</f>
        <v>Hybrid</v>
      </c>
      <c r="AD458" t="str">
        <f>IFERROR(VLOOKUP(UPPER(TRIM('01_raw_data'!AC461)),'09_cost_center'!$A$5:$E$19,1,FALSE), "Check")</f>
        <v>EU-CC203</v>
      </c>
      <c r="AE458" t="str">
        <f>IFERROR(IF(OR(UPPER(TRIM('01_raw_data'!AD461))="CONTRACT", UPPER(TRIM('01_raw_data'!AD461))="CONTRACTOR"), "Contract", IF(OR(PROPER(TRIM('01_raw_data'!AD461))="FTE", UPPER(TRIM('01_raw_data'!AD461))="FULL TIME", UPPER(TRIM('01_raw_data'!AD461))="FULL-TIME"), "Full Time", IF(OR(UPPER(TRIM('01_raw_data'!AD461))="INTERN", UPPER(TRIM('01_raw_data'!AD461))="INTERNSHIP"), "Intern", IF(OR(UPPER(TRIM('01_raw_data'!AD461))="PART TIME", UPPER(TRIM('01_raw_data'!AD461))="PART-TIME"), "Part Time")))), "Check")</f>
        <v>Full Time</v>
      </c>
      <c r="AF458">
        <f>IFERROR(IF(AND(VALUE('01_raw_data'!AE461)&gt;=0,VALUE('01_raw_data'!AE461)&lt;=100), VALUE('01_raw_data'!AE461), "Check"), "Check")</f>
        <v>45.2</v>
      </c>
    </row>
    <row r="459" spans="1:32" x14ac:dyDescent="0.2">
      <c r="A459" t="str">
        <f>"E"&amp;TEXT(VALUE(SUBSTITUTE(UPPER(TRIM('01_raw_data'!A462)),"E","")),"0000")</f>
        <v>E0458</v>
      </c>
      <c r="B459" t="str">
        <f>IF('01_raw_data'!B462="", "", PROPER(TRIM('01_raw_data'!B462)))</f>
        <v>Arthur Rossi</v>
      </c>
      <c r="C459" t="str">
        <f>_xlfn.XLOOKUP(PROPER(TRIM('01_raw_data'!C462)),'03_lookups'!$A$4:$A$9,'03_lookups'!$B$4:$B$9,"Needs Review")</f>
        <v>Female</v>
      </c>
      <c r="D459">
        <f>VALUE('01_raw_data'!D462)</f>
        <v>50</v>
      </c>
      <c r="E459" s="17">
        <f>IF(OR('01_raw_data'!E462="", LOWER(TRIM('01_raw_data'!E462))="not available"), "Missing", '01_raw_data'!E462)</f>
        <v>27736</v>
      </c>
      <c r="F459" t="str">
        <f t="shared" si="7"/>
        <v>Valid</v>
      </c>
      <c r="G459" t="str">
        <f>_xlfn.XLOOKUP(UPPER(TRIM('01_raw_data'!F462)),'04_departments'!A462:A517,'04_departments'!C462:C517,"Needs Review")</f>
        <v>Needs Review</v>
      </c>
      <c r="H459" t="str">
        <f>_xlfn.XLOOKUP('01_clean_data'!G459, '04_departments'!$C$5:$C$60,'04_departments'!$D$5:$D$60,"Needs Review")</f>
        <v>Needs Review</v>
      </c>
      <c r="I459" t="str">
        <f>PROPER(TRIM('01_raw_data'!H462))</f>
        <v>Client Success Associate</v>
      </c>
      <c r="J459" t="str">
        <f>IFERROR(UPPER('01_raw_data'!I462), "")</f>
        <v>L1</v>
      </c>
      <c r="K459" t="str">
        <f>IFERROR(UPPER('01_raw_data'!J462), "")</f>
        <v>M050</v>
      </c>
      <c r="L459" t="str">
        <f>IFERROR(VLOOKUP(K459,'05_manager_mapping'!$A$5:$B$64,2), "Missing")</f>
        <v>Louis Szymanski</v>
      </c>
      <c r="M459" t="str">
        <f>IFERROR(_xlfn.XLOOKUP('01_raw_data'!L462,'06_location_master'!$B$5:$B$60,'06_location_master'!$C$5:$C$60), "Missing Location")</f>
        <v>Dublin</v>
      </c>
      <c r="N459" t="str">
        <f>IFERROR(_xlfn.XLOOKUP(M459,'06_location_master'!$C$5:$C$60,'06_location_master'!$D$5:$D$60), "Missing Country")</f>
        <v>Ireland</v>
      </c>
      <c r="O459" t="str">
        <f>IFERROR(_xlfn.XLOOKUP(M459,'06_location_master'!$C$5:$C$60,'06_location_master'!$E$5:$E$60), "Missing State")</f>
        <v>Leinster</v>
      </c>
      <c r="P459" s="17">
        <f>IFERROR(--'01_raw_data'!O462,"Missing Date")</f>
        <v>44961</v>
      </c>
      <c r="Q459" s="17" t="str">
        <f>IF(TRIM('01_raw_data'!P462)="","", IFERROR('01_raw_data'!P462, "check"))</f>
        <v/>
      </c>
      <c r="R459" t="str">
        <f>IFERROR(IF(OR(UPPER(TRIM('01_raw_data'!Q462))="A",UPPER(TRIM('01_raw_data'!Q462)="ACTVE"),UPPER(TRIM('01_raw_data'!Q462))="ACTIVE"), "Active", IF(OR(UPPER(TRIM('01_raw_data'!Q462)="INACTIVE"),UPPER(TRIM('01_raw_data'!Q462))="INACTVE"),"Inactive",IF(OR(UPPER(TRIM('01_raw_data'!Q462))="EXITED"), "Exited", IF(OR(UPPER(TRIM('01_raw_data'!Q462))="TERMINATED"), "Terminated", IF(OR(UPPER(TRIM('01_raw_data'!Q462))="LEFT"),"Left",IF(OR(UPPER(TRIM('01_raw_data'!Q462))="RESIGNED"),"Resigned")))))),"Check")</f>
        <v>Active</v>
      </c>
      <c r="S459" s="19">
        <f>IFERROR(IF(VALUE('01_raw_data'!R462)&gt;0,VALUE('01_raw_data'!R462),"Check"),"Check")</f>
        <v>39000</v>
      </c>
      <c r="T459" s="19">
        <f>IFERROR(IF(VALUE('01_raw_data'!S462)&gt;0, VALUE('01_raw_data'!S462), "Check"), "Check")</f>
        <v>5500</v>
      </c>
      <c r="U459">
        <f>IFERROR(VLOOKUP(UPPER(TRIM('01_raw_data'!T462)),'07_performance_master'!$A$5:$B$14,2,FALSE),"Check")</f>
        <v>5</v>
      </c>
      <c r="V459">
        <f>IFERROR(IF(VALUE('01_raw_data'!U462)&gt;0,VALUE('01_raw_data'!U462),"Check"),"Check")</f>
        <v>19</v>
      </c>
      <c r="W459">
        <f>IFERROR(IF(VALUE('01_raw_data'!V462)&gt;=0, VALUE('01_raw_data'!V462), "Check"), "Check")</f>
        <v>13</v>
      </c>
      <c r="X459">
        <f>IFERROR(IF(VALUE('01_raw_data'!W462)&gt;=0, VALUE('01_raw_data'!W462),"Check"), "Check")</f>
        <v>0</v>
      </c>
      <c r="Y459">
        <f>IFERROR(IF(AND(VALUE('01_raw_data'!X462)&gt;=0, VALUE('01_raw_data'!X462)&lt;=100), VALUE('01_raw_data'!X462), "Check"), "Check")</f>
        <v>91</v>
      </c>
      <c r="Z459" t="str">
        <f>IFERROR(IF(OR(UPPER(TRIM('01_raw_data'!Y462))="YES", UPPER(TRIM('01_raw_data'!Y462))="PROMOTED"),"Promoted", IF(OR(UPPER(TRIM('01_raw_data'!Y462))="NO",UPPER(TRIM('01_raw_data'!Y462))="NOT PROMOTED"), "Not Promoted", "Check")),"Check")</f>
        <v>Not Promoted</v>
      </c>
      <c r="AA459" t="str">
        <f>IFERROR(PROPER(TRIM('01_raw_data'!Z462)), "")</f>
        <v>Master'S</v>
      </c>
      <c r="AB459" t="str">
        <f>IFERROR(PROPER(TRIM('01_raw_data'!AA462)),"")</f>
        <v>University Hiring</v>
      </c>
      <c r="AC459" t="str">
        <f>IFERROR(IF(UPPER(TRIM('01_raw_data'!AB462))="HYBRID","Hybrid",IF(OR(UPPER(TRIM('01_raw_data'!AB462))="REMOTE",UPPER(TRIM('01_raw_data'!AB462))="WFH",UPPER(TRIM('01_raw_data'!AB462))="WORK FROM HOME"),"Remote",IF(OR(UPPER(TRIM('01_raw_data'!AB462))="ONSITE",UPPER(TRIM('01_raw_data'!AB462))="ON-SITE",UPPER(TRIM('01_raw_data'!AB462))="OFFICE"),"Office"))),"Check")</f>
        <v>Office</v>
      </c>
      <c r="AD459" t="str">
        <f>IFERROR(VLOOKUP(UPPER(TRIM('01_raw_data'!AC462)),'09_cost_center'!$A$5:$E$19,1,FALSE), "Check")</f>
        <v>EU-CC202</v>
      </c>
      <c r="AE459" t="str">
        <f>IFERROR(IF(OR(UPPER(TRIM('01_raw_data'!AD462))="CONTRACT", UPPER(TRIM('01_raw_data'!AD462))="CONTRACTOR"), "Contract", IF(OR(PROPER(TRIM('01_raw_data'!AD462))="FTE", UPPER(TRIM('01_raw_data'!AD462))="FULL TIME", UPPER(TRIM('01_raw_data'!AD462))="FULL-TIME"), "Full Time", IF(OR(UPPER(TRIM('01_raw_data'!AD462))="INTERN", UPPER(TRIM('01_raw_data'!AD462))="INTERNSHIP"), "Intern", IF(OR(UPPER(TRIM('01_raw_data'!AD462))="PART TIME", UPPER(TRIM('01_raw_data'!AD462))="PART-TIME"), "Part Time")))), "Check")</f>
        <v>Full Time</v>
      </c>
      <c r="AF459">
        <f>IFERROR(IF(AND(VALUE('01_raw_data'!AE462)&gt;=0,VALUE('01_raw_data'!AE462)&lt;=100), VALUE('01_raw_data'!AE462), "Check"), "Check")</f>
        <v>91.6</v>
      </c>
    </row>
    <row r="460" spans="1:32" x14ac:dyDescent="0.2">
      <c r="A460" t="str">
        <f>"E"&amp;TEXT(VALUE(SUBSTITUTE(UPPER(TRIM('01_raw_data'!A463)),"E","")),"0000")</f>
        <v>E0459</v>
      </c>
      <c r="B460" t="str">
        <f>IF('01_raw_data'!B463="", "", PROPER(TRIM('01_raw_data'!B463)))</f>
        <v>Andrea Mulder</v>
      </c>
      <c r="C460" t="str">
        <f>_xlfn.XLOOKUP(PROPER(TRIM('01_raw_data'!C463)),'03_lookups'!$A$4:$A$9,'03_lookups'!$B$4:$B$9,"Needs Review")</f>
        <v>Female</v>
      </c>
      <c r="D460">
        <f>VALUE('01_raw_data'!D463)</f>
        <v>31</v>
      </c>
      <c r="E460" s="17">
        <f>IF(OR('01_raw_data'!E463="", LOWER(TRIM('01_raw_data'!E463))="not available"), "Missing", '01_raw_data'!E463)</f>
        <v>34846</v>
      </c>
      <c r="F460" t="str">
        <f t="shared" si="7"/>
        <v>Valid</v>
      </c>
      <c r="G460" t="str">
        <f>_xlfn.XLOOKUP(UPPER(TRIM('01_raw_data'!F463)),'04_departments'!A463:A518,'04_departments'!C463:C518,"Needs Review")</f>
        <v>Needs Review</v>
      </c>
      <c r="H460" t="str">
        <f>_xlfn.XLOOKUP('01_clean_data'!G460, '04_departments'!$C$5:$C$60,'04_departments'!$D$5:$D$60,"Needs Review")</f>
        <v>Needs Review</v>
      </c>
      <c r="I460" t="str">
        <f>PROPER(TRIM('01_raw_data'!H463))</f>
        <v>Sales Development Representative</v>
      </c>
      <c r="J460" t="str">
        <f>IFERROR(UPPER('01_raw_data'!I463), "")</f>
        <v>L3</v>
      </c>
      <c r="K460" t="str">
        <f>IFERROR(UPPER('01_raw_data'!J463), "")</f>
        <v>M004</v>
      </c>
      <c r="L460" t="str">
        <f>IFERROR(VLOOKUP(K460,'05_manager_mapping'!$A$5:$B$64,2), "Missing")</f>
        <v>Giovanni Leroy</v>
      </c>
      <c r="M460" t="str">
        <f>IFERROR(_xlfn.XLOOKUP('01_raw_data'!L463,'06_location_master'!$B$5:$B$60,'06_location_master'!$C$5:$C$60), "Missing Location")</f>
        <v>Missing Location</v>
      </c>
      <c r="N460" t="str">
        <f>IFERROR(_xlfn.XLOOKUP(M460,'06_location_master'!$C$5:$C$60,'06_location_master'!$D$5:$D$60), "Missing Country")</f>
        <v>Missing Country</v>
      </c>
      <c r="O460" t="str">
        <f>IFERROR(_xlfn.XLOOKUP(M460,'06_location_master'!$C$5:$C$60,'06_location_master'!$E$5:$E$60), "Missing State")</f>
        <v>Missing State</v>
      </c>
      <c r="P460" s="17">
        <f>IFERROR(--'01_raw_data'!O463,"Missing Date")</f>
        <v>43734</v>
      </c>
      <c r="Q460" s="17" t="str">
        <f>IF(TRIM('01_raw_data'!P463)="","", IFERROR('01_raw_data'!P463, "check"))</f>
        <v/>
      </c>
      <c r="R460" t="str">
        <f>IFERROR(IF(OR(UPPER(TRIM('01_raw_data'!Q463))="A",UPPER(TRIM('01_raw_data'!Q463)="ACTVE"),UPPER(TRIM('01_raw_data'!Q463))="ACTIVE"), "Active", IF(OR(UPPER(TRIM('01_raw_data'!Q463)="INACTIVE"),UPPER(TRIM('01_raw_data'!Q463))="INACTVE"),"Inactive",IF(OR(UPPER(TRIM('01_raw_data'!Q463))="EXITED"), "Exited", IF(OR(UPPER(TRIM('01_raw_data'!Q463))="TERMINATED"), "Terminated", IF(OR(UPPER(TRIM('01_raw_data'!Q463))="LEFT"),"Left",IF(OR(UPPER(TRIM('01_raw_data'!Q463))="RESIGNED"),"Resigned")))))),"Check")</f>
        <v>Active</v>
      </c>
      <c r="S460" s="19">
        <f>IFERROR(IF(VALUE('01_raw_data'!R463)&gt;0,VALUE('01_raw_data'!R463),"Check"),"Check")</f>
        <v>85000</v>
      </c>
      <c r="T460" s="19">
        <f>IFERROR(IF(VALUE('01_raw_data'!S463)&gt;0, VALUE('01_raw_data'!S463), "Check"), "Check")</f>
        <v>11900</v>
      </c>
      <c r="U460">
        <f>IFERROR(VLOOKUP(UPPER(TRIM('01_raw_data'!T463)),'07_performance_master'!$A$5:$B$14,2,FALSE),"Check")</f>
        <v>5</v>
      </c>
      <c r="V460">
        <f>IFERROR(IF(VALUE('01_raw_data'!U463)&gt;0,VALUE('01_raw_data'!U463),"Check"),"Check")</f>
        <v>25</v>
      </c>
      <c r="W460">
        <f>IFERROR(IF(VALUE('01_raw_data'!V463)&gt;=0, VALUE('01_raw_data'!V463), "Check"), "Check")</f>
        <v>22</v>
      </c>
      <c r="X460">
        <f>IFERROR(IF(VALUE('01_raw_data'!W463)&gt;=0, VALUE('01_raw_data'!W463),"Check"), "Check")</f>
        <v>0</v>
      </c>
      <c r="Y460">
        <f>IFERROR(IF(AND(VALUE('01_raw_data'!X463)&gt;=0, VALUE('01_raw_data'!X463)&lt;=100), VALUE('01_raw_data'!X463), "Check"), "Check")</f>
        <v>79</v>
      </c>
      <c r="Z460" t="str">
        <f>IFERROR(IF(OR(UPPER(TRIM('01_raw_data'!Y463))="YES", UPPER(TRIM('01_raw_data'!Y463))="PROMOTED"),"Promoted", IF(OR(UPPER(TRIM('01_raw_data'!Y463))="NO",UPPER(TRIM('01_raw_data'!Y463))="NOT PROMOTED"), "Not Promoted", "Check")),"Check")</f>
        <v>Not Promoted</v>
      </c>
      <c r="AA460" t="str">
        <f>IFERROR(PROPER(TRIM('01_raw_data'!Z463)), "")</f>
        <v>Master'S</v>
      </c>
      <c r="AB460" t="str">
        <f>IFERROR(PROPER(TRIM('01_raw_data'!AA463)),"")</f>
        <v>Employee Referral</v>
      </c>
      <c r="AC460" t="str">
        <f>IFERROR(IF(UPPER(TRIM('01_raw_data'!AB463))="HYBRID","Hybrid",IF(OR(UPPER(TRIM('01_raw_data'!AB463))="REMOTE",UPPER(TRIM('01_raw_data'!AB463))="WFH",UPPER(TRIM('01_raw_data'!AB463))="WORK FROM HOME"),"Remote",IF(OR(UPPER(TRIM('01_raw_data'!AB463))="ONSITE",UPPER(TRIM('01_raw_data'!AB463))="ON-SITE",UPPER(TRIM('01_raw_data'!AB463))="OFFICE"),"Office"))),"Check")</f>
        <v>Hybrid</v>
      </c>
      <c r="AD460" t="str">
        <f>IFERROR(VLOOKUP(UPPER(TRIM('01_raw_data'!AC463)),'09_cost_center'!$A$5:$E$19,1,FALSE), "Check")</f>
        <v>EU-CC201</v>
      </c>
      <c r="AE460" t="str">
        <f>IFERROR(IF(OR(UPPER(TRIM('01_raw_data'!AD463))="CONTRACT", UPPER(TRIM('01_raw_data'!AD463))="CONTRACTOR"), "Contract", IF(OR(PROPER(TRIM('01_raw_data'!AD463))="FTE", UPPER(TRIM('01_raw_data'!AD463))="FULL TIME", UPPER(TRIM('01_raw_data'!AD463))="FULL-TIME"), "Full Time", IF(OR(UPPER(TRIM('01_raw_data'!AD463))="INTERN", UPPER(TRIM('01_raw_data'!AD463))="INTERNSHIP"), "Intern", IF(OR(UPPER(TRIM('01_raw_data'!AD463))="PART TIME", UPPER(TRIM('01_raw_data'!AD463))="PART-TIME"), "Part Time")))), "Check")</f>
        <v>Full Time</v>
      </c>
      <c r="AF460">
        <f>IFERROR(IF(AND(VALUE('01_raw_data'!AE463)&gt;=0,VALUE('01_raw_data'!AE463)&lt;=100), VALUE('01_raw_data'!AE463), "Check"), "Check")</f>
        <v>88.9</v>
      </c>
    </row>
    <row r="461" spans="1:32" x14ac:dyDescent="0.2">
      <c r="A461" t="str">
        <f>"E"&amp;TEXT(VALUE(SUBSTITUTE(UPPER(TRIM('01_raw_data'!A464)),"E","")),"0000")</f>
        <v>E0460</v>
      </c>
      <c r="B461" t="str">
        <f>IF('01_raw_data'!B464="", "", PROPER(TRIM('01_raw_data'!B464)))</f>
        <v>Hannah Martins</v>
      </c>
      <c r="C461" t="str">
        <f>_xlfn.XLOOKUP(PROPER(TRIM('01_raw_data'!C464)),'03_lookups'!$A$4:$A$9,'03_lookups'!$B$4:$B$9,"Needs Review")</f>
        <v>Male</v>
      </c>
      <c r="D461">
        <f>VALUE('01_raw_data'!D464)</f>
        <v>55</v>
      </c>
      <c r="E461" s="17" t="str">
        <f>IF(OR('01_raw_data'!E464="", LOWER(TRIM('01_raw_data'!E464))="not available"), "Missing", '01_raw_data'!E464)</f>
        <v>04-13-1971</v>
      </c>
      <c r="F461" t="str">
        <f t="shared" si="7"/>
        <v>Needs Review</v>
      </c>
      <c r="G461" t="str">
        <f>_xlfn.XLOOKUP(UPPER(TRIM('01_raw_data'!F464)),'04_departments'!A464:A519,'04_departments'!C464:C519,"Needs Review")</f>
        <v>Needs Review</v>
      </c>
      <c r="H461" t="str">
        <f>_xlfn.XLOOKUP('01_clean_data'!G461, '04_departments'!$C$5:$C$60,'04_departments'!$D$5:$D$60,"Needs Review")</f>
        <v>Needs Review</v>
      </c>
      <c r="I461" t="str">
        <f>PROPER(TRIM('01_raw_data'!H464))</f>
        <v>Software Engineer</v>
      </c>
      <c r="J461" t="str">
        <f>IFERROR(UPPER('01_raw_data'!I464), "")</f>
        <v>L3</v>
      </c>
      <c r="K461" t="str">
        <f>IFERROR(UPPER('01_raw_data'!J464), "")</f>
        <v>M001</v>
      </c>
      <c r="L461" t="str">
        <f>IFERROR(VLOOKUP(K461,'05_manager_mapping'!$A$5:$B$64,2), "Missing")</f>
        <v>Milan Leroy</v>
      </c>
      <c r="M461" t="str">
        <f>IFERROR(_xlfn.XLOOKUP('01_raw_data'!L464,'06_location_master'!$B$5:$B$60,'06_location_master'!$C$5:$C$60), "Missing Location")</f>
        <v>Brussels</v>
      </c>
      <c r="N461" t="str">
        <f>IFERROR(_xlfn.XLOOKUP(M461,'06_location_master'!$C$5:$C$60,'06_location_master'!$D$5:$D$60), "Missing Country")</f>
        <v>Belgium</v>
      </c>
      <c r="O461" t="str">
        <f>IFERROR(_xlfn.XLOOKUP(M461,'06_location_master'!$C$5:$C$60,'06_location_master'!$E$5:$E$60), "Missing State")</f>
        <v>Brussels-Capital</v>
      </c>
      <c r="P461" s="17">
        <f>IFERROR(--'01_raw_data'!O464,"Missing Date")</f>
        <v>44891</v>
      </c>
      <c r="Q461" s="17" t="str">
        <f>IF(TRIM('01_raw_data'!P464)="","", IFERROR('01_raw_data'!P464, "check"))</f>
        <v/>
      </c>
      <c r="R461" t="str">
        <f>IFERROR(IF(OR(UPPER(TRIM('01_raw_data'!Q464))="A",UPPER(TRIM('01_raw_data'!Q464)="ACTVE"),UPPER(TRIM('01_raw_data'!Q464))="ACTIVE"), "Active", IF(OR(UPPER(TRIM('01_raw_data'!Q464)="INACTIVE"),UPPER(TRIM('01_raw_data'!Q464))="INACTVE"),"Inactive",IF(OR(UPPER(TRIM('01_raw_data'!Q464))="EXITED"), "Exited", IF(OR(UPPER(TRIM('01_raw_data'!Q464))="TERMINATED"), "Terminated", IF(OR(UPPER(TRIM('01_raw_data'!Q464))="LEFT"),"Left",IF(OR(UPPER(TRIM('01_raw_data'!Q464))="RESIGNED"),"Resigned")))))),"Check")</f>
        <v>Active</v>
      </c>
      <c r="S461" s="19">
        <f>IFERROR(IF(VALUE('01_raw_data'!R464)&gt;0,VALUE('01_raw_data'!R464),"Check"),"Check")</f>
        <v>68000</v>
      </c>
      <c r="T461" s="19">
        <f>IFERROR(IF(VALUE('01_raw_data'!S464)&gt;0, VALUE('01_raw_data'!S464), "Check"), "Check")</f>
        <v>6100</v>
      </c>
      <c r="U461">
        <f>IFERROR(VLOOKUP(UPPER(TRIM('01_raw_data'!T464)),'07_performance_master'!$A$5:$B$14,2,FALSE),"Check")</f>
        <v>4</v>
      </c>
      <c r="V461">
        <f>IFERROR(IF(VALUE('01_raw_data'!U464)&gt;0,VALUE('01_raw_data'!U464),"Check"),"Check")</f>
        <v>22</v>
      </c>
      <c r="W461">
        <f>IFERROR(IF(VALUE('01_raw_data'!V464)&gt;=0, VALUE('01_raw_data'!V464), "Check"), "Check")</f>
        <v>15</v>
      </c>
      <c r="X461">
        <f>IFERROR(IF(VALUE('01_raw_data'!W464)&gt;=0, VALUE('01_raw_data'!W464),"Check"), "Check")</f>
        <v>33</v>
      </c>
      <c r="Y461">
        <f>IFERROR(IF(AND(VALUE('01_raw_data'!X464)&gt;=0, VALUE('01_raw_data'!X464)&lt;=100), VALUE('01_raw_data'!X464), "Check"), "Check")</f>
        <v>93</v>
      </c>
      <c r="Z461" t="str">
        <f>IFERROR(IF(OR(UPPER(TRIM('01_raw_data'!Y464))="YES", UPPER(TRIM('01_raw_data'!Y464))="PROMOTED"),"Promoted", IF(OR(UPPER(TRIM('01_raw_data'!Y464))="NO",UPPER(TRIM('01_raw_data'!Y464))="NOT PROMOTED"), "Not Promoted", "Check")),"Check")</f>
        <v>Not Promoted</v>
      </c>
      <c r="AA461" t="str">
        <f>IFERROR(PROPER(TRIM('01_raw_data'!Z464)), "")</f>
        <v>Master'S</v>
      </c>
      <c r="AB461" t="str">
        <f>IFERROR(PROPER(TRIM('01_raw_data'!AA464)),"")</f>
        <v>Internal Transfer</v>
      </c>
      <c r="AC461" t="str">
        <f>IFERROR(IF(UPPER(TRIM('01_raw_data'!AB464))="HYBRID","Hybrid",IF(OR(UPPER(TRIM('01_raw_data'!AB464))="REMOTE",UPPER(TRIM('01_raw_data'!AB464))="WFH",UPPER(TRIM('01_raw_data'!AB464))="WORK FROM HOME"),"Remote",IF(OR(UPPER(TRIM('01_raw_data'!AB464))="ONSITE",UPPER(TRIM('01_raw_data'!AB464))="ON-SITE",UPPER(TRIM('01_raw_data'!AB464))="OFFICE"),"Office"))),"Check")</f>
        <v>Hybrid</v>
      </c>
      <c r="AD461" t="str">
        <f>IFERROR(VLOOKUP(UPPER(TRIM('01_raw_data'!AC464)),'09_cost_center'!$A$5:$E$19,1,FALSE), "Check")</f>
        <v>EU-CC101</v>
      </c>
      <c r="AE461" t="str">
        <f>IFERROR(IF(OR(UPPER(TRIM('01_raw_data'!AD464))="CONTRACT", UPPER(TRIM('01_raw_data'!AD464))="CONTRACTOR"), "Contract", IF(OR(PROPER(TRIM('01_raw_data'!AD464))="FTE", UPPER(TRIM('01_raw_data'!AD464))="FULL TIME", UPPER(TRIM('01_raw_data'!AD464))="FULL-TIME"), "Full Time", IF(OR(UPPER(TRIM('01_raw_data'!AD464))="INTERN", UPPER(TRIM('01_raw_data'!AD464))="INTERNSHIP"), "Intern", IF(OR(UPPER(TRIM('01_raw_data'!AD464))="PART TIME", UPPER(TRIM('01_raw_data'!AD464))="PART-TIME"), "Part Time")))), "Check")</f>
        <v>Full Time</v>
      </c>
      <c r="AF461">
        <f>IFERROR(IF(AND(VALUE('01_raw_data'!AE464)&gt;=0,VALUE('01_raw_data'!AE464)&lt;=100), VALUE('01_raw_data'!AE464), "Check"), "Check")</f>
        <v>74</v>
      </c>
    </row>
    <row r="462" spans="1:32" x14ac:dyDescent="0.2">
      <c r="A462" t="str">
        <f>"E"&amp;TEXT(VALUE(SUBSTITUTE(UPPER(TRIM('01_raw_data'!A465)),"E","")),"0000")</f>
        <v>E0461</v>
      </c>
      <c r="B462" t="str">
        <f>IF('01_raw_data'!B465="", "", PROPER(TRIM('01_raw_data'!B465)))</f>
        <v>Oliwia Karlsson</v>
      </c>
      <c r="C462" t="str">
        <f>_xlfn.XLOOKUP(PROPER(TRIM('01_raw_data'!C465)),'03_lookups'!$A$4:$A$9,'03_lookups'!$B$4:$B$9,"Needs Review")</f>
        <v>Female</v>
      </c>
      <c r="D462">
        <f>VALUE('01_raw_data'!D465)</f>
        <v>31</v>
      </c>
      <c r="E462" s="17">
        <f>IF(OR('01_raw_data'!E465="", LOWER(TRIM('01_raw_data'!E465))="not available"), "Missing", '01_raw_data'!E465)</f>
        <v>34716</v>
      </c>
      <c r="F462" t="str">
        <f t="shared" si="7"/>
        <v>Valid</v>
      </c>
      <c r="G462" t="str">
        <f>_xlfn.XLOOKUP(UPPER(TRIM('01_raw_data'!F465)),'04_departments'!A465:A520,'04_departments'!C465:C520,"Needs Review")</f>
        <v>Needs Review</v>
      </c>
      <c r="H462" t="str">
        <f>_xlfn.XLOOKUP('01_clean_data'!G462, '04_departments'!$C$5:$C$60,'04_departments'!$D$5:$D$60,"Needs Review")</f>
        <v>Needs Review</v>
      </c>
      <c r="I462" t="str">
        <f>PROPER(TRIM('01_raw_data'!H465))</f>
        <v>Client Success Associate</v>
      </c>
      <c r="J462" t="str">
        <f>IFERROR(UPPER('01_raw_data'!I465), "")</f>
        <v>L2</v>
      </c>
      <c r="K462" t="str">
        <f>IFERROR(UPPER('01_raw_data'!J465), "")</f>
        <v>M047</v>
      </c>
      <c r="L462" t="str">
        <f>IFERROR(VLOOKUP(K462,'05_manager_mapping'!$A$5:$B$64,2), "Missing")</f>
        <v>Alice Andersson</v>
      </c>
      <c r="M462" t="str">
        <f>IFERROR(_xlfn.XLOOKUP('01_raw_data'!L465,'06_location_master'!$B$5:$B$60,'06_location_master'!$C$5:$C$60), "Missing Location")</f>
        <v>Lille</v>
      </c>
      <c r="N462" t="str">
        <f>IFERROR(_xlfn.XLOOKUP(M462,'06_location_master'!$C$5:$C$60,'06_location_master'!$D$5:$D$60), "Missing Country")</f>
        <v>France</v>
      </c>
      <c r="O462" t="str">
        <f>IFERROR(_xlfn.XLOOKUP(M462,'06_location_master'!$C$5:$C$60,'06_location_master'!$E$5:$E$60), "Missing State")</f>
        <v>Hauts-de-France</v>
      </c>
      <c r="P462" s="17">
        <f>IFERROR(--'01_raw_data'!O465,"Missing Date")</f>
        <v>43640</v>
      </c>
      <c r="Q462" s="17" t="str">
        <f>IF(TRIM('01_raw_data'!P465)="","", IFERROR('01_raw_data'!P465, "check"))</f>
        <v/>
      </c>
      <c r="R462" t="str">
        <f>IFERROR(IF(OR(UPPER(TRIM('01_raw_data'!Q465))="A",UPPER(TRIM('01_raw_data'!Q465)="ACTVE"),UPPER(TRIM('01_raw_data'!Q465))="ACTIVE"), "Active", IF(OR(UPPER(TRIM('01_raw_data'!Q465)="INACTIVE"),UPPER(TRIM('01_raw_data'!Q465))="INACTVE"),"Inactive",IF(OR(UPPER(TRIM('01_raw_data'!Q465))="EXITED"), "Exited", IF(OR(UPPER(TRIM('01_raw_data'!Q465))="TERMINATED"), "Terminated", IF(OR(UPPER(TRIM('01_raw_data'!Q465))="LEFT"),"Left",IF(OR(UPPER(TRIM('01_raw_data'!Q465))="RESIGNED"),"Resigned")))))),"Check")</f>
        <v>Active</v>
      </c>
      <c r="S462" s="19">
        <f>IFERROR(IF(VALUE('01_raw_data'!R465)&gt;0,VALUE('01_raw_data'!R465),"Check"),"Check")</f>
        <v>57000</v>
      </c>
      <c r="T462" s="19">
        <f>IFERROR(IF(VALUE('01_raw_data'!S465)&gt;0, VALUE('01_raw_data'!S465), "Check"), "Check")</f>
        <v>1100</v>
      </c>
      <c r="U462">
        <f>IFERROR(VLOOKUP(UPPER(TRIM('01_raw_data'!T465)),'07_performance_master'!$A$5:$B$14,2,FALSE),"Check")</f>
        <v>2</v>
      </c>
      <c r="V462">
        <f>IFERROR(IF(VALUE('01_raw_data'!U465)&gt;0,VALUE('01_raw_data'!U465),"Check"),"Check")</f>
        <v>1</v>
      </c>
      <c r="W462">
        <f>IFERROR(IF(VALUE('01_raw_data'!V465)&gt;=0, VALUE('01_raw_data'!V465), "Check"), "Check")</f>
        <v>12</v>
      </c>
      <c r="X462">
        <f>IFERROR(IF(VALUE('01_raw_data'!W465)&gt;=0, VALUE('01_raw_data'!W465),"Check"), "Check")</f>
        <v>21</v>
      </c>
      <c r="Y462">
        <f>IFERROR(IF(AND(VALUE('01_raw_data'!X465)&gt;=0, VALUE('01_raw_data'!X465)&lt;=100), VALUE('01_raw_data'!X465), "Check"), "Check")</f>
        <v>57</v>
      </c>
      <c r="Z462" t="str">
        <f>IFERROR(IF(OR(UPPER(TRIM('01_raw_data'!Y465))="YES", UPPER(TRIM('01_raw_data'!Y465))="PROMOTED"),"Promoted", IF(OR(UPPER(TRIM('01_raw_data'!Y465))="NO",UPPER(TRIM('01_raw_data'!Y465))="NOT PROMOTED"), "Not Promoted", "Check")),"Check")</f>
        <v>Not Promoted</v>
      </c>
      <c r="AA462" t="str">
        <f>IFERROR(PROPER(TRIM('01_raw_data'!Z465)), "")</f>
        <v>Bachelor'S</v>
      </c>
      <c r="AB462" t="str">
        <f>IFERROR(PROPER(TRIM('01_raw_data'!AA465)),"")</f>
        <v>Employee Referral</v>
      </c>
      <c r="AC462" t="str">
        <f>IFERROR(IF(UPPER(TRIM('01_raw_data'!AB465))="HYBRID","Hybrid",IF(OR(UPPER(TRIM('01_raw_data'!AB465))="REMOTE",UPPER(TRIM('01_raw_data'!AB465))="WFH",UPPER(TRIM('01_raw_data'!AB465))="WORK FROM HOME"),"Remote",IF(OR(UPPER(TRIM('01_raw_data'!AB465))="ONSITE",UPPER(TRIM('01_raw_data'!AB465))="ON-SITE",UPPER(TRIM('01_raw_data'!AB465))="OFFICE"),"Office"))),"Check")</f>
        <v>Remote</v>
      </c>
      <c r="AD462" t="str">
        <f>IFERROR(VLOOKUP(UPPER(TRIM('01_raw_data'!AC465)),'09_cost_center'!$A$5:$E$19,1,FALSE), "Check")</f>
        <v>EU-CC202</v>
      </c>
      <c r="AE462" t="str">
        <f>IFERROR(IF(OR(UPPER(TRIM('01_raw_data'!AD465))="CONTRACT", UPPER(TRIM('01_raw_data'!AD465))="CONTRACTOR"), "Contract", IF(OR(PROPER(TRIM('01_raw_data'!AD465))="FTE", UPPER(TRIM('01_raw_data'!AD465))="FULL TIME", UPPER(TRIM('01_raw_data'!AD465))="FULL-TIME"), "Full Time", IF(OR(UPPER(TRIM('01_raw_data'!AD465))="INTERN", UPPER(TRIM('01_raw_data'!AD465))="INTERNSHIP"), "Intern", IF(OR(UPPER(TRIM('01_raw_data'!AD465))="PART TIME", UPPER(TRIM('01_raw_data'!AD465))="PART-TIME"), "Part Time")))), "Check")</f>
        <v>Full Time</v>
      </c>
      <c r="AF462">
        <f>IFERROR(IF(AND(VALUE('01_raw_data'!AE465)&gt;=0,VALUE('01_raw_data'!AE465)&lt;=100), VALUE('01_raw_data'!AE465), "Check"), "Check")</f>
        <v>38.200000000000003</v>
      </c>
    </row>
    <row r="463" spans="1:32" x14ac:dyDescent="0.2">
      <c r="A463" t="str">
        <f>"E"&amp;TEXT(VALUE(SUBSTITUTE(UPPER(TRIM('01_raw_data'!A466)),"E","")),"0000")</f>
        <v>E0462</v>
      </c>
      <c r="B463" t="str">
        <f>IF('01_raw_data'!B466="", "", PROPER(TRIM('01_raw_data'!B466)))</f>
        <v>Leo Richard</v>
      </c>
      <c r="C463" t="str">
        <f>_xlfn.XLOOKUP(PROPER(TRIM('01_raw_data'!C466)),'03_lookups'!$A$4:$A$9,'03_lookups'!$B$4:$B$9,"Needs Review")</f>
        <v>Female</v>
      </c>
      <c r="D463">
        <f>VALUE('01_raw_data'!D466)</f>
        <v>56</v>
      </c>
      <c r="E463" s="17" t="str">
        <f>IF(OR('01_raw_data'!E466="", LOWER(TRIM('01_raw_data'!E466))="not available"), "Missing", '01_raw_data'!E466)</f>
        <v>23/10/1969</v>
      </c>
      <c r="F463" t="str">
        <f t="shared" si="7"/>
        <v>Needs Review</v>
      </c>
      <c r="G463" t="str">
        <f>_xlfn.XLOOKUP(UPPER(TRIM('01_raw_data'!F466)),'04_departments'!A466:A521,'04_departments'!C466:C521,"Needs Review")</f>
        <v>Needs Review</v>
      </c>
      <c r="H463" t="str">
        <f>_xlfn.XLOOKUP('01_clean_data'!G463, '04_departments'!$C$5:$C$60,'04_departments'!$D$5:$D$60,"Needs Review")</f>
        <v>Needs Review</v>
      </c>
      <c r="I463" t="str">
        <f>PROPER(TRIM('01_raw_data'!H466))</f>
        <v>Sales Development Representative</v>
      </c>
      <c r="J463" t="str">
        <f>IFERROR(UPPER('01_raw_data'!I466), "")</f>
        <v>L1</v>
      </c>
      <c r="K463" t="str">
        <f>IFERROR(UPPER('01_raw_data'!J466), "")</f>
        <v>M016</v>
      </c>
      <c r="L463" t="str">
        <f>IFERROR(VLOOKUP(K463,'05_manager_mapping'!$A$5:$B$64,2), "Missing")</f>
        <v>Juliette Williams</v>
      </c>
      <c r="M463" t="str">
        <f>IFERROR(_xlfn.XLOOKUP('01_raw_data'!L466,'06_location_master'!$B$5:$B$60,'06_location_master'!$C$5:$C$60), "Missing Location")</f>
        <v>London</v>
      </c>
      <c r="N463" t="str">
        <f>IFERROR(_xlfn.XLOOKUP(M463,'06_location_master'!$C$5:$C$60,'06_location_master'!$D$5:$D$60), "Missing Country")</f>
        <v>United Kingdom</v>
      </c>
      <c r="O463" t="str">
        <f>IFERROR(_xlfn.XLOOKUP(M463,'06_location_master'!$C$5:$C$60,'06_location_master'!$E$5:$E$60), "Missing State")</f>
        <v>England</v>
      </c>
      <c r="P463" s="17">
        <f>IFERROR(--'01_raw_data'!O466,"Missing Date")</f>
        <v>45028</v>
      </c>
      <c r="Q463" s="17" t="str">
        <f>IF(TRIM('01_raw_data'!P466)="","", IFERROR('01_raw_data'!P466, "check"))</f>
        <v/>
      </c>
      <c r="R463" t="str">
        <f>IFERROR(IF(OR(UPPER(TRIM('01_raw_data'!Q466))="A",UPPER(TRIM('01_raw_data'!Q466)="ACTVE"),UPPER(TRIM('01_raw_data'!Q466))="ACTIVE"), "Active", IF(OR(UPPER(TRIM('01_raw_data'!Q466)="INACTIVE"),UPPER(TRIM('01_raw_data'!Q466))="INACTVE"),"Inactive",IF(OR(UPPER(TRIM('01_raw_data'!Q466))="EXITED"), "Exited", IF(OR(UPPER(TRIM('01_raw_data'!Q466))="TERMINATED"), "Terminated", IF(OR(UPPER(TRIM('01_raw_data'!Q466))="LEFT"),"Left",IF(OR(UPPER(TRIM('01_raw_data'!Q466))="RESIGNED"),"Resigned")))))),"Check")</f>
        <v>Active</v>
      </c>
      <c r="S463" s="19">
        <f>IFERROR(IF(VALUE('01_raw_data'!R466)&gt;0,VALUE('01_raw_data'!R466),"Check"),"Check")</f>
        <v>51000</v>
      </c>
      <c r="T463" s="19">
        <f>IFERROR(IF(VALUE('01_raw_data'!S466)&gt;0, VALUE('01_raw_data'!S466), "Check"), "Check")</f>
        <v>2600</v>
      </c>
      <c r="U463">
        <f>IFERROR(VLOOKUP(UPPER(TRIM('01_raw_data'!T466)),'07_performance_master'!$A$5:$B$14,2,FALSE),"Check")</f>
        <v>3</v>
      </c>
      <c r="V463">
        <f>IFERROR(IF(VALUE('01_raw_data'!U466)&gt;0,VALUE('01_raw_data'!U466),"Check"),"Check")</f>
        <v>34</v>
      </c>
      <c r="W463">
        <f>IFERROR(IF(VALUE('01_raw_data'!V466)&gt;=0, VALUE('01_raw_data'!V466), "Check"), "Check")</f>
        <v>2</v>
      </c>
      <c r="X463">
        <f>IFERROR(IF(VALUE('01_raw_data'!W466)&gt;=0, VALUE('01_raw_data'!W466),"Check"), "Check")</f>
        <v>5</v>
      </c>
      <c r="Y463">
        <f>IFERROR(IF(AND(VALUE('01_raw_data'!X466)&gt;=0, VALUE('01_raw_data'!X466)&lt;=100), VALUE('01_raw_data'!X466), "Check"), "Check")</f>
        <v>60</v>
      </c>
      <c r="Z463" t="str">
        <f>IFERROR(IF(OR(UPPER(TRIM('01_raw_data'!Y466))="YES", UPPER(TRIM('01_raw_data'!Y466))="PROMOTED"),"Promoted", IF(OR(UPPER(TRIM('01_raw_data'!Y466))="NO",UPPER(TRIM('01_raw_data'!Y466))="NOT PROMOTED"), "Not Promoted", "Check")),"Check")</f>
        <v>Not Promoted</v>
      </c>
      <c r="AA463" t="str">
        <f>IFERROR(PROPER(TRIM('01_raw_data'!Z466)), "")</f>
        <v>Master'S</v>
      </c>
      <c r="AB463" t="str">
        <f>IFERROR(PROPER(TRIM('01_raw_data'!AA466)),"")</f>
        <v>Company Careers Page</v>
      </c>
      <c r="AC463" t="str">
        <f>IFERROR(IF(UPPER(TRIM('01_raw_data'!AB466))="HYBRID","Hybrid",IF(OR(UPPER(TRIM('01_raw_data'!AB466))="REMOTE",UPPER(TRIM('01_raw_data'!AB466))="WFH",UPPER(TRIM('01_raw_data'!AB466))="WORK FROM HOME"),"Remote",IF(OR(UPPER(TRIM('01_raw_data'!AB466))="ONSITE",UPPER(TRIM('01_raw_data'!AB466))="ON-SITE",UPPER(TRIM('01_raw_data'!AB466))="OFFICE"),"Office"))),"Check")</f>
        <v>Remote</v>
      </c>
      <c r="AD463" t="str">
        <f>IFERROR(VLOOKUP(UPPER(TRIM('01_raw_data'!AC466)),'09_cost_center'!$A$5:$E$19,1,FALSE), "Check")</f>
        <v>EU-CC201</v>
      </c>
      <c r="AE463" t="str">
        <f>IFERROR(IF(OR(UPPER(TRIM('01_raw_data'!AD466))="CONTRACT", UPPER(TRIM('01_raw_data'!AD466))="CONTRACTOR"), "Contract", IF(OR(PROPER(TRIM('01_raw_data'!AD466))="FTE", UPPER(TRIM('01_raw_data'!AD466))="FULL TIME", UPPER(TRIM('01_raw_data'!AD466))="FULL-TIME"), "Full Time", IF(OR(UPPER(TRIM('01_raw_data'!AD466))="INTERN", UPPER(TRIM('01_raw_data'!AD466))="INTERNSHIP"), "Intern", IF(OR(UPPER(TRIM('01_raw_data'!AD466))="PART TIME", UPPER(TRIM('01_raw_data'!AD466))="PART-TIME"), "Part Time")))), "Check")</f>
        <v>Full Time</v>
      </c>
      <c r="AF463">
        <f>IFERROR(IF(AND(VALUE('01_raw_data'!AE466)&gt;=0,VALUE('01_raw_data'!AE466)&lt;=100), VALUE('01_raw_data'!AE466), "Check"), "Check")</f>
        <v>64</v>
      </c>
    </row>
    <row r="464" spans="1:32" x14ac:dyDescent="0.2">
      <c r="A464" t="str">
        <f>"E"&amp;TEXT(VALUE(SUBSTITUTE(UPPER(TRIM('01_raw_data'!A467)),"E","")),"0000")</f>
        <v>E0463</v>
      </c>
      <c r="B464" t="str">
        <f>IF('01_raw_data'!B467="", "", PROPER(TRIM('01_raw_data'!B467)))</f>
        <v>Chloe Walker</v>
      </c>
      <c r="C464" t="str">
        <f>_xlfn.XLOOKUP(PROPER(TRIM('01_raw_data'!C467)),'03_lookups'!$A$4:$A$9,'03_lookups'!$B$4:$B$9,"Needs Review")</f>
        <v>Female</v>
      </c>
      <c r="D464">
        <f>VALUE('01_raw_data'!D467)</f>
        <v>28</v>
      </c>
      <c r="E464" s="17">
        <f>IF(OR('01_raw_data'!E467="", LOWER(TRIM('01_raw_data'!E467))="not available"), "Missing", '01_raw_data'!E467)</f>
        <v>35850</v>
      </c>
      <c r="F464" t="str">
        <f t="shared" si="7"/>
        <v>Valid</v>
      </c>
      <c r="G464" t="str">
        <f>_xlfn.XLOOKUP(UPPER(TRIM('01_raw_data'!F467)),'04_departments'!A467:A522,'04_departments'!C467:C522,"Needs Review")</f>
        <v>Needs Review</v>
      </c>
      <c r="H464" t="str">
        <f>_xlfn.XLOOKUP('01_clean_data'!G464, '04_departments'!$C$5:$C$60,'04_departments'!$D$5:$D$60,"Needs Review")</f>
        <v>Needs Review</v>
      </c>
      <c r="I464" t="str">
        <f>PROPER(TRIM('01_raw_data'!H467))</f>
        <v>Data Analyst</v>
      </c>
      <c r="J464" t="str">
        <f>IFERROR(UPPER('01_raw_data'!I467), "")</f>
        <v>L2</v>
      </c>
      <c r="K464" t="str">
        <f>IFERROR(UPPER('01_raw_data'!J467), "")</f>
        <v>M020</v>
      </c>
      <c r="L464" t="str">
        <f>IFERROR(VLOOKUP(K464,'05_manager_mapping'!$A$5:$B$64,2), "Missing")</f>
        <v>Alessandro Lewandowski</v>
      </c>
      <c r="M464" t="str">
        <f>IFERROR(_xlfn.XLOOKUP('01_raw_data'!L467,'06_location_master'!$B$5:$B$60,'06_location_master'!$C$5:$C$60), "Missing Location")</f>
        <v>Krakow</v>
      </c>
      <c r="N464" t="str">
        <f>IFERROR(_xlfn.XLOOKUP(M464,'06_location_master'!$C$5:$C$60,'06_location_master'!$D$5:$D$60), "Missing Country")</f>
        <v>Poland</v>
      </c>
      <c r="O464" t="str">
        <f>IFERROR(_xlfn.XLOOKUP(M464,'06_location_master'!$C$5:$C$60,'06_location_master'!$E$5:$E$60), "Missing State")</f>
        <v>Lesser Poland</v>
      </c>
      <c r="P464" s="17">
        <f>IFERROR(--'01_raw_data'!O467,"Missing Date")</f>
        <v>44753</v>
      </c>
      <c r="Q464" s="17" t="str">
        <f>IF(TRIM('01_raw_data'!P467)="","", IFERROR('01_raw_data'!P467, "check"))</f>
        <v/>
      </c>
      <c r="R464" t="str">
        <f>IFERROR(IF(OR(UPPER(TRIM('01_raw_data'!Q467))="A",UPPER(TRIM('01_raw_data'!Q467)="ACTVE"),UPPER(TRIM('01_raw_data'!Q467))="ACTIVE"), "Active", IF(OR(UPPER(TRIM('01_raw_data'!Q467)="INACTIVE"),UPPER(TRIM('01_raw_data'!Q467))="INACTVE"),"Inactive",IF(OR(UPPER(TRIM('01_raw_data'!Q467))="EXITED"), "Exited", IF(OR(UPPER(TRIM('01_raw_data'!Q467))="TERMINATED"), "Terminated", IF(OR(UPPER(TRIM('01_raw_data'!Q467))="LEFT"),"Left",IF(OR(UPPER(TRIM('01_raw_data'!Q467))="RESIGNED"),"Resigned")))))),"Check")</f>
        <v>Active</v>
      </c>
      <c r="S464" s="19">
        <f>IFERROR(IF(VALUE('01_raw_data'!R467)&gt;0,VALUE('01_raw_data'!R467),"Check"),"Check")</f>
        <v>43000</v>
      </c>
      <c r="T464" s="19">
        <f>IFERROR(IF(VALUE('01_raw_data'!S467)&gt;0, VALUE('01_raw_data'!S467), "Check"), "Check")</f>
        <v>2200</v>
      </c>
      <c r="U464" t="str">
        <f>IFERROR(VLOOKUP(UPPER(TRIM('01_raw_data'!T467)),'07_performance_master'!$A$5:$B$14,2,FALSE),"Check")</f>
        <v>Check</v>
      </c>
      <c r="V464">
        <f>IFERROR(IF(VALUE('01_raw_data'!U467)&gt;0,VALUE('01_raw_data'!U467),"Check"),"Check")</f>
        <v>43</v>
      </c>
      <c r="W464">
        <f>IFERROR(IF(VALUE('01_raw_data'!V467)&gt;=0, VALUE('01_raw_data'!V467), "Check"), "Check")</f>
        <v>12</v>
      </c>
      <c r="X464">
        <f>IFERROR(IF(VALUE('01_raw_data'!W467)&gt;=0, VALUE('01_raw_data'!W467),"Check"), "Check")</f>
        <v>0</v>
      </c>
      <c r="Y464">
        <f>IFERROR(IF(AND(VALUE('01_raw_data'!X467)&gt;=0, VALUE('01_raw_data'!X467)&lt;=100), VALUE('01_raw_data'!X467), "Check"), "Check")</f>
        <v>48</v>
      </c>
      <c r="Z464" t="str">
        <f>IFERROR(IF(OR(UPPER(TRIM('01_raw_data'!Y467))="YES", UPPER(TRIM('01_raw_data'!Y467))="PROMOTED"),"Promoted", IF(OR(UPPER(TRIM('01_raw_data'!Y467))="NO",UPPER(TRIM('01_raw_data'!Y467))="NOT PROMOTED"), "Not Promoted", "Check")),"Check")</f>
        <v>Not Promoted</v>
      </c>
      <c r="AA464" t="str">
        <f>IFERROR(PROPER(TRIM('01_raw_data'!Z467)), "")</f>
        <v>Bachelor'S</v>
      </c>
      <c r="AB464" t="str">
        <f>IFERROR(PROPER(TRIM('01_raw_data'!AA467)),"")</f>
        <v>Linkedin</v>
      </c>
      <c r="AC464" t="str">
        <f>IFERROR(IF(UPPER(TRIM('01_raw_data'!AB467))="HYBRID","Hybrid",IF(OR(UPPER(TRIM('01_raw_data'!AB467))="REMOTE",UPPER(TRIM('01_raw_data'!AB467))="WFH",UPPER(TRIM('01_raw_data'!AB467))="WORK FROM HOME"),"Remote",IF(OR(UPPER(TRIM('01_raw_data'!AB467))="ONSITE",UPPER(TRIM('01_raw_data'!AB467))="ON-SITE",UPPER(TRIM('01_raw_data'!AB467))="OFFICE"),"Office"))),"Check")</f>
        <v>Remote</v>
      </c>
      <c r="AD464" t="str">
        <f>IFERROR(VLOOKUP(UPPER(TRIM('01_raw_data'!AC467)),'09_cost_center'!$A$5:$E$19,1,FALSE), "Check")</f>
        <v>EU-CC103</v>
      </c>
      <c r="AE464" t="str">
        <f>IFERROR(IF(OR(UPPER(TRIM('01_raw_data'!AD467))="CONTRACT", UPPER(TRIM('01_raw_data'!AD467))="CONTRACTOR"), "Contract", IF(OR(PROPER(TRIM('01_raw_data'!AD467))="FTE", UPPER(TRIM('01_raw_data'!AD467))="FULL TIME", UPPER(TRIM('01_raw_data'!AD467))="FULL-TIME"), "Full Time", IF(OR(UPPER(TRIM('01_raw_data'!AD467))="INTERN", UPPER(TRIM('01_raw_data'!AD467))="INTERNSHIP"), "Intern", IF(OR(UPPER(TRIM('01_raw_data'!AD467))="PART TIME", UPPER(TRIM('01_raw_data'!AD467))="PART-TIME"), "Part Time")))), "Check")</f>
        <v>Intern</v>
      </c>
      <c r="AF464">
        <f>IFERROR(IF(AND(VALUE('01_raw_data'!AE467)&gt;=0,VALUE('01_raw_data'!AE467)&lt;=100), VALUE('01_raw_data'!AE467), "Check"), "Check")</f>
        <v>63.8</v>
      </c>
    </row>
    <row r="465" spans="1:32" x14ac:dyDescent="0.2">
      <c r="A465" t="str">
        <f>"E"&amp;TEXT(VALUE(SUBSTITUTE(UPPER(TRIM('01_raw_data'!A468)),"E","")),"0000")</f>
        <v>E0464</v>
      </c>
      <c r="B465" t="str">
        <f>IF('01_raw_data'!B468="", "", PROPER(TRIM('01_raw_data'!B468)))</f>
        <v>Ben Svensson</v>
      </c>
      <c r="C465" t="str">
        <f>_xlfn.XLOOKUP(PROPER(TRIM('01_raw_data'!C468)),'03_lookups'!$A$4:$A$9,'03_lookups'!$B$4:$B$9,"Needs Review")</f>
        <v>Male</v>
      </c>
      <c r="D465">
        <f>VALUE('01_raw_data'!D468)</f>
        <v>32</v>
      </c>
      <c r="E465" s="17">
        <f>IF(OR('01_raw_data'!E468="", LOWER(TRIM('01_raw_data'!E468))="not available"), "Missing", '01_raw_data'!E468)</f>
        <v>34256</v>
      </c>
      <c r="F465" t="str">
        <f t="shared" si="7"/>
        <v>Valid</v>
      </c>
      <c r="G465" t="str">
        <f>_xlfn.XLOOKUP(UPPER(TRIM('01_raw_data'!F468)),'04_departments'!A468:A523,'04_departments'!C468:C523,"Needs Review")</f>
        <v>Needs Review</v>
      </c>
      <c r="H465" t="str">
        <f>_xlfn.XLOOKUP('01_clean_data'!G465, '04_departments'!$C$5:$C$60,'04_departments'!$D$5:$D$60,"Needs Review")</f>
        <v>Needs Review</v>
      </c>
      <c r="I465" t="str">
        <f>PROPER(TRIM('01_raw_data'!H468))</f>
        <v>Legal Counsel</v>
      </c>
      <c r="J465" t="str">
        <f>IFERROR(UPPER('01_raw_data'!I468), "")</f>
        <v>L2</v>
      </c>
      <c r="K465" t="str">
        <f>IFERROR(UPPER('01_raw_data'!J468), "")</f>
        <v>M011</v>
      </c>
      <c r="L465" t="str">
        <f>IFERROR(VLOOKUP(K465,'05_manager_mapping'!$A$5:$B$64,2), "Missing")</f>
        <v>Julia Marino</v>
      </c>
      <c r="M465" t="str">
        <f>IFERROR(_xlfn.XLOOKUP('01_raw_data'!L468,'06_location_master'!$B$5:$B$60,'06_location_master'!$C$5:$C$60), "Missing Location")</f>
        <v>Amsterdam</v>
      </c>
      <c r="N465" t="str">
        <f>IFERROR(_xlfn.XLOOKUP(M465,'06_location_master'!$C$5:$C$60,'06_location_master'!$D$5:$D$60), "Missing Country")</f>
        <v>Netherlands</v>
      </c>
      <c r="O465" t="str">
        <f>IFERROR(_xlfn.XLOOKUP(M465,'06_location_master'!$C$5:$C$60,'06_location_master'!$E$5:$E$60), "Missing State")</f>
        <v>North Holland</v>
      </c>
      <c r="P465" s="17">
        <f>IFERROR(--'01_raw_data'!O468,"Missing Date")</f>
        <v>44516</v>
      </c>
      <c r="Q465" s="17" t="str">
        <f>IF(TRIM('01_raw_data'!P468)="","", IFERROR('01_raw_data'!P468, "check"))</f>
        <v/>
      </c>
      <c r="R465" t="str">
        <f>IFERROR(IF(OR(UPPER(TRIM('01_raw_data'!Q468))="A",UPPER(TRIM('01_raw_data'!Q468)="ACTVE"),UPPER(TRIM('01_raw_data'!Q468))="ACTIVE"), "Active", IF(OR(UPPER(TRIM('01_raw_data'!Q468)="INACTIVE"),UPPER(TRIM('01_raw_data'!Q468))="INACTVE"),"Inactive",IF(OR(UPPER(TRIM('01_raw_data'!Q468))="EXITED"), "Exited", IF(OR(UPPER(TRIM('01_raw_data'!Q468))="TERMINATED"), "Terminated", IF(OR(UPPER(TRIM('01_raw_data'!Q468))="LEFT"),"Left",IF(OR(UPPER(TRIM('01_raw_data'!Q468))="RESIGNED"),"Resigned")))))),"Check")</f>
        <v>Active</v>
      </c>
      <c r="S465" s="19">
        <f>IFERROR(IF(VALUE('01_raw_data'!R468)&gt;0,VALUE('01_raw_data'!R468),"Check"),"Check")</f>
        <v>59000</v>
      </c>
      <c r="T465" s="19">
        <f>IFERROR(IF(VALUE('01_raw_data'!S468)&gt;0, VALUE('01_raw_data'!S468), "Check"), "Check")</f>
        <v>1200</v>
      </c>
      <c r="U465">
        <f>IFERROR(VLOOKUP(UPPER(TRIM('01_raw_data'!T468)),'07_performance_master'!$A$5:$B$14,2,FALSE),"Check")</f>
        <v>2</v>
      </c>
      <c r="V465">
        <f>IFERROR(IF(VALUE('01_raw_data'!U468)&gt;0,VALUE('01_raw_data'!U468),"Check"),"Check")</f>
        <v>13</v>
      </c>
      <c r="W465">
        <f>IFERROR(IF(VALUE('01_raw_data'!V468)&gt;=0, VALUE('01_raw_data'!V468), "Check"), "Check")</f>
        <v>12</v>
      </c>
      <c r="X465">
        <f>IFERROR(IF(VALUE('01_raw_data'!W468)&gt;=0, VALUE('01_raw_data'!W468),"Check"), "Check")</f>
        <v>4</v>
      </c>
      <c r="Y465">
        <f>IFERROR(IF(AND(VALUE('01_raw_data'!X468)&gt;=0, VALUE('01_raw_data'!X468)&lt;=100), VALUE('01_raw_data'!X468), "Check"), "Check")</f>
        <v>68</v>
      </c>
      <c r="Z465" t="str">
        <f>IFERROR(IF(OR(UPPER(TRIM('01_raw_data'!Y468))="YES", UPPER(TRIM('01_raw_data'!Y468))="PROMOTED"),"Promoted", IF(OR(UPPER(TRIM('01_raw_data'!Y468))="NO",UPPER(TRIM('01_raw_data'!Y468))="NOT PROMOTED"), "Not Promoted", "Check")),"Check")</f>
        <v>Not Promoted</v>
      </c>
      <c r="AA465" t="str">
        <f>IFERROR(PROPER(TRIM('01_raw_data'!Z468)), "")</f>
        <v>Bachelor'S</v>
      </c>
      <c r="AB465" t="str">
        <f>IFERROR(PROPER(TRIM('01_raw_data'!AA468)),"")</f>
        <v>Agency</v>
      </c>
      <c r="AC465" t="str">
        <f>IFERROR(IF(UPPER(TRIM('01_raw_data'!AB468))="HYBRID","Hybrid",IF(OR(UPPER(TRIM('01_raw_data'!AB468))="REMOTE",UPPER(TRIM('01_raw_data'!AB468))="WFH",UPPER(TRIM('01_raw_data'!AB468))="WORK FROM HOME"),"Remote",IF(OR(UPPER(TRIM('01_raw_data'!AB468))="ONSITE",UPPER(TRIM('01_raw_data'!AB468))="ON-SITE",UPPER(TRIM('01_raw_data'!AB468))="OFFICE"),"Office"))),"Check")</f>
        <v>Hybrid</v>
      </c>
      <c r="AD465" t="str">
        <f>IFERROR(VLOOKUP(UPPER(TRIM('01_raw_data'!AC468)),'09_cost_center'!$A$5:$E$19,1,FALSE), "Check")</f>
        <v>EU-CC501</v>
      </c>
      <c r="AE465" t="str">
        <f>IFERROR(IF(OR(UPPER(TRIM('01_raw_data'!AD468))="CONTRACT", UPPER(TRIM('01_raw_data'!AD468))="CONTRACTOR"), "Contract", IF(OR(PROPER(TRIM('01_raw_data'!AD468))="FTE", UPPER(TRIM('01_raw_data'!AD468))="FULL TIME", UPPER(TRIM('01_raw_data'!AD468))="FULL-TIME"), "Full Time", IF(OR(UPPER(TRIM('01_raw_data'!AD468))="INTERN", UPPER(TRIM('01_raw_data'!AD468))="INTERNSHIP"), "Intern", IF(OR(UPPER(TRIM('01_raw_data'!AD468))="PART TIME", UPPER(TRIM('01_raw_data'!AD468))="PART-TIME"), "Part Time")))), "Check")</f>
        <v>Contract</v>
      </c>
      <c r="AF465">
        <f>IFERROR(IF(AND(VALUE('01_raw_data'!AE468)&gt;=0,VALUE('01_raw_data'!AE468)&lt;=100), VALUE('01_raw_data'!AE468), "Check"), "Check")</f>
        <v>53</v>
      </c>
    </row>
    <row r="466" spans="1:32" x14ac:dyDescent="0.2">
      <c r="A466" t="str">
        <f>"E"&amp;TEXT(VALUE(SUBSTITUTE(UPPER(TRIM('01_raw_data'!A469)),"E","")),"0000")</f>
        <v>E0465</v>
      </c>
      <c r="B466" t="str">
        <f>IF('01_raw_data'!B469="", "", PROPER(TRIM('01_raw_data'!B469)))</f>
        <v>Ines Bernard</v>
      </c>
      <c r="C466" t="str">
        <f>_xlfn.XLOOKUP(PROPER(TRIM('01_raw_data'!C469)),'03_lookups'!$A$4:$A$9,'03_lookups'!$B$4:$B$9,"Needs Review")</f>
        <v>Female</v>
      </c>
      <c r="D466">
        <f>VALUE('01_raw_data'!D469)</f>
        <v>39</v>
      </c>
      <c r="E466" s="17">
        <f>IF(OR('01_raw_data'!E469="", LOWER(TRIM('01_raw_data'!E469))="not available"), "Missing", '01_raw_data'!E469)</f>
        <v>31578</v>
      </c>
      <c r="F466" t="str">
        <f t="shared" si="7"/>
        <v>Valid</v>
      </c>
      <c r="G466" t="str">
        <f>_xlfn.XLOOKUP(UPPER(TRIM('01_raw_data'!F469)),'04_departments'!A469:A524,'04_departments'!C469:C524,"Needs Review")</f>
        <v>Needs Review</v>
      </c>
      <c r="H466" t="str">
        <f>_xlfn.XLOOKUP('01_clean_data'!G466, '04_departments'!$C$5:$C$60,'04_departments'!$D$5:$D$60,"Needs Review")</f>
        <v>Needs Review</v>
      </c>
      <c r="I466" t="str">
        <f>PROPER(TRIM('01_raw_data'!H469))</f>
        <v>Frontend Engineer</v>
      </c>
      <c r="J466" t="str">
        <f>IFERROR(UPPER('01_raw_data'!I469), "")</f>
        <v>L3</v>
      </c>
      <c r="K466" t="str">
        <f>IFERROR(UPPER('01_raw_data'!J469), "")</f>
        <v>M044</v>
      </c>
      <c r="L466" t="str">
        <f>IFERROR(VLOOKUP(K466,'05_manager_mapping'!$A$5:$B$64,2), "Missing")</f>
        <v>Sophia Russo</v>
      </c>
      <c r="M466" t="str">
        <f>IFERROR(_xlfn.XLOOKUP('01_raw_data'!L469,'06_location_master'!$B$5:$B$60,'06_location_master'!$C$5:$C$60), "Missing Location")</f>
        <v>Stockholm</v>
      </c>
      <c r="N466" t="str">
        <f>IFERROR(_xlfn.XLOOKUP(M466,'06_location_master'!$C$5:$C$60,'06_location_master'!$D$5:$D$60), "Missing Country")</f>
        <v>Sweden</v>
      </c>
      <c r="O466" t="str">
        <f>IFERROR(_xlfn.XLOOKUP(M466,'06_location_master'!$C$5:$C$60,'06_location_master'!$E$5:$E$60), "Missing State")</f>
        <v>Stockholm County</v>
      </c>
      <c r="P466" s="17">
        <f>IFERROR(--'01_raw_data'!O469,"Missing Date")</f>
        <v>43514</v>
      </c>
      <c r="Q466" s="17" t="str">
        <f>IF(TRIM('01_raw_data'!P469)="","", IFERROR('01_raw_data'!P469, "check"))</f>
        <v/>
      </c>
      <c r="R466" t="str">
        <f>IFERROR(IF(OR(UPPER(TRIM('01_raw_data'!Q469))="A",UPPER(TRIM('01_raw_data'!Q469)="ACTVE"),UPPER(TRIM('01_raw_data'!Q469))="ACTIVE"), "Active", IF(OR(UPPER(TRIM('01_raw_data'!Q469)="INACTIVE"),UPPER(TRIM('01_raw_data'!Q469))="INACTVE"),"Inactive",IF(OR(UPPER(TRIM('01_raw_data'!Q469))="EXITED"), "Exited", IF(OR(UPPER(TRIM('01_raw_data'!Q469))="TERMINATED"), "Terminated", IF(OR(UPPER(TRIM('01_raw_data'!Q469))="LEFT"),"Left",IF(OR(UPPER(TRIM('01_raw_data'!Q469))="RESIGNED"),"Resigned")))))),"Check")</f>
        <v>Active</v>
      </c>
      <c r="S466" s="19">
        <f>IFERROR(IF(VALUE('01_raw_data'!R469)&gt;0,VALUE('01_raw_data'!R469),"Check"),"Check")</f>
        <v>86000</v>
      </c>
      <c r="T466" s="19">
        <f>IFERROR(IF(VALUE('01_raw_data'!S469)&gt;0, VALUE('01_raw_data'!S469), "Check"), "Check")</f>
        <v>1700</v>
      </c>
      <c r="U466">
        <f>IFERROR(VLOOKUP(UPPER(TRIM('01_raw_data'!T469)),'07_performance_master'!$A$5:$B$14,2,FALSE),"Check")</f>
        <v>2</v>
      </c>
      <c r="V466">
        <f>IFERROR(IF(VALUE('01_raw_data'!U469)&gt;0,VALUE('01_raw_data'!U469),"Check"),"Check")</f>
        <v>39</v>
      </c>
      <c r="W466">
        <f>IFERROR(IF(VALUE('01_raw_data'!V469)&gt;=0, VALUE('01_raw_data'!V469), "Check"), "Check")</f>
        <v>4</v>
      </c>
      <c r="X466">
        <f>IFERROR(IF(VALUE('01_raw_data'!W469)&gt;=0, VALUE('01_raw_data'!W469),"Check"), "Check")</f>
        <v>13</v>
      </c>
      <c r="Y466">
        <f>IFERROR(IF(AND(VALUE('01_raw_data'!X469)&gt;=0, VALUE('01_raw_data'!X469)&lt;=100), VALUE('01_raw_data'!X469), "Check"), "Check")</f>
        <v>47</v>
      </c>
      <c r="Z466" t="str">
        <f>IFERROR(IF(OR(UPPER(TRIM('01_raw_data'!Y469))="YES", UPPER(TRIM('01_raw_data'!Y469))="PROMOTED"),"Promoted", IF(OR(UPPER(TRIM('01_raw_data'!Y469))="NO",UPPER(TRIM('01_raw_data'!Y469))="NOT PROMOTED"), "Not Promoted", "Check")),"Check")</f>
        <v>Not Promoted</v>
      </c>
      <c r="AA466" t="str">
        <f>IFERROR(PROPER(TRIM('01_raw_data'!Z469)), "")</f>
        <v>Bachelor'S</v>
      </c>
      <c r="AB466" t="str">
        <f>IFERROR(PROPER(TRIM('01_raw_data'!AA469)),"")</f>
        <v>University Hiring</v>
      </c>
      <c r="AC466" t="str">
        <f>IFERROR(IF(UPPER(TRIM('01_raw_data'!AB469))="HYBRID","Hybrid",IF(OR(UPPER(TRIM('01_raw_data'!AB469))="REMOTE",UPPER(TRIM('01_raw_data'!AB469))="WFH",UPPER(TRIM('01_raw_data'!AB469))="WORK FROM HOME"),"Remote",IF(OR(UPPER(TRIM('01_raw_data'!AB469))="ONSITE",UPPER(TRIM('01_raw_data'!AB469))="ON-SITE",UPPER(TRIM('01_raw_data'!AB469))="OFFICE"),"Office"))),"Check")</f>
        <v>Hybrid</v>
      </c>
      <c r="AD466" t="str">
        <f>IFERROR(VLOOKUP(UPPER(TRIM('01_raw_data'!AC469)),'09_cost_center'!$A$5:$E$19,1,FALSE), "Check")</f>
        <v>EU-CC101</v>
      </c>
      <c r="AE466" t="str">
        <f>IFERROR(IF(OR(UPPER(TRIM('01_raw_data'!AD469))="CONTRACT", UPPER(TRIM('01_raw_data'!AD469))="CONTRACTOR"), "Contract", IF(OR(PROPER(TRIM('01_raw_data'!AD469))="FTE", UPPER(TRIM('01_raw_data'!AD469))="FULL TIME", UPPER(TRIM('01_raw_data'!AD469))="FULL-TIME"), "Full Time", IF(OR(UPPER(TRIM('01_raw_data'!AD469))="INTERN", UPPER(TRIM('01_raw_data'!AD469))="INTERNSHIP"), "Intern", IF(OR(UPPER(TRIM('01_raw_data'!AD469))="PART TIME", UPPER(TRIM('01_raw_data'!AD469))="PART-TIME"), "Part Time")))), "Check")</f>
        <v>Full Time</v>
      </c>
      <c r="AF466">
        <f>IFERROR(IF(AND(VALUE('01_raw_data'!AE469)&gt;=0,VALUE('01_raw_data'!AE469)&lt;=100), VALUE('01_raw_data'!AE469), "Check"), "Check")</f>
        <v>47.7</v>
      </c>
    </row>
    <row r="467" spans="1:32" x14ac:dyDescent="0.2">
      <c r="A467" t="str">
        <f>"E"&amp;TEXT(VALUE(SUBSTITUTE(UPPER(TRIM('01_raw_data'!A470)),"E","")),"0000")</f>
        <v>E0466</v>
      </c>
      <c r="B467" t="str">
        <f>IF('01_raw_data'!B470="", "", PROPER(TRIM('01_raw_data'!B470)))</f>
        <v>Harry Richard</v>
      </c>
      <c r="C467" t="str">
        <f>_xlfn.XLOOKUP(PROPER(TRIM('01_raw_data'!C470)),'03_lookups'!$A$4:$A$9,'03_lookups'!$B$4:$B$9,"Needs Review")</f>
        <v>Male</v>
      </c>
      <c r="D467">
        <f>VALUE('01_raw_data'!D470)</f>
        <v>55</v>
      </c>
      <c r="E467" s="17">
        <f>IF(OR('01_raw_data'!E470="", LOWER(TRIM('01_raw_data'!E470))="not available"), "Missing", '01_raw_data'!E470)</f>
        <v>25999</v>
      </c>
      <c r="F467" t="str">
        <f t="shared" si="7"/>
        <v>Valid</v>
      </c>
      <c r="G467" t="str">
        <f>_xlfn.XLOOKUP(UPPER(TRIM('01_raw_data'!F470)),'04_departments'!A470:A525,'04_departments'!C470:C525,"Needs Review")</f>
        <v>Needs Review</v>
      </c>
      <c r="H467" t="str">
        <f>_xlfn.XLOOKUP('01_clean_data'!G467, '04_departments'!$C$5:$C$60,'04_departments'!$D$5:$D$60,"Needs Review")</f>
        <v>Needs Review</v>
      </c>
      <c r="I467" t="str">
        <f>PROPER(TRIM('01_raw_data'!H470))</f>
        <v>Software Engineer</v>
      </c>
      <c r="J467" t="str">
        <f>IFERROR(UPPER('01_raw_data'!I470), "")</f>
        <v>L2</v>
      </c>
      <c r="K467" t="str">
        <f>IFERROR(UPPER('01_raw_data'!J470), "")</f>
        <v>M039</v>
      </c>
      <c r="L467" t="str">
        <f>IFERROR(VLOOKUP(K467,'05_manager_mapping'!$A$5:$B$64,2), "Missing")</f>
        <v>Freya Martinez</v>
      </c>
      <c r="M467" t="str">
        <f>IFERROR(_xlfn.XLOOKUP('01_raw_data'!L470,'06_location_master'!$B$5:$B$60,'06_location_master'!$C$5:$C$60), "Missing Location")</f>
        <v>Antwerp</v>
      </c>
      <c r="N467" t="str">
        <f>IFERROR(_xlfn.XLOOKUP(M467,'06_location_master'!$C$5:$C$60,'06_location_master'!$D$5:$D$60), "Missing Country")</f>
        <v>Belgium</v>
      </c>
      <c r="O467" t="str">
        <f>IFERROR(_xlfn.XLOOKUP(M467,'06_location_master'!$C$5:$C$60,'06_location_master'!$E$5:$E$60), "Missing State")</f>
        <v>Flanders</v>
      </c>
      <c r="P467" s="17">
        <f>IFERROR(--'01_raw_data'!O470,"Missing Date")</f>
        <v>44581</v>
      </c>
      <c r="Q467" s="17" t="str">
        <f>IF(TRIM('01_raw_data'!P470)="","", IFERROR('01_raw_data'!P470, "check"))</f>
        <v/>
      </c>
      <c r="R467" t="str">
        <f>IFERROR(IF(OR(UPPER(TRIM('01_raw_data'!Q470))="A",UPPER(TRIM('01_raw_data'!Q470)="ACTVE"),UPPER(TRIM('01_raw_data'!Q470))="ACTIVE"), "Active", IF(OR(UPPER(TRIM('01_raw_data'!Q470)="INACTIVE"),UPPER(TRIM('01_raw_data'!Q470))="INACTVE"),"Inactive",IF(OR(UPPER(TRIM('01_raw_data'!Q470))="EXITED"), "Exited", IF(OR(UPPER(TRIM('01_raw_data'!Q470))="TERMINATED"), "Terminated", IF(OR(UPPER(TRIM('01_raw_data'!Q470))="LEFT"),"Left",IF(OR(UPPER(TRIM('01_raw_data'!Q470))="RESIGNED"),"Resigned")))))),"Check")</f>
        <v>Active</v>
      </c>
      <c r="S467" s="19">
        <f>IFERROR(IF(VALUE('01_raw_data'!R470)&gt;0,VALUE('01_raw_data'!R470),"Check"),"Check")</f>
        <v>55000</v>
      </c>
      <c r="T467" s="19">
        <f>IFERROR(IF(VALUE('01_raw_data'!S470)&gt;0, VALUE('01_raw_data'!S470), "Check"), "Check")</f>
        <v>2800</v>
      </c>
      <c r="U467">
        <f>IFERROR(VLOOKUP(UPPER(TRIM('01_raw_data'!T470)),'07_performance_master'!$A$5:$B$14,2,FALSE),"Check")</f>
        <v>3</v>
      </c>
      <c r="V467" t="str">
        <f>IFERROR(IF(VALUE('01_raw_data'!U470)&gt;0,VALUE('01_raw_data'!U470),"Check"),"Check")</f>
        <v>Check</v>
      </c>
      <c r="W467">
        <f>IFERROR(IF(VALUE('01_raw_data'!V470)&gt;=0, VALUE('01_raw_data'!V470), "Check"), "Check")</f>
        <v>28</v>
      </c>
      <c r="X467">
        <f>IFERROR(IF(VALUE('01_raw_data'!W470)&gt;=0, VALUE('01_raw_data'!W470),"Check"), "Check")</f>
        <v>9</v>
      </c>
      <c r="Y467">
        <f>IFERROR(IF(AND(VALUE('01_raw_data'!X470)&gt;=0, VALUE('01_raw_data'!X470)&lt;=100), VALUE('01_raw_data'!X470), "Check"), "Check")</f>
        <v>55</v>
      </c>
      <c r="Z467" t="str">
        <f>IFERROR(IF(OR(UPPER(TRIM('01_raw_data'!Y470))="YES", UPPER(TRIM('01_raw_data'!Y470))="PROMOTED"),"Promoted", IF(OR(UPPER(TRIM('01_raw_data'!Y470))="NO",UPPER(TRIM('01_raw_data'!Y470))="NOT PROMOTED"), "Not Promoted", "Check")),"Check")</f>
        <v>Not Promoted</v>
      </c>
      <c r="AA467" t="str">
        <f>IFERROR(PROPER(TRIM('01_raw_data'!Z470)), "")</f>
        <v>Diploma</v>
      </c>
      <c r="AB467" t="str">
        <f>IFERROR(PROPER(TRIM('01_raw_data'!AA470)),"")</f>
        <v>Linkedin</v>
      </c>
      <c r="AC467" t="str">
        <f>IFERROR(IF(UPPER(TRIM('01_raw_data'!AB470))="HYBRID","Hybrid",IF(OR(UPPER(TRIM('01_raw_data'!AB470))="REMOTE",UPPER(TRIM('01_raw_data'!AB470))="WFH",UPPER(TRIM('01_raw_data'!AB470))="WORK FROM HOME"),"Remote",IF(OR(UPPER(TRIM('01_raw_data'!AB470))="ONSITE",UPPER(TRIM('01_raw_data'!AB470))="ON-SITE",UPPER(TRIM('01_raw_data'!AB470))="OFFICE"),"Office"))),"Check")</f>
        <v>Remote</v>
      </c>
      <c r="AD467" t="str">
        <f>IFERROR(VLOOKUP(UPPER(TRIM('01_raw_data'!AC470)),'09_cost_center'!$A$5:$E$19,1,FALSE), "Check")</f>
        <v>EU-CC101</v>
      </c>
      <c r="AE467" t="str">
        <f>IFERROR(IF(OR(UPPER(TRIM('01_raw_data'!AD470))="CONTRACT", UPPER(TRIM('01_raw_data'!AD470))="CONTRACTOR"), "Contract", IF(OR(PROPER(TRIM('01_raw_data'!AD470))="FTE", UPPER(TRIM('01_raw_data'!AD470))="FULL TIME", UPPER(TRIM('01_raw_data'!AD470))="FULL-TIME"), "Full Time", IF(OR(UPPER(TRIM('01_raw_data'!AD470))="INTERN", UPPER(TRIM('01_raw_data'!AD470))="INTERNSHIP"), "Intern", IF(OR(UPPER(TRIM('01_raw_data'!AD470))="PART TIME", UPPER(TRIM('01_raw_data'!AD470))="PART-TIME"), "Part Time")))), "Check")</f>
        <v>Part Time</v>
      </c>
      <c r="AF467">
        <f>IFERROR(IF(AND(VALUE('01_raw_data'!AE470)&gt;=0,VALUE('01_raw_data'!AE470)&lt;=100), VALUE('01_raw_data'!AE470), "Check"), "Check")</f>
        <v>51.8</v>
      </c>
    </row>
    <row r="468" spans="1:32" x14ac:dyDescent="0.2">
      <c r="A468" t="str">
        <f>"E"&amp;TEXT(VALUE(SUBSTITUTE(UPPER(TRIM('01_raw_data'!A471)),"E","")),"0000")</f>
        <v>E0467</v>
      </c>
      <c r="B468" t="str">
        <f>IF('01_raw_data'!B471="", "", PROPER(TRIM('01_raw_data'!B471)))</f>
        <v>Ebba Murphy</v>
      </c>
      <c r="C468" t="str">
        <f>_xlfn.XLOOKUP(PROPER(TRIM('01_raw_data'!C471)),'03_lookups'!$A$4:$A$9,'03_lookups'!$B$4:$B$9,"Needs Review")</f>
        <v>Male</v>
      </c>
      <c r="D468">
        <f>VALUE('01_raw_data'!D471)</f>
        <v>33</v>
      </c>
      <c r="E468" s="17">
        <f>IF(OR('01_raw_data'!E471="", LOWER(TRIM('01_raw_data'!E471))="not available"), "Missing", '01_raw_data'!E471)</f>
        <v>33892</v>
      </c>
      <c r="F468" t="str">
        <f t="shared" si="7"/>
        <v>Valid</v>
      </c>
      <c r="G468" t="str">
        <f>_xlfn.XLOOKUP(UPPER(TRIM('01_raw_data'!F471)),'04_departments'!A471:A526,'04_departments'!C471:C526,"Needs Review")</f>
        <v>Needs Review</v>
      </c>
      <c r="H468" t="str">
        <f>_xlfn.XLOOKUP('01_clean_data'!G468, '04_departments'!$C$5:$C$60,'04_departments'!$D$5:$D$60,"Needs Review")</f>
        <v>Needs Review</v>
      </c>
      <c r="I468" t="str">
        <f>PROPER(TRIM('01_raw_data'!H471))</f>
        <v>It Support Analyst</v>
      </c>
      <c r="J468" t="str">
        <f>IFERROR(UPPER('01_raw_data'!I471), "")</f>
        <v>L3</v>
      </c>
      <c r="K468" t="str">
        <f>IFERROR(UPPER('01_raw_data'!J471), "")</f>
        <v>M009</v>
      </c>
      <c r="L468" t="str">
        <f>IFERROR(VLOOKUP(K468,'05_manager_mapping'!$A$5:$B$64,2), "Missing")</f>
        <v>Maja Nilsson</v>
      </c>
      <c r="M468" t="str">
        <f>IFERROR(_xlfn.XLOOKUP('01_raw_data'!L471,'06_location_master'!$B$5:$B$60,'06_location_master'!$C$5:$C$60), "Missing Location")</f>
        <v>Missing Location</v>
      </c>
      <c r="N468" t="str">
        <f>IFERROR(_xlfn.XLOOKUP(M468,'06_location_master'!$C$5:$C$60,'06_location_master'!$D$5:$D$60), "Missing Country")</f>
        <v>Missing Country</v>
      </c>
      <c r="O468" t="str">
        <f>IFERROR(_xlfn.XLOOKUP(M468,'06_location_master'!$C$5:$C$60,'06_location_master'!$E$5:$E$60), "Missing State")</f>
        <v>Missing State</v>
      </c>
      <c r="P468" s="17">
        <f>IFERROR(--'01_raw_data'!O471,"Missing Date")</f>
        <v>45265</v>
      </c>
      <c r="Q468" s="17" t="str">
        <f>IF(TRIM('01_raw_data'!P471)="","", IFERROR('01_raw_data'!P471, "check"))</f>
        <v/>
      </c>
      <c r="R468" t="str">
        <f>IFERROR(IF(OR(UPPER(TRIM('01_raw_data'!Q471))="A",UPPER(TRIM('01_raw_data'!Q471)="ACTVE"),UPPER(TRIM('01_raw_data'!Q471))="ACTIVE"), "Active", IF(OR(UPPER(TRIM('01_raw_data'!Q471)="INACTIVE"),UPPER(TRIM('01_raw_data'!Q471))="INACTVE"),"Inactive",IF(OR(UPPER(TRIM('01_raw_data'!Q471))="EXITED"), "Exited", IF(OR(UPPER(TRIM('01_raw_data'!Q471))="TERMINATED"), "Terminated", IF(OR(UPPER(TRIM('01_raw_data'!Q471))="LEFT"),"Left",IF(OR(UPPER(TRIM('01_raw_data'!Q471))="RESIGNED"),"Resigned")))))),"Check")</f>
        <v>Active</v>
      </c>
      <c r="S468" s="19">
        <f>IFERROR(IF(VALUE('01_raw_data'!R471)&gt;0,VALUE('01_raw_data'!R471),"Check"),"Check")</f>
        <v>73000</v>
      </c>
      <c r="T468" s="19">
        <f>IFERROR(IF(VALUE('01_raw_data'!S471)&gt;0, VALUE('01_raw_data'!S471), "Check"), "Check")</f>
        <v>6600</v>
      </c>
      <c r="U468">
        <f>IFERROR(VLOOKUP(UPPER(TRIM('01_raw_data'!T471)),'07_performance_master'!$A$5:$B$14,2,FALSE),"Check")</f>
        <v>4</v>
      </c>
      <c r="V468">
        <f>IFERROR(IF(VALUE('01_raw_data'!U471)&gt;0,VALUE('01_raw_data'!U471),"Check"),"Check")</f>
        <v>43</v>
      </c>
      <c r="W468">
        <f>IFERROR(IF(VALUE('01_raw_data'!V471)&gt;=0, VALUE('01_raw_data'!V471), "Check"), "Check")</f>
        <v>21</v>
      </c>
      <c r="X468">
        <f>IFERROR(IF(VALUE('01_raw_data'!W471)&gt;=0, VALUE('01_raw_data'!W471),"Check"), "Check")</f>
        <v>19</v>
      </c>
      <c r="Y468">
        <f>IFERROR(IF(AND(VALUE('01_raw_data'!X471)&gt;=0, VALUE('01_raw_data'!X471)&lt;=100), VALUE('01_raw_data'!X471), "Check"), "Check")</f>
        <v>78</v>
      </c>
      <c r="Z468" t="str">
        <f>IFERROR(IF(OR(UPPER(TRIM('01_raw_data'!Y471))="YES", UPPER(TRIM('01_raw_data'!Y471))="PROMOTED"),"Promoted", IF(OR(UPPER(TRIM('01_raw_data'!Y471))="NO",UPPER(TRIM('01_raw_data'!Y471))="NOT PROMOTED"), "Not Promoted", "Check")),"Check")</f>
        <v>Not Promoted</v>
      </c>
      <c r="AA468" t="str">
        <f>IFERROR(PROPER(TRIM('01_raw_data'!Z471)), "")</f>
        <v>Bachelor'S</v>
      </c>
      <c r="AB468" t="str">
        <f>IFERROR(PROPER(TRIM('01_raw_data'!AA471)),"")</f>
        <v>Internal Transfer</v>
      </c>
      <c r="AC468" t="str">
        <f>IFERROR(IF(UPPER(TRIM('01_raw_data'!AB471))="HYBRID","Hybrid",IF(OR(UPPER(TRIM('01_raw_data'!AB471))="REMOTE",UPPER(TRIM('01_raw_data'!AB471))="WFH",UPPER(TRIM('01_raw_data'!AB471))="WORK FROM HOME"),"Remote",IF(OR(UPPER(TRIM('01_raw_data'!AB471))="ONSITE",UPPER(TRIM('01_raw_data'!AB471))="ON-SITE",UPPER(TRIM('01_raw_data'!AB471))="OFFICE"),"Office"))),"Check")</f>
        <v>Remote</v>
      </c>
      <c r="AD468" t="str">
        <f>IFERROR(VLOOKUP(UPPER(TRIM('01_raw_data'!AC471)),'09_cost_center'!$A$5:$E$19,1,FALSE), "Check")</f>
        <v>EU-CC104</v>
      </c>
      <c r="AE468" t="str">
        <f>IFERROR(IF(OR(UPPER(TRIM('01_raw_data'!AD471))="CONTRACT", UPPER(TRIM('01_raw_data'!AD471))="CONTRACTOR"), "Contract", IF(OR(PROPER(TRIM('01_raw_data'!AD471))="FTE", UPPER(TRIM('01_raw_data'!AD471))="FULL TIME", UPPER(TRIM('01_raw_data'!AD471))="FULL-TIME"), "Full Time", IF(OR(UPPER(TRIM('01_raw_data'!AD471))="INTERN", UPPER(TRIM('01_raw_data'!AD471))="INTERNSHIP"), "Intern", IF(OR(UPPER(TRIM('01_raw_data'!AD471))="PART TIME", UPPER(TRIM('01_raw_data'!AD471))="PART-TIME"), "Part Time")))), "Check")</f>
        <v>Full Time</v>
      </c>
      <c r="AF468">
        <f>IFERROR(IF(AND(VALUE('01_raw_data'!AE471)&gt;=0,VALUE('01_raw_data'!AE471)&lt;=100), VALUE('01_raw_data'!AE471), "Check"), "Check")</f>
        <v>73.8</v>
      </c>
    </row>
    <row r="469" spans="1:32" x14ac:dyDescent="0.2">
      <c r="A469" t="str">
        <f>"E"&amp;TEXT(VALUE(SUBSTITUTE(UPPER(TRIM('01_raw_data'!A472)),"E","")),"0000")</f>
        <v>E0468</v>
      </c>
      <c r="B469" t="str">
        <f>IF('01_raw_data'!B472="", "", PROPER(TRIM('01_raw_data'!B472)))</f>
        <v>Freja Costa</v>
      </c>
      <c r="C469" t="str">
        <f>_xlfn.XLOOKUP(PROPER(TRIM('01_raw_data'!C472)),'03_lookups'!$A$4:$A$9,'03_lookups'!$B$4:$B$9,"Needs Review")</f>
        <v>Male</v>
      </c>
      <c r="D469">
        <f>VALUE('01_raw_data'!D472)</f>
        <v>42</v>
      </c>
      <c r="E469" s="17">
        <f>IF(OR('01_raw_data'!E472="", LOWER(TRIM('01_raw_data'!E472))="not available"), "Missing", '01_raw_data'!E472)</f>
        <v>30484</v>
      </c>
      <c r="F469" t="str">
        <f t="shared" si="7"/>
        <v>Valid</v>
      </c>
      <c r="G469" t="str">
        <f>_xlfn.XLOOKUP(UPPER(TRIM('01_raw_data'!F472)),'04_departments'!A472:A527,'04_departments'!C472:C527,"Needs Review")</f>
        <v>Needs Review</v>
      </c>
      <c r="H469" t="str">
        <f>_xlfn.XLOOKUP('01_clean_data'!G469, '04_departments'!$C$5:$C$60,'04_departments'!$D$5:$D$60,"Needs Review")</f>
        <v>Needs Review</v>
      </c>
      <c r="I469" t="str">
        <f>PROPER(TRIM('01_raw_data'!H472))</f>
        <v>Engineering Lead</v>
      </c>
      <c r="J469" t="str">
        <f>IFERROR(UPPER('01_raw_data'!I472), "")</f>
        <v xml:space="preserve"> L7 </v>
      </c>
      <c r="K469" t="str">
        <f>IFERROR(UPPER('01_raw_data'!J472), "")</f>
        <v>M039</v>
      </c>
      <c r="L469" t="str">
        <f>IFERROR(VLOOKUP(K469,'05_manager_mapping'!$A$5:$B$64,2), "Missing")</f>
        <v>Freya Martinez</v>
      </c>
      <c r="M469" t="str">
        <f>IFERROR(_xlfn.XLOOKUP('01_raw_data'!L472,'06_location_master'!$B$5:$B$60,'06_location_master'!$C$5:$C$60), "Missing Location")</f>
        <v>Amsterdam</v>
      </c>
      <c r="N469" t="str">
        <f>IFERROR(_xlfn.XLOOKUP(M469,'06_location_master'!$C$5:$C$60,'06_location_master'!$D$5:$D$60), "Missing Country")</f>
        <v>Netherlands</v>
      </c>
      <c r="O469" t="str">
        <f>IFERROR(_xlfn.XLOOKUP(M469,'06_location_master'!$C$5:$C$60,'06_location_master'!$E$5:$E$60), "Missing State")</f>
        <v>North Holland</v>
      </c>
      <c r="P469" s="17">
        <f>IFERROR(--'01_raw_data'!O472,"Missing Date")</f>
        <v>45852</v>
      </c>
      <c r="Q469" s="17" t="str">
        <f>IF(TRIM('01_raw_data'!P472)="","", IFERROR('01_raw_data'!P472, "check"))</f>
        <v/>
      </c>
      <c r="R469" t="str">
        <f>IFERROR(IF(OR(UPPER(TRIM('01_raw_data'!Q472))="A",UPPER(TRIM('01_raw_data'!Q472)="ACTVE"),UPPER(TRIM('01_raw_data'!Q472))="ACTIVE"), "Active", IF(OR(UPPER(TRIM('01_raw_data'!Q472)="INACTIVE"),UPPER(TRIM('01_raw_data'!Q472))="INACTVE"),"Inactive",IF(OR(UPPER(TRIM('01_raw_data'!Q472))="EXITED"), "Exited", IF(OR(UPPER(TRIM('01_raw_data'!Q472))="TERMINATED"), "Terminated", IF(OR(UPPER(TRIM('01_raw_data'!Q472))="LEFT"),"Left",IF(OR(UPPER(TRIM('01_raw_data'!Q472))="RESIGNED"),"Resigned")))))),"Check")</f>
        <v>Active</v>
      </c>
      <c r="S469" s="19">
        <f>IFERROR(IF(VALUE('01_raw_data'!R472)&gt;0,VALUE('01_raw_data'!R472),"Check"),"Check")</f>
        <v>261000</v>
      </c>
      <c r="T469" s="19">
        <f>IFERROR(IF(VALUE('01_raw_data'!S472)&gt;0, VALUE('01_raw_data'!S472), "Check"), "Check")</f>
        <v>7800</v>
      </c>
      <c r="U469">
        <f>IFERROR(VLOOKUP(UPPER(TRIM('01_raw_data'!T472)),'07_performance_master'!$A$5:$B$14,2,FALSE),"Check")</f>
        <v>2</v>
      </c>
      <c r="V469">
        <f>IFERROR(IF(VALUE('01_raw_data'!U472)&gt;0,VALUE('01_raw_data'!U472),"Check"),"Check")</f>
        <v>30</v>
      </c>
      <c r="W469">
        <f>IFERROR(IF(VALUE('01_raw_data'!V472)&gt;=0, VALUE('01_raw_data'!V472), "Check"), "Check")</f>
        <v>7</v>
      </c>
      <c r="X469">
        <f>IFERROR(IF(VALUE('01_raw_data'!W472)&gt;=0, VALUE('01_raw_data'!W472),"Check"), "Check")</f>
        <v>11</v>
      </c>
      <c r="Y469">
        <f>IFERROR(IF(AND(VALUE('01_raw_data'!X472)&gt;=0, VALUE('01_raw_data'!X472)&lt;=100), VALUE('01_raw_data'!X472), "Check"), "Check")</f>
        <v>53</v>
      </c>
      <c r="Z469" t="str">
        <f>IFERROR(IF(OR(UPPER(TRIM('01_raw_data'!Y472))="YES", UPPER(TRIM('01_raw_data'!Y472))="PROMOTED"),"Promoted", IF(OR(UPPER(TRIM('01_raw_data'!Y472))="NO",UPPER(TRIM('01_raw_data'!Y472))="NOT PROMOTED"), "Not Promoted", "Check")),"Check")</f>
        <v>Not Promoted</v>
      </c>
      <c r="AA469" t="str">
        <f>IFERROR(PROPER(TRIM('01_raw_data'!Z472)), "")</f>
        <v>Bachelor'S</v>
      </c>
      <c r="AB469" t="str">
        <f>IFERROR(PROPER(TRIM('01_raw_data'!AA472)),"")</f>
        <v>Internal Transfer</v>
      </c>
      <c r="AC469" t="str">
        <f>IFERROR(IF(UPPER(TRIM('01_raw_data'!AB472))="HYBRID","Hybrid",IF(OR(UPPER(TRIM('01_raw_data'!AB472))="REMOTE",UPPER(TRIM('01_raw_data'!AB472))="WFH",UPPER(TRIM('01_raw_data'!AB472))="WORK FROM HOME"),"Remote",IF(OR(UPPER(TRIM('01_raw_data'!AB472))="ONSITE",UPPER(TRIM('01_raw_data'!AB472))="ON-SITE",UPPER(TRIM('01_raw_data'!AB472))="OFFICE"),"Office"))),"Check")</f>
        <v>Hybrid</v>
      </c>
      <c r="AD469" t="str">
        <f>IFERROR(VLOOKUP(UPPER(TRIM('01_raw_data'!AC472)),'09_cost_center'!$A$5:$E$19,1,FALSE), "Check")</f>
        <v>EU-CC101</v>
      </c>
      <c r="AE469" t="str">
        <f>IFERROR(IF(OR(UPPER(TRIM('01_raw_data'!AD472))="CONTRACT", UPPER(TRIM('01_raw_data'!AD472))="CONTRACTOR"), "Contract", IF(OR(PROPER(TRIM('01_raw_data'!AD472))="FTE", UPPER(TRIM('01_raw_data'!AD472))="FULL TIME", UPPER(TRIM('01_raw_data'!AD472))="FULL-TIME"), "Full Time", IF(OR(UPPER(TRIM('01_raw_data'!AD472))="INTERN", UPPER(TRIM('01_raw_data'!AD472))="INTERNSHIP"), "Intern", IF(OR(UPPER(TRIM('01_raw_data'!AD472))="PART TIME", UPPER(TRIM('01_raw_data'!AD472))="PART-TIME"), "Part Time")))), "Check")</f>
        <v>Full Time</v>
      </c>
      <c r="AF469">
        <f>IFERROR(IF(AND(VALUE('01_raw_data'!AE472)&gt;=0,VALUE('01_raw_data'!AE472)&lt;=100), VALUE('01_raw_data'!AE472), "Check"), "Check")</f>
        <v>48.5</v>
      </c>
    </row>
    <row r="470" spans="1:32" x14ac:dyDescent="0.2">
      <c r="A470" t="str">
        <f>"E"&amp;TEXT(VALUE(SUBSTITUTE(UPPER(TRIM('01_raw_data'!A473)),"E","")),"0000")</f>
        <v>E0469</v>
      </c>
      <c r="B470" t="str">
        <f>IF('01_raw_data'!B473="", "", PROPER(TRIM('01_raw_data'!B473)))</f>
        <v>Marco Dubois</v>
      </c>
      <c r="C470" t="str">
        <f>_xlfn.XLOOKUP(PROPER(TRIM('01_raw_data'!C473)),'03_lookups'!$A$4:$A$9,'03_lookups'!$B$4:$B$9,"Needs Review")</f>
        <v>Female</v>
      </c>
      <c r="D470">
        <f>VALUE('01_raw_data'!D473)</f>
        <v>22</v>
      </c>
      <c r="E470" s="17">
        <f>IF(OR('01_raw_data'!E473="", LOWER(TRIM('01_raw_data'!E473))="not available"), "Missing", '01_raw_data'!E473)</f>
        <v>37993</v>
      </c>
      <c r="F470" t="str">
        <f t="shared" si="7"/>
        <v>Valid</v>
      </c>
      <c r="G470" t="str">
        <f>_xlfn.XLOOKUP(UPPER(TRIM('01_raw_data'!F473)),'04_departments'!A473:A528,'04_departments'!C473:C528,"Needs Review")</f>
        <v>Needs Review</v>
      </c>
      <c r="H470" t="str">
        <f>_xlfn.XLOOKUP('01_clean_data'!G470, '04_departments'!$C$5:$C$60,'04_departments'!$D$5:$D$60,"Needs Review")</f>
        <v>Needs Review</v>
      </c>
      <c r="I470" t="str">
        <f>PROPER(TRIM('01_raw_data'!H473))</f>
        <v>Analytics Engineer</v>
      </c>
      <c r="J470" t="str">
        <f>IFERROR(UPPER('01_raw_data'!I473), "")</f>
        <v>L2</v>
      </c>
      <c r="K470" t="str">
        <f>IFERROR(UPPER('01_raw_data'!J473), "")</f>
        <v>M058</v>
      </c>
      <c r="L470" t="str">
        <f>IFERROR(VLOOKUP(K470,'05_manager_mapping'!$A$5:$B$64,2), "Missing")</f>
        <v>Lukas Esposito</v>
      </c>
      <c r="M470" t="str">
        <f>IFERROR(_xlfn.XLOOKUP('01_raw_data'!L473,'06_location_master'!$B$5:$B$60,'06_location_master'!$C$5:$C$60), "Missing Location")</f>
        <v>Eindhoven</v>
      </c>
      <c r="N470" t="str">
        <f>IFERROR(_xlfn.XLOOKUP(M470,'06_location_master'!$C$5:$C$60,'06_location_master'!$D$5:$D$60), "Missing Country")</f>
        <v>Netherlands</v>
      </c>
      <c r="O470" t="str">
        <f>IFERROR(_xlfn.XLOOKUP(M470,'06_location_master'!$C$5:$C$60,'06_location_master'!$E$5:$E$60), "Missing State")</f>
        <v>North Brabant</v>
      </c>
      <c r="P470" s="17">
        <f>IFERROR(--'01_raw_data'!O473,"Missing Date")</f>
        <v>45214</v>
      </c>
      <c r="Q470" s="17">
        <f>IF(TRIM('01_raw_data'!P473)="","", IFERROR('01_raw_data'!P473, "check"))</f>
        <v>45396</v>
      </c>
      <c r="R470" t="str">
        <f>IFERROR(IF(OR(UPPER(TRIM('01_raw_data'!Q473))="A",UPPER(TRIM('01_raw_data'!Q473)="ACTVE"),UPPER(TRIM('01_raw_data'!Q473))="ACTIVE"), "Active", IF(OR(UPPER(TRIM('01_raw_data'!Q473)="INACTIVE"),UPPER(TRIM('01_raw_data'!Q473))="INACTVE"),"Inactive",IF(OR(UPPER(TRIM('01_raw_data'!Q473))="EXITED"), "Exited", IF(OR(UPPER(TRIM('01_raw_data'!Q473))="TERMINATED"), "Terminated", IF(OR(UPPER(TRIM('01_raw_data'!Q473))="LEFT"),"Left",IF(OR(UPPER(TRIM('01_raw_data'!Q473))="RESIGNED"),"Resigned")))))),"Check")</f>
        <v>Terminated</v>
      </c>
      <c r="S470" s="19">
        <f>IFERROR(IF(VALUE('01_raw_data'!R473)&gt;0,VALUE('01_raw_data'!R473),"Check"),"Check")</f>
        <v>48000</v>
      </c>
      <c r="T470" s="19">
        <f>IFERROR(IF(VALUE('01_raw_data'!S473)&gt;0, VALUE('01_raw_data'!S473), "Check"), "Check")</f>
        <v>2400</v>
      </c>
      <c r="U470">
        <f>IFERROR(VLOOKUP(UPPER(TRIM('01_raw_data'!T473)),'07_performance_master'!$A$5:$B$14,2,FALSE),"Check")</f>
        <v>3</v>
      </c>
      <c r="V470">
        <f>IFERROR(IF(VALUE('01_raw_data'!U473)&gt;0,VALUE('01_raw_data'!U473),"Check"),"Check")</f>
        <v>31</v>
      </c>
      <c r="W470">
        <f>IFERROR(IF(VALUE('01_raw_data'!V473)&gt;=0, VALUE('01_raw_data'!V473), "Check"), "Check")</f>
        <v>15</v>
      </c>
      <c r="X470">
        <f>IFERROR(IF(VALUE('01_raw_data'!W473)&gt;=0, VALUE('01_raw_data'!W473),"Check"), "Check")</f>
        <v>24</v>
      </c>
      <c r="Y470">
        <f>IFERROR(IF(AND(VALUE('01_raw_data'!X473)&gt;=0, VALUE('01_raw_data'!X473)&lt;=100), VALUE('01_raw_data'!X473), "Check"), "Check")</f>
        <v>55</v>
      </c>
      <c r="Z470" t="str">
        <f>IFERROR(IF(OR(UPPER(TRIM('01_raw_data'!Y473))="YES", UPPER(TRIM('01_raw_data'!Y473))="PROMOTED"),"Promoted", IF(OR(UPPER(TRIM('01_raw_data'!Y473))="NO",UPPER(TRIM('01_raw_data'!Y473))="NOT PROMOTED"), "Not Promoted", "Check")),"Check")</f>
        <v>Not Promoted</v>
      </c>
      <c r="AA470" t="str">
        <f>IFERROR(PROPER(TRIM('01_raw_data'!Z473)), "")</f>
        <v>Bachelor'S</v>
      </c>
      <c r="AB470" t="str">
        <f>IFERROR(PROPER(TRIM('01_raw_data'!AA473)),"")</f>
        <v>University Hiring</v>
      </c>
      <c r="AC470" t="str">
        <f>IFERROR(IF(UPPER(TRIM('01_raw_data'!AB473))="HYBRID","Hybrid",IF(OR(UPPER(TRIM('01_raw_data'!AB473))="REMOTE",UPPER(TRIM('01_raw_data'!AB473))="WFH",UPPER(TRIM('01_raw_data'!AB473))="WORK FROM HOME"),"Remote",IF(OR(UPPER(TRIM('01_raw_data'!AB473))="ONSITE",UPPER(TRIM('01_raw_data'!AB473))="ON-SITE",UPPER(TRIM('01_raw_data'!AB473))="OFFICE"),"Office"))),"Check")</f>
        <v>Hybrid</v>
      </c>
      <c r="AD470" t="str">
        <f>IFERROR(VLOOKUP(UPPER(TRIM('01_raw_data'!AC473)),'09_cost_center'!$A$5:$E$19,1,FALSE), "Check")</f>
        <v>EU-CC103</v>
      </c>
      <c r="AE470" t="str">
        <f>IFERROR(IF(OR(UPPER(TRIM('01_raw_data'!AD473))="CONTRACT", UPPER(TRIM('01_raw_data'!AD473))="CONTRACTOR"), "Contract", IF(OR(PROPER(TRIM('01_raw_data'!AD473))="FTE", UPPER(TRIM('01_raw_data'!AD473))="FULL TIME", UPPER(TRIM('01_raw_data'!AD473))="FULL-TIME"), "Full Time", IF(OR(UPPER(TRIM('01_raw_data'!AD473))="INTERN", UPPER(TRIM('01_raw_data'!AD473))="INTERNSHIP"), "Intern", IF(OR(UPPER(TRIM('01_raw_data'!AD473))="PART TIME", UPPER(TRIM('01_raw_data'!AD473))="PART-TIME"), "Part Time")))), "Check")</f>
        <v>Full Time</v>
      </c>
      <c r="AF470">
        <f>IFERROR(IF(AND(VALUE('01_raw_data'!AE473)&gt;=0,VALUE('01_raw_data'!AE473)&lt;=100), VALUE('01_raw_data'!AE473), "Check"), "Check")</f>
        <v>54</v>
      </c>
    </row>
    <row r="471" spans="1:32" x14ac:dyDescent="0.2">
      <c r="A471" t="str">
        <f>"E"&amp;TEXT(VALUE(SUBSTITUTE(UPPER(TRIM('01_raw_data'!A474)),"E","")),"0000")</f>
        <v>E0470</v>
      </c>
      <c r="B471" t="str">
        <f>IF('01_raw_data'!B474="", "", PROPER(TRIM('01_raw_data'!B474)))</f>
        <v>Leo Oliveira</v>
      </c>
      <c r="C471" t="str">
        <f>_xlfn.XLOOKUP(PROPER(TRIM('01_raw_data'!C474)),'03_lookups'!$A$4:$A$9,'03_lookups'!$B$4:$B$9,"Needs Review")</f>
        <v>Female</v>
      </c>
      <c r="D471">
        <f>VALUE('01_raw_data'!D474)</f>
        <v>30</v>
      </c>
      <c r="E471" s="17">
        <f>IF(OR('01_raw_data'!E474="", LOWER(TRIM('01_raw_data'!E474))="not available"), "Missing", '01_raw_data'!E474)</f>
        <v>35072</v>
      </c>
      <c r="F471" t="str">
        <f t="shared" si="7"/>
        <v>Valid</v>
      </c>
      <c r="G471" t="str">
        <f>_xlfn.XLOOKUP(UPPER(TRIM('01_raw_data'!F474)),'04_departments'!A474:A529,'04_departments'!C474:C529,"Needs Review")</f>
        <v>Needs Review</v>
      </c>
      <c r="H471" t="str">
        <f>_xlfn.XLOOKUP('01_clean_data'!G471, '04_departments'!$C$5:$C$60,'04_departments'!$D$5:$D$60,"Needs Review")</f>
        <v>Needs Review</v>
      </c>
      <c r="I471" t="str">
        <f>PROPER(TRIM('01_raw_data'!H474))</f>
        <v>Senior Software Engineer</v>
      </c>
      <c r="J471" t="str">
        <f>IFERROR(UPPER('01_raw_data'!I474), "")</f>
        <v>L4</v>
      </c>
      <c r="K471" t="str">
        <f>IFERROR(UPPER('01_raw_data'!J474), "")</f>
        <v>M039</v>
      </c>
      <c r="L471" t="str">
        <f>IFERROR(VLOOKUP(K471,'05_manager_mapping'!$A$5:$B$64,2), "Missing")</f>
        <v>Freya Martinez</v>
      </c>
      <c r="M471" t="str">
        <f>IFERROR(_xlfn.XLOOKUP('01_raw_data'!L474,'06_location_master'!$B$5:$B$60,'06_location_master'!$C$5:$C$60), "Missing Location")</f>
        <v>Dublin</v>
      </c>
      <c r="N471" t="str">
        <f>IFERROR(_xlfn.XLOOKUP(M471,'06_location_master'!$C$5:$C$60,'06_location_master'!$D$5:$D$60), "Missing Country")</f>
        <v>Ireland</v>
      </c>
      <c r="O471" t="str">
        <f>IFERROR(_xlfn.XLOOKUP(M471,'06_location_master'!$C$5:$C$60,'06_location_master'!$E$5:$E$60), "Missing State")</f>
        <v>Leinster</v>
      </c>
      <c r="P471" s="17">
        <f>IFERROR(--'01_raw_data'!O474,"Missing Date")</f>
        <v>43948</v>
      </c>
      <c r="Q471" s="17" t="str">
        <f>IF(TRIM('01_raw_data'!P474)="","", IFERROR('01_raw_data'!P474, "check"))</f>
        <v/>
      </c>
      <c r="R471" t="str">
        <f>IFERROR(IF(OR(UPPER(TRIM('01_raw_data'!Q474))="A",UPPER(TRIM('01_raw_data'!Q474)="ACTVE"),UPPER(TRIM('01_raw_data'!Q474))="ACTIVE"), "Active", IF(OR(UPPER(TRIM('01_raw_data'!Q474)="INACTIVE"),UPPER(TRIM('01_raw_data'!Q474))="INACTVE"),"Inactive",IF(OR(UPPER(TRIM('01_raw_data'!Q474))="EXITED"), "Exited", IF(OR(UPPER(TRIM('01_raw_data'!Q474))="TERMINATED"), "Terminated", IF(OR(UPPER(TRIM('01_raw_data'!Q474))="LEFT"),"Left",IF(OR(UPPER(TRIM('01_raw_data'!Q474))="RESIGNED"),"Resigned")))))),"Check")</f>
        <v>Active</v>
      </c>
      <c r="S471" s="19" t="str">
        <f>IFERROR(IF(VALUE('01_raw_data'!R474)&gt;0,VALUE('01_raw_data'!R474),"Check"),"Check")</f>
        <v>Check</v>
      </c>
      <c r="T471" s="19">
        <f>IFERROR(IF(VALUE('01_raw_data'!S474)&gt;0, VALUE('01_raw_data'!S474), "Check"), "Check")</f>
        <v>2500</v>
      </c>
      <c r="U471">
        <f>IFERROR(VLOOKUP(UPPER(TRIM('01_raw_data'!T474)),'07_performance_master'!$A$5:$B$14,2,FALSE),"Check")</f>
        <v>2</v>
      </c>
      <c r="V471">
        <f>IFERROR(IF(VALUE('01_raw_data'!U474)&gt;0,VALUE('01_raw_data'!U474),"Check"),"Check")</f>
        <v>18</v>
      </c>
      <c r="W471">
        <f>IFERROR(IF(VALUE('01_raw_data'!V474)&gt;=0, VALUE('01_raw_data'!V474), "Check"), "Check")</f>
        <v>25</v>
      </c>
      <c r="X471">
        <f>IFERROR(IF(VALUE('01_raw_data'!W474)&gt;=0, VALUE('01_raw_data'!W474),"Check"), "Check")</f>
        <v>11</v>
      </c>
      <c r="Y471">
        <f>IFERROR(IF(AND(VALUE('01_raw_data'!X474)&gt;=0, VALUE('01_raw_data'!X474)&lt;=100), VALUE('01_raw_data'!X474), "Check"), "Check")</f>
        <v>72</v>
      </c>
      <c r="Z471" t="str">
        <f>IFERROR(IF(OR(UPPER(TRIM('01_raw_data'!Y474))="YES", UPPER(TRIM('01_raw_data'!Y474))="PROMOTED"),"Promoted", IF(OR(UPPER(TRIM('01_raw_data'!Y474))="NO",UPPER(TRIM('01_raw_data'!Y474))="NOT PROMOTED"), "Not Promoted", "Check")),"Check")</f>
        <v>Not Promoted</v>
      </c>
      <c r="AA471" t="str">
        <f>IFERROR(PROPER(TRIM('01_raw_data'!Z474)), "")</f>
        <v>Master'S</v>
      </c>
      <c r="AB471" t="str">
        <f>IFERROR(PROPER(TRIM('01_raw_data'!AA474)),"")</f>
        <v>Agency</v>
      </c>
      <c r="AC471" t="str">
        <f>IFERROR(IF(UPPER(TRIM('01_raw_data'!AB474))="HYBRID","Hybrid",IF(OR(UPPER(TRIM('01_raw_data'!AB474))="REMOTE",UPPER(TRIM('01_raw_data'!AB474))="WFH",UPPER(TRIM('01_raw_data'!AB474))="WORK FROM HOME"),"Remote",IF(OR(UPPER(TRIM('01_raw_data'!AB474))="ONSITE",UPPER(TRIM('01_raw_data'!AB474))="ON-SITE",UPPER(TRIM('01_raw_data'!AB474))="OFFICE"),"Office"))),"Check")</f>
        <v>Remote</v>
      </c>
      <c r="AD471" t="str">
        <f>IFERROR(VLOOKUP(UPPER(TRIM('01_raw_data'!AC474)),'09_cost_center'!$A$5:$E$19,1,FALSE), "Check")</f>
        <v>EU-CC101</v>
      </c>
      <c r="AE471" t="str">
        <f>IFERROR(IF(OR(UPPER(TRIM('01_raw_data'!AD474))="CONTRACT", UPPER(TRIM('01_raw_data'!AD474))="CONTRACTOR"), "Contract", IF(OR(PROPER(TRIM('01_raw_data'!AD474))="FTE", UPPER(TRIM('01_raw_data'!AD474))="FULL TIME", UPPER(TRIM('01_raw_data'!AD474))="FULL-TIME"), "Full Time", IF(OR(UPPER(TRIM('01_raw_data'!AD474))="INTERN", UPPER(TRIM('01_raw_data'!AD474))="INTERNSHIP"), "Intern", IF(OR(UPPER(TRIM('01_raw_data'!AD474))="PART TIME", UPPER(TRIM('01_raw_data'!AD474))="PART-TIME"), "Part Time")))), "Check")</f>
        <v>Full Time</v>
      </c>
      <c r="AF471">
        <f>IFERROR(IF(AND(VALUE('01_raw_data'!AE474)&gt;=0,VALUE('01_raw_data'!AE474)&lt;=100), VALUE('01_raw_data'!AE474), "Check"), "Check")</f>
        <v>52.2</v>
      </c>
    </row>
    <row r="472" spans="1:32" x14ac:dyDescent="0.2">
      <c r="A472" t="str">
        <f>"E"&amp;TEXT(VALUE(SUBSTITUTE(UPPER(TRIM('01_raw_data'!A475)),"E","")),"0000")</f>
        <v>E0471</v>
      </c>
      <c r="B472" t="str">
        <f>IF('01_raw_data'!B475="", "", PROPER(TRIM('01_raw_data'!B475)))</f>
        <v>Gabriel Williams</v>
      </c>
      <c r="C472" t="str">
        <f>_xlfn.XLOOKUP(PROPER(TRIM('01_raw_data'!C475)),'03_lookups'!$A$4:$A$9,'03_lookups'!$B$4:$B$9,"Needs Review")</f>
        <v>Female</v>
      </c>
      <c r="D472">
        <f>VALUE('01_raw_data'!D475)</f>
        <v>59</v>
      </c>
      <c r="E472" s="17">
        <f>IF(OR('01_raw_data'!E475="", LOWER(TRIM('01_raw_data'!E475))="not available"), "Missing", '01_raw_data'!E475)</f>
        <v>24440</v>
      </c>
      <c r="F472" t="str">
        <f t="shared" si="7"/>
        <v>Valid</v>
      </c>
      <c r="G472" t="str">
        <f>_xlfn.XLOOKUP(UPPER(TRIM('01_raw_data'!F475)),'04_departments'!A475:A530,'04_departments'!C475:C530,"Needs Review")</f>
        <v>Needs Review</v>
      </c>
      <c r="H472" t="str">
        <f>_xlfn.XLOOKUP('01_clean_data'!G472, '04_departments'!$C$5:$C$60,'04_departments'!$D$5:$D$60,"Needs Review")</f>
        <v>Needs Review</v>
      </c>
      <c r="I472" t="str">
        <f>PROPER(TRIM('01_raw_data'!H475))</f>
        <v>Engineering Lead</v>
      </c>
      <c r="J472" t="str">
        <f>IFERROR(UPPER('01_raw_data'!I475), "")</f>
        <v>L3</v>
      </c>
      <c r="K472" t="str">
        <f>IFERROR(UPPER('01_raw_data'!J475), "")</f>
        <v>M044</v>
      </c>
      <c r="L472" t="str">
        <f>IFERROR(VLOOKUP(K472,'05_manager_mapping'!$A$5:$B$64,2), "Missing")</f>
        <v>Sophia Russo</v>
      </c>
      <c r="M472" t="str">
        <f>IFERROR(_xlfn.XLOOKUP('01_raw_data'!L475,'06_location_master'!$B$5:$B$60,'06_location_master'!$C$5:$C$60), "Missing Location")</f>
        <v>Frankfurt</v>
      </c>
      <c r="N472" t="str">
        <f>IFERROR(_xlfn.XLOOKUP(M472,'06_location_master'!$C$5:$C$60,'06_location_master'!$D$5:$D$60), "Missing Country")</f>
        <v>Germany</v>
      </c>
      <c r="O472" t="str">
        <f>IFERROR(_xlfn.XLOOKUP(M472,'06_location_master'!$C$5:$C$60,'06_location_master'!$E$5:$E$60), "Missing State")</f>
        <v>Hesse</v>
      </c>
      <c r="P472" s="17">
        <f>IFERROR(--'01_raw_data'!O475,"Missing Date")</f>
        <v>45419</v>
      </c>
      <c r="Q472" s="17" t="str">
        <f>IF(TRIM('01_raw_data'!P475)="","", IFERROR('01_raw_data'!P475, "check"))</f>
        <v/>
      </c>
      <c r="R472" t="str">
        <f>IFERROR(IF(OR(UPPER(TRIM('01_raw_data'!Q475))="A",UPPER(TRIM('01_raw_data'!Q475)="ACTVE"),UPPER(TRIM('01_raw_data'!Q475))="ACTIVE"), "Active", IF(OR(UPPER(TRIM('01_raw_data'!Q475)="INACTIVE"),UPPER(TRIM('01_raw_data'!Q475))="INACTVE"),"Inactive",IF(OR(UPPER(TRIM('01_raw_data'!Q475))="EXITED"), "Exited", IF(OR(UPPER(TRIM('01_raw_data'!Q475))="TERMINATED"), "Terminated", IF(OR(UPPER(TRIM('01_raw_data'!Q475))="LEFT"),"Left",IF(OR(UPPER(TRIM('01_raw_data'!Q475))="RESIGNED"),"Resigned")))))),"Check")</f>
        <v>Active</v>
      </c>
      <c r="S472" s="19">
        <f>IFERROR(IF(VALUE('01_raw_data'!R475)&gt;0,VALUE('01_raw_data'!R475),"Check"),"Check")</f>
        <v>93000</v>
      </c>
      <c r="T472" s="19">
        <f>IFERROR(IF(VALUE('01_raw_data'!S475)&gt;0, VALUE('01_raw_data'!S475), "Check"), "Check")</f>
        <v>4600</v>
      </c>
      <c r="U472">
        <f>IFERROR(VLOOKUP(UPPER(TRIM('01_raw_data'!T475)),'07_performance_master'!$A$5:$B$14,2,FALSE),"Check")</f>
        <v>3</v>
      </c>
      <c r="V472">
        <f>IFERROR(IF(VALUE('01_raw_data'!U475)&gt;0,VALUE('01_raw_data'!U475),"Check"),"Check")</f>
        <v>23</v>
      </c>
      <c r="W472">
        <f>IFERROR(IF(VALUE('01_raw_data'!V475)&gt;=0, VALUE('01_raw_data'!V475), "Check"), "Check")</f>
        <v>9</v>
      </c>
      <c r="X472">
        <f>IFERROR(IF(VALUE('01_raw_data'!W475)&gt;=0, VALUE('01_raw_data'!W475),"Check"), "Check")</f>
        <v>5</v>
      </c>
      <c r="Y472">
        <f>IFERROR(IF(AND(VALUE('01_raw_data'!X475)&gt;=0, VALUE('01_raw_data'!X475)&lt;=100), VALUE('01_raw_data'!X475), "Check"), "Check")</f>
        <v>64</v>
      </c>
      <c r="Z472" t="str">
        <f>IFERROR(IF(OR(UPPER(TRIM('01_raw_data'!Y475))="YES", UPPER(TRIM('01_raw_data'!Y475))="PROMOTED"),"Promoted", IF(OR(UPPER(TRIM('01_raw_data'!Y475))="NO",UPPER(TRIM('01_raw_data'!Y475))="NOT PROMOTED"), "Not Promoted", "Check")),"Check")</f>
        <v>Not Promoted</v>
      </c>
      <c r="AA472" t="str">
        <f>IFERROR(PROPER(TRIM('01_raw_data'!Z475)), "")</f>
        <v>Bachelor'S</v>
      </c>
      <c r="AB472" t="str">
        <f>IFERROR(PROPER(TRIM('01_raw_data'!AA475)),"")</f>
        <v>Internal Transfer</v>
      </c>
      <c r="AC472" t="str">
        <f>IFERROR(IF(UPPER(TRIM('01_raw_data'!AB475))="HYBRID","Hybrid",IF(OR(UPPER(TRIM('01_raw_data'!AB475))="REMOTE",UPPER(TRIM('01_raw_data'!AB475))="WFH",UPPER(TRIM('01_raw_data'!AB475))="WORK FROM HOME"),"Remote",IF(OR(UPPER(TRIM('01_raw_data'!AB475))="ONSITE",UPPER(TRIM('01_raw_data'!AB475))="ON-SITE",UPPER(TRIM('01_raw_data'!AB475))="OFFICE"),"Office"))),"Check")</f>
        <v>Office</v>
      </c>
      <c r="AD472" t="str">
        <f>IFERROR(VLOOKUP(UPPER(TRIM('01_raw_data'!AC475)),'09_cost_center'!$A$5:$E$19,1,FALSE), "Check")</f>
        <v>EU-CC101</v>
      </c>
      <c r="AE472" t="str">
        <f>IFERROR(IF(OR(UPPER(TRIM('01_raw_data'!AD475))="CONTRACT", UPPER(TRIM('01_raw_data'!AD475))="CONTRACTOR"), "Contract", IF(OR(PROPER(TRIM('01_raw_data'!AD475))="FTE", UPPER(TRIM('01_raw_data'!AD475))="FULL TIME", UPPER(TRIM('01_raw_data'!AD475))="FULL-TIME"), "Full Time", IF(OR(UPPER(TRIM('01_raw_data'!AD475))="INTERN", UPPER(TRIM('01_raw_data'!AD475))="INTERNSHIP"), "Intern", IF(OR(UPPER(TRIM('01_raw_data'!AD475))="PART TIME", UPPER(TRIM('01_raw_data'!AD475))="PART-TIME"), "Part Time")))), "Check")</f>
        <v>Full Time</v>
      </c>
      <c r="AF472">
        <f>IFERROR(IF(AND(VALUE('01_raw_data'!AE475)&gt;=0,VALUE('01_raw_data'!AE475)&lt;=100), VALUE('01_raw_data'!AE475), "Check"), "Check")</f>
        <v>62.6</v>
      </c>
    </row>
    <row r="473" spans="1:32" x14ac:dyDescent="0.2">
      <c r="A473" t="str">
        <f>"E"&amp;TEXT(VALUE(SUBSTITUTE(UPPER(TRIM('01_raw_data'!A476)),"E","")),"0000")</f>
        <v>E0472</v>
      </c>
      <c r="B473" t="str">
        <f>IF('01_raw_data'!B476="", "", PROPER(TRIM('01_raw_data'!B476)))</f>
        <v>Nathan Garcia</v>
      </c>
      <c r="C473" t="str">
        <f>_xlfn.XLOOKUP(PROPER(TRIM('01_raw_data'!C476)),'03_lookups'!$A$4:$A$9,'03_lookups'!$B$4:$B$9,"Needs Review")</f>
        <v>Male</v>
      </c>
      <c r="D473">
        <f>VALUE('01_raw_data'!D476)</f>
        <v>59</v>
      </c>
      <c r="E473" s="17" t="str">
        <f>IF(OR('01_raw_data'!E476="", LOWER(TRIM('01_raw_data'!E476))="not available"), "Missing", '01_raw_data'!E476)</f>
        <v>12-31-1966</v>
      </c>
      <c r="F473" t="str">
        <f t="shared" si="7"/>
        <v>Needs Review</v>
      </c>
      <c r="G473" t="str">
        <f>_xlfn.XLOOKUP(UPPER(TRIM('01_raw_data'!F476)),'04_departments'!A476:A531,'04_departments'!C476:C531,"Needs Review")</f>
        <v>Needs Review</v>
      </c>
      <c r="H473" t="str">
        <f>_xlfn.XLOOKUP('01_clean_data'!G473, '04_departments'!$C$5:$C$60,'04_departments'!$D$5:$D$60,"Needs Review")</f>
        <v>Needs Review</v>
      </c>
      <c r="I473" t="str">
        <f>PROPER(TRIM('01_raw_data'!H476))</f>
        <v>Regional Sales Manager</v>
      </c>
      <c r="J473" t="str">
        <f>IFERROR(UPPER('01_raw_data'!I476), "")</f>
        <v xml:space="preserve"> L3 </v>
      </c>
      <c r="K473" t="str">
        <f>IFERROR(UPPER('01_raw_data'!J476), "")</f>
        <v>M004</v>
      </c>
      <c r="L473" t="str">
        <f>IFERROR(VLOOKUP(K473,'05_manager_mapping'!$A$5:$B$64,2), "Missing")</f>
        <v>Giovanni Leroy</v>
      </c>
      <c r="M473" t="str">
        <f>IFERROR(_xlfn.XLOOKUP('01_raw_data'!L476,'06_location_master'!$B$5:$B$60,'06_location_master'!$C$5:$C$60), "Missing Location")</f>
        <v>Hamburg</v>
      </c>
      <c r="N473" t="str">
        <f>IFERROR(_xlfn.XLOOKUP(M473,'06_location_master'!$C$5:$C$60,'06_location_master'!$D$5:$D$60), "Missing Country")</f>
        <v>Germany</v>
      </c>
      <c r="O473" t="str">
        <f>IFERROR(_xlfn.XLOOKUP(M473,'06_location_master'!$C$5:$C$60,'06_location_master'!$E$5:$E$60), "Missing State")</f>
        <v>Hamburg</v>
      </c>
      <c r="P473" s="17">
        <f>IFERROR(--'01_raw_data'!O476,"Missing Date")</f>
        <v>42914</v>
      </c>
      <c r="Q473" s="17" t="str">
        <f>IF(TRIM('01_raw_data'!P476)="","", IFERROR('01_raw_data'!P476, "check"))</f>
        <v/>
      </c>
      <c r="R473" t="str">
        <f>IFERROR(IF(OR(UPPER(TRIM('01_raw_data'!Q476))="A",UPPER(TRIM('01_raw_data'!Q476)="ACTVE"),UPPER(TRIM('01_raw_data'!Q476))="ACTIVE"), "Active", IF(OR(UPPER(TRIM('01_raw_data'!Q476)="INACTIVE"),UPPER(TRIM('01_raw_data'!Q476))="INACTVE"),"Inactive",IF(OR(UPPER(TRIM('01_raw_data'!Q476))="EXITED"), "Exited", IF(OR(UPPER(TRIM('01_raw_data'!Q476))="TERMINATED"), "Terminated", IF(OR(UPPER(TRIM('01_raw_data'!Q476))="LEFT"),"Left",IF(OR(UPPER(TRIM('01_raw_data'!Q476))="RESIGNED"),"Resigned")))))),"Check")</f>
        <v>Active</v>
      </c>
      <c r="S473" s="19" t="str">
        <f>IFERROR(IF(VALUE('01_raw_data'!R476)&gt;0,VALUE('01_raw_data'!R476),"Check"),"Check")</f>
        <v>Check</v>
      </c>
      <c r="T473" s="19">
        <f>IFERROR(IF(VALUE('01_raw_data'!S476)&gt;0, VALUE('01_raw_data'!S476), "Check"), "Check")</f>
        <v>3400</v>
      </c>
      <c r="U473">
        <f>IFERROR(VLOOKUP(UPPER(TRIM('01_raw_data'!T476)),'07_performance_master'!$A$5:$B$14,2,FALSE),"Check")</f>
        <v>3</v>
      </c>
      <c r="V473">
        <f>IFERROR(IF(VALUE('01_raw_data'!U476)&gt;0,VALUE('01_raw_data'!U476),"Check"),"Check")</f>
        <v>10</v>
      </c>
      <c r="W473">
        <f>IFERROR(IF(VALUE('01_raw_data'!V476)&gt;=0, VALUE('01_raw_data'!V476), "Check"), "Check")</f>
        <v>27</v>
      </c>
      <c r="X473">
        <f>IFERROR(IF(VALUE('01_raw_data'!W476)&gt;=0, VALUE('01_raw_data'!W476),"Check"), "Check")</f>
        <v>15</v>
      </c>
      <c r="Y473">
        <f>IFERROR(IF(AND(VALUE('01_raw_data'!X476)&gt;=0, VALUE('01_raw_data'!X476)&lt;=100), VALUE('01_raw_data'!X476), "Check"), "Check")</f>
        <v>74</v>
      </c>
      <c r="Z473" t="str">
        <f>IFERROR(IF(OR(UPPER(TRIM('01_raw_data'!Y476))="YES", UPPER(TRIM('01_raw_data'!Y476))="PROMOTED"),"Promoted", IF(OR(UPPER(TRIM('01_raw_data'!Y476))="NO",UPPER(TRIM('01_raw_data'!Y476))="NOT PROMOTED"), "Not Promoted", "Check")),"Check")</f>
        <v>Not Promoted</v>
      </c>
      <c r="AA473" t="str">
        <f>IFERROR(PROPER(TRIM('01_raw_data'!Z476)), "")</f>
        <v>Bachelor'S</v>
      </c>
      <c r="AB473" t="str">
        <f>IFERROR(PROPER(TRIM('01_raw_data'!AA476)),"")</f>
        <v>Indeed</v>
      </c>
      <c r="AC473" t="str">
        <f>IFERROR(IF(UPPER(TRIM('01_raw_data'!AB476))="HYBRID","Hybrid",IF(OR(UPPER(TRIM('01_raw_data'!AB476))="REMOTE",UPPER(TRIM('01_raw_data'!AB476))="WFH",UPPER(TRIM('01_raw_data'!AB476))="WORK FROM HOME"),"Remote",IF(OR(UPPER(TRIM('01_raw_data'!AB476))="ONSITE",UPPER(TRIM('01_raw_data'!AB476))="ON-SITE",UPPER(TRIM('01_raw_data'!AB476))="OFFICE"),"Office"))),"Check")</f>
        <v>Hybrid</v>
      </c>
      <c r="AD473" t="str">
        <f>IFERROR(VLOOKUP(UPPER(TRIM('01_raw_data'!AC476)),'09_cost_center'!$A$5:$E$19,1,FALSE), "Check")</f>
        <v>EU-CC201</v>
      </c>
      <c r="AE473" t="str">
        <f>IFERROR(IF(OR(UPPER(TRIM('01_raw_data'!AD476))="CONTRACT", UPPER(TRIM('01_raw_data'!AD476))="CONTRACTOR"), "Contract", IF(OR(PROPER(TRIM('01_raw_data'!AD476))="FTE", UPPER(TRIM('01_raw_data'!AD476))="FULL TIME", UPPER(TRIM('01_raw_data'!AD476))="FULL-TIME"), "Full Time", IF(OR(UPPER(TRIM('01_raw_data'!AD476))="INTERN", UPPER(TRIM('01_raw_data'!AD476))="INTERNSHIP"), "Intern", IF(OR(UPPER(TRIM('01_raw_data'!AD476))="PART TIME", UPPER(TRIM('01_raw_data'!AD476))="PART-TIME"), "Part Time")))), "Check")</f>
        <v>Full Time</v>
      </c>
      <c r="AF473">
        <f>IFERROR(IF(AND(VALUE('01_raw_data'!AE476)&gt;=0,VALUE('01_raw_data'!AE476)&lt;=100), VALUE('01_raw_data'!AE476), "Check"), "Check")</f>
        <v>57.9</v>
      </c>
    </row>
    <row r="474" spans="1:32" x14ac:dyDescent="0.2">
      <c r="A474" t="str">
        <f>"E"&amp;TEXT(VALUE(SUBSTITUTE(UPPER(TRIM('01_raw_data'!A477)),"E","")),"0000")</f>
        <v>E0473</v>
      </c>
      <c r="B474" t="str">
        <f>IF('01_raw_data'!B477="", "", PROPER(TRIM('01_raw_data'!B477)))</f>
        <v>Freja Marino</v>
      </c>
      <c r="C474" t="str">
        <f>_xlfn.XLOOKUP(PROPER(TRIM('01_raw_data'!C477)),'03_lookups'!$A$4:$A$9,'03_lookups'!$B$4:$B$9,"Needs Review")</f>
        <v>Female</v>
      </c>
      <c r="D474">
        <f>VALUE('01_raw_data'!D477)</f>
        <v>49</v>
      </c>
      <c r="E474" s="17">
        <f>IF(OR('01_raw_data'!E477="", LOWER(TRIM('01_raw_data'!E477))="not available"), "Missing", '01_raw_data'!E477)</f>
        <v>28086</v>
      </c>
      <c r="F474" t="str">
        <f t="shared" si="7"/>
        <v>Valid</v>
      </c>
      <c r="G474" t="str">
        <f>_xlfn.XLOOKUP(UPPER(TRIM('01_raw_data'!F477)),'04_departments'!A477:A532,'04_departments'!C477:C532,"Needs Review")</f>
        <v>Needs Review</v>
      </c>
      <c r="H474" t="str">
        <f>_xlfn.XLOOKUP('01_clean_data'!G474, '04_departments'!$C$5:$C$60,'04_departments'!$D$5:$D$60,"Needs Review")</f>
        <v>Needs Review</v>
      </c>
      <c r="I474" t="str">
        <f>PROPER(TRIM('01_raw_data'!H477))</f>
        <v>Client Success Associate</v>
      </c>
      <c r="J474" t="str">
        <f>IFERROR(UPPER('01_raw_data'!I477), "")</f>
        <v>L2</v>
      </c>
      <c r="K474" t="str">
        <f>IFERROR(UPPER('01_raw_data'!J477), "")</f>
        <v>M050</v>
      </c>
      <c r="L474" t="str">
        <f>IFERROR(VLOOKUP(K474,'05_manager_mapping'!$A$5:$B$64,2), "Missing")</f>
        <v>Louis Szymanski</v>
      </c>
      <c r="M474" t="str">
        <f>IFERROR(_xlfn.XLOOKUP('01_raw_data'!L477,'06_location_master'!$B$5:$B$60,'06_location_master'!$C$5:$C$60), "Missing Location")</f>
        <v>Amsterdam</v>
      </c>
      <c r="N474" t="str">
        <f>IFERROR(_xlfn.XLOOKUP(M474,'06_location_master'!$C$5:$C$60,'06_location_master'!$D$5:$D$60), "Missing Country")</f>
        <v>Netherlands</v>
      </c>
      <c r="O474" t="str">
        <f>IFERROR(_xlfn.XLOOKUP(M474,'06_location_master'!$C$5:$C$60,'06_location_master'!$E$5:$E$60), "Missing State")</f>
        <v>North Holland</v>
      </c>
      <c r="P474" s="17">
        <f>IFERROR(--'01_raw_data'!O477,"Missing Date")</f>
        <v>44204</v>
      </c>
      <c r="Q474" s="17" t="str">
        <f>IF(TRIM('01_raw_data'!P477)="","", IFERROR('01_raw_data'!P477, "check"))</f>
        <v/>
      </c>
      <c r="R474" t="str">
        <f>IFERROR(IF(OR(UPPER(TRIM('01_raw_data'!Q477))="A",UPPER(TRIM('01_raw_data'!Q477)="ACTVE"),UPPER(TRIM('01_raw_data'!Q477))="ACTIVE"), "Active", IF(OR(UPPER(TRIM('01_raw_data'!Q477)="INACTIVE"),UPPER(TRIM('01_raw_data'!Q477))="INACTVE"),"Inactive",IF(OR(UPPER(TRIM('01_raw_data'!Q477))="EXITED"), "Exited", IF(OR(UPPER(TRIM('01_raw_data'!Q477))="TERMINATED"), "Terminated", IF(OR(UPPER(TRIM('01_raw_data'!Q477))="LEFT"),"Left",IF(OR(UPPER(TRIM('01_raw_data'!Q477))="RESIGNED"),"Resigned")))))),"Check")</f>
        <v>Active</v>
      </c>
      <c r="S474" s="19" t="str">
        <f>IFERROR(IF(VALUE('01_raw_data'!R477)&gt;0,VALUE('01_raw_data'!R477),"Check"),"Check")</f>
        <v>Check</v>
      </c>
      <c r="T474" s="19">
        <f>IFERROR(IF(VALUE('01_raw_data'!S477)&gt;0, VALUE('01_raw_data'!S477), "Check"), "Check")</f>
        <v>3300</v>
      </c>
      <c r="U474">
        <f>IFERROR(VLOOKUP(UPPER(TRIM('01_raw_data'!T477)),'07_performance_master'!$A$5:$B$14,2,FALSE),"Check")</f>
        <v>3</v>
      </c>
      <c r="V474">
        <f>IFERROR(IF(VALUE('01_raw_data'!U477)&gt;0,VALUE('01_raw_data'!U477),"Check"),"Check")</f>
        <v>5</v>
      </c>
      <c r="W474">
        <f>IFERROR(IF(VALUE('01_raw_data'!V477)&gt;=0, VALUE('01_raw_data'!V477), "Check"), "Check")</f>
        <v>20</v>
      </c>
      <c r="X474">
        <f>IFERROR(IF(VALUE('01_raw_data'!W477)&gt;=0, VALUE('01_raw_data'!W477),"Check"), "Check")</f>
        <v>20</v>
      </c>
      <c r="Y474">
        <f>IFERROR(IF(AND(VALUE('01_raw_data'!X477)&gt;=0, VALUE('01_raw_data'!X477)&lt;=100), VALUE('01_raw_data'!X477), "Check"), "Check")</f>
        <v>59</v>
      </c>
      <c r="Z474" t="str">
        <f>IFERROR(IF(OR(UPPER(TRIM('01_raw_data'!Y477))="YES", UPPER(TRIM('01_raw_data'!Y477))="PROMOTED"),"Promoted", IF(OR(UPPER(TRIM('01_raw_data'!Y477))="NO",UPPER(TRIM('01_raw_data'!Y477))="NOT PROMOTED"), "Not Promoted", "Check")),"Check")</f>
        <v>Not Promoted</v>
      </c>
      <c r="AA474" t="str">
        <f>IFERROR(PROPER(TRIM('01_raw_data'!Z477)), "")</f>
        <v>High School</v>
      </c>
      <c r="AB474" t="str">
        <f>IFERROR(PROPER(TRIM('01_raw_data'!AA477)),"")</f>
        <v>Indeed</v>
      </c>
      <c r="AC474" t="str">
        <f>IFERROR(IF(UPPER(TRIM('01_raw_data'!AB477))="HYBRID","Hybrid",IF(OR(UPPER(TRIM('01_raw_data'!AB477))="REMOTE",UPPER(TRIM('01_raw_data'!AB477))="WFH",UPPER(TRIM('01_raw_data'!AB477))="WORK FROM HOME"),"Remote",IF(OR(UPPER(TRIM('01_raw_data'!AB477))="ONSITE",UPPER(TRIM('01_raw_data'!AB477))="ON-SITE",UPPER(TRIM('01_raw_data'!AB477))="OFFICE"),"Office"))),"Check")</f>
        <v>Remote</v>
      </c>
      <c r="AD474" t="str">
        <f>IFERROR(VLOOKUP(UPPER(TRIM('01_raw_data'!AC477)),'09_cost_center'!$A$5:$E$19,1,FALSE), "Check")</f>
        <v>EU-CC202</v>
      </c>
      <c r="AE474" t="str">
        <f>IFERROR(IF(OR(UPPER(TRIM('01_raw_data'!AD477))="CONTRACT", UPPER(TRIM('01_raw_data'!AD477))="CONTRACTOR"), "Contract", IF(OR(PROPER(TRIM('01_raw_data'!AD477))="FTE", UPPER(TRIM('01_raw_data'!AD477))="FULL TIME", UPPER(TRIM('01_raw_data'!AD477))="FULL-TIME"), "Full Time", IF(OR(UPPER(TRIM('01_raw_data'!AD477))="INTERN", UPPER(TRIM('01_raw_data'!AD477))="INTERNSHIP"), "Intern", IF(OR(UPPER(TRIM('01_raw_data'!AD477))="PART TIME", UPPER(TRIM('01_raw_data'!AD477))="PART-TIME"), "Part Time")))), "Check")</f>
        <v>Contract</v>
      </c>
      <c r="AF474">
        <f>IFERROR(IF(AND(VALUE('01_raw_data'!AE477)&gt;=0,VALUE('01_raw_data'!AE477)&lt;=100), VALUE('01_raw_data'!AE477), "Check"), "Check")</f>
        <v>48.9</v>
      </c>
    </row>
    <row r="475" spans="1:32" x14ac:dyDescent="0.2">
      <c r="A475" t="str">
        <f>"E"&amp;TEXT(VALUE(SUBSTITUTE(UPPER(TRIM('01_raw_data'!A478)),"E","")),"0000")</f>
        <v>E0474</v>
      </c>
      <c r="B475" t="str">
        <f>IF('01_raw_data'!B478="", "", PROPER(TRIM('01_raw_data'!B478)))</f>
        <v>Valeria Richard</v>
      </c>
      <c r="C475" t="str">
        <f>_xlfn.XLOOKUP(PROPER(TRIM('01_raw_data'!C478)),'03_lookups'!$A$4:$A$9,'03_lookups'!$B$4:$B$9,"Needs Review")</f>
        <v>Female</v>
      </c>
      <c r="D475">
        <f>VALUE('01_raw_data'!D478)</f>
        <v>58</v>
      </c>
      <c r="E475" s="17">
        <f>IF(OR('01_raw_data'!E478="", LOWER(TRIM('01_raw_data'!E478))="not available"), "Missing", '01_raw_data'!E478)</f>
        <v>24932</v>
      </c>
      <c r="F475" t="str">
        <f t="shared" si="7"/>
        <v>Valid</v>
      </c>
      <c r="G475" t="str">
        <f>_xlfn.XLOOKUP(UPPER(TRIM('01_raw_data'!F478)),'04_departments'!A478:A533,'04_departments'!C478:C533,"Needs Review")</f>
        <v>Needs Review</v>
      </c>
      <c r="H475" t="str">
        <f>_xlfn.XLOOKUP('01_clean_data'!G475, '04_departments'!$C$5:$C$60,'04_departments'!$D$5:$D$60,"Needs Review")</f>
        <v>Needs Review</v>
      </c>
      <c r="I475" t="str">
        <f>PROPER(TRIM('01_raw_data'!H478))</f>
        <v>Software Engineer</v>
      </c>
      <c r="J475" t="str">
        <f>IFERROR(UPPER('01_raw_data'!I478), "")</f>
        <v>L2</v>
      </c>
      <c r="K475" t="str">
        <f>IFERROR(UPPER('01_raw_data'!J478), "")</f>
        <v>M001</v>
      </c>
      <c r="L475" t="str">
        <f>IFERROR(VLOOKUP(K475,'05_manager_mapping'!$A$5:$B$64,2), "Missing")</f>
        <v>Milan Leroy</v>
      </c>
      <c r="M475" t="str">
        <f>IFERROR(_xlfn.XLOOKUP('01_raw_data'!L478,'06_location_master'!$B$5:$B$60,'06_location_master'!$C$5:$C$60), "Missing Location")</f>
        <v>Missing Location</v>
      </c>
      <c r="N475" t="str">
        <f>IFERROR(_xlfn.XLOOKUP(M475,'06_location_master'!$C$5:$C$60,'06_location_master'!$D$5:$D$60), "Missing Country")</f>
        <v>Missing Country</v>
      </c>
      <c r="O475" t="str">
        <f>IFERROR(_xlfn.XLOOKUP(M475,'06_location_master'!$C$5:$C$60,'06_location_master'!$E$5:$E$60), "Missing State")</f>
        <v>Missing State</v>
      </c>
      <c r="P475" s="17">
        <f>IFERROR(--'01_raw_data'!O478,"Missing Date")</f>
        <v>45458</v>
      </c>
      <c r="Q475" s="17" t="str">
        <f>IF(TRIM('01_raw_data'!P478)="","", IFERROR('01_raw_data'!P478, "check"))</f>
        <v/>
      </c>
      <c r="R475" t="str">
        <f>IFERROR(IF(OR(UPPER(TRIM('01_raw_data'!Q478))="A",UPPER(TRIM('01_raw_data'!Q478)="ACTVE"),UPPER(TRIM('01_raw_data'!Q478))="ACTIVE"), "Active", IF(OR(UPPER(TRIM('01_raw_data'!Q478)="INACTIVE"),UPPER(TRIM('01_raw_data'!Q478))="INACTVE"),"Inactive",IF(OR(UPPER(TRIM('01_raw_data'!Q478))="EXITED"), "Exited", IF(OR(UPPER(TRIM('01_raw_data'!Q478))="TERMINATED"), "Terminated", IF(OR(UPPER(TRIM('01_raw_data'!Q478))="LEFT"),"Left",IF(OR(UPPER(TRIM('01_raw_data'!Q478))="RESIGNED"),"Resigned")))))),"Check")</f>
        <v>Active</v>
      </c>
      <c r="S475" s="19">
        <f>IFERROR(IF(VALUE('01_raw_data'!R478)&gt;0,VALUE('01_raw_data'!R478),"Check"),"Check")</f>
        <v>55000</v>
      </c>
      <c r="T475" s="19">
        <f>IFERROR(IF(VALUE('01_raw_data'!S478)&gt;0, VALUE('01_raw_data'!S478), "Check"), "Check")</f>
        <v>5000</v>
      </c>
      <c r="U475">
        <f>IFERROR(VLOOKUP(UPPER(TRIM('01_raw_data'!T478)),'07_performance_master'!$A$5:$B$14,2,FALSE),"Check")</f>
        <v>4</v>
      </c>
      <c r="V475">
        <f>IFERROR(IF(VALUE('01_raw_data'!U478)&gt;0,VALUE('01_raw_data'!U478),"Check"),"Check")</f>
        <v>26</v>
      </c>
      <c r="W475">
        <f>IFERROR(IF(VALUE('01_raw_data'!V478)&gt;=0, VALUE('01_raw_data'!V478), "Check"), "Check")</f>
        <v>19</v>
      </c>
      <c r="X475">
        <f>IFERROR(IF(VALUE('01_raw_data'!W478)&gt;=0, VALUE('01_raw_data'!W478),"Check"), "Check")</f>
        <v>9</v>
      </c>
      <c r="Y475">
        <f>IFERROR(IF(AND(VALUE('01_raw_data'!X478)&gt;=0, VALUE('01_raw_data'!X478)&lt;=100), VALUE('01_raw_data'!X478), "Check"), "Check")</f>
        <v>77</v>
      </c>
      <c r="Z475" t="str">
        <f>IFERROR(IF(OR(UPPER(TRIM('01_raw_data'!Y478))="YES", UPPER(TRIM('01_raw_data'!Y478))="PROMOTED"),"Promoted", IF(OR(UPPER(TRIM('01_raw_data'!Y478))="NO",UPPER(TRIM('01_raw_data'!Y478))="NOT PROMOTED"), "Not Promoted", "Check")),"Check")</f>
        <v>Not Promoted</v>
      </c>
      <c r="AA475" t="str">
        <f>IFERROR(PROPER(TRIM('01_raw_data'!Z478)), "")</f>
        <v>Bachelor'S</v>
      </c>
      <c r="AB475" t="str">
        <f>IFERROR(PROPER(TRIM('01_raw_data'!AA478)),"")</f>
        <v>University Hiring</v>
      </c>
      <c r="AC475" t="str">
        <f>IFERROR(IF(UPPER(TRIM('01_raw_data'!AB478))="HYBRID","Hybrid",IF(OR(UPPER(TRIM('01_raw_data'!AB478))="REMOTE",UPPER(TRIM('01_raw_data'!AB478))="WFH",UPPER(TRIM('01_raw_data'!AB478))="WORK FROM HOME"),"Remote",IF(OR(UPPER(TRIM('01_raw_data'!AB478))="ONSITE",UPPER(TRIM('01_raw_data'!AB478))="ON-SITE",UPPER(TRIM('01_raw_data'!AB478))="OFFICE"),"Office"))),"Check")</f>
        <v>Office</v>
      </c>
      <c r="AD475" t="str">
        <f>IFERROR(VLOOKUP(UPPER(TRIM('01_raw_data'!AC478)),'09_cost_center'!$A$5:$E$19,1,FALSE), "Check")</f>
        <v>EU-CC101</v>
      </c>
      <c r="AE475" t="str">
        <f>IFERROR(IF(OR(UPPER(TRIM('01_raw_data'!AD478))="CONTRACT", UPPER(TRIM('01_raw_data'!AD478))="CONTRACTOR"), "Contract", IF(OR(PROPER(TRIM('01_raw_data'!AD478))="FTE", UPPER(TRIM('01_raw_data'!AD478))="FULL TIME", UPPER(TRIM('01_raw_data'!AD478))="FULL-TIME"), "Full Time", IF(OR(UPPER(TRIM('01_raw_data'!AD478))="INTERN", UPPER(TRIM('01_raw_data'!AD478))="INTERNSHIP"), "Intern", IF(OR(UPPER(TRIM('01_raw_data'!AD478))="PART TIME", UPPER(TRIM('01_raw_data'!AD478))="PART-TIME"), "Part Time")))), "Check")</f>
        <v>Full Time</v>
      </c>
      <c r="AF475">
        <f>IFERROR(IF(AND(VALUE('01_raw_data'!AE478)&gt;=0,VALUE('01_raw_data'!AE478)&lt;=100), VALUE('01_raw_data'!AE478), "Check"), "Check")</f>
        <v>75</v>
      </c>
    </row>
    <row r="476" spans="1:32" x14ac:dyDescent="0.2">
      <c r="A476" t="str">
        <f>"E"&amp;TEXT(VALUE(SUBSTITUTE(UPPER(TRIM('01_raw_data'!A479)),"E","")),"0000")</f>
        <v>E0475</v>
      </c>
      <c r="B476" t="str">
        <f>IF('01_raw_data'!B479="", "", PROPER(TRIM('01_raw_data'!B479)))</f>
        <v>Oliwia Smith</v>
      </c>
      <c r="C476" t="str">
        <f>_xlfn.XLOOKUP(PROPER(TRIM('01_raw_data'!C479)),'03_lookups'!$A$4:$A$9,'03_lookups'!$B$4:$B$9,"Needs Review")</f>
        <v>Male</v>
      </c>
      <c r="D476">
        <f>VALUE('01_raw_data'!D479)</f>
        <v>44</v>
      </c>
      <c r="E476" s="17">
        <f>IF(OR('01_raw_data'!E479="", LOWER(TRIM('01_raw_data'!E479))="not available"), "Missing", '01_raw_data'!E479)</f>
        <v>30065</v>
      </c>
      <c r="F476" t="str">
        <f t="shared" si="7"/>
        <v>Valid</v>
      </c>
      <c r="G476" t="str">
        <f>_xlfn.XLOOKUP(UPPER(TRIM('01_raw_data'!F479)),'04_departments'!A479:A534,'04_departments'!C479:C534,"Needs Review")</f>
        <v>Needs Review</v>
      </c>
      <c r="H476" t="str">
        <f>_xlfn.XLOOKUP('01_clean_data'!G476, '04_departments'!$C$5:$C$60,'04_departments'!$D$5:$D$60,"Needs Review")</f>
        <v>Needs Review</v>
      </c>
      <c r="I476" t="str">
        <f>PROPER(TRIM('01_raw_data'!H479))</f>
        <v>Support Specialist</v>
      </c>
      <c r="J476" t="str">
        <f>IFERROR(UPPER('01_raw_data'!I479), "")</f>
        <v>L4</v>
      </c>
      <c r="K476" t="str">
        <f>IFERROR(UPPER('01_raw_data'!J479), "")</f>
        <v>M055</v>
      </c>
      <c r="L476" t="str">
        <f>IFERROR(VLOOKUP(K476,'05_manager_mapping'!$A$5:$B$64,2), "Missing")</f>
        <v>Lucas Thomas</v>
      </c>
      <c r="M476" t="str">
        <f>IFERROR(_xlfn.XLOOKUP('01_raw_data'!L479,'06_location_master'!$B$5:$B$60,'06_location_master'!$C$5:$C$60), "Missing Location")</f>
        <v>Valencia</v>
      </c>
      <c r="N476" t="str">
        <f>IFERROR(_xlfn.XLOOKUP(M476,'06_location_master'!$C$5:$C$60,'06_location_master'!$D$5:$D$60), "Missing Country")</f>
        <v>Spain</v>
      </c>
      <c r="O476" t="str">
        <f>IFERROR(_xlfn.XLOOKUP(M476,'06_location_master'!$C$5:$C$60,'06_location_master'!$E$5:$E$60), "Missing State")</f>
        <v>Valencian Community</v>
      </c>
      <c r="P476" s="17">
        <f>IFERROR(--'01_raw_data'!O479,"Missing Date")</f>
        <v>45634</v>
      </c>
      <c r="Q476" s="17" t="str">
        <f>IF(TRIM('01_raw_data'!P479)="","", IFERROR('01_raw_data'!P479, "check"))</f>
        <v/>
      </c>
      <c r="R476" t="str">
        <f>IFERROR(IF(OR(UPPER(TRIM('01_raw_data'!Q479))="A",UPPER(TRIM('01_raw_data'!Q479)="ACTVE"),UPPER(TRIM('01_raw_data'!Q479))="ACTIVE"), "Active", IF(OR(UPPER(TRIM('01_raw_data'!Q479)="INACTIVE"),UPPER(TRIM('01_raw_data'!Q479))="INACTVE"),"Inactive",IF(OR(UPPER(TRIM('01_raw_data'!Q479))="EXITED"), "Exited", IF(OR(UPPER(TRIM('01_raw_data'!Q479))="TERMINATED"), "Terminated", IF(OR(UPPER(TRIM('01_raw_data'!Q479))="LEFT"),"Left",IF(OR(UPPER(TRIM('01_raw_data'!Q479))="RESIGNED"),"Resigned")))))),"Check")</f>
        <v>Active</v>
      </c>
      <c r="S476" s="19">
        <f>IFERROR(IF(VALUE('01_raw_data'!R479)&gt;0,VALUE('01_raw_data'!R479),"Check"),"Check")</f>
        <v>76000</v>
      </c>
      <c r="T476" s="19">
        <f>IFERROR(IF(VALUE('01_raw_data'!S479)&gt;0, VALUE('01_raw_data'!S479), "Check"), "Check")</f>
        <v>1500</v>
      </c>
      <c r="U476">
        <f>IFERROR(VLOOKUP(UPPER(TRIM('01_raw_data'!T479)),'07_performance_master'!$A$5:$B$14,2,FALSE),"Check")</f>
        <v>2</v>
      </c>
      <c r="V476">
        <f>IFERROR(IF(VALUE('01_raw_data'!U479)&gt;0,VALUE('01_raw_data'!U479),"Check"),"Check")</f>
        <v>24</v>
      </c>
      <c r="W476">
        <f>IFERROR(IF(VALUE('01_raw_data'!V479)&gt;=0, VALUE('01_raw_data'!V479), "Check"), "Check")</f>
        <v>11</v>
      </c>
      <c r="X476">
        <f>IFERROR(IF(VALUE('01_raw_data'!W479)&gt;=0, VALUE('01_raw_data'!W479),"Check"), "Check")</f>
        <v>14</v>
      </c>
      <c r="Y476">
        <f>IFERROR(IF(AND(VALUE('01_raw_data'!X479)&gt;=0, VALUE('01_raw_data'!X479)&lt;=100), VALUE('01_raw_data'!X479), "Check"), "Check")</f>
        <v>32</v>
      </c>
      <c r="Z476" t="str">
        <f>IFERROR(IF(OR(UPPER(TRIM('01_raw_data'!Y479))="YES", UPPER(TRIM('01_raw_data'!Y479))="PROMOTED"),"Promoted", IF(OR(UPPER(TRIM('01_raw_data'!Y479))="NO",UPPER(TRIM('01_raw_data'!Y479))="NOT PROMOTED"), "Not Promoted", "Check")),"Check")</f>
        <v>Not Promoted</v>
      </c>
      <c r="AA476" t="str">
        <f>IFERROR(PROPER(TRIM('01_raw_data'!Z479)), "")</f>
        <v>Master'S</v>
      </c>
      <c r="AB476" t="str">
        <f>IFERROR(PROPER(TRIM('01_raw_data'!AA479)),"")</f>
        <v>Company Careers Page</v>
      </c>
      <c r="AC476" t="str">
        <f>IFERROR(IF(UPPER(TRIM('01_raw_data'!AB479))="HYBRID","Hybrid",IF(OR(UPPER(TRIM('01_raw_data'!AB479))="REMOTE",UPPER(TRIM('01_raw_data'!AB479))="WFH",UPPER(TRIM('01_raw_data'!AB479))="WORK FROM HOME"),"Remote",IF(OR(UPPER(TRIM('01_raw_data'!AB479))="ONSITE",UPPER(TRIM('01_raw_data'!AB479))="ON-SITE",UPPER(TRIM('01_raw_data'!AB479))="OFFICE"),"Office"))),"Check")</f>
        <v>Hybrid</v>
      </c>
      <c r="AD476" t="str">
        <f>IFERROR(VLOOKUP(UPPER(TRIM('01_raw_data'!AC479)),'09_cost_center'!$A$5:$E$19,1,FALSE), "Check")</f>
        <v>EU-CC202</v>
      </c>
      <c r="AE476" t="str">
        <f>IFERROR(IF(OR(UPPER(TRIM('01_raw_data'!AD479))="CONTRACT", UPPER(TRIM('01_raw_data'!AD479))="CONTRACTOR"), "Contract", IF(OR(PROPER(TRIM('01_raw_data'!AD479))="FTE", UPPER(TRIM('01_raw_data'!AD479))="FULL TIME", UPPER(TRIM('01_raw_data'!AD479))="FULL-TIME"), "Full Time", IF(OR(UPPER(TRIM('01_raw_data'!AD479))="INTERN", UPPER(TRIM('01_raw_data'!AD479))="INTERNSHIP"), "Intern", IF(OR(UPPER(TRIM('01_raw_data'!AD479))="PART TIME", UPPER(TRIM('01_raw_data'!AD479))="PART-TIME"), "Part Time")))), "Check")</f>
        <v>Full Time</v>
      </c>
      <c r="AF476">
        <f>IFERROR(IF(AND(VALUE('01_raw_data'!AE479)&gt;=0,VALUE('01_raw_data'!AE479)&lt;=100), VALUE('01_raw_data'!AE479), "Check"), "Check")</f>
        <v>38.200000000000003</v>
      </c>
    </row>
    <row r="477" spans="1:32" x14ac:dyDescent="0.2">
      <c r="A477" t="str">
        <f>"E"&amp;TEXT(VALUE(SUBSTITUTE(UPPER(TRIM('01_raw_data'!A480)),"E","")),"0000")</f>
        <v>E0476</v>
      </c>
      <c r="B477" t="str">
        <f>IF('01_raw_data'!B480="", "", PROPER(TRIM('01_raw_data'!B480)))</f>
        <v>Adam Gonzalez</v>
      </c>
      <c r="C477" t="str">
        <f>_xlfn.XLOOKUP(PROPER(TRIM('01_raw_data'!C480)),'03_lookups'!$A$4:$A$9,'03_lookups'!$B$4:$B$9,"Needs Review")</f>
        <v>Female</v>
      </c>
      <c r="D477">
        <f>VALUE('01_raw_data'!D480)</f>
        <v>59</v>
      </c>
      <c r="E477" s="17">
        <f>IF(OR('01_raw_data'!E480="", LOWER(TRIM('01_raw_data'!E480))="not available"), "Missing", '01_raw_data'!E480)</f>
        <v>24624</v>
      </c>
      <c r="F477" t="str">
        <f t="shared" si="7"/>
        <v>Valid</v>
      </c>
      <c r="G477" t="str">
        <f>_xlfn.XLOOKUP(UPPER(TRIM('01_raw_data'!F480)),'04_departments'!A480:A535,'04_departments'!C480:C535,"Needs Review")</f>
        <v>Needs Review</v>
      </c>
      <c r="H477" t="str">
        <f>_xlfn.XLOOKUP('01_clean_data'!G477, '04_departments'!$C$5:$C$60,'04_departments'!$D$5:$D$60,"Needs Review")</f>
        <v>Needs Review</v>
      </c>
      <c r="I477" t="str">
        <f>PROPER(TRIM('01_raw_data'!H480))</f>
        <v>Product Manager</v>
      </c>
      <c r="J477" t="str">
        <f>IFERROR(UPPER('01_raw_data'!I480), "")</f>
        <v>L3</v>
      </c>
      <c r="K477" t="str">
        <f>IFERROR(UPPER('01_raw_data'!J480), "")</f>
        <v>M038</v>
      </c>
      <c r="L477" t="str">
        <f>IFERROR(VLOOKUP(K477,'05_manager_mapping'!$A$5:$B$64,2), "Missing")</f>
        <v>Sophia Moreau</v>
      </c>
      <c r="M477" t="str">
        <f>IFERROR(_xlfn.XLOOKUP('01_raw_data'!L480,'06_location_master'!$B$5:$B$60,'06_location_master'!$C$5:$C$60), "Missing Location")</f>
        <v>Frankfurt</v>
      </c>
      <c r="N477" t="str">
        <f>IFERROR(_xlfn.XLOOKUP(M477,'06_location_master'!$C$5:$C$60,'06_location_master'!$D$5:$D$60), "Missing Country")</f>
        <v>Germany</v>
      </c>
      <c r="O477" t="str">
        <f>IFERROR(_xlfn.XLOOKUP(M477,'06_location_master'!$C$5:$C$60,'06_location_master'!$E$5:$E$60), "Missing State")</f>
        <v>Hesse</v>
      </c>
      <c r="P477" s="17">
        <f>IFERROR(--'01_raw_data'!O480,"Missing Date")</f>
        <v>44581</v>
      </c>
      <c r="Q477" s="17" t="str">
        <f>IF(TRIM('01_raw_data'!P480)="","", IFERROR('01_raw_data'!P480, "check"))</f>
        <v/>
      </c>
      <c r="R477" t="str">
        <f>IFERROR(IF(OR(UPPER(TRIM('01_raw_data'!Q480))="A",UPPER(TRIM('01_raw_data'!Q480)="ACTVE"),UPPER(TRIM('01_raw_data'!Q480))="ACTIVE"), "Active", IF(OR(UPPER(TRIM('01_raw_data'!Q480)="INACTIVE"),UPPER(TRIM('01_raw_data'!Q480))="INACTVE"),"Inactive",IF(OR(UPPER(TRIM('01_raw_data'!Q480))="EXITED"), "Exited", IF(OR(UPPER(TRIM('01_raw_data'!Q480))="TERMINATED"), "Terminated", IF(OR(UPPER(TRIM('01_raw_data'!Q480))="LEFT"),"Left",IF(OR(UPPER(TRIM('01_raw_data'!Q480))="RESIGNED"),"Resigned")))))),"Check")</f>
        <v>Active</v>
      </c>
      <c r="S477" s="19">
        <f>IFERROR(IF(VALUE('01_raw_data'!R480)&gt;0,VALUE('01_raw_data'!R480),"Check"),"Check")</f>
        <v>78000</v>
      </c>
      <c r="T477" s="19">
        <f>IFERROR(IF(VALUE('01_raw_data'!S480)&gt;0, VALUE('01_raw_data'!S480), "Check"), "Check")</f>
        <v>1600</v>
      </c>
      <c r="U477">
        <f>IFERROR(VLOOKUP(UPPER(TRIM('01_raw_data'!T480)),'07_performance_master'!$A$5:$B$14,2,FALSE),"Check")</f>
        <v>2</v>
      </c>
      <c r="V477">
        <f>IFERROR(IF(VALUE('01_raw_data'!U480)&gt;0,VALUE('01_raw_data'!U480),"Check"),"Check")</f>
        <v>25</v>
      </c>
      <c r="W477">
        <f>IFERROR(IF(VALUE('01_raw_data'!V480)&gt;=0, VALUE('01_raw_data'!V480), "Check"), "Check")</f>
        <v>23</v>
      </c>
      <c r="X477">
        <f>IFERROR(IF(VALUE('01_raw_data'!W480)&gt;=0, VALUE('01_raw_data'!W480),"Check"), "Check")</f>
        <v>19</v>
      </c>
      <c r="Y477">
        <f>IFERROR(IF(AND(VALUE('01_raw_data'!X480)&gt;=0, VALUE('01_raw_data'!X480)&lt;=100), VALUE('01_raw_data'!X480), "Check"), "Check")</f>
        <v>59</v>
      </c>
      <c r="Z477" t="str">
        <f>IFERROR(IF(OR(UPPER(TRIM('01_raw_data'!Y480))="YES", UPPER(TRIM('01_raw_data'!Y480))="PROMOTED"),"Promoted", IF(OR(UPPER(TRIM('01_raw_data'!Y480))="NO",UPPER(TRIM('01_raw_data'!Y480))="NOT PROMOTED"), "Not Promoted", "Check")),"Check")</f>
        <v>Not Promoted</v>
      </c>
      <c r="AA477" t="str">
        <f>IFERROR(PROPER(TRIM('01_raw_data'!Z480)), "")</f>
        <v>Diploma</v>
      </c>
      <c r="AB477" t="str">
        <f>IFERROR(PROPER(TRIM('01_raw_data'!AA480)),"")</f>
        <v>Company Careers Page</v>
      </c>
      <c r="AC477" t="str">
        <f>IFERROR(IF(UPPER(TRIM('01_raw_data'!AB480))="HYBRID","Hybrid",IF(OR(UPPER(TRIM('01_raw_data'!AB480))="REMOTE",UPPER(TRIM('01_raw_data'!AB480))="WFH",UPPER(TRIM('01_raw_data'!AB480))="WORK FROM HOME"),"Remote",IF(OR(UPPER(TRIM('01_raw_data'!AB480))="ONSITE",UPPER(TRIM('01_raw_data'!AB480))="ON-SITE",UPPER(TRIM('01_raw_data'!AB480))="OFFICE"),"Office"))),"Check")</f>
        <v>Hybrid</v>
      </c>
      <c r="AD477" t="str">
        <f>IFERROR(VLOOKUP(UPPER(TRIM('01_raw_data'!AC480)),'09_cost_center'!$A$5:$E$19,1,FALSE), "Check")</f>
        <v>EU-CC102</v>
      </c>
      <c r="AE477" t="str">
        <f>IFERROR(IF(OR(UPPER(TRIM('01_raw_data'!AD480))="CONTRACT", UPPER(TRIM('01_raw_data'!AD480))="CONTRACTOR"), "Contract", IF(OR(PROPER(TRIM('01_raw_data'!AD480))="FTE", UPPER(TRIM('01_raw_data'!AD480))="FULL TIME", UPPER(TRIM('01_raw_data'!AD480))="FULL-TIME"), "Full Time", IF(OR(UPPER(TRIM('01_raw_data'!AD480))="INTERN", UPPER(TRIM('01_raw_data'!AD480))="INTERNSHIP"), "Intern", IF(OR(UPPER(TRIM('01_raw_data'!AD480))="PART TIME", UPPER(TRIM('01_raw_data'!AD480))="PART-TIME"), "Part Time")))), "Check")</f>
        <v>Full Time</v>
      </c>
      <c r="AF477">
        <f>IFERROR(IF(AND(VALUE('01_raw_data'!AE480)&gt;=0,VALUE('01_raw_data'!AE480)&lt;=100), VALUE('01_raw_data'!AE480), "Check"), "Check")</f>
        <v>45.4</v>
      </c>
    </row>
    <row r="478" spans="1:32" x14ac:dyDescent="0.2">
      <c r="A478" t="str">
        <f>"E"&amp;TEXT(VALUE(SUBSTITUTE(UPPER(TRIM('01_raw_data'!A481)),"E","")),"0000")</f>
        <v>E0477</v>
      </c>
      <c r="B478" t="str">
        <f>IF('01_raw_data'!B481="", "", PROPER(TRIM('01_raw_data'!B481)))</f>
        <v>Tess Mulder</v>
      </c>
      <c r="C478" t="str">
        <f>_xlfn.XLOOKUP(PROPER(TRIM('01_raw_data'!C481)),'03_lookups'!$A$4:$A$9,'03_lookups'!$B$4:$B$9,"Needs Review")</f>
        <v>Male</v>
      </c>
      <c r="D478">
        <f>VALUE('01_raw_data'!D481)</f>
        <v>52</v>
      </c>
      <c r="E478" s="17">
        <f>IF(OR('01_raw_data'!E481="", LOWER(TRIM('01_raw_data'!E481))="not available"), "Missing", '01_raw_data'!E481)</f>
        <v>27177</v>
      </c>
      <c r="F478" t="str">
        <f t="shared" si="7"/>
        <v>Valid</v>
      </c>
      <c r="G478" t="str">
        <f>_xlfn.XLOOKUP(UPPER(TRIM('01_raw_data'!F481)),'04_departments'!A481:A536,'04_departments'!C481:C536,"Needs Review")</f>
        <v>Needs Review</v>
      </c>
      <c r="H478" t="str">
        <f>_xlfn.XLOOKUP('01_clean_data'!G478, '04_departments'!$C$5:$C$60,'04_departments'!$D$5:$D$60,"Needs Review")</f>
        <v>Needs Review</v>
      </c>
      <c r="I478" t="str">
        <f>PROPER(TRIM('01_raw_data'!H481))</f>
        <v>Bi Analyst</v>
      </c>
      <c r="J478" t="str">
        <f>IFERROR(UPPER('01_raw_data'!I481), "")</f>
        <v xml:space="preserve"> L6 </v>
      </c>
      <c r="K478" t="str">
        <f>IFERROR(UPPER('01_raw_data'!J481), "")</f>
        <v>M020</v>
      </c>
      <c r="L478" t="str">
        <f>IFERROR(VLOOKUP(K478,'05_manager_mapping'!$A$5:$B$64,2), "Missing")</f>
        <v>Alessandro Lewandowski</v>
      </c>
      <c r="M478" t="str">
        <f>IFERROR(_xlfn.XLOOKUP('01_raw_data'!L481,'06_location_master'!$B$5:$B$60,'06_location_master'!$C$5:$C$60), "Missing Location")</f>
        <v>Paris</v>
      </c>
      <c r="N478" t="str">
        <f>IFERROR(_xlfn.XLOOKUP(M478,'06_location_master'!$C$5:$C$60,'06_location_master'!$D$5:$D$60), "Missing Country")</f>
        <v>France</v>
      </c>
      <c r="O478" t="str">
        <f>IFERROR(_xlfn.XLOOKUP(M478,'06_location_master'!$C$5:$C$60,'06_location_master'!$E$5:$E$60), "Missing State")</f>
        <v>Ile-de-France</v>
      </c>
      <c r="P478" s="17">
        <f>IFERROR(--'01_raw_data'!O481,"Missing Date")</f>
        <v>44607</v>
      </c>
      <c r="Q478" s="17" t="str">
        <f>IF(TRIM('01_raw_data'!P481)="","", IFERROR('01_raw_data'!P481, "check"))</f>
        <v/>
      </c>
      <c r="R478" t="str">
        <f>IFERROR(IF(OR(UPPER(TRIM('01_raw_data'!Q481))="A",UPPER(TRIM('01_raw_data'!Q481)="ACTVE"),UPPER(TRIM('01_raw_data'!Q481))="ACTIVE"), "Active", IF(OR(UPPER(TRIM('01_raw_data'!Q481)="INACTIVE"),UPPER(TRIM('01_raw_data'!Q481))="INACTVE"),"Inactive",IF(OR(UPPER(TRIM('01_raw_data'!Q481))="EXITED"), "Exited", IF(OR(UPPER(TRIM('01_raw_data'!Q481))="TERMINATED"), "Terminated", IF(OR(UPPER(TRIM('01_raw_data'!Q481))="LEFT"),"Left",IF(OR(UPPER(TRIM('01_raw_data'!Q481))="RESIGNED"),"Resigned")))))),"Check")</f>
        <v>Active</v>
      </c>
      <c r="S478" s="19">
        <f>IFERROR(IF(VALUE('01_raw_data'!R481)&gt;0,VALUE('01_raw_data'!R481),"Check"),"Check")</f>
        <v>184000</v>
      </c>
      <c r="T478" s="19">
        <f>IFERROR(IF(VALUE('01_raw_data'!S481)&gt;0, VALUE('01_raw_data'!S481), "Check"), "Check")</f>
        <v>18400</v>
      </c>
      <c r="U478">
        <f>IFERROR(VLOOKUP(UPPER(TRIM('01_raw_data'!T481)),'07_performance_master'!$A$5:$B$14,2,FALSE),"Check")</f>
        <v>4</v>
      </c>
      <c r="V478">
        <f>IFERROR(IF(VALUE('01_raw_data'!U481)&gt;0,VALUE('01_raw_data'!U481),"Check"),"Check")</f>
        <v>17</v>
      </c>
      <c r="W478">
        <f>IFERROR(IF(VALUE('01_raw_data'!V481)&gt;=0, VALUE('01_raw_data'!V481), "Check"), "Check")</f>
        <v>9</v>
      </c>
      <c r="X478">
        <f>IFERROR(IF(VALUE('01_raw_data'!W481)&gt;=0, VALUE('01_raw_data'!W481),"Check"), "Check")</f>
        <v>13</v>
      </c>
      <c r="Y478">
        <f>IFERROR(IF(AND(VALUE('01_raw_data'!X481)&gt;=0, VALUE('01_raw_data'!X481)&lt;=100), VALUE('01_raw_data'!X481), "Check"), "Check")</f>
        <v>63</v>
      </c>
      <c r="Z478" t="str">
        <f>IFERROR(IF(OR(UPPER(TRIM('01_raw_data'!Y481))="YES", UPPER(TRIM('01_raw_data'!Y481))="PROMOTED"),"Promoted", IF(OR(UPPER(TRIM('01_raw_data'!Y481))="NO",UPPER(TRIM('01_raw_data'!Y481))="NOT PROMOTED"), "Not Promoted", "Check")),"Check")</f>
        <v>Promoted</v>
      </c>
      <c r="AA478" t="str">
        <f>IFERROR(PROPER(TRIM('01_raw_data'!Z481)), "")</f>
        <v>Bachelor'S</v>
      </c>
      <c r="AB478" t="str">
        <f>IFERROR(PROPER(TRIM('01_raw_data'!AA481)),"")</f>
        <v>European Job Board</v>
      </c>
      <c r="AC478" t="str">
        <f>IFERROR(IF(UPPER(TRIM('01_raw_data'!AB481))="HYBRID","Hybrid",IF(OR(UPPER(TRIM('01_raw_data'!AB481))="REMOTE",UPPER(TRIM('01_raw_data'!AB481))="WFH",UPPER(TRIM('01_raw_data'!AB481))="WORK FROM HOME"),"Remote",IF(OR(UPPER(TRIM('01_raw_data'!AB481))="ONSITE",UPPER(TRIM('01_raw_data'!AB481))="ON-SITE",UPPER(TRIM('01_raw_data'!AB481))="OFFICE"),"Office"))),"Check")</f>
        <v>Office</v>
      </c>
      <c r="AD478" t="str">
        <f>IFERROR(VLOOKUP(UPPER(TRIM('01_raw_data'!AC481)),'09_cost_center'!$A$5:$E$19,1,FALSE), "Check")</f>
        <v>EU-CC103</v>
      </c>
      <c r="AE478" t="str">
        <f>IFERROR(IF(OR(UPPER(TRIM('01_raw_data'!AD481))="CONTRACT", UPPER(TRIM('01_raw_data'!AD481))="CONTRACTOR"), "Contract", IF(OR(PROPER(TRIM('01_raw_data'!AD481))="FTE", UPPER(TRIM('01_raw_data'!AD481))="FULL TIME", UPPER(TRIM('01_raw_data'!AD481))="FULL-TIME"), "Full Time", IF(OR(UPPER(TRIM('01_raw_data'!AD481))="INTERN", UPPER(TRIM('01_raw_data'!AD481))="INTERNSHIP"), "Intern", IF(OR(UPPER(TRIM('01_raw_data'!AD481))="PART TIME", UPPER(TRIM('01_raw_data'!AD481))="PART-TIME"), "Part Time")))), "Check")</f>
        <v>Full Time</v>
      </c>
      <c r="AF478">
        <f>IFERROR(IF(AND(VALUE('01_raw_data'!AE481)&gt;=0,VALUE('01_raw_data'!AE481)&lt;=100), VALUE('01_raw_data'!AE481), "Check"), "Check")</f>
        <v>65.8</v>
      </c>
    </row>
    <row r="479" spans="1:32" x14ac:dyDescent="0.2">
      <c r="A479" t="str">
        <f>"E"&amp;TEXT(VALUE(SUBSTITUTE(UPPER(TRIM('01_raw_data'!A482)),"E","")),"0000")</f>
        <v>E0478</v>
      </c>
      <c r="B479" t="str">
        <f>IF('01_raw_data'!B482="", "", PROPER(TRIM('01_raw_data'!B482)))</f>
        <v>Alessandro Bianchi</v>
      </c>
      <c r="C479" t="str">
        <f>_xlfn.XLOOKUP(PROPER(TRIM('01_raw_data'!C482)),'03_lookups'!$A$4:$A$9,'03_lookups'!$B$4:$B$9,"Needs Review")</f>
        <v>Female</v>
      </c>
      <c r="D479">
        <f>VALUE('01_raw_data'!D482)</f>
        <v>41</v>
      </c>
      <c r="E479" s="17">
        <f>IF(OR('01_raw_data'!E482="", LOWER(TRIM('01_raw_data'!E482))="not available"), "Missing", '01_raw_data'!E482)</f>
        <v>30995</v>
      </c>
      <c r="F479" t="str">
        <f t="shared" si="7"/>
        <v>Valid</v>
      </c>
      <c r="G479" t="str">
        <f>_xlfn.XLOOKUP(UPPER(TRIM('01_raw_data'!F482)),'04_departments'!A482:A537,'04_departments'!C482:C537,"Needs Review")</f>
        <v>Needs Review</v>
      </c>
      <c r="H479" t="str">
        <f>_xlfn.XLOOKUP('01_clean_data'!G479, '04_departments'!$C$5:$C$60,'04_departments'!$D$5:$D$60,"Needs Review")</f>
        <v>Needs Review</v>
      </c>
      <c r="I479" t="str">
        <f>PROPER(TRIM('01_raw_data'!H482))</f>
        <v>Senior Data Analyst</v>
      </c>
      <c r="J479" t="str">
        <f>IFERROR(UPPER('01_raw_data'!I482), "")</f>
        <v>L3</v>
      </c>
      <c r="K479" t="str">
        <f>IFERROR(UPPER('01_raw_data'!J482), "")</f>
        <v>M058</v>
      </c>
      <c r="L479" t="str">
        <f>IFERROR(VLOOKUP(K479,'05_manager_mapping'!$A$5:$B$64,2), "Missing")</f>
        <v>Lukas Esposito</v>
      </c>
      <c r="M479" t="str">
        <f>IFERROR(_xlfn.XLOOKUP('01_raw_data'!L482,'06_location_master'!$B$5:$B$60,'06_location_master'!$C$5:$C$60), "Missing Location")</f>
        <v>Amsterdam</v>
      </c>
      <c r="N479" t="str">
        <f>IFERROR(_xlfn.XLOOKUP(M479,'06_location_master'!$C$5:$C$60,'06_location_master'!$D$5:$D$60), "Missing Country")</f>
        <v>Netherlands</v>
      </c>
      <c r="O479" t="str">
        <f>IFERROR(_xlfn.XLOOKUP(M479,'06_location_master'!$C$5:$C$60,'06_location_master'!$E$5:$E$60), "Missing State")</f>
        <v>North Holland</v>
      </c>
      <c r="P479" s="17">
        <f>IFERROR(--'01_raw_data'!O482,"Missing Date")</f>
        <v>45637</v>
      </c>
      <c r="Q479" s="17" t="str">
        <f>IF(TRIM('01_raw_data'!P482)="","", IFERROR('01_raw_data'!P482, "check"))</f>
        <v/>
      </c>
      <c r="R479" t="str">
        <f>IFERROR(IF(OR(UPPER(TRIM('01_raw_data'!Q482))="A",UPPER(TRIM('01_raw_data'!Q482)="ACTVE"),UPPER(TRIM('01_raw_data'!Q482))="ACTIVE"), "Active", IF(OR(UPPER(TRIM('01_raw_data'!Q482)="INACTIVE"),UPPER(TRIM('01_raw_data'!Q482))="INACTVE"),"Inactive",IF(OR(UPPER(TRIM('01_raw_data'!Q482))="EXITED"), "Exited", IF(OR(UPPER(TRIM('01_raw_data'!Q482))="TERMINATED"), "Terminated", IF(OR(UPPER(TRIM('01_raw_data'!Q482))="LEFT"),"Left",IF(OR(UPPER(TRIM('01_raw_data'!Q482))="RESIGNED"),"Resigned")))))),"Check")</f>
        <v>Active</v>
      </c>
      <c r="S479" s="19">
        <f>IFERROR(IF(VALUE('01_raw_data'!R482)&gt;0,VALUE('01_raw_data'!R482),"Check"),"Check")</f>
        <v>93000</v>
      </c>
      <c r="T479" s="19">
        <f>IFERROR(IF(VALUE('01_raw_data'!S482)&gt;0, VALUE('01_raw_data'!S482), "Check"), "Check")</f>
        <v>1900</v>
      </c>
      <c r="U479">
        <f>IFERROR(VLOOKUP(UPPER(TRIM('01_raw_data'!T482)),'07_performance_master'!$A$5:$B$14,2,FALSE),"Check")</f>
        <v>2</v>
      </c>
      <c r="V479">
        <f>IFERROR(IF(VALUE('01_raw_data'!U482)&gt;0,VALUE('01_raw_data'!U482),"Check"),"Check")</f>
        <v>29</v>
      </c>
      <c r="W479">
        <f>IFERROR(IF(VALUE('01_raw_data'!V482)&gt;=0, VALUE('01_raw_data'!V482), "Check"), "Check")</f>
        <v>21</v>
      </c>
      <c r="X479">
        <f>IFERROR(IF(VALUE('01_raw_data'!W482)&gt;=0, VALUE('01_raw_data'!W482),"Check"), "Check")</f>
        <v>13</v>
      </c>
      <c r="Y479">
        <f>IFERROR(IF(AND(VALUE('01_raw_data'!X482)&gt;=0, VALUE('01_raw_data'!X482)&lt;=100), VALUE('01_raw_data'!X482), "Check"), "Check")</f>
        <v>33</v>
      </c>
      <c r="Z479" t="str">
        <f>IFERROR(IF(OR(UPPER(TRIM('01_raw_data'!Y482))="YES", UPPER(TRIM('01_raw_data'!Y482))="PROMOTED"),"Promoted", IF(OR(UPPER(TRIM('01_raw_data'!Y482))="NO",UPPER(TRIM('01_raw_data'!Y482))="NOT PROMOTED"), "Not Promoted", "Check")),"Check")</f>
        <v>Not Promoted</v>
      </c>
      <c r="AA479" t="str">
        <f>IFERROR(PROPER(TRIM('01_raw_data'!Z482)), "")</f>
        <v>Diploma</v>
      </c>
      <c r="AB479" t="str">
        <f>IFERROR(PROPER(TRIM('01_raw_data'!AA482)),"")</f>
        <v>Linkedin</v>
      </c>
      <c r="AC479" t="str">
        <f>IFERROR(IF(UPPER(TRIM('01_raw_data'!AB482))="HYBRID","Hybrid",IF(OR(UPPER(TRIM('01_raw_data'!AB482))="REMOTE",UPPER(TRIM('01_raw_data'!AB482))="WFH",UPPER(TRIM('01_raw_data'!AB482))="WORK FROM HOME"),"Remote",IF(OR(UPPER(TRIM('01_raw_data'!AB482))="ONSITE",UPPER(TRIM('01_raw_data'!AB482))="ON-SITE",UPPER(TRIM('01_raw_data'!AB482))="OFFICE"),"Office"))),"Check")</f>
        <v>Hybrid</v>
      </c>
      <c r="AD479" t="str">
        <f>IFERROR(VLOOKUP(UPPER(TRIM('01_raw_data'!AC482)),'09_cost_center'!$A$5:$E$19,1,FALSE), "Check")</f>
        <v>EU-CC103</v>
      </c>
      <c r="AE479" t="str">
        <f>IFERROR(IF(OR(UPPER(TRIM('01_raw_data'!AD482))="CONTRACT", UPPER(TRIM('01_raw_data'!AD482))="CONTRACTOR"), "Contract", IF(OR(PROPER(TRIM('01_raw_data'!AD482))="FTE", UPPER(TRIM('01_raw_data'!AD482))="FULL TIME", UPPER(TRIM('01_raw_data'!AD482))="FULL-TIME"), "Full Time", IF(OR(UPPER(TRIM('01_raw_data'!AD482))="INTERN", UPPER(TRIM('01_raw_data'!AD482))="INTERNSHIP"), "Intern", IF(OR(UPPER(TRIM('01_raw_data'!AD482))="PART TIME", UPPER(TRIM('01_raw_data'!AD482))="PART-TIME"), "Part Time")))), "Check")</f>
        <v>Part Time</v>
      </c>
      <c r="AF479">
        <f>IFERROR(IF(AND(VALUE('01_raw_data'!AE482)&gt;=0,VALUE('01_raw_data'!AE482)&lt;=100), VALUE('01_raw_data'!AE482), "Check"), "Check")</f>
        <v>40.299999999999997</v>
      </c>
    </row>
    <row r="480" spans="1:32" x14ac:dyDescent="0.2">
      <c r="A480" t="str">
        <f>"E"&amp;TEXT(VALUE(SUBSTITUTE(UPPER(TRIM('01_raw_data'!A483)),"E","")),"0000")</f>
        <v>E0479</v>
      </c>
      <c r="B480" t="str">
        <f>IF('01_raw_data'!B483="", "", PROPER(TRIM('01_raw_data'!B483)))</f>
        <v>Maja Bakker</v>
      </c>
      <c r="C480" t="str">
        <f>_xlfn.XLOOKUP(PROPER(TRIM('01_raw_data'!C483)),'03_lookups'!$A$4:$A$9,'03_lookups'!$B$4:$B$9,"Needs Review")</f>
        <v>Male</v>
      </c>
      <c r="D480">
        <f>VALUE('01_raw_data'!D483)</f>
        <v>61</v>
      </c>
      <c r="E480" s="17">
        <f>IF(OR('01_raw_data'!E483="", LOWER(TRIM('01_raw_data'!E483))="not available"), "Missing", '01_raw_data'!E483)</f>
        <v>23675</v>
      </c>
      <c r="F480" t="str">
        <f t="shared" si="7"/>
        <v>Valid</v>
      </c>
      <c r="G480" t="str">
        <f>_xlfn.XLOOKUP(UPPER(TRIM('01_raw_data'!F483)),'04_departments'!A483:A538,'04_departments'!C483:C538,"Needs Review")</f>
        <v>Needs Review</v>
      </c>
      <c r="H480" t="str">
        <f>_xlfn.XLOOKUP('01_clean_data'!G480, '04_departments'!$C$5:$C$60,'04_departments'!$D$5:$D$60,"Needs Review")</f>
        <v>Needs Review</v>
      </c>
      <c r="I480" t="str">
        <f>PROPER(TRIM('01_raw_data'!H483))</f>
        <v>Account Executive</v>
      </c>
      <c r="J480" t="str">
        <f>IFERROR(UPPER('01_raw_data'!I483), "")</f>
        <v>L3</v>
      </c>
      <c r="K480" t="str">
        <f>IFERROR(UPPER('01_raw_data'!J483), "")</f>
        <v>M004</v>
      </c>
      <c r="L480" t="str">
        <f>IFERROR(VLOOKUP(K480,'05_manager_mapping'!$A$5:$B$64,2), "Missing")</f>
        <v>Giovanni Leroy</v>
      </c>
      <c r="M480" t="str">
        <f>IFERROR(_xlfn.XLOOKUP('01_raw_data'!L483,'06_location_master'!$B$5:$B$60,'06_location_master'!$C$5:$C$60), "Missing Location")</f>
        <v>Rome</v>
      </c>
      <c r="N480" t="str">
        <f>IFERROR(_xlfn.XLOOKUP(M480,'06_location_master'!$C$5:$C$60,'06_location_master'!$D$5:$D$60), "Missing Country")</f>
        <v>Italy</v>
      </c>
      <c r="O480" t="str">
        <f>IFERROR(_xlfn.XLOOKUP(M480,'06_location_master'!$C$5:$C$60,'06_location_master'!$E$5:$E$60), "Missing State")</f>
        <v>Lazio</v>
      </c>
      <c r="P480" s="17">
        <f>IFERROR(--'01_raw_data'!O483,"Missing Date")</f>
        <v>44216</v>
      </c>
      <c r="Q480" s="17" t="str">
        <f>IF(TRIM('01_raw_data'!P483)="","", IFERROR('01_raw_data'!P483, "check"))</f>
        <v/>
      </c>
      <c r="R480" t="str">
        <f>IFERROR(IF(OR(UPPER(TRIM('01_raw_data'!Q483))="A",UPPER(TRIM('01_raw_data'!Q483)="ACTVE"),UPPER(TRIM('01_raw_data'!Q483))="ACTIVE"), "Active", IF(OR(UPPER(TRIM('01_raw_data'!Q483)="INACTIVE"),UPPER(TRIM('01_raw_data'!Q483))="INACTVE"),"Inactive",IF(OR(UPPER(TRIM('01_raw_data'!Q483))="EXITED"), "Exited", IF(OR(UPPER(TRIM('01_raw_data'!Q483))="TERMINATED"), "Terminated", IF(OR(UPPER(TRIM('01_raw_data'!Q483))="LEFT"),"Left",IF(OR(UPPER(TRIM('01_raw_data'!Q483))="RESIGNED"),"Resigned")))))),"Check")</f>
        <v>Active</v>
      </c>
      <c r="S480" s="19">
        <f>IFERROR(IF(VALUE('01_raw_data'!R483)&gt;0,VALUE('01_raw_data'!R483),"Check"),"Check")</f>
        <v>62000</v>
      </c>
      <c r="T480" s="19">
        <f>IFERROR(IF(VALUE('01_raw_data'!S483)&gt;0, VALUE('01_raw_data'!S483), "Check"), "Check")</f>
        <v>3100</v>
      </c>
      <c r="U480">
        <f>IFERROR(VLOOKUP(UPPER(TRIM('01_raw_data'!T483)),'07_performance_master'!$A$5:$B$14,2,FALSE),"Check")</f>
        <v>3</v>
      </c>
      <c r="V480">
        <f>IFERROR(IF(VALUE('01_raw_data'!U483)&gt;0,VALUE('01_raw_data'!U483),"Check"),"Check")</f>
        <v>17</v>
      </c>
      <c r="W480">
        <f>IFERROR(IF(VALUE('01_raw_data'!V483)&gt;=0, VALUE('01_raw_data'!V483), "Check"), "Check")</f>
        <v>27</v>
      </c>
      <c r="X480">
        <f>IFERROR(IF(VALUE('01_raw_data'!W483)&gt;=0, VALUE('01_raw_data'!W483),"Check"), "Check")</f>
        <v>6</v>
      </c>
      <c r="Y480">
        <f>IFERROR(IF(AND(VALUE('01_raw_data'!X483)&gt;=0, VALUE('01_raw_data'!X483)&lt;=100), VALUE('01_raw_data'!X483), "Check"), "Check")</f>
        <v>63</v>
      </c>
      <c r="Z480" t="str">
        <f>IFERROR(IF(OR(UPPER(TRIM('01_raw_data'!Y483))="YES", UPPER(TRIM('01_raw_data'!Y483))="PROMOTED"),"Promoted", IF(OR(UPPER(TRIM('01_raw_data'!Y483))="NO",UPPER(TRIM('01_raw_data'!Y483))="NOT PROMOTED"), "Not Promoted", "Check")),"Check")</f>
        <v>Not Promoted</v>
      </c>
      <c r="AA480" t="str">
        <f>IFERROR(PROPER(TRIM('01_raw_data'!Z483)), "")</f>
        <v>Bachelor'S</v>
      </c>
      <c r="AB480" t="str">
        <f>IFERROR(PROPER(TRIM('01_raw_data'!AA483)),"")</f>
        <v>Linkedin</v>
      </c>
      <c r="AC480" t="str">
        <f>IFERROR(IF(UPPER(TRIM('01_raw_data'!AB483))="HYBRID","Hybrid",IF(OR(UPPER(TRIM('01_raw_data'!AB483))="REMOTE",UPPER(TRIM('01_raw_data'!AB483))="WFH",UPPER(TRIM('01_raw_data'!AB483))="WORK FROM HOME"),"Remote",IF(OR(UPPER(TRIM('01_raw_data'!AB483))="ONSITE",UPPER(TRIM('01_raw_data'!AB483))="ON-SITE",UPPER(TRIM('01_raw_data'!AB483))="OFFICE"),"Office"))),"Check")</f>
        <v>Hybrid</v>
      </c>
      <c r="AD480" t="str">
        <f>IFERROR(VLOOKUP(UPPER(TRIM('01_raw_data'!AC483)),'09_cost_center'!$A$5:$E$19,1,FALSE), "Check")</f>
        <v>EU-CC201</v>
      </c>
      <c r="AE480" t="str">
        <f>IFERROR(IF(OR(UPPER(TRIM('01_raw_data'!AD483))="CONTRACT", UPPER(TRIM('01_raw_data'!AD483))="CONTRACTOR"), "Contract", IF(OR(PROPER(TRIM('01_raw_data'!AD483))="FTE", UPPER(TRIM('01_raw_data'!AD483))="FULL TIME", UPPER(TRIM('01_raw_data'!AD483))="FULL-TIME"), "Full Time", IF(OR(UPPER(TRIM('01_raw_data'!AD483))="INTERN", UPPER(TRIM('01_raw_data'!AD483))="INTERNSHIP"), "Intern", IF(OR(UPPER(TRIM('01_raw_data'!AD483))="PART TIME", UPPER(TRIM('01_raw_data'!AD483))="PART-TIME"), "Part Time")))), "Check")</f>
        <v>Full Time</v>
      </c>
      <c r="AF480">
        <f>IFERROR(IF(AND(VALUE('01_raw_data'!AE483)&gt;=0,VALUE('01_raw_data'!AE483)&lt;=100), VALUE('01_raw_data'!AE483), "Check"), "Check")</f>
        <v>60.3</v>
      </c>
    </row>
    <row r="481" spans="1:32" x14ac:dyDescent="0.2">
      <c r="A481" t="str">
        <f>"E"&amp;TEXT(VALUE(SUBSTITUTE(UPPER(TRIM('01_raw_data'!A484)),"E","")),"0000")</f>
        <v>E0480</v>
      </c>
      <c r="B481" t="str">
        <f>IF('01_raw_data'!B484="", "", PROPER(TRIM('01_raw_data'!B484)))</f>
        <v>William Olsson</v>
      </c>
      <c r="C481" t="str">
        <f>_xlfn.XLOOKUP(PROPER(TRIM('01_raw_data'!C484)),'03_lookups'!$A$4:$A$9,'03_lookups'!$B$4:$B$9,"Needs Review")</f>
        <v>Male</v>
      </c>
      <c r="D481">
        <f>VALUE('01_raw_data'!D484)</f>
        <v>24</v>
      </c>
      <c r="E481" s="17">
        <f>IF(OR('01_raw_data'!E484="", LOWER(TRIM('01_raw_data'!E484))="not available"), "Missing", '01_raw_data'!E484)</f>
        <v>37149</v>
      </c>
      <c r="F481" t="str">
        <f t="shared" si="7"/>
        <v>Valid</v>
      </c>
      <c r="G481" t="str">
        <f>_xlfn.XLOOKUP(UPPER(TRIM('01_raw_data'!F484)),'04_departments'!A484:A539,'04_departments'!C484:C539,"Needs Review")</f>
        <v>Needs Review</v>
      </c>
      <c r="H481" t="str">
        <f>_xlfn.XLOOKUP('01_clean_data'!G481, '04_departments'!$C$5:$C$60,'04_departments'!$D$5:$D$60,"Needs Review")</f>
        <v>Needs Review</v>
      </c>
      <c r="I481" t="str">
        <f>PROPER(TRIM('01_raw_data'!H484))</f>
        <v>It Support Analyst</v>
      </c>
      <c r="J481" t="str">
        <f>IFERROR(UPPER('01_raw_data'!I484), "")</f>
        <v>L2</v>
      </c>
      <c r="K481" t="str">
        <f>IFERROR(UPPER('01_raw_data'!J484), "")</f>
        <v>M045</v>
      </c>
      <c r="L481" t="str">
        <f>IFERROR(VLOOKUP(K481,'05_manager_mapping'!$A$5:$B$64,2), "Missing")</f>
        <v>Bram Robert</v>
      </c>
      <c r="M481" t="str">
        <f>IFERROR(_xlfn.XLOOKUP('01_raw_data'!L484,'06_location_master'!$B$5:$B$60,'06_location_master'!$C$5:$C$60), "Missing Location")</f>
        <v>Manchester</v>
      </c>
      <c r="N481" t="str">
        <f>IFERROR(_xlfn.XLOOKUP(M481,'06_location_master'!$C$5:$C$60,'06_location_master'!$D$5:$D$60), "Missing Country")</f>
        <v>United Kingdom</v>
      </c>
      <c r="O481" t="str">
        <f>IFERROR(_xlfn.XLOOKUP(M481,'06_location_master'!$C$5:$C$60,'06_location_master'!$E$5:$E$60), "Missing State")</f>
        <v>England</v>
      </c>
      <c r="P481" s="17">
        <f>IFERROR(--'01_raw_data'!O484,"Missing Date")</f>
        <v>45246</v>
      </c>
      <c r="Q481" s="17" t="str">
        <f>IF(TRIM('01_raw_data'!P484)="","", IFERROR('01_raw_data'!P484, "check"))</f>
        <v/>
      </c>
      <c r="R481" t="str">
        <f>IFERROR(IF(OR(UPPER(TRIM('01_raw_data'!Q484))="A",UPPER(TRIM('01_raw_data'!Q484)="ACTVE"),UPPER(TRIM('01_raw_data'!Q484))="ACTIVE"), "Active", IF(OR(UPPER(TRIM('01_raw_data'!Q484)="INACTIVE"),UPPER(TRIM('01_raw_data'!Q484))="INACTVE"),"Inactive",IF(OR(UPPER(TRIM('01_raw_data'!Q484))="EXITED"), "Exited", IF(OR(UPPER(TRIM('01_raw_data'!Q484))="TERMINATED"), "Terminated", IF(OR(UPPER(TRIM('01_raw_data'!Q484))="LEFT"),"Left",IF(OR(UPPER(TRIM('01_raw_data'!Q484))="RESIGNED"),"Resigned")))))),"Check")</f>
        <v>Active</v>
      </c>
      <c r="S481" s="19">
        <f>IFERROR(IF(VALUE('01_raw_data'!R484)&gt;0,VALUE('01_raw_data'!R484),"Check"),"Check")</f>
        <v>51000</v>
      </c>
      <c r="T481" s="19">
        <f>IFERROR(IF(VALUE('01_raw_data'!S484)&gt;0, VALUE('01_raw_data'!S484), "Check"), "Check")</f>
        <v>7100</v>
      </c>
      <c r="U481">
        <f>IFERROR(VLOOKUP(UPPER(TRIM('01_raw_data'!T484)),'07_performance_master'!$A$5:$B$14,2,FALSE),"Check")</f>
        <v>5</v>
      </c>
      <c r="V481">
        <f>IFERROR(IF(VALUE('01_raw_data'!U484)&gt;0,VALUE('01_raw_data'!U484),"Check"),"Check")</f>
        <v>20</v>
      </c>
      <c r="W481">
        <f>IFERROR(IF(VALUE('01_raw_data'!V484)&gt;=0, VALUE('01_raw_data'!V484), "Check"), "Check")</f>
        <v>10</v>
      </c>
      <c r="X481">
        <f>IFERROR(IF(VALUE('01_raw_data'!W484)&gt;=0, VALUE('01_raw_data'!W484),"Check"), "Check")</f>
        <v>19</v>
      </c>
      <c r="Y481">
        <f>IFERROR(IF(AND(VALUE('01_raw_data'!X484)&gt;=0, VALUE('01_raw_data'!X484)&lt;=100), VALUE('01_raw_data'!X484), "Check"), "Check")</f>
        <v>54</v>
      </c>
      <c r="Z481" t="str">
        <f>IFERROR(IF(OR(UPPER(TRIM('01_raw_data'!Y484))="YES", UPPER(TRIM('01_raw_data'!Y484))="PROMOTED"),"Promoted", IF(OR(UPPER(TRIM('01_raw_data'!Y484))="NO",UPPER(TRIM('01_raw_data'!Y484))="NOT PROMOTED"), "Not Promoted", "Check")),"Check")</f>
        <v>Not Promoted</v>
      </c>
      <c r="AA481" t="str">
        <f>IFERROR(PROPER(TRIM('01_raw_data'!Z484)), "")</f>
        <v>Bachelor'S</v>
      </c>
      <c r="AB481" t="str">
        <f>IFERROR(PROPER(TRIM('01_raw_data'!AA484)),"")</f>
        <v>European Job Board</v>
      </c>
      <c r="AC481" t="str">
        <f>IFERROR(IF(UPPER(TRIM('01_raw_data'!AB484))="HYBRID","Hybrid",IF(OR(UPPER(TRIM('01_raw_data'!AB484))="REMOTE",UPPER(TRIM('01_raw_data'!AB484))="WFH",UPPER(TRIM('01_raw_data'!AB484))="WORK FROM HOME"),"Remote",IF(OR(UPPER(TRIM('01_raw_data'!AB484))="ONSITE",UPPER(TRIM('01_raw_data'!AB484))="ON-SITE",UPPER(TRIM('01_raw_data'!AB484))="OFFICE"),"Office"))),"Check")</f>
        <v>Office</v>
      </c>
      <c r="AD481" t="str">
        <f>IFERROR(VLOOKUP(UPPER(TRIM('01_raw_data'!AC484)),'09_cost_center'!$A$5:$E$19,1,FALSE), "Check")</f>
        <v>EU-CC104</v>
      </c>
      <c r="AE481" t="str">
        <f>IFERROR(IF(OR(UPPER(TRIM('01_raw_data'!AD484))="CONTRACT", UPPER(TRIM('01_raw_data'!AD484))="CONTRACTOR"), "Contract", IF(OR(PROPER(TRIM('01_raw_data'!AD484))="FTE", UPPER(TRIM('01_raw_data'!AD484))="FULL TIME", UPPER(TRIM('01_raw_data'!AD484))="FULL-TIME"), "Full Time", IF(OR(UPPER(TRIM('01_raw_data'!AD484))="INTERN", UPPER(TRIM('01_raw_data'!AD484))="INTERNSHIP"), "Intern", IF(OR(UPPER(TRIM('01_raw_data'!AD484))="PART TIME", UPPER(TRIM('01_raw_data'!AD484))="PART-TIME"), "Part Time")))), "Check")</f>
        <v>Full Time</v>
      </c>
      <c r="AF481">
        <f>IFERROR(IF(AND(VALUE('01_raw_data'!AE484)&gt;=0,VALUE('01_raw_data'!AE484)&lt;=100), VALUE('01_raw_data'!AE484), "Check"), "Check")</f>
        <v>69.400000000000006</v>
      </c>
    </row>
    <row r="482" spans="1:32" x14ac:dyDescent="0.2">
      <c r="A482" t="str">
        <f>"E"&amp;TEXT(VALUE(SUBSTITUTE(UPPER(TRIM('01_raw_data'!A485)),"E","")),"0000")</f>
        <v>E0481</v>
      </c>
      <c r="B482" t="str">
        <f>IF('01_raw_data'!B485="", "", PROPER(TRIM('01_raw_data'!B485)))</f>
        <v>William Hoffmann</v>
      </c>
      <c r="C482" t="str">
        <f>_xlfn.XLOOKUP(PROPER(TRIM('01_raw_data'!C485)),'03_lookups'!$A$4:$A$9,'03_lookups'!$B$4:$B$9,"Needs Review")</f>
        <v>Female</v>
      </c>
      <c r="D482">
        <f>VALUE('01_raw_data'!D485)</f>
        <v>28</v>
      </c>
      <c r="E482" s="17" t="str">
        <f>IF(OR('01_raw_data'!E485="", LOWER(TRIM('01_raw_data'!E485))="not available"), "Missing", '01_raw_data'!E485)</f>
        <v>01/12/1997</v>
      </c>
      <c r="F482" t="str">
        <f t="shared" si="7"/>
        <v>Needs Review</v>
      </c>
      <c r="G482" t="str">
        <f>_xlfn.XLOOKUP(UPPER(TRIM('01_raw_data'!F485)),'04_departments'!A485:A540,'04_departments'!C485:C540,"Needs Review")</f>
        <v>Needs Review</v>
      </c>
      <c r="H482" t="str">
        <f>_xlfn.XLOOKUP('01_clean_data'!G482, '04_departments'!$C$5:$C$60,'04_departments'!$D$5:$D$60,"Needs Review")</f>
        <v>Needs Review</v>
      </c>
      <c r="I482" t="str">
        <f>PROPER(TRIM('01_raw_data'!H485))</f>
        <v>Client Success Associate</v>
      </c>
      <c r="J482" t="str">
        <f>IFERROR(UPPER('01_raw_data'!I485), "")</f>
        <v>L4</v>
      </c>
      <c r="K482" t="str">
        <f>IFERROR(UPPER('01_raw_data'!J485), "")</f>
        <v>M047</v>
      </c>
      <c r="L482" t="str">
        <f>IFERROR(VLOOKUP(K482,'05_manager_mapping'!$A$5:$B$64,2), "Missing")</f>
        <v>Alice Andersson</v>
      </c>
      <c r="M482" t="str">
        <f>IFERROR(_xlfn.XLOOKUP('01_raw_data'!L485,'06_location_master'!$B$5:$B$60,'06_location_master'!$C$5:$C$60), "Missing Location")</f>
        <v>Missing Location</v>
      </c>
      <c r="N482" t="str">
        <f>IFERROR(_xlfn.XLOOKUP(M482,'06_location_master'!$C$5:$C$60,'06_location_master'!$D$5:$D$60), "Missing Country")</f>
        <v>Missing Country</v>
      </c>
      <c r="O482" t="str">
        <f>IFERROR(_xlfn.XLOOKUP(M482,'06_location_master'!$C$5:$C$60,'06_location_master'!$E$5:$E$60), "Missing State")</f>
        <v>Missing State</v>
      </c>
      <c r="P482" s="17">
        <f>IFERROR(--'01_raw_data'!O485,"Missing Date")</f>
        <v>42347</v>
      </c>
      <c r="Q482" s="17" t="str">
        <f>IF(TRIM('01_raw_data'!P485)="","", IFERROR('01_raw_data'!P485, "check"))</f>
        <v/>
      </c>
      <c r="R482" t="str">
        <f>IFERROR(IF(OR(UPPER(TRIM('01_raw_data'!Q485))="A",UPPER(TRIM('01_raw_data'!Q485)="ACTVE"),UPPER(TRIM('01_raw_data'!Q485))="ACTIVE"), "Active", IF(OR(UPPER(TRIM('01_raw_data'!Q485)="INACTIVE"),UPPER(TRIM('01_raw_data'!Q485))="INACTVE"),"Inactive",IF(OR(UPPER(TRIM('01_raw_data'!Q485))="EXITED"), "Exited", IF(OR(UPPER(TRIM('01_raw_data'!Q485))="TERMINATED"), "Terminated", IF(OR(UPPER(TRIM('01_raw_data'!Q485))="LEFT"),"Left",IF(OR(UPPER(TRIM('01_raw_data'!Q485))="RESIGNED"),"Resigned")))))),"Check")</f>
        <v>Active</v>
      </c>
      <c r="S482" s="19">
        <f>IFERROR(IF(VALUE('01_raw_data'!R485)&gt;0,VALUE('01_raw_data'!R485),"Check"),"Check")</f>
        <v>120000</v>
      </c>
      <c r="T482" s="19">
        <f>IFERROR(IF(VALUE('01_raw_data'!S485)&gt;0, VALUE('01_raw_data'!S485), "Check"), "Check")</f>
        <v>2400</v>
      </c>
      <c r="U482">
        <f>IFERROR(VLOOKUP(UPPER(TRIM('01_raw_data'!T485)),'07_performance_master'!$A$5:$B$14,2,FALSE),"Check")</f>
        <v>2</v>
      </c>
      <c r="V482">
        <f>IFERROR(IF(VALUE('01_raw_data'!U485)&gt;0,VALUE('01_raw_data'!U485),"Check"),"Check")</f>
        <v>50</v>
      </c>
      <c r="W482">
        <f>IFERROR(IF(VALUE('01_raw_data'!V485)&gt;=0, VALUE('01_raw_data'!V485), "Check"), "Check")</f>
        <v>5</v>
      </c>
      <c r="X482">
        <f>IFERROR(IF(VALUE('01_raw_data'!W485)&gt;=0, VALUE('01_raw_data'!W485),"Check"), "Check")</f>
        <v>15</v>
      </c>
      <c r="Y482">
        <f>IFERROR(IF(AND(VALUE('01_raw_data'!X485)&gt;=0, VALUE('01_raw_data'!X485)&lt;=100), VALUE('01_raw_data'!X485), "Check"), "Check")</f>
        <v>42</v>
      </c>
      <c r="Z482" t="str">
        <f>IFERROR(IF(OR(UPPER(TRIM('01_raw_data'!Y485))="YES", UPPER(TRIM('01_raw_data'!Y485))="PROMOTED"),"Promoted", IF(OR(UPPER(TRIM('01_raw_data'!Y485))="NO",UPPER(TRIM('01_raw_data'!Y485))="NOT PROMOTED"), "Not Promoted", "Check")),"Check")</f>
        <v>Not Promoted</v>
      </c>
      <c r="AA482" t="str">
        <f>IFERROR(PROPER(TRIM('01_raw_data'!Z485)), "")</f>
        <v>Phd</v>
      </c>
      <c r="AB482" t="str">
        <f>IFERROR(PROPER(TRIM('01_raw_data'!AA485)),"")</f>
        <v>University Hiring</v>
      </c>
      <c r="AC482" t="str">
        <f>IFERROR(IF(UPPER(TRIM('01_raw_data'!AB485))="HYBRID","Hybrid",IF(OR(UPPER(TRIM('01_raw_data'!AB485))="REMOTE",UPPER(TRIM('01_raw_data'!AB485))="WFH",UPPER(TRIM('01_raw_data'!AB485))="WORK FROM HOME"),"Remote",IF(OR(UPPER(TRIM('01_raw_data'!AB485))="ONSITE",UPPER(TRIM('01_raw_data'!AB485))="ON-SITE",UPPER(TRIM('01_raw_data'!AB485))="OFFICE"),"Office"))),"Check")</f>
        <v>Hybrid</v>
      </c>
      <c r="AD482" t="str">
        <f>IFERROR(VLOOKUP(UPPER(TRIM('01_raw_data'!AC485)),'09_cost_center'!$A$5:$E$19,1,FALSE), "Check")</f>
        <v>EU-CC202</v>
      </c>
      <c r="AE482" t="str">
        <f>IFERROR(IF(OR(UPPER(TRIM('01_raw_data'!AD485))="CONTRACT", UPPER(TRIM('01_raw_data'!AD485))="CONTRACTOR"), "Contract", IF(OR(PROPER(TRIM('01_raw_data'!AD485))="FTE", UPPER(TRIM('01_raw_data'!AD485))="FULL TIME", UPPER(TRIM('01_raw_data'!AD485))="FULL-TIME"), "Full Time", IF(OR(UPPER(TRIM('01_raw_data'!AD485))="INTERN", UPPER(TRIM('01_raw_data'!AD485))="INTERNSHIP"), "Intern", IF(OR(UPPER(TRIM('01_raw_data'!AD485))="PART TIME", UPPER(TRIM('01_raw_data'!AD485))="PART-TIME"), "Part Time")))), "Check")</f>
        <v>Full Time</v>
      </c>
      <c r="AF482">
        <f>IFERROR(IF(AND(VALUE('01_raw_data'!AE485)&gt;=0,VALUE('01_raw_data'!AE485)&lt;=100), VALUE('01_raw_data'!AE485), "Check"), "Check")</f>
        <v>45.2</v>
      </c>
    </row>
    <row r="483" spans="1:32" x14ac:dyDescent="0.2">
      <c r="A483" t="str">
        <f>"E"&amp;TEXT(VALUE(SUBSTITUTE(UPPER(TRIM('01_raw_data'!A486)),"E","")),"0000")</f>
        <v>E0482</v>
      </c>
      <c r="B483" t="str">
        <f>IF('01_raw_data'!B486="", "", PROPER(TRIM('01_raw_data'!B486)))</f>
        <v>Liam Garcia</v>
      </c>
      <c r="C483" t="str">
        <f>_xlfn.XLOOKUP(PROPER(TRIM('01_raw_data'!C486)),'03_lookups'!$A$4:$A$9,'03_lookups'!$B$4:$B$9,"Needs Review")</f>
        <v>Male</v>
      </c>
      <c r="D483">
        <f>VALUE('01_raw_data'!D486)</f>
        <v>49</v>
      </c>
      <c r="E483" s="17">
        <f>IF(OR('01_raw_data'!E486="", LOWER(TRIM('01_raw_data'!E486))="not available"), "Missing", '01_raw_data'!E486)</f>
        <v>28150</v>
      </c>
      <c r="F483" t="str">
        <f t="shared" si="7"/>
        <v>Valid</v>
      </c>
      <c r="G483" t="str">
        <f>_xlfn.XLOOKUP(UPPER(TRIM('01_raw_data'!F486)),'04_departments'!A486:A541,'04_departments'!C486:C541,"Needs Review")</f>
        <v>Needs Review</v>
      </c>
      <c r="H483" t="str">
        <f>_xlfn.XLOOKUP('01_clean_data'!G483, '04_departments'!$C$5:$C$60,'04_departments'!$D$5:$D$60,"Needs Review")</f>
        <v>Needs Review</v>
      </c>
      <c r="I483" t="str">
        <f>PROPER(TRIM('01_raw_data'!H486))</f>
        <v>It Manager</v>
      </c>
      <c r="J483" t="str">
        <f>IFERROR(UPPER('01_raw_data'!I486), "")</f>
        <v xml:space="preserve"> L4 </v>
      </c>
      <c r="K483" t="str">
        <f>IFERROR(UPPER('01_raw_data'!J486), "")</f>
        <v>M045</v>
      </c>
      <c r="L483" t="str">
        <f>IFERROR(VLOOKUP(K483,'05_manager_mapping'!$A$5:$B$64,2), "Missing")</f>
        <v>Bram Robert</v>
      </c>
      <c r="M483" t="str">
        <f>IFERROR(_xlfn.XLOOKUP('01_raw_data'!L486,'06_location_master'!$B$5:$B$60,'06_location_master'!$C$5:$C$60), "Missing Location")</f>
        <v>Valencia</v>
      </c>
      <c r="N483" t="str">
        <f>IFERROR(_xlfn.XLOOKUP(M483,'06_location_master'!$C$5:$C$60,'06_location_master'!$D$5:$D$60), "Missing Country")</f>
        <v>Spain</v>
      </c>
      <c r="O483" t="str">
        <f>IFERROR(_xlfn.XLOOKUP(M483,'06_location_master'!$C$5:$C$60,'06_location_master'!$E$5:$E$60), "Missing State")</f>
        <v>Valencian Community</v>
      </c>
      <c r="P483" s="17">
        <f>IFERROR(--'01_raw_data'!O486,"Missing Date")</f>
        <v>45007</v>
      </c>
      <c r="Q483" s="17" t="str">
        <f>IF(TRIM('01_raw_data'!P486)="","", IFERROR('01_raw_data'!P486, "check"))</f>
        <v/>
      </c>
      <c r="R483" t="str">
        <f>IFERROR(IF(OR(UPPER(TRIM('01_raw_data'!Q486))="A",UPPER(TRIM('01_raw_data'!Q486)="ACTVE"),UPPER(TRIM('01_raw_data'!Q486))="ACTIVE"), "Active", IF(OR(UPPER(TRIM('01_raw_data'!Q486)="INACTIVE"),UPPER(TRIM('01_raw_data'!Q486))="INACTVE"),"Inactive",IF(OR(UPPER(TRIM('01_raw_data'!Q486))="EXITED"), "Exited", IF(OR(UPPER(TRIM('01_raw_data'!Q486))="TERMINATED"), "Terminated", IF(OR(UPPER(TRIM('01_raw_data'!Q486))="LEFT"),"Left",IF(OR(UPPER(TRIM('01_raw_data'!Q486))="RESIGNED"),"Resigned")))))),"Check")</f>
        <v>Active</v>
      </c>
      <c r="S483" s="19">
        <f>IFERROR(IF(VALUE('01_raw_data'!R486)&gt;0,VALUE('01_raw_data'!R486),"Check"),"Check")</f>
        <v>73000</v>
      </c>
      <c r="T483" s="19">
        <f>IFERROR(IF(VALUE('01_raw_data'!S486)&gt;0, VALUE('01_raw_data'!S486), "Check"), "Check")</f>
        <v>3600</v>
      </c>
      <c r="U483">
        <f>IFERROR(VLOOKUP(UPPER(TRIM('01_raw_data'!T486)),'07_performance_master'!$A$5:$B$14,2,FALSE),"Check")</f>
        <v>3</v>
      </c>
      <c r="V483">
        <f>IFERROR(IF(VALUE('01_raw_data'!U486)&gt;0,VALUE('01_raw_data'!U486),"Check"),"Check")</f>
        <v>27</v>
      </c>
      <c r="W483">
        <f>IFERROR(IF(VALUE('01_raw_data'!V486)&gt;=0, VALUE('01_raw_data'!V486), "Check"), "Check")</f>
        <v>4</v>
      </c>
      <c r="X483">
        <f>IFERROR(IF(VALUE('01_raw_data'!W486)&gt;=0, VALUE('01_raw_data'!W486),"Check"), "Check")</f>
        <v>10</v>
      </c>
      <c r="Y483">
        <f>IFERROR(IF(AND(VALUE('01_raw_data'!X486)&gt;=0, VALUE('01_raw_data'!X486)&lt;=100), VALUE('01_raw_data'!X486), "Check"), "Check")</f>
        <v>77</v>
      </c>
      <c r="Z483" t="str">
        <f>IFERROR(IF(OR(UPPER(TRIM('01_raw_data'!Y486))="YES", UPPER(TRIM('01_raw_data'!Y486))="PROMOTED"),"Promoted", IF(OR(UPPER(TRIM('01_raw_data'!Y486))="NO",UPPER(TRIM('01_raw_data'!Y486))="NOT PROMOTED"), "Not Promoted", "Check")),"Check")</f>
        <v>Not Promoted</v>
      </c>
      <c r="AA483" t="str">
        <f>IFERROR(PROPER(TRIM('01_raw_data'!Z486)), "")</f>
        <v>Master'S</v>
      </c>
      <c r="AB483" t="str">
        <f>IFERROR(PROPER(TRIM('01_raw_data'!AA486)),"")</f>
        <v>Agency</v>
      </c>
      <c r="AC483" t="str">
        <f>IFERROR(IF(UPPER(TRIM('01_raw_data'!AB486))="HYBRID","Hybrid",IF(OR(UPPER(TRIM('01_raw_data'!AB486))="REMOTE",UPPER(TRIM('01_raw_data'!AB486))="WFH",UPPER(TRIM('01_raw_data'!AB486))="WORK FROM HOME"),"Remote",IF(OR(UPPER(TRIM('01_raw_data'!AB486))="ONSITE",UPPER(TRIM('01_raw_data'!AB486))="ON-SITE",UPPER(TRIM('01_raw_data'!AB486))="OFFICE"),"Office"))),"Check")</f>
        <v>Office</v>
      </c>
      <c r="AD483" t="str">
        <f>IFERROR(VLOOKUP(UPPER(TRIM('01_raw_data'!AC486)),'09_cost_center'!$A$5:$E$19,1,FALSE), "Check")</f>
        <v>EU-CC104</v>
      </c>
      <c r="AE483" t="str">
        <f>IFERROR(IF(OR(UPPER(TRIM('01_raw_data'!AD486))="CONTRACT", UPPER(TRIM('01_raw_data'!AD486))="CONTRACTOR"), "Contract", IF(OR(PROPER(TRIM('01_raw_data'!AD486))="FTE", UPPER(TRIM('01_raw_data'!AD486))="FULL TIME", UPPER(TRIM('01_raw_data'!AD486))="FULL-TIME"), "Full Time", IF(OR(UPPER(TRIM('01_raw_data'!AD486))="INTERN", UPPER(TRIM('01_raw_data'!AD486))="INTERNSHIP"), "Intern", IF(OR(UPPER(TRIM('01_raw_data'!AD486))="PART TIME", UPPER(TRIM('01_raw_data'!AD486))="PART-TIME"), "Part Time")))), "Check")</f>
        <v>Full Time</v>
      </c>
      <c r="AF483">
        <f>IFERROR(IF(AND(VALUE('01_raw_data'!AE486)&gt;=0,VALUE('01_raw_data'!AE486)&lt;=100), VALUE('01_raw_data'!AE486), "Check"), "Check")</f>
        <v>65.7</v>
      </c>
    </row>
    <row r="484" spans="1:32" x14ac:dyDescent="0.2">
      <c r="A484" t="str">
        <f>"E"&amp;TEXT(VALUE(SUBSTITUTE(UPPER(TRIM('01_raw_data'!A487)),"E","")),"0000")</f>
        <v>E0483</v>
      </c>
      <c r="B484" t="str">
        <f>IF('01_raw_data'!B487="", "", PROPER(TRIM('01_raw_data'!B487)))</f>
        <v>Piotr Leroy</v>
      </c>
      <c r="C484" t="str">
        <f>_xlfn.XLOOKUP(PROPER(TRIM('01_raw_data'!C487)),'03_lookups'!$A$4:$A$9,'03_lookups'!$B$4:$B$9,"Needs Review")</f>
        <v>Male</v>
      </c>
      <c r="D484">
        <f>VALUE('01_raw_data'!D487)</f>
        <v>40</v>
      </c>
      <c r="E484" s="17">
        <f>IF(OR('01_raw_data'!E487="", LOWER(TRIM('01_raw_data'!E487))="not available"), "Missing", '01_raw_data'!E487)</f>
        <v>31213</v>
      </c>
      <c r="F484" t="str">
        <f t="shared" si="7"/>
        <v>Valid</v>
      </c>
      <c r="G484" t="str">
        <f>_xlfn.XLOOKUP(UPPER(TRIM('01_raw_data'!F487)),'04_departments'!A487:A542,'04_departments'!C487:C542,"Needs Review")</f>
        <v>Needs Review</v>
      </c>
      <c r="H484" t="str">
        <f>_xlfn.XLOOKUP('01_clean_data'!G484, '04_departments'!$C$5:$C$60,'04_departments'!$D$5:$D$60,"Needs Review")</f>
        <v>Needs Review</v>
      </c>
      <c r="I484" t="str">
        <f>PROPER(TRIM('01_raw_data'!H487))</f>
        <v>Fp&amp;A Analyst</v>
      </c>
      <c r="J484" t="str">
        <f>IFERROR(UPPER('01_raw_data'!I487), "")</f>
        <v xml:space="preserve"> L3 </v>
      </c>
      <c r="K484" t="str">
        <f>IFERROR(UPPER('01_raw_data'!J487), "")</f>
        <v>M043</v>
      </c>
      <c r="L484" t="str">
        <f>IFERROR(VLOOKUP(K484,'05_manager_mapping'!$A$5:$B$64,2), "Missing")</f>
        <v>Martina Pereira</v>
      </c>
      <c r="M484" t="str">
        <f>IFERROR(_xlfn.XLOOKUP('01_raw_data'!L487,'06_location_master'!$B$5:$B$60,'06_location_master'!$C$5:$C$60), "Missing Location")</f>
        <v>Rotterdam</v>
      </c>
      <c r="N484" t="str">
        <f>IFERROR(_xlfn.XLOOKUP(M484,'06_location_master'!$C$5:$C$60,'06_location_master'!$D$5:$D$60), "Missing Country")</f>
        <v>Netherlands</v>
      </c>
      <c r="O484" t="str">
        <f>IFERROR(_xlfn.XLOOKUP(M484,'06_location_master'!$C$5:$C$60,'06_location_master'!$E$5:$E$60), "Missing State")</f>
        <v>South Holland</v>
      </c>
      <c r="P484" s="17">
        <f>IFERROR(--'01_raw_data'!O487,"Missing Date")</f>
        <v>44205</v>
      </c>
      <c r="Q484" s="17" t="str">
        <f>IF(TRIM('01_raw_data'!P487)="","", IFERROR('01_raw_data'!P487, "check"))</f>
        <v/>
      </c>
      <c r="R484" t="str">
        <f>IFERROR(IF(OR(UPPER(TRIM('01_raw_data'!Q487))="A",UPPER(TRIM('01_raw_data'!Q487)="ACTVE"),UPPER(TRIM('01_raw_data'!Q487))="ACTIVE"), "Active", IF(OR(UPPER(TRIM('01_raw_data'!Q487)="INACTIVE"),UPPER(TRIM('01_raw_data'!Q487))="INACTVE"),"Inactive",IF(OR(UPPER(TRIM('01_raw_data'!Q487))="EXITED"), "Exited", IF(OR(UPPER(TRIM('01_raw_data'!Q487))="TERMINATED"), "Terminated", IF(OR(UPPER(TRIM('01_raw_data'!Q487))="LEFT"),"Left",IF(OR(UPPER(TRIM('01_raw_data'!Q487))="RESIGNED"),"Resigned")))))),"Check")</f>
        <v>Active</v>
      </c>
      <c r="S484" s="19">
        <f>IFERROR(IF(VALUE('01_raw_data'!R487)&gt;0,VALUE('01_raw_data'!R487),"Check"),"Check")</f>
        <v>71000</v>
      </c>
      <c r="T484" s="19">
        <f>IFERROR(IF(VALUE('01_raw_data'!S487)&gt;0, VALUE('01_raw_data'!S487), "Check"), "Check")</f>
        <v>6400</v>
      </c>
      <c r="U484">
        <f>IFERROR(VLOOKUP(UPPER(TRIM('01_raw_data'!T487)),'07_performance_master'!$A$5:$B$14,2,FALSE),"Check")</f>
        <v>4</v>
      </c>
      <c r="V484">
        <f>IFERROR(IF(VALUE('01_raw_data'!U487)&gt;0,VALUE('01_raw_data'!U487),"Check"),"Check")</f>
        <v>37</v>
      </c>
      <c r="W484">
        <f>IFERROR(IF(VALUE('01_raw_data'!V487)&gt;=0, VALUE('01_raw_data'!V487), "Check"), "Check")</f>
        <v>26</v>
      </c>
      <c r="X484">
        <f>IFERROR(IF(VALUE('01_raw_data'!W487)&gt;=0, VALUE('01_raw_data'!W487),"Check"), "Check")</f>
        <v>0</v>
      </c>
      <c r="Y484">
        <f>IFERROR(IF(AND(VALUE('01_raw_data'!X487)&gt;=0, VALUE('01_raw_data'!X487)&lt;=100), VALUE('01_raw_data'!X487), "Check"), "Check")</f>
        <v>72</v>
      </c>
      <c r="Z484" t="str">
        <f>IFERROR(IF(OR(UPPER(TRIM('01_raw_data'!Y487))="YES", UPPER(TRIM('01_raw_data'!Y487))="PROMOTED"),"Promoted", IF(OR(UPPER(TRIM('01_raw_data'!Y487))="NO",UPPER(TRIM('01_raw_data'!Y487))="NOT PROMOTED"), "Not Promoted", "Check")),"Check")</f>
        <v>Promoted</v>
      </c>
      <c r="AA484" t="str">
        <f>IFERROR(PROPER(TRIM('01_raw_data'!Z487)), "")</f>
        <v>Bachelor'S</v>
      </c>
      <c r="AB484" t="str">
        <f>IFERROR(PROPER(TRIM('01_raw_data'!AA487)),"")</f>
        <v>Company Careers Page</v>
      </c>
      <c r="AC484" t="str">
        <f>IFERROR(IF(UPPER(TRIM('01_raw_data'!AB487))="HYBRID","Hybrid",IF(OR(UPPER(TRIM('01_raw_data'!AB487))="REMOTE",UPPER(TRIM('01_raw_data'!AB487))="WFH",UPPER(TRIM('01_raw_data'!AB487))="WORK FROM HOME"),"Remote",IF(OR(UPPER(TRIM('01_raw_data'!AB487))="ONSITE",UPPER(TRIM('01_raw_data'!AB487))="ON-SITE",UPPER(TRIM('01_raw_data'!AB487))="OFFICE"),"Office"))),"Check")</f>
        <v>Office</v>
      </c>
      <c r="AD484" t="str">
        <f>IFERROR(VLOOKUP(UPPER(TRIM('01_raw_data'!AC487)),'09_cost_center'!$A$5:$E$19,1,FALSE), "Check")</f>
        <v>EU-CC301</v>
      </c>
      <c r="AE484" t="str">
        <f>IFERROR(IF(OR(UPPER(TRIM('01_raw_data'!AD487))="CONTRACT", UPPER(TRIM('01_raw_data'!AD487))="CONTRACTOR"), "Contract", IF(OR(PROPER(TRIM('01_raw_data'!AD487))="FTE", UPPER(TRIM('01_raw_data'!AD487))="FULL TIME", UPPER(TRIM('01_raw_data'!AD487))="FULL-TIME"), "Full Time", IF(OR(UPPER(TRIM('01_raw_data'!AD487))="INTERN", UPPER(TRIM('01_raw_data'!AD487))="INTERNSHIP"), "Intern", IF(OR(UPPER(TRIM('01_raw_data'!AD487))="PART TIME", UPPER(TRIM('01_raw_data'!AD487))="PART-TIME"), "Part Time")))), "Check")</f>
        <v>Contract</v>
      </c>
      <c r="AF484">
        <f>IFERROR(IF(AND(VALUE('01_raw_data'!AE487)&gt;=0,VALUE('01_raw_data'!AE487)&lt;=100), VALUE('01_raw_data'!AE487), "Check"), "Check")</f>
        <v>80.5</v>
      </c>
    </row>
    <row r="485" spans="1:32" x14ac:dyDescent="0.2">
      <c r="A485" t="str">
        <f>"E"&amp;TEXT(VALUE(SUBSTITUTE(UPPER(TRIM('01_raw_data'!A488)),"E","")),"0000")</f>
        <v>E0484</v>
      </c>
      <c r="B485" t="str">
        <f>IF('01_raw_data'!B488="", "", PROPER(TRIM('01_raw_data'!B488)))</f>
        <v>Lukas Murphy</v>
      </c>
      <c r="C485" t="str">
        <f>_xlfn.XLOOKUP(PROPER(TRIM('01_raw_data'!C488)),'03_lookups'!$A$4:$A$9,'03_lookups'!$B$4:$B$9,"Needs Review")</f>
        <v>Male</v>
      </c>
      <c r="D485">
        <f>VALUE('01_raw_data'!D488)</f>
        <v>44</v>
      </c>
      <c r="E485" s="17">
        <f>IF(OR('01_raw_data'!E488="", LOWER(TRIM('01_raw_data'!E488))="not available"), "Missing", '01_raw_data'!E488)</f>
        <v>30074</v>
      </c>
      <c r="F485" t="str">
        <f t="shared" si="7"/>
        <v>Valid</v>
      </c>
      <c r="G485" t="str">
        <f>_xlfn.XLOOKUP(UPPER(TRIM('01_raw_data'!F488)),'04_departments'!A488:A543,'04_departments'!C488:C543,"Needs Review")</f>
        <v>Needs Review</v>
      </c>
      <c r="H485" t="str">
        <f>_xlfn.XLOOKUP('01_clean_data'!G485, '04_departments'!$C$5:$C$60,'04_departments'!$D$5:$D$60,"Needs Review")</f>
        <v>Needs Review</v>
      </c>
      <c r="I485" t="str">
        <f>PROPER(TRIM('01_raw_data'!H488))</f>
        <v>Associate Product Manager</v>
      </c>
      <c r="J485" t="str">
        <f>IFERROR(UPPER('01_raw_data'!I488), "")</f>
        <v>L6</v>
      </c>
      <c r="K485" t="str">
        <f>IFERROR(UPPER('01_raw_data'!J488), "")</f>
        <v>M031</v>
      </c>
      <c r="L485" t="str">
        <f>IFERROR(VLOOKUP(K485,'05_manager_mapping'!$A$5:$B$64,2), "Missing")</f>
        <v>Felix Pereira</v>
      </c>
      <c r="M485" t="str">
        <f>IFERROR(_xlfn.XLOOKUP('01_raw_data'!L488,'06_location_master'!$B$5:$B$60,'06_location_master'!$C$5:$C$60), "Missing Location")</f>
        <v>Munich</v>
      </c>
      <c r="N485" t="str">
        <f>IFERROR(_xlfn.XLOOKUP(M485,'06_location_master'!$C$5:$C$60,'06_location_master'!$D$5:$D$60), "Missing Country")</f>
        <v>Germany</v>
      </c>
      <c r="O485" t="str">
        <f>IFERROR(_xlfn.XLOOKUP(M485,'06_location_master'!$C$5:$C$60,'06_location_master'!$E$5:$E$60), "Missing State")</f>
        <v>Bavaria</v>
      </c>
      <c r="P485" s="17">
        <f>IFERROR(--'01_raw_data'!O488,"Missing Date")</f>
        <v>44150</v>
      </c>
      <c r="Q485" s="17">
        <f>IF(TRIM('01_raw_data'!P488)="","", IFERROR('01_raw_data'!P488, "check"))</f>
        <v>45519</v>
      </c>
      <c r="R485" t="str">
        <f>IFERROR(IF(OR(UPPER(TRIM('01_raw_data'!Q488))="A",UPPER(TRIM('01_raw_data'!Q488)="ACTVE"),UPPER(TRIM('01_raw_data'!Q488))="ACTIVE"), "Active", IF(OR(UPPER(TRIM('01_raw_data'!Q488)="INACTIVE"),UPPER(TRIM('01_raw_data'!Q488))="INACTVE"),"Inactive",IF(OR(UPPER(TRIM('01_raw_data'!Q488))="EXITED"), "Exited", IF(OR(UPPER(TRIM('01_raw_data'!Q488))="TERMINATED"), "Terminated", IF(OR(UPPER(TRIM('01_raw_data'!Q488))="LEFT"),"Left",IF(OR(UPPER(TRIM('01_raw_data'!Q488))="RESIGNED"),"Resigned")))))),"Check")</f>
        <v>Exited</v>
      </c>
      <c r="S485" s="19">
        <f>IFERROR(IF(VALUE('01_raw_data'!R488)&gt;0,VALUE('01_raw_data'!R488),"Check"),"Check")</f>
        <v>199000</v>
      </c>
      <c r="T485" s="19">
        <f>IFERROR(IF(VALUE('01_raw_data'!S488)&gt;0, VALUE('01_raw_data'!S488), "Check"), "Check")</f>
        <v>11900</v>
      </c>
      <c r="U485">
        <f>IFERROR(VLOOKUP(UPPER(TRIM('01_raw_data'!T488)),'07_performance_master'!$A$5:$B$14,2,FALSE),"Check")</f>
        <v>3</v>
      </c>
      <c r="V485">
        <f>IFERROR(IF(VALUE('01_raw_data'!U488)&gt;0,VALUE('01_raw_data'!U488),"Check"),"Check")</f>
        <v>6</v>
      </c>
      <c r="W485">
        <f>IFERROR(IF(VALUE('01_raw_data'!V488)&gt;=0, VALUE('01_raw_data'!V488), "Check"), "Check")</f>
        <v>21</v>
      </c>
      <c r="X485">
        <f>IFERROR(IF(VALUE('01_raw_data'!W488)&gt;=0, VALUE('01_raw_data'!W488),"Check"), "Check")</f>
        <v>12</v>
      </c>
      <c r="Y485">
        <f>IFERROR(IF(AND(VALUE('01_raw_data'!X488)&gt;=0, VALUE('01_raw_data'!X488)&lt;=100), VALUE('01_raw_data'!X488), "Check"), "Check")</f>
        <v>46</v>
      </c>
      <c r="Z485" t="str">
        <f>IFERROR(IF(OR(UPPER(TRIM('01_raw_data'!Y488))="YES", UPPER(TRIM('01_raw_data'!Y488))="PROMOTED"),"Promoted", IF(OR(UPPER(TRIM('01_raw_data'!Y488))="NO",UPPER(TRIM('01_raw_data'!Y488))="NOT PROMOTED"), "Not Promoted", "Check")),"Check")</f>
        <v>Not Promoted</v>
      </c>
      <c r="AA485" t="str">
        <f>IFERROR(PROPER(TRIM('01_raw_data'!Z488)), "")</f>
        <v>Master'S</v>
      </c>
      <c r="AB485" t="str">
        <f>IFERROR(PROPER(TRIM('01_raw_data'!AA488)),"")</f>
        <v>University Hiring</v>
      </c>
      <c r="AC485" t="str">
        <f>IFERROR(IF(UPPER(TRIM('01_raw_data'!AB488))="HYBRID","Hybrid",IF(OR(UPPER(TRIM('01_raw_data'!AB488))="REMOTE",UPPER(TRIM('01_raw_data'!AB488))="WFH",UPPER(TRIM('01_raw_data'!AB488))="WORK FROM HOME"),"Remote",IF(OR(UPPER(TRIM('01_raw_data'!AB488))="ONSITE",UPPER(TRIM('01_raw_data'!AB488))="ON-SITE",UPPER(TRIM('01_raw_data'!AB488))="OFFICE"),"Office"))),"Check")</f>
        <v>Hybrid</v>
      </c>
      <c r="AD485" t="str">
        <f>IFERROR(VLOOKUP(UPPER(TRIM('01_raw_data'!AC488)),'09_cost_center'!$A$5:$E$19,1,FALSE), "Check")</f>
        <v>EU-CC102</v>
      </c>
      <c r="AE485" t="str">
        <f>IFERROR(IF(OR(UPPER(TRIM('01_raw_data'!AD488))="CONTRACT", UPPER(TRIM('01_raw_data'!AD488))="CONTRACTOR"), "Contract", IF(OR(PROPER(TRIM('01_raw_data'!AD488))="FTE", UPPER(TRIM('01_raw_data'!AD488))="FULL TIME", UPPER(TRIM('01_raw_data'!AD488))="FULL-TIME"), "Full Time", IF(OR(UPPER(TRIM('01_raw_data'!AD488))="INTERN", UPPER(TRIM('01_raw_data'!AD488))="INTERNSHIP"), "Intern", IF(OR(UPPER(TRIM('01_raw_data'!AD488))="PART TIME", UPPER(TRIM('01_raw_data'!AD488))="PART-TIME"), "Part Time")))), "Check")</f>
        <v>Full Time</v>
      </c>
      <c r="AF485">
        <f>IFERROR(IF(AND(VALUE('01_raw_data'!AE488)&gt;=0,VALUE('01_raw_data'!AE488)&lt;=100), VALUE('01_raw_data'!AE488), "Check"), "Check")</f>
        <v>48.6</v>
      </c>
    </row>
    <row r="486" spans="1:32" x14ac:dyDescent="0.2">
      <c r="A486" t="str">
        <f>"E"&amp;TEXT(VALUE(SUBSTITUTE(UPPER(TRIM('01_raw_data'!A489)),"E","")),"0000")</f>
        <v>E0485</v>
      </c>
      <c r="B486" t="str">
        <f>IF('01_raw_data'!B489="", "", PROPER(TRIM('01_raw_data'!B489)))</f>
        <v>Natalia Persson</v>
      </c>
      <c r="C486" t="str">
        <f>_xlfn.XLOOKUP(PROPER(TRIM('01_raw_data'!C489)),'03_lookups'!$A$4:$A$9,'03_lookups'!$B$4:$B$9,"Needs Review")</f>
        <v>Female</v>
      </c>
      <c r="D486">
        <f>VALUE('01_raw_data'!D489)</f>
        <v>29</v>
      </c>
      <c r="E486" s="17">
        <f>IF(OR('01_raw_data'!E489="", LOWER(TRIM('01_raw_data'!E489))="not available"), "Missing", '01_raw_data'!E489)</f>
        <v>35546</v>
      </c>
      <c r="F486" t="str">
        <f t="shared" si="7"/>
        <v>Valid</v>
      </c>
      <c r="G486" t="str">
        <f>_xlfn.XLOOKUP(UPPER(TRIM('01_raw_data'!F489)),'04_departments'!A489:A544,'04_departments'!C489:C544,"Needs Review")</f>
        <v>Needs Review</v>
      </c>
      <c r="H486" t="str">
        <f>_xlfn.XLOOKUP('01_clean_data'!G486, '04_departments'!$C$5:$C$60,'04_departments'!$D$5:$D$60,"Needs Review")</f>
        <v>Needs Review</v>
      </c>
      <c r="I486" t="str">
        <f>PROPER(TRIM('01_raw_data'!H489))</f>
        <v>Account Executive</v>
      </c>
      <c r="J486" t="str">
        <f>IFERROR(UPPER('01_raw_data'!I489), "")</f>
        <v>L2</v>
      </c>
      <c r="K486" t="str">
        <f>IFERROR(UPPER('01_raw_data'!J489), "")</f>
        <v>M023</v>
      </c>
      <c r="L486" t="str">
        <f>IFERROR(VLOOKUP(K486,'05_manager_mapping'!$A$5:$B$64,2), "Missing")</f>
        <v>Alice Greco</v>
      </c>
      <c r="M486" t="str">
        <f>IFERROR(_xlfn.XLOOKUP('01_raw_data'!L489,'06_location_master'!$B$5:$B$60,'06_location_master'!$C$5:$C$60), "Missing Location")</f>
        <v>Dublin</v>
      </c>
      <c r="N486" t="str">
        <f>IFERROR(_xlfn.XLOOKUP(M486,'06_location_master'!$C$5:$C$60,'06_location_master'!$D$5:$D$60), "Missing Country")</f>
        <v>Ireland</v>
      </c>
      <c r="O486" t="str">
        <f>IFERROR(_xlfn.XLOOKUP(M486,'06_location_master'!$C$5:$C$60,'06_location_master'!$E$5:$E$60), "Missing State")</f>
        <v>Leinster</v>
      </c>
      <c r="P486" s="17">
        <f>IFERROR(--'01_raw_data'!O489,"Missing Date")</f>
        <v>43447</v>
      </c>
      <c r="Q486" s="17" t="str">
        <f>IF(TRIM('01_raw_data'!P489)="","", IFERROR('01_raw_data'!P489, "check"))</f>
        <v/>
      </c>
      <c r="R486" t="str">
        <f>IFERROR(IF(OR(UPPER(TRIM('01_raw_data'!Q489))="A",UPPER(TRIM('01_raw_data'!Q489)="ACTVE"),UPPER(TRIM('01_raw_data'!Q489))="ACTIVE"), "Active", IF(OR(UPPER(TRIM('01_raw_data'!Q489)="INACTIVE"),UPPER(TRIM('01_raw_data'!Q489))="INACTVE"),"Inactive",IF(OR(UPPER(TRIM('01_raw_data'!Q489))="EXITED"), "Exited", IF(OR(UPPER(TRIM('01_raw_data'!Q489))="TERMINATED"), "Terminated", IF(OR(UPPER(TRIM('01_raw_data'!Q489))="LEFT"),"Left",IF(OR(UPPER(TRIM('01_raw_data'!Q489))="RESIGNED"),"Resigned")))))),"Check")</f>
        <v>Active</v>
      </c>
      <c r="S486" s="19">
        <f>IFERROR(IF(VALUE('01_raw_data'!R489)&gt;0,VALUE('01_raw_data'!R489),"Check"),"Check")</f>
        <v>57000</v>
      </c>
      <c r="T486" s="19">
        <f>IFERROR(IF(VALUE('01_raw_data'!S489)&gt;0, VALUE('01_raw_data'!S489), "Check"), "Check")</f>
        <v>2800</v>
      </c>
      <c r="U486">
        <f>IFERROR(VLOOKUP(UPPER(TRIM('01_raw_data'!T489)),'07_performance_master'!$A$5:$B$14,2,FALSE),"Check")</f>
        <v>3</v>
      </c>
      <c r="V486">
        <f>IFERROR(IF(VALUE('01_raw_data'!U489)&gt;0,VALUE('01_raw_data'!U489),"Check"),"Check")</f>
        <v>31</v>
      </c>
      <c r="W486">
        <f>IFERROR(IF(VALUE('01_raw_data'!V489)&gt;=0, VALUE('01_raw_data'!V489), "Check"), "Check")</f>
        <v>11</v>
      </c>
      <c r="X486">
        <f>IFERROR(IF(VALUE('01_raw_data'!W489)&gt;=0, VALUE('01_raw_data'!W489),"Check"), "Check")</f>
        <v>13</v>
      </c>
      <c r="Y486">
        <f>IFERROR(IF(AND(VALUE('01_raw_data'!X489)&gt;=0, VALUE('01_raw_data'!X489)&lt;=100), VALUE('01_raw_data'!X489), "Check"), "Check")</f>
        <v>47</v>
      </c>
      <c r="Z486" t="str">
        <f>IFERROR(IF(OR(UPPER(TRIM('01_raw_data'!Y489))="YES", UPPER(TRIM('01_raw_data'!Y489))="PROMOTED"),"Promoted", IF(OR(UPPER(TRIM('01_raw_data'!Y489))="NO",UPPER(TRIM('01_raw_data'!Y489))="NOT PROMOTED"), "Not Promoted", "Check")),"Check")</f>
        <v>Not Promoted</v>
      </c>
      <c r="AA486" t="str">
        <f>IFERROR(PROPER(TRIM('01_raw_data'!Z489)), "")</f>
        <v>Master'S</v>
      </c>
      <c r="AB486" t="str">
        <f>IFERROR(PROPER(TRIM('01_raw_data'!AA489)),"")</f>
        <v>Agency</v>
      </c>
      <c r="AC486" t="str">
        <f>IFERROR(IF(UPPER(TRIM('01_raw_data'!AB489))="HYBRID","Hybrid",IF(OR(UPPER(TRIM('01_raw_data'!AB489))="REMOTE",UPPER(TRIM('01_raw_data'!AB489))="WFH",UPPER(TRIM('01_raw_data'!AB489))="WORK FROM HOME"),"Remote",IF(OR(UPPER(TRIM('01_raw_data'!AB489))="ONSITE",UPPER(TRIM('01_raw_data'!AB489))="ON-SITE",UPPER(TRIM('01_raw_data'!AB489))="OFFICE"),"Office"))),"Check")</f>
        <v>Hybrid</v>
      </c>
      <c r="AD486" t="str">
        <f>IFERROR(VLOOKUP(UPPER(TRIM('01_raw_data'!AC489)),'09_cost_center'!$A$5:$E$19,1,FALSE), "Check")</f>
        <v>EU-CC201</v>
      </c>
      <c r="AE486" t="str">
        <f>IFERROR(IF(OR(UPPER(TRIM('01_raw_data'!AD489))="CONTRACT", UPPER(TRIM('01_raw_data'!AD489))="CONTRACTOR"), "Contract", IF(OR(PROPER(TRIM('01_raw_data'!AD489))="FTE", UPPER(TRIM('01_raw_data'!AD489))="FULL TIME", UPPER(TRIM('01_raw_data'!AD489))="FULL-TIME"), "Full Time", IF(OR(UPPER(TRIM('01_raw_data'!AD489))="INTERN", UPPER(TRIM('01_raw_data'!AD489))="INTERNSHIP"), "Intern", IF(OR(UPPER(TRIM('01_raw_data'!AD489))="PART TIME", UPPER(TRIM('01_raw_data'!AD489))="PART-TIME"), "Part Time")))), "Check")</f>
        <v>Full Time</v>
      </c>
      <c r="AF486">
        <f>IFERROR(IF(AND(VALUE('01_raw_data'!AE489)&gt;=0,VALUE('01_raw_data'!AE489)&lt;=100), VALUE('01_raw_data'!AE489), "Check"), "Check")</f>
        <v>54.7</v>
      </c>
    </row>
    <row r="487" spans="1:32" x14ac:dyDescent="0.2">
      <c r="A487" t="str">
        <f>"E"&amp;TEXT(VALUE(SUBSTITUTE(UPPER(TRIM('01_raw_data'!A490)),"E","")),"0000")</f>
        <v>E0486</v>
      </c>
      <c r="B487" t="str">
        <f>IF('01_raw_data'!B490="", "", PROPER(TRIM('01_raw_data'!B490)))</f>
        <v>Alice Russo</v>
      </c>
      <c r="C487" t="str">
        <f>_xlfn.XLOOKUP(PROPER(TRIM('01_raw_data'!C490)),'03_lookups'!$A$4:$A$9,'03_lookups'!$B$4:$B$9,"Needs Review")</f>
        <v>Female</v>
      </c>
      <c r="D487">
        <f>VALUE('01_raw_data'!D490)</f>
        <v>51</v>
      </c>
      <c r="E487" s="17">
        <f>IF(OR('01_raw_data'!E490="", LOWER(TRIM('01_raw_data'!E490))="not available"), "Missing", '01_raw_data'!E490)</f>
        <v>27413</v>
      </c>
      <c r="F487" t="str">
        <f t="shared" si="7"/>
        <v>Valid</v>
      </c>
      <c r="G487" t="str">
        <f>_xlfn.XLOOKUP(UPPER(TRIM('01_raw_data'!F490)),'04_departments'!A490:A545,'04_departments'!C490:C545,"Needs Review")</f>
        <v>Needs Review</v>
      </c>
      <c r="H487" t="str">
        <f>_xlfn.XLOOKUP('01_clean_data'!G487, '04_departments'!$C$5:$C$60,'04_departments'!$D$5:$D$60,"Needs Review")</f>
        <v>Needs Review</v>
      </c>
      <c r="I487" t="str">
        <f>PROPER(TRIM('01_raw_data'!H490))</f>
        <v>Operations Manager</v>
      </c>
      <c r="J487" t="str">
        <f>IFERROR(UPPER('01_raw_data'!I490), "")</f>
        <v>L3</v>
      </c>
      <c r="K487" t="str">
        <f>IFERROR(UPPER('01_raw_data'!J490), "")</f>
        <v>M017</v>
      </c>
      <c r="L487" t="str">
        <f>IFERROR(VLOOKUP(K487,'05_manager_mapping'!$A$5:$B$64,2), "Missing")</f>
        <v>Ines Karlsson</v>
      </c>
      <c r="M487" t="str">
        <f>IFERROR(_xlfn.XLOOKUP('01_raw_data'!L490,'06_location_master'!$B$5:$B$60,'06_location_master'!$C$5:$C$60), "Missing Location")</f>
        <v>Munich</v>
      </c>
      <c r="N487" t="str">
        <f>IFERROR(_xlfn.XLOOKUP(M487,'06_location_master'!$C$5:$C$60,'06_location_master'!$D$5:$D$60), "Missing Country")</f>
        <v>Germany</v>
      </c>
      <c r="O487" t="str">
        <f>IFERROR(_xlfn.XLOOKUP(M487,'06_location_master'!$C$5:$C$60,'06_location_master'!$E$5:$E$60), "Missing State")</f>
        <v>Bavaria</v>
      </c>
      <c r="P487" s="17">
        <f>IFERROR(--'01_raw_data'!O490,"Missing Date")</f>
        <v>44737</v>
      </c>
      <c r="Q487" s="17" t="str">
        <f>IF(TRIM('01_raw_data'!P490)="","", IFERROR('01_raw_data'!P490, "check"))</f>
        <v/>
      </c>
      <c r="R487" t="str">
        <f>IFERROR(IF(OR(UPPER(TRIM('01_raw_data'!Q490))="A",UPPER(TRIM('01_raw_data'!Q490)="ACTVE"),UPPER(TRIM('01_raw_data'!Q490))="ACTIVE"), "Active", IF(OR(UPPER(TRIM('01_raw_data'!Q490)="INACTIVE"),UPPER(TRIM('01_raw_data'!Q490))="INACTVE"),"Inactive",IF(OR(UPPER(TRIM('01_raw_data'!Q490))="EXITED"), "Exited", IF(OR(UPPER(TRIM('01_raw_data'!Q490))="TERMINATED"), "Terminated", IF(OR(UPPER(TRIM('01_raw_data'!Q490))="LEFT"),"Left",IF(OR(UPPER(TRIM('01_raw_data'!Q490))="RESIGNED"),"Resigned")))))),"Check")</f>
        <v>Active</v>
      </c>
      <c r="S487" s="19">
        <f>IFERROR(IF(VALUE('01_raw_data'!R490)&gt;0,VALUE('01_raw_data'!R490),"Check"),"Check")</f>
        <v>76000</v>
      </c>
      <c r="T487" s="19">
        <f>IFERROR(IF(VALUE('01_raw_data'!S490)&gt;0, VALUE('01_raw_data'!S490), "Check"), "Check")</f>
        <v>10600</v>
      </c>
      <c r="U487">
        <f>IFERROR(VLOOKUP(UPPER(TRIM('01_raw_data'!T490)),'07_performance_master'!$A$5:$B$14,2,FALSE),"Check")</f>
        <v>5</v>
      </c>
      <c r="V487">
        <f>IFERROR(IF(VALUE('01_raw_data'!U490)&gt;0,VALUE('01_raw_data'!U490),"Check"),"Check")</f>
        <v>11</v>
      </c>
      <c r="W487">
        <f>IFERROR(IF(VALUE('01_raw_data'!V490)&gt;=0, VALUE('01_raw_data'!V490), "Check"), "Check")</f>
        <v>21</v>
      </c>
      <c r="X487">
        <f>IFERROR(IF(VALUE('01_raw_data'!W490)&gt;=0, VALUE('01_raw_data'!W490),"Check"), "Check")</f>
        <v>21</v>
      </c>
      <c r="Y487">
        <f>IFERROR(IF(AND(VALUE('01_raw_data'!X490)&gt;=0, VALUE('01_raw_data'!X490)&lt;=100), VALUE('01_raw_data'!X490), "Check"), "Check")</f>
        <v>72</v>
      </c>
      <c r="Z487" t="str">
        <f>IFERROR(IF(OR(UPPER(TRIM('01_raw_data'!Y490))="YES", UPPER(TRIM('01_raw_data'!Y490))="PROMOTED"),"Promoted", IF(OR(UPPER(TRIM('01_raw_data'!Y490))="NO",UPPER(TRIM('01_raw_data'!Y490))="NOT PROMOTED"), "Not Promoted", "Check")),"Check")</f>
        <v>Not Promoted</v>
      </c>
      <c r="AA487" t="str">
        <f>IFERROR(PROPER(TRIM('01_raw_data'!Z490)), "")</f>
        <v>Master'S</v>
      </c>
      <c r="AB487" t="str">
        <f>IFERROR(PROPER(TRIM('01_raw_data'!AA490)),"")</f>
        <v>Indeed</v>
      </c>
      <c r="AC487" t="str">
        <f>IFERROR(IF(UPPER(TRIM('01_raw_data'!AB490))="HYBRID","Hybrid",IF(OR(UPPER(TRIM('01_raw_data'!AB490))="REMOTE",UPPER(TRIM('01_raw_data'!AB490))="WFH",UPPER(TRIM('01_raw_data'!AB490))="WORK FROM HOME"),"Remote",IF(OR(UPPER(TRIM('01_raw_data'!AB490))="ONSITE",UPPER(TRIM('01_raw_data'!AB490))="ON-SITE",UPPER(TRIM('01_raw_data'!AB490))="OFFICE"),"Office"))),"Check")</f>
        <v>Hybrid</v>
      </c>
      <c r="AD487" t="str">
        <f>IFERROR(VLOOKUP(UPPER(TRIM('01_raw_data'!AC490)),'09_cost_center'!$A$5:$E$19,1,FALSE), "Check")</f>
        <v>EU-CC401</v>
      </c>
      <c r="AE487" t="str">
        <f>IFERROR(IF(OR(UPPER(TRIM('01_raw_data'!AD490))="CONTRACT", UPPER(TRIM('01_raw_data'!AD490))="CONTRACTOR"), "Contract", IF(OR(PROPER(TRIM('01_raw_data'!AD490))="FTE", UPPER(TRIM('01_raw_data'!AD490))="FULL TIME", UPPER(TRIM('01_raw_data'!AD490))="FULL-TIME"), "Full Time", IF(OR(UPPER(TRIM('01_raw_data'!AD490))="INTERN", UPPER(TRIM('01_raw_data'!AD490))="INTERNSHIP"), "Intern", IF(OR(UPPER(TRIM('01_raw_data'!AD490))="PART TIME", UPPER(TRIM('01_raw_data'!AD490))="PART-TIME"), "Part Time")))), "Check")</f>
        <v>Full Time</v>
      </c>
      <c r="AF487">
        <f>IFERROR(IF(AND(VALUE('01_raw_data'!AE490)&gt;=0,VALUE('01_raw_data'!AE490)&lt;=100), VALUE('01_raw_data'!AE490), "Check"), "Check")</f>
        <v>73</v>
      </c>
    </row>
    <row r="488" spans="1:32" x14ac:dyDescent="0.2">
      <c r="A488" t="str">
        <f>"E"&amp;TEXT(VALUE(SUBSTITUTE(UPPER(TRIM('01_raw_data'!A491)),"E","")),"0000")</f>
        <v>E0487</v>
      </c>
      <c r="B488" t="str">
        <f>IF('01_raw_data'!B491="", "", PROPER(TRIM('01_raw_data'!B491)))</f>
        <v>Lukas Olsson</v>
      </c>
      <c r="C488" t="str">
        <f>_xlfn.XLOOKUP(PROPER(TRIM('01_raw_data'!C491)),'03_lookups'!$A$4:$A$9,'03_lookups'!$B$4:$B$9,"Needs Review")</f>
        <v>Female</v>
      </c>
      <c r="D488">
        <f>VALUE('01_raw_data'!D491)</f>
        <v>48</v>
      </c>
      <c r="E488" s="17">
        <f>IF(OR('01_raw_data'!E491="", LOWER(TRIM('01_raw_data'!E491))="not available"), "Missing", '01_raw_data'!E491)</f>
        <v>28644</v>
      </c>
      <c r="F488" t="str">
        <f t="shared" si="7"/>
        <v>Valid</v>
      </c>
      <c r="G488" t="str">
        <f>_xlfn.XLOOKUP(UPPER(TRIM('01_raw_data'!F491)),'04_departments'!A491:A546,'04_departments'!C491:C546,"Needs Review")</f>
        <v>Needs Review</v>
      </c>
      <c r="H488" t="str">
        <f>_xlfn.XLOOKUP('01_clean_data'!G488, '04_departments'!$C$5:$C$60,'04_departments'!$D$5:$D$60,"Needs Review")</f>
        <v>Needs Review</v>
      </c>
      <c r="I488" t="str">
        <f>PROPER(TRIM('01_raw_data'!H491))</f>
        <v>Regional Sales Manager</v>
      </c>
      <c r="J488" t="str">
        <f>IFERROR(UPPER('01_raw_data'!I491), "")</f>
        <v xml:space="preserve"> L2 </v>
      </c>
      <c r="K488" t="str">
        <f>IFERROR(UPPER('01_raw_data'!J491), "")</f>
        <v>M026</v>
      </c>
      <c r="L488" t="str">
        <f>IFERROR(VLOOKUP(K488,'05_manager_mapping'!$A$5:$B$64,2), "Missing")</f>
        <v>Sergio Rodrigues</v>
      </c>
      <c r="M488" t="str">
        <f>IFERROR(_xlfn.XLOOKUP('01_raw_data'!L491,'06_location_master'!$B$5:$B$60,'06_location_master'!$C$5:$C$60), "Missing Location")</f>
        <v>Stockholm</v>
      </c>
      <c r="N488" t="str">
        <f>IFERROR(_xlfn.XLOOKUP(M488,'06_location_master'!$C$5:$C$60,'06_location_master'!$D$5:$D$60), "Missing Country")</f>
        <v>Sweden</v>
      </c>
      <c r="O488" t="str">
        <f>IFERROR(_xlfn.XLOOKUP(M488,'06_location_master'!$C$5:$C$60,'06_location_master'!$E$5:$E$60), "Missing State")</f>
        <v>Stockholm County</v>
      </c>
      <c r="P488" s="17">
        <f>IFERROR(--'01_raw_data'!O491,"Missing Date")</f>
        <v>45681</v>
      </c>
      <c r="Q488" s="17" t="str">
        <f>IF(TRIM('01_raw_data'!P491)="","", IFERROR('01_raw_data'!P491, "check"))</f>
        <v/>
      </c>
      <c r="R488" t="str">
        <f>IFERROR(IF(OR(UPPER(TRIM('01_raw_data'!Q491))="A",UPPER(TRIM('01_raw_data'!Q491)="ACTVE"),UPPER(TRIM('01_raw_data'!Q491))="ACTIVE"), "Active", IF(OR(UPPER(TRIM('01_raw_data'!Q491)="INACTIVE"),UPPER(TRIM('01_raw_data'!Q491))="INACTVE"),"Inactive",IF(OR(UPPER(TRIM('01_raw_data'!Q491))="EXITED"), "Exited", IF(OR(UPPER(TRIM('01_raw_data'!Q491))="TERMINATED"), "Terminated", IF(OR(UPPER(TRIM('01_raw_data'!Q491))="LEFT"),"Left",IF(OR(UPPER(TRIM('01_raw_data'!Q491))="RESIGNED"),"Resigned")))))),"Check")</f>
        <v>Active</v>
      </c>
      <c r="S488" s="19">
        <f>IFERROR(IF(VALUE('01_raw_data'!R491)&gt;0,VALUE('01_raw_data'!R491),"Check"),"Check")</f>
        <v>65000</v>
      </c>
      <c r="T488" s="19">
        <f>IFERROR(IF(VALUE('01_raw_data'!S491)&gt;0, VALUE('01_raw_data'!S491), "Check"), "Check")</f>
        <v>3200</v>
      </c>
      <c r="U488">
        <f>IFERROR(VLOOKUP(UPPER(TRIM('01_raw_data'!T491)),'07_performance_master'!$A$5:$B$14,2,FALSE),"Check")</f>
        <v>3</v>
      </c>
      <c r="V488">
        <f>IFERROR(IF(VALUE('01_raw_data'!U491)&gt;0,VALUE('01_raw_data'!U491),"Check"),"Check")</f>
        <v>16</v>
      </c>
      <c r="W488">
        <f>IFERROR(IF(VALUE('01_raw_data'!V491)&gt;=0, VALUE('01_raw_data'!V491), "Check"), "Check")</f>
        <v>14</v>
      </c>
      <c r="X488">
        <f>IFERROR(IF(VALUE('01_raw_data'!W491)&gt;=0, VALUE('01_raw_data'!W491),"Check"), "Check")</f>
        <v>20</v>
      </c>
      <c r="Y488">
        <f>IFERROR(IF(AND(VALUE('01_raw_data'!X491)&gt;=0, VALUE('01_raw_data'!X491)&lt;=100), VALUE('01_raw_data'!X491), "Check"), "Check")</f>
        <v>56</v>
      </c>
      <c r="Z488" t="str">
        <f>IFERROR(IF(OR(UPPER(TRIM('01_raw_data'!Y491))="YES", UPPER(TRIM('01_raw_data'!Y491))="PROMOTED"),"Promoted", IF(OR(UPPER(TRIM('01_raw_data'!Y491))="NO",UPPER(TRIM('01_raw_data'!Y491))="NOT PROMOTED"), "Not Promoted", "Check")),"Check")</f>
        <v>Not Promoted</v>
      </c>
      <c r="AA488" t="str">
        <f>IFERROR(PROPER(TRIM('01_raw_data'!Z491)), "")</f>
        <v>Master'S</v>
      </c>
      <c r="AB488" t="str">
        <f>IFERROR(PROPER(TRIM('01_raw_data'!AA491)),"")</f>
        <v>University Hiring</v>
      </c>
      <c r="AC488" t="str">
        <f>IFERROR(IF(UPPER(TRIM('01_raw_data'!AB491))="HYBRID","Hybrid",IF(OR(UPPER(TRIM('01_raw_data'!AB491))="REMOTE",UPPER(TRIM('01_raw_data'!AB491))="WFH",UPPER(TRIM('01_raw_data'!AB491))="WORK FROM HOME"),"Remote",IF(OR(UPPER(TRIM('01_raw_data'!AB491))="ONSITE",UPPER(TRIM('01_raw_data'!AB491))="ON-SITE",UPPER(TRIM('01_raw_data'!AB491))="OFFICE"),"Office"))),"Check")</f>
        <v>Office</v>
      </c>
      <c r="AD488" t="str">
        <f>IFERROR(VLOOKUP(UPPER(TRIM('01_raw_data'!AC491)),'09_cost_center'!$A$5:$E$19,1,FALSE), "Check")</f>
        <v>EU-CC201</v>
      </c>
      <c r="AE488" t="str">
        <f>IFERROR(IF(OR(UPPER(TRIM('01_raw_data'!AD491))="CONTRACT", UPPER(TRIM('01_raw_data'!AD491))="CONTRACTOR"), "Contract", IF(OR(PROPER(TRIM('01_raw_data'!AD491))="FTE", UPPER(TRIM('01_raw_data'!AD491))="FULL TIME", UPPER(TRIM('01_raw_data'!AD491))="FULL-TIME"), "Full Time", IF(OR(UPPER(TRIM('01_raw_data'!AD491))="INTERN", UPPER(TRIM('01_raw_data'!AD491))="INTERNSHIP"), "Intern", IF(OR(UPPER(TRIM('01_raw_data'!AD491))="PART TIME", UPPER(TRIM('01_raw_data'!AD491))="PART-TIME"), "Part Time")))), "Check")</f>
        <v>Part Time</v>
      </c>
      <c r="AF488">
        <f>IFERROR(IF(AND(VALUE('01_raw_data'!AE491)&gt;=0,VALUE('01_raw_data'!AE491)&lt;=100), VALUE('01_raw_data'!AE491), "Check"), "Check")</f>
        <v>50.6</v>
      </c>
    </row>
    <row r="489" spans="1:32" x14ac:dyDescent="0.2">
      <c r="A489" t="str">
        <f>"E"&amp;TEXT(VALUE(SUBSTITUTE(UPPER(TRIM('01_raw_data'!A492)),"E","")),"0000")</f>
        <v>E0488</v>
      </c>
      <c r="B489" t="str">
        <f>IF('01_raw_data'!B492="", "", PROPER(TRIM('01_raw_data'!B492)))</f>
        <v>Chloe Nowak</v>
      </c>
      <c r="C489" t="str">
        <f>_xlfn.XLOOKUP(PROPER(TRIM('01_raw_data'!C492)),'03_lookups'!$A$4:$A$9,'03_lookups'!$B$4:$B$9,"Needs Review")</f>
        <v>Male</v>
      </c>
      <c r="D489">
        <f>VALUE('01_raw_data'!D492)</f>
        <v>26</v>
      </c>
      <c r="E489" s="17">
        <f>IF(OR('01_raw_data'!E492="", LOWER(TRIM('01_raw_data'!E492))="not available"), "Missing", '01_raw_data'!E492)</f>
        <v>36676</v>
      </c>
      <c r="F489" t="str">
        <f t="shared" si="7"/>
        <v>Valid</v>
      </c>
      <c r="G489" t="str">
        <f>_xlfn.XLOOKUP(UPPER(TRIM('01_raw_data'!F492)),'04_departments'!A492:A547,'04_departments'!C492:C547,"Needs Review")</f>
        <v>Needs Review</v>
      </c>
      <c r="H489" t="str">
        <f>_xlfn.XLOOKUP('01_clean_data'!G489, '04_departments'!$C$5:$C$60,'04_departments'!$D$5:$D$60,"Needs Review")</f>
        <v>Needs Review</v>
      </c>
      <c r="I489" t="str">
        <f>PROPER(TRIM('01_raw_data'!H492))</f>
        <v>Product Manager</v>
      </c>
      <c r="J489" t="str">
        <f>IFERROR(UPPER('01_raw_data'!I492), "")</f>
        <v>L3</v>
      </c>
      <c r="K489" t="str">
        <f>IFERROR(UPPER('01_raw_data'!J492), "")</f>
        <v>M046</v>
      </c>
      <c r="L489" t="str">
        <f>IFERROR(VLOOKUP(K489,'05_manager_mapping'!$A$5:$B$64,2), "Missing")</f>
        <v>Raphael Smit</v>
      </c>
      <c r="M489" t="str">
        <f>IFERROR(_xlfn.XLOOKUP('01_raw_data'!L492,'06_location_master'!$B$5:$B$60,'06_location_master'!$C$5:$C$60), "Missing Location")</f>
        <v>Missing Location</v>
      </c>
      <c r="N489" t="str">
        <f>IFERROR(_xlfn.XLOOKUP(M489,'06_location_master'!$C$5:$C$60,'06_location_master'!$D$5:$D$60), "Missing Country")</f>
        <v>Missing Country</v>
      </c>
      <c r="O489" t="str">
        <f>IFERROR(_xlfn.XLOOKUP(M489,'06_location_master'!$C$5:$C$60,'06_location_master'!$E$5:$E$60), "Missing State")</f>
        <v>Missing State</v>
      </c>
      <c r="P489" s="17">
        <f>IFERROR(--'01_raw_data'!O492,"Missing Date")</f>
        <v>45521</v>
      </c>
      <c r="Q489" s="17" t="str">
        <f>IF(TRIM('01_raw_data'!P492)="","", IFERROR('01_raw_data'!P492, "check"))</f>
        <v/>
      </c>
      <c r="R489" t="str">
        <f>IFERROR(IF(OR(UPPER(TRIM('01_raw_data'!Q492))="A",UPPER(TRIM('01_raw_data'!Q492)="ACTVE"),UPPER(TRIM('01_raw_data'!Q492))="ACTIVE"), "Active", IF(OR(UPPER(TRIM('01_raw_data'!Q492)="INACTIVE"),UPPER(TRIM('01_raw_data'!Q492))="INACTVE"),"Inactive",IF(OR(UPPER(TRIM('01_raw_data'!Q492))="EXITED"), "Exited", IF(OR(UPPER(TRIM('01_raw_data'!Q492))="TERMINATED"), "Terminated", IF(OR(UPPER(TRIM('01_raw_data'!Q492))="LEFT"),"Left",IF(OR(UPPER(TRIM('01_raw_data'!Q492))="RESIGNED"),"Resigned")))))),"Check")</f>
        <v>Active</v>
      </c>
      <c r="S489" s="19">
        <f>IFERROR(IF(VALUE('01_raw_data'!R492)&gt;0,VALUE('01_raw_data'!R492),"Check"),"Check")</f>
        <v>79000</v>
      </c>
      <c r="T489" s="19">
        <f>IFERROR(IF(VALUE('01_raw_data'!S492)&gt;0, VALUE('01_raw_data'!S492), "Check"), "Check")</f>
        <v>7100</v>
      </c>
      <c r="U489">
        <f>IFERROR(VLOOKUP(UPPER(TRIM('01_raw_data'!T492)),'07_performance_master'!$A$5:$B$14,2,FALSE),"Check")</f>
        <v>4</v>
      </c>
      <c r="V489">
        <f>IFERROR(IF(VALUE('01_raw_data'!U492)&gt;0,VALUE('01_raw_data'!U492),"Check"),"Check")</f>
        <v>42</v>
      </c>
      <c r="W489">
        <f>IFERROR(IF(VALUE('01_raw_data'!V492)&gt;=0, VALUE('01_raw_data'!V492), "Check"), "Check")</f>
        <v>3</v>
      </c>
      <c r="X489">
        <f>IFERROR(IF(VALUE('01_raw_data'!W492)&gt;=0, VALUE('01_raw_data'!W492),"Check"), "Check")</f>
        <v>12</v>
      </c>
      <c r="Y489">
        <f>IFERROR(IF(AND(VALUE('01_raw_data'!X492)&gt;=0, VALUE('01_raw_data'!X492)&lt;=100), VALUE('01_raw_data'!X492), "Check"), "Check")</f>
        <v>89</v>
      </c>
      <c r="Z489" t="str">
        <f>IFERROR(IF(OR(UPPER(TRIM('01_raw_data'!Y492))="YES", UPPER(TRIM('01_raw_data'!Y492))="PROMOTED"),"Promoted", IF(OR(UPPER(TRIM('01_raw_data'!Y492))="NO",UPPER(TRIM('01_raw_data'!Y492))="NOT PROMOTED"), "Not Promoted", "Check")),"Check")</f>
        <v>Promoted</v>
      </c>
      <c r="AA489" t="str">
        <f>IFERROR(PROPER(TRIM('01_raw_data'!Z492)), "")</f>
        <v>Master'S</v>
      </c>
      <c r="AB489" t="str">
        <f>IFERROR(PROPER(TRIM('01_raw_data'!AA492)),"")</f>
        <v>Company Careers Page</v>
      </c>
      <c r="AC489" t="str">
        <f>IFERROR(IF(UPPER(TRIM('01_raw_data'!AB492))="HYBRID","Hybrid",IF(OR(UPPER(TRIM('01_raw_data'!AB492))="REMOTE",UPPER(TRIM('01_raw_data'!AB492))="WFH",UPPER(TRIM('01_raw_data'!AB492))="WORK FROM HOME"),"Remote",IF(OR(UPPER(TRIM('01_raw_data'!AB492))="ONSITE",UPPER(TRIM('01_raw_data'!AB492))="ON-SITE",UPPER(TRIM('01_raw_data'!AB492))="OFFICE"),"Office"))),"Check")</f>
        <v>Remote</v>
      </c>
      <c r="AD489" t="str">
        <f>IFERROR(VLOOKUP(UPPER(TRIM('01_raw_data'!AC492)),'09_cost_center'!$A$5:$E$19,1,FALSE), "Check")</f>
        <v>EU-CC102</v>
      </c>
      <c r="AE489" t="str">
        <f>IFERROR(IF(OR(UPPER(TRIM('01_raw_data'!AD492))="CONTRACT", UPPER(TRIM('01_raw_data'!AD492))="CONTRACTOR"), "Contract", IF(OR(PROPER(TRIM('01_raw_data'!AD492))="FTE", UPPER(TRIM('01_raw_data'!AD492))="FULL TIME", UPPER(TRIM('01_raw_data'!AD492))="FULL-TIME"), "Full Time", IF(OR(UPPER(TRIM('01_raw_data'!AD492))="INTERN", UPPER(TRIM('01_raw_data'!AD492))="INTERNSHIP"), "Intern", IF(OR(UPPER(TRIM('01_raw_data'!AD492))="PART TIME", UPPER(TRIM('01_raw_data'!AD492))="PART-TIME"), "Part Time")))), "Check")</f>
        <v>Intern</v>
      </c>
      <c r="AF489">
        <f>IFERROR(IF(AND(VALUE('01_raw_data'!AE492)&gt;=0,VALUE('01_raw_data'!AE492)&lt;=100), VALUE('01_raw_data'!AE492), "Check"), "Check")</f>
        <v>81.2</v>
      </c>
    </row>
    <row r="490" spans="1:32" x14ac:dyDescent="0.2">
      <c r="A490" t="str">
        <f>"E"&amp;TEXT(VALUE(SUBSTITUTE(UPPER(TRIM('01_raw_data'!A493)),"E","")),"0000")</f>
        <v>E0489</v>
      </c>
      <c r="B490" t="str">
        <f>IF('01_raw_data'!B493="", "", PROPER(TRIM('01_raw_data'!B493)))</f>
        <v>Klara Walker</v>
      </c>
      <c r="C490" t="str">
        <f>_xlfn.XLOOKUP(PROPER(TRIM('01_raw_data'!C493)),'03_lookups'!$A$4:$A$9,'03_lookups'!$B$4:$B$9,"Needs Review")</f>
        <v>Female</v>
      </c>
      <c r="D490">
        <f>VALUE('01_raw_data'!D493)</f>
        <v>38</v>
      </c>
      <c r="E490" s="17">
        <f>IF(OR('01_raw_data'!E493="", LOWER(TRIM('01_raw_data'!E493))="not available"), "Missing", '01_raw_data'!E493)</f>
        <v>32033</v>
      </c>
      <c r="F490" t="str">
        <f t="shared" si="7"/>
        <v>Valid</v>
      </c>
      <c r="G490" t="str">
        <f>_xlfn.XLOOKUP(UPPER(TRIM('01_raw_data'!F493)),'04_departments'!A493:A548,'04_departments'!C493:C548,"Needs Review")</f>
        <v>Needs Review</v>
      </c>
      <c r="H490" t="str">
        <f>_xlfn.XLOOKUP('01_clean_data'!G490, '04_departments'!$C$5:$C$60,'04_departments'!$D$5:$D$60,"Needs Review")</f>
        <v>Needs Review</v>
      </c>
      <c r="I490" t="str">
        <f>PROPER(TRIM('01_raw_data'!H493))</f>
        <v>Engineering Lead</v>
      </c>
      <c r="J490" t="str">
        <f>IFERROR(UPPER('01_raw_data'!I493), "")</f>
        <v>L4</v>
      </c>
      <c r="K490" t="str">
        <f>IFERROR(UPPER('01_raw_data'!J493), "")</f>
        <v>M048</v>
      </c>
      <c r="L490" t="str">
        <f>IFERROR(VLOOKUP(K490,'05_manager_mapping'!$A$5:$B$64,2), "Missing")</f>
        <v>Jack Schmidt</v>
      </c>
      <c r="M490" t="str">
        <f>IFERROR(_xlfn.XLOOKUP('01_raw_data'!L493,'06_location_master'!$B$5:$B$60,'06_location_master'!$C$5:$C$60), "Missing Location")</f>
        <v>Stockholm</v>
      </c>
      <c r="N490" t="str">
        <f>IFERROR(_xlfn.XLOOKUP(M490,'06_location_master'!$C$5:$C$60,'06_location_master'!$D$5:$D$60), "Missing Country")</f>
        <v>Sweden</v>
      </c>
      <c r="O490" t="str">
        <f>IFERROR(_xlfn.XLOOKUP(M490,'06_location_master'!$C$5:$C$60,'06_location_master'!$E$5:$E$60), "Missing State")</f>
        <v>Stockholm County</v>
      </c>
      <c r="P490" s="17">
        <f>IFERROR(--'01_raw_data'!O493,"Missing Date")</f>
        <v>44532</v>
      </c>
      <c r="Q490" s="17" t="str">
        <f>IF(TRIM('01_raw_data'!P493)="","", IFERROR('01_raw_data'!P493, "check"))</f>
        <v/>
      </c>
      <c r="R490" t="str">
        <f>IFERROR(IF(OR(UPPER(TRIM('01_raw_data'!Q493))="A",UPPER(TRIM('01_raw_data'!Q493)="ACTVE"),UPPER(TRIM('01_raw_data'!Q493))="ACTIVE"), "Active", IF(OR(UPPER(TRIM('01_raw_data'!Q493)="INACTIVE"),UPPER(TRIM('01_raw_data'!Q493))="INACTVE"),"Inactive",IF(OR(UPPER(TRIM('01_raw_data'!Q493))="EXITED"), "Exited", IF(OR(UPPER(TRIM('01_raw_data'!Q493))="TERMINATED"), "Terminated", IF(OR(UPPER(TRIM('01_raw_data'!Q493))="LEFT"),"Left",IF(OR(UPPER(TRIM('01_raw_data'!Q493))="RESIGNED"),"Resigned")))))),"Check")</f>
        <v>Active</v>
      </c>
      <c r="S490" s="19">
        <f>IFERROR(IF(VALUE('01_raw_data'!R493)&gt;0,VALUE('01_raw_data'!R493),"Check"),"Check")</f>
        <v>109000</v>
      </c>
      <c r="T490" s="19">
        <f>IFERROR(IF(VALUE('01_raw_data'!S493)&gt;0, VALUE('01_raw_data'!S493), "Check"), "Check")</f>
        <v>9800</v>
      </c>
      <c r="U490">
        <f>IFERROR(VLOOKUP(UPPER(TRIM('01_raw_data'!T493)),'07_performance_master'!$A$5:$B$14,2,FALSE),"Check")</f>
        <v>4</v>
      </c>
      <c r="V490">
        <f>IFERROR(IF(VALUE('01_raw_data'!U493)&gt;0,VALUE('01_raw_data'!U493),"Check"),"Check")</f>
        <v>25</v>
      </c>
      <c r="W490">
        <f>IFERROR(IF(VALUE('01_raw_data'!V493)&gt;=0, VALUE('01_raw_data'!V493), "Check"), "Check")</f>
        <v>8</v>
      </c>
      <c r="X490">
        <f>IFERROR(IF(VALUE('01_raw_data'!W493)&gt;=0, VALUE('01_raw_data'!W493),"Check"), "Check")</f>
        <v>9</v>
      </c>
      <c r="Y490">
        <f>IFERROR(IF(AND(VALUE('01_raw_data'!X493)&gt;=0, VALUE('01_raw_data'!X493)&lt;=100), VALUE('01_raw_data'!X493), "Check"), "Check")</f>
        <v>56</v>
      </c>
      <c r="Z490" t="str">
        <f>IFERROR(IF(OR(UPPER(TRIM('01_raw_data'!Y493))="YES", UPPER(TRIM('01_raw_data'!Y493))="PROMOTED"),"Promoted", IF(OR(UPPER(TRIM('01_raw_data'!Y493))="NO",UPPER(TRIM('01_raw_data'!Y493))="NOT PROMOTED"), "Not Promoted", "Check")),"Check")</f>
        <v>Not Promoted</v>
      </c>
      <c r="AA490" t="str">
        <f>IFERROR(PROPER(TRIM('01_raw_data'!Z493)), "")</f>
        <v>Bachelor'S</v>
      </c>
      <c r="AB490" t="str">
        <f>IFERROR(PROPER(TRIM('01_raw_data'!AA493)),"")</f>
        <v>Employee Referral</v>
      </c>
      <c r="AC490" t="str">
        <f>IFERROR(IF(UPPER(TRIM('01_raw_data'!AB493))="HYBRID","Hybrid",IF(OR(UPPER(TRIM('01_raw_data'!AB493))="REMOTE",UPPER(TRIM('01_raw_data'!AB493))="WFH",UPPER(TRIM('01_raw_data'!AB493))="WORK FROM HOME"),"Remote",IF(OR(UPPER(TRIM('01_raw_data'!AB493))="ONSITE",UPPER(TRIM('01_raw_data'!AB493))="ON-SITE",UPPER(TRIM('01_raw_data'!AB493))="OFFICE"),"Office"))),"Check")</f>
        <v>Office</v>
      </c>
      <c r="AD490" t="str">
        <f>IFERROR(VLOOKUP(UPPER(TRIM('01_raw_data'!AC493)),'09_cost_center'!$A$5:$E$19,1,FALSE), "Check")</f>
        <v>EU-CC101</v>
      </c>
      <c r="AE490" t="str">
        <f>IFERROR(IF(OR(UPPER(TRIM('01_raw_data'!AD493))="CONTRACT", UPPER(TRIM('01_raw_data'!AD493))="CONTRACTOR"), "Contract", IF(OR(PROPER(TRIM('01_raw_data'!AD493))="FTE", UPPER(TRIM('01_raw_data'!AD493))="FULL TIME", UPPER(TRIM('01_raw_data'!AD493))="FULL-TIME"), "Full Time", IF(OR(UPPER(TRIM('01_raw_data'!AD493))="INTERN", UPPER(TRIM('01_raw_data'!AD493))="INTERNSHIP"), "Intern", IF(OR(UPPER(TRIM('01_raw_data'!AD493))="PART TIME", UPPER(TRIM('01_raw_data'!AD493))="PART-TIME"), "Part Time")))), "Check")</f>
        <v>Contract</v>
      </c>
      <c r="AF490">
        <f>IFERROR(IF(AND(VALUE('01_raw_data'!AE493)&gt;=0,VALUE('01_raw_data'!AE493)&lt;=100), VALUE('01_raw_data'!AE493), "Check"), "Check")</f>
        <v>67.3</v>
      </c>
    </row>
    <row r="491" spans="1:32" x14ac:dyDescent="0.2">
      <c r="A491" t="str">
        <f>"E"&amp;TEXT(VALUE(SUBSTITUTE(UPPER(TRIM('01_raw_data'!A494)),"E","")),"0000")</f>
        <v>E0490</v>
      </c>
      <c r="B491" t="str">
        <f>IF('01_raw_data'!B494="", "", PROPER(TRIM('01_raw_data'!B494)))</f>
        <v>Hugo Martins</v>
      </c>
      <c r="C491" t="str">
        <f>_xlfn.XLOOKUP(PROPER(TRIM('01_raw_data'!C494)),'03_lookups'!$A$4:$A$9,'03_lookups'!$B$4:$B$9,"Needs Review")</f>
        <v>Female</v>
      </c>
      <c r="D491">
        <f>VALUE('01_raw_data'!D494)</f>
        <v>32</v>
      </c>
      <c r="E491" s="17">
        <f>IF(OR('01_raw_data'!E494="", LOWER(TRIM('01_raw_data'!E494))="not available"), "Missing", '01_raw_data'!E494)</f>
        <v>34312</v>
      </c>
      <c r="F491" t="str">
        <f t="shared" si="7"/>
        <v>Valid</v>
      </c>
      <c r="G491" t="str">
        <f>_xlfn.XLOOKUP(UPPER(TRIM('01_raw_data'!F494)),'04_departments'!A494:A549,'04_departments'!C494:C549,"Needs Review")</f>
        <v>Needs Review</v>
      </c>
      <c r="H491" t="str">
        <f>_xlfn.XLOOKUP('01_clean_data'!G491, '04_departments'!$C$5:$C$60,'04_departments'!$D$5:$D$60,"Needs Review")</f>
        <v>Needs Review</v>
      </c>
      <c r="I491" t="str">
        <f>PROPER(TRIM('01_raw_data'!H494))</f>
        <v>Sales Executive</v>
      </c>
      <c r="J491" t="str">
        <f>IFERROR(UPPER('01_raw_data'!I494), "")</f>
        <v xml:space="preserve"> L2 </v>
      </c>
      <c r="K491" t="str">
        <f>IFERROR(UPPER('01_raw_data'!J494), "")</f>
        <v>M026</v>
      </c>
      <c r="L491" t="str">
        <f>IFERROR(VLOOKUP(K491,'05_manager_mapping'!$A$5:$B$64,2), "Missing")</f>
        <v>Sergio Rodrigues</v>
      </c>
      <c r="M491" t="str">
        <f>IFERROR(_xlfn.XLOOKUP('01_raw_data'!L494,'06_location_master'!$B$5:$B$60,'06_location_master'!$C$5:$C$60), "Missing Location")</f>
        <v>Berlin</v>
      </c>
      <c r="N491" t="str">
        <f>IFERROR(_xlfn.XLOOKUP(M491,'06_location_master'!$C$5:$C$60,'06_location_master'!$D$5:$D$60), "Missing Country")</f>
        <v>Germany</v>
      </c>
      <c r="O491" t="str">
        <f>IFERROR(_xlfn.XLOOKUP(M491,'06_location_master'!$C$5:$C$60,'06_location_master'!$E$5:$E$60), "Missing State")</f>
        <v>Berlin</v>
      </c>
      <c r="P491" s="17">
        <f>IFERROR(--'01_raw_data'!O494,"Missing Date")</f>
        <v>43062</v>
      </c>
      <c r="Q491" s="17">
        <f>IF(TRIM('01_raw_data'!P494)="","", IFERROR('01_raw_data'!P494, "check"))</f>
        <v>46056</v>
      </c>
      <c r="R491" t="str">
        <f>IFERROR(IF(OR(UPPER(TRIM('01_raw_data'!Q494))="A",UPPER(TRIM('01_raw_data'!Q494)="ACTVE"),UPPER(TRIM('01_raw_data'!Q494))="ACTIVE"), "Active", IF(OR(UPPER(TRIM('01_raw_data'!Q494)="INACTIVE"),UPPER(TRIM('01_raw_data'!Q494))="INACTVE"),"Inactive",IF(OR(UPPER(TRIM('01_raw_data'!Q494))="EXITED"), "Exited", IF(OR(UPPER(TRIM('01_raw_data'!Q494))="TERMINATED"), "Terminated", IF(OR(UPPER(TRIM('01_raw_data'!Q494))="LEFT"),"Left",IF(OR(UPPER(TRIM('01_raw_data'!Q494))="RESIGNED"),"Resigned")))))),"Check")</f>
        <v>Exited</v>
      </c>
      <c r="S491" s="19">
        <f>IFERROR(IF(VALUE('01_raw_data'!R494)&gt;0,VALUE('01_raw_data'!R494),"Check"),"Check")</f>
        <v>58000</v>
      </c>
      <c r="T491" s="19">
        <f>IFERROR(IF(VALUE('01_raw_data'!S494)&gt;0, VALUE('01_raw_data'!S494), "Check"), "Check")</f>
        <v>1200</v>
      </c>
      <c r="U491">
        <f>IFERROR(VLOOKUP(UPPER(TRIM('01_raw_data'!T494)),'07_performance_master'!$A$5:$B$14,2,FALSE),"Check")</f>
        <v>2</v>
      </c>
      <c r="V491">
        <f>IFERROR(IF(VALUE('01_raw_data'!U494)&gt;0,VALUE('01_raw_data'!U494),"Check"),"Check")</f>
        <v>4</v>
      </c>
      <c r="W491">
        <f>IFERROR(IF(VALUE('01_raw_data'!V494)&gt;=0, VALUE('01_raw_data'!V494), "Check"), "Check")</f>
        <v>19</v>
      </c>
      <c r="X491">
        <f>IFERROR(IF(VALUE('01_raw_data'!W494)&gt;=0, VALUE('01_raw_data'!W494),"Check"), "Check")</f>
        <v>8</v>
      </c>
      <c r="Y491">
        <f>IFERROR(IF(AND(VALUE('01_raw_data'!X494)&gt;=0, VALUE('01_raw_data'!X494)&lt;=100), VALUE('01_raw_data'!X494), "Check"), "Check")</f>
        <v>36</v>
      </c>
      <c r="Z491" t="str">
        <f>IFERROR(IF(OR(UPPER(TRIM('01_raw_data'!Y494))="YES", UPPER(TRIM('01_raw_data'!Y494))="PROMOTED"),"Promoted", IF(OR(UPPER(TRIM('01_raw_data'!Y494))="NO",UPPER(TRIM('01_raw_data'!Y494))="NOT PROMOTED"), "Not Promoted", "Check")),"Check")</f>
        <v>Not Promoted</v>
      </c>
      <c r="AA491" t="str">
        <f>IFERROR(PROPER(TRIM('01_raw_data'!Z494)), "")</f>
        <v>Master'S</v>
      </c>
      <c r="AB491" t="str">
        <f>IFERROR(PROPER(TRIM('01_raw_data'!AA494)),"")</f>
        <v>Indeed</v>
      </c>
      <c r="AC491" t="str">
        <f>IFERROR(IF(UPPER(TRIM('01_raw_data'!AB494))="HYBRID","Hybrid",IF(OR(UPPER(TRIM('01_raw_data'!AB494))="REMOTE",UPPER(TRIM('01_raw_data'!AB494))="WFH",UPPER(TRIM('01_raw_data'!AB494))="WORK FROM HOME"),"Remote",IF(OR(UPPER(TRIM('01_raw_data'!AB494))="ONSITE",UPPER(TRIM('01_raw_data'!AB494))="ON-SITE",UPPER(TRIM('01_raw_data'!AB494))="OFFICE"),"Office"))),"Check")</f>
        <v>Office</v>
      </c>
      <c r="AD491" t="str">
        <f>IFERROR(VLOOKUP(UPPER(TRIM('01_raw_data'!AC494)),'09_cost_center'!$A$5:$E$19,1,FALSE), "Check")</f>
        <v>EU-CC201</v>
      </c>
      <c r="AE491" t="str">
        <f>IFERROR(IF(OR(UPPER(TRIM('01_raw_data'!AD494))="CONTRACT", UPPER(TRIM('01_raw_data'!AD494))="CONTRACTOR"), "Contract", IF(OR(PROPER(TRIM('01_raw_data'!AD494))="FTE", UPPER(TRIM('01_raw_data'!AD494))="FULL TIME", UPPER(TRIM('01_raw_data'!AD494))="FULL-TIME"), "Full Time", IF(OR(UPPER(TRIM('01_raw_data'!AD494))="INTERN", UPPER(TRIM('01_raw_data'!AD494))="INTERNSHIP"), "Intern", IF(OR(UPPER(TRIM('01_raw_data'!AD494))="PART TIME", UPPER(TRIM('01_raw_data'!AD494))="PART-TIME"), "Part Time")))), "Check")</f>
        <v>Full Time</v>
      </c>
      <c r="AF491">
        <f>IFERROR(IF(AND(VALUE('01_raw_data'!AE494)&gt;=0,VALUE('01_raw_data'!AE494)&lt;=100), VALUE('01_raw_data'!AE494), "Check"), "Check")</f>
        <v>37.6</v>
      </c>
    </row>
    <row r="492" spans="1:32" x14ac:dyDescent="0.2">
      <c r="A492" t="str">
        <f>"E"&amp;TEXT(VALUE(SUBSTITUTE(UPPER(TRIM('01_raw_data'!A495)),"E","")),"0000")</f>
        <v>E0491</v>
      </c>
      <c r="B492" t="str">
        <f>IF('01_raw_data'!B495="", "", PROPER(TRIM('01_raw_data'!B495)))</f>
        <v>Lea Zielinski</v>
      </c>
      <c r="C492" t="str">
        <f>_xlfn.XLOOKUP(PROPER(TRIM('01_raw_data'!C495)),'03_lookups'!$A$4:$A$9,'03_lookups'!$B$4:$B$9,"Needs Review")</f>
        <v>Female</v>
      </c>
      <c r="D492">
        <f>VALUE('01_raw_data'!D495)</f>
        <v>40</v>
      </c>
      <c r="E492" s="17">
        <f>IF(OR('01_raw_data'!E495="", LOWER(TRIM('01_raw_data'!E495))="not available"), "Missing", '01_raw_data'!E495)</f>
        <v>31420</v>
      </c>
      <c r="F492" t="str">
        <f t="shared" si="7"/>
        <v>Valid</v>
      </c>
      <c r="G492" t="str">
        <f>_xlfn.XLOOKUP(UPPER(TRIM('01_raw_data'!F495)),'04_departments'!A495:A550,'04_departments'!C495:C550,"Needs Review")</f>
        <v>Needs Review</v>
      </c>
      <c r="H492" t="str">
        <f>_xlfn.XLOOKUP('01_clean_data'!G492, '04_departments'!$C$5:$C$60,'04_departments'!$D$5:$D$60,"Needs Review")</f>
        <v>Needs Review</v>
      </c>
      <c r="I492" t="str">
        <f>PROPER(TRIM('01_raw_data'!H495))</f>
        <v>Soc Analyst</v>
      </c>
      <c r="J492" t="str">
        <f>IFERROR(UPPER('01_raw_data'!I495), "")</f>
        <v>L2</v>
      </c>
      <c r="K492" t="str">
        <f>IFERROR(UPPER('01_raw_data'!J495), "")</f>
        <v>M056</v>
      </c>
      <c r="L492" t="str">
        <f>IFERROR(VLOOKUP(K492,'05_manager_mapping'!$A$5:$B$64,2), "Missing")</f>
        <v>Emily Olsson</v>
      </c>
      <c r="M492" t="str">
        <f>IFERROR(_xlfn.XLOOKUP('01_raw_data'!L495,'06_location_master'!$B$5:$B$60,'06_location_master'!$C$5:$C$60), "Missing Location")</f>
        <v>Stockholm</v>
      </c>
      <c r="N492" t="str">
        <f>IFERROR(_xlfn.XLOOKUP(M492,'06_location_master'!$C$5:$C$60,'06_location_master'!$D$5:$D$60), "Missing Country")</f>
        <v>Sweden</v>
      </c>
      <c r="O492" t="str">
        <f>IFERROR(_xlfn.XLOOKUP(M492,'06_location_master'!$C$5:$C$60,'06_location_master'!$E$5:$E$60), "Missing State")</f>
        <v>Stockholm County</v>
      </c>
      <c r="P492" s="17">
        <f>IFERROR(--'01_raw_data'!O495,"Missing Date")</f>
        <v>45009</v>
      </c>
      <c r="Q492" s="17" t="str">
        <f>IF(TRIM('01_raw_data'!P495)="","", IFERROR('01_raw_data'!P495, "check"))</f>
        <v/>
      </c>
      <c r="R492" t="str">
        <f>IFERROR(IF(OR(UPPER(TRIM('01_raw_data'!Q495))="A",UPPER(TRIM('01_raw_data'!Q495)="ACTVE"),UPPER(TRIM('01_raw_data'!Q495))="ACTIVE"), "Active", IF(OR(UPPER(TRIM('01_raw_data'!Q495)="INACTIVE"),UPPER(TRIM('01_raw_data'!Q495))="INACTVE"),"Inactive",IF(OR(UPPER(TRIM('01_raw_data'!Q495))="EXITED"), "Exited", IF(OR(UPPER(TRIM('01_raw_data'!Q495))="TERMINATED"), "Terminated", IF(OR(UPPER(TRIM('01_raw_data'!Q495))="LEFT"),"Left",IF(OR(UPPER(TRIM('01_raw_data'!Q495))="RESIGNED"),"Resigned")))))),"Check")</f>
        <v>Active</v>
      </c>
      <c r="S492" s="19" t="str">
        <f>IFERROR(IF(VALUE('01_raw_data'!R495)&gt;0,VALUE('01_raw_data'!R495),"Check"),"Check")</f>
        <v>Check</v>
      </c>
      <c r="T492" s="19">
        <f>IFERROR(IF(VALUE('01_raw_data'!S495)&gt;0, VALUE('01_raw_data'!S495), "Check"), "Check")</f>
        <v>2600</v>
      </c>
      <c r="U492">
        <f>IFERROR(VLOOKUP(UPPER(TRIM('01_raw_data'!T495)),'07_performance_master'!$A$5:$B$14,2,FALSE),"Check")</f>
        <v>3</v>
      </c>
      <c r="V492">
        <f>IFERROR(IF(VALUE('01_raw_data'!U495)&gt;0,VALUE('01_raw_data'!U495),"Check"),"Check")</f>
        <v>29</v>
      </c>
      <c r="W492">
        <f>IFERROR(IF(VALUE('01_raw_data'!V495)&gt;=0, VALUE('01_raw_data'!V495), "Check"), "Check")</f>
        <v>10</v>
      </c>
      <c r="X492">
        <f>IFERROR(IF(VALUE('01_raw_data'!W495)&gt;=0, VALUE('01_raw_data'!W495),"Check"), "Check")</f>
        <v>14</v>
      </c>
      <c r="Y492">
        <f>IFERROR(IF(AND(VALUE('01_raw_data'!X495)&gt;=0, VALUE('01_raw_data'!X495)&lt;=100), VALUE('01_raw_data'!X495), "Check"), "Check")</f>
        <v>87</v>
      </c>
      <c r="Z492" t="str">
        <f>IFERROR(IF(OR(UPPER(TRIM('01_raw_data'!Y495))="YES", UPPER(TRIM('01_raw_data'!Y495))="PROMOTED"),"Promoted", IF(OR(UPPER(TRIM('01_raw_data'!Y495))="NO",UPPER(TRIM('01_raw_data'!Y495))="NOT PROMOTED"), "Not Promoted", "Check")),"Check")</f>
        <v>Not Promoted</v>
      </c>
      <c r="AA492" t="str">
        <f>IFERROR(PROPER(TRIM('01_raw_data'!Z495)), "")</f>
        <v>Master'S</v>
      </c>
      <c r="AB492" t="str">
        <f>IFERROR(PROPER(TRIM('01_raw_data'!AA495)),"")</f>
        <v>Indeed</v>
      </c>
      <c r="AC492" t="str">
        <f>IFERROR(IF(UPPER(TRIM('01_raw_data'!AB495))="HYBRID","Hybrid",IF(OR(UPPER(TRIM('01_raw_data'!AB495))="REMOTE",UPPER(TRIM('01_raw_data'!AB495))="WFH",UPPER(TRIM('01_raw_data'!AB495))="WORK FROM HOME"),"Remote",IF(OR(UPPER(TRIM('01_raw_data'!AB495))="ONSITE",UPPER(TRIM('01_raw_data'!AB495))="ON-SITE",UPPER(TRIM('01_raw_data'!AB495))="OFFICE"),"Office"))),"Check")</f>
        <v>Hybrid</v>
      </c>
      <c r="AD492" t="str">
        <f>IFERROR(VLOOKUP(UPPER(TRIM('01_raw_data'!AC495)),'09_cost_center'!$A$5:$E$19,1,FALSE), "Check")</f>
        <v>EU-CC503</v>
      </c>
      <c r="AE492" t="str">
        <f>IFERROR(IF(OR(UPPER(TRIM('01_raw_data'!AD495))="CONTRACT", UPPER(TRIM('01_raw_data'!AD495))="CONTRACTOR"), "Contract", IF(OR(PROPER(TRIM('01_raw_data'!AD495))="FTE", UPPER(TRIM('01_raw_data'!AD495))="FULL TIME", UPPER(TRIM('01_raw_data'!AD495))="FULL-TIME"), "Full Time", IF(OR(UPPER(TRIM('01_raw_data'!AD495))="INTERN", UPPER(TRIM('01_raw_data'!AD495))="INTERNSHIP"), "Intern", IF(OR(UPPER(TRIM('01_raw_data'!AD495))="PART TIME", UPPER(TRIM('01_raw_data'!AD495))="PART-TIME"), "Part Time")))), "Check")</f>
        <v>Full Time</v>
      </c>
      <c r="AF492">
        <f>IFERROR(IF(AND(VALUE('01_raw_data'!AE495)&gt;=0,VALUE('01_raw_data'!AE495)&lt;=100), VALUE('01_raw_data'!AE495), "Check"), "Check")</f>
        <v>67.7</v>
      </c>
    </row>
    <row r="493" spans="1:32" x14ac:dyDescent="0.2">
      <c r="A493" t="str">
        <f>"E"&amp;TEXT(VALUE(SUBSTITUTE(UPPER(TRIM('01_raw_data'!A496)),"E","")),"0000")</f>
        <v>E0492</v>
      </c>
      <c r="B493" t="str">
        <f>IF('01_raw_data'!B496="", "", PROPER(TRIM('01_raw_data'!B496)))</f>
        <v>Lucia Oliveira</v>
      </c>
      <c r="C493" t="str">
        <f>_xlfn.XLOOKUP(PROPER(TRIM('01_raw_data'!C496)),'03_lookups'!$A$4:$A$9,'03_lookups'!$B$4:$B$9,"Needs Review")</f>
        <v>Female</v>
      </c>
      <c r="D493">
        <f>VALUE('01_raw_data'!D496)</f>
        <v>55</v>
      </c>
      <c r="E493" s="17" t="str">
        <f>IF(OR('01_raw_data'!E496="", LOWER(TRIM('01_raw_data'!E496))="not available"), "Missing", '01_raw_data'!E496)</f>
        <v>1970/11/19</v>
      </c>
      <c r="F493" t="str">
        <f t="shared" si="7"/>
        <v>Needs Review</v>
      </c>
      <c r="G493" t="str">
        <f>_xlfn.XLOOKUP(UPPER(TRIM('01_raw_data'!F496)),'04_departments'!A496:A551,'04_departments'!C496:C551,"Needs Review")</f>
        <v>Needs Review</v>
      </c>
      <c r="H493" t="str">
        <f>_xlfn.XLOOKUP('01_clean_data'!G493, '04_departments'!$C$5:$C$60,'04_departments'!$D$5:$D$60,"Needs Review")</f>
        <v>Needs Review</v>
      </c>
      <c r="I493" t="str">
        <f>PROPER(TRIM('01_raw_data'!H496))</f>
        <v>Client Success Associate</v>
      </c>
      <c r="J493" t="str">
        <f>IFERROR(UPPER('01_raw_data'!I496), "")</f>
        <v>L5</v>
      </c>
      <c r="K493" t="str">
        <f>IFERROR(UPPER('01_raw_data'!J496), "")</f>
        <v>M024</v>
      </c>
      <c r="L493" t="str">
        <f>IFERROR(VLOOKUP(K493,'05_manager_mapping'!$A$5:$B$64,2), "Missing")</f>
        <v>Noah Ryan</v>
      </c>
      <c r="M493" t="str">
        <f>IFERROR(_xlfn.XLOOKUP('01_raw_data'!L496,'06_location_master'!$B$5:$B$60,'06_location_master'!$C$5:$C$60), "Missing Location")</f>
        <v>Madrid</v>
      </c>
      <c r="N493" t="str">
        <f>IFERROR(_xlfn.XLOOKUP(M493,'06_location_master'!$C$5:$C$60,'06_location_master'!$D$5:$D$60), "Missing Country")</f>
        <v>Spain</v>
      </c>
      <c r="O493" t="str">
        <f>IFERROR(_xlfn.XLOOKUP(M493,'06_location_master'!$C$5:$C$60,'06_location_master'!$E$5:$E$60), "Missing State")</f>
        <v>Community of Madrid</v>
      </c>
      <c r="P493" s="17">
        <f>IFERROR(--'01_raw_data'!O496,"Missing Date")</f>
        <v>44816</v>
      </c>
      <c r="Q493" s="17" t="str">
        <f>IF(TRIM('01_raw_data'!P496)="","", IFERROR('01_raw_data'!P496, "check"))</f>
        <v/>
      </c>
      <c r="R493" t="str">
        <f>IFERROR(IF(OR(UPPER(TRIM('01_raw_data'!Q496))="A",UPPER(TRIM('01_raw_data'!Q496)="ACTVE"),UPPER(TRIM('01_raw_data'!Q496))="ACTIVE"), "Active", IF(OR(UPPER(TRIM('01_raw_data'!Q496)="INACTIVE"),UPPER(TRIM('01_raw_data'!Q496))="INACTVE"),"Inactive",IF(OR(UPPER(TRIM('01_raw_data'!Q496))="EXITED"), "Exited", IF(OR(UPPER(TRIM('01_raw_data'!Q496))="TERMINATED"), "Terminated", IF(OR(UPPER(TRIM('01_raw_data'!Q496))="LEFT"),"Left",IF(OR(UPPER(TRIM('01_raw_data'!Q496))="RESIGNED"),"Resigned")))))),"Check")</f>
        <v>Active</v>
      </c>
      <c r="S493" s="19">
        <f>IFERROR(IF(VALUE('01_raw_data'!R496)&gt;0,VALUE('01_raw_data'!R496),"Check"),"Check")</f>
        <v>136000</v>
      </c>
      <c r="T493" s="19">
        <f>IFERROR(IF(VALUE('01_raw_data'!S496)&gt;0, VALUE('01_raw_data'!S496), "Check"), "Check")</f>
        <v>8200</v>
      </c>
      <c r="U493">
        <f>IFERROR(VLOOKUP(UPPER(TRIM('01_raw_data'!T496)),'07_performance_master'!$A$5:$B$14,2,FALSE),"Check")</f>
        <v>3</v>
      </c>
      <c r="V493">
        <f>IFERROR(IF(VALUE('01_raw_data'!U496)&gt;0,VALUE('01_raw_data'!U496),"Check"),"Check")</f>
        <v>33</v>
      </c>
      <c r="W493">
        <f>IFERROR(IF(VALUE('01_raw_data'!V496)&gt;=0, VALUE('01_raw_data'!V496), "Check"), "Check")</f>
        <v>9</v>
      </c>
      <c r="X493">
        <f>IFERROR(IF(VALUE('01_raw_data'!W496)&gt;=0, VALUE('01_raw_data'!W496),"Check"), "Check")</f>
        <v>3</v>
      </c>
      <c r="Y493">
        <f>IFERROR(IF(AND(VALUE('01_raw_data'!X496)&gt;=0, VALUE('01_raw_data'!X496)&lt;=100), VALUE('01_raw_data'!X496), "Check"), "Check")</f>
        <v>66</v>
      </c>
      <c r="Z493" t="str">
        <f>IFERROR(IF(OR(UPPER(TRIM('01_raw_data'!Y496))="YES", UPPER(TRIM('01_raw_data'!Y496))="PROMOTED"),"Promoted", IF(OR(UPPER(TRIM('01_raw_data'!Y496))="NO",UPPER(TRIM('01_raw_data'!Y496))="NOT PROMOTED"), "Not Promoted", "Check")),"Check")</f>
        <v>Not Promoted</v>
      </c>
      <c r="AA493" t="str">
        <f>IFERROR(PROPER(TRIM('01_raw_data'!Z496)), "")</f>
        <v>Master'S</v>
      </c>
      <c r="AB493" t="str">
        <f>IFERROR(PROPER(TRIM('01_raw_data'!AA496)),"")</f>
        <v>Employee Referral</v>
      </c>
      <c r="AC493" t="str">
        <f>IFERROR(IF(UPPER(TRIM('01_raw_data'!AB496))="HYBRID","Hybrid",IF(OR(UPPER(TRIM('01_raw_data'!AB496))="REMOTE",UPPER(TRIM('01_raw_data'!AB496))="WFH",UPPER(TRIM('01_raw_data'!AB496))="WORK FROM HOME"),"Remote",IF(OR(UPPER(TRIM('01_raw_data'!AB496))="ONSITE",UPPER(TRIM('01_raw_data'!AB496))="ON-SITE",UPPER(TRIM('01_raw_data'!AB496))="OFFICE"),"Office"))),"Check")</f>
        <v>Hybrid</v>
      </c>
      <c r="AD493" t="str">
        <f>IFERROR(VLOOKUP(UPPER(TRIM('01_raw_data'!AC496)),'09_cost_center'!$A$5:$E$19,1,FALSE), "Check")</f>
        <v>EU-CC202</v>
      </c>
      <c r="AE493" t="str">
        <f>IFERROR(IF(OR(UPPER(TRIM('01_raw_data'!AD496))="CONTRACT", UPPER(TRIM('01_raw_data'!AD496))="CONTRACTOR"), "Contract", IF(OR(PROPER(TRIM('01_raw_data'!AD496))="FTE", UPPER(TRIM('01_raw_data'!AD496))="FULL TIME", UPPER(TRIM('01_raw_data'!AD496))="FULL-TIME"), "Full Time", IF(OR(UPPER(TRIM('01_raw_data'!AD496))="INTERN", UPPER(TRIM('01_raw_data'!AD496))="INTERNSHIP"), "Intern", IF(OR(UPPER(TRIM('01_raw_data'!AD496))="PART TIME", UPPER(TRIM('01_raw_data'!AD496))="PART-TIME"), "Part Time")))), "Check")</f>
        <v>Full Time</v>
      </c>
      <c r="AF493">
        <f>IFERROR(IF(AND(VALUE('01_raw_data'!AE496)&gt;=0,VALUE('01_raw_data'!AE496)&lt;=100), VALUE('01_raw_data'!AE496), "Check"), "Check")</f>
        <v>66.8</v>
      </c>
    </row>
    <row r="494" spans="1:32" x14ac:dyDescent="0.2">
      <c r="A494" t="str">
        <f>"E"&amp;TEXT(VALUE(SUBSTITUTE(UPPER(TRIM('01_raw_data'!A497)),"E","")),"0000")</f>
        <v>E0493</v>
      </c>
      <c r="B494" t="str">
        <f>IF('01_raw_data'!B497="", "", PROPER(TRIM('01_raw_data'!B497)))</f>
        <v>Alice Schulz</v>
      </c>
      <c r="C494" t="str">
        <f>_xlfn.XLOOKUP(PROPER(TRIM('01_raw_data'!C497)),'03_lookups'!$A$4:$A$9,'03_lookups'!$B$4:$B$9,"Needs Review")</f>
        <v>Male</v>
      </c>
      <c r="D494">
        <f>VALUE('01_raw_data'!D497)</f>
        <v>29</v>
      </c>
      <c r="E494" s="17">
        <f>IF(OR('01_raw_data'!E497="", LOWER(TRIM('01_raw_data'!E497))="not available"), "Missing", '01_raw_data'!E497)</f>
        <v>35263</v>
      </c>
      <c r="F494" t="str">
        <f t="shared" si="7"/>
        <v>Valid</v>
      </c>
      <c r="G494" t="str">
        <f>_xlfn.XLOOKUP(UPPER(TRIM('01_raw_data'!F497)),'04_departments'!A497:A552,'04_departments'!C497:C552,"Needs Review")</f>
        <v>Needs Review</v>
      </c>
      <c r="H494" t="str">
        <f>_xlfn.XLOOKUP('01_clean_data'!G494, '04_departments'!$C$5:$C$60,'04_departments'!$D$5:$D$60,"Needs Review")</f>
        <v>Needs Review</v>
      </c>
      <c r="I494" t="str">
        <f>PROPER(TRIM('01_raw_data'!H497))</f>
        <v>Lead Product Manager</v>
      </c>
      <c r="J494" t="str">
        <f>IFERROR(UPPER('01_raw_data'!I497), "")</f>
        <v>L3</v>
      </c>
      <c r="K494" t="str">
        <f>IFERROR(UPPER('01_raw_data'!J497), "")</f>
        <v>M002</v>
      </c>
      <c r="L494" t="str">
        <f>IFERROR(VLOOKUP(K494,'05_manager_mapping'!$A$5:$B$64,2), "Missing")</f>
        <v>Finn Larsson</v>
      </c>
      <c r="M494" t="str">
        <f>IFERROR(_xlfn.XLOOKUP('01_raw_data'!L497,'06_location_master'!$B$5:$B$60,'06_location_master'!$C$5:$C$60), "Missing Location")</f>
        <v>Milan</v>
      </c>
      <c r="N494" t="str">
        <f>IFERROR(_xlfn.XLOOKUP(M494,'06_location_master'!$C$5:$C$60,'06_location_master'!$D$5:$D$60), "Missing Country")</f>
        <v>Italy</v>
      </c>
      <c r="O494" t="str">
        <f>IFERROR(_xlfn.XLOOKUP(M494,'06_location_master'!$C$5:$C$60,'06_location_master'!$E$5:$E$60), "Missing State")</f>
        <v>Lombardy</v>
      </c>
      <c r="P494" s="17">
        <f>IFERROR(--'01_raw_data'!O497,"Missing Date")</f>
        <v>45543</v>
      </c>
      <c r="Q494" s="17" t="str">
        <f>IF(TRIM('01_raw_data'!P497)="","", IFERROR('01_raw_data'!P497, "check"))</f>
        <v/>
      </c>
      <c r="R494" t="str">
        <f>IFERROR(IF(OR(UPPER(TRIM('01_raw_data'!Q497))="A",UPPER(TRIM('01_raw_data'!Q497)="ACTVE"),UPPER(TRIM('01_raw_data'!Q497))="ACTIVE"), "Active", IF(OR(UPPER(TRIM('01_raw_data'!Q497)="INACTIVE"),UPPER(TRIM('01_raw_data'!Q497))="INACTVE"),"Inactive",IF(OR(UPPER(TRIM('01_raw_data'!Q497))="EXITED"), "Exited", IF(OR(UPPER(TRIM('01_raw_data'!Q497))="TERMINATED"), "Terminated", IF(OR(UPPER(TRIM('01_raw_data'!Q497))="LEFT"),"Left",IF(OR(UPPER(TRIM('01_raw_data'!Q497))="RESIGNED"),"Resigned")))))),"Check")</f>
        <v>Active</v>
      </c>
      <c r="S494" s="19">
        <f>IFERROR(IF(VALUE('01_raw_data'!R497)&gt;0,VALUE('01_raw_data'!R497),"Check"),"Check")</f>
        <v>68000</v>
      </c>
      <c r="T494" s="19" t="str">
        <f>IFERROR(IF(VALUE('01_raw_data'!S497)&gt;0, VALUE('01_raw_data'!S497), "Check"), "Check")</f>
        <v>Check</v>
      </c>
      <c r="U494">
        <f>IFERROR(VLOOKUP(UPPER(TRIM('01_raw_data'!T497)),'07_performance_master'!$A$5:$B$14,2,FALSE),"Check")</f>
        <v>1</v>
      </c>
      <c r="V494">
        <f>IFERROR(IF(VALUE('01_raw_data'!U497)&gt;0,VALUE('01_raw_data'!U497),"Check"),"Check")</f>
        <v>3</v>
      </c>
      <c r="W494">
        <f>IFERROR(IF(VALUE('01_raw_data'!V497)&gt;=0, VALUE('01_raw_data'!V497), "Check"), "Check")</f>
        <v>2</v>
      </c>
      <c r="X494">
        <f>IFERROR(IF(VALUE('01_raw_data'!W497)&gt;=0, VALUE('01_raw_data'!W497),"Check"), "Check")</f>
        <v>4</v>
      </c>
      <c r="Y494">
        <f>IFERROR(IF(AND(VALUE('01_raw_data'!X497)&gt;=0, VALUE('01_raw_data'!X497)&lt;=100), VALUE('01_raw_data'!X497), "Check"), "Check")</f>
        <v>52</v>
      </c>
      <c r="Z494" t="str">
        <f>IFERROR(IF(OR(UPPER(TRIM('01_raw_data'!Y497))="YES", UPPER(TRIM('01_raw_data'!Y497))="PROMOTED"),"Promoted", IF(OR(UPPER(TRIM('01_raw_data'!Y497))="NO",UPPER(TRIM('01_raw_data'!Y497))="NOT PROMOTED"), "Not Promoted", "Check")),"Check")</f>
        <v>Not Promoted</v>
      </c>
      <c r="AA494" t="str">
        <f>IFERROR(PROPER(TRIM('01_raw_data'!Z497)), "")</f>
        <v>Mba</v>
      </c>
      <c r="AB494" t="str">
        <f>IFERROR(PROPER(TRIM('01_raw_data'!AA497)),"")</f>
        <v>Employee Referral</v>
      </c>
      <c r="AC494" t="str">
        <f>IFERROR(IF(UPPER(TRIM('01_raw_data'!AB497))="HYBRID","Hybrid",IF(OR(UPPER(TRIM('01_raw_data'!AB497))="REMOTE",UPPER(TRIM('01_raw_data'!AB497))="WFH",UPPER(TRIM('01_raw_data'!AB497))="WORK FROM HOME"),"Remote",IF(OR(UPPER(TRIM('01_raw_data'!AB497))="ONSITE",UPPER(TRIM('01_raw_data'!AB497))="ON-SITE",UPPER(TRIM('01_raw_data'!AB497))="OFFICE"),"Office"))),"Check")</f>
        <v>Remote</v>
      </c>
      <c r="AD494" t="str">
        <f>IFERROR(VLOOKUP(UPPER(TRIM('01_raw_data'!AC497)),'09_cost_center'!$A$5:$E$19,1,FALSE), "Check")</f>
        <v>EU-CC102</v>
      </c>
      <c r="AE494" t="str">
        <f>IFERROR(IF(OR(UPPER(TRIM('01_raw_data'!AD497))="CONTRACT", UPPER(TRIM('01_raw_data'!AD497))="CONTRACTOR"), "Contract", IF(OR(PROPER(TRIM('01_raw_data'!AD497))="FTE", UPPER(TRIM('01_raw_data'!AD497))="FULL TIME", UPPER(TRIM('01_raw_data'!AD497))="FULL-TIME"), "Full Time", IF(OR(UPPER(TRIM('01_raw_data'!AD497))="INTERN", UPPER(TRIM('01_raw_data'!AD497))="INTERNSHIP"), "Intern", IF(OR(UPPER(TRIM('01_raw_data'!AD497))="PART TIME", UPPER(TRIM('01_raw_data'!AD497))="PART-TIME"), "Part Time")))), "Check")</f>
        <v>Full Time</v>
      </c>
      <c r="AF494">
        <f>IFERROR(IF(AND(VALUE('01_raw_data'!AE497)&gt;=0,VALUE('01_raw_data'!AE497)&lt;=100), VALUE('01_raw_data'!AE497), "Check"), "Check")</f>
        <v>36</v>
      </c>
    </row>
    <row r="495" spans="1:32" x14ac:dyDescent="0.2">
      <c r="A495" t="str">
        <f>"E"&amp;TEXT(VALUE(SUBSTITUTE(UPPER(TRIM('01_raw_data'!A498)),"E","")),"0000")</f>
        <v>E0494</v>
      </c>
      <c r="B495" t="str">
        <f>IF('01_raw_data'!B498="", "", PROPER(TRIM('01_raw_data'!B498)))</f>
        <v>Emil Sanchez</v>
      </c>
      <c r="C495" t="str">
        <f>_xlfn.XLOOKUP(PROPER(TRIM('01_raw_data'!C498)),'03_lookups'!$A$4:$A$9,'03_lookups'!$B$4:$B$9,"Needs Review")</f>
        <v>Male</v>
      </c>
      <c r="D495">
        <f>VALUE('01_raw_data'!D498)</f>
        <v>38</v>
      </c>
      <c r="E495" s="17">
        <f>IF(OR('01_raw_data'!E498="", LOWER(TRIM('01_raw_data'!E498))="not available"), "Missing", '01_raw_data'!E498)</f>
        <v>32215</v>
      </c>
      <c r="F495" t="str">
        <f t="shared" si="7"/>
        <v>Valid</v>
      </c>
      <c r="G495" t="str">
        <f>_xlfn.XLOOKUP(UPPER(TRIM('01_raw_data'!F498)),'04_departments'!A498:A553,'04_departments'!C498:C553,"Needs Review")</f>
        <v>Needs Review</v>
      </c>
      <c r="H495" t="str">
        <f>_xlfn.XLOOKUP('01_clean_data'!G495, '04_departments'!$C$5:$C$60,'04_departments'!$D$5:$D$60,"Needs Review")</f>
        <v>Needs Review</v>
      </c>
      <c r="I495" t="str">
        <f>PROPER(TRIM('01_raw_data'!H498))</f>
        <v>Talent Acquisition Specialist</v>
      </c>
      <c r="J495" t="str">
        <f>IFERROR(UPPER('01_raw_data'!I498), "")</f>
        <v>L3</v>
      </c>
      <c r="K495" t="str">
        <f>IFERROR(UPPER('01_raw_data'!J498), "")</f>
        <v>M033</v>
      </c>
      <c r="L495" t="str">
        <f>IFERROR(VLOOKUP(K495,'05_manager_mapping'!$A$5:$B$64,2), "Missing")</f>
        <v>Pieter Perez</v>
      </c>
      <c r="M495" t="str">
        <f>IFERROR(_xlfn.XLOOKUP('01_raw_data'!L498,'06_location_master'!$B$5:$B$60,'06_location_master'!$C$5:$C$60), "Missing Location")</f>
        <v>Stockholm</v>
      </c>
      <c r="N495" t="str">
        <f>IFERROR(_xlfn.XLOOKUP(M495,'06_location_master'!$C$5:$C$60,'06_location_master'!$D$5:$D$60), "Missing Country")</f>
        <v>Sweden</v>
      </c>
      <c r="O495" t="str">
        <f>IFERROR(_xlfn.XLOOKUP(M495,'06_location_master'!$C$5:$C$60,'06_location_master'!$E$5:$E$60), "Missing State")</f>
        <v>Stockholm County</v>
      </c>
      <c r="P495" s="17">
        <f>IFERROR(--'01_raw_data'!O498,"Missing Date")</f>
        <v>44216</v>
      </c>
      <c r="Q495" s="17" t="str">
        <f>IF(TRIM('01_raw_data'!P498)="","", IFERROR('01_raw_data'!P498, "check"))</f>
        <v/>
      </c>
      <c r="R495" t="str">
        <f>IFERROR(IF(OR(UPPER(TRIM('01_raw_data'!Q498))="A",UPPER(TRIM('01_raw_data'!Q498)="ACTVE"),UPPER(TRIM('01_raw_data'!Q498))="ACTIVE"), "Active", IF(OR(UPPER(TRIM('01_raw_data'!Q498)="INACTIVE"),UPPER(TRIM('01_raw_data'!Q498))="INACTVE"),"Inactive",IF(OR(UPPER(TRIM('01_raw_data'!Q498))="EXITED"), "Exited", IF(OR(UPPER(TRIM('01_raw_data'!Q498))="TERMINATED"), "Terminated", IF(OR(UPPER(TRIM('01_raw_data'!Q498))="LEFT"),"Left",IF(OR(UPPER(TRIM('01_raw_data'!Q498))="RESIGNED"),"Resigned")))))),"Check")</f>
        <v>Active</v>
      </c>
      <c r="S495" s="19">
        <f>IFERROR(IF(VALUE('01_raw_data'!R498)&gt;0,VALUE('01_raw_data'!R498),"Check"),"Check")</f>
        <v>77000</v>
      </c>
      <c r="T495" s="19">
        <f>IFERROR(IF(VALUE('01_raw_data'!S498)&gt;0, VALUE('01_raw_data'!S498), "Check"), "Check")</f>
        <v>6900</v>
      </c>
      <c r="U495">
        <f>IFERROR(VLOOKUP(UPPER(TRIM('01_raw_data'!T498)),'07_performance_master'!$A$5:$B$14,2,FALSE),"Check")</f>
        <v>4</v>
      </c>
      <c r="V495">
        <f>IFERROR(IF(VALUE('01_raw_data'!U498)&gt;0,VALUE('01_raw_data'!U498),"Check"),"Check")</f>
        <v>21</v>
      </c>
      <c r="W495">
        <f>IFERROR(IF(VALUE('01_raw_data'!V498)&gt;=0, VALUE('01_raw_data'!V498), "Check"), "Check")</f>
        <v>0</v>
      </c>
      <c r="X495">
        <f>IFERROR(IF(VALUE('01_raw_data'!W498)&gt;=0, VALUE('01_raw_data'!W498),"Check"), "Check")</f>
        <v>15</v>
      </c>
      <c r="Y495">
        <f>IFERROR(IF(AND(VALUE('01_raw_data'!X498)&gt;=0, VALUE('01_raw_data'!X498)&lt;=100), VALUE('01_raw_data'!X498), "Check"), "Check")</f>
        <v>66</v>
      </c>
      <c r="Z495" t="str">
        <f>IFERROR(IF(OR(UPPER(TRIM('01_raw_data'!Y498))="YES", UPPER(TRIM('01_raw_data'!Y498))="PROMOTED"),"Promoted", IF(OR(UPPER(TRIM('01_raw_data'!Y498))="NO",UPPER(TRIM('01_raw_data'!Y498))="NOT PROMOTED"), "Not Promoted", "Check")),"Check")</f>
        <v>Not Promoted</v>
      </c>
      <c r="AA495" t="str">
        <f>IFERROR(PROPER(TRIM('01_raw_data'!Z498)), "")</f>
        <v>Bachelor'S</v>
      </c>
      <c r="AB495" t="str">
        <f>IFERROR(PROPER(TRIM('01_raw_data'!AA498)),"")</f>
        <v>University Hiring</v>
      </c>
      <c r="AC495" t="str">
        <f>IFERROR(IF(UPPER(TRIM('01_raw_data'!AB498))="HYBRID","Hybrid",IF(OR(UPPER(TRIM('01_raw_data'!AB498))="REMOTE",UPPER(TRIM('01_raw_data'!AB498))="WFH",UPPER(TRIM('01_raw_data'!AB498))="WORK FROM HOME"),"Remote",IF(OR(UPPER(TRIM('01_raw_data'!AB498))="ONSITE",UPPER(TRIM('01_raw_data'!AB498))="ON-SITE",UPPER(TRIM('01_raw_data'!AB498))="OFFICE"),"Office"))),"Check")</f>
        <v>Hybrid</v>
      </c>
      <c r="AD495" t="str">
        <f>IFERROR(VLOOKUP(UPPER(TRIM('01_raw_data'!AC498)),'09_cost_center'!$A$5:$E$19,1,FALSE), "Check")</f>
        <v>EU-CC302</v>
      </c>
      <c r="AE495" t="str">
        <f>IFERROR(IF(OR(UPPER(TRIM('01_raw_data'!AD498))="CONTRACT", UPPER(TRIM('01_raw_data'!AD498))="CONTRACTOR"), "Contract", IF(OR(PROPER(TRIM('01_raw_data'!AD498))="FTE", UPPER(TRIM('01_raw_data'!AD498))="FULL TIME", UPPER(TRIM('01_raw_data'!AD498))="FULL-TIME"), "Full Time", IF(OR(UPPER(TRIM('01_raw_data'!AD498))="INTERN", UPPER(TRIM('01_raw_data'!AD498))="INTERNSHIP"), "Intern", IF(OR(UPPER(TRIM('01_raw_data'!AD498))="PART TIME", UPPER(TRIM('01_raw_data'!AD498))="PART-TIME"), "Part Time")))), "Check")</f>
        <v>Full Time</v>
      </c>
      <c r="AF495">
        <f>IFERROR(IF(AND(VALUE('01_raw_data'!AE498)&gt;=0,VALUE('01_raw_data'!AE498)&lt;=100), VALUE('01_raw_data'!AE498), "Check"), "Check")</f>
        <v>66.8</v>
      </c>
    </row>
    <row r="496" spans="1:32" x14ac:dyDescent="0.2">
      <c r="A496" t="str">
        <f>"E"&amp;TEXT(VALUE(SUBSTITUTE(UPPER(TRIM('01_raw_data'!A499)),"E","")),"0000")</f>
        <v>E0495</v>
      </c>
      <c r="B496" t="str">
        <f>IF('01_raw_data'!B499="", "", PROPER(TRIM('01_raw_data'!B499)))</f>
        <v>Elena Schneider</v>
      </c>
      <c r="C496" t="str">
        <f>_xlfn.XLOOKUP(PROPER(TRIM('01_raw_data'!C499)),'03_lookups'!$A$4:$A$9,'03_lookups'!$B$4:$B$9,"Needs Review")</f>
        <v>Female</v>
      </c>
      <c r="D496">
        <f>VALUE('01_raw_data'!D499)</f>
        <v>25</v>
      </c>
      <c r="E496" s="17">
        <f>IF(OR('01_raw_data'!E499="", LOWER(TRIM('01_raw_data'!E499))="not available"), "Missing", '01_raw_data'!E499)</f>
        <v>36893</v>
      </c>
      <c r="F496" t="str">
        <f t="shared" si="7"/>
        <v>Valid</v>
      </c>
      <c r="G496" t="str">
        <f>_xlfn.XLOOKUP(UPPER(TRIM('01_raw_data'!F499)),'04_departments'!A499:A554,'04_departments'!C499:C554,"Needs Review")</f>
        <v>Needs Review</v>
      </c>
      <c r="H496" t="str">
        <f>_xlfn.XLOOKUP('01_clean_data'!G496, '04_departments'!$C$5:$C$60,'04_departments'!$D$5:$D$60,"Needs Review")</f>
        <v>Needs Review</v>
      </c>
      <c r="I496" t="str">
        <f>PROPER(TRIM('01_raw_data'!H499))</f>
        <v>Workforce Planner</v>
      </c>
      <c r="J496" t="str">
        <f>IFERROR(UPPER('01_raw_data'!I499), "")</f>
        <v>L1</v>
      </c>
      <c r="K496" t="str">
        <f>IFERROR(UPPER('01_raw_data'!J499), "")</f>
        <v>M010</v>
      </c>
      <c r="L496" t="str">
        <f>IFERROR(VLOOKUP(K496,'05_manager_mapping'!$A$5:$B$64,2), "Missing")</f>
        <v>Lotte Muller</v>
      </c>
      <c r="M496" t="str">
        <f>IFERROR(_xlfn.XLOOKUP('01_raw_data'!L499,'06_location_master'!$B$5:$B$60,'06_location_master'!$C$5:$C$60), "Missing Location")</f>
        <v>Lyon</v>
      </c>
      <c r="N496" t="str">
        <f>IFERROR(_xlfn.XLOOKUP(M496,'06_location_master'!$C$5:$C$60,'06_location_master'!$D$5:$D$60), "Missing Country")</f>
        <v>France</v>
      </c>
      <c r="O496" t="str">
        <f>IFERROR(_xlfn.XLOOKUP(M496,'06_location_master'!$C$5:$C$60,'06_location_master'!$E$5:$E$60), "Missing State")</f>
        <v>Auvergne-Rhone-Alpes</v>
      </c>
      <c r="P496" s="17" t="str">
        <f>IFERROR(--'01_raw_data'!O499,"Missing Date")</f>
        <v>Missing Date</v>
      </c>
      <c r="Q496" s="17" t="str">
        <f>IF(TRIM('01_raw_data'!P499)="","", IFERROR('01_raw_data'!P499, "check"))</f>
        <v/>
      </c>
      <c r="R496" t="str">
        <f>IFERROR(IF(OR(UPPER(TRIM('01_raw_data'!Q499))="A",UPPER(TRIM('01_raw_data'!Q499)="ACTVE"),UPPER(TRIM('01_raw_data'!Q499))="ACTIVE"), "Active", IF(OR(UPPER(TRIM('01_raw_data'!Q499)="INACTIVE"),UPPER(TRIM('01_raw_data'!Q499))="INACTVE"),"Inactive",IF(OR(UPPER(TRIM('01_raw_data'!Q499))="EXITED"), "Exited", IF(OR(UPPER(TRIM('01_raw_data'!Q499))="TERMINATED"), "Terminated", IF(OR(UPPER(TRIM('01_raw_data'!Q499))="LEFT"),"Left",IF(OR(UPPER(TRIM('01_raw_data'!Q499))="RESIGNED"),"Resigned")))))),"Check")</f>
        <v>Active</v>
      </c>
      <c r="S496" s="19">
        <f>IFERROR(IF(VALUE('01_raw_data'!R499)&gt;0,VALUE('01_raw_data'!R499),"Check"),"Check")</f>
        <v>40000</v>
      </c>
      <c r="T496" s="19">
        <f>IFERROR(IF(VALUE('01_raw_data'!S499)&gt;0, VALUE('01_raw_data'!S499), "Check"), "Check")</f>
        <v>2000</v>
      </c>
      <c r="U496">
        <f>IFERROR(VLOOKUP(UPPER(TRIM('01_raw_data'!T499)),'07_performance_master'!$A$5:$B$14,2,FALSE),"Check")</f>
        <v>3</v>
      </c>
      <c r="V496">
        <f>IFERROR(IF(VALUE('01_raw_data'!U499)&gt;0,VALUE('01_raw_data'!U499),"Check"),"Check")</f>
        <v>36</v>
      </c>
      <c r="W496">
        <f>IFERROR(IF(VALUE('01_raw_data'!V499)&gt;=0, VALUE('01_raw_data'!V499), "Check"), "Check")</f>
        <v>15</v>
      </c>
      <c r="X496">
        <f>IFERROR(IF(VALUE('01_raw_data'!W499)&gt;=0, VALUE('01_raw_data'!W499),"Check"), "Check")</f>
        <v>23</v>
      </c>
      <c r="Y496">
        <f>IFERROR(IF(AND(VALUE('01_raw_data'!X499)&gt;=0, VALUE('01_raw_data'!X499)&lt;=100), VALUE('01_raw_data'!X499), "Check"), "Check")</f>
        <v>51</v>
      </c>
      <c r="Z496" t="str">
        <f>IFERROR(IF(OR(UPPER(TRIM('01_raw_data'!Y499))="YES", UPPER(TRIM('01_raw_data'!Y499))="PROMOTED"),"Promoted", IF(OR(UPPER(TRIM('01_raw_data'!Y499))="NO",UPPER(TRIM('01_raw_data'!Y499))="NOT PROMOTED"), "Not Promoted", "Check")),"Check")</f>
        <v>Not Promoted</v>
      </c>
      <c r="AA496" t="str">
        <f>IFERROR(PROPER(TRIM('01_raw_data'!Z499)), "")</f>
        <v>Bachelor'S</v>
      </c>
      <c r="AB496" t="str">
        <f>IFERROR(PROPER(TRIM('01_raw_data'!AA499)),"")</f>
        <v>University Hiring</v>
      </c>
      <c r="AC496" t="str">
        <f>IFERROR(IF(UPPER(TRIM('01_raw_data'!AB499))="HYBRID","Hybrid",IF(OR(UPPER(TRIM('01_raw_data'!AB499))="REMOTE",UPPER(TRIM('01_raw_data'!AB499))="WFH",UPPER(TRIM('01_raw_data'!AB499))="WORK FROM HOME"),"Remote",IF(OR(UPPER(TRIM('01_raw_data'!AB499))="ONSITE",UPPER(TRIM('01_raw_data'!AB499))="ON-SITE",UPPER(TRIM('01_raw_data'!AB499))="OFFICE"),"Office"))),"Check")</f>
        <v>Hybrid</v>
      </c>
      <c r="AD496" t="str">
        <f>IFERROR(VLOOKUP(UPPER(TRIM('01_raw_data'!AC499)),'09_cost_center'!$A$5:$E$19,1,FALSE), "Check")</f>
        <v>EU-CC401</v>
      </c>
      <c r="AE496" t="str">
        <f>IFERROR(IF(OR(UPPER(TRIM('01_raw_data'!AD499))="CONTRACT", UPPER(TRIM('01_raw_data'!AD499))="CONTRACTOR"), "Contract", IF(OR(PROPER(TRIM('01_raw_data'!AD499))="FTE", UPPER(TRIM('01_raw_data'!AD499))="FULL TIME", UPPER(TRIM('01_raw_data'!AD499))="FULL-TIME"), "Full Time", IF(OR(UPPER(TRIM('01_raw_data'!AD499))="INTERN", UPPER(TRIM('01_raw_data'!AD499))="INTERNSHIP"), "Intern", IF(OR(UPPER(TRIM('01_raw_data'!AD499))="PART TIME", UPPER(TRIM('01_raw_data'!AD499))="PART-TIME"), "Part Time")))), "Check")</f>
        <v>Full Time</v>
      </c>
      <c r="AF496">
        <f>IFERROR(IF(AND(VALUE('01_raw_data'!AE499)&gt;=0,VALUE('01_raw_data'!AE499)&lt;=100), VALUE('01_raw_data'!AE499), "Check"), "Check")</f>
        <v>53.8</v>
      </c>
    </row>
    <row r="497" spans="1:32" x14ac:dyDescent="0.2">
      <c r="A497" t="str">
        <f>"E"&amp;TEXT(VALUE(SUBSTITUTE(UPPER(TRIM('01_raw_data'!A500)),"E","")),"0000")</f>
        <v>E0496</v>
      </c>
      <c r="B497" t="str">
        <f>IF('01_raw_data'!B500="", "", PROPER(TRIM('01_raw_data'!B500)))</f>
        <v>Chiara Smith</v>
      </c>
      <c r="C497" t="str">
        <f>_xlfn.XLOOKUP(PROPER(TRIM('01_raw_data'!C500)),'03_lookups'!$A$4:$A$9,'03_lookups'!$B$4:$B$9,"Needs Review")</f>
        <v>Male</v>
      </c>
      <c r="D497">
        <f>VALUE('01_raw_data'!D500)</f>
        <v>48</v>
      </c>
      <c r="E497" s="17" t="str">
        <f>IF(OR('01_raw_data'!E500="", LOWER(TRIM('01_raw_data'!E500))="not available"), "Missing", '01_raw_data'!E500)</f>
        <v>11/08/1977</v>
      </c>
      <c r="F497" t="str">
        <f t="shared" si="7"/>
        <v>Needs Review</v>
      </c>
      <c r="G497" t="str">
        <f>_xlfn.XLOOKUP(UPPER(TRIM('01_raw_data'!F500)),'04_departments'!A500:A555,'04_departments'!C500:C555,"Needs Review")</f>
        <v>Needs Review</v>
      </c>
      <c r="H497" t="str">
        <f>_xlfn.XLOOKUP('01_clean_data'!G497, '04_departments'!$C$5:$C$60,'04_departments'!$D$5:$D$60,"Needs Review")</f>
        <v>Needs Review</v>
      </c>
      <c r="I497" t="str">
        <f>PROPER(TRIM('01_raw_data'!H500))</f>
        <v>Analytics Engineer</v>
      </c>
      <c r="J497" t="str">
        <f>IFERROR(UPPER('01_raw_data'!I500), "")</f>
        <v>L3</v>
      </c>
      <c r="K497" t="str">
        <f>IFERROR(UPPER('01_raw_data'!J500), "")</f>
        <v>M058</v>
      </c>
      <c r="L497" t="str">
        <f>IFERROR(VLOOKUP(K497,'05_manager_mapping'!$A$5:$B$64,2), "Missing")</f>
        <v>Lukas Esposito</v>
      </c>
      <c r="M497" t="str">
        <f>IFERROR(_xlfn.XLOOKUP('01_raw_data'!L500,'06_location_master'!$B$5:$B$60,'06_location_master'!$C$5:$C$60), "Missing Location")</f>
        <v>Amsterdam</v>
      </c>
      <c r="N497" t="str">
        <f>IFERROR(_xlfn.XLOOKUP(M497,'06_location_master'!$C$5:$C$60,'06_location_master'!$D$5:$D$60), "Missing Country")</f>
        <v>Netherlands</v>
      </c>
      <c r="O497" t="str">
        <f>IFERROR(_xlfn.XLOOKUP(M497,'06_location_master'!$C$5:$C$60,'06_location_master'!$E$5:$E$60), "Missing State")</f>
        <v>North Holland</v>
      </c>
      <c r="P497" s="17">
        <f>IFERROR(--'01_raw_data'!O500,"Missing Date")</f>
        <v>45905</v>
      </c>
      <c r="Q497" s="17" t="str">
        <f>IF(TRIM('01_raw_data'!P500)="","", IFERROR('01_raw_data'!P500, "check"))</f>
        <v/>
      </c>
      <c r="R497" t="str">
        <f>IFERROR(IF(OR(UPPER(TRIM('01_raw_data'!Q500))="A",UPPER(TRIM('01_raw_data'!Q500)="ACTVE"),UPPER(TRIM('01_raw_data'!Q500))="ACTIVE"), "Active", IF(OR(UPPER(TRIM('01_raw_data'!Q500)="INACTIVE"),UPPER(TRIM('01_raw_data'!Q500))="INACTVE"),"Inactive",IF(OR(UPPER(TRIM('01_raw_data'!Q500))="EXITED"), "Exited", IF(OR(UPPER(TRIM('01_raw_data'!Q500))="TERMINATED"), "Terminated", IF(OR(UPPER(TRIM('01_raw_data'!Q500))="LEFT"),"Left",IF(OR(UPPER(TRIM('01_raw_data'!Q500))="RESIGNED"),"Resigned")))))),"Check")</f>
        <v>Active</v>
      </c>
      <c r="S497" s="19">
        <f>IFERROR(IF(VALUE('01_raw_data'!R500)&gt;0,VALUE('01_raw_data'!R500),"Check"),"Check")</f>
        <v>75000</v>
      </c>
      <c r="T497" s="19">
        <f>IFERROR(IF(VALUE('01_raw_data'!S500)&gt;0, VALUE('01_raw_data'!S500), "Check"), "Check")</f>
        <v>3800</v>
      </c>
      <c r="U497">
        <f>IFERROR(VLOOKUP(UPPER(TRIM('01_raw_data'!T500)),'07_performance_master'!$A$5:$B$14,2,FALSE),"Check")</f>
        <v>3</v>
      </c>
      <c r="V497">
        <f>IFERROR(IF(VALUE('01_raw_data'!U500)&gt;0,VALUE('01_raw_data'!U500),"Check"),"Check")</f>
        <v>14</v>
      </c>
      <c r="W497">
        <f>IFERROR(IF(VALUE('01_raw_data'!V500)&gt;=0, VALUE('01_raw_data'!V500), "Check"), "Check")</f>
        <v>12</v>
      </c>
      <c r="X497">
        <f>IFERROR(IF(VALUE('01_raw_data'!W500)&gt;=0, VALUE('01_raw_data'!W500),"Check"), "Check")</f>
        <v>0</v>
      </c>
      <c r="Y497">
        <f>IFERROR(IF(AND(VALUE('01_raw_data'!X500)&gt;=0, VALUE('01_raw_data'!X500)&lt;=100), VALUE('01_raw_data'!X500), "Check"), "Check")</f>
        <v>78</v>
      </c>
      <c r="Z497" t="str">
        <f>IFERROR(IF(OR(UPPER(TRIM('01_raw_data'!Y500))="YES", UPPER(TRIM('01_raw_data'!Y500))="PROMOTED"),"Promoted", IF(OR(UPPER(TRIM('01_raw_data'!Y500))="NO",UPPER(TRIM('01_raw_data'!Y500))="NOT PROMOTED"), "Not Promoted", "Check")),"Check")</f>
        <v>Not Promoted</v>
      </c>
      <c r="AA497" t="str">
        <f>IFERROR(PROPER(TRIM('01_raw_data'!Z500)), "")</f>
        <v>Mba</v>
      </c>
      <c r="AB497" t="str">
        <f>IFERROR(PROPER(TRIM('01_raw_data'!AA500)),"")</f>
        <v>European Job Board</v>
      </c>
      <c r="AC497" t="str">
        <f>IFERROR(IF(UPPER(TRIM('01_raw_data'!AB500))="HYBRID","Hybrid",IF(OR(UPPER(TRIM('01_raw_data'!AB500))="REMOTE",UPPER(TRIM('01_raw_data'!AB500))="WFH",UPPER(TRIM('01_raw_data'!AB500))="WORK FROM HOME"),"Remote",IF(OR(UPPER(TRIM('01_raw_data'!AB500))="ONSITE",UPPER(TRIM('01_raw_data'!AB500))="ON-SITE",UPPER(TRIM('01_raw_data'!AB500))="OFFICE"),"Office"))),"Check")</f>
        <v>Office</v>
      </c>
      <c r="AD497" t="str">
        <f>IFERROR(VLOOKUP(UPPER(TRIM('01_raw_data'!AC500)),'09_cost_center'!$A$5:$E$19,1,FALSE), "Check")</f>
        <v>EU-CC103</v>
      </c>
      <c r="AE497" t="str">
        <f>IFERROR(IF(OR(UPPER(TRIM('01_raw_data'!AD500))="CONTRACT", UPPER(TRIM('01_raw_data'!AD500))="CONTRACTOR"), "Contract", IF(OR(PROPER(TRIM('01_raw_data'!AD500))="FTE", UPPER(TRIM('01_raw_data'!AD500))="FULL TIME", UPPER(TRIM('01_raw_data'!AD500))="FULL-TIME"), "Full Time", IF(OR(UPPER(TRIM('01_raw_data'!AD500))="INTERN", UPPER(TRIM('01_raw_data'!AD500))="INTERNSHIP"), "Intern", IF(OR(UPPER(TRIM('01_raw_data'!AD500))="PART TIME", UPPER(TRIM('01_raw_data'!AD500))="PART-TIME"), "Part Time")))), "Check")</f>
        <v>Contract</v>
      </c>
      <c r="AF497">
        <f>IFERROR(IF(AND(VALUE('01_raw_data'!AE500)&gt;=0,VALUE('01_raw_data'!AE500)&lt;=100), VALUE('01_raw_data'!AE500), "Check"), "Check")</f>
        <v>67.8</v>
      </c>
    </row>
    <row r="498" spans="1:32" x14ac:dyDescent="0.2">
      <c r="A498" t="str">
        <f>"E"&amp;TEXT(VALUE(SUBSTITUTE(UPPER(TRIM('01_raw_data'!A501)),"E","")),"0000")</f>
        <v>E0497</v>
      </c>
      <c r="B498" t="str">
        <f>IF('01_raw_data'!B501="", "", PROPER(TRIM('01_raw_data'!B501)))</f>
        <v>Lucia Garcia</v>
      </c>
      <c r="C498" t="str">
        <f>_xlfn.XLOOKUP(PROPER(TRIM('01_raw_data'!C501)),'03_lookups'!$A$4:$A$9,'03_lookups'!$B$4:$B$9,"Needs Review")</f>
        <v>Female</v>
      </c>
      <c r="D498">
        <f>VALUE('01_raw_data'!D501)</f>
        <v>33</v>
      </c>
      <c r="E498" s="17">
        <f>IF(OR('01_raw_data'!E501="", LOWER(TRIM('01_raw_data'!E501))="not available"), "Missing", '01_raw_data'!E501)</f>
        <v>34101</v>
      </c>
      <c r="F498" t="str">
        <f t="shared" si="7"/>
        <v>Valid</v>
      </c>
      <c r="G498" t="str">
        <f>_xlfn.XLOOKUP(UPPER(TRIM('01_raw_data'!F501)),'04_departments'!A501:A556,'04_departments'!C501:C556,"Needs Review")</f>
        <v>Needs Review</v>
      </c>
      <c r="H498" t="str">
        <f>_xlfn.XLOOKUP('01_clean_data'!G498, '04_departments'!$C$5:$C$60,'04_departments'!$D$5:$D$60,"Needs Review")</f>
        <v>Needs Review</v>
      </c>
      <c r="I498" t="str">
        <f>PROPER(TRIM('01_raw_data'!H501))</f>
        <v>It Support Analyst</v>
      </c>
      <c r="J498" t="str">
        <f>IFERROR(UPPER('01_raw_data'!I501), "")</f>
        <v>L4</v>
      </c>
      <c r="K498" t="str">
        <f>IFERROR(UPPER('01_raw_data'!J501), "")</f>
        <v>M041</v>
      </c>
      <c r="L498" t="str">
        <f>IFERROR(VLOOKUP(K498,'05_manager_mapping'!$A$5:$B$64,2), "Missing")</f>
        <v>Javier Jansen</v>
      </c>
      <c r="M498" t="str">
        <f>IFERROR(_xlfn.XLOOKUP('01_raw_data'!L501,'06_location_master'!$B$5:$B$60,'06_location_master'!$C$5:$C$60), "Missing Location")</f>
        <v>Frankfurt</v>
      </c>
      <c r="N498" t="str">
        <f>IFERROR(_xlfn.XLOOKUP(M498,'06_location_master'!$C$5:$C$60,'06_location_master'!$D$5:$D$60), "Missing Country")</f>
        <v>Germany</v>
      </c>
      <c r="O498" t="str">
        <f>IFERROR(_xlfn.XLOOKUP(M498,'06_location_master'!$C$5:$C$60,'06_location_master'!$E$5:$E$60), "Missing State")</f>
        <v>Hesse</v>
      </c>
      <c r="P498" s="17">
        <f>IFERROR(--'01_raw_data'!O501,"Missing Date")</f>
        <v>44992</v>
      </c>
      <c r="Q498" s="17" t="str">
        <f>IF(TRIM('01_raw_data'!P501)="","", IFERROR('01_raw_data'!P501, "check"))</f>
        <v/>
      </c>
      <c r="R498" t="str">
        <f>IFERROR(IF(OR(UPPER(TRIM('01_raw_data'!Q501))="A",UPPER(TRIM('01_raw_data'!Q501)="ACTVE"),UPPER(TRIM('01_raw_data'!Q501))="ACTIVE"), "Active", IF(OR(UPPER(TRIM('01_raw_data'!Q501)="INACTIVE"),UPPER(TRIM('01_raw_data'!Q501))="INACTVE"),"Inactive",IF(OR(UPPER(TRIM('01_raw_data'!Q501))="EXITED"), "Exited", IF(OR(UPPER(TRIM('01_raw_data'!Q501))="TERMINATED"), "Terminated", IF(OR(UPPER(TRIM('01_raw_data'!Q501))="LEFT"),"Left",IF(OR(UPPER(TRIM('01_raw_data'!Q501))="RESIGNED"),"Resigned")))))),"Check")</f>
        <v>Active</v>
      </c>
      <c r="S498" s="19">
        <f>IFERROR(IF(VALUE('01_raw_data'!R501)&gt;0,VALUE('01_raw_data'!R501),"Check"),"Check")</f>
        <v>119000</v>
      </c>
      <c r="T498" s="19">
        <f>IFERROR(IF(VALUE('01_raw_data'!S501)&gt;0, VALUE('01_raw_data'!S501), "Check"), "Check")</f>
        <v>6000</v>
      </c>
      <c r="U498">
        <f>IFERROR(VLOOKUP(UPPER(TRIM('01_raw_data'!T501)),'07_performance_master'!$A$5:$B$14,2,FALSE),"Check")</f>
        <v>3</v>
      </c>
      <c r="V498">
        <f>IFERROR(IF(VALUE('01_raw_data'!U501)&gt;0,VALUE('01_raw_data'!U501),"Check"),"Check")</f>
        <v>13</v>
      </c>
      <c r="W498">
        <f>IFERROR(IF(VALUE('01_raw_data'!V501)&gt;=0, VALUE('01_raw_data'!V501), "Check"), "Check")</f>
        <v>14</v>
      </c>
      <c r="X498">
        <f>IFERROR(IF(VALUE('01_raw_data'!W501)&gt;=0, VALUE('01_raw_data'!W501),"Check"), "Check")</f>
        <v>7</v>
      </c>
      <c r="Y498">
        <f>IFERROR(IF(AND(VALUE('01_raw_data'!X501)&gt;=0, VALUE('01_raw_data'!X501)&lt;=100), VALUE('01_raw_data'!X501), "Check"), "Check")</f>
        <v>63</v>
      </c>
      <c r="Z498" t="str">
        <f>IFERROR(IF(OR(UPPER(TRIM('01_raw_data'!Y501))="YES", UPPER(TRIM('01_raw_data'!Y501))="PROMOTED"),"Promoted", IF(OR(UPPER(TRIM('01_raw_data'!Y501))="NO",UPPER(TRIM('01_raw_data'!Y501))="NOT PROMOTED"), "Not Promoted", "Check")),"Check")</f>
        <v>Not Promoted</v>
      </c>
      <c r="AA498" t="str">
        <f>IFERROR(PROPER(TRIM('01_raw_data'!Z501)), "")</f>
        <v>Bachelor'S</v>
      </c>
      <c r="AB498" t="str">
        <f>IFERROR(PROPER(TRIM('01_raw_data'!AA501)),"")</f>
        <v>University Hiring</v>
      </c>
      <c r="AC498" t="str">
        <f>IFERROR(IF(UPPER(TRIM('01_raw_data'!AB501))="HYBRID","Hybrid",IF(OR(UPPER(TRIM('01_raw_data'!AB501))="REMOTE",UPPER(TRIM('01_raw_data'!AB501))="WFH",UPPER(TRIM('01_raw_data'!AB501))="WORK FROM HOME"),"Remote",IF(OR(UPPER(TRIM('01_raw_data'!AB501))="ONSITE",UPPER(TRIM('01_raw_data'!AB501))="ON-SITE",UPPER(TRIM('01_raw_data'!AB501))="OFFICE"),"Office"))),"Check")</f>
        <v>Hybrid</v>
      </c>
      <c r="AD498" t="str">
        <f>IFERROR(VLOOKUP(UPPER(TRIM('01_raw_data'!AC501)),'09_cost_center'!$A$5:$E$19,1,FALSE), "Check")</f>
        <v>EU-CC104</v>
      </c>
      <c r="AE498" t="str">
        <f>IFERROR(IF(OR(UPPER(TRIM('01_raw_data'!AD501))="CONTRACT", UPPER(TRIM('01_raw_data'!AD501))="CONTRACTOR"), "Contract", IF(OR(PROPER(TRIM('01_raw_data'!AD501))="FTE", UPPER(TRIM('01_raw_data'!AD501))="FULL TIME", UPPER(TRIM('01_raw_data'!AD501))="FULL-TIME"), "Full Time", IF(OR(UPPER(TRIM('01_raw_data'!AD501))="INTERN", UPPER(TRIM('01_raw_data'!AD501))="INTERNSHIP"), "Intern", IF(OR(UPPER(TRIM('01_raw_data'!AD501))="PART TIME", UPPER(TRIM('01_raw_data'!AD501))="PART-TIME"), "Part Time")))), "Check")</f>
        <v>Full Time</v>
      </c>
      <c r="AF498">
        <f>IFERROR(IF(AND(VALUE('01_raw_data'!AE501)&gt;=0,VALUE('01_raw_data'!AE501)&lt;=100), VALUE('01_raw_data'!AE501), "Check"), "Check")</f>
        <v>58.8</v>
      </c>
    </row>
    <row r="499" spans="1:32" x14ac:dyDescent="0.2">
      <c r="A499" t="str">
        <f>"E"&amp;TEXT(VALUE(SUBSTITUTE(UPPER(TRIM('01_raw_data'!A502)),"E","")),"0000")</f>
        <v>E0498</v>
      </c>
      <c r="B499" t="str">
        <f>IF('01_raw_data'!B502="", "", PROPER(TRIM('01_raw_data'!B502)))</f>
        <v>Lucas Robert</v>
      </c>
      <c r="C499" t="str">
        <f>_xlfn.XLOOKUP(PROPER(TRIM('01_raw_data'!C502)),'03_lookups'!$A$4:$A$9,'03_lookups'!$B$4:$B$9,"Needs Review")</f>
        <v>Female</v>
      </c>
      <c r="D499">
        <f>VALUE('01_raw_data'!D502)</f>
        <v>32</v>
      </c>
      <c r="E499" s="17">
        <f>IF(OR('01_raw_data'!E502="", LOWER(TRIM('01_raw_data'!E502))="not available"), "Missing", '01_raw_data'!E502)</f>
        <v>34419</v>
      </c>
      <c r="F499" t="str">
        <f t="shared" si="7"/>
        <v>Valid</v>
      </c>
      <c r="G499" t="str">
        <f>_xlfn.XLOOKUP(UPPER(TRIM('01_raw_data'!F502)),'04_departments'!A502:A557,'04_departments'!C502:C557,"Needs Review")</f>
        <v>Needs Review</v>
      </c>
      <c r="H499" t="str">
        <f>_xlfn.XLOOKUP('01_clean_data'!G499, '04_departments'!$C$5:$C$60,'04_departments'!$D$5:$D$60,"Needs Review")</f>
        <v>Needs Review</v>
      </c>
      <c r="I499" t="str">
        <f>PROPER(TRIM('01_raw_data'!H502))</f>
        <v>Controller</v>
      </c>
      <c r="J499" t="str">
        <f>IFERROR(UPPER('01_raw_data'!I502), "")</f>
        <v>L2</v>
      </c>
      <c r="K499" t="str">
        <f>IFERROR(UPPER('01_raw_data'!J502), "")</f>
        <v>M059</v>
      </c>
      <c r="L499" t="str">
        <f>IFERROR(VLOOKUP(K499,'05_manager_mapping'!$A$5:$B$64,2), "Missing")</f>
        <v>Lars Petit</v>
      </c>
      <c r="M499" t="str">
        <f>IFERROR(_xlfn.XLOOKUP('01_raw_data'!L502,'06_location_master'!$B$5:$B$60,'06_location_master'!$C$5:$C$60), "Missing Location")</f>
        <v>Barcelona</v>
      </c>
      <c r="N499" t="str">
        <f>IFERROR(_xlfn.XLOOKUP(M499,'06_location_master'!$C$5:$C$60,'06_location_master'!$D$5:$D$60), "Missing Country")</f>
        <v>Spain</v>
      </c>
      <c r="O499" t="str">
        <f>IFERROR(_xlfn.XLOOKUP(M499,'06_location_master'!$C$5:$C$60,'06_location_master'!$E$5:$E$60), "Missing State")</f>
        <v>Catalonia</v>
      </c>
      <c r="P499" s="17">
        <f>IFERROR(--'01_raw_data'!O502,"Missing Date")</f>
        <v>45635</v>
      </c>
      <c r="Q499" s="17" t="str">
        <f>IF(TRIM('01_raw_data'!P502)="","", IFERROR('01_raw_data'!P502, "check"))</f>
        <v/>
      </c>
      <c r="R499" t="str">
        <f>IFERROR(IF(OR(UPPER(TRIM('01_raw_data'!Q502))="A",UPPER(TRIM('01_raw_data'!Q502)="ACTVE"),UPPER(TRIM('01_raw_data'!Q502))="ACTIVE"), "Active", IF(OR(UPPER(TRIM('01_raw_data'!Q502)="INACTIVE"),UPPER(TRIM('01_raw_data'!Q502))="INACTVE"),"Inactive",IF(OR(UPPER(TRIM('01_raw_data'!Q502))="EXITED"), "Exited", IF(OR(UPPER(TRIM('01_raw_data'!Q502))="TERMINATED"), "Terminated", IF(OR(UPPER(TRIM('01_raw_data'!Q502))="LEFT"),"Left",IF(OR(UPPER(TRIM('01_raw_data'!Q502))="RESIGNED"),"Resigned")))))),"Check")</f>
        <v>Active</v>
      </c>
      <c r="S499" s="19">
        <f>IFERROR(IF(VALUE('01_raw_data'!R502)&gt;0,VALUE('01_raw_data'!R502),"Check"),"Check")</f>
        <v>47000</v>
      </c>
      <c r="T499" s="19">
        <f>IFERROR(IF(VALUE('01_raw_data'!S502)&gt;0, VALUE('01_raw_data'!S502), "Check"), "Check")</f>
        <v>6600</v>
      </c>
      <c r="U499">
        <f>IFERROR(VLOOKUP(UPPER(TRIM('01_raw_data'!T502)),'07_performance_master'!$A$5:$B$14,2,FALSE),"Check")</f>
        <v>5</v>
      </c>
      <c r="V499">
        <f>IFERROR(IF(VALUE('01_raw_data'!U502)&gt;0,VALUE('01_raw_data'!U502),"Check"),"Check")</f>
        <v>29</v>
      </c>
      <c r="W499">
        <f>IFERROR(IF(VALUE('01_raw_data'!V502)&gt;=0, VALUE('01_raw_data'!V502), "Check"), "Check")</f>
        <v>9</v>
      </c>
      <c r="X499">
        <f>IFERROR(IF(VALUE('01_raw_data'!W502)&gt;=0, VALUE('01_raw_data'!W502),"Check"), "Check")</f>
        <v>6</v>
      </c>
      <c r="Y499">
        <f>IFERROR(IF(AND(VALUE('01_raw_data'!X502)&gt;=0, VALUE('01_raw_data'!X502)&lt;=100), VALUE('01_raw_data'!X502), "Check"), "Check")</f>
        <v>95</v>
      </c>
      <c r="Z499" t="str">
        <f>IFERROR(IF(OR(UPPER(TRIM('01_raw_data'!Y502))="YES", UPPER(TRIM('01_raw_data'!Y502))="PROMOTED"),"Promoted", IF(OR(UPPER(TRIM('01_raw_data'!Y502))="NO",UPPER(TRIM('01_raw_data'!Y502))="NOT PROMOTED"), "Not Promoted", "Check")),"Check")</f>
        <v>Not Promoted</v>
      </c>
      <c r="AA499" t="str">
        <f>IFERROR(PROPER(TRIM('01_raw_data'!Z502)), "")</f>
        <v>Bachelor'S</v>
      </c>
      <c r="AB499" t="str">
        <f>IFERROR(PROPER(TRIM('01_raw_data'!AA502)),"")</f>
        <v>Internal Transfer</v>
      </c>
      <c r="AC499" t="str">
        <f>IFERROR(IF(UPPER(TRIM('01_raw_data'!AB502))="HYBRID","Hybrid",IF(OR(UPPER(TRIM('01_raw_data'!AB502))="REMOTE",UPPER(TRIM('01_raw_data'!AB502))="WFH",UPPER(TRIM('01_raw_data'!AB502))="WORK FROM HOME"),"Remote",IF(OR(UPPER(TRIM('01_raw_data'!AB502))="ONSITE",UPPER(TRIM('01_raw_data'!AB502))="ON-SITE",UPPER(TRIM('01_raw_data'!AB502))="OFFICE"),"Office"))),"Check")</f>
        <v>Hybrid</v>
      </c>
      <c r="AD499" t="str">
        <f>IFERROR(VLOOKUP(UPPER(TRIM('01_raw_data'!AC502)),'09_cost_center'!$A$5:$E$19,1,FALSE), "Check")</f>
        <v>Check</v>
      </c>
      <c r="AE499" t="str">
        <f>IFERROR(IF(OR(UPPER(TRIM('01_raw_data'!AD502))="CONTRACT", UPPER(TRIM('01_raw_data'!AD502))="CONTRACTOR"), "Contract", IF(OR(PROPER(TRIM('01_raw_data'!AD502))="FTE", UPPER(TRIM('01_raw_data'!AD502))="FULL TIME", UPPER(TRIM('01_raw_data'!AD502))="FULL-TIME"), "Full Time", IF(OR(UPPER(TRIM('01_raw_data'!AD502))="INTERN", UPPER(TRIM('01_raw_data'!AD502))="INTERNSHIP"), "Intern", IF(OR(UPPER(TRIM('01_raw_data'!AD502))="PART TIME", UPPER(TRIM('01_raw_data'!AD502))="PART-TIME"), "Part Time")))), "Check")</f>
        <v>Full Time</v>
      </c>
      <c r="AF499">
        <f>IFERROR(IF(AND(VALUE('01_raw_data'!AE502)&gt;=0,VALUE('01_raw_data'!AE502)&lt;=100), VALUE('01_raw_data'!AE502), "Check"), "Check")</f>
        <v>92.5</v>
      </c>
    </row>
    <row r="500" spans="1:32" x14ac:dyDescent="0.2">
      <c r="A500" t="str">
        <f>"E"&amp;TEXT(VALUE(SUBSTITUTE(UPPER(TRIM('01_raw_data'!A503)),"E","")),"0000")</f>
        <v>E0499</v>
      </c>
      <c r="B500" t="str">
        <f>IF('01_raw_data'!B503="", "", PROPER(TRIM('01_raw_data'!B503)))</f>
        <v>Leonardo Smith</v>
      </c>
      <c r="C500" t="str">
        <f>_xlfn.XLOOKUP(PROPER(TRIM('01_raw_data'!C503)),'03_lookups'!$A$4:$A$9,'03_lookups'!$B$4:$B$9,"Needs Review")</f>
        <v>Female</v>
      </c>
      <c r="D500">
        <f>VALUE('01_raw_data'!D503)</f>
        <v>47</v>
      </c>
      <c r="E500" s="17">
        <f>IF(OR('01_raw_data'!E503="", LOWER(TRIM('01_raw_data'!E503))="not available"), "Missing", '01_raw_data'!E503)</f>
        <v>28992</v>
      </c>
      <c r="F500" t="str">
        <f t="shared" si="7"/>
        <v>Valid</v>
      </c>
      <c r="G500" t="str">
        <f>_xlfn.XLOOKUP(UPPER(TRIM('01_raw_data'!F503)),'04_departments'!A503:A558,'04_departments'!C503:C558,"Needs Review")</f>
        <v>Needs Review</v>
      </c>
      <c r="H500" t="str">
        <f>_xlfn.XLOOKUP('01_clean_data'!G500, '04_departments'!$C$5:$C$60,'04_departments'!$D$5:$D$60,"Needs Review")</f>
        <v>Needs Review</v>
      </c>
      <c r="I500" t="str">
        <f>PROPER(TRIM('01_raw_data'!H503))</f>
        <v>Information Security Engineer</v>
      </c>
      <c r="J500" t="str">
        <f>IFERROR(UPPER('01_raw_data'!I503), "")</f>
        <v>L2</v>
      </c>
      <c r="K500" t="str">
        <f>IFERROR(UPPER('01_raw_data'!J503), "")</f>
        <v>M056</v>
      </c>
      <c r="L500" t="str">
        <f>IFERROR(VLOOKUP(K500,'05_manager_mapping'!$A$5:$B$64,2), "Missing")</f>
        <v>Emily Olsson</v>
      </c>
      <c r="M500" t="str">
        <f>IFERROR(_xlfn.XLOOKUP('01_raw_data'!L503,'06_location_master'!$B$5:$B$60,'06_location_master'!$C$5:$C$60), "Missing Location")</f>
        <v>Warsaw</v>
      </c>
      <c r="N500" t="str">
        <f>IFERROR(_xlfn.XLOOKUP(M500,'06_location_master'!$C$5:$C$60,'06_location_master'!$D$5:$D$60), "Missing Country")</f>
        <v>Poland</v>
      </c>
      <c r="O500" t="str">
        <f>IFERROR(_xlfn.XLOOKUP(M500,'06_location_master'!$C$5:$C$60,'06_location_master'!$E$5:$E$60), "Missing State")</f>
        <v>Masovian</v>
      </c>
      <c r="P500" s="17">
        <f>IFERROR(--'01_raw_data'!O503,"Missing Date")</f>
        <v>42345</v>
      </c>
      <c r="Q500" s="17" t="str">
        <f>IF(TRIM('01_raw_data'!P503)="","", IFERROR('01_raw_data'!P503, "check"))</f>
        <v/>
      </c>
      <c r="R500" t="str">
        <f>IFERROR(IF(OR(UPPER(TRIM('01_raw_data'!Q503))="A",UPPER(TRIM('01_raw_data'!Q503)="ACTVE"),UPPER(TRIM('01_raw_data'!Q503))="ACTIVE"), "Active", IF(OR(UPPER(TRIM('01_raw_data'!Q503)="INACTIVE"),UPPER(TRIM('01_raw_data'!Q503))="INACTVE"),"Inactive",IF(OR(UPPER(TRIM('01_raw_data'!Q503))="EXITED"), "Exited", IF(OR(UPPER(TRIM('01_raw_data'!Q503))="TERMINATED"), "Terminated", IF(OR(UPPER(TRIM('01_raw_data'!Q503))="LEFT"),"Left",IF(OR(UPPER(TRIM('01_raw_data'!Q503))="RESIGNED"),"Resigned")))))),"Check")</f>
        <v>Active</v>
      </c>
      <c r="S500" s="19">
        <f>IFERROR(IF(VALUE('01_raw_data'!R503)&gt;0,VALUE('01_raw_data'!R503),"Check"),"Check")</f>
        <v>45000</v>
      </c>
      <c r="T500" s="19">
        <f>IFERROR(IF(VALUE('01_raw_data'!S503)&gt;0, VALUE('01_raw_data'!S503), "Check"), "Check")</f>
        <v>2200</v>
      </c>
      <c r="U500">
        <f>IFERROR(VLOOKUP(UPPER(TRIM('01_raw_data'!T503)),'07_performance_master'!$A$5:$B$14,2,FALSE),"Check")</f>
        <v>3</v>
      </c>
      <c r="V500">
        <f>IFERROR(IF(VALUE('01_raw_data'!U503)&gt;0,VALUE('01_raw_data'!U503),"Check"),"Check")</f>
        <v>16</v>
      </c>
      <c r="W500">
        <f>IFERROR(IF(VALUE('01_raw_data'!V503)&gt;=0, VALUE('01_raw_data'!V503), "Check"), "Check")</f>
        <v>19</v>
      </c>
      <c r="X500">
        <f>IFERROR(IF(VALUE('01_raw_data'!W503)&gt;=0, VALUE('01_raw_data'!W503),"Check"), "Check")</f>
        <v>14</v>
      </c>
      <c r="Y500">
        <f>IFERROR(IF(AND(VALUE('01_raw_data'!X503)&gt;=0, VALUE('01_raw_data'!X503)&lt;=100), VALUE('01_raw_data'!X503), "Check"), "Check")</f>
        <v>53</v>
      </c>
      <c r="Z500" t="str">
        <f>IFERROR(IF(OR(UPPER(TRIM('01_raw_data'!Y503))="YES", UPPER(TRIM('01_raw_data'!Y503))="PROMOTED"),"Promoted", IF(OR(UPPER(TRIM('01_raw_data'!Y503))="NO",UPPER(TRIM('01_raw_data'!Y503))="NOT PROMOTED"), "Not Promoted", "Check")),"Check")</f>
        <v>Not Promoted</v>
      </c>
      <c r="AA500" t="str">
        <f>IFERROR(PROPER(TRIM('01_raw_data'!Z503)), "")</f>
        <v>Bachelor'S</v>
      </c>
      <c r="AB500" t="str">
        <f>IFERROR(PROPER(TRIM('01_raw_data'!AA503)),"")</f>
        <v>University Hiring</v>
      </c>
      <c r="AC500" t="str">
        <f>IFERROR(IF(UPPER(TRIM('01_raw_data'!AB503))="HYBRID","Hybrid",IF(OR(UPPER(TRIM('01_raw_data'!AB503))="REMOTE",UPPER(TRIM('01_raw_data'!AB503))="WFH",UPPER(TRIM('01_raw_data'!AB503))="WORK FROM HOME"),"Remote",IF(OR(UPPER(TRIM('01_raw_data'!AB503))="ONSITE",UPPER(TRIM('01_raw_data'!AB503))="ON-SITE",UPPER(TRIM('01_raw_data'!AB503))="OFFICE"),"Office"))),"Check")</f>
        <v>Remote</v>
      </c>
      <c r="AD500" t="str">
        <f>IFERROR(VLOOKUP(UPPER(TRIM('01_raw_data'!AC503)),'09_cost_center'!$A$5:$E$19,1,FALSE), "Check")</f>
        <v>Check</v>
      </c>
      <c r="AE500" t="str">
        <f>IFERROR(IF(OR(UPPER(TRIM('01_raw_data'!AD503))="CONTRACT", UPPER(TRIM('01_raw_data'!AD503))="CONTRACTOR"), "Contract", IF(OR(PROPER(TRIM('01_raw_data'!AD503))="FTE", UPPER(TRIM('01_raw_data'!AD503))="FULL TIME", UPPER(TRIM('01_raw_data'!AD503))="FULL-TIME"), "Full Time", IF(OR(UPPER(TRIM('01_raw_data'!AD503))="INTERN", UPPER(TRIM('01_raw_data'!AD503))="INTERNSHIP"), "Intern", IF(OR(UPPER(TRIM('01_raw_data'!AD503))="PART TIME", UPPER(TRIM('01_raw_data'!AD503))="PART-TIME"), "Part Time")))), "Check")</f>
        <v>Full Time</v>
      </c>
      <c r="AF500">
        <f>IFERROR(IF(AND(VALUE('01_raw_data'!AE503)&gt;=0,VALUE('01_raw_data'!AE503)&lt;=100), VALUE('01_raw_data'!AE503), "Check"), "Check")</f>
        <v>52.5</v>
      </c>
    </row>
    <row r="501" spans="1:32" x14ac:dyDescent="0.2">
      <c r="A501" t="str">
        <f>"E"&amp;TEXT(VALUE(SUBSTITUTE(UPPER(TRIM('01_raw_data'!A504)),"E","")),"0000")</f>
        <v>E0500</v>
      </c>
      <c r="B501" t="str">
        <f>IF('01_raw_data'!B504="", "", PROPER(TRIM('01_raw_data'!B504)))</f>
        <v>Aurora Smit</v>
      </c>
      <c r="C501" t="str">
        <f>_xlfn.XLOOKUP(PROPER(TRIM('01_raw_data'!C504)),'03_lookups'!$A$4:$A$9,'03_lookups'!$B$4:$B$9,"Needs Review")</f>
        <v>Male</v>
      </c>
      <c r="D501">
        <f>VALUE('01_raw_data'!D504)</f>
        <v>37</v>
      </c>
      <c r="E501" s="17">
        <f>IF(OR('01_raw_data'!E504="", LOWER(TRIM('01_raw_data'!E504))="not available"), "Missing", '01_raw_data'!E504)</f>
        <v>32591</v>
      </c>
      <c r="F501" t="str">
        <f t="shared" si="7"/>
        <v>Valid</v>
      </c>
      <c r="G501" t="str">
        <f>_xlfn.XLOOKUP(UPPER(TRIM('01_raw_data'!F504)),'04_departments'!A504:A559,'04_departments'!C504:C559,"Needs Review")</f>
        <v>Needs Review</v>
      </c>
      <c r="H501" t="str">
        <f>_xlfn.XLOOKUP('01_clean_data'!G501, '04_departments'!$C$5:$C$60,'04_departments'!$D$5:$D$60,"Needs Review")</f>
        <v>Needs Review</v>
      </c>
      <c r="I501" t="str">
        <f>PROPER(TRIM('01_raw_data'!H504))</f>
        <v>Regional Sales Manager</v>
      </c>
      <c r="J501" t="str">
        <f>IFERROR(UPPER('01_raw_data'!I504), "")</f>
        <v>L3</v>
      </c>
      <c r="K501" t="str">
        <f>IFERROR(UPPER('01_raw_data'!J504), "")</f>
        <v>M026</v>
      </c>
      <c r="L501" t="str">
        <f>IFERROR(VLOOKUP(K501,'05_manager_mapping'!$A$5:$B$64,2), "Missing")</f>
        <v>Sergio Rodrigues</v>
      </c>
      <c r="M501" t="str">
        <f>IFERROR(_xlfn.XLOOKUP('01_raw_data'!L504,'06_location_master'!$B$5:$B$60,'06_location_master'!$C$5:$C$60), "Missing Location")</f>
        <v>Missing Location</v>
      </c>
      <c r="N501" t="str">
        <f>IFERROR(_xlfn.XLOOKUP(M501,'06_location_master'!$C$5:$C$60,'06_location_master'!$D$5:$D$60), "Missing Country")</f>
        <v>Missing Country</v>
      </c>
      <c r="O501" t="str">
        <f>IFERROR(_xlfn.XLOOKUP(M501,'06_location_master'!$C$5:$C$60,'06_location_master'!$E$5:$E$60), "Missing State")</f>
        <v>Missing State</v>
      </c>
      <c r="P501" s="17">
        <f>IFERROR(--'01_raw_data'!O504,"Missing Date")</f>
        <v>45974</v>
      </c>
      <c r="Q501" s="17" t="str">
        <f>IF(TRIM('01_raw_data'!P504)="","", IFERROR('01_raw_data'!P504, "check"))</f>
        <v/>
      </c>
      <c r="R501" t="str">
        <f>IFERROR(IF(OR(UPPER(TRIM('01_raw_data'!Q504))="A",UPPER(TRIM('01_raw_data'!Q504)="ACTVE"),UPPER(TRIM('01_raw_data'!Q504))="ACTIVE"), "Active", IF(OR(UPPER(TRIM('01_raw_data'!Q504)="INACTIVE"),UPPER(TRIM('01_raw_data'!Q504))="INACTVE"),"Inactive",IF(OR(UPPER(TRIM('01_raw_data'!Q504))="EXITED"), "Exited", IF(OR(UPPER(TRIM('01_raw_data'!Q504))="TERMINATED"), "Terminated", IF(OR(UPPER(TRIM('01_raw_data'!Q504))="LEFT"),"Left",IF(OR(UPPER(TRIM('01_raw_data'!Q504))="RESIGNED"),"Resigned")))))),"Check")</f>
        <v>Active</v>
      </c>
      <c r="S501" s="19">
        <f>IFERROR(IF(VALUE('01_raw_data'!R504)&gt;0,VALUE('01_raw_data'!R504),"Check"),"Check")</f>
        <v>81000</v>
      </c>
      <c r="T501" s="19">
        <f>IFERROR(IF(VALUE('01_raw_data'!S504)&gt;0, VALUE('01_raw_data'!S504), "Check"), "Check")</f>
        <v>4000</v>
      </c>
      <c r="U501">
        <f>IFERROR(VLOOKUP(UPPER(TRIM('01_raw_data'!T504)),'07_performance_master'!$A$5:$B$14,2,FALSE),"Check")</f>
        <v>3</v>
      </c>
      <c r="V501">
        <f>IFERROR(IF(VALUE('01_raw_data'!U504)&gt;0,VALUE('01_raw_data'!U504),"Check"),"Check")</f>
        <v>20</v>
      </c>
      <c r="W501">
        <f>IFERROR(IF(VALUE('01_raw_data'!V504)&gt;=0, VALUE('01_raw_data'!V504), "Check"), "Check")</f>
        <v>24</v>
      </c>
      <c r="X501">
        <f>IFERROR(IF(VALUE('01_raw_data'!W504)&gt;=0, VALUE('01_raw_data'!W504),"Check"), "Check")</f>
        <v>9</v>
      </c>
      <c r="Y501">
        <f>IFERROR(IF(AND(VALUE('01_raw_data'!X504)&gt;=0, VALUE('01_raw_data'!X504)&lt;=100), VALUE('01_raw_data'!X504), "Check"), "Check")</f>
        <v>68</v>
      </c>
      <c r="Z501" t="str">
        <f>IFERROR(IF(OR(UPPER(TRIM('01_raw_data'!Y504))="YES", UPPER(TRIM('01_raw_data'!Y504))="PROMOTED"),"Promoted", IF(OR(UPPER(TRIM('01_raw_data'!Y504))="NO",UPPER(TRIM('01_raw_data'!Y504))="NOT PROMOTED"), "Not Promoted", "Check")),"Check")</f>
        <v>Not Promoted</v>
      </c>
      <c r="AA501" t="str">
        <f>IFERROR(PROPER(TRIM('01_raw_data'!Z504)), "")</f>
        <v>Master'S</v>
      </c>
      <c r="AB501" t="str">
        <f>IFERROR(PROPER(TRIM('01_raw_data'!AA504)),"")</f>
        <v>Internal Transfer</v>
      </c>
      <c r="AC501" t="str">
        <f>IFERROR(IF(UPPER(TRIM('01_raw_data'!AB504))="HYBRID","Hybrid",IF(OR(UPPER(TRIM('01_raw_data'!AB504))="REMOTE",UPPER(TRIM('01_raw_data'!AB504))="WFH",UPPER(TRIM('01_raw_data'!AB504))="WORK FROM HOME"),"Remote",IF(OR(UPPER(TRIM('01_raw_data'!AB504))="ONSITE",UPPER(TRIM('01_raw_data'!AB504))="ON-SITE",UPPER(TRIM('01_raw_data'!AB504))="OFFICE"),"Office"))),"Check")</f>
        <v>Hybrid</v>
      </c>
      <c r="AD501" t="str">
        <f>IFERROR(VLOOKUP(UPPER(TRIM('01_raw_data'!AC504)),'09_cost_center'!$A$5:$E$19,1,FALSE), "Check")</f>
        <v>EU-CC201</v>
      </c>
      <c r="AE501" t="str">
        <f>IFERROR(IF(OR(UPPER(TRIM('01_raw_data'!AD504))="CONTRACT", UPPER(TRIM('01_raw_data'!AD504))="CONTRACTOR"), "Contract", IF(OR(PROPER(TRIM('01_raw_data'!AD504))="FTE", UPPER(TRIM('01_raw_data'!AD504))="FULL TIME", UPPER(TRIM('01_raw_data'!AD504))="FULL-TIME"), "Full Time", IF(OR(UPPER(TRIM('01_raw_data'!AD504))="INTERN", UPPER(TRIM('01_raw_data'!AD504))="INTERNSHIP"), "Intern", IF(OR(UPPER(TRIM('01_raw_data'!AD504))="PART TIME", UPPER(TRIM('01_raw_data'!AD504))="PART-TIME"), "Part Time")))), "Check")</f>
        <v>Full Time</v>
      </c>
      <c r="AF501">
        <f>IFERROR(IF(AND(VALUE('01_raw_data'!AE504)&gt;=0,VALUE('01_raw_data'!AE504)&lt;=100), VALUE('01_raw_data'!AE504), "Check"), "Check")</f>
        <v>61.3</v>
      </c>
    </row>
    <row r="502" spans="1:32" x14ac:dyDescent="0.2">
      <c r="A502" t="str">
        <f>"E"&amp;TEXT(VALUE(SUBSTITUTE(UPPER(TRIM('01_raw_data'!A505)),"E","")),"0000")</f>
        <v>E0501</v>
      </c>
      <c r="B502" t="str">
        <f>IF('01_raw_data'!B505="", "", PROPER(TRIM('01_raw_data'!B505)))</f>
        <v>Tess Weber</v>
      </c>
      <c r="C502" t="str">
        <f>_xlfn.XLOOKUP(PROPER(TRIM('01_raw_data'!C505)),'03_lookups'!$A$4:$A$9,'03_lookups'!$B$4:$B$9,"Needs Review")</f>
        <v>Male</v>
      </c>
      <c r="D502">
        <f>VALUE('01_raw_data'!D505)</f>
        <v>26</v>
      </c>
      <c r="E502" s="17">
        <f>IF(OR('01_raw_data'!E505="", LOWER(TRIM('01_raw_data'!E505))="not available"), "Missing", '01_raw_data'!E505)</f>
        <v>36525</v>
      </c>
      <c r="F502" t="str">
        <f t="shared" si="7"/>
        <v>Valid</v>
      </c>
      <c r="G502" t="str">
        <f>_xlfn.XLOOKUP(UPPER(TRIM('01_raw_data'!F505)),'04_departments'!A505:A560,'04_departments'!C505:C560,"Needs Review")</f>
        <v>Needs Review</v>
      </c>
      <c r="H502" t="str">
        <f>_xlfn.XLOOKUP('01_clean_data'!G502, '04_departments'!$C$5:$C$60,'04_departments'!$D$5:$D$60,"Needs Review")</f>
        <v>Needs Review</v>
      </c>
      <c r="I502" t="str">
        <f>PROPER(TRIM('01_raw_data'!H505))</f>
        <v>Business Analyst</v>
      </c>
      <c r="J502" t="str">
        <f>IFERROR(UPPER('01_raw_data'!I505), "")</f>
        <v>L4</v>
      </c>
      <c r="K502" t="str">
        <f>IFERROR(UPPER('01_raw_data'!J505), "")</f>
        <v>M015</v>
      </c>
      <c r="L502" t="str">
        <f>IFERROR(VLOOKUP(K502,'05_manager_mapping'!$A$5:$B$64,2), "Missing")</f>
        <v>Lea Ryan</v>
      </c>
      <c r="M502" t="str">
        <f>IFERROR(_xlfn.XLOOKUP('01_raw_data'!L505,'06_location_master'!$B$5:$B$60,'06_location_master'!$C$5:$C$60), "Missing Location")</f>
        <v>Madrid</v>
      </c>
      <c r="N502" t="str">
        <f>IFERROR(_xlfn.XLOOKUP(M502,'06_location_master'!$C$5:$C$60,'06_location_master'!$D$5:$D$60), "Missing Country")</f>
        <v>Spain</v>
      </c>
      <c r="O502" t="str">
        <f>IFERROR(_xlfn.XLOOKUP(M502,'06_location_master'!$C$5:$C$60,'06_location_master'!$E$5:$E$60), "Missing State")</f>
        <v>Community of Madrid</v>
      </c>
      <c r="P502" s="17">
        <f>IFERROR(--'01_raw_data'!O505,"Missing Date")</f>
        <v>44807</v>
      </c>
      <c r="Q502" s="17" t="str">
        <f>IF(TRIM('01_raw_data'!P505)="","", IFERROR('01_raw_data'!P505, "check"))</f>
        <v/>
      </c>
      <c r="R502" t="str">
        <f>IFERROR(IF(OR(UPPER(TRIM('01_raw_data'!Q505))="A",UPPER(TRIM('01_raw_data'!Q505)="ACTVE"),UPPER(TRIM('01_raw_data'!Q505))="ACTIVE"), "Active", IF(OR(UPPER(TRIM('01_raw_data'!Q505)="INACTIVE"),UPPER(TRIM('01_raw_data'!Q505))="INACTVE"),"Inactive",IF(OR(UPPER(TRIM('01_raw_data'!Q505))="EXITED"), "Exited", IF(OR(UPPER(TRIM('01_raw_data'!Q505))="TERMINATED"), "Terminated", IF(OR(UPPER(TRIM('01_raw_data'!Q505))="LEFT"),"Left",IF(OR(UPPER(TRIM('01_raw_data'!Q505))="RESIGNED"),"Resigned")))))),"Check")</f>
        <v>Active</v>
      </c>
      <c r="S502" s="19">
        <f>IFERROR(IF(VALUE('01_raw_data'!R505)&gt;0,VALUE('01_raw_data'!R505),"Check"),"Check")</f>
        <v>87000</v>
      </c>
      <c r="T502" s="19">
        <f>IFERROR(IF(VALUE('01_raw_data'!S505)&gt;0, VALUE('01_raw_data'!S505), "Check"), "Check")</f>
        <v>4400</v>
      </c>
      <c r="U502">
        <f>IFERROR(VLOOKUP(UPPER(TRIM('01_raw_data'!T505)),'07_performance_master'!$A$5:$B$14,2,FALSE),"Check")</f>
        <v>3</v>
      </c>
      <c r="V502">
        <f>IFERROR(IF(VALUE('01_raw_data'!U505)&gt;0,VALUE('01_raw_data'!U505),"Check"),"Check")</f>
        <v>15</v>
      </c>
      <c r="W502">
        <f>IFERROR(IF(VALUE('01_raw_data'!V505)&gt;=0, VALUE('01_raw_data'!V505), "Check"), "Check")</f>
        <v>7</v>
      </c>
      <c r="X502">
        <f>IFERROR(IF(VALUE('01_raw_data'!W505)&gt;=0, VALUE('01_raw_data'!W505),"Check"), "Check")</f>
        <v>17</v>
      </c>
      <c r="Y502">
        <f>IFERROR(IF(AND(VALUE('01_raw_data'!X505)&gt;=0, VALUE('01_raw_data'!X505)&lt;=100), VALUE('01_raw_data'!X505), "Check"), "Check")</f>
        <v>46</v>
      </c>
      <c r="Z502" t="str">
        <f>IFERROR(IF(OR(UPPER(TRIM('01_raw_data'!Y505))="YES", UPPER(TRIM('01_raw_data'!Y505))="PROMOTED"),"Promoted", IF(OR(UPPER(TRIM('01_raw_data'!Y505))="NO",UPPER(TRIM('01_raw_data'!Y505))="NOT PROMOTED"), "Not Promoted", "Check")),"Check")</f>
        <v>Not Promoted</v>
      </c>
      <c r="AA502" t="str">
        <f>IFERROR(PROPER(TRIM('01_raw_data'!Z505)), "")</f>
        <v>Bachelor'S</v>
      </c>
      <c r="AB502" t="str">
        <f>IFERROR(PROPER(TRIM('01_raw_data'!AA505)),"")</f>
        <v>Employee Referral</v>
      </c>
      <c r="AC502" t="str">
        <f>IFERROR(IF(UPPER(TRIM('01_raw_data'!AB505))="HYBRID","Hybrid",IF(OR(UPPER(TRIM('01_raw_data'!AB505))="REMOTE",UPPER(TRIM('01_raw_data'!AB505))="WFH",UPPER(TRIM('01_raw_data'!AB505))="WORK FROM HOME"),"Remote",IF(OR(UPPER(TRIM('01_raw_data'!AB505))="ONSITE",UPPER(TRIM('01_raw_data'!AB505))="ON-SITE",UPPER(TRIM('01_raw_data'!AB505))="OFFICE"),"Office"))),"Check")</f>
        <v>Remote</v>
      </c>
      <c r="AD502" t="str">
        <f>IFERROR(VLOOKUP(UPPER(TRIM('01_raw_data'!AC505)),'09_cost_center'!$A$5:$E$19,1,FALSE), "Check")</f>
        <v>EU-CC303</v>
      </c>
      <c r="AE502" t="str">
        <f>IFERROR(IF(OR(UPPER(TRIM('01_raw_data'!AD505))="CONTRACT", UPPER(TRIM('01_raw_data'!AD505))="CONTRACTOR"), "Contract", IF(OR(PROPER(TRIM('01_raw_data'!AD505))="FTE", UPPER(TRIM('01_raw_data'!AD505))="FULL TIME", UPPER(TRIM('01_raw_data'!AD505))="FULL-TIME"), "Full Time", IF(OR(UPPER(TRIM('01_raw_data'!AD505))="INTERN", UPPER(TRIM('01_raw_data'!AD505))="INTERNSHIP"), "Intern", IF(OR(UPPER(TRIM('01_raw_data'!AD505))="PART TIME", UPPER(TRIM('01_raw_data'!AD505))="PART-TIME"), "Part Time")))), "Check")</f>
        <v>Full Time</v>
      </c>
      <c r="AF502">
        <f>IFERROR(IF(AND(VALUE('01_raw_data'!AE505)&gt;=0,VALUE('01_raw_data'!AE505)&lt;=100), VALUE('01_raw_data'!AE505), "Check"), "Check")</f>
        <v>48.3</v>
      </c>
    </row>
    <row r="503" spans="1:32" x14ac:dyDescent="0.2">
      <c r="A503" t="str">
        <f>"E"&amp;TEXT(VALUE(SUBSTITUTE(UPPER(TRIM('01_raw_data'!A506)),"E","")),"0000")</f>
        <v>E0502</v>
      </c>
      <c r="B503" t="str">
        <f>IF('01_raw_data'!B506="", "", PROPER(TRIM('01_raw_data'!B506)))</f>
        <v>Mateusz Lewandowski</v>
      </c>
      <c r="C503" t="str">
        <f>_xlfn.XLOOKUP(PROPER(TRIM('01_raw_data'!C506)),'03_lookups'!$A$4:$A$9,'03_lookups'!$B$4:$B$9,"Needs Review")</f>
        <v>Female</v>
      </c>
      <c r="D503">
        <f>VALUE('01_raw_data'!D506)</f>
        <v>50</v>
      </c>
      <c r="E503" s="17">
        <f>IF(OR('01_raw_data'!E506="", LOWER(TRIM('01_raw_data'!E506))="not available"), "Missing", '01_raw_data'!E506)</f>
        <v>27816</v>
      </c>
      <c r="F503" t="str">
        <f t="shared" si="7"/>
        <v>Valid</v>
      </c>
      <c r="G503" t="str">
        <f>_xlfn.XLOOKUP(UPPER(TRIM('01_raw_data'!F506)),'04_departments'!A506:A561,'04_departments'!C506:C561,"Needs Review")</f>
        <v>Needs Review</v>
      </c>
      <c r="H503" t="str">
        <f>_xlfn.XLOOKUP('01_clean_data'!G503, '04_departments'!$C$5:$C$60,'04_departments'!$D$5:$D$60,"Needs Review")</f>
        <v>Needs Review</v>
      </c>
      <c r="I503" t="str">
        <f>PROPER(TRIM('01_raw_data'!H506))</f>
        <v>Product Owner</v>
      </c>
      <c r="J503" t="str">
        <f>IFERROR(UPPER('01_raw_data'!I506), "")</f>
        <v xml:space="preserve"> L3 </v>
      </c>
      <c r="K503" t="str">
        <f>IFERROR(UPPER('01_raw_data'!J506), "")</f>
        <v>M038</v>
      </c>
      <c r="L503" t="str">
        <f>IFERROR(VLOOKUP(K503,'05_manager_mapping'!$A$5:$B$64,2), "Missing")</f>
        <v>Sophia Moreau</v>
      </c>
      <c r="M503" t="str">
        <f>IFERROR(_xlfn.XLOOKUP('01_raw_data'!L506,'06_location_master'!$B$5:$B$60,'06_location_master'!$C$5:$C$60), "Missing Location")</f>
        <v>Hamburg</v>
      </c>
      <c r="N503" t="str">
        <f>IFERROR(_xlfn.XLOOKUP(M503,'06_location_master'!$C$5:$C$60,'06_location_master'!$D$5:$D$60), "Missing Country")</f>
        <v>Germany</v>
      </c>
      <c r="O503" t="str">
        <f>IFERROR(_xlfn.XLOOKUP(M503,'06_location_master'!$C$5:$C$60,'06_location_master'!$E$5:$E$60), "Missing State")</f>
        <v>Hamburg</v>
      </c>
      <c r="P503" s="17">
        <f>IFERROR(--'01_raw_data'!O506,"Missing Date")</f>
        <v>45269</v>
      </c>
      <c r="Q503" s="17" t="str">
        <f>IF(TRIM('01_raw_data'!P506)="","", IFERROR('01_raw_data'!P506, "check"))</f>
        <v/>
      </c>
      <c r="R503" t="str">
        <f>IFERROR(IF(OR(UPPER(TRIM('01_raw_data'!Q506))="A",UPPER(TRIM('01_raw_data'!Q506)="ACTVE"),UPPER(TRIM('01_raw_data'!Q506))="ACTIVE"), "Active", IF(OR(UPPER(TRIM('01_raw_data'!Q506)="INACTIVE"),UPPER(TRIM('01_raw_data'!Q506))="INACTVE"),"Inactive",IF(OR(UPPER(TRIM('01_raw_data'!Q506))="EXITED"), "Exited", IF(OR(UPPER(TRIM('01_raw_data'!Q506))="TERMINATED"), "Terminated", IF(OR(UPPER(TRIM('01_raw_data'!Q506))="LEFT"),"Left",IF(OR(UPPER(TRIM('01_raw_data'!Q506))="RESIGNED"),"Resigned")))))),"Check")</f>
        <v>Active</v>
      </c>
      <c r="S503" s="19">
        <f>IFERROR(IF(VALUE('01_raw_data'!R506)&gt;0,VALUE('01_raw_data'!R506),"Check"),"Check")</f>
        <v>83000</v>
      </c>
      <c r="T503" s="19" t="str">
        <f>IFERROR(IF(VALUE('01_raw_data'!S506)&gt;0, VALUE('01_raw_data'!S506), "Check"), "Check")</f>
        <v>Check</v>
      </c>
      <c r="U503">
        <f>IFERROR(VLOOKUP(UPPER(TRIM('01_raw_data'!T506)),'07_performance_master'!$A$5:$B$14,2,FALSE),"Check")</f>
        <v>1</v>
      </c>
      <c r="V503">
        <f>IFERROR(IF(VALUE('01_raw_data'!U506)&gt;0,VALUE('01_raw_data'!U506),"Check"),"Check")</f>
        <v>33</v>
      </c>
      <c r="W503">
        <f>IFERROR(IF(VALUE('01_raw_data'!V506)&gt;=0, VALUE('01_raw_data'!V506), "Check"), "Check")</f>
        <v>19</v>
      </c>
      <c r="X503">
        <f>IFERROR(IF(VALUE('01_raw_data'!W506)&gt;=0, VALUE('01_raw_data'!W506),"Check"), "Check")</f>
        <v>3</v>
      </c>
      <c r="Y503">
        <f>IFERROR(IF(AND(VALUE('01_raw_data'!X506)&gt;=0, VALUE('01_raw_data'!X506)&lt;=100), VALUE('01_raw_data'!X506), "Check"), "Check")</f>
        <v>61</v>
      </c>
      <c r="Z503" t="str">
        <f>IFERROR(IF(OR(UPPER(TRIM('01_raw_data'!Y506))="YES", UPPER(TRIM('01_raw_data'!Y506))="PROMOTED"),"Promoted", IF(OR(UPPER(TRIM('01_raw_data'!Y506))="NO",UPPER(TRIM('01_raw_data'!Y506))="NOT PROMOTED"), "Not Promoted", "Check")),"Check")</f>
        <v>Not Promoted</v>
      </c>
      <c r="AA503" t="str">
        <f>IFERROR(PROPER(TRIM('01_raw_data'!Z506)), "")</f>
        <v>Diploma</v>
      </c>
      <c r="AB503" t="str">
        <f>IFERROR(PROPER(TRIM('01_raw_data'!AA506)),"")</f>
        <v>Linkedin</v>
      </c>
      <c r="AC503" t="str">
        <f>IFERROR(IF(UPPER(TRIM('01_raw_data'!AB506))="HYBRID","Hybrid",IF(OR(UPPER(TRIM('01_raw_data'!AB506))="REMOTE",UPPER(TRIM('01_raw_data'!AB506))="WFH",UPPER(TRIM('01_raw_data'!AB506))="WORK FROM HOME"),"Remote",IF(OR(UPPER(TRIM('01_raw_data'!AB506))="ONSITE",UPPER(TRIM('01_raw_data'!AB506))="ON-SITE",UPPER(TRIM('01_raw_data'!AB506))="OFFICE"),"Office"))),"Check")</f>
        <v>Remote</v>
      </c>
      <c r="AD503" t="str">
        <f>IFERROR(VLOOKUP(UPPER(TRIM('01_raw_data'!AC506)),'09_cost_center'!$A$5:$E$19,1,FALSE), "Check")</f>
        <v>EU-CC102</v>
      </c>
      <c r="AE503" t="str">
        <f>IFERROR(IF(OR(UPPER(TRIM('01_raw_data'!AD506))="CONTRACT", UPPER(TRIM('01_raw_data'!AD506))="CONTRACTOR"), "Contract", IF(OR(PROPER(TRIM('01_raw_data'!AD506))="FTE", UPPER(TRIM('01_raw_data'!AD506))="FULL TIME", UPPER(TRIM('01_raw_data'!AD506))="FULL-TIME"), "Full Time", IF(OR(UPPER(TRIM('01_raw_data'!AD506))="INTERN", UPPER(TRIM('01_raw_data'!AD506))="INTERNSHIP"), "Intern", IF(OR(UPPER(TRIM('01_raw_data'!AD506))="PART TIME", UPPER(TRIM('01_raw_data'!AD506))="PART-TIME"), "Part Time")))), "Check")</f>
        <v>Full Time</v>
      </c>
      <c r="AF503">
        <f>IFERROR(IF(AND(VALUE('01_raw_data'!AE506)&gt;=0,VALUE('01_raw_data'!AE506)&lt;=100), VALUE('01_raw_data'!AE506), "Check"), "Check")</f>
        <v>47.1</v>
      </c>
    </row>
    <row r="504" spans="1:32" x14ac:dyDescent="0.2">
      <c r="A504" t="str">
        <f>"E"&amp;TEXT(VALUE(SUBSTITUTE(UPPER(TRIM('01_raw_data'!A507)),"E","")),"0000")</f>
        <v>E0503</v>
      </c>
      <c r="B504" t="str">
        <f>IF('01_raw_data'!B507="", "", PROPER(TRIM('01_raw_data'!B507)))</f>
        <v>Noah Karlsson</v>
      </c>
      <c r="C504" t="str">
        <f>_xlfn.XLOOKUP(PROPER(TRIM('01_raw_data'!C507)),'03_lookups'!$A$4:$A$9,'03_lookups'!$B$4:$B$9,"Needs Review")</f>
        <v>Male</v>
      </c>
      <c r="D504">
        <f>VALUE('01_raw_data'!D507)</f>
        <v>24</v>
      </c>
      <c r="E504" s="17">
        <f>IF(OR('01_raw_data'!E507="", LOWER(TRIM('01_raw_data'!E507))="not available"), "Missing", '01_raw_data'!E507)</f>
        <v>37163</v>
      </c>
      <c r="F504" t="str">
        <f t="shared" si="7"/>
        <v>Valid</v>
      </c>
      <c r="G504" t="str">
        <f>_xlfn.XLOOKUP(UPPER(TRIM('01_raw_data'!F507)),'04_departments'!A507:A562,'04_departments'!C507:C562,"Needs Review")</f>
        <v>Needs Review</v>
      </c>
      <c r="H504" t="str">
        <f>_xlfn.XLOOKUP('01_clean_data'!G504, '04_departments'!$C$5:$C$60,'04_departments'!$D$5:$D$60,"Needs Review")</f>
        <v>Needs Review</v>
      </c>
      <c r="I504" t="str">
        <f>PROPER(TRIM('01_raw_data'!H507))</f>
        <v>Senior Legal Counsel</v>
      </c>
      <c r="J504" t="str">
        <f>IFERROR(UPPER('01_raw_data'!I507), "")</f>
        <v xml:space="preserve"> L2 </v>
      </c>
      <c r="K504" t="str">
        <f>IFERROR(UPPER('01_raw_data'!J507), "")</f>
        <v>M018</v>
      </c>
      <c r="L504" t="str">
        <f>IFERROR(VLOOKUP(K504,'05_manager_mapping'!$A$5:$B$64,2), "Missing")</f>
        <v>Matteo O'Sullivan</v>
      </c>
      <c r="M504" t="str">
        <f>IFERROR(_xlfn.XLOOKUP('01_raw_data'!L507,'06_location_master'!$B$5:$B$60,'06_location_master'!$C$5:$C$60), "Missing Location")</f>
        <v>Madrid</v>
      </c>
      <c r="N504" t="str">
        <f>IFERROR(_xlfn.XLOOKUP(M504,'06_location_master'!$C$5:$C$60,'06_location_master'!$D$5:$D$60), "Missing Country")</f>
        <v>Spain</v>
      </c>
      <c r="O504" t="str">
        <f>IFERROR(_xlfn.XLOOKUP(M504,'06_location_master'!$C$5:$C$60,'06_location_master'!$E$5:$E$60), "Missing State")</f>
        <v>Community of Madrid</v>
      </c>
      <c r="P504" s="17">
        <f>IFERROR(--'01_raw_data'!O507,"Missing Date")</f>
        <v>45263</v>
      </c>
      <c r="Q504" s="17" t="str">
        <f>IF(TRIM('01_raw_data'!P507)="","", IFERROR('01_raw_data'!P507, "check"))</f>
        <v/>
      </c>
      <c r="R504" t="str">
        <f>IFERROR(IF(OR(UPPER(TRIM('01_raw_data'!Q507))="A",UPPER(TRIM('01_raw_data'!Q507)="ACTVE"),UPPER(TRIM('01_raw_data'!Q507))="ACTIVE"), "Active", IF(OR(UPPER(TRIM('01_raw_data'!Q507)="INACTIVE"),UPPER(TRIM('01_raw_data'!Q507))="INACTVE"),"Inactive",IF(OR(UPPER(TRIM('01_raw_data'!Q507))="EXITED"), "Exited", IF(OR(UPPER(TRIM('01_raw_data'!Q507))="TERMINATED"), "Terminated", IF(OR(UPPER(TRIM('01_raw_data'!Q507))="LEFT"),"Left",IF(OR(UPPER(TRIM('01_raw_data'!Q507))="RESIGNED"),"Resigned")))))),"Check")</f>
        <v>Active</v>
      </c>
      <c r="S504" s="19">
        <f>IFERROR(IF(VALUE('01_raw_data'!R507)&gt;0,VALUE('01_raw_data'!R507),"Check"),"Check")</f>
        <v>57000</v>
      </c>
      <c r="T504" s="19">
        <f>IFERROR(IF(VALUE('01_raw_data'!S507)&gt;0, VALUE('01_raw_data'!S507), "Check"), "Check")</f>
        <v>5100</v>
      </c>
      <c r="U504">
        <f>IFERROR(VLOOKUP(UPPER(TRIM('01_raw_data'!T507)),'07_performance_master'!$A$5:$B$14,2,FALSE),"Check")</f>
        <v>4</v>
      </c>
      <c r="V504">
        <f>IFERROR(IF(VALUE('01_raw_data'!U507)&gt;0,VALUE('01_raw_data'!U507),"Check"),"Check")</f>
        <v>2</v>
      </c>
      <c r="W504">
        <f>IFERROR(IF(VALUE('01_raw_data'!V507)&gt;=0, VALUE('01_raw_data'!V507), "Check"), "Check")</f>
        <v>12</v>
      </c>
      <c r="X504">
        <f>IFERROR(IF(VALUE('01_raw_data'!W507)&gt;=0, VALUE('01_raw_data'!W507),"Check"), "Check")</f>
        <v>14</v>
      </c>
      <c r="Y504">
        <f>IFERROR(IF(AND(VALUE('01_raw_data'!X507)&gt;=0, VALUE('01_raw_data'!X507)&lt;=100), VALUE('01_raw_data'!X507), "Check"), "Check")</f>
        <v>65</v>
      </c>
      <c r="Z504" t="str">
        <f>IFERROR(IF(OR(UPPER(TRIM('01_raw_data'!Y507))="YES", UPPER(TRIM('01_raw_data'!Y507))="PROMOTED"),"Promoted", IF(OR(UPPER(TRIM('01_raw_data'!Y507))="NO",UPPER(TRIM('01_raw_data'!Y507))="NOT PROMOTED"), "Not Promoted", "Check")),"Check")</f>
        <v>Not Promoted</v>
      </c>
      <c r="AA504" t="str">
        <f>IFERROR(PROPER(TRIM('01_raw_data'!Z507)), "")</f>
        <v>Master'S</v>
      </c>
      <c r="AB504" t="str">
        <f>IFERROR(PROPER(TRIM('01_raw_data'!AA507)),"")</f>
        <v>University Hiring</v>
      </c>
      <c r="AC504" t="str">
        <f>IFERROR(IF(UPPER(TRIM('01_raw_data'!AB507))="HYBRID","Hybrid",IF(OR(UPPER(TRIM('01_raw_data'!AB507))="REMOTE",UPPER(TRIM('01_raw_data'!AB507))="WFH",UPPER(TRIM('01_raw_data'!AB507))="WORK FROM HOME"),"Remote",IF(OR(UPPER(TRIM('01_raw_data'!AB507))="ONSITE",UPPER(TRIM('01_raw_data'!AB507))="ON-SITE",UPPER(TRIM('01_raw_data'!AB507))="OFFICE"),"Office"))),"Check")</f>
        <v>Hybrid</v>
      </c>
      <c r="AD504" t="str">
        <f>IFERROR(VLOOKUP(UPPER(TRIM('01_raw_data'!AC507)),'09_cost_center'!$A$5:$E$19,1,FALSE), "Check")</f>
        <v>EU-CC501</v>
      </c>
      <c r="AE504" t="str">
        <f>IFERROR(IF(OR(UPPER(TRIM('01_raw_data'!AD507))="CONTRACT", UPPER(TRIM('01_raw_data'!AD507))="CONTRACTOR"), "Contract", IF(OR(PROPER(TRIM('01_raw_data'!AD507))="FTE", UPPER(TRIM('01_raw_data'!AD507))="FULL TIME", UPPER(TRIM('01_raw_data'!AD507))="FULL-TIME"), "Full Time", IF(OR(UPPER(TRIM('01_raw_data'!AD507))="INTERN", UPPER(TRIM('01_raw_data'!AD507))="INTERNSHIP"), "Intern", IF(OR(UPPER(TRIM('01_raw_data'!AD507))="PART TIME", UPPER(TRIM('01_raw_data'!AD507))="PART-TIME"), "Part Time")))), "Check")</f>
        <v>Full Time</v>
      </c>
      <c r="AF504">
        <f>IFERROR(IF(AND(VALUE('01_raw_data'!AE507)&gt;=0,VALUE('01_raw_data'!AE507)&lt;=100), VALUE('01_raw_data'!AE507), "Check"), "Check")</f>
        <v>62.2</v>
      </c>
    </row>
    <row r="505" spans="1:32" x14ac:dyDescent="0.2">
      <c r="A505" t="str">
        <f>"E"&amp;TEXT(VALUE(SUBSTITUTE(UPPER(TRIM('01_raw_data'!A508)),"E","")),"0000")</f>
        <v>E0504</v>
      </c>
      <c r="B505" t="str">
        <f>IF('01_raw_data'!B508="", "", PROPER(TRIM('01_raw_data'!B508)))</f>
        <v>Sofia Smit</v>
      </c>
      <c r="C505" t="str">
        <f>_xlfn.XLOOKUP(PROPER(TRIM('01_raw_data'!C508)),'03_lookups'!$A$4:$A$9,'03_lookups'!$B$4:$B$9,"Needs Review")</f>
        <v>Male</v>
      </c>
      <c r="D505">
        <f>VALUE('01_raw_data'!D508)</f>
        <v>31</v>
      </c>
      <c r="E505" s="17">
        <f>IF(OR('01_raw_data'!E508="", LOWER(TRIM('01_raw_data'!E508))="not available"), "Missing", '01_raw_data'!E508)</f>
        <v>34531</v>
      </c>
      <c r="F505" t="str">
        <f t="shared" si="7"/>
        <v>Valid</v>
      </c>
      <c r="G505" t="str">
        <f>_xlfn.XLOOKUP(UPPER(TRIM('01_raw_data'!F508)),'04_departments'!A508:A563,'04_departments'!C508:C563,"Needs Review")</f>
        <v>Needs Review</v>
      </c>
      <c r="H505" t="str">
        <f>_xlfn.XLOOKUP('01_clean_data'!G505, '04_departments'!$C$5:$C$60,'04_departments'!$D$5:$D$60,"Needs Review")</f>
        <v>Needs Review</v>
      </c>
      <c r="I505" t="str">
        <f>PROPER(TRIM('01_raw_data'!H508))</f>
        <v>Regional Sales Manager</v>
      </c>
      <c r="J505" t="str">
        <f>IFERROR(UPPER('01_raw_data'!I508), "")</f>
        <v>L2</v>
      </c>
      <c r="K505" t="str">
        <f>IFERROR(UPPER('01_raw_data'!J508), "")</f>
        <v>M023</v>
      </c>
      <c r="L505" t="str">
        <f>IFERROR(VLOOKUP(K505,'05_manager_mapping'!$A$5:$B$64,2), "Missing")</f>
        <v>Alice Greco</v>
      </c>
      <c r="M505" t="str">
        <f>IFERROR(_xlfn.XLOOKUP('01_raw_data'!L508,'06_location_master'!$B$5:$B$60,'06_location_master'!$C$5:$C$60), "Missing Location")</f>
        <v>Missing Location</v>
      </c>
      <c r="N505" t="str">
        <f>IFERROR(_xlfn.XLOOKUP(M505,'06_location_master'!$C$5:$C$60,'06_location_master'!$D$5:$D$60), "Missing Country")</f>
        <v>Missing Country</v>
      </c>
      <c r="O505" t="str">
        <f>IFERROR(_xlfn.XLOOKUP(M505,'06_location_master'!$C$5:$C$60,'06_location_master'!$E$5:$E$60), "Missing State")</f>
        <v>Missing State</v>
      </c>
      <c r="P505" s="17">
        <f>IFERROR(--'01_raw_data'!O508,"Missing Date")</f>
        <v>45653</v>
      </c>
      <c r="Q505" s="17" t="str">
        <f>IF(TRIM('01_raw_data'!P508)="","", IFERROR('01_raw_data'!P508, "check"))</f>
        <v/>
      </c>
      <c r="R505" t="str">
        <f>IFERROR(IF(OR(UPPER(TRIM('01_raw_data'!Q508))="A",UPPER(TRIM('01_raw_data'!Q508)="ACTVE"),UPPER(TRIM('01_raw_data'!Q508))="ACTIVE"), "Active", IF(OR(UPPER(TRIM('01_raw_data'!Q508)="INACTIVE"),UPPER(TRIM('01_raw_data'!Q508))="INACTVE"),"Inactive",IF(OR(UPPER(TRIM('01_raw_data'!Q508))="EXITED"), "Exited", IF(OR(UPPER(TRIM('01_raw_data'!Q508))="TERMINATED"), "Terminated", IF(OR(UPPER(TRIM('01_raw_data'!Q508))="LEFT"),"Left",IF(OR(UPPER(TRIM('01_raw_data'!Q508))="RESIGNED"),"Resigned")))))),"Check")</f>
        <v>Active</v>
      </c>
      <c r="S505" s="19">
        <f>IFERROR(IF(VALUE('01_raw_data'!R508)&gt;0,VALUE('01_raw_data'!R508),"Check"),"Check")</f>
        <v>60000</v>
      </c>
      <c r="T505" s="19">
        <f>IFERROR(IF(VALUE('01_raw_data'!S508)&gt;0, VALUE('01_raw_data'!S508), "Check"), "Check")</f>
        <v>3000</v>
      </c>
      <c r="U505">
        <f>IFERROR(VLOOKUP(UPPER(TRIM('01_raw_data'!T508)),'07_performance_master'!$A$5:$B$14,2,FALSE),"Check")</f>
        <v>3</v>
      </c>
      <c r="V505">
        <f>IFERROR(IF(VALUE('01_raw_data'!U508)&gt;0,VALUE('01_raw_data'!U508),"Check"),"Check")</f>
        <v>19</v>
      </c>
      <c r="W505">
        <f>IFERROR(IF(VALUE('01_raw_data'!V508)&gt;=0, VALUE('01_raw_data'!V508), "Check"), "Check")</f>
        <v>24</v>
      </c>
      <c r="X505">
        <f>IFERROR(IF(VALUE('01_raw_data'!W508)&gt;=0, VALUE('01_raw_data'!W508),"Check"), "Check")</f>
        <v>11</v>
      </c>
      <c r="Y505">
        <f>IFERROR(IF(AND(VALUE('01_raw_data'!X508)&gt;=0, VALUE('01_raw_data'!X508)&lt;=100), VALUE('01_raw_data'!X508), "Check"), "Check")</f>
        <v>65</v>
      </c>
      <c r="Z505" t="str">
        <f>IFERROR(IF(OR(UPPER(TRIM('01_raw_data'!Y508))="YES", UPPER(TRIM('01_raw_data'!Y508))="PROMOTED"),"Promoted", IF(OR(UPPER(TRIM('01_raw_data'!Y508))="NO",UPPER(TRIM('01_raw_data'!Y508))="NOT PROMOTED"), "Not Promoted", "Check")),"Check")</f>
        <v>Not Promoted</v>
      </c>
      <c r="AA505" t="str">
        <f>IFERROR(PROPER(TRIM('01_raw_data'!Z508)), "")</f>
        <v>Bachelor'S</v>
      </c>
      <c r="AB505" t="str">
        <f>IFERROR(PROPER(TRIM('01_raw_data'!AA508)),"")</f>
        <v>Indeed</v>
      </c>
      <c r="AC505" t="str">
        <f>IFERROR(IF(UPPER(TRIM('01_raw_data'!AB508))="HYBRID","Hybrid",IF(OR(UPPER(TRIM('01_raw_data'!AB508))="REMOTE",UPPER(TRIM('01_raw_data'!AB508))="WFH",UPPER(TRIM('01_raw_data'!AB508))="WORK FROM HOME"),"Remote",IF(OR(UPPER(TRIM('01_raw_data'!AB508))="ONSITE",UPPER(TRIM('01_raw_data'!AB508))="ON-SITE",UPPER(TRIM('01_raw_data'!AB508))="OFFICE"),"Office"))),"Check")</f>
        <v>Hybrid</v>
      </c>
      <c r="AD505" t="str">
        <f>IFERROR(VLOOKUP(UPPER(TRIM('01_raw_data'!AC508)),'09_cost_center'!$A$5:$E$19,1,FALSE), "Check")</f>
        <v>EU-CC201</v>
      </c>
      <c r="AE505" t="str">
        <f>IFERROR(IF(OR(UPPER(TRIM('01_raw_data'!AD508))="CONTRACT", UPPER(TRIM('01_raw_data'!AD508))="CONTRACTOR"), "Contract", IF(OR(PROPER(TRIM('01_raw_data'!AD508))="FTE", UPPER(TRIM('01_raw_data'!AD508))="FULL TIME", UPPER(TRIM('01_raw_data'!AD508))="FULL-TIME"), "Full Time", IF(OR(UPPER(TRIM('01_raw_data'!AD508))="INTERN", UPPER(TRIM('01_raw_data'!AD508))="INTERNSHIP"), "Intern", IF(OR(UPPER(TRIM('01_raw_data'!AD508))="PART TIME", UPPER(TRIM('01_raw_data'!AD508))="PART-TIME"), "Part Time")))), "Check")</f>
        <v>Full Time</v>
      </c>
      <c r="AF505">
        <f>IFERROR(IF(AND(VALUE('01_raw_data'!AE508)&gt;=0,VALUE('01_raw_data'!AE508)&lt;=100), VALUE('01_raw_data'!AE508), "Check"), "Check")</f>
        <v>59</v>
      </c>
    </row>
    <row r="506" spans="1:32" x14ac:dyDescent="0.2">
      <c r="A506" t="str">
        <f>"E"&amp;TEXT(VALUE(SUBSTITUTE(UPPER(TRIM('01_raw_data'!A509)),"E","")),"0000")</f>
        <v>E0505</v>
      </c>
      <c r="B506" t="str">
        <f>IF('01_raw_data'!B509="", "", PROPER(TRIM('01_raw_data'!B509)))</f>
        <v>Piotr Martin</v>
      </c>
      <c r="C506" t="str">
        <f>_xlfn.XLOOKUP(PROPER(TRIM('01_raw_data'!C509)),'03_lookups'!$A$4:$A$9,'03_lookups'!$B$4:$B$9,"Needs Review")</f>
        <v>Male</v>
      </c>
      <c r="D506">
        <f>VALUE('01_raw_data'!D509)</f>
        <v>34</v>
      </c>
      <c r="E506" s="17">
        <f>IF(OR('01_raw_data'!E509="", LOWER(TRIM('01_raw_data'!E509))="not available"), "Missing", '01_raw_data'!E509)</f>
        <v>33475</v>
      </c>
      <c r="F506" t="str">
        <f t="shared" si="7"/>
        <v>Valid</v>
      </c>
      <c r="G506" t="str">
        <f>_xlfn.XLOOKUP(UPPER(TRIM('01_raw_data'!F509)),'04_departments'!A509:A564,'04_departments'!C509:C564,"Needs Review")</f>
        <v>Needs Review</v>
      </c>
      <c r="H506" t="str">
        <f>_xlfn.XLOOKUP('01_clean_data'!G506, '04_departments'!$C$5:$C$60,'04_departments'!$D$5:$D$60,"Needs Review")</f>
        <v>Needs Review</v>
      </c>
      <c r="I506" t="str">
        <f>PROPER(TRIM('01_raw_data'!H509))</f>
        <v>Vendor Manager</v>
      </c>
      <c r="J506" t="str">
        <f>IFERROR(UPPER('01_raw_data'!I509), "")</f>
        <v>L5</v>
      </c>
      <c r="K506" t="str">
        <f>IFERROR(UPPER('01_raw_data'!J509), "")</f>
        <v>M013</v>
      </c>
      <c r="L506" t="str">
        <f>IFERROR(VLOOKUP(K506,'05_manager_mapping'!$A$5:$B$64,2), "Missing")</f>
        <v>Ebba Kelly</v>
      </c>
      <c r="M506" t="str">
        <f>IFERROR(_xlfn.XLOOKUP('01_raw_data'!L509,'06_location_master'!$B$5:$B$60,'06_location_master'!$C$5:$C$60), "Missing Location")</f>
        <v>Warsaw</v>
      </c>
      <c r="N506" t="str">
        <f>IFERROR(_xlfn.XLOOKUP(M506,'06_location_master'!$C$5:$C$60,'06_location_master'!$D$5:$D$60), "Missing Country")</f>
        <v>Poland</v>
      </c>
      <c r="O506" t="str">
        <f>IFERROR(_xlfn.XLOOKUP(M506,'06_location_master'!$C$5:$C$60,'06_location_master'!$E$5:$E$60), "Missing State")</f>
        <v>Masovian</v>
      </c>
      <c r="P506" s="17">
        <f>IFERROR(--'01_raw_data'!O509,"Missing Date")</f>
        <v>43528</v>
      </c>
      <c r="Q506" s="17">
        <f>IF(TRIM('01_raw_data'!P509)="","", IFERROR('01_raw_data'!P509, "check"))</f>
        <v>46083</v>
      </c>
      <c r="R506" t="str">
        <f>IFERROR(IF(OR(UPPER(TRIM('01_raw_data'!Q509))="A",UPPER(TRIM('01_raw_data'!Q509)="ACTVE"),UPPER(TRIM('01_raw_data'!Q509))="ACTIVE"), "Active", IF(OR(UPPER(TRIM('01_raw_data'!Q509)="INACTIVE"),UPPER(TRIM('01_raw_data'!Q509))="INACTVE"),"Inactive",IF(OR(UPPER(TRIM('01_raw_data'!Q509))="EXITED"), "Exited", IF(OR(UPPER(TRIM('01_raw_data'!Q509))="TERMINATED"), "Terminated", IF(OR(UPPER(TRIM('01_raw_data'!Q509))="LEFT"),"Left",IF(OR(UPPER(TRIM('01_raw_data'!Q509))="RESIGNED"),"Resigned")))))),"Check")</f>
        <v>Exited</v>
      </c>
      <c r="S506" s="19">
        <f>IFERROR(IF(VALUE('01_raw_data'!R509)&gt;0,VALUE('01_raw_data'!R509),"Check"),"Check")</f>
        <v>115000</v>
      </c>
      <c r="T506" s="19">
        <f>IFERROR(IF(VALUE('01_raw_data'!S509)&gt;0, VALUE('01_raw_data'!S509), "Check"), "Check")</f>
        <v>3400</v>
      </c>
      <c r="U506">
        <f>IFERROR(VLOOKUP(UPPER(TRIM('01_raw_data'!T509)),'07_performance_master'!$A$5:$B$14,2,FALSE),"Check")</f>
        <v>2</v>
      </c>
      <c r="V506">
        <f>IFERROR(IF(VALUE('01_raw_data'!U509)&gt;0,VALUE('01_raw_data'!U509),"Check"),"Check")</f>
        <v>46</v>
      </c>
      <c r="W506">
        <f>IFERROR(IF(VALUE('01_raw_data'!V509)&gt;=0, VALUE('01_raw_data'!V509), "Check"), "Check")</f>
        <v>20</v>
      </c>
      <c r="X506">
        <f>IFERROR(IF(VALUE('01_raw_data'!W509)&gt;=0, VALUE('01_raw_data'!W509),"Check"), "Check")</f>
        <v>23</v>
      </c>
      <c r="Y506">
        <f>IFERROR(IF(AND(VALUE('01_raw_data'!X509)&gt;=0, VALUE('01_raw_data'!X509)&lt;=100), VALUE('01_raw_data'!X509), "Check"), "Check")</f>
        <v>40</v>
      </c>
      <c r="Z506" t="str">
        <f>IFERROR(IF(OR(UPPER(TRIM('01_raw_data'!Y509))="YES", UPPER(TRIM('01_raw_data'!Y509))="PROMOTED"),"Promoted", IF(OR(UPPER(TRIM('01_raw_data'!Y509))="NO",UPPER(TRIM('01_raw_data'!Y509))="NOT PROMOTED"), "Not Promoted", "Check")),"Check")</f>
        <v>Not Promoted</v>
      </c>
      <c r="AA506" t="str">
        <f>IFERROR(PROPER(TRIM('01_raw_data'!Z509)), "")</f>
        <v>Bachelor'S</v>
      </c>
      <c r="AB506" t="str">
        <f>IFERROR(PROPER(TRIM('01_raw_data'!AA509)),"")</f>
        <v>Indeed</v>
      </c>
      <c r="AC506" t="str">
        <f>IFERROR(IF(UPPER(TRIM('01_raw_data'!AB509))="HYBRID","Hybrid",IF(OR(UPPER(TRIM('01_raw_data'!AB509))="REMOTE",UPPER(TRIM('01_raw_data'!AB509))="WFH",UPPER(TRIM('01_raw_data'!AB509))="WORK FROM HOME"),"Remote",IF(OR(UPPER(TRIM('01_raw_data'!AB509))="ONSITE",UPPER(TRIM('01_raw_data'!AB509))="ON-SITE",UPPER(TRIM('01_raw_data'!AB509))="OFFICE"),"Office"))),"Check")</f>
        <v>Hybrid</v>
      </c>
      <c r="AD506" t="str">
        <f>IFERROR(VLOOKUP(UPPER(TRIM('01_raw_data'!AC509)),'09_cost_center'!$A$5:$E$19,1,FALSE), "Check")</f>
        <v>EU-CC402</v>
      </c>
      <c r="AE506" t="str">
        <f>IFERROR(IF(OR(UPPER(TRIM('01_raw_data'!AD509))="CONTRACT", UPPER(TRIM('01_raw_data'!AD509))="CONTRACTOR"), "Contract", IF(OR(PROPER(TRIM('01_raw_data'!AD509))="FTE", UPPER(TRIM('01_raw_data'!AD509))="FULL TIME", UPPER(TRIM('01_raw_data'!AD509))="FULL-TIME"), "Full Time", IF(OR(UPPER(TRIM('01_raw_data'!AD509))="INTERN", UPPER(TRIM('01_raw_data'!AD509))="INTERNSHIP"), "Intern", IF(OR(UPPER(TRIM('01_raw_data'!AD509))="PART TIME", UPPER(TRIM('01_raw_data'!AD509))="PART-TIME"), "Part Time")))), "Check")</f>
        <v>Full Time</v>
      </c>
      <c r="AF506">
        <f>IFERROR(IF(AND(VALUE('01_raw_data'!AE509)&gt;=0,VALUE('01_raw_data'!AE509)&lt;=100), VALUE('01_raw_data'!AE509), "Check"), "Check")</f>
        <v>42</v>
      </c>
    </row>
    <row r="507" spans="1:32" x14ac:dyDescent="0.2">
      <c r="A507" t="str">
        <f>"E"&amp;TEXT(VALUE(SUBSTITUTE(UPPER(TRIM('01_raw_data'!A510)),"E","")),"0000")</f>
        <v>E0506</v>
      </c>
      <c r="B507" t="str">
        <f>IF('01_raw_data'!B510="", "", PROPER(TRIM('01_raw_data'!B510)))</f>
        <v>Jade Sousa</v>
      </c>
      <c r="C507" t="str">
        <f>_xlfn.XLOOKUP(PROPER(TRIM('01_raw_data'!C510)),'03_lookups'!$A$4:$A$9,'03_lookups'!$B$4:$B$9,"Needs Review")</f>
        <v>Male</v>
      </c>
      <c r="D507">
        <f>VALUE('01_raw_data'!D510)</f>
        <v>30</v>
      </c>
      <c r="E507" s="17">
        <f>IF(OR('01_raw_data'!E510="", LOWER(TRIM('01_raw_data'!E510))="not available"), "Missing", '01_raw_data'!E510)</f>
        <v>35005</v>
      </c>
      <c r="F507" t="str">
        <f t="shared" si="7"/>
        <v>Valid</v>
      </c>
      <c r="G507" t="str">
        <f>_xlfn.XLOOKUP(UPPER(TRIM('01_raw_data'!F510)),'04_departments'!A510:A565,'04_departments'!C510:C565,"Needs Review")</f>
        <v>Needs Review</v>
      </c>
      <c r="H507" t="str">
        <f>_xlfn.XLOOKUP('01_clean_data'!G507, '04_departments'!$C$5:$C$60,'04_departments'!$D$5:$D$60,"Needs Review")</f>
        <v>Needs Review</v>
      </c>
      <c r="I507" t="str">
        <f>PROPER(TRIM('01_raw_data'!H510))</f>
        <v>Software Engineer</v>
      </c>
      <c r="J507" t="str">
        <f>IFERROR(UPPER('01_raw_data'!I510), "")</f>
        <v>L6</v>
      </c>
      <c r="K507" t="str">
        <f>IFERROR(UPPER('01_raw_data'!J510), "")</f>
        <v>M044</v>
      </c>
      <c r="L507" t="str">
        <f>IFERROR(VLOOKUP(K507,'05_manager_mapping'!$A$5:$B$64,2), "Missing")</f>
        <v>Sophia Russo</v>
      </c>
      <c r="M507" t="str">
        <f>IFERROR(_xlfn.XLOOKUP('01_raw_data'!L510,'06_location_master'!$B$5:$B$60,'06_location_master'!$C$5:$C$60), "Missing Location")</f>
        <v>Rome</v>
      </c>
      <c r="N507" t="str">
        <f>IFERROR(_xlfn.XLOOKUP(M507,'06_location_master'!$C$5:$C$60,'06_location_master'!$D$5:$D$60), "Missing Country")</f>
        <v>Italy</v>
      </c>
      <c r="O507" t="str">
        <f>IFERROR(_xlfn.XLOOKUP(M507,'06_location_master'!$C$5:$C$60,'06_location_master'!$E$5:$E$60), "Missing State")</f>
        <v>Lazio</v>
      </c>
      <c r="P507" s="17">
        <f>IFERROR(--'01_raw_data'!O510,"Missing Date")</f>
        <v>45395</v>
      </c>
      <c r="Q507" s="17">
        <f>IF(TRIM('01_raw_data'!P510)="","", IFERROR('01_raw_data'!P510, "check"))</f>
        <v>45934</v>
      </c>
      <c r="R507" t="str">
        <f>IFERROR(IF(OR(UPPER(TRIM('01_raw_data'!Q510))="A",UPPER(TRIM('01_raw_data'!Q510)="ACTVE"),UPPER(TRIM('01_raw_data'!Q510))="ACTIVE"), "Active", IF(OR(UPPER(TRIM('01_raw_data'!Q510)="INACTIVE"),UPPER(TRIM('01_raw_data'!Q510))="INACTVE"),"Inactive",IF(OR(UPPER(TRIM('01_raw_data'!Q510))="EXITED"), "Exited", IF(OR(UPPER(TRIM('01_raw_data'!Q510))="TERMINATED"), "Terminated", IF(OR(UPPER(TRIM('01_raw_data'!Q510))="LEFT"),"Left",IF(OR(UPPER(TRIM('01_raw_data'!Q510))="RESIGNED"),"Resigned")))))),"Check")</f>
        <v>Exited</v>
      </c>
      <c r="S507" s="19">
        <f>IFERROR(IF(VALUE('01_raw_data'!R510)&gt;0,VALUE('01_raw_data'!R510),"Check"),"Check")</f>
        <v>153000</v>
      </c>
      <c r="T507" s="19">
        <f>IFERROR(IF(VALUE('01_raw_data'!S510)&gt;0, VALUE('01_raw_data'!S510), "Check"), "Check")</f>
        <v>9200</v>
      </c>
      <c r="U507">
        <f>IFERROR(VLOOKUP(UPPER(TRIM('01_raw_data'!T510)),'07_performance_master'!$A$5:$B$14,2,FALSE),"Check")</f>
        <v>3</v>
      </c>
      <c r="V507">
        <f>IFERROR(IF(VALUE('01_raw_data'!U510)&gt;0,VALUE('01_raw_data'!U510),"Check"),"Check")</f>
        <v>26</v>
      </c>
      <c r="W507">
        <f>IFERROR(IF(VALUE('01_raw_data'!V510)&gt;=0, VALUE('01_raw_data'!V510), "Check"), "Check")</f>
        <v>12</v>
      </c>
      <c r="X507">
        <f>IFERROR(IF(VALUE('01_raw_data'!W510)&gt;=0, VALUE('01_raw_data'!W510),"Check"), "Check")</f>
        <v>21</v>
      </c>
      <c r="Y507">
        <f>IFERROR(IF(AND(VALUE('01_raw_data'!X510)&gt;=0, VALUE('01_raw_data'!X510)&lt;=100), VALUE('01_raw_data'!X510), "Check"), "Check")</f>
        <v>78</v>
      </c>
      <c r="Z507" t="str">
        <f>IFERROR(IF(OR(UPPER(TRIM('01_raw_data'!Y510))="YES", UPPER(TRIM('01_raw_data'!Y510))="PROMOTED"),"Promoted", IF(OR(UPPER(TRIM('01_raw_data'!Y510))="NO",UPPER(TRIM('01_raw_data'!Y510))="NOT PROMOTED"), "Not Promoted", "Check")),"Check")</f>
        <v>Not Promoted</v>
      </c>
      <c r="AA507" t="str">
        <f>IFERROR(PROPER(TRIM('01_raw_data'!Z510)), "")</f>
        <v>Master'S</v>
      </c>
      <c r="AB507" t="str">
        <f>IFERROR(PROPER(TRIM('01_raw_data'!AA510)),"")</f>
        <v>Employee Referral</v>
      </c>
      <c r="AC507" t="str">
        <f>IFERROR(IF(UPPER(TRIM('01_raw_data'!AB510))="HYBRID","Hybrid",IF(OR(UPPER(TRIM('01_raw_data'!AB510))="REMOTE",UPPER(TRIM('01_raw_data'!AB510))="WFH",UPPER(TRIM('01_raw_data'!AB510))="WORK FROM HOME"),"Remote",IF(OR(UPPER(TRIM('01_raw_data'!AB510))="ONSITE",UPPER(TRIM('01_raw_data'!AB510))="ON-SITE",UPPER(TRIM('01_raw_data'!AB510))="OFFICE"),"Office"))),"Check")</f>
        <v>Office</v>
      </c>
      <c r="AD507" t="str">
        <f>IFERROR(VLOOKUP(UPPER(TRIM('01_raw_data'!AC510)),'09_cost_center'!$A$5:$E$19,1,FALSE), "Check")</f>
        <v>EU-CC101</v>
      </c>
      <c r="AE507" t="str">
        <f>IFERROR(IF(OR(UPPER(TRIM('01_raw_data'!AD510))="CONTRACT", UPPER(TRIM('01_raw_data'!AD510))="CONTRACTOR"), "Contract", IF(OR(PROPER(TRIM('01_raw_data'!AD510))="FTE", UPPER(TRIM('01_raw_data'!AD510))="FULL TIME", UPPER(TRIM('01_raw_data'!AD510))="FULL-TIME"), "Full Time", IF(OR(UPPER(TRIM('01_raw_data'!AD510))="INTERN", UPPER(TRIM('01_raw_data'!AD510))="INTERNSHIP"), "Intern", IF(OR(UPPER(TRIM('01_raw_data'!AD510))="PART TIME", UPPER(TRIM('01_raw_data'!AD510))="PART-TIME"), "Part Time")))), "Check")</f>
        <v>Full Time</v>
      </c>
      <c r="AF507">
        <f>IFERROR(IF(AND(VALUE('01_raw_data'!AE510)&gt;=0,VALUE('01_raw_data'!AE510)&lt;=100), VALUE('01_raw_data'!AE510), "Check"), "Check")</f>
        <v>60.8</v>
      </c>
    </row>
    <row r="508" spans="1:32" x14ac:dyDescent="0.2">
      <c r="A508" t="str">
        <f>"E"&amp;TEXT(VALUE(SUBSTITUTE(UPPER(TRIM('01_raw_data'!A511)),"E","")),"0000")</f>
        <v>E0507</v>
      </c>
      <c r="B508" t="str">
        <f>IF('01_raw_data'!B511="", "", PROPER(TRIM('01_raw_data'!B511)))</f>
        <v>Daniel Costa</v>
      </c>
      <c r="C508" t="str">
        <f>_xlfn.XLOOKUP(PROPER(TRIM('01_raw_data'!C511)),'03_lookups'!$A$4:$A$9,'03_lookups'!$B$4:$B$9,"Needs Review")</f>
        <v>Female</v>
      </c>
      <c r="D508">
        <f>VALUE('01_raw_data'!D511)</f>
        <v>42</v>
      </c>
      <c r="E508" s="17">
        <f>IF(OR('01_raw_data'!E511="", LOWER(TRIM('01_raw_data'!E511))="not available"), "Missing", '01_raw_data'!E511)</f>
        <v>30635</v>
      </c>
      <c r="F508" t="str">
        <f t="shared" si="7"/>
        <v>Valid</v>
      </c>
      <c r="G508" t="str">
        <f>_xlfn.XLOOKUP(UPPER(TRIM('01_raw_data'!F511)),'04_departments'!A511:A566,'04_departments'!C511:C566,"Needs Review")</f>
        <v>Needs Review</v>
      </c>
      <c r="H508" t="str">
        <f>_xlfn.XLOOKUP('01_clean_data'!G508, '04_departments'!$C$5:$C$60,'04_departments'!$D$5:$D$60,"Needs Review")</f>
        <v>Needs Review</v>
      </c>
      <c r="I508" t="str">
        <f>PROPER(TRIM('01_raw_data'!H511))</f>
        <v>Lead Product Manager</v>
      </c>
      <c r="J508" t="str">
        <f>IFERROR(UPPER('01_raw_data'!I511), "")</f>
        <v>L7</v>
      </c>
      <c r="K508" t="str">
        <f>IFERROR(UPPER('01_raw_data'!J511), "")</f>
        <v>M038</v>
      </c>
      <c r="L508" t="str">
        <f>IFERROR(VLOOKUP(K508,'05_manager_mapping'!$A$5:$B$64,2), "Missing")</f>
        <v>Sophia Moreau</v>
      </c>
      <c r="M508" t="str">
        <f>IFERROR(_xlfn.XLOOKUP('01_raw_data'!L511,'06_location_master'!$B$5:$B$60,'06_location_master'!$C$5:$C$60), "Missing Location")</f>
        <v>Amsterdam</v>
      </c>
      <c r="N508" t="str">
        <f>IFERROR(_xlfn.XLOOKUP(M508,'06_location_master'!$C$5:$C$60,'06_location_master'!$D$5:$D$60), "Missing Country")</f>
        <v>Netherlands</v>
      </c>
      <c r="O508" t="str">
        <f>IFERROR(_xlfn.XLOOKUP(M508,'06_location_master'!$C$5:$C$60,'06_location_master'!$E$5:$E$60), "Missing State")</f>
        <v>North Holland</v>
      </c>
      <c r="P508" s="17">
        <f>IFERROR(--'01_raw_data'!O511,"Missing Date")</f>
        <v>44774</v>
      </c>
      <c r="Q508" s="17">
        <f>IF(TRIM('01_raw_data'!P511)="","", IFERROR('01_raw_data'!P511, "check"))</f>
        <v>45724</v>
      </c>
      <c r="R508" t="str">
        <f>IFERROR(IF(OR(UPPER(TRIM('01_raw_data'!Q511))="A",UPPER(TRIM('01_raw_data'!Q511)="ACTVE"),UPPER(TRIM('01_raw_data'!Q511))="ACTIVE"), "Active", IF(OR(UPPER(TRIM('01_raw_data'!Q511)="INACTIVE"),UPPER(TRIM('01_raw_data'!Q511))="INACTVE"),"Inactive",IF(OR(UPPER(TRIM('01_raw_data'!Q511))="EXITED"), "Exited", IF(OR(UPPER(TRIM('01_raw_data'!Q511))="TERMINATED"), "Terminated", IF(OR(UPPER(TRIM('01_raw_data'!Q511))="LEFT"),"Left",IF(OR(UPPER(TRIM('01_raw_data'!Q511))="RESIGNED"),"Resigned")))))),"Check")</f>
        <v>Exited</v>
      </c>
      <c r="S508" s="19">
        <f>IFERROR(IF(VALUE('01_raw_data'!R511)&gt;0,VALUE('01_raw_data'!R511),"Check"),"Check")</f>
        <v>240000</v>
      </c>
      <c r="T508" s="19">
        <f>IFERROR(IF(VALUE('01_raw_data'!S511)&gt;0, VALUE('01_raw_data'!S511), "Check"), "Check")</f>
        <v>24000</v>
      </c>
      <c r="U508">
        <f>IFERROR(VLOOKUP(UPPER(TRIM('01_raw_data'!T511)),'07_performance_master'!$A$5:$B$14,2,FALSE),"Check")</f>
        <v>4</v>
      </c>
      <c r="V508">
        <f>IFERROR(IF(VALUE('01_raw_data'!U511)&gt;0,VALUE('01_raw_data'!U511),"Check"),"Check")</f>
        <v>45</v>
      </c>
      <c r="W508">
        <f>IFERROR(IF(VALUE('01_raw_data'!V511)&gt;=0, VALUE('01_raw_data'!V511), "Check"), "Check")</f>
        <v>10</v>
      </c>
      <c r="X508">
        <f>IFERROR(IF(VALUE('01_raw_data'!W511)&gt;=0, VALUE('01_raw_data'!W511),"Check"), "Check")</f>
        <v>0</v>
      </c>
      <c r="Y508">
        <f>IFERROR(IF(AND(VALUE('01_raw_data'!X511)&gt;=0, VALUE('01_raw_data'!X511)&lt;=100), VALUE('01_raw_data'!X511), "Check"), "Check")</f>
        <v>73</v>
      </c>
      <c r="Z508" t="str">
        <f>IFERROR(IF(OR(UPPER(TRIM('01_raw_data'!Y511))="YES", UPPER(TRIM('01_raw_data'!Y511))="PROMOTED"),"Promoted", IF(OR(UPPER(TRIM('01_raw_data'!Y511))="NO",UPPER(TRIM('01_raw_data'!Y511))="NOT PROMOTED"), "Not Promoted", "Check")),"Check")</f>
        <v>Not Promoted</v>
      </c>
      <c r="AA508" t="str">
        <f>IFERROR(PROPER(TRIM('01_raw_data'!Z511)), "")</f>
        <v>Bachelor'S</v>
      </c>
      <c r="AB508" t="str">
        <f>IFERROR(PROPER(TRIM('01_raw_data'!AA511)),"")</f>
        <v>Employee Referral</v>
      </c>
      <c r="AC508" t="str">
        <f>IFERROR(IF(UPPER(TRIM('01_raw_data'!AB511))="HYBRID","Hybrid",IF(OR(UPPER(TRIM('01_raw_data'!AB511))="REMOTE",UPPER(TRIM('01_raw_data'!AB511))="WFH",UPPER(TRIM('01_raw_data'!AB511))="WORK FROM HOME"),"Remote",IF(OR(UPPER(TRIM('01_raw_data'!AB511))="ONSITE",UPPER(TRIM('01_raw_data'!AB511))="ON-SITE",UPPER(TRIM('01_raw_data'!AB511))="OFFICE"),"Office"))),"Check")</f>
        <v>Hybrid</v>
      </c>
      <c r="AD508" t="str">
        <f>IFERROR(VLOOKUP(UPPER(TRIM('01_raw_data'!AC511)),'09_cost_center'!$A$5:$E$19,1,FALSE), "Check")</f>
        <v>EU-CC102</v>
      </c>
      <c r="AE508" t="str">
        <f>IFERROR(IF(OR(UPPER(TRIM('01_raw_data'!AD511))="CONTRACT", UPPER(TRIM('01_raw_data'!AD511))="CONTRACTOR"), "Contract", IF(OR(PROPER(TRIM('01_raw_data'!AD511))="FTE", UPPER(TRIM('01_raw_data'!AD511))="FULL TIME", UPPER(TRIM('01_raw_data'!AD511))="FULL-TIME"), "Full Time", IF(OR(UPPER(TRIM('01_raw_data'!AD511))="INTERN", UPPER(TRIM('01_raw_data'!AD511))="INTERNSHIP"), "Intern", IF(OR(UPPER(TRIM('01_raw_data'!AD511))="PART TIME", UPPER(TRIM('01_raw_data'!AD511))="PART-TIME"), "Part Time")))), "Check")</f>
        <v>Full Time</v>
      </c>
      <c r="AF508">
        <f>IFERROR(IF(AND(VALUE('01_raw_data'!AE511)&gt;=0,VALUE('01_raw_data'!AE511)&lt;=100), VALUE('01_raw_data'!AE511), "Check"), "Check")</f>
        <v>81.5</v>
      </c>
    </row>
    <row r="509" spans="1:32" x14ac:dyDescent="0.2">
      <c r="A509" t="str">
        <f>"E"&amp;TEXT(VALUE(SUBSTITUTE(UPPER(TRIM('01_raw_data'!A512)),"E","")),"0000")</f>
        <v>E0508</v>
      </c>
      <c r="B509" t="str">
        <f>IF('01_raw_data'!B512="", "", PROPER(TRIM('01_raw_data'!B512)))</f>
        <v>Carlos Taylor</v>
      </c>
      <c r="C509" t="str">
        <f>_xlfn.XLOOKUP(PROPER(TRIM('01_raw_data'!C512)),'03_lookups'!$A$4:$A$9,'03_lookups'!$B$4:$B$9,"Needs Review")</f>
        <v>Female</v>
      </c>
      <c r="D509">
        <f>VALUE('01_raw_data'!D512)</f>
        <v>39</v>
      </c>
      <c r="E509" s="17">
        <f>IF(OR('01_raw_data'!E512="", LOWER(TRIM('01_raw_data'!E512))="not available"), "Missing", '01_raw_data'!E512)</f>
        <v>31611</v>
      </c>
      <c r="F509" t="str">
        <f t="shared" si="7"/>
        <v>Valid</v>
      </c>
      <c r="G509" t="str">
        <f>_xlfn.XLOOKUP(UPPER(TRIM('01_raw_data'!F512)),'04_departments'!A512:A567,'04_departments'!C512:C567,"Needs Review")</f>
        <v>Needs Review</v>
      </c>
      <c r="H509" t="str">
        <f>_xlfn.XLOOKUP('01_clean_data'!G509, '04_departments'!$C$5:$C$60,'04_departments'!$D$5:$D$60,"Needs Review")</f>
        <v>Needs Review</v>
      </c>
      <c r="I509" t="str">
        <f>PROPER(TRIM('01_raw_data'!H512))</f>
        <v>Risk Analyst</v>
      </c>
      <c r="J509" t="str">
        <f>IFERROR(UPPER('01_raw_data'!I512), "")</f>
        <v>L1</v>
      </c>
      <c r="K509" t="str">
        <f>IFERROR(UPPER('01_raw_data'!J512), "")</f>
        <v>M012</v>
      </c>
      <c r="L509" t="str">
        <f>IFERROR(VLOOKUP(K509,'05_manager_mapping'!$A$5:$B$64,2), "Missing")</f>
        <v>Zofia Petit</v>
      </c>
      <c r="M509" t="str">
        <f>IFERROR(_xlfn.XLOOKUP('01_raw_data'!L512,'06_location_master'!$B$5:$B$60,'06_location_master'!$C$5:$C$60), "Missing Location")</f>
        <v>Eindhoven</v>
      </c>
      <c r="N509" t="str">
        <f>IFERROR(_xlfn.XLOOKUP(M509,'06_location_master'!$C$5:$C$60,'06_location_master'!$D$5:$D$60), "Missing Country")</f>
        <v>Netherlands</v>
      </c>
      <c r="O509" t="str">
        <f>IFERROR(_xlfn.XLOOKUP(M509,'06_location_master'!$C$5:$C$60,'06_location_master'!$E$5:$E$60), "Missing State")</f>
        <v>North Brabant</v>
      </c>
      <c r="P509" s="17">
        <f>IFERROR(--'01_raw_data'!O512,"Missing Date")</f>
        <v>42799</v>
      </c>
      <c r="Q509" s="17" t="str">
        <f>IF(TRIM('01_raw_data'!P512)="","", IFERROR('01_raw_data'!P512, "check"))</f>
        <v/>
      </c>
      <c r="R509" t="str">
        <f>IFERROR(IF(OR(UPPER(TRIM('01_raw_data'!Q512))="A",UPPER(TRIM('01_raw_data'!Q512)="ACTVE"),UPPER(TRIM('01_raw_data'!Q512))="ACTIVE"), "Active", IF(OR(UPPER(TRIM('01_raw_data'!Q512)="INACTIVE"),UPPER(TRIM('01_raw_data'!Q512))="INACTVE"),"Inactive",IF(OR(UPPER(TRIM('01_raw_data'!Q512))="EXITED"), "Exited", IF(OR(UPPER(TRIM('01_raw_data'!Q512))="TERMINATED"), "Terminated", IF(OR(UPPER(TRIM('01_raw_data'!Q512))="LEFT"),"Left",IF(OR(UPPER(TRIM('01_raw_data'!Q512))="RESIGNED"),"Resigned")))))),"Check")</f>
        <v>Active</v>
      </c>
      <c r="S509" s="19">
        <f>IFERROR(IF(VALUE('01_raw_data'!R512)&gt;0,VALUE('01_raw_data'!R512),"Check"),"Check")</f>
        <v>42000</v>
      </c>
      <c r="T509" s="19">
        <f>IFERROR(IF(VALUE('01_raw_data'!S512)&gt;0, VALUE('01_raw_data'!S512), "Check"), "Check")</f>
        <v>800</v>
      </c>
      <c r="U509">
        <f>IFERROR(VLOOKUP(UPPER(TRIM('01_raw_data'!T512)),'07_performance_master'!$A$5:$B$14,2,FALSE),"Check")</f>
        <v>2</v>
      </c>
      <c r="V509">
        <f>IFERROR(IF(VALUE('01_raw_data'!U512)&gt;0,VALUE('01_raw_data'!U512),"Check"),"Check")</f>
        <v>31</v>
      </c>
      <c r="W509">
        <f>IFERROR(IF(VALUE('01_raw_data'!V512)&gt;=0, VALUE('01_raw_data'!V512), "Check"), "Check")</f>
        <v>1</v>
      </c>
      <c r="X509">
        <f>IFERROR(IF(VALUE('01_raw_data'!W512)&gt;=0, VALUE('01_raw_data'!W512),"Check"), "Check")</f>
        <v>7</v>
      </c>
      <c r="Y509">
        <f>IFERROR(IF(AND(VALUE('01_raw_data'!X512)&gt;=0, VALUE('01_raw_data'!X512)&lt;=100), VALUE('01_raw_data'!X512), "Check"), "Check")</f>
        <v>49</v>
      </c>
      <c r="Z509" t="str">
        <f>IFERROR(IF(OR(UPPER(TRIM('01_raw_data'!Y512))="YES", UPPER(TRIM('01_raw_data'!Y512))="PROMOTED"),"Promoted", IF(OR(UPPER(TRIM('01_raw_data'!Y512))="NO",UPPER(TRIM('01_raw_data'!Y512))="NOT PROMOTED"), "Not Promoted", "Check")),"Check")</f>
        <v>Not Promoted</v>
      </c>
      <c r="AA509" t="str">
        <f>IFERROR(PROPER(TRIM('01_raw_data'!Z512)), "")</f>
        <v>Bachelor'S</v>
      </c>
      <c r="AB509" t="str">
        <f>IFERROR(PROPER(TRIM('01_raw_data'!AA512)),"")</f>
        <v>Indeed</v>
      </c>
      <c r="AC509" t="str">
        <f>IFERROR(IF(UPPER(TRIM('01_raw_data'!AB512))="HYBRID","Hybrid",IF(OR(UPPER(TRIM('01_raw_data'!AB512))="REMOTE",UPPER(TRIM('01_raw_data'!AB512))="WFH",UPPER(TRIM('01_raw_data'!AB512))="WORK FROM HOME"),"Remote",IF(OR(UPPER(TRIM('01_raw_data'!AB512))="ONSITE",UPPER(TRIM('01_raw_data'!AB512))="ON-SITE",UPPER(TRIM('01_raw_data'!AB512))="OFFICE"),"Office"))),"Check")</f>
        <v>Hybrid</v>
      </c>
      <c r="AD509" t="str">
        <f>IFERROR(VLOOKUP(UPPER(TRIM('01_raw_data'!AC512)),'09_cost_center'!$A$5:$E$19,1,FALSE), "Check")</f>
        <v>EU-CC502</v>
      </c>
      <c r="AE509" t="str">
        <f>IFERROR(IF(OR(UPPER(TRIM('01_raw_data'!AD512))="CONTRACT", UPPER(TRIM('01_raw_data'!AD512))="CONTRACTOR"), "Contract", IF(OR(PROPER(TRIM('01_raw_data'!AD512))="FTE", UPPER(TRIM('01_raw_data'!AD512))="FULL TIME", UPPER(TRIM('01_raw_data'!AD512))="FULL-TIME"), "Full Time", IF(OR(UPPER(TRIM('01_raw_data'!AD512))="INTERN", UPPER(TRIM('01_raw_data'!AD512))="INTERNSHIP"), "Intern", IF(OR(UPPER(TRIM('01_raw_data'!AD512))="PART TIME", UPPER(TRIM('01_raw_data'!AD512))="PART-TIME"), "Part Time")))), "Check")</f>
        <v>Full Time</v>
      </c>
      <c r="AF509">
        <f>IFERROR(IF(AND(VALUE('01_raw_data'!AE512)&gt;=0,VALUE('01_raw_data'!AE512)&lt;=100), VALUE('01_raw_data'!AE512), "Check"), "Check")</f>
        <v>49.4</v>
      </c>
    </row>
    <row r="510" spans="1:32" x14ac:dyDescent="0.2">
      <c r="A510" t="str">
        <f>"E"&amp;TEXT(VALUE(SUBSTITUTE(UPPER(TRIM('01_raw_data'!A513)),"E","")),"0000")</f>
        <v>E0509</v>
      </c>
      <c r="B510" t="str">
        <f>IF('01_raw_data'!B513="", "", PROPER(TRIM('01_raw_data'!B513)))</f>
        <v>Maria Schulz</v>
      </c>
      <c r="C510" t="str">
        <f>_xlfn.XLOOKUP(PROPER(TRIM('01_raw_data'!C513)),'03_lookups'!$A$4:$A$9,'03_lookups'!$B$4:$B$9,"Needs Review")</f>
        <v>Female</v>
      </c>
      <c r="D510">
        <f>VALUE('01_raw_data'!D513)</f>
        <v>33</v>
      </c>
      <c r="E510" s="17">
        <f>IF(OR('01_raw_data'!E513="", LOWER(TRIM('01_raw_data'!E513))="not available"), "Missing", '01_raw_data'!E513)</f>
        <v>33948</v>
      </c>
      <c r="F510" t="str">
        <f t="shared" si="7"/>
        <v>Valid</v>
      </c>
      <c r="G510" t="str">
        <f>_xlfn.XLOOKUP(UPPER(TRIM('01_raw_data'!F513)),'04_departments'!A513:A568,'04_departments'!C513:C568,"Needs Review")</f>
        <v>Needs Review</v>
      </c>
      <c r="H510" t="str">
        <f>_xlfn.XLOOKUP('01_clean_data'!G510, '04_departments'!$C$5:$C$60,'04_departments'!$D$5:$D$60,"Needs Review")</f>
        <v>Needs Review</v>
      </c>
      <c r="I510" t="str">
        <f>PROPER(TRIM('01_raw_data'!H513))</f>
        <v>Risk Analyst</v>
      </c>
      <c r="J510" t="str">
        <f>IFERROR(UPPER('01_raw_data'!I513), "")</f>
        <v>L1</v>
      </c>
      <c r="K510" t="str">
        <f>IFERROR(UPPER('01_raw_data'!J513), "")</f>
        <v>M012</v>
      </c>
      <c r="L510" t="str">
        <f>IFERROR(VLOOKUP(K510,'05_manager_mapping'!$A$5:$B$64,2), "Missing")</f>
        <v>Zofia Petit</v>
      </c>
      <c r="M510" t="str">
        <f>IFERROR(_xlfn.XLOOKUP('01_raw_data'!L513,'06_location_master'!$B$5:$B$60,'06_location_master'!$C$5:$C$60), "Missing Location")</f>
        <v>Amsterdam</v>
      </c>
      <c r="N510" t="str">
        <f>IFERROR(_xlfn.XLOOKUP(M510,'06_location_master'!$C$5:$C$60,'06_location_master'!$D$5:$D$60), "Missing Country")</f>
        <v>Netherlands</v>
      </c>
      <c r="O510" t="str">
        <f>IFERROR(_xlfn.XLOOKUP(M510,'06_location_master'!$C$5:$C$60,'06_location_master'!$E$5:$E$60), "Missing State")</f>
        <v>North Holland</v>
      </c>
      <c r="P510" s="17">
        <f>IFERROR(--'01_raw_data'!O513,"Missing Date")</f>
        <v>44147</v>
      </c>
      <c r="Q510" s="17" t="str">
        <f>IF(TRIM('01_raw_data'!P513)="","", IFERROR('01_raw_data'!P513, "check"))</f>
        <v/>
      </c>
      <c r="R510" t="str">
        <f>IFERROR(IF(OR(UPPER(TRIM('01_raw_data'!Q513))="A",UPPER(TRIM('01_raw_data'!Q513)="ACTVE"),UPPER(TRIM('01_raw_data'!Q513))="ACTIVE"), "Active", IF(OR(UPPER(TRIM('01_raw_data'!Q513)="INACTIVE"),UPPER(TRIM('01_raw_data'!Q513))="INACTVE"),"Inactive",IF(OR(UPPER(TRIM('01_raw_data'!Q513))="EXITED"), "Exited", IF(OR(UPPER(TRIM('01_raw_data'!Q513))="TERMINATED"), "Terminated", IF(OR(UPPER(TRIM('01_raw_data'!Q513))="LEFT"),"Left",IF(OR(UPPER(TRIM('01_raw_data'!Q513))="RESIGNED"),"Resigned")))))),"Check")</f>
        <v>Active</v>
      </c>
      <c r="S510" s="19">
        <f>IFERROR(IF(VALUE('01_raw_data'!R513)&gt;0,VALUE('01_raw_data'!R513),"Check"),"Check")</f>
        <v>39000</v>
      </c>
      <c r="T510" s="19">
        <f>IFERROR(IF(VALUE('01_raw_data'!S513)&gt;0, VALUE('01_raw_data'!S513), "Check"), "Check")</f>
        <v>2000</v>
      </c>
      <c r="U510" t="str">
        <f>IFERROR(VLOOKUP(UPPER(TRIM('01_raw_data'!T513)),'07_performance_master'!$A$5:$B$14,2,FALSE),"Check")</f>
        <v>Check</v>
      </c>
      <c r="V510">
        <f>IFERROR(IF(VALUE('01_raw_data'!U513)&gt;0,VALUE('01_raw_data'!U513),"Check"),"Check")</f>
        <v>26</v>
      </c>
      <c r="W510">
        <f>IFERROR(IF(VALUE('01_raw_data'!V513)&gt;=0, VALUE('01_raw_data'!V513), "Check"), "Check")</f>
        <v>8</v>
      </c>
      <c r="X510">
        <f>IFERROR(IF(VALUE('01_raw_data'!W513)&gt;=0, VALUE('01_raw_data'!W513),"Check"), "Check")</f>
        <v>13</v>
      </c>
      <c r="Y510">
        <f>IFERROR(IF(AND(VALUE('01_raw_data'!X513)&gt;=0, VALUE('01_raw_data'!X513)&lt;=100), VALUE('01_raw_data'!X513), "Check"), "Check")</f>
        <v>62</v>
      </c>
      <c r="Z510" t="str">
        <f>IFERROR(IF(OR(UPPER(TRIM('01_raw_data'!Y513))="YES", UPPER(TRIM('01_raw_data'!Y513))="PROMOTED"),"Promoted", IF(OR(UPPER(TRIM('01_raw_data'!Y513))="NO",UPPER(TRIM('01_raw_data'!Y513))="NOT PROMOTED"), "Not Promoted", "Check")),"Check")</f>
        <v>Not Promoted</v>
      </c>
      <c r="AA510" t="str">
        <f>IFERROR(PROPER(TRIM('01_raw_data'!Z513)), "")</f>
        <v>Master'S</v>
      </c>
      <c r="AB510" t="str">
        <f>IFERROR(PROPER(TRIM('01_raw_data'!AA513)),"")</f>
        <v>Company Careers Page</v>
      </c>
      <c r="AC510" t="str">
        <f>IFERROR(IF(UPPER(TRIM('01_raw_data'!AB513))="HYBRID","Hybrid",IF(OR(UPPER(TRIM('01_raw_data'!AB513))="REMOTE",UPPER(TRIM('01_raw_data'!AB513))="WFH",UPPER(TRIM('01_raw_data'!AB513))="WORK FROM HOME"),"Remote",IF(OR(UPPER(TRIM('01_raw_data'!AB513))="ONSITE",UPPER(TRIM('01_raw_data'!AB513))="ON-SITE",UPPER(TRIM('01_raw_data'!AB513))="OFFICE"),"Office"))),"Check")</f>
        <v>Office</v>
      </c>
      <c r="AD510" t="str">
        <f>IFERROR(VLOOKUP(UPPER(TRIM('01_raw_data'!AC513)),'09_cost_center'!$A$5:$E$19,1,FALSE), "Check")</f>
        <v>EU-CC502</v>
      </c>
      <c r="AE510" t="str">
        <f>IFERROR(IF(OR(UPPER(TRIM('01_raw_data'!AD513))="CONTRACT", UPPER(TRIM('01_raw_data'!AD513))="CONTRACTOR"), "Contract", IF(OR(PROPER(TRIM('01_raw_data'!AD513))="FTE", UPPER(TRIM('01_raw_data'!AD513))="FULL TIME", UPPER(TRIM('01_raw_data'!AD513))="FULL-TIME"), "Full Time", IF(OR(UPPER(TRIM('01_raw_data'!AD513))="INTERN", UPPER(TRIM('01_raw_data'!AD513))="INTERNSHIP"), "Intern", IF(OR(UPPER(TRIM('01_raw_data'!AD513))="PART TIME", UPPER(TRIM('01_raw_data'!AD513))="PART-TIME"), "Part Time")))), "Check")</f>
        <v>Full Time</v>
      </c>
      <c r="AF510">
        <f>IFERROR(IF(AND(VALUE('01_raw_data'!AE513)&gt;=0,VALUE('01_raw_data'!AE513)&lt;=100), VALUE('01_raw_data'!AE513), "Check"), "Check")</f>
        <v>58.7</v>
      </c>
    </row>
    <row r="511" spans="1:32" x14ac:dyDescent="0.2">
      <c r="A511" t="str">
        <f>"E"&amp;TEXT(VALUE(SUBSTITUTE(UPPER(TRIM('01_raw_data'!A514)),"E","")),"0000")</f>
        <v>E0510</v>
      </c>
      <c r="B511" t="str">
        <f>IF('01_raw_data'!B514="", "", PROPER(TRIM('01_raw_data'!B514)))</f>
        <v>Alma Ferreira</v>
      </c>
      <c r="C511" t="str">
        <f>_xlfn.XLOOKUP(PROPER(TRIM('01_raw_data'!C514)),'03_lookups'!$A$4:$A$9,'03_lookups'!$B$4:$B$9,"Needs Review")</f>
        <v>Female</v>
      </c>
      <c r="D511">
        <f>VALUE('01_raw_data'!D514)</f>
        <v>32</v>
      </c>
      <c r="E511" s="17">
        <f>IF(OR('01_raw_data'!E514="", LOWER(TRIM('01_raw_data'!E514))="not available"), "Missing", '01_raw_data'!E514)</f>
        <v>34448</v>
      </c>
      <c r="F511" t="str">
        <f t="shared" si="7"/>
        <v>Valid</v>
      </c>
      <c r="G511" t="str">
        <f>_xlfn.XLOOKUP(UPPER(TRIM('01_raw_data'!F514)),'04_departments'!A514:A569,'04_departments'!C514:C569,"Needs Review")</f>
        <v>Needs Review</v>
      </c>
      <c r="H511" t="str">
        <f>_xlfn.XLOOKUP('01_clean_data'!G511, '04_departments'!$C$5:$C$60,'04_departments'!$D$5:$D$60,"Needs Review")</f>
        <v>Needs Review</v>
      </c>
      <c r="I511" t="str">
        <f>PROPER(TRIM('01_raw_data'!H514))</f>
        <v>Software Engineer</v>
      </c>
      <c r="J511" t="str">
        <f>IFERROR(UPPER('01_raw_data'!I514), "")</f>
        <v>L5</v>
      </c>
      <c r="K511" t="str">
        <f>IFERROR(UPPER('01_raw_data'!J514), "")</f>
        <v>M044</v>
      </c>
      <c r="L511" t="str">
        <f>IFERROR(VLOOKUP(K511,'05_manager_mapping'!$A$5:$B$64,2), "Missing")</f>
        <v>Sophia Russo</v>
      </c>
      <c r="M511" t="str">
        <f>IFERROR(_xlfn.XLOOKUP('01_raw_data'!L514,'06_location_master'!$B$5:$B$60,'06_location_master'!$C$5:$C$60), "Missing Location")</f>
        <v>Missing Location</v>
      </c>
      <c r="N511" t="str">
        <f>IFERROR(_xlfn.XLOOKUP(M511,'06_location_master'!$C$5:$C$60,'06_location_master'!$D$5:$D$60), "Missing Country")</f>
        <v>Missing Country</v>
      </c>
      <c r="O511" t="str">
        <f>IFERROR(_xlfn.XLOOKUP(M511,'06_location_master'!$C$5:$C$60,'06_location_master'!$E$5:$E$60), "Missing State")</f>
        <v>Missing State</v>
      </c>
      <c r="P511" s="17">
        <f>IFERROR(--'01_raw_data'!O514,"Missing Date")</f>
        <v>42962</v>
      </c>
      <c r="Q511" s="17" t="str">
        <f>IF(TRIM('01_raw_data'!P514)="","", IFERROR('01_raw_data'!P514, "check"))</f>
        <v/>
      </c>
      <c r="R511" t="str">
        <f>IFERROR(IF(OR(UPPER(TRIM('01_raw_data'!Q514))="A",UPPER(TRIM('01_raw_data'!Q514)="ACTVE"),UPPER(TRIM('01_raw_data'!Q514))="ACTIVE"), "Active", IF(OR(UPPER(TRIM('01_raw_data'!Q514)="INACTIVE"),UPPER(TRIM('01_raw_data'!Q514))="INACTVE"),"Inactive",IF(OR(UPPER(TRIM('01_raw_data'!Q514))="EXITED"), "Exited", IF(OR(UPPER(TRIM('01_raw_data'!Q514))="TERMINATED"), "Terminated", IF(OR(UPPER(TRIM('01_raw_data'!Q514))="LEFT"),"Left",IF(OR(UPPER(TRIM('01_raw_data'!Q514))="RESIGNED"),"Resigned")))))),"Check")</f>
        <v>Active</v>
      </c>
      <c r="S511" s="19">
        <f>IFERROR(IF(VALUE('01_raw_data'!R514)&gt;0,VALUE('01_raw_data'!R514),"Check"),"Check")</f>
        <v>142000</v>
      </c>
      <c r="T511" s="19">
        <f>IFERROR(IF(VALUE('01_raw_data'!S514)&gt;0, VALUE('01_raw_data'!S514), "Check"), "Check")</f>
        <v>8500</v>
      </c>
      <c r="U511">
        <f>IFERROR(VLOOKUP(UPPER(TRIM('01_raw_data'!T514)),'07_performance_master'!$A$5:$B$14,2,FALSE),"Check")</f>
        <v>3</v>
      </c>
      <c r="V511">
        <f>IFERROR(IF(VALUE('01_raw_data'!U514)&gt;0,VALUE('01_raw_data'!U514),"Check"),"Check")</f>
        <v>34</v>
      </c>
      <c r="W511">
        <f>IFERROR(IF(VALUE('01_raw_data'!V514)&gt;=0, VALUE('01_raw_data'!V514), "Check"), "Check")</f>
        <v>22</v>
      </c>
      <c r="X511">
        <f>IFERROR(IF(VALUE('01_raw_data'!W514)&gt;=0, VALUE('01_raw_data'!W514),"Check"), "Check")</f>
        <v>6</v>
      </c>
      <c r="Y511">
        <f>IFERROR(IF(AND(VALUE('01_raw_data'!X514)&gt;=0, VALUE('01_raw_data'!X514)&lt;=100), VALUE('01_raw_data'!X514), "Check"), "Check")</f>
        <v>57</v>
      </c>
      <c r="Z511" t="str">
        <f>IFERROR(IF(OR(UPPER(TRIM('01_raw_data'!Y514))="YES", UPPER(TRIM('01_raw_data'!Y514))="PROMOTED"),"Promoted", IF(OR(UPPER(TRIM('01_raw_data'!Y514))="NO",UPPER(TRIM('01_raw_data'!Y514))="NOT PROMOTED"), "Not Promoted", "Check")),"Check")</f>
        <v>Not Promoted</v>
      </c>
      <c r="AA511" t="str">
        <f>IFERROR(PROPER(TRIM('01_raw_data'!Z514)), "")</f>
        <v>Bachelor'S</v>
      </c>
      <c r="AB511" t="str">
        <f>IFERROR(PROPER(TRIM('01_raw_data'!AA514)),"")</f>
        <v>Internal Transfer</v>
      </c>
      <c r="AC511" t="str">
        <f>IFERROR(IF(UPPER(TRIM('01_raw_data'!AB514))="HYBRID","Hybrid",IF(OR(UPPER(TRIM('01_raw_data'!AB514))="REMOTE",UPPER(TRIM('01_raw_data'!AB514))="WFH",UPPER(TRIM('01_raw_data'!AB514))="WORK FROM HOME"),"Remote",IF(OR(UPPER(TRIM('01_raw_data'!AB514))="ONSITE",UPPER(TRIM('01_raw_data'!AB514))="ON-SITE",UPPER(TRIM('01_raw_data'!AB514))="OFFICE"),"Office"))),"Check")</f>
        <v>Office</v>
      </c>
      <c r="AD511" t="str">
        <f>IFERROR(VLOOKUP(UPPER(TRIM('01_raw_data'!AC514)),'09_cost_center'!$A$5:$E$19,1,FALSE), "Check")</f>
        <v>EU-CC101</v>
      </c>
      <c r="AE511" t="str">
        <f>IFERROR(IF(OR(UPPER(TRIM('01_raw_data'!AD514))="CONTRACT", UPPER(TRIM('01_raw_data'!AD514))="CONTRACTOR"), "Contract", IF(OR(PROPER(TRIM('01_raw_data'!AD514))="FTE", UPPER(TRIM('01_raw_data'!AD514))="FULL TIME", UPPER(TRIM('01_raw_data'!AD514))="FULL-TIME"), "Full Time", IF(OR(UPPER(TRIM('01_raw_data'!AD514))="INTERN", UPPER(TRIM('01_raw_data'!AD514))="INTERNSHIP"), "Intern", IF(OR(UPPER(TRIM('01_raw_data'!AD514))="PART TIME", UPPER(TRIM('01_raw_data'!AD514))="PART-TIME"), "Part Time")))), "Check")</f>
        <v>Full Time</v>
      </c>
      <c r="AF511">
        <f>IFERROR(IF(AND(VALUE('01_raw_data'!AE514)&gt;=0,VALUE('01_raw_data'!AE514)&lt;=100), VALUE('01_raw_data'!AE514), "Check"), "Check")</f>
        <v>62.5</v>
      </c>
    </row>
    <row r="512" spans="1:32" x14ac:dyDescent="0.2">
      <c r="A512" t="str">
        <f>"E"&amp;TEXT(VALUE(SUBSTITUTE(UPPER(TRIM('01_raw_data'!A515)),"E","")),"0000")</f>
        <v>E0511</v>
      </c>
      <c r="B512" t="str">
        <f>IF('01_raw_data'!B515="", "", PROPER(TRIM('01_raw_data'!B515)))</f>
        <v>Hanna Svensson</v>
      </c>
      <c r="C512" t="str">
        <f>_xlfn.XLOOKUP(PROPER(TRIM('01_raw_data'!C515)),'03_lookups'!$A$4:$A$9,'03_lookups'!$B$4:$B$9,"Needs Review")</f>
        <v>Female</v>
      </c>
      <c r="D512">
        <f>VALUE('01_raw_data'!D515)</f>
        <v>28</v>
      </c>
      <c r="E512" s="17">
        <f>IF(OR('01_raw_data'!E515="", LOWER(TRIM('01_raw_data'!E515))="not available"), "Missing", '01_raw_data'!E515)</f>
        <v>35716</v>
      </c>
      <c r="F512" t="str">
        <f t="shared" si="7"/>
        <v>Valid</v>
      </c>
      <c r="G512" t="str">
        <f>_xlfn.XLOOKUP(UPPER(TRIM('01_raw_data'!F515)),'04_departments'!A515:A570,'04_departments'!C515:C570,"Needs Review")</f>
        <v>Needs Review</v>
      </c>
      <c r="H512" t="str">
        <f>_xlfn.XLOOKUP('01_clean_data'!G512, '04_departments'!$C$5:$C$60,'04_departments'!$D$5:$D$60,"Needs Review")</f>
        <v>Needs Review</v>
      </c>
      <c r="I512" t="str">
        <f>PROPER(TRIM('01_raw_data'!H515))</f>
        <v>Support Specialist</v>
      </c>
      <c r="J512" t="str">
        <f>IFERROR(UPPER('01_raw_data'!I515), "")</f>
        <v>L4</v>
      </c>
      <c r="K512" t="str">
        <f>IFERROR(UPPER('01_raw_data'!J515), "")</f>
        <v>M024</v>
      </c>
      <c r="L512" t="str">
        <f>IFERROR(VLOOKUP(K512,'05_manager_mapping'!$A$5:$B$64,2), "Missing")</f>
        <v>Noah Ryan</v>
      </c>
      <c r="M512" t="str">
        <f>IFERROR(_xlfn.XLOOKUP('01_raw_data'!L515,'06_location_master'!$B$5:$B$60,'06_location_master'!$C$5:$C$60), "Missing Location")</f>
        <v>Berlin</v>
      </c>
      <c r="N512" t="str">
        <f>IFERROR(_xlfn.XLOOKUP(M512,'06_location_master'!$C$5:$C$60,'06_location_master'!$D$5:$D$60), "Missing Country")</f>
        <v>Germany</v>
      </c>
      <c r="O512" t="str">
        <f>IFERROR(_xlfn.XLOOKUP(M512,'06_location_master'!$C$5:$C$60,'06_location_master'!$E$5:$E$60), "Missing State")</f>
        <v>Berlin</v>
      </c>
      <c r="P512" s="17">
        <f>IFERROR(--'01_raw_data'!O515,"Missing Date")</f>
        <v>42802</v>
      </c>
      <c r="Q512" s="17" t="str">
        <f>IF(TRIM('01_raw_data'!P515)="","", IFERROR('01_raw_data'!P515, "check"))</f>
        <v/>
      </c>
      <c r="R512" t="str">
        <f>IFERROR(IF(OR(UPPER(TRIM('01_raw_data'!Q515))="A",UPPER(TRIM('01_raw_data'!Q515)="ACTVE"),UPPER(TRIM('01_raw_data'!Q515))="ACTIVE"), "Active", IF(OR(UPPER(TRIM('01_raw_data'!Q515)="INACTIVE"),UPPER(TRIM('01_raw_data'!Q515))="INACTVE"),"Inactive",IF(OR(UPPER(TRIM('01_raw_data'!Q515))="EXITED"), "Exited", IF(OR(UPPER(TRIM('01_raw_data'!Q515))="TERMINATED"), "Terminated", IF(OR(UPPER(TRIM('01_raw_data'!Q515))="LEFT"),"Left",IF(OR(UPPER(TRIM('01_raw_data'!Q515))="RESIGNED"),"Resigned")))))),"Check")</f>
        <v>Active</v>
      </c>
      <c r="S512" s="19">
        <f>IFERROR(IF(VALUE('01_raw_data'!R515)&gt;0,VALUE('01_raw_data'!R515),"Check"),"Check")</f>
        <v>116000</v>
      </c>
      <c r="T512" s="19">
        <f>IFERROR(IF(VALUE('01_raw_data'!S515)&gt;0, VALUE('01_raw_data'!S515), "Check"), "Check")</f>
        <v>10400</v>
      </c>
      <c r="U512">
        <f>IFERROR(VLOOKUP(UPPER(TRIM('01_raw_data'!T515)),'07_performance_master'!$A$5:$B$14,2,FALSE),"Check")</f>
        <v>4</v>
      </c>
      <c r="V512">
        <f>IFERROR(IF(VALUE('01_raw_data'!U515)&gt;0,VALUE('01_raw_data'!U515),"Check"),"Check")</f>
        <v>20</v>
      </c>
      <c r="W512">
        <f>IFERROR(IF(VALUE('01_raw_data'!V515)&gt;=0, VALUE('01_raw_data'!V515), "Check"), "Check")</f>
        <v>24</v>
      </c>
      <c r="X512">
        <f>IFERROR(IF(VALUE('01_raw_data'!W515)&gt;=0, VALUE('01_raw_data'!W515),"Check"), "Check")</f>
        <v>12</v>
      </c>
      <c r="Y512">
        <f>IFERROR(IF(AND(VALUE('01_raw_data'!X515)&gt;=0, VALUE('01_raw_data'!X515)&lt;=100), VALUE('01_raw_data'!X515), "Check"), "Check")</f>
        <v>79</v>
      </c>
      <c r="Z512" t="str">
        <f>IFERROR(IF(OR(UPPER(TRIM('01_raw_data'!Y515))="YES", UPPER(TRIM('01_raw_data'!Y515))="PROMOTED"),"Promoted", IF(OR(UPPER(TRIM('01_raw_data'!Y515))="NO",UPPER(TRIM('01_raw_data'!Y515))="NOT PROMOTED"), "Not Promoted", "Check")),"Check")</f>
        <v>Not Promoted</v>
      </c>
      <c r="AA512" t="str">
        <f>IFERROR(PROPER(TRIM('01_raw_data'!Z515)), "")</f>
        <v>Bachelor'S</v>
      </c>
      <c r="AB512" t="str">
        <f>IFERROR(PROPER(TRIM('01_raw_data'!AA515)),"")</f>
        <v>European Job Board</v>
      </c>
      <c r="AC512" t="str">
        <f>IFERROR(IF(UPPER(TRIM('01_raw_data'!AB515))="HYBRID","Hybrid",IF(OR(UPPER(TRIM('01_raw_data'!AB515))="REMOTE",UPPER(TRIM('01_raw_data'!AB515))="WFH",UPPER(TRIM('01_raw_data'!AB515))="WORK FROM HOME"),"Remote",IF(OR(UPPER(TRIM('01_raw_data'!AB515))="ONSITE",UPPER(TRIM('01_raw_data'!AB515))="ON-SITE",UPPER(TRIM('01_raw_data'!AB515))="OFFICE"),"Office"))),"Check")</f>
        <v>Hybrid</v>
      </c>
      <c r="AD512" t="str">
        <f>IFERROR(VLOOKUP(UPPER(TRIM('01_raw_data'!AC515)),'09_cost_center'!$A$5:$E$19,1,FALSE), "Check")</f>
        <v>EU-CC202</v>
      </c>
      <c r="AE512" t="str">
        <f>IFERROR(IF(OR(UPPER(TRIM('01_raw_data'!AD515))="CONTRACT", UPPER(TRIM('01_raw_data'!AD515))="CONTRACTOR"), "Contract", IF(OR(PROPER(TRIM('01_raw_data'!AD515))="FTE", UPPER(TRIM('01_raw_data'!AD515))="FULL TIME", UPPER(TRIM('01_raw_data'!AD515))="FULL-TIME"), "Full Time", IF(OR(UPPER(TRIM('01_raw_data'!AD515))="INTERN", UPPER(TRIM('01_raw_data'!AD515))="INTERNSHIP"), "Intern", IF(OR(UPPER(TRIM('01_raw_data'!AD515))="PART TIME", UPPER(TRIM('01_raw_data'!AD515))="PART-TIME"), "Part Time")))), "Check")</f>
        <v>Full Time</v>
      </c>
      <c r="AF512">
        <f>IFERROR(IF(AND(VALUE('01_raw_data'!AE515)&gt;=0,VALUE('01_raw_data'!AE515)&lt;=100), VALUE('01_raw_data'!AE515), "Check"), "Check")</f>
        <v>72.7</v>
      </c>
    </row>
    <row r="513" spans="1:32" x14ac:dyDescent="0.2">
      <c r="A513" t="str">
        <f>"E"&amp;TEXT(VALUE(SUBSTITUTE(UPPER(TRIM('01_raw_data'!A516)),"E","")),"0000")</f>
        <v>E0512</v>
      </c>
      <c r="B513" t="str">
        <f>IF('01_raw_data'!B516="", "", PROPER(TRIM('01_raw_data'!B516)))</f>
        <v>Noel Visser</v>
      </c>
      <c r="C513" t="str">
        <f>_xlfn.XLOOKUP(PROPER(TRIM('01_raw_data'!C516)),'03_lookups'!$A$4:$A$9,'03_lookups'!$B$4:$B$9,"Needs Review")</f>
        <v>Female</v>
      </c>
      <c r="D513">
        <f>VALUE('01_raw_data'!D516)</f>
        <v>30</v>
      </c>
      <c r="E513" s="17" t="str">
        <f>IF(OR('01_raw_data'!E516="", LOWER(TRIM('01_raw_data'!E516))="not available"), "Missing", '01_raw_data'!E516)</f>
        <v>1995/12/30</v>
      </c>
      <c r="F513" t="str">
        <f t="shared" si="7"/>
        <v>Needs Review</v>
      </c>
      <c r="G513" t="str">
        <f>_xlfn.XLOOKUP(UPPER(TRIM('01_raw_data'!F516)),'04_departments'!A516:A571,'04_departments'!C516:C571,"Needs Review")</f>
        <v>Needs Review</v>
      </c>
      <c r="H513" t="str">
        <f>_xlfn.XLOOKUP('01_clean_data'!G513, '04_departments'!$C$5:$C$60,'04_departments'!$D$5:$D$60,"Needs Review")</f>
        <v>Needs Review</v>
      </c>
      <c r="I513" t="str">
        <f>PROPER(TRIM('01_raw_data'!H516))</f>
        <v>Regional Sales Manager</v>
      </c>
      <c r="J513" t="str">
        <f>IFERROR(UPPER('01_raw_data'!I516), "")</f>
        <v>L3</v>
      </c>
      <c r="K513" t="str">
        <f>IFERROR(UPPER('01_raw_data'!J516), "")</f>
        <v>M004</v>
      </c>
      <c r="L513" t="str">
        <f>IFERROR(VLOOKUP(K513,'05_manager_mapping'!$A$5:$B$64,2), "Missing")</f>
        <v>Giovanni Leroy</v>
      </c>
      <c r="M513" t="str">
        <f>IFERROR(_xlfn.XLOOKUP('01_raw_data'!L516,'06_location_master'!$B$5:$B$60,'06_location_master'!$C$5:$C$60), "Missing Location")</f>
        <v>Warsaw</v>
      </c>
      <c r="N513" t="str">
        <f>IFERROR(_xlfn.XLOOKUP(M513,'06_location_master'!$C$5:$C$60,'06_location_master'!$D$5:$D$60), "Missing Country")</f>
        <v>Poland</v>
      </c>
      <c r="O513" t="str">
        <f>IFERROR(_xlfn.XLOOKUP(M513,'06_location_master'!$C$5:$C$60,'06_location_master'!$E$5:$E$60), "Missing State")</f>
        <v>Masovian</v>
      </c>
      <c r="P513" s="17">
        <f>IFERROR(--'01_raw_data'!O516,"Missing Date")</f>
        <v>45598</v>
      </c>
      <c r="Q513" s="17" t="str">
        <f>IF(TRIM('01_raw_data'!P516)="","", IFERROR('01_raw_data'!P516, "check"))</f>
        <v/>
      </c>
      <c r="R513" t="str">
        <f>IFERROR(IF(OR(UPPER(TRIM('01_raw_data'!Q516))="A",UPPER(TRIM('01_raw_data'!Q516)="ACTVE"),UPPER(TRIM('01_raw_data'!Q516))="ACTIVE"), "Active", IF(OR(UPPER(TRIM('01_raw_data'!Q516)="INACTIVE"),UPPER(TRIM('01_raw_data'!Q516))="INACTVE"),"Inactive",IF(OR(UPPER(TRIM('01_raw_data'!Q516))="EXITED"), "Exited", IF(OR(UPPER(TRIM('01_raw_data'!Q516))="TERMINATED"), "Terminated", IF(OR(UPPER(TRIM('01_raw_data'!Q516))="LEFT"),"Left",IF(OR(UPPER(TRIM('01_raw_data'!Q516))="RESIGNED"),"Resigned")))))),"Check")</f>
        <v>Active</v>
      </c>
      <c r="S513" s="19">
        <f>IFERROR(IF(VALUE('01_raw_data'!R516)&gt;0,VALUE('01_raw_data'!R516),"Check"),"Check")</f>
        <v>66000</v>
      </c>
      <c r="T513" s="19" t="str">
        <f>IFERROR(IF(VALUE('01_raw_data'!S516)&gt;0, VALUE('01_raw_data'!S516), "Check"), "Check")</f>
        <v>Check</v>
      </c>
      <c r="U513">
        <f>IFERROR(VLOOKUP(UPPER(TRIM('01_raw_data'!T516)),'07_performance_master'!$A$5:$B$14,2,FALSE),"Check")</f>
        <v>1</v>
      </c>
      <c r="V513">
        <f>IFERROR(IF(VALUE('01_raw_data'!U516)&gt;0,VALUE('01_raw_data'!U516),"Check"),"Check")</f>
        <v>8</v>
      </c>
      <c r="W513">
        <f>IFERROR(IF(VALUE('01_raw_data'!V516)&gt;=0, VALUE('01_raw_data'!V516), "Check"), "Check")</f>
        <v>5</v>
      </c>
      <c r="X513">
        <f>IFERROR(IF(VALUE('01_raw_data'!W516)&gt;=0, VALUE('01_raw_data'!W516),"Check"), "Check")</f>
        <v>12</v>
      </c>
      <c r="Y513">
        <f>IFERROR(IF(AND(VALUE('01_raw_data'!X516)&gt;=0, VALUE('01_raw_data'!X516)&lt;=100), VALUE('01_raw_data'!X516), "Check"), "Check")</f>
        <v>64</v>
      </c>
      <c r="Z513" t="str">
        <f>IFERROR(IF(OR(UPPER(TRIM('01_raw_data'!Y516))="YES", UPPER(TRIM('01_raw_data'!Y516))="PROMOTED"),"Promoted", IF(OR(UPPER(TRIM('01_raw_data'!Y516))="NO",UPPER(TRIM('01_raw_data'!Y516))="NOT PROMOTED"), "Not Promoted", "Check")),"Check")</f>
        <v>Not Promoted</v>
      </c>
      <c r="AA513" t="str">
        <f>IFERROR(PROPER(TRIM('01_raw_data'!Z516)), "")</f>
        <v>High School</v>
      </c>
      <c r="AB513" t="str">
        <f>IFERROR(PROPER(TRIM('01_raw_data'!AA516)),"")</f>
        <v>European Job Board</v>
      </c>
      <c r="AC513" t="str">
        <f>IFERROR(IF(UPPER(TRIM('01_raw_data'!AB516))="HYBRID","Hybrid",IF(OR(UPPER(TRIM('01_raw_data'!AB516))="REMOTE",UPPER(TRIM('01_raw_data'!AB516))="WFH",UPPER(TRIM('01_raw_data'!AB516))="WORK FROM HOME"),"Remote",IF(OR(UPPER(TRIM('01_raw_data'!AB516))="ONSITE",UPPER(TRIM('01_raw_data'!AB516))="ON-SITE",UPPER(TRIM('01_raw_data'!AB516))="OFFICE"),"Office"))),"Check")</f>
        <v>Hybrid</v>
      </c>
      <c r="AD513" t="str">
        <f>IFERROR(VLOOKUP(UPPER(TRIM('01_raw_data'!AC516)),'09_cost_center'!$A$5:$E$19,1,FALSE), "Check")</f>
        <v>EU-CC201</v>
      </c>
      <c r="AE513" t="str">
        <f>IFERROR(IF(OR(UPPER(TRIM('01_raw_data'!AD516))="CONTRACT", UPPER(TRIM('01_raw_data'!AD516))="CONTRACTOR"), "Contract", IF(OR(PROPER(TRIM('01_raw_data'!AD516))="FTE", UPPER(TRIM('01_raw_data'!AD516))="FULL TIME", UPPER(TRIM('01_raw_data'!AD516))="FULL-TIME"), "Full Time", IF(OR(UPPER(TRIM('01_raw_data'!AD516))="INTERN", UPPER(TRIM('01_raw_data'!AD516))="INTERNSHIP"), "Intern", IF(OR(UPPER(TRIM('01_raw_data'!AD516))="PART TIME", UPPER(TRIM('01_raw_data'!AD516))="PART-TIME"), "Part Time")))), "Check")</f>
        <v>Full Time</v>
      </c>
      <c r="AF513">
        <f>IFERROR(IF(AND(VALUE('01_raw_data'!AE516)&gt;=0,VALUE('01_raw_data'!AE516)&lt;=100), VALUE('01_raw_data'!AE516), "Check"), "Check")</f>
        <v>37.4</v>
      </c>
    </row>
    <row r="514" spans="1:32" x14ac:dyDescent="0.2">
      <c r="A514" t="str">
        <f>"E"&amp;TEXT(VALUE(SUBSTITUTE(UPPER(TRIM('01_raw_data'!A517)),"E","")),"0000")</f>
        <v>E0513</v>
      </c>
      <c r="B514" t="str">
        <f>IF('01_raw_data'!B517="", "", PROPER(TRIM('01_raw_data'!B517)))</f>
        <v>Noel Russo</v>
      </c>
      <c r="C514" t="str">
        <f>_xlfn.XLOOKUP(PROPER(TRIM('01_raw_data'!C517)),'03_lookups'!$A$4:$A$9,'03_lookups'!$B$4:$B$9,"Needs Review")</f>
        <v>Male</v>
      </c>
      <c r="D514">
        <f>VALUE('01_raw_data'!D517)</f>
        <v>35</v>
      </c>
      <c r="E514" s="17">
        <f>IF(OR('01_raw_data'!E517="", LOWER(TRIM('01_raw_data'!E517))="not available"), "Missing", '01_raw_data'!E517)</f>
        <v>33171</v>
      </c>
      <c r="F514" t="str">
        <f t="shared" si="7"/>
        <v>Valid</v>
      </c>
      <c r="G514" t="str">
        <f>_xlfn.XLOOKUP(UPPER(TRIM('01_raw_data'!F517)),'04_departments'!A517:A572,'04_departments'!C517:C572,"Needs Review")</f>
        <v>Needs Review</v>
      </c>
      <c r="H514" t="str">
        <f>_xlfn.XLOOKUP('01_clean_data'!G514, '04_departments'!$C$5:$C$60,'04_departments'!$D$5:$D$60,"Needs Review")</f>
        <v>Needs Review</v>
      </c>
      <c r="I514" t="str">
        <f>PROPER(TRIM('01_raw_data'!H517))</f>
        <v>Financial Analyst</v>
      </c>
      <c r="J514" t="str">
        <f>IFERROR(UPPER('01_raw_data'!I517), "")</f>
        <v>L3</v>
      </c>
      <c r="K514" t="str">
        <f>IFERROR(UPPER('01_raw_data'!J517), "")</f>
        <v>M043</v>
      </c>
      <c r="L514" t="str">
        <f>IFERROR(VLOOKUP(K514,'05_manager_mapping'!$A$5:$B$64,2), "Missing")</f>
        <v>Martina Pereira</v>
      </c>
      <c r="M514" t="str">
        <f>IFERROR(_xlfn.XLOOKUP('01_raw_data'!L517,'06_location_master'!$B$5:$B$60,'06_location_master'!$C$5:$C$60), "Missing Location")</f>
        <v>Barcelona</v>
      </c>
      <c r="N514" t="str">
        <f>IFERROR(_xlfn.XLOOKUP(M514,'06_location_master'!$C$5:$C$60,'06_location_master'!$D$5:$D$60), "Missing Country")</f>
        <v>Spain</v>
      </c>
      <c r="O514" t="str">
        <f>IFERROR(_xlfn.XLOOKUP(M514,'06_location_master'!$C$5:$C$60,'06_location_master'!$E$5:$E$60), "Missing State")</f>
        <v>Catalonia</v>
      </c>
      <c r="P514" s="17">
        <f>IFERROR(--'01_raw_data'!O517,"Missing Date")</f>
        <v>44723</v>
      </c>
      <c r="Q514" s="17" t="str">
        <f>IF(TRIM('01_raw_data'!P517)="","", IFERROR('01_raw_data'!P517, "check"))</f>
        <v/>
      </c>
      <c r="R514" t="str">
        <f>IFERROR(IF(OR(UPPER(TRIM('01_raw_data'!Q517))="A",UPPER(TRIM('01_raw_data'!Q517)="ACTVE"),UPPER(TRIM('01_raw_data'!Q517))="ACTIVE"), "Active", IF(OR(UPPER(TRIM('01_raw_data'!Q517)="INACTIVE"),UPPER(TRIM('01_raw_data'!Q517))="INACTVE"),"Inactive",IF(OR(UPPER(TRIM('01_raw_data'!Q517))="EXITED"), "Exited", IF(OR(UPPER(TRIM('01_raw_data'!Q517))="TERMINATED"), "Terminated", IF(OR(UPPER(TRIM('01_raw_data'!Q517))="LEFT"),"Left",IF(OR(UPPER(TRIM('01_raw_data'!Q517))="RESIGNED"),"Resigned")))))),"Check")</f>
        <v>Active</v>
      </c>
      <c r="S514" s="19">
        <f>IFERROR(IF(VALUE('01_raw_data'!R517)&gt;0,VALUE('01_raw_data'!R517),"Check"),"Check")</f>
        <v>62000</v>
      </c>
      <c r="T514" s="19">
        <f>IFERROR(IF(VALUE('01_raw_data'!S517)&gt;0, VALUE('01_raw_data'!S517), "Check"), "Check")</f>
        <v>3100</v>
      </c>
      <c r="U514">
        <f>IFERROR(VLOOKUP(UPPER(TRIM('01_raw_data'!T517)),'07_performance_master'!$A$5:$B$14,2,FALSE),"Check")</f>
        <v>3</v>
      </c>
      <c r="V514">
        <f>IFERROR(IF(VALUE('01_raw_data'!U517)&gt;0,VALUE('01_raw_data'!U517),"Check"),"Check")</f>
        <v>38</v>
      </c>
      <c r="W514">
        <f>IFERROR(IF(VALUE('01_raw_data'!V517)&gt;=0, VALUE('01_raw_data'!V517), "Check"), "Check")</f>
        <v>6</v>
      </c>
      <c r="X514">
        <f>IFERROR(IF(VALUE('01_raw_data'!W517)&gt;=0, VALUE('01_raw_data'!W517),"Check"), "Check")</f>
        <v>8</v>
      </c>
      <c r="Y514">
        <f>IFERROR(IF(AND(VALUE('01_raw_data'!X517)&gt;=0, VALUE('01_raw_data'!X517)&lt;=100), VALUE('01_raw_data'!X517), "Check"), "Check")</f>
        <v>66</v>
      </c>
      <c r="Z514" t="str">
        <f>IFERROR(IF(OR(UPPER(TRIM('01_raw_data'!Y517))="YES", UPPER(TRIM('01_raw_data'!Y517))="PROMOTED"),"Promoted", IF(OR(UPPER(TRIM('01_raw_data'!Y517))="NO",UPPER(TRIM('01_raw_data'!Y517))="NOT PROMOTED"), "Not Promoted", "Check")),"Check")</f>
        <v>Not Promoted</v>
      </c>
      <c r="AA514" t="str">
        <f>IFERROR(PROPER(TRIM('01_raw_data'!Z517)), "")</f>
        <v>Master'S</v>
      </c>
      <c r="AB514" t="str">
        <f>IFERROR(PROPER(TRIM('01_raw_data'!AA517)),"")</f>
        <v>Internal Transfer</v>
      </c>
      <c r="AC514" t="str">
        <f>IFERROR(IF(UPPER(TRIM('01_raw_data'!AB517))="HYBRID","Hybrid",IF(OR(UPPER(TRIM('01_raw_data'!AB517))="REMOTE",UPPER(TRIM('01_raw_data'!AB517))="WFH",UPPER(TRIM('01_raw_data'!AB517))="WORK FROM HOME"),"Remote",IF(OR(UPPER(TRIM('01_raw_data'!AB517))="ONSITE",UPPER(TRIM('01_raw_data'!AB517))="ON-SITE",UPPER(TRIM('01_raw_data'!AB517))="OFFICE"),"Office"))),"Check")</f>
        <v>Office</v>
      </c>
      <c r="AD514" t="str">
        <f>IFERROR(VLOOKUP(UPPER(TRIM('01_raw_data'!AC517)),'09_cost_center'!$A$5:$E$19,1,FALSE), "Check")</f>
        <v>EU-CC301</v>
      </c>
      <c r="AE514" t="str">
        <f>IFERROR(IF(OR(UPPER(TRIM('01_raw_data'!AD517))="CONTRACT", UPPER(TRIM('01_raw_data'!AD517))="CONTRACTOR"), "Contract", IF(OR(PROPER(TRIM('01_raw_data'!AD517))="FTE", UPPER(TRIM('01_raw_data'!AD517))="FULL TIME", UPPER(TRIM('01_raw_data'!AD517))="FULL-TIME"), "Full Time", IF(OR(UPPER(TRIM('01_raw_data'!AD517))="INTERN", UPPER(TRIM('01_raw_data'!AD517))="INTERNSHIP"), "Intern", IF(OR(UPPER(TRIM('01_raw_data'!AD517))="PART TIME", UPPER(TRIM('01_raw_data'!AD517))="PART-TIME"), "Part Time")))), "Check")</f>
        <v>Full Time</v>
      </c>
      <c r="AF514">
        <f>IFERROR(IF(AND(VALUE('01_raw_data'!AE517)&gt;=0,VALUE('01_raw_data'!AE517)&lt;=100), VALUE('01_raw_data'!AE517), "Check"), "Check")</f>
        <v>65.599999999999994</v>
      </c>
    </row>
    <row r="515" spans="1:32" x14ac:dyDescent="0.2">
      <c r="A515" t="str">
        <f>"E"&amp;TEXT(VALUE(SUBSTITUTE(UPPER(TRIM('01_raw_data'!A518)),"E","")),"0000")</f>
        <v>E0514</v>
      </c>
      <c r="B515" t="str">
        <f>IF('01_raw_data'!B518="", "", PROPER(TRIM('01_raw_data'!B518)))</f>
        <v>Arthur Gomez</v>
      </c>
      <c r="C515" t="str">
        <f>_xlfn.XLOOKUP(PROPER(TRIM('01_raw_data'!C518)),'03_lookups'!$A$4:$A$9,'03_lookups'!$B$4:$B$9,"Needs Review")</f>
        <v>Male</v>
      </c>
      <c r="D515">
        <f>VALUE('01_raw_data'!D518)</f>
        <v>36</v>
      </c>
      <c r="E515" s="17">
        <f>IF(OR('01_raw_data'!E518="", LOWER(TRIM('01_raw_data'!E518))="not available"), "Missing", '01_raw_data'!E518)</f>
        <v>32804</v>
      </c>
      <c r="F515" t="str">
        <f t="shared" ref="F515:F578" si="8">IF(OR(E515="",LOWER(TRIM(E515))="not available"),"Missing",IF(ISNUMBER(E515),"Valid","Needs Review"))</f>
        <v>Valid</v>
      </c>
      <c r="G515" t="str">
        <f>_xlfn.XLOOKUP(UPPER(TRIM('01_raw_data'!F518)),'04_departments'!A518:A573,'04_departments'!C518:C573,"Needs Review")</f>
        <v>Needs Review</v>
      </c>
      <c r="H515" t="str">
        <f>_xlfn.XLOOKUP('01_clean_data'!G515, '04_departments'!$C$5:$C$60,'04_departments'!$D$5:$D$60,"Needs Review")</f>
        <v>Needs Review</v>
      </c>
      <c r="I515" t="str">
        <f>PROPER(TRIM('01_raw_data'!H518))</f>
        <v>Process Lead</v>
      </c>
      <c r="J515" t="str">
        <f>IFERROR(UPPER('01_raw_data'!I518), "")</f>
        <v>L2</v>
      </c>
      <c r="K515" t="str">
        <f>IFERROR(UPPER('01_raw_data'!J518), "")</f>
        <v>M010</v>
      </c>
      <c r="L515" t="str">
        <f>IFERROR(VLOOKUP(K515,'05_manager_mapping'!$A$5:$B$64,2), "Missing")</f>
        <v>Lotte Muller</v>
      </c>
      <c r="M515" t="str">
        <f>IFERROR(_xlfn.XLOOKUP('01_raw_data'!L518,'06_location_master'!$B$5:$B$60,'06_location_master'!$C$5:$C$60), "Missing Location")</f>
        <v>Brussels</v>
      </c>
      <c r="N515" t="str">
        <f>IFERROR(_xlfn.XLOOKUP(M515,'06_location_master'!$C$5:$C$60,'06_location_master'!$D$5:$D$60), "Missing Country")</f>
        <v>Belgium</v>
      </c>
      <c r="O515" t="str">
        <f>IFERROR(_xlfn.XLOOKUP(M515,'06_location_master'!$C$5:$C$60,'06_location_master'!$E$5:$E$60), "Missing State")</f>
        <v>Brussels-Capital</v>
      </c>
      <c r="P515" s="17">
        <f>IFERROR(--'01_raw_data'!O518,"Missing Date")</f>
        <v>44030</v>
      </c>
      <c r="Q515" s="17" t="str">
        <f>IF(TRIM('01_raw_data'!P518)="","", IFERROR('01_raw_data'!P518, "check"))</f>
        <v/>
      </c>
      <c r="R515" t="str">
        <f>IFERROR(IF(OR(UPPER(TRIM('01_raw_data'!Q518))="A",UPPER(TRIM('01_raw_data'!Q518)="ACTVE"),UPPER(TRIM('01_raw_data'!Q518))="ACTIVE"), "Active", IF(OR(UPPER(TRIM('01_raw_data'!Q518)="INACTIVE"),UPPER(TRIM('01_raw_data'!Q518))="INACTVE"),"Inactive",IF(OR(UPPER(TRIM('01_raw_data'!Q518))="EXITED"), "Exited", IF(OR(UPPER(TRIM('01_raw_data'!Q518))="TERMINATED"), "Terminated", IF(OR(UPPER(TRIM('01_raw_data'!Q518))="LEFT"),"Left",IF(OR(UPPER(TRIM('01_raw_data'!Q518))="RESIGNED"),"Resigned")))))),"Check")</f>
        <v>Active</v>
      </c>
      <c r="S515" s="19">
        <f>IFERROR(IF(VALUE('01_raw_data'!R518)&gt;0,VALUE('01_raw_data'!R518),"Check"),"Check")</f>
        <v>49000</v>
      </c>
      <c r="T515" s="19">
        <f>IFERROR(IF(VALUE('01_raw_data'!S518)&gt;0, VALUE('01_raw_data'!S518), "Check"), "Check")</f>
        <v>4400</v>
      </c>
      <c r="U515">
        <f>IFERROR(VLOOKUP(UPPER(TRIM('01_raw_data'!T518)),'07_performance_master'!$A$5:$B$14,2,FALSE),"Check")</f>
        <v>4</v>
      </c>
      <c r="V515">
        <f>IFERROR(IF(VALUE('01_raw_data'!U518)&gt;0,VALUE('01_raw_data'!U518),"Check"),"Check")</f>
        <v>11</v>
      </c>
      <c r="W515">
        <f>IFERROR(IF(VALUE('01_raw_data'!V518)&gt;=0, VALUE('01_raw_data'!V518), "Check"), "Check")</f>
        <v>14</v>
      </c>
      <c r="X515">
        <f>IFERROR(IF(VALUE('01_raw_data'!W518)&gt;=0, VALUE('01_raw_data'!W518),"Check"), "Check")</f>
        <v>42</v>
      </c>
      <c r="Y515">
        <f>IFERROR(IF(AND(VALUE('01_raw_data'!X518)&gt;=0, VALUE('01_raw_data'!X518)&lt;=100), VALUE('01_raw_data'!X518), "Check"), "Check")</f>
        <v>50</v>
      </c>
      <c r="Z515" t="str">
        <f>IFERROR(IF(OR(UPPER(TRIM('01_raw_data'!Y518))="YES", UPPER(TRIM('01_raw_data'!Y518))="PROMOTED"),"Promoted", IF(OR(UPPER(TRIM('01_raw_data'!Y518))="NO",UPPER(TRIM('01_raw_data'!Y518))="NOT PROMOTED"), "Not Promoted", "Check")),"Check")</f>
        <v>Promoted</v>
      </c>
      <c r="AA515" t="str">
        <f>IFERROR(PROPER(TRIM('01_raw_data'!Z518)), "")</f>
        <v>Master'S</v>
      </c>
      <c r="AB515" t="str">
        <f>IFERROR(PROPER(TRIM('01_raw_data'!AA518)),"")</f>
        <v>University Hiring</v>
      </c>
      <c r="AC515" t="str">
        <f>IFERROR(IF(UPPER(TRIM('01_raw_data'!AB518))="HYBRID","Hybrid",IF(OR(UPPER(TRIM('01_raw_data'!AB518))="REMOTE",UPPER(TRIM('01_raw_data'!AB518))="WFH",UPPER(TRIM('01_raw_data'!AB518))="WORK FROM HOME"),"Remote",IF(OR(UPPER(TRIM('01_raw_data'!AB518))="ONSITE",UPPER(TRIM('01_raw_data'!AB518))="ON-SITE",UPPER(TRIM('01_raw_data'!AB518))="OFFICE"),"Office"))),"Check")</f>
        <v>Remote</v>
      </c>
      <c r="AD515" t="str">
        <f>IFERROR(VLOOKUP(UPPER(TRIM('01_raw_data'!AC518)),'09_cost_center'!$A$5:$E$19,1,FALSE), "Check")</f>
        <v>EU-CC401</v>
      </c>
      <c r="AE515" t="str">
        <f>IFERROR(IF(OR(UPPER(TRIM('01_raw_data'!AD518))="CONTRACT", UPPER(TRIM('01_raw_data'!AD518))="CONTRACTOR"), "Contract", IF(OR(PROPER(TRIM('01_raw_data'!AD518))="FTE", UPPER(TRIM('01_raw_data'!AD518))="FULL TIME", UPPER(TRIM('01_raw_data'!AD518))="FULL-TIME"), "Full Time", IF(OR(UPPER(TRIM('01_raw_data'!AD518))="INTERN", UPPER(TRIM('01_raw_data'!AD518))="INTERNSHIP"), "Intern", IF(OR(UPPER(TRIM('01_raw_data'!AD518))="PART TIME", UPPER(TRIM('01_raw_data'!AD518))="PART-TIME"), "Part Time")))), "Check")</f>
        <v>Full Time</v>
      </c>
      <c r="AF515">
        <f>IFERROR(IF(AND(VALUE('01_raw_data'!AE518)&gt;=0,VALUE('01_raw_data'!AE518)&lt;=100), VALUE('01_raw_data'!AE518), "Check"), "Check")</f>
        <v>56.2</v>
      </c>
    </row>
    <row r="516" spans="1:32" x14ac:dyDescent="0.2">
      <c r="A516" t="str">
        <f>"E"&amp;TEXT(VALUE(SUBSTITUTE(UPPER(TRIM('01_raw_data'!A519)),"E","")),"0000")</f>
        <v>E0515</v>
      </c>
      <c r="B516" t="str">
        <f>IF('01_raw_data'!B519="", "", PROPER(TRIM('01_raw_data'!B519)))</f>
        <v>Zofia Perez</v>
      </c>
      <c r="C516" t="str">
        <f>_xlfn.XLOOKUP(PROPER(TRIM('01_raw_data'!C519)),'03_lookups'!$A$4:$A$9,'03_lookups'!$B$4:$B$9,"Needs Review")</f>
        <v>Female</v>
      </c>
      <c r="D516">
        <f>VALUE('01_raw_data'!D519)</f>
        <v>31</v>
      </c>
      <c r="E516" s="17">
        <f>IF(OR('01_raw_data'!E519="", LOWER(TRIM('01_raw_data'!E519))="not available"), "Missing", '01_raw_data'!E519)</f>
        <v>34576</v>
      </c>
      <c r="F516" t="str">
        <f t="shared" si="8"/>
        <v>Valid</v>
      </c>
      <c r="G516" t="str">
        <f>_xlfn.XLOOKUP(UPPER(TRIM('01_raw_data'!F519)),'04_departments'!A519:A574,'04_departments'!C519:C574,"Needs Review")</f>
        <v>Needs Review</v>
      </c>
      <c r="H516" t="str">
        <f>_xlfn.XLOOKUP('01_clean_data'!G516, '04_departments'!$C$5:$C$60,'04_departments'!$D$5:$D$60,"Needs Review")</f>
        <v>Needs Review</v>
      </c>
      <c r="I516" t="str">
        <f>PROPER(TRIM('01_raw_data'!H519))</f>
        <v>Paralegal</v>
      </c>
      <c r="J516" t="str">
        <f>IFERROR(UPPER('01_raw_data'!I519), "")</f>
        <v>L3</v>
      </c>
      <c r="K516" t="str">
        <f>IFERROR(UPPER('01_raw_data'!J519), "")</f>
        <v>M034</v>
      </c>
      <c r="L516" t="str">
        <f>IFERROR(VLOOKUP(K516,'05_manager_mapping'!$A$5:$B$64,2), "Missing")</f>
        <v>Sara Martins</v>
      </c>
      <c r="M516" t="str">
        <f>IFERROR(_xlfn.XLOOKUP('01_raw_data'!L519,'06_location_master'!$B$5:$B$60,'06_location_master'!$C$5:$C$60), "Missing Location")</f>
        <v>Missing Location</v>
      </c>
      <c r="N516" t="str">
        <f>IFERROR(_xlfn.XLOOKUP(M516,'06_location_master'!$C$5:$C$60,'06_location_master'!$D$5:$D$60), "Missing Country")</f>
        <v>Missing Country</v>
      </c>
      <c r="O516" t="str">
        <f>IFERROR(_xlfn.XLOOKUP(M516,'06_location_master'!$C$5:$C$60,'06_location_master'!$E$5:$E$60), "Missing State")</f>
        <v>Missing State</v>
      </c>
      <c r="P516" s="17">
        <f>IFERROR(--'01_raw_data'!O519,"Missing Date")</f>
        <v>45817</v>
      </c>
      <c r="Q516" s="17" t="str">
        <f>IF(TRIM('01_raw_data'!P519)="","", IFERROR('01_raw_data'!P519, "check"))</f>
        <v/>
      </c>
      <c r="R516" t="str">
        <f>IFERROR(IF(OR(UPPER(TRIM('01_raw_data'!Q519))="A",UPPER(TRIM('01_raw_data'!Q519)="ACTVE"),UPPER(TRIM('01_raw_data'!Q519))="ACTIVE"), "Active", IF(OR(UPPER(TRIM('01_raw_data'!Q519)="INACTIVE"),UPPER(TRIM('01_raw_data'!Q519))="INACTVE"),"Inactive",IF(OR(UPPER(TRIM('01_raw_data'!Q519))="EXITED"), "Exited", IF(OR(UPPER(TRIM('01_raw_data'!Q519))="TERMINATED"), "Terminated", IF(OR(UPPER(TRIM('01_raw_data'!Q519))="LEFT"),"Left",IF(OR(UPPER(TRIM('01_raw_data'!Q519))="RESIGNED"),"Resigned")))))),"Check")</f>
        <v>Active</v>
      </c>
      <c r="S516" s="19">
        <f>IFERROR(IF(VALUE('01_raw_data'!R519)&gt;0,VALUE('01_raw_data'!R519),"Check"),"Check")</f>
        <v>69000</v>
      </c>
      <c r="T516" s="19">
        <f>IFERROR(IF(VALUE('01_raw_data'!S519)&gt;0, VALUE('01_raw_data'!S519), "Check"), "Check")</f>
        <v>1400</v>
      </c>
      <c r="U516">
        <f>IFERROR(VLOOKUP(UPPER(TRIM('01_raw_data'!T519)),'07_performance_master'!$A$5:$B$14,2,FALSE),"Check")</f>
        <v>2</v>
      </c>
      <c r="V516">
        <f>IFERROR(IF(VALUE('01_raw_data'!U519)&gt;0,VALUE('01_raw_data'!U519),"Check"),"Check")</f>
        <v>12</v>
      </c>
      <c r="W516">
        <f>IFERROR(IF(VALUE('01_raw_data'!V519)&gt;=0, VALUE('01_raw_data'!V519), "Check"), "Check")</f>
        <v>7</v>
      </c>
      <c r="X516">
        <f>IFERROR(IF(VALUE('01_raw_data'!W519)&gt;=0, VALUE('01_raw_data'!W519),"Check"), "Check")</f>
        <v>20</v>
      </c>
      <c r="Y516">
        <f>IFERROR(IF(AND(VALUE('01_raw_data'!X519)&gt;=0, VALUE('01_raw_data'!X519)&lt;=100), VALUE('01_raw_data'!X519), "Check"), "Check")</f>
        <v>40</v>
      </c>
      <c r="Z516" t="str">
        <f>IFERROR(IF(OR(UPPER(TRIM('01_raw_data'!Y519))="YES", UPPER(TRIM('01_raw_data'!Y519))="PROMOTED"),"Promoted", IF(OR(UPPER(TRIM('01_raw_data'!Y519))="NO",UPPER(TRIM('01_raw_data'!Y519))="NOT PROMOTED"), "Not Promoted", "Check")),"Check")</f>
        <v>Not Promoted</v>
      </c>
      <c r="AA516" t="str">
        <f>IFERROR(PROPER(TRIM('01_raw_data'!Z519)), "")</f>
        <v>Bachelor'S</v>
      </c>
      <c r="AB516" t="str">
        <f>IFERROR(PROPER(TRIM('01_raw_data'!AA519)),"")</f>
        <v>Company Careers Page</v>
      </c>
      <c r="AC516" t="str">
        <f>IFERROR(IF(UPPER(TRIM('01_raw_data'!AB519))="HYBRID","Hybrid",IF(OR(UPPER(TRIM('01_raw_data'!AB519))="REMOTE",UPPER(TRIM('01_raw_data'!AB519))="WFH",UPPER(TRIM('01_raw_data'!AB519))="WORK FROM HOME"),"Remote",IF(OR(UPPER(TRIM('01_raw_data'!AB519))="ONSITE",UPPER(TRIM('01_raw_data'!AB519))="ON-SITE",UPPER(TRIM('01_raw_data'!AB519))="OFFICE"),"Office"))),"Check")</f>
        <v>Remote</v>
      </c>
      <c r="AD516" t="str">
        <f>IFERROR(VLOOKUP(UPPER(TRIM('01_raw_data'!AC519)),'09_cost_center'!$A$5:$E$19,1,FALSE), "Check")</f>
        <v>EU-CC501</v>
      </c>
      <c r="AE516" t="str">
        <f>IFERROR(IF(OR(UPPER(TRIM('01_raw_data'!AD519))="CONTRACT", UPPER(TRIM('01_raw_data'!AD519))="CONTRACTOR"), "Contract", IF(OR(PROPER(TRIM('01_raw_data'!AD519))="FTE", UPPER(TRIM('01_raw_data'!AD519))="FULL TIME", UPPER(TRIM('01_raw_data'!AD519))="FULL-TIME"), "Full Time", IF(OR(UPPER(TRIM('01_raw_data'!AD519))="INTERN", UPPER(TRIM('01_raw_data'!AD519))="INTERNSHIP"), "Intern", IF(OR(UPPER(TRIM('01_raw_data'!AD519))="PART TIME", UPPER(TRIM('01_raw_data'!AD519))="PART-TIME"), "Part Time")))), "Check")</f>
        <v>Full Time</v>
      </c>
      <c r="AF516">
        <f>IFERROR(IF(AND(VALUE('01_raw_data'!AE519)&gt;=0,VALUE('01_raw_data'!AE519)&lt;=100), VALUE('01_raw_data'!AE519), "Check"), "Check")</f>
        <v>35</v>
      </c>
    </row>
    <row r="517" spans="1:32" x14ac:dyDescent="0.2">
      <c r="A517" t="str">
        <f>"E"&amp;TEXT(VALUE(SUBSTITUTE(UPPER(TRIM('01_raw_data'!A520)),"E","")),"0000")</f>
        <v>E0516</v>
      </c>
      <c r="B517" t="str">
        <f>IF('01_raw_data'!B520="", "", PROPER(TRIM('01_raw_data'!B520)))</f>
        <v>Alessandro De Jong</v>
      </c>
      <c r="C517" t="str">
        <f>_xlfn.XLOOKUP(PROPER(TRIM('01_raw_data'!C520)),'03_lookups'!$A$4:$A$9,'03_lookups'!$B$4:$B$9,"Needs Review")</f>
        <v>Male</v>
      </c>
      <c r="D517">
        <f>VALUE('01_raw_data'!D520)</f>
        <v>55</v>
      </c>
      <c r="E517" s="17">
        <f>IF(OR('01_raw_data'!E520="", LOWER(TRIM('01_raw_data'!E520))="not available"), "Missing", '01_raw_data'!E520)</f>
        <v>25883</v>
      </c>
      <c r="F517" t="str">
        <f t="shared" si="8"/>
        <v>Valid</v>
      </c>
      <c r="G517" t="str">
        <f>_xlfn.XLOOKUP(UPPER(TRIM('01_raw_data'!F520)),'04_departments'!A520:A575,'04_departments'!C520:C575,"Needs Review")</f>
        <v>Needs Review</v>
      </c>
      <c r="H517" t="str">
        <f>_xlfn.XLOOKUP('01_clean_data'!G517, '04_departments'!$C$5:$C$60,'04_departments'!$D$5:$D$60,"Needs Review")</f>
        <v>Needs Review</v>
      </c>
      <c r="I517" t="str">
        <f>PROPER(TRIM('01_raw_data'!H520))</f>
        <v>Risk Analyst</v>
      </c>
      <c r="J517" t="str">
        <f>IFERROR(UPPER('01_raw_data'!I520), "")</f>
        <v>L3</v>
      </c>
      <c r="K517" t="str">
        <f>IFERROR(UPPER('01_raw_data'!J520), "")</f>
        <v>M025</v>
      </c>
      <c r="L517" t="str">
        <f>IFERROR(VLOOKUP(K517,'05_manager_mapping'!$A$5:$B$64,2), "Missing")</f>
        <v>Elias De Jong</v>
      </c>
      <c r="M517" t="str">
        <f>IFERROR(_xlfn.XLOOKUP('01_raw_data'!L520,'06_location_master'!$B$5:$B$60,'06_location_master'!$C$5:$C$60), "Missing Location")</f>
        <v>London</v>
      </c>
      <c r="N517" t="str">
        <f>IFERROR(_xlfn.XLOOKUP(M517,'06_location_master'!$C$5:$C$60,'06_location_master'!$D$5:$D$60), "Missing Country")</f>
        <v>United Kingdom</v>
      </c>
      <c r="O517" t="str">
        <f>IFERROR(_xlfn.XLOOKUP(M517,'06_location_master'!$C$5:$C$60,'06_location_master'!$E$5:$E$60), "Missing State")</f>
        <v>England</v>
      </c>
      <c r="P517" s="17">
        <f>IFERROR(--'01_raw_data'!O520,"Missing Date")</f>
        <v>43730</v>
      </c>
      <c r="Q517" s="17" t="str">
        <f>IF(TRIM('01_raw_data'!P520)="","", IFERROR('01_raw_data'!P520, "check"))</f>
        <v/>
      </c>
      <c r="R517" t="str">
        <f>IFERROR(IF(OR(UPPER(TRIM('01_raw_data'!Q520))="A",UPPER(TRIM('01_raw_data'!Q520)="ACTVE"),UPPER(TRIM('01_raw_data'!Q520))="ACTIVE"), "Active", IF(OR(UPPER(TRIM('01_raw_data'!Q520)="INACTIVE"),UPPER(TRIM('01_raw_data'!Q520))="INACTVE"),"Inactive",IF(OR(UPPER(TRIM('01_raw_data'!Q520))="EXITED"), "Exited", IF(OR(UPPER(TRIM('01_raw_data'!Q520))="TERMINATED"), "Terminated", IF(OR(UPPER(TRIM('01_raw_data'!Q520))="LEFT"),"Left",IF(OR(UPPER(TRIM('01_raw_data'!Q520))="RESIGNED"),"Resigned")))))),"Check")</f>
        <v>Active</v>
      </c>
      <c r="S517" s="19">
        <f>IFERROR(IF(VALUE('01_raw_data'!R520)&gt;0,VALUE('01_raw_data'!R520),"Check"),"Check")</f>
        <v>96000</v>
      </c>
      <c r="T517" s="19">
        <f>IFERROR(IF(VALUE('01_raw_data'!S520)&gt;0, VALUE('01_raw_data'!S520), "Check"), "Check")</f>
        <v>4800</v>
      </c>
      <c r="U517">
        <f>IFERROR(VLOOKUP(UPPER(TRIM('01_raw_data'!T520)),'07_performance_master'!$A$5:$B$14,2,FALSE),"Check")</f>
        <v>3</v>
      </c>
      <c r="V517">
        <f>IFERROR(IF(VALUE('01_raw_data'!U520)&gt;0,VALUE('01_raw_data'!U520),"Check"),"Check")</f>
        <v>28</v>
      </c>
      <c r="W517">
        <f>IFERROR(IF(VALUE('01_raw_data'!V520)&gt;=0, VALUE('01_raw_data'!V520), "Check"), "Check")</f>
        <v>14</v>
      </c>
      <c r="X517">
        <f>IFERROR(IF(VALUE('01_raw_data'!W520)&gt;=0, VALUE('01_raw_data'!W520),"Check"), "Check")</f>
        <v>7</v>
      </c>
      <c r="Y517">
        <f>IFERROR(IF(AND(VALUE('01_raw_data'!X520)&gt;=0, VALUE('01_raw_data'!X520)&lt;=100), VALUE('01_raw_data'!X520), "Check"), "Check")</f>
        <v>68</v>
      </c>
      <c r="Z517" t="str">
        <f>IFERROR(IF(OR(UPPER(TRIM('01_raw_data'!Y520))="YES", UPPER(TRIM('01_raw_data'!Y520))="PROMOTED"),"Promoted", IF(OR(UPPER(TRIM('01_raw_data'!Y520))="NO",UPPER(TRIM('01_raw_data'!Y520))="NOT PROMOTED"), "Not Promoted", "Check")),"Check")</f>
        <v>Not Promoted</v>
      </c>
      <c r="AA517" t="str">
        <f>IFERROR(PROPER(TRIM('01_raw_data'!Z520)), "")</f>
        <v>Master'S</v>
      </c>
      <c r="AB517" t="str">
        <f>IFERROR(PROPER(TRIM('01_raw_data'!AA520)),"")</f>
        <v>University Hiring</v>
      </c>
      <c r="AC517" t="str">
        <f>IFERROR(IF(UPPER(TRIM('01_raw_data'!AB520))="HYBRID","Hybrid",IF(OR(UPPER(TRIM('01_raw_data'!AB520))="REMOTE",UPPER(TRIM('01_raw_data'!AB520))="WFH",UPPER(TRIM('01_raw_data'!AB520))="WORK FROM HOME"),"Remote",IF(OR(UPPER(TRIM('01_raw_data'!AB520))="ONSITE",UPPER(TRIM('01_raw_data'!AB520))="ON-SITE",UPPER(TRIM('01_raw_data'!AB520))="OFFICE"),"Office"))),"Check")</f>
        <v>Hybrid</v>
      </c>
      <c r="AD517" t="str">
        <f>IFERROR(VLOOKUP(UPPER(TRIM('01_raw_data'!AC520)),'09_cost_center'!$A$5:$E$19,1,FALSE), "Check")</f>
        <v>EU-CC502</v>
      </c>
      <c r="AE517" t="str">
        <f>IFERROR(IF(OR(UPPER(TRIM('01_raw_data'!AD520))="CONTRACT", UPPER(TRIM('01_raw_data'!AD520))="CONTRACTOR"), "Contract", IF(OR(PROPER(TRIM('01_raw_data'!AD520))="FTE", UPPER(TRIM('01_raw_data'!AD520))="FULL TIME", UPPER(TRIM('01_raw_data'!AD520))="FULL-TIME"), "Full Time", IF(OR(UPPER(TRIM('01_raw_data'!AD520))="INTERN", UPPER(TRIM('01_raw_data'!AD520))="INTERNSHIP"), "Intern", IF(OR(UPPER(TRIM('01_raw_data'!AD520))="PART TIME", UPPER(TRIM('01_raw_data'!AD520))="PART-TIME"), "Part Time")))), "Check")</f>
        <v>Full Time</v>
      </c>
      <c r="AF517">
        <f>IFERROR(IF(AND(VALUE('01_raw_data'!AE520)&gt;=0,VALUE('01_raw_data'!AE520)&lt;=100), VALUE('01_raw_data'!AE520), "Check"), "Check")</f>
        <v>64.3</v>
      </c>
    </row>
    <row r="518" spans="1:32" x14ac:dyDescent="0.2">
      <c r="A518" t="str">
        <f>"E"&amp;TEXT(VALUE(SUBSTITUTE(UPPER(TRIM('01_raw_data'!A521)),"E","")),"0000")</f>
        <v>E0517</v>
      </c>
      <c r="B518" t="str">
        <f>IF('01_raw_data'!B521="", "", PROPER(TRIM('01_raw_data'!B521)))</f>
        <v>Giovanni Rossi</v>
      </c>
      <c r="C518" t="str">
        <f>_xlfn.XLOOKUP(PROPER(TRIM('01_raw_data'!C521)),'03_lookups'!$A$4:$A$9,'03_lookups'!$B$4:$B$9,"Needs Review")</f>
        <v>Female</v>
      </c>
      <c r="D518">
        <f>VALUE('01_raw_data'!D521)</f>
        <v>37</v>
      </c>
      <c r="E518" s="17">
        <f>IF(OR('01_raw_data'!E521="", LOWER(TRIM('01_raw_data'!E521))="not available"), "Missing", '01_raw_data'!E521)</f>
        <v>32494</v>
      </c>
      <c r="F518" t="str">
        <f t="shared" si="8"/>
        <v>Valid</v>
      </c>
      <c r="G518" t="str">
        <f>_xlfn.XLOOKUP(UPPER(TRIM('01_raw_data'!F521)),'04_departments'!A521:A576,'04_departments'!C521:C576,"Needs Review")</f>
        <v>Needs Review</v>
      </c>
      <c r="H518" t="str">
        <f>_xlfn.XLOOKUP('01_clean_data'!G518, '04_departments'!$C$5:$C$60,'04_departments'!$D$5:$D$60,"Needs Review")</f>
        <v>Needs Review</v>
      </c>
      <c r="I518" t="str">
        <f>PROPER(TRIM('01_raw_data'!H521))</f>
        <v>Backend Engineer</v>
      </c>
      <c r="J518" t="str">
        <f>IFERROR(UPPER('01_raw_data'!I521), "")</f>
        <v>L6</v>
      </c>
      <c r="K518" t="str">
        <f>IFERROR(UPPER('01_raw_data'!J521), "")</f>
        <v>M030</v>
      </c>
      <c r="L518" t="str">
        <f>IFERROR(VLOOKUP(K518,'05_manager_mapping'!$A$5:$B$64,2), "Missing")</f>
        <v>Sem Thomas</v>
      </c>
      <c r="M518" t="str">
        <f>IFERROR(_xlfn.XLOOKUP('01_raw_data'!L521,'06_location_master'!$B$5:$B$60,'06_location_master'!$C$5:$C$60), "Missing Location")</f>
        <v>Missing Location</v>
      </c>
      <c r="N518" t="str">
        <f>IFERROR(_xlfn.XLOOKUP(M518,'06_location_master'!$C$5:$C$60,'06_location_master'!$D$5:$D$60), "Missing Country")</f>
        <v>Missing Country</v>
      </c>
      <c r="O518" t="str">
        <f>IFERROR(_xlfn.XLOOKUP(M518,'06_location_master'!$C$5:$C$60,'06_location_master'!$E$5:$E$60), "Missing State")</f>
        <v>Missing State</v>
      </c>
      <c r="P518" s="17">
        <f>IFERROR(--'01_raw_data'!O521,"Missing Date")</f>
        <v>43088</v>
      </c>
      <c r="Q518" s="17" t="str">
        <f>IF(TRIM('01_raw_data'!P521)="","", IFERROR('01_raw_data'!P521, "check"))</f>
        <v/>
      </c>
      <c r="R518" t="str">
        <f>IFERROR(IF(OR(UPPER(TRIM('01_raw_data'!Q521))="A",UPPER(TRIM('01_raw_data'!Q521)="ACTVE"),UPPER(TRIM('01_raw_data'!Q521))="ACTIVE"), "Active", IF(OR(UPPER(TRIM('01_raw_data'!Q521)="INACTIVE"),UPPER(TRIM('01_raw_data'!Q521))="INACTVE"),"Inactive",IF(OR(UPPER(TRIM('01_raw_data'!Q521))="EXITED"), "Exited", IF(OR(UPPER(TRIM('01_raw_data'!Q521))="TERMINATED"), "Terminated", IF(OR(UPPER(TRIM('01_raw_data'!Q521))="LEFT"),"Left",IF(OR(UPPER(TRIM('01_raw_data'!Q521))="RESIGNED"),"Resigned")))))),"Check")</f>
        <v>Active</v>
      </c>
      <c r="S518" s="19">
        <f>IFERROR(IF(VALUE('01_raw_data'!R521)&gt;0,VALUE('01_raw_data'!R521),"Check"),"Check")</f>
        <v>164000</v>
      </c>
      <c r="T518" s="19">
        <f>IFERROR(IF(VALUE('01_raw_data'!S521)&gt;0, VALUE('01_raw_data'!S521), "Check"), "Check")</f>
        <v>9800</v>
      </c>
      <c r="U518">
        <f>IFERROR(VLOOKUP(UPPER(TRIM('01_raw_data'!T521)),'07_performance_master'!$A$5:$B$14,2,FALSE),"Check")</f>
        <v>3</v>
      </c>
      <c r="V518">
        <f>IFERROR(IF(VALUE('01_raw_data'!U521)&gt;0,VALUE('01_raw_data'!U521),"Check"),"Check")</f>
        <v>14</v>
      </c>
      <c r="W518">
        <f>IFERROR(IF(VALUE('01_raw_data'!V521)&gt;=0, VALUE('01_raw_data'!V521), "Check"), "Check")</f>
        <v>4</v>
      </c>
      <c r="X518">
        <f>IFERROR(IF(VALUE('01_raw_data'!W521)&gt;=0, VALUE('01_raw_data'!W521),"Check"), "Check")</f>
        <v>16</v>
      </c>
      <c r="Y518">
        <f>IFERROR(IF(AND(VALUE('01_raw_data'!X521)&gt;=0, VALUE('01_raw_data'!X521)&lt;=100), VALUE('01_raw_data'!X521), "Check"), "Check")</f>
        <v>64</v>
      </c>
      <c r="Z518" t="str">
        <f>IFERROR(IF(OR(UPPER(TRIM('01_raw_data'!Y521))="YES", UPPER(TRIM('01_raw_data'!Y521))="PROMOTED"),"Promoted", IF(OR(UPPER(TRIM('01_raw_data'!Y521))="NO",UPPER(TRIM('01_raw_data'!Y521))="NOT PROMOTED"), "Not Promoted", "Check")),"Check")</f>
        <v>Not Promoted</v>
      </c>
      <c r="AA518" t="str">
        <f>IFERROR(PROPER(TRIM('01_raw_data'!Z521)), "")</f>
        <v>Bachelor'S</v>
      </c>
      <c r="AB518" t="str">
        <f>IFERROR(PROPER(TRIM('01_raw_data'!AA521)),"")</f>
        <v>Employee Referral</v>
      </c>
      <c r="AC518" t="str">
        <f>IFERROR(IF(UPPER(TRIM('01_raw_data'!AB521))="HYBRID","Hybrid",IF(OR(UPPER(TRIM('01_raw_data'!AB521))="REMOTE",UPPER(TRIM('01_raw_data'!AB521))="WFH",UPPER(TRIM('01_raw_data'!AB521))="WORK FROM HOME"),"Remote",IF(OR(UPPER(TRIM('01_raw_data'!AB521))="ONSITE",UPPER(TRIM('01_raw_data'!AB521))="ON-SITE",UPPER(TRIM('01_raw_data'!AB521))="OFFICE"),"Office"))),"Check")</f>
        <v>Remote</v>
      </c>
      <c r="AD518" t="str">
        <f>IFERROR(VLOOKUP(UPPER(TRIM('01_raw_data'!AC521)),'09_cost_center'!$A$5:$E$19,1,FALSE), "Check")</f>
        <v>EU-CC101</v>
      </c>
      <c r="AE518" t="str">
        <f>IFERROR(IF(OR(UPPER(TRIM('01_raw_data'!AD521))="CONTRACT", UPPER(TRIM('01_raw_data'!AD521))="CONTRACTOR"), "Contract", IF(OR(PROPER(TRIM('01_raw_data'!AD521))="FTE", UPPER(TRIM('01_raw_data'!AD521))="FULL TIME", UPPER(TRIM('01_raw_data'!AD521))="FULL-TIME"), "Full Time", IF(OR(UPPER(TRIM('01_raw_data'!AD521))="INTERN", UPPER(TRIM('01_raw_data'!AD521))="INTERNSHIP"), "Intern", IF(OR(UPPER(TRIM('01_raw_data'!AD521))="PART TIME", UPPER(TRIM('01_raw_data'!AD521))="PART-TIME"), "Part Time")))), "Check")</f>
        <v>Full Time</v>
      </c>
      <c r="AF518">
        <f>IFERROR(IF(AND(VALUE('01_raw_data'!AE521)&gt;=0,VALUE('01_raw_data'!AE521)&lt;=100), VALUE('01_raw_data'!AE521), "Check"), "Check")</f>
        <v>54.9</v>
      </c>
    </row>
    <row r="519" spans="1:32" x14ac:dyDescent="0.2">
      <c r="A519" t="str">
        <f>"E"&amp;TEXT(VALUE(SUBSTITUTE(UPPER(TRIM('01_raw_data'!A522)),"E","")),"0000")</f>
        <v>E0518</v>
      </c>
      <c r="B519" t="str">
        <f>IF('01_raw_data'!B522="", "", PROPER(TRIM('01_raw_data'!B522)))</f>
        <v>Sarah Smith</v>
      </c>
      <c r="C519" t="str">
        <f>_xlfn.XLOOKUP(PROPER(TRIM('01_raw_data'!C522)),'03_lookups'!$A$4:$A$9,'03_lookups'!$B$4:$B$9,"Needs Review")</f>
        <v>Male</v>
      </c>
      <c r="D519">
        <f>VALUE('01_raw_data'!D522)</f>
        <v>29</v>
      </c>
      <c r="E519" s="17">
        <f>IF(OR('01_raw_data'!E522="", LOWER(TRIM('01_raw_data'!E522))="not available"), "Missing", '01_raw_data'!E522)</f>
        <v>35318</v>
      </c>
      <c r="F519" t="str">
        <f t="shared" si="8"/>
        <v>Valid</v>
      </c>
      <c r="G519" t="str">
        <f>_xlfn.XLOOKUP(UPPER(TRIM('01_raw_data'!F522)),'04_departments'!A522:A577,'04_departments'!C522:C577,"Needs Review")</f>
        <v>Needs Review</v>
      </c>
      <c r="H519" t="str">
        <f>_xlfn.XLOOKUP('01_clean_data'!G519, '04_departments'!$C$5:$C$60,'04_departments'!$D$5:$D$60,"Needs Review")</f>
        <v>Needs Review</v>
      </c>
      <c r="I519" t="str">
        <f>PROPER(TRIM('01_raw_data'!H522))</f>
        <v>It Support Analyst</v>
      </c>
      <c r="J519" t="str">
        <f>IFERROR(UPPER('01_raw_data'!I522), "")</f>
        <v xml:space="preserve"> L3 </v>
      </c>
      <c r="K519" t="str">
        <f>IFERROR(UPPER('01_raw_data'!J522), "")</f>
        <v>M035</v>
      </c>
      <c r="L519" t="str">
        <f>IFERROR(VLOOKUP(K519,'05_manager_mapping'!$A$5:$B$64,2), "Missing")</f>
        <v>Alessandro O'Brien</v>
      </c>
      <c r="M519" t="str">
        <f>IFERROR(_xlfn.XLOOKUP('01_raw_data'!L522,'06_location_master'!$B$5:$B$60,'06_location_master'!$C$5:$C$60), "Missing Location")</f>
        <v>Brussels</v>
      </c>
      <c r="N519" t="str">
        <f>IFERROR(_xlfn.XLOOKUP(M519,'06_location_master'!$C$5:$C$60,'06_location_master'!$D$5:$D$60), "Missing Country")</f>
        <v>Belgium</v>
      </c>
      <c r="O519" t="str">
        <f>IFERROR(_xlfn.XLOOKUP(M519,'06_location_master'!$C$5:$C$60,'06_location_master'!$E$5:$E$60), "Missing State")</f>
        <v>Brussels-Capital</v>
      </c>
      <c r="P519" s="17">
        <f>IFERROR(--'01_raw_data'!O522,"Missing Date")</f>
        <v>45670</v>
      </c>
      <c r="Q519" s="17" t="str">
        <f>IF(TRIM('01_raw_data'!P522)="","", IFERROR('01_raw_data'!P522, "check"))</f>
        <v/>
      </c>
      <c r="R519" t="str">
        <f>IFERROR(IF(OR(UPPER(TRIM('01_raw_data'!Q522))="A",UPPER(TRIM('01_raw_data'!Q522)="ACTVE"),UPPER(TRIM('01_raw_data'!Q522))="ACTIVE"), "Active", IF(OR(UPPER(TRIM('01_raw_data'!Q522)="INACTIVE"),UPPER(TRIM('01_raw_data'!Q522))="INACTVE"),"Inactive",IF(OR(UPPER(TRIM('01_raw_data'!Q522))="EXITED"), "Exited", IF(OR(UPPER(TRIM('01_raw_data'!Q522))="TERMINATED"), "Terminated", IF(OR(UPPER(TRIM('01_raw_data'!Q522))="LEFT"),"Left",IF(OR(UPPER(TRIM('01_raw_data'!Q522))="RESIGNED"),"Resigned")))))),"Check")</f>
        <v>Active</v>
      </c>
      <c r="S519" s="19">
        <f>IFERROR(IF(VALUE('01_raw_data'!R522)&gt;0,VALUE('01_raw_data'!R522),"Check"),"Check")</f>
        <v>71000</v>
      </c>
      <c r="T519" s="19">
        <f>IFERROR(IF(VALUE('01_raw_data'!S522)&gt;0, VALUE('01_raw_data'!S522), "Check"), "Check")</f>
        <v>3600</v>
      </c>
      <c r="U519">
        <f>IFERROR(VLOOKUP(UPPER(TRIM('01_raw_data'!T522)),'07_performance_master'!$A$5:$B$14,2,FALSE),"Check")</f>
        <v>3</v>
      </c>
      <c r="V519">
        <f>IFERROR(IF(VALUE('01_raw_data'!U522)&gt;0,VALUE('01_raw_data'!U522),"Check"),"Check")</f>
        <v>17</v>
      </c>
      <c r="W519">
        <f>IFERROR(IF(VALUE('01_raw_data'!V522)&gt;=0, VALUE('01_raw_data'!V522), "Check"), "Check")</f>
        <v>16</v>
      </c>
      <c r="X519">
        <f>IFERROR(IF(VALUE('01_raw_data'!W522)&gt;=0, VALUE('01_raw_data'!W522),"Check"), "Check")</f>
        <v>7</v>
      </c>
      <c r="Y519">
        <f>IFERROR(IF(AND(VALUE('01_raw_data'!X522)&gt;=0, VALUE('01_raw_data'!X522)&lt;=100), VALUE('01_raw_data'!X522), "Check"), "Check")</f>
        <v>41</v>
      </c>
      <c r="Z519" t="str">
        <f>IFERROR(IF(OR(UPPER(TRIM('01_raw_data'!Y522))="YES", UPPER(TRIM('01_raw_data'!Y522))="PROMOTED"),"Promoted", IF(OR(UPPER(TRIM('01_raw_data'!Y522))="NO",UPPER(TRIM('01_raw_data'!Y522))="NOT PROMOTED"), "Not Promoted", "Check")),"Check")</f>
        <v>Not Promoted</v>
      </c>
      <c r="AA519" t="str">
        <f>IFERROR(PROPER(TRIM('01_raw_data'!Z522)), "")</f>
        <v>Bachelor'S</v>
      </c>
      <c r="AB519" t="str">
        <f>IFERROR(PROPER(TRIM('01_raw_data'!AA522)),"")</f>
        <v>Internal Transfer</v>
      </c>
      <c r="AC519" t="str">
        <f>IFERROR(IF(UPPER(TRIM('01_raw_data'!AB522))="HYBRID","Hybrid",IF(OR(UPPER(TRIM('01_raw_data'!AB522))="REMOTE",UPPER(TRIM('01_raw_data'!AB522))="WFH",UPPER(TRIM('01_raw_data'!AB522))="WORK FROM HOME"),"Remote",IF(OR(UPPER(TRIM('01_raw_data'!AB522))="ONSITE",UPPER(TRIM('01_raw_data'!AB522))="ON-SITE",UPPER(TRIM('01_raw_data'!AB522))="OFFICE"),"Office"))),"Check")</f>
        <v>Hybrid</v>
      </c>
      <c r="AD519" t="str">
        <f>IFERROR(VLOOKUP(UPPER(TRIM('01_raw_data'!AC522)),'09_cost_center'!$A$5:$E$19,1,FALSE), "Check")</f>
        <v>EU-CC104</v>
      </c>
      <c r="AE519" t="str">
        <f>IFERROR(IF(OR(UPPER(TRIM('01_raw_data'!AD522))="CONTRACT", UPPER(TRIM('01_raw_data'!AD522))="CONTRACTOR"), "Contract", IF(OR(PROPER(TRIM('01_raw_data'!AD522))="FTE", UPPER(TRIM('01_raw_data'!AD522))="FULL TIME", UPPER(TRIM('01_raw_data'!AD522))="FULL-TIME"), "Full Time", IF(OR(UPPER(TRIM('01_raw_data'!AD522))="INTERN", UPPER(TRIM('01_raw_data'!AD522))="INTERNSHIP"), "Intern", IF(OR(UPPER(TRIM('01_raw_data'!AD522))="PART TIME", UPPER(TRIM('01_raw_data'!AD522))="PART-TIME"), "Part Time")))), "Check")</f>
        <v>Full Time</v>
      </c>
      <c r="AF519">
        <f>IFERROR(IF(AND(VALUE('01_raw_data'!AE522)&gt;=0,VALUE('01_raw_data'!AE522)&lt;=100), VALUE('01_raw_data'!AE522), "Check"), "Check")</f>
        <v>52.1</v>
      </c>
    </row>
    <row r="520" spans="1:32" x14ac:dyDescent="0.2">
      <c r="A520" t="str">
        <f>"E"&amp;TEXT(VALUE(SUBSTITUTE(UPPER(TRIM('01_raw_data'!A523)),"E","")),"0000")</f>
        <v>E0519</v>
      </c>
      <c r="B520" t="str">
        <f>IF('01_raw_data'!B523="", "", PROPER(TRIM('01_raw_data'!B523)))</f>
        <v>Astrid Olsson</v>
      </c>
      <c r="C520" t="str">
        <f>_xlfn.XLOOKUP(PROPER(TRIM('01_raw_data'!C523)),'03_lookups'!$A$4:$A$9,'03_lookups'!$B$4:$B$9,"Needs Review")</f>
        <v>Female</v>
      </c>
      <c r="D520">
        <f>VALUE('01_raw_data'!D523)</f>
        <v>37</v>
      </c>
      <c r="E520" s="17">
        <f>IF(OR('01_raw_data'!E523="", LOWER(TRIM('01_raw_data'!E523))="not available"), "Missing", '01_raw_data'!E523)</f>
        <v>32333</v>
      </c>
      <c r="F520" t="str">
        <f t="shared" si="8"/>
        <v>Valid</v>
      </c>
      <c r="G520" t="str">
        <f>_xlfn.XLOOKUP(UPPER(TRIM('01_raw_data'!F523)),'04_departments'!A523:A578,'04_departments'!C523:C578,"Needs Review")</f>
        <v>Needs Review</v>
      </c>
      <c r="H520" t="str">
        <f>_xlfn.XLOOKUP('01_clean_data'!G520, '04_departments'!$C$5:$C$60,'04_departments'!$D$5:$D$60,"Needs Review")</f>
        <v>Needs Review</v>
      </c>
      <c r="I520" t="str">
        <f>PROPER(TRIM('01_raw_data'!H523))</f>
        <v>Implementation Consultant</v>
      </c>
      <c r="J520" t="str">
        <f>IFERROR(UPPER('01_raw_data'!I523), "")</f>
        <v xml:space="preserve"> L4 </v>
      </c>
      <c r="K520" t="str">
        <f>IFERROR(UPPER('01_raw_data'!J523), "")</f>
        <v>M054</v>
      </c>
      <c r="L520" t="str">
        <f>IFERROR(VLOOKUP(K520,'05_manager_mapping'!$A$5:$B$64,2), "Missing")</f>
        <v>Isla Eriksson</v>
      </c>
      <c r="M520" t="str">
        <f>IFERROR(_xlfn.XLOOKUP('01_raw_data'!L523,'06_location_master'!$B$5:$B$60,'06_location_master'!$C$5:$C$60), "Missing Location")</f>
        <v>London</v>
      </c>
      <c r="N520" t="str">
        <f>IFERROR(_xlfn.XLOOKUP(M520,'06_location_master'!$C$5:$C$60,'06_location_master'!$D$5:$D$60), "Missing Country")</f>
        <v>United Kingdom</v>
      </c>
      <c r="O520" t="str">
        <f>IFERROR(_xlfn.XLOOKUP(M520,'06_location_master'!$C$5:$C$60,'06_location_master'!$E$5:$E$60), "Missing State")</f>
        <v>England</v>
      </c>
      <c r="P520" s="17">
        <f>IFERROR(--'01_raw_data'!O523,"Missing Date")</f>
        <v>42882</v>
      </c>
      <c r="Q520" s="17" t="str">
        <f>IF(TRIM('01_raw_data'!P523)="","", IFERROR('01_raw_data'!P523, "check"))</f>
        <v/>
      </c>
      <c r="R520" t="str">
        <f>IFERROR(IF(OR(UPPER(TRIM('01_raw_data'!Q523))="A",UPPER(TRIM('01_raw_data'!Q523)="ACTVE"),UPPER(TRIM('01_raw_data'!Q523))="ACTIVE"), "Active", IF(OR(UPPER(TRIM('01_raw_data'!Q523)="INACTIVE"),UPPER(TRIM('01_raw_data'!Q523))="INACTVE"),"Inactive",IF(OR(UPPER(TRIM('01_raw_data'!Q523))="EXITED"), "Exited", IF(OR(UPPER(TRIM('01_raw_data'!Q523))="TERMINATED"), "Terminated", IF(OR(UPPER(TRIM('01_raw_data'!Q523))="LEFT"),"Left",IF(OR(UPPER(TRIM('01_raw_data'!Q523))="RESIGNED"),"Resigned")))))),"Check")</f>
        <v>Active</v>
      </c>
      <c r="S520" s="19">
        <f>IFERROR(IF(VALUE('01_raw_data'!R523)&gt;0,VALUE('01_raw_data'!R523),"Check"),"Check")</f>
        <v>107000</v>
      </c>
      <c r="T520" s="19">
        <f>IFERROR(IF(VALUE('01_raw_data'!S523)&gt;0, VALUE('01_raw_data'!S523), "Check"), "Check")</f>
        <v>5400</v>
      </c>
      <c r="U520">
        <f>IFERROR(VLOOKUP(UPPER(TRIM('01_raw_data'!T523)),'07_performance_master'!$A$5:$B$14,2,FALSE),"Check")</f>
        <v>3</v>
      </c>
      <c r="V520">
        <f>IFERROR(IF(VALUE('01_raw_data'!U523)&gt;0,VALUE('01_raw_data'!U523),"Check"),"Check")</f>
        <v>11</v>
      </c>
      <c r="W520">
        <f>IFERROR(IF(VALUE('01_raw_data'!V523)&gt;=0, VALUE('01_raw_data'!V523), "Check"), "Check")</f>
        <v>14</v>
      </c>
      <c r="X520">
        <f>IFERROR(IF(VALUE('01_raw_data'!W523)&gt;=0, VALUE('01_raw_data'!W523),"Check"), "Check")</f>
        <v>25</v>
      </c>
      <c r="Y520">
        <f>IFERROR(IF(AND(VALUE('01_raw_data'!X523)&gt;=0, VALUE('01_raw_data'!X523)&lt;=100), VALUE('01_raw_data'!X523), "Check"), "Check")</f>
        <v>32</v>
      </c>
      <c r="Z520" t="str">
        <f>IFERROR(IF(OR(UPPER(TRIM('01_raw_data'!Y523))="YES", UPPER(TRIM('01_raw_data'!Y523))="PROMOTED"),"Promoted", IF(OR(UPPER(TRIM('01_raw_data'!Y523))="NO",UPPER(TRIM('01_raw_data'!Y523))="NOT PROMOTED"), "Not Promoted", "Check")),"Check")</f>
        <v>Not Promoted</v>
      </c>
      <c r="AA520" t="str">
        <f>IFERROR(PROPER(TRIM('01_raw_data'!Z523)), "")</f>
        <v>Diploma</v>
      </c>
      <c r="AB520" t="str">
        <f>IFERROR(PROPER(TRIM('01_raw_data'!AA523)),"")</f>
        <v>Employee Referral</v>
      </c>
      <c r="AC520" t="str">
        <f>IFERROR(IF(UPPER(TRIM('01_raw_data'!AB523))="HYBRID","Hybrid",IF(OR(UPPER(TRIM('01_raw_data'!AB523))="REMOTE",UPPER(TRIM('01_raw_data'!AB523))="WFH",UPPER(TRIM('01_raw_data'!AB523))="WORK FROM HOME"),"Remote",IF(OR(UPPER(TRIM('01_raw_data'!AB523))="ONSITE",UPPER(TRIM('01_raw_data'!AB523))="ON-SITE",UPPER(TRIM('01_raw_data'!AB523))="OFFICE"),"Office"))),"Check")</f>
        <v>Hybrid</v>
      </c>
      <c r="AD520" t="str">
        <f>IFERROR(VLOOKUP(UPPER(TRIM('01_raw_data'!AC523)),'09_cost_center'!$A$5:$E$19,1,FALSE), "Check")</f>
        <v>EU-CC202</v>
      </c>
      <c r="AE520" t="str">
        <f>IFERROR(IF(OR(UPPER(TRIM('01_raw_data'!AD523))="CONTRACT", UPPER(TRIM('01_raw_data'!AD523))="CONTRACTOR"), "Contract", IF(OR(PROPER(TRIM('01_raw_data'!AD523))="FTE", UPPER(TRIM('01_raw_data'!AD523))="FULL TIME", UPPER(TRIM('01_raw_data'!AD523))="FULL-TIME"), "Full Time", IF(OR(UPPER(TRIM('01_raw_data'!AD523))="INTERN", UPPER(TRIM('01_raw_data'!AD523))="INTERNSHIP"), "Intern", IF(OR(UPPER(TRIM('01_raw_data'!AD523))="PART TIME", UPPER(TRIM('01_raw_data'!AD523))="PART-TIME"), "Part Time")))), "Check")</f>
        <v>Full Time</v>
      </c>
      <c r="AF520">
        <f>IFERROR(IF(AND(VALUE('01_raw_data'!AE523)&gt;=0,VALUE('01_raw_data'!AE523)&lt;=100), VALUE('01_raw_data'!AE523), "Check"), "Check")</f>
        <v>41</v>
      </c>
    </row>
    <row r="521" spans="1:32" x14ac:dyDescent="0.2">
      <c r="A521" t="str">
        <f>"E"&amp;TEXT(VALUE(SUBSTITUTE(UPPER(TRIM('01_raw_data'!A524)),"E","")),"0000")</f>
        <v>E0520</v>
      </c>
      <c r="B521" t="str">
        <f>IF('01_raw_data'!B524="", "", PROPER(TRIM('01_raw_data'!B524)))</f>
        <v>Arvid Fernandez</v>
      </c>
      <c r="C521" t="str">
        <f>_xlfn.XLOOKUP(PROPER(TRIM('01_raw_data'!C524)),'03_lookups'!$A$4:$A$9,'03_lookups'!$B$4:$B$9,"Needs Review")</f>
        <v>Male</v>
      </c>
      <c r="D521">
        <f>VALUE('01_raw_data'!D524)</f>
        <v>49</v>
      </c>
      <c r="E521" s="17">
        <f>IF(OR('01_raw_data'!E524="", LOWER(TRIM('01_raw_data'!E524))="not available"), "Missing", '01_raw_data'!E524)</f>
        <v>27950</v>
      </c>
      <c r="F521" t="str">
        <f t="shared" si="8"/>
        <v>Valid</v>
      </c>
      <c r="G521" t="str">
        <f>_xlfn.XLOOKUP(UPPER(TRIM('01_raw_data'!F524)),'04_departments'!A524:A579,'04_departments'!C524:C579,"Needs Review")</f>
        <v>Needs Review</v>
      </c>
      <c r="H521" t="str">
        <f>_xlfn.XLOOKUP('01_clean_data'!G521, '04_departments'!$C$5:$C$60,'04_departments'!$D$5:$D$60,"Needs Review")</f>
        <v>Needs Review</v>
      </c>
      <c r="I521" t="str">
        <f>PROPER(TRIM('01_raw_data'!H524))</f>
        <v>Data Scientist</v>
      </c>
      <c r="J521" t="str">
        <f>IFERROR(UPPER('01_raw_data'!I524), "")</f>
        <v xml:space="preserve"> L7 </v>
      </c>
      <c r="K521" t="str">
        <f>IFERROR(UPPER('01_raw_data'!J524), "")</f>
        <v>M058</v>
      </c>
      <c r="L521" t="str">
        <f>IFERROR(VLOOKUP(K521,'05_manager_mapping'!$A$5:$B$64,2), "Missing")</f>
        <v>Lukas Esposito</v>
      </c>
      <c r="M521" t="str">
        <f>IFERROR(_xlfn.XLOOKUP('01_raw_data'!L524,'06_location_master'!$B$5:$B$60,'06_location_master'!$C$5:$C$60), "Missing Location")</f>
        <v>Madrid</v>
      </c>
      <c r="N521" t="str">
        <f>IFERROR(_xlfn.XLOOKUP(M521,'06_location_master'!$C$5:$C$60,'06_location_master'!$D$5:$D$60), "Missing Country")</f>
        <v>Spain</v>
      </c>
      <c r="O521" t="str">
        <f>IFERROR(_xlfn.XLOOKUP(M521,'06_location_master'!$C$5:$C$60,'06_location_master'!$E$5:$E$60), "Missing State")</f>
        <v>Community of Madrid</v>
      </c>
      <c r="P521" s="17">
        <f>IFERROR(--'01_raw_data'!O524,"Missing Date")</f>
        <v>45609</v>
      </c>
      <c r="Q521" s="17" t="str">
        <f>IF(TRIM('01_raw_data'!P524)="","", IFERROR('01_raw_data'!P524, "check"))</f>
        <v>2025/04/07</v>
      </c>
      <c r="R521" t="str">
        <f>IFERROR(IF(OR(UPPER(TRIM('01_raw_data'!Q524))="A",UPPER(TRIM('01_raw_data'!Q524)="ACTVE"),UPPER(TRIM('01_raw_data'!Q524))="ACTIVE"), "Active", IF(OR(UPPER(TRIM('01_raw_data'!Q524)="INACTIVE"),UPPER(TRIM('01_raw_data'!Q524))="INACTVE"),"Inactive",IF(OR(UPPER(TRIM('01_raw_data'!Q524))="EXITED"), "Exited", IF(OR(UPPER(TRIM('01_raw_data'!Q524))="TERMINATED"), "Terminated", IF(OR(UPPER(TRIM('01_raw_data'!Q524))="LEFT"),"Left",IF(OR(UPPER(TRIM('01_raw_data'!Q524))="RESIGNED"),"Resigned")))))),"Check")</f>
        <v>Exited</v>
      </c>
      <c r="S521" s="19">
        <f>IFERROR(IF(VALUE('01_raw_data'!R524)&gt;0,VALUE('01_raw_data'!R524),"Check"),"Check")</f>
        <v>213000</v>
      </c>
      <c r="T521" s="19">
        <f>IFERROR(IF(VALUE('01_raw_data'!S524)&gt;0, VALUE('01_raw_data'!S524), "Check"), "Check")</f>
        <v>21300</v>
      </c>
      <c r="U521">
        <f>IFERROR(VLOOKUP(UPPER(TRIM('01_raw_data'!T524)),'07_performance_master'!$A$5:$B$14,2,FALSE),"Check")</f>
        <v>4</v>
      </c>
      <c r="V521">
        <f>IFERROR(IF(VALUE('01_raw_data'!U524)&gt;0,VALUE('01_raw_data'!U524),"Check"),"Check")</f>
        <v>18</v>
      </c>
      <c r="W521">
        <f>IFERROR(IF(VALUE('01_raw_data'!V524)&gt;=0, VALUE('01_raw_data'!V524), "Check"), "Check")</f>
        <v>13</v>
      </c>
      <c r="X521">
        <f>IFERROR(IF(VALUE('01_raw_data'!W524)&gt;=0, VALUE('01_raw_data'!W524),"Check"), "Check")</f>
        <v>12</v>
      </c>
      <c r="Y521">
        <f>IFERROR(IF(AND(VALUE('01_raw_data'!X524)&gt;=0, VALUE('01_raw_data'!X524)&lt;=100), VALUE('01_raw_data'!X524), "Check"), "Check")</f>
        <v>50</v>
      </c>
      <c r="Z521" t="str">
        <f>IFERROR(IF(OR(UPPER(TRIM('01_raw_data'!Y524))="YES", UPPER(TRIM('01_raw_data'!Y524))="PROMOTED"),"Promoted", IF(OR(UPPER(TRIM('01_raw_data'!Y524))="NO",UPPER(TRIM('01_raw_data'!Y524))="NOT PROMOTED"), "Not Promoted", "Check")),"Check")</f>
        <v>Not Promoted</v>
      </c>
      <c r="AA521" t="str">
        <f>IFERROR(PROPER(TRIM('01_raw_data'!Z524)), "")</f>
        <v>Master'S</v>
      </c>
      <c r="AB521" t="str">
        <f>IFERROR(PROPER(TRIM('01_raw_data'!AA524)),"")</f>
        <v>Company Careers Page</v>
      </c>
      <c r="AC521" t="str">
        <f>IFERROR(IF(UPPER(TRIM('01_raw_data'!AB524))="HYBRID","Hybrid",IF(OR(UPPER(TRIM('01_raw_data'!AB524))="REMOTE",UPPER(TRIM('01_raw_data'!AB524))="WFH",UPPER(TRIM('01_raw_data'!AB524))="WORK FROM HOME"),"Remote",IF(OR(UPPER(TRIM('01_raw_data'!AB524))="ONSITE",UPPER(TRIM('01_raw_data'!AB524))="ON-SITE",UPPER(TRIM('01_raw_data'!AB524))="OFFICE"),"Office"))),"Check")</f>
        <v>Remote</v>
      </c>
      <c r="AD521" t="str">
        <f>IFERROR(VLOOKUP(UPPER(TRIM('01_raw_data'!AC524)),'09_cost_center'!$A$5:$E$19,1,FALSE), "Check")</f>
        <v>EU-CC103</v>
      </c>
      <c r="AE521" t="str">
        <f>IFERROR(IF(OR(UPPER(TRIM('01_raw_data'!AD524))="CONTRACT", UPPER(TRIM('01_raw_data'!AD524))="CONTRACTOR"), "Contract", IF(OR(PROPER(TRIM('01_raw_data'!AD524))="FTE", UPPER(TRIM('01_raw_data'!AD524))="FULL TIME", UPPER(TRIM('01_raw_data'!AD524))="FULL-TIME"), "Full Time", IF(OR(UPPER(TRIM('01_raw_data'!AD524))="INTERN", UPPER(TRIM('01_raw_data'!AD524))="INTERNSHIP"), "Intern", IF(OR(UPPER(TRIM('01_raw_data'!AD524))="PART TIME", UPPER(TRIM('01_raw_data'!AD524))="PART-TIME"), "Part Time")))), "Check")</f>
        <v>Full Time</v>
      </c>
      <c r="AF521">
        <f>IFERROR(IF(AND(VALUE('01_raw_data'!AE524)&gt;=0,VALUE('01_raw_data'!AE524)&lt;=100), VALUE('01_raw_data'!AE524), "Check"), "Check")</f>
        <v>62</v>
      </c>
    </row>
    <row r="522" spans="1:32" x14ac:dyDescent="0.2">
      <c r="A522" t="str">
        <f>"E"&amp;TEXT(VALUE(SUBSTITUTE(UPPER(TRIM('01_raw_data'!A525)),"E","")),"0000")</f>
        <v>E0521</v>
      </c>
      <c r="B522" t="str">
        <f>IF('01_raw_data'!B525="", "", PROPER(TRIM('01_raw_data'!B525)))</f>
        <v>Amelia Kowalczyk</v>
      </c>
      <c r="C522" t="str">
        <f>_xlfn.XLOOKUP(PROPER(TRIM('01_raw_data'!C525)),'03_lookups'!$A$4:$A$9,'03_lookups'!$B$4:$B$9,"Needs Review")</f>
        <v>Female</v>
      </c>
      <c r="D522">
        <f>VALUE('01_raw_data'!D525)</f>
        <v>50</v>
      </c>
      <c r="E522" s="17">
        <f>IF(OR('01_raw_data'!E525="", LOWER(TRIM('01_raw_data'!E525))="not available"), "Missing", '01_raw_data'!E525)</f>
        <v>27690</v>
      </c>
      <c r="F522" t="str">
        <f t="shared" si="8"/>
        <v>Valid</v>
      </c>
      <c r="G522" t="str">
        <f>_xlfn.XLOOKUP(UPPER(TRIM('01_raw_data'!F525)),'04_departments'!A525:A580,'04_departments'!C525:C580,"Needs Review")</f>
        <v>Needs Review</v>
      </c>
      <c r="H522" t="str">
        <f>_xlfn.XLOOKUP('01_clean_data'!G522, '04_departments'!$C$5:$C$60,'04_departments'!$D$5:$D$60,"Needs Review")</f>
        <v>Needs Review</v>
      </c>
      <c r="I522" t="str">
        <f>PROPER(TRIM('01_raw_data'!H525))</f>
        <v>Campaign Manager</v>
      </c>
      <c r="J522" t="str">
        <f>IFERROR(UPPER('01_raw_data'!I525), "")</f>
        <v xml:space="preserve"> L3 </v>
      </c>
      <c r="K522" t="str">
        <f>IFERROR(UPPER('01_raw_data'!J525), "")</f>
        <v>M006</v>
      </c>
      <c r="L522" t="str">
        <f>IFERROR(VLOOKUP(K522,'05_manager_mapping'!$A$5:$B$64,2), "Missing")</f>
        <v>Aleksander Fischer</v>
      </c>
      <c r="M522" t="str">
        <f>IFERROR(_xlfn.XLOOKUP('01_raw_data'!L525,'06_location_master'!$B$5:$B$60,'06_location_master'!$C$5:$C$60), "Missing Location")</f>
        <v>Valencia</v>
      </c>
      <c r="N522" t="str">
        <f>IFERROR(_xlfn.XLOOKUP(M522,'06_location_master'!$C$5:$C$60,'06_location_master'!$D$5:$D$60), "Missing Country")</f>
        <v>Spain</v>
      </c>
      <c r="O522" t="str">
        <f>IFERROR(_xlfn.XLOOKUP(M522,'06_location_master'!$C$5:$C$60,'06_location_master'!$E$5:$E$60), "Missing State")</f>
        <v>Valencian Community</v>
      </c>
      <c r="P522" s="17">
        <f>IFERROR(--'01_raw_data'!O525,"Missing Date")</f>
        <v>42283</v>
      </c>
      <c r="Q522" s="17" t="str">
        <f>IF(TRIM('01_raw_data'!P525)="","", IFERROR('01_raw_data'!P525, "check"))</f>
        <v>09-12-2019</v>
      </c>
      <c r="R522" t="str">
        <f>IFERROR(IF(OR(UPPER(TRIM('01_raw_data'!Q525))="A",UPPER(TRIM('01_raw_data'!Q525)="ACTVE"),UPPER(TRIM('01_raw_data'!Q525))="ACTIVE"), "Active", IF(OR(UPPER(TRIM('01_raw_data'!Q525)="INACTIVE"),UPPER(TRIM('01_raw_data'!Q525))="INACTVE"),"Inactive",IF(OR(UPPER(TRIM('01_raw_data'!Q525))="EXITED"), "Exited", IF(OR(UPPER(TRIM('01_raw_data'!Q525))="TERMINATED"), "Terminated", IF(OR(UPPER(TRIM('01_raw_data'!Q525))="LEFT"),"Left",IF(OR(UPPER(TRIM('01_raw_data'!Q525))="RESIGNED"),"Resigned")))))),"Check")</f>
        <v>Exited</v>
      </c>
      <c r="S522" s="19">
        <f>IFERROR(IF(VALUE('01_raw_data'!R525)&gt;0,VALUE('01_raw_data'!R525),"Check"),"Check")</f>
        <v>55000</v>
      </c>
      <c r="T522" s="19">
        <f>IFERROR(IF(VALUE('01_raw_data'!S525)&gt;0, VALUE('01_raw_data'!S525), "Check"), "Check")</f>
        <v>7700</v>
      </c>
      <c r="U522">
        <f>IFERROR(VLOOKUP(UPPER(TRIM('01_raw_data'!T525)),'07_performance_master'!$A$5:$B$14,2,FALSE),"Check")</f>
        <v>5</v>
      </c>
      <c r="V522">
        <f>IFERROR(IF(VALUE('01_raw_data'!U525)&gt;0,VALUE('01_raw_data'!U525),"Check"),"Check")</f>
        <v>20</v>
      </c>
      <c r="W522">
        <f>IFERROR(IF(VALUE('01_raw_data'!V525)&gt;=0, VALUE('01_raw_data'!V525), "Check"), "Check")</f>
        <v>1</v>
      </c>
      <c r="X522">
        <f>IFERROR(IF(VALUE('01_raw_data'!W525)&gt;=0, VALUE('01_raw_data'!W525),"Check"), "Check")</f>
        <v>11</v>
      </c>
      <c r="Y522" t="str">
        <f>IFERROR(IF(AND(VALUE('01_raw_data'!X525)&gt;=0, VALUE('01_raw_data'!X525)&lt;=100), VALUE('01_raw_data'!X525), "Check"), "Check")</f>
        <v>Check</v>
      </c>
      <c r="Z522" t="str">
        <f>IFERROR(IF(OR(UPPER(TRIM('01_raw_data'!Y525))="YES", UPPER(TRIM('01_raw_data'!Y525))="PROMOTED"),"Promoted", IF(OR(UPPER(TRIM('01_raw_data'!Y525))="NO",UPPER(TRIM('01_raw_data'!Y525))="NOT PROMOTED"), "Not Promoted", "Check")),"Check")</f>
        <v>Not Promoted</v>
      </c>
      <c r="AA522" t="str">
        <f>IFERROR(PROPER(TRIM('01_raw_data'!Z525)), "")</f>
        <v>Bachelor'S</v>
      </c>
      <c r="AB522" t="str">
        <f>IFERROR(PROPER(TRIM('01_raw_data'!AA525)),"")</f>
        <v>University Hiring</v>
      </c>
      <c r="AC522" t="str">
        <f>IFERROR(IF(UPPER(TRIM('01_raw_data'!AB525))="HYBRID","Hybrid",IF(OR(UPPER(TRIM('01_raw_data'!AB525))="REMOTE",UPPER(TRIM('01_raw_data'!AB525))="WFH",UPPER(TRIM('01_raw_data'!AB525))="WORK FROM HOME"),"Remote",IF(OR(UPPER(TRIM('01_raw_data'!AB525))="ONSITE",UPPER(TRIM('01_raw_data'!AB525))="ON-SITE",UPPER(TRIM('01_raw_data'!AB525))="OFFICE"),"Office"))),"Check")</f>
        <v>Hybrid</v>
      </c>
      <c r="AD522" t="str">
        <f>IFERROR(VLOOKUP(UPPER(TRIM('01_raw_data'!AC525)),'09_cost_center'!$A$5:$E$19,1,FALSE), "Check")</f>
        <v>EU-CC203</v>
      </c>
      <c r="AE522" t="str">
        <f>IFERROR(IF(OR(UPPER(TRIM('01_raw_data'!AD525))="CONTRACT", UPPER(TRIM('01_raw_data'!AD525))="CONTRACTOR"), "Contract", IF(OR(PROPER(TRIM('01_raw_data'!AD525))="FTE", UPPER(TRIM('01_raw_data'!AD525))="FULL TIME", UPPER(TRIM('01_raw_data'!AD525))="FULL-TIME"), "Full Time", IF(OR(UPPER(TRIM('01_raw_data'!AD525))="INTERN", UPPER(TRIM('01_raw_data'!AD525))="INTERNSHIP"), "Intern", IF(OR(UPPER(TRIM('01_raw_data'!AD525))="PART TIME", UPPER(TRIM('01_raw_data'!AD525))="PART-TIME"), "Part Time")))), "Check")</f>
        <v>Full Time</v>
      </c>
      <c r="AF522">
        <f>IFERROR(IF(AND(VALUE('01_raw_data'!AE525)&gt;=0,VALUE('01_raw_data'!AE525)&lt;=100), VALUE('01_raw_data'!AE525), "Check"), "Check")</f>
        <v>86</v>
      </c>
    </row>
    <row r="523" spans="1:32" x14ac:dyDescent="0.2">
      <c r="A523" t="str">
        <f>"E"&amp;TEXT(VALUE(SUBSTITUTE(UPPER(TRIM('01_raw_data'!A526)),"E","")),"0000")</f>
        <v>E0522</v>
      </c>
      <c r="B523" t="str">
        <f>IF('01_raw_data'!B526="", "", PROPER(TRIM('01_raw_data'!B526)))</f>
        <v>Piotr Marino</v>
      </c>
      <c r="C523" t="str">
        <f>_xlfn.XLOOKUP(PROPER(TRIM('01_raw_data'!C526)),'03_lookups'!$A$4:$A$9,'03_lookups'!$B$4:$B$9,"Needs Review")</f>
        <v>Female</v>
      </c>
      <c r="D523">
        <f>VALUE('01_raw_data'!D526)</f>
        <v>38</v>
      </c>
      <c r="E523" s="17">
        <f>IF(OR('01_raw_data'!E526="", LOWER(TRIM('01_raw_data'!E526))="not available"), "Missing", '01_raw_data'!E526)</f>
        <v>32226</v>
      </c>
      <c r="F523" t="str">
        <f t="shared" si="8"/>
        <v>Valid</v>
      </c>
      <c r="G523" t="str">
        <f>_xlfn.XLOOKUP(UPPER(TRIM('01_raw_data'!F526)),'04_departments'!A526:A581,'04_departments'!C526:C581,"Needs Review")</f>
        <v>Needs Review</v>
      </c>
      <c r="H523" t="str">
        <f>_xlfn.XLOOKUP('01_clean_data'!G523, '04_departments'!$C$5:$C$60,'04_departments'!$D$5:$D$60,"Needs Review")</f>
        <v>Needs Review</v>
      </c>
      <c r="I523" t="str">
        <f>PROPER(TRIM('01_raw_data'!H526))</f>
        <v>Lead Product Manager</v>
      </c>
      <c r="J523" t="str">
        <f>IFERROR(UPPER('01_raw_data'!I526), "")</f>
        <v>L4</v>
      </c>
      <c r="K523" t="str">
        <f>IFERROR(UPPER('01_raw_data'!J526), "")</f>
        <v>M038</v>
      </c>
      <c r="L523" t="str">
        <f>IFERROR(VLOOKUP(K523,'05_manager_mapping'!$A$5:$B$64,2), "Missing")</f>
        <v>Sophia Moreau</v>
      </c>
      <c r="M523" t="str">
        <f>IFERROR(_xlfn.XLOOKUP('01_raw_data'!L526,'06_location_master'!$B$5:$B$60,'06_location_master'!$C$5:$C$60), "Missing Location")</f>
        <v>Warsaw</v>
      </c>
      <c r="N523" t="str">
        <f>IFERROR(_xlfn.XLOOKUP(M523,'06_location_master'!$C$5:$C$60,'06_location_master'!$D$5:$D$60), "Missing Country")</f>
        <v>Poland</v>
      </c>
      <c r="O523" t="str">
        <f>IFERROR(_xlfn.XLOOKUP(M523,'06_location_master'!$C$5:$C$60,'06_location_master'!$E$5:$E$60), "Missing State")</f>
        <v>Masovian</v>
      </c>
      <c r="P523" s="17">
        <f>IFERROR(--'01_raw_data'!O526,"Missing Date")</f>
        <v>45379</v>
      </c>
      <c r="Q523" s="17" t="str">
        <f>IF(TRIM('01_raw_data'!P526)="","", IFERROR('01_raw_data'!P526, "check"))</f>
        <v/>
      </c>
      <c r="R523" t="str">
        <f>IFERROR(IF(OR(UPPER(TRIM('01_raw_data'!Q526))="A",UPPER(TRIM('01_raw_data'!Q526)="ACTVE"),UPPER(TRIM('01_raw_data'!Q526))="ACTIVE"), "Active", IF(OR(UPPER(TRIM('01_raw_data'!Q526)="INACTIVE"),UPPER(TRIM('01_raw_data'!Q526))="INACTVE"),"Inactive",IF(OR(UPPER(TRIM('01_raw_data'!Q526))="EXITED"), "Exited", IF(OR(UPPER(TRIM('01_raw_data'!Q526))="TERMINATED"), "Terminated", IF(OR(UPPER(TRIM('01_raw_data'!Q526))="LEFT"),"Left",IF(OR(UPPER(TRIM('01_raw_data'!Q526))="RESIGNED"),"Resigned")))))),"Check")</f>
        <v>Active</v>
      </c>
      <c r="S523" s="19">
        <f>IFERROR(IF(VALUE('01_raw_data'!R526)&gt;0,VALUE('01_raw_data'!R526),"Check"),"Check")</f>
        <v>68000</v>
      </c>
      <c r="T523" s="19">
        <f>IFERROR(IF(VALUE('01_raw_data'!S526)&gt;0, VALUE('01_raw_data'!S526), "Check"), "Check")</f>
        <v>3400</v>
      </c>
      <c r="U523">
        <f>IFERROR(VLOOKUP(UPPER(TRIM('01_raw_data'!T526)),'07_performance_master'!$A$5:$B$14,2,FALSE),"Check")</f>
        <v>3</v>
      </c>
      <c r="V523">
        <f>IFERROR(IF(VALUE('01_raw_data'!U526)&gt;0,VALUE('01_raw_data'!U526),"Check"),"Check")</f>
        <v>2</v>
      </c>
      <c r="W523">
        <f>IFERROR(IF(VALUE('01_raw_data'!V526)&gt;=0, VALUE('01_raw_data'!V526), "Check"), "Check")</f>
        <v>11</v>
      </c>
      <c r="X523">
        <f>IFERROR(IF(VALUE('01_raw_data'!W526)&gt;=0, VALUE('01_raw_data'!W526),"Check"), "Check")</f>
        <v>19</v>
      </c>
      <c r="Y523">
        <f>IFERROR(IF(AND(VALUE('01_raw_data'!X526)&gt;=0, VALUE('01_raw_data'!X526)&lt;=100), VALUE('01_raw_data'!X526), "Check"), "Check")</f>
        <v>60</v>
      </c>
      <c r="Z523" t="str">
        <f>IFERROR(IF(OR(UPPER(TRIM('01_raw_data'!Y526))="YES", UPPER(TRIM('01_raw_data'!Y526))="PROMOTED"),"Promoted", IF(OR(UPPER(TRIM('01_raw_data'!Y526))="NO",UPPER(TRIM('01_raw_data'!Y526))="NOT PROMOTED"), "Not Promoted", "Check")),"Check")</f>
        <v>Not Promoted</v>
      </c>
      <c r="AA523" t="str">
        <f>IFERROR(PROPER(TRIM('01_raw_data'!Z526)), "")</f>
        <v>Bachelor'S</v>
      </c>
      <c r="AB523" t="str">
        <f>IFERROR(PROPER(TRIM('01_raw_data'!AA526)),"")</f>
        <v>Employee Referral</v>
      </c>
      <c r="AC523" t="str">
        <f>IFERROR(IF(UPPER(TRIM('01_raw_data'!AB526))="HYBRID","Hybrid",IF(OR(UPPER(TRIM('01_raw_data'!AB526))="REMOTE",UPPER(TRIM('01_raw_data'!AB526))="WFH",UPPER(TRIM('01_raw_data'!AB526))="WORK FROM HOME"),"Remote",IF(OR(UPPER(TRIM('01_raw_data'!AB526))="ONSITE",UPPER(TRIM('01_raw_data'!AB526))="ON-SITE",UPPER(TRIM('01_raw_data'!AB526))="OFFICE"),"Office"))),"Check")</f>
        <v>Hybrid</v>
      </c>
      <c r="AD523" t="str">
        <f>IFERROR(VLOOKUP(UPPER(TRIM('01_raw_data'!AC526)),'09_cost_center'!$A$5:$E$19,1,FALSE), "Check")</f>
        <v>EU-CC102</v>
      </c>
      <c r="AE523" t="str">
        <f>IFERROR(IF(OR(UPPER(TRIM('01_raw_data'!AD526))="CONTRACT", UPPER(TRIM('01_raw_data'!AD526))="CONTRACTOR"), "Contract", IF(OR(PROPER(TRIM('01_raw_data'!AD526))="FTE", UPPER(TRIM('01_raw_data'!AD526))="FULL TIME", UPPER(TRIM('01_raw_data'!AD526))="FULL-TIME"), "Full Time", IF(OR(UPPER(TRIM('01_raw_data'!AD526))="INTERN", UPPER(TRIM('01_raw_data'!AD526))="INTERNSHIP"), "Intern", IF(OR(UPPER(TRIM('01_raw_data'!AD526))="PART TIME", UPPER(TRIM('01_raw_data'!AD526))="PART-TIME"), "Part Time")))), "Check")</f>
        <v>Full Time</v>
      </c>
      <c r="AF523">
        <f>IFERROR(IF(AND(VALUE('01_raw_data'!AE526)&gt;=0,VALUE('01_raw_data'!AE526)&lt;=100), VALUE('01_raw_data'!AE526), "Check"), "Check")</f>
        <v>49</v>
      </c>
    </row>
    <row r="524" spans="1:32" x14ac:dyDescent="0.2">
      <c r="A524" t="str">
        <f>"E"&amp;TEXT(VALUE(SUBSTITUTE(UPPER(TRIM('01_raw_data'!A527)),"E","")),"0000")</f>
        <v>E0523</v>
      </c>
      <c r="B524" t="str">
        <f>IF('01_raw_data'!B527="", "", PROPER(TRIM('01_raw_data'!B527)))</f>
        <v>Manuel Kelly</v>
      </c>
      <c r="C524" t="str">
        <f>_xlfn.XLOOKUP(PROPER(TRIM('01_raw_data'!C527)),'03_lookups'!$A$4:$A$9,'03_lookups'!$B$4:$B$9,"Needs Review")</f>
        <v>Male</v>
      </c>
      <c r="D524">
        <f>VALUE('01_raw_data'!D527)</f>
        <v>46</v>
      </c>
      <c r="E524" s="17">
        <f>IF(OR('01_raw_data'!E527="", LOWER(TRIM('01_raw_data'!E527))="not available"), "Missing", '01_raw_data'!E527)</f>
        <v>29283</v>
      </c>
      <c r="F524" t="str">
        <f t="shared" si="8"/>
        <v>Valid</v>
      </c>
      <c r="G524" t="str">
        <f>_xlfn.XLOOKUP(UPPER(TRIM('01_raw_data'!F527)),'04_departments'!A527:A582,'04_departments'!C527:C582,"Needs Review")</f>
        <v>Needs Review</v>
      </c>
      <c r="H524" t="str">
        <f>_xlfn.XLOOKUP('01_clean_data'!G524, '04_departments'!$C$5:$C$60,'04_departments'!$D$5:$D$60,"Needs Review")</f>
        <v>Needs Review</v>
      </c>
      <c r="I524" t="str">
        <f>PROPER(TRIM('01_raw_data'!H527))</f>
        <v>Analytics Engineer</v>
      </c>
      <c r="J524" t="str">
        <f>IFERROR(UPPER('01_raw_data'!I527), "")</f>
        <v>L4</v>
      </c>
      <c r="K524" t="str">
        <f>IFERROR(UPPER('01_raw_data'!J527), "")</f>
        <v>M037</v>
      </c>
      <c r="L524" t="str">
        <f>IFERROR(VLOOKUP(K524,'05_manager_mapping'!$A$5:$B$64,2), "Missing")</f>
        <v>Elsa Andersson</v>
      </c>
      <c r="M524" t="str">
        <f>IFERROR(_xlfn.XLOOKUP('01_raw_data'!L527,'06_location_master'!$B$5:$B$60,'06_location_master'!$C$5:$C$60), "Missing Location")</f>
        <v>Wroclaw</v>
      </c>
      <c r="N524" t="str">
        <f>IFERROR(_xlfn.XLOOKUP(M524,'06_location_master'!$C$5:$C$60,'06_location_master'!$D$5:$D$60), "Missing Country")</f>
        <v>Poland</v>
      </c>
      <c r="O524" t="str">
        <f>IFERROR(_xlfn.XLOOKUP(M524,'06_location_master'!$C$5:$C$60,'06_location_master'!$E$5:$E$60), "Missing State")</f>
        <v>Lower Silesian</v>
      </c>
      <c r="P524" s="17">
        <f>IFERROR(--'01_raw_data'!O527,"Missing Date")</f>
        <v>45722</v>
      </c>
      <c r="Q524" s="17" t="str">
        <f>IF(TRIM('01_raw_data'!P527)="","", IFERROR('01_raw_data'!P527, "check"))</f>
        <v/>
      </c>
      <c r="R524" t="str">
        <f>IFERROR(IF(OR(UPPER(TRIM('01_raw_data'!Q527))="A",UPPER(TRIM('01_raw_data'!Q527)="ACTVE"),UPPER(TRIM('01_raw_data'!Q527))="ACTIVE"), "Active", IF(OR(UPPER(TRIM('01_raw_data'!Q527)="INACTIVE"),UPPER(TRIM('01_raw_data'!Q527))="INACTVE"),"Inactive",IF(OR(UPPER(TRIM('01_raw_data'!Q527))="EXITED"), "Exited", IF(OR(UPPER(TRIM('01_raw_data'!Q527))="TERMINATED"), "Terminated", IF(OR(UPPER(TRIM('01_raw_data'!Q527))="LEFT"),"Left",IF(OR(UPPER(TRIM('01_raw_data'!Q527))="RESIGNED"),"Resigned")))))),"Check")</f>
        <v>Active</v>
      </c>
      <c r="S524" s="19">
        <f>IFERROR(IF(VALUE('01_raw_data'!R527)&gt;0,VALUE('01_raw_data'!R527),"Check"),"Check")</f>
        <v>64000</v>
      </c>
      <c r="T524" s="19">
        <f>IFERROR(IF(VALUE('01_raw_data'!S527)&gt;0, VALUE('01_raw_data'!S527), "Check"), "Check")</f>
        <v>3200</v>
      </c>
      <c r="U524">
        <f>IFERROR(VLOOKUP(UPPER(TRIM('01_raw_data'!T527)),'07_performance_master'!$A$5:$B$14,2,FALSE),"Check")</f>
        <v>3</v>
      </c>
      <c r="V524">
        <f>IFERROR(IF(VALUE('01_raw_data'!U527)&gt;0,VALUE('01_raw_data'!U527),"Check"),"Check")</f>
        <v>39</v>
      </c>
      <c r="W524">
        <f>IFERROR(IF(VALUE('01_raw_data'!V527)&gt;=0, VALUE('01_raw_data'!V527), "Check"), "Check")</f>
        <v>9</v>
      </c>
      <c r="X524">
        <f>IFERROR(IF(VALUE('01_raw_data'!W527)&gt;=0, VALUE('01_raw_data'!W527),"Check"), "Check")</f>
        <v>0</v>
      </c>
      <c r="Y524">
        <f>IFERROR(IF(AND(VALUE('01_raw_data'!X527)&gt;=0, VALUE('01_raw_data'!X527)&lt;=100), VALUE('01_raw_data'!X527), "Check"), "Check")</f>
        <v>58</v>
      </c>
      <c r="Z524" t="str">
        <f>IFERROR(IF(OR(UPPER(TRIM('01_raw_data'!Y527))="YES", UPPER(TRIM('01_raw_data'!Y527))="PROMOTED"),"Promoted", IF(OR(UPPER(TRIM('01_raw_data'!Y527))="NO",UPPER(TRIM('01_raw_data'!Y527))="NOT PROMOTED"), "Not Promoted", "Check")),"Check")</f>
        <v>Not Promoted</v>
      </c>
      <c r="AA524" t="str">
        <f>IFERROR(PROPER(TRIM('01_raw_data'!Z527)), "")</f>
        <v>Bachelor'S</v>
      </c>
      <c r="AB524" t="str">
        <f>IFERROR(PROPER(TRIM('01_raw_data'!AA527)),"")</f>
        <v>Company Careers Page</v>
      </c>
      <c r="AC524" t="str">
        <f>IFERROR(IF(UPPER(TRIM('01_raw_data'!AB527))="HYBRID","Hybrid",IF(OR(UPPER(TRIM('01_raw_data'!AB527))="REMOTE",UPPER(TRIM('01_raw_data'!AB527))="WFH",UPPER(TRIM('01_raw_data'!AB527))="WORK FROM HOME"),"Remote",IF(OR(UPPER(TRIM('01_raw_data'!AB527))="ONSITE",UPPER(TRIM('01_raw_data'!AB527))="ON-SITE",UPPER(TRIM('01_raw_data'!AB527))="OFFICE"),"Office"))),"Check")</f>
        <v>Hybrid</v>
      </c>
      <c r="AD524" t="str">
        <f>IFERROR(VLOOKUP(UPPER(TRIM('01_raw_data'!AC527)),'09_cost_center'!$A$5:$E$19,1,FALSE), "Check")</f>
        <v>EU-CC103</v>
      </c>
      <c r="AE524" t="str">
        <f>IFERROR(IF(OR(UPPER(TRIM('01_raw_data'!AD527))="CONTRACT", UPPER(TRIM('01_raw_data'!AD527))="CONTRACTOR"), "Contract", IF(OR(PROPER(TRIM('01_raw_data'!AD527))="FTE", UPPER(TRIM('01_raw_data'!AD527))="FULL TIME", UPPER(TRIM('01_raw_data'!AD527))="FULL-TIME"), "Full Time", IF(OR(UPPER(TRIM('01_raw_data'!AD527))="INTERN", UPPER(TRIM('01_raw_data'!AD527))="INTERNSHIP"), "Intern", IF(OR(UPPER(TRIM('01_raw_data'!AD527))="PART TIME", UPPER(TRIM('01_raw_data'!AD527))="PART-TIME"), "Part Time")))), "Check")</f>
        <v>Full Time</v>
      </c>
      <c r="AF524">
        <f>IFERROR(IF(AND(VALUE('01_raw_data'!AE527)&gt;=0,VALUE('01_raw_data'!AE527)&lt;=100), VALUE('01_raw_data'!AE527), "Check"), "Check")</f>
        <v>67</v>
      </c>
    </row>
    <row r="525" spans="1:32" x14ac:dyDescent="0.2">
      <c r="A525" t="str">
        <f>"E"&amp;TEXT(VALUE(SUBSTITUTE(UPPER(TRIM('01_raw_data'!A528)),"E","")),"0000")</f>
        <v>E0524</v>
      </c>
      <c r="B525" t="str">
        <f>IF('01_raw_data'!B528="", "", PROPER(TRIM('01_raw_data'!B528)))</f>
        <v>Ben Schmidt</v>
      </c>
      <c r="C525" t="str">
        <f>_xlfn.XLOOKUP(PROPER(TRIM('01_raw_data'!C528)),'03_lookups'!$A$4:$A$9,'03_lookups'!$B$4:$B$9,"Needs Review")</f>
        <v>Female</v>
      </c>
      <c r="D525">
        <f>VALUE('01_raw_data'!D528)</f>
        <v>47</v>
      </c>
      <c r="E525" s="17">
        <f>IF(OR('01_raw_data'!E528="", LOWER(TRIM('01_raw_data'!E528))="not available"), "Missing", '01_raw_data'!E528)</f>
        <v>28886</v>
      </c>
      <c r="F525" t="str">
        <f t="shared" si="8"/>
        <v>Valid</v>
      </c>
      <c r="G525" t="str">
        <f>_xlfn.XLOOKUP(UPPER(TRIM('01_raw_data'!F528)),'04_departments'!A528:A583,'04_departments'!C528:C583,"Needs Review")</f>
        <v>Needs Review</v>
      </c>
      <c r="H525" t="str">
        <f>_xlfn.XLOOKUP('01_clean_data'!G525, '04_departments'!$C$5:$C$60,'04_departments'!$D$5:$D$60,"Needs Review")</f>
        <v>Needs Review</v>
      </c>
      <c r="I525" t="str">
        <f>PROPER(TRIM('01_raw_data'!H528))</f>
        <v>Backend Engineer</v>
      </c>
      <c r="J525" t="str">
        <f>IFERROR(UPPER('01_raw_data'!I528), "")</f>
        <v>L2</v>
      </c>
      <c r="K525" t="str">
        <f>IFERROR(UPPER('01_raw_data'!J528), "")</f>
        <v>M044</v>
      </c>
      <c r="L525" t="str">
        <f>IFERROR(VLOOKUP(K525,'05_manager_mapping'!$A$5:$B$64,2), "Missing")</f>
        <v>Sophia Russo</v>
      </c>
      <c r="M525" t="str">
        <f>IFERROR(_xlfn.XLOOKUP('01_raw_data'!L528,'06_location_master'!$B$5:$B$60,'06_location_master'!$C$5:$C$60), "Missing Location")</f>
        <v>Dublin</v>
      </c>
      <c r="N525" t="str">
        <f>IFERROR(_xlfn.XLOOKUP(M525,'06_location_master'!$C$5:$C$60,'06_location_master'!$D$5:$D$60), "Missing Country")</f>
        <v>Ireland</v>
      </c>
      <c r="O525" t="str">
        <f>IFERROR(_xlfn.XLOOKUP(M525,'06_location_master'!$C$5:$C$60,'06_location_master'!$E$5:$E$60), "Missing State")</f>
        <v>Leinster</v>
      </c>
      <c r="P525" s="17">
        <f>IFERROR(--'01_raw_data'!O528,"Missing Date")</f>
        <v>44557</v>
      </c>
      <c r="Q525" s="17" t="str">
        <f>IF(TRIM('01_raw_data'!P528)="","", IFERROR('01_raw_data'!P528, "check"))</f>
        <v/>
      </c>
      <c r="R525" t="str">
        <f>IFERROR(IF(OR(UPPER(TRIM('01_raw_data'!Q528))="A",UPPER(TRIM('01_raw_data'!Q528)="ACTVE"),UPPER(TRIM('01_raw_data'!Q528))="ACTIVE"), "Active", IF(OR(UPPER(TRIM('01_raw_data'!Q528)="INACTIVE"),UPPER(TRIM('01_raw_data'!Q528))="INACTVE"),"Inactive",IF(OR(UPPER(TRIM('01_raw_data'!Q528))="EXITED"), "Exited", IF(OR(UPPER(TRIM('01_raw_data'!Q528))="TERMINATED"), "Terminated", IF(OR(UPPER(TRIM('01_raw_data'!Q528))="LEFT"),"Left",IF(OR(UPPER(TRIM('01_raw_data'!Q528))="RESIGNED"),"Resigned")))))),"Check")</f>
        <v>Active</v>
      </c>
      <c r="S525" s="19">
        <f>IFERROR(IF(VALUE('01_raw_data'!R528)&gt;0,VALUE('01_raw_data'!R528),"Check"),"Check")</f>
        <v>66000</v>
      </c>
      <c r="T525" s="19">
        <f>IFERROR(IF(VALUE('01_raw_data'!S528)&gt;0, VALUE('01_raw_data'!S528), "Check"), "Check")</f>
        <v>3300</v>
      </c>
      <c r="U525">
        <f>IFERROR(VLOOKUP(UPPER(TRIM('01_raw_data'!T528)),'07_performance_master'!$A$5:$B$14,2,FALSE),"Check")</f>
        <v>3</v>
      </c>
      <c r="V525">
        <f>IFERROR(IF(VALUE('01_raw_data'!U528)&gt;0,VALUE('01_raw_data'!U528),"Check"),"Check")</f>
        <v>34</v>
      </c>
      <c r="W525">
        <f>IFERROR(IF(VALUE('01_raw_data'!V528)&gt;=0, VALUE('01_raw_data'!V528), "Check"), "Check")</f>
        <v>13</v>
      </c>
      <c r="X525">
        <f>IFERROR(IF(VALUE('01_raw_data'!W528)&gt;=0, VALUE('01_raw_data'!W528),"Check"), "Check")</f>
        <v>14</v>
      </c>
      <c r="Y525">
        <f>IFERROR(IF(AND(VALUE('01_raw_data'!X528)&gt;=0, VALUE('01_raw_data'!X528)&lt;=100), VALUE('01_raw_data'!X528), "Check"), "Check")</f>
        <v>86</v>
      </c>
      <c r="Z525" t="str">
        <f>IFERROR(IF(OR(UPPER(TRIM('01_raw_data'!Y528))="YES", UPPER(TRIM('01_raw_data'!Y528))="PROMOTED"),"Promoted", IF(OR(UPPER(TRIM('01_raw_data'!Y528))="NO",UPPER(TRIM('01_raw_data'!Y528))="NOT PROMOTED"), "Not Promoted", "Check")),"Check")</f>
        <v>Not Promoted</v>
      </c>
      <c r="AA525" t="str">
        <f>IFERROR(PROPER(TRIM('01_raw_data'!Z528)), "")</f>
        <v>Bachelor'S</v>
      </c>
      <c r="AB525" t="str">
        <f>IFERROR(PROPER(TRIM('01_raw_data'!AA528)),"")</f>
        <v>Indeed</v>
      </c>
      <c r="AC525" t="str">
        <f>IFERROR(IF(UPPER(TRIM('01_raw_data'!AB528))="HYBRID","Hybrid",IF(OR(UPPER(TRIM('01_raw_data'!AB528))="REMOTE",UPPER(TRIM('01_raw_data'!AB528))="WFH",UPPER(TRIM('01_raw_data'!AB528))="WORK FROM HOME"),"Remote",IF(OR(UPPER(TRIM('01_raw_data'!AB528))="ONSITE",UPPER(TRIM('01_raw_data'!AB528))="ON-SITE",UPPER(TRIM('01_raw_data'!AB528))="OFFICE"),"Office"))),"Check")</f>
        <v>Hybrid</v>
      </c>
      <c r="AD525" t="str">
        <f>IFERROR(VLOOKUP(UPPER(TRIM('01_raw_data'!AC528)),'09_cost_center'!$A$5:$E$19,1,FALSE), "Check")</f>
        <v>EU-CC101</v>
      </c>
      <c r="AE525" t="str">
        <f>IFERROR(IF(OR(UPPER(TRIM('01_raw_data'!AD528))="CONTRACT", UPPER(TRIM('01_raw_data'!AD528))="CONTRACTOR"), "Contract", IF(OR(PROPER(TRIM('01_raw_data'!AD528))="FTE", UPPER(TRIM('01_raw_data'!AD528))="FULL TIME", UPPER(TRIM('01_raw_data'!AD528))="FULL-TIME"), "Full Time", IF(OR(UPPER(TRIM('01_raw_data'!AD528))="INTERN", UPPER(TRIM('01_raw_data'!AD528))="INTERNSHIP"), "Intern", IF(OR(UPPER(TRIM('01_raw_data'!AD528))="PART TIME", UPPER(TRIM('01_raw_data'!AD528))="PART-TIME"), "Part Time")))), "Check")</f>
        <v>Full Time</v>
      </c>
      <c r="AF525">
        <f>IFERROR(IF(AND(VALUE('01_raw_data'!AE528)&gt;=0,VALUE('01_raw_data'!AE528)&lt;=100), VALUE('01_raw_data'!AE528), "Check"), "Check")</f>
        <v>68.599999999999994</v>
      </c>
    </row>
    <row r="526" spans="1:32" x14ac:dyDescent="0.2">
      <c r="A526" t="str">
        <f>"E"&amp;TEXT(VALUE(SUBSTITUTE(UPPER(TRIM('01_raw_data'!A529)),"E","")),"0000")</f>
        <v>E0525</v>
      </c>
      <c r="B526" t="str">
        <f>IF('01_raw_data'!B529="", "", PROPER(TRIM('01_raw_data'!B529)))</f>
        <v>Alejandro Leroy</v>
      </c>
      <c r="C526" t="str">
        <f>_xlfn.XLOOKUP(PROPER(TRIM('01_raw_data'!C529)),'03_lookups'!$A$4:$A$9,'03_lookups'!$B$4:$B$9,"Needs Review")</f>
        <v>Female</v>
      </c>
      <c r="D526">
        <f>VALUE('01_raw_data'!D529)</f>
        <v>36</v>
      </c>
      <c r="E526" s="17">
        <f>IF(OR('01_raw_data'!E529="", LOWER(TRIM('01_raw_data'!E529))="not available"), "Missing", '01_raw_data'!E529)</f>
        <v>32913</v>
      </c>
      <c r="F526" t="str">
        <f t="shared" si="8"/>
        <v>Valid</v>
      </c>
      <c r="G526" t="str">
        <f>_xlfn.XLOOKUP(UPPER(TRIM('01_raw_data'!F529)),'04_departments'!A529:A584,'04_departments'!C529:C584,"Needs Review")</f>
        <v>Needs Review</v>
      </c>
      <c r="H526" t="str">
        <f>_xlfn.XLOOKUP('01_clean_data'!G526, '04_departments'!$C$5:$C$60,'04_departments'!$D$5:$D$60,"Needs Review")</f>
        <v>Needs Review</v>
      </c>
      <c r="I526" t="str">
        <f>PROPER(TRIM('01_raw_data'!H529))</f>
        <v>Contracts Analyst</v>
      </c>
      <c r="J526" t="str">
        <f>IFERROR(UPPER('01_raw_data'!I529), "")</f>
        <v>L3</v>
      </c>
      <c r="K526" t="str">
        <f>IFERROR(UPPER('01_raw_data'!J529), "")</f>
        <v>M011</v>
      </c>
      <c r="L526" t="str">
        <f>IFERROR(VLOOKUP(K526,'05_manager_mapping'!$A$5:$B$64,2), "Missing")</f>
        <v>Julia Marino</v>
      </c>
      <c r="M526" t="str">
        <f>IFERROR(_xlfn.XLOOKUP('01_raw_data'!L529,'06_location_master'!$B$5:$B$60,'06_location_master'!$C$5:$C$60), "Missing Location")</f>
        <v>London</v>
      </c>
      <c r="N526" t="str">
        <f>IFERROR(_xlfn.XLOOKUP(M526,'06_location_master'!$C$5:$C$60,'06_location_master'!$D$5:$D$60), "Missing Country")</f>
        <v>United Kingdom</v>
      </c>
      <c r="O526" t="str">
        <f>IFERROR(_xlfn.XLOOKUP(M526,'06_location_master'!$C$5:$C$60,'06_location_master'!$E$5:$E$60), "Missing State")</f>
        <v>England</v>
      </c>
      <c r="P526" s="17">
        <f>IFERROR(--'01_raw_data'!O529,"Missing Date")</f>
        <v>43493</v>
      </c>
      <c r="Q526" s="17" t="str">
        <f>IF(TRIM('01_raw_data'!P529)="","", IFERROR('01_raw_data'!P529, "check"))</f>
        <v/>
      </c>
      <c r="R526" t="str">
        <f>IFERROR(IF(OR(UPPER(TRIM('01_raw_data'!Q529))="A",UPPER(TRIM('01_raw_data'!Q529)="ACTVE"),UPPER(TRIM('01_raw_data'!Q529))="ACTIVE"), "Active", IF(OR(UPPER(TRIM('01_raw_data'!Q529)="INACTIVE"),UPPER(TRIM('01_raw_data'!Q529))="INACTVE"),"Inactive",IF(OR(UPPER(TRIM('01_raw_data'!Q529))="EXITED"), "Exited", IF(OR(UPPER(TRIM('01_raw_data'!Q529))="TERMINATED"), "Terminated", IF(OR(UPPER(TRIM('01_raw_data'!Q529))="LEFT"),"Left",IF(OR(UPPER(TRIM('01_raw_data'!Q529))="RESIGNED"),"Resigned")))))),"Check")</f>
        <v>Active</v>
      </c>
      <c r="S526" s="19">
        <f>IFERROR(IF(VALUE('01_raw_data'!R529)&gt;0,VALUE('01_raw_data'!R529),"Check"),"Check")</f>
        <v>93000</v>
      </c>
      <c r="T526" s="19">
        <f>IFERROR(IF(VALUE('01_raw_data'!S529)&gt;0, VALUE('01_raw_data'!S529), "Check"), "Check")</f>
        <v>4600</v>
      </c>
      <c r="U526">
        <f>IFERROR(VLOOKUP(UPPER(TRIM('01_raw_data'!T529)),'07_performance_master'!$A$5:$B$14,2,FALSE),"Check")</f>
        <v>3</v>
      </c>
      <c r="V526">
        <f>IFERROR(IF(VALUE('01_raw_data'!U529)&gt;0,VALUE('01_raw_data'!U529),"Check"),"Check")</f>
        <v>9</v>
      </c>
      <c r="W526">
        <f>IFERROR(IF(VALUE('01_raw_data'!V529)&gt;=0, VALUE('01_raw_data'!V529), "Check"), "Check")</f>
        <v>12</v>
      </c>
      <c r="X526">
        <f>IFERROR(IF(VALUE('01_raw_data'!W529)&gt;=0, VALUE('01_raw_data'!W529),"Check"), "Check")</f>
        <v>0</v>
      </c>
      <c r="Y526">
        <f>IFERROR(IF(AND(VALUE('01_raw_data'!X529)&gt;=0, VALUE('01_raw_data'!X529)&lt;=100), VALUE('01_raw_data'!X529), "Check"), "Check")</f>
        <v>78</v>
      </c>
      <c r="Z526" t="str">
        <f>IFERROR(IF(OR(UPPER(TRIM('01_raw_data'!Y529))="YES", UPPER(TRIM('01_raw_data'!Y529))="PROMOTED"),"Promoted", IF(OR(UPPER(TRIM('01_raw_data'!Y529))="NO",UPPER(TRIM('01_raw_data'!Y529))="NOT PROMOTED"), "Not Promoted", "Check")),"Check")</f>
        <v>Not Promoted</v>
      </c>
      <c r="AA526" t="str">
        <f>IFERROR(PROPER(TRIM('01_raw_data'!Z529)), "")</f>
        <v>Master'S</v>
      </c>
      <c r="AB526" t="str">
        <f>IFERROR(PROPER(TRIM('01_raw_data'!AA529)),"")</f>
        <v>Company Careers Page</v>
      </c>
      <c r="AC526" t="str">
        <f>IFERROR(IF(UPPER(TRIM('01_raw_data'!AB529))="HYBRID","Hybrid",IF(OR(UPPER(TRIM('01_raw_data'!AB529))="REMOTE",UPPER(TRIM('01_raw_data'!AB529))="WFH",UPPER(TRIM('01_raw_data'!AB529))="WORK FROM HOME"),"Remote",IF(OR(UPPER(TRIM('01_raw_data'!AB529))="ONSITE",UPPER(TRIM('01_raw_data'!AB529))="ON-SITE",UPPER(TRIM('01_raw_data'!AB529))="OFFICE"),"Office"))),"Check")</f>
        <v>Hybrid</v>
      </c>
      <c r="AD526" t="str">
        <f>IFERROR(VLOOKUP(UPPER(TRIM('01_raw_data'!AC529)),'09_cost_center'!$A$5:$E$19,1,FALSE), "Check")</f>
        <v>EU-CC501</v>
      </c>
      <c r="AE526" t="str">
        <f>IFERROR(IF(OR(UPPER(TRIM('01_raw_data'!AD529))="CONTRACT", UPPER(TRIM('01_raw_data'!AD529))="CONTRACTOR"), "Contract", IF(OR(PROPER(TRIM('01_raw_data'!AD529))="FTE", UPPER(TRIM('01_raw_data'!AD529))="FULL TIME", UPPER(TRIM('01_raw_data'!AD529))="FULL-TIME"), "Full Time", IF(OR(UPPER(TRIM('01_raw_data'!AD529))="INTERN", UPPER(TRIM('01_raw_data'!AD529))="INTERNSHIP"), "Intern", IF(OR(UPPER(TRIM('01_raw_data'!AD529))="PART TIME", UPPER(TRIM('01_raw_data'!AD529))="PART-TIME"), "Part Time")))), "Check")</f>
        <v>Full Time</v>
      </c>
      <c r="AF526">
        <f>IFERROR(IF(AND(VALUE('01_raw_data'!AE529)&gt;=0,VALUE('01_raw_data'!AE529)&lt;=100), VALUE('01_raw_data'!AE529), "Check"), "Check")</f>
        <v>66.5</v>
      </c>
    </row>
    <row r="527" spans="1:32" x14ac:dyDescent="0.2">
      <c r="A527" t="str">
        <f>"E"&amp;TEXT(VALUE(SUBSTITUTE(UPPER(TRIM('01_raw_data'!A530)),"E","")),"0000")</f>
        <v>E0526</v>
      </c>
      <c r="B527" t="str">
        <f>IF('01_raw_data'!B530="", "", PROPER(TRIM('01_raw_data'!B530)))</f>
        <v>Hanna Bakker</v>
      </c>
      <c r="C527" t="str">
        <f>_xlfn.XLOOKUP(PROPER(TRIM('01_raw_data'!C530)),'03_lookups'!$A$4:$A$9,'03_lookups'!$B$4:$B$9,"Needs Review")</f>
        <v>Male</v>
      </c>
      <c r="D527">
        <f>VALUE('01_raw_data'!D530)</f>
        <v>45</v>
      </c>
      <c r="E527" s="17">
        <f>IF(OR('01_raw_data'!E530="", LOWER(TRIM('01_raw_data'!E530))="not available"), "Missing", '01_raw_data'!E530)</f>
        <v>29631</v>
      </c>
      <c r="F527" t="str">
        <f t="shared" si="8"/>
        <v>Valid</v>
      </c>
      <c r="G527" t="str">
        <f>_xlfn.XLOOKUP(UPPER(TRIM('01_raw_data'!F530)),'04_departments'!A530:A585,'04_departments'!C530:C585,"Needs Review")</f>
        <v>Needs Review</v>
      </c>
      <c r="H527" t="str">
        <f>_xlfn.XLOOKUP('01_clean_data'!G527, '04_departments'!$C$5:$C$60,'04_departments'!$D$5:$D$60,"Needs Review")</f>
        <v>Needs Review</v>
      </c>
      <c r="I527" t="str">
        <f>PROPER(TRIM('01_raw_data'!H530))</f>
        <v>Sales Executive</v>
      </c>
      <c r="J527" t="str">
        <f>IFERROR(UPPER('01_raw_data'!I530), "")</f>
        <v>L2</v>
      </c>
      <c r="K527" t="str">
        <f>IFERROR(UPPER('01_raw_data'!J530), "")</f>
        <v>M023</v>
      </c>
      <c r="L527" t="str">
        <f>IFERROR(VLOOKUP(K527,'05_manager_mapping'!$A$5:$B$64,2), "Missing")</f>
        <v>Alice Greco</v>
      </c>
      <c r="M527" t="str">
        <f>IFERROR(_xlfn.XLOOKUP('01_raw_data'!L530,'06_location_master'!$B$5:$B$60,'06_location_master'!$C$5:$C$60), "Missing Location")</f>
        <v>Rome</v>
      </c>
      <c r="N527" t="str">
        <f>IFERROR(_xlfn.XLOOKUP(M527,'06_location_master'!$C$5:$C$60,'06_location_master'!$D$5:$D$60), "Missing Country")</f>
        <v>Italy</v>
      </c>
      <c r="O527" t="str">
        <f>IFERROR(_xlfn.XLOOKUP(M527,'06_location_master'!$C$5:$C$60,'06_location_master'!$E$5:$E$60), "Missing State")</f>
        <v>Lazio</v>
      </c>
      <c r="P527" s="17">
        <f>IFERROR(--'01_raw_data'!O530,"Missing Date")</f>
        <v>45773</v>
      </c>
      <c r="Q527" s="17" t="str">
        <f>IF(TRIM('01_raw_data'!P530)="","", IFERROR('01_raw_data'!P530, "check"))</f>
        <v/>
      </c>
      <c r="R527" t="str">
        <f>IFERROR(IF(OR(UPPER(TRIM('01_raw_data'!Q530))="A",UPPER(TRIM('01_raw_data'!Q530)="ACTVE"),UPPER(TRIM('01_raw_data'!Q530))="ACTIVE"), "Active", IF(OR(UPPER(TRIM('01_raw_data'!Q530)="INACTIVE"),UPPER(TRIM('01_raw_data'!Q530))="INACTVE"),"Inactive",IF(OR(UPPER(TRIM('01_raw_data'!Q530))="EXITED"), "Exited", IF(OR(UPPER(TRIM('01_raw_data'!Q530))="TERMINATED"), "Terminated", IF(OR(UPPER(TRIM('01_raw_data'!Q530))="LEFT"),"Left",IF(OR(UPPER(TRIM('01_raw_data'!Q530))="RESIGNED"),"Resigned")))))),"Check")</f>
        <v>Active</v>
      </c>
      <c r="S527" s="19">
        <f>IFERROR(IF(VALUE('01_raw_data'!R530)&gt;0,VALUE('01_raw_data'!R530),"Check"),"Check")</f>
        <v>43000</v>
      </c>
      <c r="T527" s="19">
        <f>IFERROR(IF(VALUE('01_raw_data'!S530)&gt;0, VALUE('01_raw_data'!S530), "Check"), "Check")</f>
        <v>6000</v>
      </c>
      <c r="U527">
        <f>IFERROR(VLOOKUP(UPPER(TRIM('01_raw_data'!T530)),'07_performance_master'!$A$5:$B$14,2,FALSE),"Check")</f>
        <v>5</v>
      </c>
      <c r="V527">
        <f>IFERROR(IF(VALUE('01_raw_data'!U530)&gt;0,VALUE('01_raw_data'!U530),"Check"),"Check")</f>
        <v>27</v>
      </c>
      <c r="W527">
        <f>IFERROR(IF(VALUE('01_raw_data'!V530)&gt;=0, VALUE('01_raw_data'!V530), "Check"), "Check")</f>
        <v>6</v>
      </c>
      <c r="X527">
        <f>IFERROR(IF(VALUE('01_raw_data'!W530)&gt;=0, VALUE('01_raw_data'!W530),"Check"), "Check")</f>
        <v>4</v>
      </c>
      <c r="Y527">
        <f>IFERROR(IF(AND(VALUE('01_raw_data'!X530)&gt;=0, VALUE('01_raw_data'!X530)&lt;=100), VALUE('01_raw_data'!X530), "Check"), "Check")</f>
        <v>78</v>
      </c>
      <c r="Z527" t="str">
        <f>IFERROR(IF(OR(UPPER(TRIM('01_raw_data'!Y530))="YES", UPPER(TRIM('01_raw_data'!Y530))="PROMOTED"),"Promoted", IF(OR(UPPER(TRIM('01_raw_data'!Y530))="NO",UPPER(TRIM('01_raw_data'!Y530))="NOT PROMOTED"), "Not Promoted", "Check")),"Check")</f>
        <v>Not Promoted</v>
      </c>
      <c r="AA527" t="str">
        <f>IFERROR(PROPER(TRIM('01_raw_data'!Z530)), "")</f>
        <v>Master'S</v>
      </c>
      <c r="AB527" t="str">
        <f>IFERROR(PROPER(TRIM('01_raw_data'!AA530)),"")</f>
        <v>Agency</v>
      </c>
      <c r="AC527" t="str">
        <f>IFERROR(IF(UPPER(TRIM('01_raw_data'!AB530))="HYBRID","Hybrid",IF(OR(UPPER(TRIM('01_raw_data'!AB530))="REMOTE",UPPER(TRIM('01_raw_data'!AB530))="WFH",UPPER(TRIM('01_raw_data'!AB530))="WORK FROM HOME"),"Remote",IF(OR(UPPER(TRIM('01_raw_data'!AB530))="ONSITE",UPPER(TRIM('01_raw_data'!AB530))="ON-SITE",UPPER(TRIM('01_raw_data'!AB530))="OFFICE"),"Office"))),"Check")</f>
        <v>Hybrid</v>
      </c>
      <c r="AD527" t="str">
        <f>IFERROR(VLOOKUP(UPPER(TRIM('01_raw_data'!AC530)),'09_cost_center'!$A$5:$E$19,1,FALSE), "Check")</f>
        <v>EU-CC201</v>
      </c>
      <c r="AE527" t="str">
        <f>IFERROR(IF(OR(UPPER(TRIM('01_raw_data'!AD530))="CONTRACT", UPPER(TRIM('01_raw_data'!AD530))="CONTRACTOR"), "Contract", IF(OR(PROPER(TRIM('01_raw_data'!AD530))="FTE", UPPER(TRIM('01_raw_data'!AD530))="FULL TIME", UPPER(TRIM('01_raw_data'!AD530))="FULL-TIME"), "Full Time", IF(OR(UPPER(TRIM('01_raw_data'!AD530))="INTERN", UPPER(TRIM('01_raw_data'!AD530))="INTERNSHIP"), "Intern", IF(OR(UPPER(TRIM('01_raw_data'!AD530))="PART TIME", UPPER(TRIM('01_raw_data'!AD530))="PART-TIME"), "Part Time")))), "Check")</f>
        <v>Full Time</v>
      </c>
      <c r="AF527">
        <f>IFERROR(IF(AND(VALUE('01_raw_data'!AE530)&gt;=0,VALUE('01_raw_data'!AE530)&lt;=100), VALUE('01_raw_data'!AE530), "Check"), "Check")</f>
        <v>87</v>
      </c>
    </row>
    <row r="528" spans="1:32" x14ac:dyDescent="0.2">
      <c r="A528" t="str">
        <f>"E"&amp;TEXT(VALUE(SUBSTITUTE(UPPER(TRIM('01_raw_data'!A531)),"E","")),"0000")</f>
        <v>E0527</v>
      </c>
      <c r="B528" t="str">
        <f>IF('01_raw_data'!B531="", "", PROPER(TRIM('01_raw_data'!B531)))</f>
        <v>Oscar Leroy</v>
      </c>
      <c r="C528" t="str">
        <f>_xlfn.XLOOKUP(PROPER(TRIM('01_raw_data'!C531)),'03_lookups'!$A$4:$A$9,'03_lookups'!$B$4:$B$9,"Needs Review")</f>
        <v>Male</v>
      </c>
      <c r="D528">
        <f>VALUE('01_raw_data'!D531)</f>
        <v>58</v>
      </c>
      <c r="E528" s="17">
        <f>IF(OR('01_raw_data'!E531="", LOWER(TRIM('01_raw_data'!E531))="not available"), "Missing", '01_raw_data'!E531)</f>
        <v>24976</v>
      </c>
      <c r="F528" t="str">
        <f t="shared" si="8"/>
        <v>Valid</v>
      </c>
      <c r="G528" t="str">
        <f>_xlfn.XLOOKUP(UPPER(TRIM('01_raw_data'!F531)),'04_departments'!A531:A586,'04_departments'!C531:C586,"Needs Review")</f>
        <v>Needs Review</v>
      </c>
      <c r="H528" t="str">
        <f>_xlfn.XLOOKUP('01_clean_data'!G528, '04_departments'!$C$5:$C$60,'04_departments'!$D$5:$D$60,"Needs Review")</f>
        <v>Needs Review</v>
      </c>
      <c r="I528" t="str">
        <f>PROPER(TRIM('01_raw_data'!H531))</f>
        <v>Implementation Consultant</v>
      </c>
      <c r="J528" t="str">
        <f>IFERROR(UPPER('01_raw_data'!I531), "")</f>
        <v>L3</v>
      </c>
      <c r="K528" t="str">
        <f>IFERROR(UPPER('01_raw_data'!J531), "")</f>
        <v>M019</v>
      </c>
      <c r="L528" t="str">
        <f>IFERROR(VLOOKUP(K528,'05_manager_mapping'!$A$5:$B$64,2), "Missing")</f>
        <v>Axel Martin</v>
      </c>
      <c r="M528" t="str">
        <f>IFERROR(_xlfn.XLOOKUP('01_raw_data'!L531,'06_location_master'!$B$5:$B$60,'06_location_master'!$C$5:$C$60), "Missing Location")</f>
        <v>Missing Location</v>
      </c>
      <c r="N528" t="str">
        <f>IFERROR(_xlfn.XLOOKUP(M528,'06_location_master'!$C$5:$C$60,'06_location_master'!$D$5:$D$60), "Missing Country")</f>
        <v>Missing Country</v>
      </c>
      <c r="O528" t="str">
        <f>IFERROR(_xlfn.XLOOKUP(M528,'06_location_master'!$C$5:$C$60,'06_location_master'!$E$5:$E$60), "Missing State")</f>
        <v>Missing State</v>
      </c>
      <c r="P528" s="17">
        <f>IFERROR(--'01_raw_data'!O531,"Missing Date")</f>
        <v>43358</v>
      </c>
      <c r="Q528" s="17" t="str">
        <f>IF(TRIM('01_raw_data'!P531)="","", IFERROR('01_raw_data'!P531, "check"))</f>
        <v/>
      </c>
      <c r="R528" t="str">
        <f>IFERROR(IF(OR(UPPER(TRIM('01_raw_data'!Q531))="A",UPPER(TRIM('01_raw_data'!Q531)="ACTVE"),UPPER(TRIM('01_raw_data'!Q531))="ACTIVE"), "Active", IF(OR(UPPER(TRIM('01_raw_data'!Q531)="INACTIVE"),UPPER(TRIM('01_raw_data'!Q531))="INACTVE"),"Inactive",IF(OR(UPPER(TRIM('01_raw_data'!Q531))="EXITED"), "Exited", IF(OR(UPPER(TRIM('01_raw_data'!Q531))="TERMINATED"), "Terminated", IF(OR(UPPER(TRIM('01_raw_data'!Q531))="LEFT"),"Left",IF(OR(UPPER(TRIM('01_raw_data'!Q531))="RESIGNED"),"Resigned")))))),"Check")</f>
        <v>Active</v>
      </c>
      <c r="S528" s="19">
        <f>IFERROR(IF(VALUE('01_raw_data'!R531)&gt;0,VALUE('01_raw_data'!R531),"Check"),"Check")</f>
        <v>62000</v>
      </c>
      <c r="T528" s="19">
        <f>IFERROR(IF(VALUE('01_raw_data'!S531)&gt;0, VALUE('01_raw_data'!S531), "Check"), "Check")</f>
        <v>3100</v>
      </c>
      <c r="U528">
        <f>IFERROR(VLOOKUP(UPPER(TRIM('01_raw_data'!T531)),'07_performance_master'!$A$5:$B$14,2,FALSE),"Check")</f>
        <v>3</v>
      </c>
      <c r="V528">
        <f>IFERROR(IF(VALUE('01_raw_data'!U531)&gt;0,VALUE('01_raw_data'!U531),"Check"),"Check")</f>
        <v>28</v>
      </c>
      <c r="W528">
        <f>IFERROR(IF(VALUE('01_raw_data'!V531)&gt;=0, VALUE('01_raw_data'!V531), "Check"), "Check")</f>
        <v>12</v>
      </c>
      <c r="X528">
        <f>IFERROR(IF(VALUE('01_raw_data'!W531)&gt;=0, VALUE('01_raw_data'!W531),"Check"), "Check")</f>
        <v>10</v>
      </c>
      <c r="Y528">
        <f>IFERROR(IF(AND(VALUE('01_raw_data'!X531)&gt;=0, VALUE('01_raw_data'!X531)&lt;=100), VALUE('01_raw_data'!X531), "Check"), "Check")</f>
        <v>60</v>
      </c>
      <c r="Z528" t="str">
        <f>IFERROR(IF(OR(UPPER(TRIM('01_raw_data'!Y531))="YES", UPPER(TRIM('01_raw_data'!Y531))="PROMOTED"),"Promoted", IF(OR(UPPER(TRIM('01_raw_data'!Y531))="NO",UPPER(TRIM('01_raw_data'!Y531))="NOT PROMOTED"), "Not Promoted", "Check")),"Check")</f>
        <v>Not Promoted</v>
      </c>
      <c r="AA528" t="str">
        <f>IFERROR(PROPER(TRIM('01_raw_data'!Z531)), "")</f>
        <v>Master'S</v>
      </c>
      <c r="AB528" t="str">
        <f>IFERROR(PROPER(TRIM('01_raw_data'!AA531)),"")</f>
        <v>Internal Transfer</v>
      </c>
      <c r="AC528" t="str">
        <f>IFERROR(IF(UPPER(TRIM('01_raw_data'!AB531))="HYBRID","Hybrid",IF(OR(UPPER(TRIM('01_raw_data'!AB531))="REMOTE",UPPER(TRIM('01_raw_data'!AB531))="WFH",UPPER(TRIM('01_raw_data'!AB531))="WORK FROM HOME"),"Remote",IF(OR(UPPER(TRIM('01_raw_data'!AB531))="ONSITE",UPPER(TRIM('01_raw_data'!AB531))="ON-SITE",UPPER(TRIM('01_raw_data'!AB531))="OFFICE"),"Office"))),"Check")</f>
        <v>Remote</v>
      </c>
      <c r="AD528" t="str">
        <f>IFERROR(VLOOKUP(UPPER(TRIM('01_raw_data'!AC531)),'09_cost_center'!$A$5:$E$19,1,FALSE), "Check")</f>
        <v>EU-CC202</v>
      </c>
      <c r="AE528" t="str">
        <f>IFERROR(IF(OR(UPPER(TRIM('01_raw_data'!AD531))="CONTRACT", UPPER(TRIM('01_raw_data'!AD531))="CONTRACTOR"), "Contract", IF(OR(PROPER(TRIM('01_raw_data'!AD531))="FTE", UPPER(TRIM('01_raw_data'!AD531))="FULL TIME", UPPER(TRIM('01_raw_data'!AD531))="FULL-TIME"), "Full Time", IF(OR(UPPER(TRIM('01_raw_data'!AD531))="INTERN", UPPER(TRIM('01_raw_data'!AD531))="INTERNSHIP"), "Intern", IF(OR(UPPER(TRIM('01_raw_data'!AD531))="PART TIME", UPPER(TRIM('01_raw_data'!AD531))="PART-TIME"), "Part Time")))), "Check")</f>
        <v>Full Time</v>
      </c>
      <c r="AF528">
        <f>IFERROR(IF(AND(VALUE('01_raw_data'!AE531)&gt;=0,VALUE('01_raw_data'!AE531)&lt;=100), VALUE('01_raw_data'!AE531), "Check"), "Check")</f>
        <v>60</v>
      </c>
    </row>
    <row r="529" spans="1:32" x14ac:dyDescent="0.2">
      <c r="A529" t="str">
        <f>"E"&amp;TEXT(VALUE(SUBSTITUTE(UPPER(TRIM('01_raw_data'!A532)),"E","")),"0000")</f>
        <v>E0528</v>
      </c>
      <c r="B529" t="str">
        <f>IF('01_raw_data'!B532="", "", PROPER(TRIM('01_raw_data'!B532)))</f>
        <v>Alma Gonzalez</v>
      </c>
      <c r="C529" t="str">
        <f>_xlfn.XLOOKUP(PROPER(TRIM('01_raw_data'!C532)),'03_lookups'!$A$4:$A$9,'03_lookups'!$B$4:$B$9,"Needs Review")</f>
        <v>Male</v>
      </c>
      <c r="D529">
        <f>VALUE('01_raw_data'!D532)</f>
        <v>30</v>
      </c>
      <c r="E529" s="17" t="str">
        <f>IF(OR('01_raw_data'!E532="", LOWER(TRIM('01_raw_data'!E532))="not available"), "Missing", '01_raw_data'!E532)</f>
        <v>1995/11/25</v>
      </c>
      <c r="F529" t="str">
        <f t="shared" si="8"/>
        <v>Needs Review</v>
      </c>
      <c r="G529" t="str">
        <f>_xlfn.XLOOKUP(UPPER(TRIM('01_raw_data'!F532)),'04_departments'!A532:A587,'04_departments'!C532:C587,"Needs Review")</f>
        <v>Needs Review</v>
      </c>
      <c r="H529" t="str">
        <f>_xlfn.XLOOKUP('01_clean_data'!G529, '04_departments'!$C$5:$C$60,'04_departments'!$D$5:$D$60,"Needs Review")</f>
        <v>Needs Review</v>
      </c>
      <c r="I529" t="str">
        <f>PROPER(TRIM('01_raw_data'!H532))</f>
        <v>Lead Product Manager</v>
      </c>
      <c r="J529" t="str">
        <f>IFERROR(UPPER('01_raw_data'!I532), "")</f>
        <v>L3</v>
      </c>
      <c r="K529" t="str">
        <f>IFERROR(UPPER('01_raw_data'!J532), "")</f>
        <v>M031</v>
      </c>
      <c r="L529" t="str">
        <f>IFERROR(VLOOKUP(K529,'05_manager_mapping'!$A$5:$B$64,2), "Missing")</f>
        <v>Felix Pereira</v>
      </c>
      <c r="M529" t="str">
        <f>IFERROR(_xlfn.XLOOKUP('01_raw_data'!L532,'06_location_master'!$B$5:$B$60,'06_location_master'!$C$5:$C$60), "Missing Location")</f>
        <v>Hamburg</v>
      </c>
      <c r="N529" t="str">
        <f>IFERROR(_xlfn.XLOOKUP(M529,'06_location_master'!$C$5:$C$60,'06_location_master'!$D$5:$D$60), "Missing Country")</f>
        <v>Germany</v>
      </c>
      <c r="O529" t="str">
        <f>IFERROR(_xlfn.XLOOKUP(M529,'06_location_master'!$C$5:$C$60,'06_location_master'!$E$5:$E$60), "Missing State")</f>
        <v>Hamburg</v>
      </c>
      <c r="P529" s="17">
        <f>IFERROR(--'01_raw_data'!O532,"Missing Date")</f>
        <v>44818</v>
      </c>
      <c r="Q529" s="17" t="str">
        <f>IF(TRIM('01_raw_data'!P532)="","", IFERROR('01_raw_data'!P532, "check"))</f>
        <v/>
      </c>
      <c r="R529" t="str">
        <f>IFERROR(IF(OR(UPPER(TRIM('01_raw_data'!Q532))="A",UPPER(TRIM('01_raw_data'!Q532)="ACTVE"),UPPER(TRIM('01_raw_data'!Q532))="ACTIVE"), "Active", IF(OR(UPPER(TRIM('01_raw_data'!Q532)="INACTIVE"),UPPER(TRIM('01_raw_data'!Q532))="INACTVE"),"Inactive",IF(OR(UPPER(TRIM('01_raw_data'!Q532))="EXITED"), "Exited", IF(OR(UPPER(TRIM('01_raw_data'!Q532))="TERMINATED"), "Terminated", IF(OR(UPPER(TRIM('01_raw_data'!Q532))="LEFT"),"Left",IF(OR(UPPER(TRIM('01_raw_data'!Q532))="RESIGNED"),"Resigned")))))),"Check")</f>
        <v>Active</v>
      </c>
      <c r="S529" s="19">
        <f>IFERROR(IF(VALUE('01_raw_data'!R532)&gt;0,VALUE('01_raw_data'!R532),"Check"),"Check")</f>
        <v>78000</v>
      </c>
      <c r="T529" s="19">
        <f>IFERROR(IF(VALUE('01_raw_data'!S532)&gt;0, VALUE('01_raw_data'!S532), "Check"), "Check")</f>
        <v>7000</v>
      </c>
      <c r="U529">
        <f>IFERROR(VLOOKUP(UPPER(TRIM('01_raw_data'!T532)),'07_performance_master'!$A$5:$B$14,2,FALSE),"Check")</f>
        <v>4</v>
      </c>
      <c r="V529">
        <f>IFERROR(IF(VALUE('01_raw_data'!U532)&gt;0,VALUE('01_raw_data'!U532),"Check"),"Check")</f>
        <v>23</v>
      </c>
      <c r="W529">
        <f>IFERROR(IF(VALUE('01_raw_data'!V532)&gt;=0, VALUE('01_raw_data'!V532), "Check"), "Check")</f>
        <v>15</v>
      </c>
      <c r="X529">
        <f>IFERROR(IF(VALUE('01_raw_data'!W532)&gt;=0, VALUE('01_raw_data'!W532),"Check"), "Check")</f>
        <v>1</v>
      </c>
      <c r="Y529">
        <f>IFERROR(IF(AND(VALUE('01_raw_data'!X532)&gt;=0, VALUE('01_raw_data'!X532)&lt;=100), VALUE('01_raw_data'!X532), "Check"), "Check")</f>
        <v>59</v>
      </c>
      <c r="Z529" t="str">
        <f>IFERROR(IF(OR(UPPER(TRIM('01_raw_data'!Y532))="YES", UPPER(TRIM('01_raw_data'!Y532))="PROMOTED"),"Promoted", IF(OR(UPPER(TRIM('01_raw_data'!Y532))="NO",UPPER(TRIM('01_raw_data'!Y532))="NOT PROMOTED"), "Not Promoted", "Check")),"Check")</f>
        <v>Not Promoted</v>
      </c>
      <c r="AA529" t="str">
        <f>IFERROR(PROPER(TRIM('01_raw_data'!Z532)), "")</f>
        <v>Diploma</v>
      </c>
      <c r="AB529" t="str">
        <f>IFERROR(PROPER(TRIM('01_raw_data'!AA532)),"")</f>
        <v>Employee Referral</v>
      </c>
      <c r="AC529" t="str">
        <f>IFERROR(IF(UPPER(TRIM('01_raw_data'!AB532))="HYBRID","Hybrid",IF(OR(UPPER(TRIM('01_raw_data'!AB532))="REMOTE",UPPER(TRIM('01_raw_data'!AB532))="WFH",UPPER(TRIM('01_raw_data'!AB532))="WORK FROM HOME"),"Remote",IF(OR(UPPER(TRIM('01_raw_data'!AB532))="ONSITE",UPPER(TRIM('01_raw_data'!AB532))="ON-SITE",UPPER(TRIM('01_raw_data'!AB532))="OFFICE"),"Office"))),"Check")</f>
        <v>Hybrid</v>
      </c>
      <c r="AD529" t="str">
        <f>IFERROR(VLOOKUP(UPPER(TRIM('01_raw_data'!AC532)),'09_cost_center'!$A$5:$E$19,1,FALSE), "Check")</f>
        <v>EU-CC102</v>
      </c>
      <c r="AE529" t="str">
        <f>IFERROR(IF(OR(UPPER(TRIM('01_raw_data'!AD532))="CONTRACT", UPPER(TRIM('01_raw_data'!AD532))="CONTRACTOR"), "Contract", IF(OR(PROPER(TRIM('01_raw_data'!AD532))="FTE", UPPER(TRIM('01_raw_data'!AD532))="FULL TIME", UPPER(TRIM('01_raw_data'!AD532))="FULL-TIME"), "Full Time", IF(OR(UPPER(TRIM('01_raw_data'!AD532))="INTERN", UPPER(TRIM('01_raw_data'!AD532))="INTERNSHIP"), "Intern", IF(OR(UPPER(TRIM('01_raw_data'!AD532))="PART TIME", UPPER(TRIM('01_raw_data'!AD532))="PART-TIME"), "Part Time")))), "Check")</f>
        <v>Full Time</v>
      </c>
      <c r="AF529">
        <f>IFERROR(IF(AND(VALUE('01_raw_data'!AE532)&gt;=0,VALUE('01_raw_data'!AE532)&lt;=100), VALUE('01_raw_data'!AE532), "Check"), "Check")</f>
        <v>71.900000000000006</v>
      </c>
    </row>
    <row r="530" spans="1:32" x14ac:dyDescent="0.2">
      <c r="A530" t="str">
        <f>"E"&amp;TEXT(VALUE(SUBSTITUTE(UPPER(TRIM('01_raw_data'!A533)),"E","")),"0000")</f>
        <v>E0529</v>
      </c>
      <c r="B530" t="str">
        <f>IF('01_raw_data'!B533="", "", PROPER(TRIM('01_raw_data'!B533)))</f>
        <v>Hugo Pereira</v>
      </c>
      <c r="C530" t="str">
        <f>_xlfn.XLOOKUP(PROPER(TRIM('01_raw_data'!C533)),'03_lookups'!$A$4:$A$9,'03_lookups'!$B$4:$B$9,"Needs Review")</f>
        <v>Male</v>
      </c>
      <c r="D530">
        <f>VALUE('01_raw_data'!D533)</f>
        <v>60</v>
      </c>
      <c r="E530" s="17">
        <f>IF(OR('01_raw_data'!E533="", LOWER(TRIM('01_raw_data'!E533))="not available"), "Missing", '01_raw_data'!E533)</f>
        <v>24181</v>
      </c>
      <c r="F530" t="str">
        <f t="shared" si="8"/>
        <v>Valid</v>
      </c>
      <c r="G530" t="str">
        <f>_xlfn.XLOOKUP(UPPER(TRIM('01_raw_data'!F533)),'04_departments'!A533:A588,'04_departments'!C533:C588,"Needs Review")</f>
        <v>Needs Review</v>
      </c>
      <c r="H530" t="str">
        <f>_xlfn.XLOOKUP('01_clean_data'!G530, '04_departments'!$C$5:$C$60,'04_departments'!$D$5:$D$60,"Needs Review")</f>
        <v>Needs Review</v>
      </c>
      <c r="I530" t="str">
        <f>PROPER(TRIM('01_raw_data'!H533))</f>
        <v>Workforce Planner</v>
      </c>
      <c r="J530" t="str">
        <f>IFERROR(UPPER('01_raw_data'!I533), "")</f>
        <v>L1</v>
      </c>
      <c r="K530" t="str">
        <f>IFERROR(UPPER('01_raw_data'!J533), "")</f>
        <v>M042</v>
      </c>
      <c r="L530" t="str">
        <f>IFERROR(VLOOKUP(K530,'05_manager_mapping'!$A$5:$B$64,2), "Missing")</f>
        <v>Paul Schneider</v>
      </c>
      <c r="M530" t="str">
        <f>IFERROR(_xlfn.XLOOKUP('01_raw_data'!L533,'06_location_master'!$B$5:$B$60,'06_location_master'!$C$5:$C$60), "Missing Location")</f>
        <v>Edinburgh</v>
      </c>
      <c r="N530" t="str">
        <f>IFERROR(_xlfn.XLOOKUP(M530,'06_location_master'!$C$5:$C$60,'06_location_master'!$D$5:$D$60), "Missing Country")</f>
        <v>United Kingdom</v>
      </c>
      <c r="O530" t="str">
        <f>IFERROR(_xlfn.XLOOKUP(M530,'06_location_master'!$C$5:$C$60,'06_location_master'!$E$5:$E$60), "Missing State")</f>
        <v>Scotland</v>
      </c>
      <c r="P530" s="17">
        <f>IFERROR(--'01_raw_data'!O533,"Missing Date")</f>
        <v>42935</v>
      </c>
      <c r="Q530" s="17" t="str">
        <f>IF(TRIM('01_raw_data'!P533)="","", IFERROR('01_raw_data'!P533, "check"))</f>
        <v/>
      </c>
      <c r="R530" t="str">
        <f>IFERROR(IF(OR(UPPER(TRIM('01_raw_data'!Q533))="A",UPPER(TRIM('01_raw_data'!Q533)="ACTVE"),UPPER(TRIM('01_raw_data'!Q533))="ACTIVE"), "Active", IF(OR(UPPER(TRIM('01_raw_data'!Q533)="INACTIVE"),UPPER(TRIM('01_raw_data'!Q533))="INACTVE"),"Inactive",IF(OR(UPPER(TRIM('01_raw_data'!Q533))="EXITED"), "Exited", IF(OR(UPPER(TRIM('01_raw_data'!Q533))="TERMINATED"), "Terminated", IF(OR(UPPER(TRIM('01_raw_data'!Q533))="LEFT"),"Left",IF(OR(UPPER(TRIM('01_raw_data'!Q533))="RESIGNED"),"Resigned")))))),"Check")</f>
        <v>Active</v>
      </c>
      <c r="S530" s="19">
        <f>IFERROR(IF(VALUE('01_raw_data'!R533)&gt;0,VALUE('01_raw_data'!R533),"Check"),"Check")</f>
        <v>42000</v>
      </c>
      <c r="T530" s="19">
        <f>IFERROR(IF(VALUE('01_raw_data'!S533)&gt;0, VALUE('01_raw_data'!S533), "Check"), "Check")</f>
        <v>3800</v>
      </c>
      <c r="U530">
        <f>IFERROR(VLOOKUP(UPPER(TRIM('01_raw_data'!T533)),'07_performance_master'!$A$5:$B$14,2,FALSE),"Check")</f>
        <v>4</v>
      </c>
      <c r="V530">
        <f>IFERROR(IF(VALUE('01_raw_data'!U533)&gt;0,VALUE('01_raw_data'!U533),"Check"),"Check")</f>
        <v>14</v>
      </c>
      <c r="W530">
        <f>IFERROR(IF(VALUE('01_raw_data'!V533)&gt;=0, VALUE('01_raw_data'!V533), "Check"), "Check")</f>
        <v>20</v>
      </c>
      <c r="X530">
        <f>IFERROR(IF(VALUE('01_raw_data'!W533)&gt;=0, VALUE('01_raw_data'!W533),"Check"), "Check")</f>
        <v>15</v>
      </c>
      <c r="Y530">
        <f>IFERROR(IF(AND(VALUE('01_raw_data'!X533)&gt;=0, VALUE('01_raw_data'!X533)&lt;=100), VALUE('01_raw_data'!X533), "Check"), "Check")</f>
        <v>63</v>
      </c>
      <c r="Z530" t="str">
        <f>IFERROR(IF(OR(UPPER(TRIM('01_raw_data'!Y533))="YES", UPPER(TRIM('01_raw_data'!Y533))="PROMOTED"),"Promoted", IF(OR(UPPER(TRIM('01_raw_data'!Y533))="NO",UPPER(TRIM('01_raw_data'!Y533))="NOT PROMOTED"), "Not Promoted", "Check")),"Check")</f>
        <v>Not Promoted</v>
      </c>
      <c r="AA530" t="str">
        <f>IFERROR(PROPER(TRIM('01_raw_data'!Z533)), "")</f>
        <v>Bachelor'S</v>
      </c>
      <c r="AB530" t="str">
        <f>IFERROR(PROPER(TRIM('01_raw_data'!AA533)),"")</f>
        <v>Company Careers Page</v>
      </c>
      <c r="AC530" t="str">
        <f>IFERROR(IF(UPPER(TRIM('01_raw_data'!AB533))="HYBRID","Hybrid",IF(OR(UPPER(TRIM('01_raw_data'!AB533))="REMOTE",UPPER(TRIM('01_raw_data'!AB533))="WFH",UPPER(TRIM('01_raw_data'!AB533))="WORK FROM HOME"),"Remote",IF(OR(UPPER(TRIM('01_raw_data'!AB533))="ONSITE",UPPER(TRIM('01_raw_data'!AB533))="ON-SITE",UPPER(TRIM('01_raw_data'!AB533))="OFFICE"),"Office"))),"Check")</f>
        <v>Remote</v>
      </c>
      <c r="AD530" t="str">
        <f>IFERROR(VLOOKUP(UPPER(TRIM('01_raw_data'!AC533)),'09_cost_center'!$A$5:$E$19,1,FALSE), "Check")</f>
        <v>EU-CC401</v>
      </c>
      <c r="AE530" t="str">
        <f>IFERROR(IF(OR(UPPER(TRIM('01_raw_data'!AD533))="CONTRACT", UPPER(TRIM('01_raw_data'!AD533))="CONTRACTOR"), "Contract", IF(OR(PROPER(TRIM('01_raw_data'!AD533))="FTE", UPPER(TRIM('01_raw_data'!AD533))="FULL TIME", UPPER(TRIM('01_raw_data'!AD533))="FULL-TIME"), "Full Time", IF(OR(UPPER(TRIM('01_raw_data'!AD533))="INTERN", UPPER(TRIM('01_raw_data'!AD533))="INTERNSHIP"), "Intern", IF(OR(UPPER(TRIM('01_raw_data'!AD533))="PART TIME", UPPER(TRIM('01_raw_data'!AD533))="PART-TIME"), "Part Time")))), "Check")</f>
        <v>Full Time</v>
      </c>
      <c r="AF530">
        <f>IFERROR(IF(AND(VALUE('01_raw_data'!AE533)&gt;=0,VALUE('01_raw_data'!AE533)&lt;=100), VALUE('01_raw_data'!AE533), "Check"), "Check")</f>
        <v>64</v>
      </c>
    </row>
    <row r="531" spans="1:32" x14ac:dyDescent="0.2">
      <c r="A531" t="str">
        <f>"E"&amp;TEXT(VALUE(SUBSTITUTE(UPPER(TRIM('01_raw_data'!A534)),"E","")),"0000")</f>
        <v>E0530</v>
      </c>
      <c r="B531" t="str">
        <f>IF('01_raw_data'!B534="", "", PROPER(TRIM('01_raw_data'!B534)))</f>
        <v>Nathan Bakker</v>
      </c>
      <c r="C531" t="str">
        <f>_xlfn.XLOOKUP(PROPER(TRIM('01_raw_data'!C534)),'03_lookups'!$A$4:$A$9,'03_lookups'!$B$4:$B$9,"Needs Review")</f>
        <v>Male</v>
      </c>
      <c r="D531">
        <f>VALUE('01_raw_data'!D534)</f>
        <v>36</v>
      </c>
      <c r="E531" s="17" t="str">
        <f>IF(OR('01_raw_data'!E534="", LOWER(TRIM('01_raw_data'!E534))="not available"), "Missing", '01_raw_data'!E534)</f>
        <v>1989/12/17</v>
      </c>
      <c r="F531" t="str">
        <f t="shared" si="8"/>
        <v>Needs Review</v>
      </c>
      <c r="G531" t="str">
        <f>_xlfn.XLOOKUP(UPPER(TRIM('01_raw_data'!F534)),'04_departments'!A534:A589,'04_departments'!C534:C589,"Needs Review")</f>
        <v>Needs Review</v>
      </c>
      <c r="H531" t="str">
        <f>_xlfn.XLOOKUP('01_clean_data'!G531, '04_departments'!$C$5:$C$60,'04_departments'!$D$5:$D$60,"Needs Review")</f>
        <v>Needs Review</v>
      </c>
      <c r="I531" t="str">
        <f>PROPER(TRIM('01_raw_data'!H534))</f>
        <v>Corporate Strategy Manager</v>
      </c>
      <c r="J531" t="str">
        <f>IFERROR(UPPER('01_raw_data'!I534), "")</f>
        <v>L3</v>
      </c>
      <c r="K531" t="str">
        <f>IFERROR(UPPER('01_raw_data'!J534), "")</f>
        <v>M015</v>
      </c>
      <c r="L531" t="str">
        <f>IFERROR(VLOOKUP(K531,'05_manager_mapping'!$A$5:$B$64,2), "Missing")</f>
        <v>Lea Ryan</v>
      </c>
      <c r="M531" t="str">
        <f>IFERROR(_xlfn.XLOOKUP('01_raw_data'!L534,'06_location_master'!$B$5:$B$60,'06_location_master'!$C$5:$C$60), "Missing Location")</f>
        <v>Missing Location</v>
      </c>
      <c r="N531" t="str">
        <f>IFERROR(_xlfn.XLOOKUP(M531,'06_location_master'!$C$5:$C$60,'06_location_master'!$D$5:$D$60), "Missing Country")</f>
        <v>Missing Country</v>
      </c>
      <c r="O531" t="str">
        <f>IFERROR(_xlfn.XLOOKUP(M531,'06_location_master'!$C$5:$C$60,'06_location_master'!$E$5:$E$60), "Missing State")</f>
        <v>Missing State</v>
      </c>
      <c r="P531" s="17">
        <f>IFERROR(--'01_raw_data'!O534,"Missing Date")</f>
        <v>44581</v>
      </c>
      <c r="Q531" s="17">
        <f>IF(TRIM('01_raw_data'!P534)="","", IFERROR('01_raw_data'!P534, "check"))</f>
        <v>45811</v>
      </c>
      <c r="R531" t="str">
        <f>IFERROR(IF(OR(UPPER(TRIM('01_raw_data'!Q534))="A",UPPER(TRIM('01_raw_data'!Q534)="ACTVE"),UPPER(TRIM('01_raw_data'!Q534))="ACTIVE"), "Active", IF(OR(UPPER(TRIM('01_raw_data'!Q534)="INACTIVE"),UPPER(TRIM('01_raw_data'!Q534))="INACTVE"),"Inactive",IF(OR(UPPER(TRIM('01_raw_data'!Q534))="EXITED"), "Exited", IF(OR(UPPER(TRIM('01_raw_data'!Q534))="TERMINATED"), "Terminated", IF(OR(UPPER(TRIM('01_raw_data'!Q534))="LEFT"),"Left",IF(OR(UPPER(TRIM('01_raw_data'!Q534))="RESIGNED"),"Resigned")))))),"Check")</f>
        <v>Exited</v>
      </c>
      <c r="S531" s="19">
        <f>IFERROR(IF(VALUE('01_raw_data'!R534)&gt;0,VALUE('01_raw_data'!R534),"Check"),"Check")</f>
        <v>49000</v>
      </c>
      <c r="T531" s="19">
        <f>IFERROR(IF(VALUE('01_raw_data'!S534)&gt;0, VALUE('01_raw_data'!S534), "Check"), "Check")</f>
        <v>2400</v>
      </c>
      <c r="U531">
        <f>IFERROR(VLOOKUP(UPPER(TRIM('01_raw_data'!T534)),'07_performance_master'!$A$5:$B$14,2,FALSE),"Check")</f>
        <v>3</v>
      </c>
      <c r="V531">
        <f>IFERROR(IF(VALUE('01_raw_data'!U534)&gt;0,VALUE('01_raw_data'!U534),"Check"),"Check")</f>
        <v>22</v>
      </c>
      <c r="W531">
        <f>IFERROR(IF(VALUE('01_raw_data'!V534)&gt;=0, VALUE('01_raw_data'!V534), "Check"), "Check")</f>
        <v>14</v>
      </c>
      <c r="X531">
        <f>IFERROR(IF(VALUE('01_raw_data'!W534)&gt;=0, VALUE('01_raw_data'!W534),"Check"), "Check")</f>
        <v>10</v>
      </c>
      <c r="Y531">
        <f>IFERROR(IF(AND(VALUE('01_raw_data'!X534)&gt;=0, VALUE('01_raw_data'!X534)&lt;=100), VALUE('01_raw_data'!X534), "Check"), "Check")</f>
        <v>58</v>
      </c>
      <c r="Z531" t="str">
        <f>IFERROR(IF(OR(UPPER(TRIM('01_raw_data'!Y534))="YES", UPPER(TRIM('01_raw_data'!Y534))="PROMOTED"),"Promoted", IF(OR(UPPER(TRIM('01_raw_data'!Y534))="NO",UPPER(TRIM('01_raw_data'!Y534))="NOT PROMOTED"), "Not Promoted", "Check")),"Check")</f>
        <v>Not Promoted</v>
      </c>
      <c r="AA531" t="str">
        <f>IFERROR(PROPER(TRIM('01_raw_data'!Z534)), "")</f>
        <v>Mba</v>
      </c>
      <c r="AB531" t="str">
        <f>IFERROR(PROPER(TRIM('01_raw_data'!AA534)),"")</f>
        <v>Agency</v>
      </c>
      <c r="AC531" t="str">
        <f>IFERROR(IF(UPPER(TRIM('01_raw_data'!AB534))="HYBRID","Hybrid",IF(OR(UPPER(TRIM('01_raw_data'!AB534))="REMOTE",UPPER(TRIM('01_raw_data'!AB534))="WFH",UPPER(TRIM('01_raw_data'!AB534))="WORK FROM HOME"),"Remote",IF(OR(UPPER(TRIM('01_raw_data'!AB534))="ONSITE",UPPER(TRIM('01_raw_data'!AB534))="ON-SITE",UPPER(TRIM('01_raw_data'!AB534))="OFFICE"),"Office"))),"Check")</f>
        <v>Remote</v>
      </c>
      <c r="AD531" t="str">
        <f>IFERROR(VLOOKUP(UPPER(TRIM('01_raw_data'!AC534)),'09_cost_center'!$A$5:$E$19,1,FALSE), "Check")</f>
        <v>EU-CC303</v>
      </c>
      <c r="AE531" t="str">
        <f>IFERROR(IF(OR(UPPER(TRIM('01_raw_data'!AD534))="CONTRACT", UPPER(TRIM('01_raw_data'!AD534))="CONTRACTOR"), "Contract", IF(OR(PROPER(TRIM('01_raw_data'!AD534))="FTE", UPPER(TRIM('01_raw_data'!AD534))="FULL TIME", UPPER(TRIM('01_raw_data'!AD534))="FULL-TIME"), "Full Time", IF(OR(UPPER(TRIM('01_raw_data'!AD534))="INTERN", UPPER(TRIM('01_raw_data'!AD534))="INTERNSHIP"), "Intern", IF(OR(UPPER(TRIM('01_raw_data'!AD534))="PART TIME", UPPER(TRIM('01_raw_data'!AD534))="PART-TIME"), "Part Time")))), "Check")</f>
        <v>Part Time</v>
      </c>
      <c r="AF531">
        <f>IFERROR(IF(AND(VALUE('01_raw_data'!AE534)&gt;=0,VALUE('01_raw_data'!AE534)&lt;=100), VALUE('01_raw_data'!AE534), "Check"), "Check")</f>
        <v>57.8</v>
      </c>
    </row>
    <row r="532" spans="1:32" x14ac:dyDescent="0.2">
      <c r="A532" t="str">
        <f>"E"&amp;TEXT(VALUE(SUBSTITUTE(UPPER(TRIM('01_raw_data'!A535)),"E","")),"0000")</f>
        <v>E0531</v>
      </c>
      <c r="B532" t="str">
        <f>IF('01_raw_data'!B535="", "", PROPER(TRIM('01_raw_data'!B535)))</f>
        <v>Leo Kelly</v>
      </c>
      <c r="C532" t="str">
        <f>_xlfn.XLOOKUP(PROPER(TRIM('01_raw_data'!C535)),'03_lookups'!$A$4:$A$9,'03_lookups'!$B$4:$B$9,"Needs Review")</f>
        <v>Female</v>
      </c>
      <c r="D532">
        <f>VALUE('01_raw_data'!D535)</f>
        <v>33</v>
      </c>
      <c r="E532" s="17">
        <f>IF(OR('01_raw_data'!E535="", LOWER(TRIM('01_raw_data'!E535))="not available"), "Missing", '01_raw_data'!E535)</f>
        <v>33860</v>
      </c>
      <c r="F532" t="str">
        <f t="shared" si="8"/>
        <v>Valid</v>
      </c>
      <c r="G532" t="str">
        <f>_xlfn.XLOOKUP(UPPER(TRIM('01_raw_data'!F535)),'04_departments'!A535:A590,'04_departments'!C535:C590,"Needs Review")</f>
        <v>Needs Review</v>
      </c>
      <c r="H532" t="str">
        <f>_xlfn.XLOOKUP('01_clean_data'!G532, '04_departments'!$C$5:$C$60,'04_departments'!$D$5:$D$60,"Needs Review")</f>
        <v>Needs Review</v>
      </c>
      <c r="I532" t="str">
        <f>PROPER(TRIM('01_raw_data'!H535))</f>
        <v>Product Manager</v>
      </c>
      <c r="J532" t="str">
        <f>IFERROR(UPPER('01_raw_data'!I535), "")</f>
        <v xml:space="preserve"> L2 </v>
      </c>
      <c r="K532" t="str">
        <f>IFERROR(UPPER('01_raw_data'!J535), "")</f>
        <v>M038</v>
      </c>
      <c r="L532" t="str">
        <f>IFERROR(VLOOKUP(K532,'05_manager_mapping'!$A$5:$B$64,2), "Missing")</f>
        <v>Sophia Moreau</v>
      </c>
      <c r="M532" t="str">
        <f>IFERROR(_xlfn.XLOOKUP('01_raw_data'!L535,'06_location_master'!$B$5:$B$60,'06_location_master'!$C$5:$C$60), "Missing Location")</f>
        <v>Missing Location</v>
      </c>
      <c r="N532" t="str">
        <f>IFERROR(_xlfn.XLOOKUP(M532,'06_location_master'!$C$5:$C$60,'06_location_master'!$D$5:$D$60), "Missing Country")</f>
        <v>Missing Country</v>
      </c>
      <c r="O532" t="str">
        <f>IFERROR(_xlfn.XLOOKUP(M532,'06_location_master'!$C$5:$C$60,'06_location_master'!$E$5:$E$60), "Missing State")</f>
        <v>Missing State</v>
      </c>
      <c r="P532" s="17">
        <f>IFERROR(--'01_raw_data'!O535,"Missing Date")</f>
        <v>46019</v>
      </c>
      <c r="Q532" s="17" t="str">
        <f>IF(TRIM('01_raw_data'!P535)="","", IFERROR('01_raw_data'!P535, "check"))</f>
        <v/>
      </c>
      <c r="R532" t="str">
        <f>IFERROR(IF(OR(UPPER(TRIM('01_raw_data'!Q535))="A",UPPER(TRIM('01_raw_data'!Q535)="ACTVE"),UPPER(TRIM('01_raw_data'!Q535))="ACTIVE"), "Active", IF(OR(UPPER(TRIM('01_raw_data'!Q535)="INACTIVE"),UPPER(TRIM('01_raw_data'!Q535))="INACTVE"),"Inactive",IF(OR(UPPER(TRIM('01_raw_data'!Q535))="EXITED"), "Exited", IF(OR(UPPER(TRIM('01_raw_data'!Q535))="TERMINATED"), "Terminated", IF(OR(UPPER(TRIM('01_raw_data'!Q535))="LEFT"),"Left",IF(OR(UPPER(TRIM('01_raw_data'!Q535))="RESIGNED"),"Resigned")))))),"Check")</f>
        <v>Active</v>
      </c>
      <c r="S532" s="19">
        <f>IFERROR(IF(VALUE('01_raw_data'!R535)&gt;0,VALUE('01_raw_data'!R535),"Check"),"Check")</f>
        <v>44000</v>
      </c>
      <c r="T532" s="19">
        <f>IFERROR(IF(VALUE('01_raw_data'!S535)&gt;0, VALUE('01_raw_data'!S535), "Check"), "Check")</f>
        <v>900</v>
      </c>
      <c r="U532">
        <f>IFERROR(VLOOKUP(UPPER(TRIM('01_raw_data'!T535)),'07_performance_master'!$A$5:$B$14,2,FALSE),"Check")</f>
        <v>2</v>
      </c>
      <c r="V532">
        <f>IFERROR(IF(VALUE('01_raw_data'!U535)&gt;0,VALUE('01_raw_data'!U535),"Check"),"Check")</f>
        <v>25</v>
      </c>
      <c r="W532">
        <f>IFERROR(IF(VALUE('01_raw_data'!V535)&gt;=0, VALUE('01_raw_data'!V535), "Check"), "Check")</f>
        <v>13</v>
      </c>
      <c r="X532">
        <f>IFERROR(IF(VALUE('01_raw_data'!W535)&gt;=0, VALUE('01_raw_data'!W535),"Check"), "Check")</f>
        <v>22</v>
      </c>
      <c r="Y532">
        <f>IFERROR(IF(AND(VALUE('01_raw_data'!X535)&gt;=0, VALUE('01_raw_data'!X535)&lt;=100), VALUE('01_raw_data'!X535), "Check"), "Check")</f>
        <v>60</v>
      </c>
      <c r="Z532" t="str">
        <f>IFERROR(IF(OR(UPPER(TRIM('01_raw_data'!Y535))="YES", UPPER(TRIM('01_raw_data'!Y535))="PROMOTED"),"Promoted", IF(OR(UPPER(TRIM('01_raw_data'!Y535))="NO",UPPER(TRIM('01_raw_data'!Y535))="NOT PROMOTED"), "Not Promoted", "Check")),"Check")</f>
        <v>Not Promoted</v>
      </c>
      <c r="AA532" t="str">
        <f>IFERROR(PROPER(TRIM('01_raw_data'!Z535)), "")</f>
        <v>Mba</v>
      </c>
      <c r="AB532" t="str">
        <f>IFERROR(PROPER(TRIM('01_raw_data'!AA535)),"")</f>
        <v>Employee Referral</v>
      </c>
      <c r="AC532" t="str">
        <f>IFERROR(IF(UPPER(TRIM('01_raw_data'!AB535))="HYBRID","Hybrid",IF(OR(UPPER(TRIM('01_raw_data'!AB535))="REMOTE",UPPER(TRIM('01_raw_data'!AB535))="WFH",UPPER(TRIM('01_raw_data'!AB535))="WORK FROM HOME"),"Remote",IF(OR(UPPER(TRIM('01_raw_data'!AB535))="ONSITE",UPPER(TRIM('01_raw_data'!AB535))="ON-SITE",UPPER(TRIM('01_raw_data'!AB535))="OFFICE"),"Office"))),"Check")</f>
        <v>Remote</v>
      </c>
      <c r="AD532" t="str">
        <f>IFERROR(VLOOKUP(UPPER(TRIM('01_raw_data'!AC535)),'09_cost_center'!$A$5:$E$19,1,FALSE), "Check")</f>
        <v>EU-CC102</v>
      </c>
      <c r="AE532" t="str">
        <f>IFERROR(IF(OR(UPPER(TRIM('01_raw_data'!AD535))="CONTRACT", UPPER(TRIM('01_raw_data'!AD535))="CONTRACTOR"), "Contract", IF(OR(PROPER(TRIM('01_raw_data'!AD535))="FTE", UPPER(TRIM('01_raw_data'!AD535))="FULL TIME", UPPER(TRIM('01_raw_data'!AD535))="FULL-TIME"), "Full Time", IF(OR(UPPER(TRIM('01_raw_data'!AD535))="INTERN", UPPER(TRIM('01_raw_data'!AD535))="INTERNSHIP"), "Intern", IF(OR(UPPER(TRIM('01_raw_data'!AD535))="PART TIME", UPPER(TRIM('01_raw_data'!AD535))="PART-TIME"), "Part Time")))), "Check")</f>
        <v>Full Time</v>
      </c>
      <c r="AF532">
        <f>IFERROR(IF(AND(VALUE('01_raw_data'!AE535)&gt;=0,VALUE('01_raw_data'!AE535)&lt;=100), VALUE('01_raw_data'!AE535), "Check"), "Check")</f>
        <v>45.2</v>
      </c>
    </row>
    <row r="533" spans="1:32" x14ac:dyDescent="0.2">
      <c r="A533" t="str">
        <f>"E"&amp;TEXT(VALUE(SUBSTITUTE(UPPER(TRIM('01_raw_data'!A536)),"E","")),"0000")</f>
        <v>E0532</v>
      </c>
      <c r="B533" t="str">
        <f>IF('01_raw_data'!B536="", "", PROPER(TRIM('01_raw_data'!B536)))</f>
        <v>Lotte Fischer</v>
      </c>
      <c r="C533" t="str">
        <f>_xlfn.XLOOKUP(PROPER(TRIM('01_raw_data'!C536)),'03_lookups'!$A$4:$A$9,'03_lookups'!$B$4:$B$9,"Needs Review")</f>
        <v>Male</v>
      </c>
      <c r="D533">
        <f>VALUE('01_raw_data'!D536)</f>
        <v>33</v>
      </c>
      <c r="E533" s="17">
        <f>IF(OR('01_raw_data'!E536="", LOWER(TRIM('01_raw_data'!E536))="not available"), "Missing", '01_raw_data'!E536)</f>
        <v>33832</v>
      </c>
      <c r="F533" t="str">
        <f t="shared" si="8"/>
        <v>Valid</v>
      </c>
      <c r="G533" t="str">
        <f>_xlfn.XLOOKUP(UPPER(TRIM('01_raw_data'!F536)),'04_departments'!A536:A591,'04_departments'!C536:C591,"Needs Review")</f>
        <v>Needs Review</v>
      </c>
      <c r="H533" t="str">
        <f>_xlfn.XLOOKUP('01_clean_data'!G533, '04_departments'!$C$5:$C$60,'04_departments'!$D$5:$D$60,"Needs Review")</f>
        <v>Needs Review</v>
      </c>
      <c r="I533" t="str">
        <f>PROPER(TRIM('01_raw_data'!H536))</f>
        <v>Implementation Consultant</v>
      </c>
      <c r="J533" t="str">
        <f>IFERROR(UPPER('01_raw_data'!I536), "")</f>
        <v xml:space="preserve"> L5 </v>
      </c>
      <c r="K533" t="str">
        <f>IFERROR(UPPER('01_raw_data'!J536), "")</f>
        <v>M032</v>
      </c>
      <c r="L533" t="str">
        <f>IFERROR(VLOOKUP(K533,'05_manager_mapping'!$A$5:$B$64,2), "Missing")</f>
        <v>Hannah Wagner</v>
      </c>
      <c r="M533" t="str">
        <f>IFERROR(_xlfn.XLOOKUP('01_raw_data'!L536,'06_location_master'!$B$5:$B$60,'06_location_master'!$C$5:$C$60), "Missing Location")</f>
        <v>Madrid</v>
      </c>
      <c r="N533" t="str">
        <f>IFERROR(_xlfn.XLOOKUP(M533,'06_location_master'!$C$5:$C$60,'06_location_master'!$D$5:$D$60), "Missing Country")</f>
        <v>Spain</v>
      </c>
      <c r="O533" t="str">
        <f>IFERROR(_xlfn.XLOOKUP(M533,'06_location_master'!$C$5:$C$60,'06_location_master'!$E$5:$E$60), "Missing State")</f>
        <v>Community of Madrid</v>
      </c>
      <c r="P533" s="17">
        <f>IFERROR(--'01_raw_data'!O536,"Missing Date")</f>
        <v>45823</v>
      </c>
      <c r="Q533" s="17" t="str">
        <f>IF(TRIM('01_raw_data'!P536)="","", IFERROR('01_raw_data'!P536, "check"))</f>
        <v/>
      </c>
      <c r="R533" t="str">
        <f>IFERROR(IF(OR(UPPER(TRIM('01_raw_data'!Q536))="A",UPPER(TRIM('01_raw_data'!Q536)="ACTVE"),UPPER(TRIM('01_raw_data'!Q536))="ACTIVE"), "Active", IF(OR(UPPER(TRIM('01_raw_data'!Q536)="INACTIVE"),UPPER(TRIM('01_raw_data'!Q536))="INACTVE"),"Inactive",IF(OR(UPPER(TRIM('01_raw_data'!Q536))="EXITED"), "Exited", IF(OR(UPPER(TRIM('01_raw_data'!Q536))="TERMINATED"), "Terminated", IF(OR(UPPER(TRIM('01_raw_data'!Q536))="LEFT"),"Left",IF(OR(UPPER(TRIM('01_raw_data'!Q536))="RESIGNED"),"Resigned")))))),"Check")</f>
        <v>Active</v>
      </c>
      <c r="S533" s="19">
        <f>IFERROR(IF(VALUE('01_raw_data'!R536)&gt;0,VALUE('01_raw_data'!R536),"Check"),"Check")</f>
        <v>123000</v>
      </c>
      <c r="T533" s="19">
        <f>IFERROR(IF(VALUE('01_raw_data'!S536)&gt;0, VALUE('01_raw_data'!S536), "Check"), "Check")</f>
        <v>7400</v>
      </c>
      <c r="U533">
        <f>IFERROR(VLOOKUP(UPPER(TRIM('01_raw_data'!T536)),'07_performance_master'!$A$5:$B$14,2,FALSE),"Check")</f>
        <v>3</v>
      </c>
      <c r="V533">
        <f>IFERROR(IF(VALUE('01_raw_data'!U536)&gt;0,VALUE('01_raw_data'!U536),"Check"),"Check")</f>
        <v>18</v>
      </c>
      <c r="W533">
        <f>IFERROR(IF(VALUE('01_raw_data'!V536)&gt;=0, VALUE('01_raw_data'!V536), "Check"), "Check")</f>
        <v>16</v>
      </c>
      <c r="X533">
        <f>IFERROR(IF(VALUE('01_raw_data'!W536)&gt;=0, VALUE('01_raw_data'!W536),"Check"), "Check")</f>
        <v>4</v>
      </c>
      <c r="Y533">
        <f>IFERROR(IF(AND(VALUE('01_raw_data'!X536)&gt;=0, VALUE('01_raw_data'!X536)&lt;=100), VALUE('01_raw_data'!X536), "Check"), "Check")</f>
        <v>61</v>
      </c>
      <c r="Z533" t="str">
        <f>IFERROR(IF(OR(UPPER(TRIM('01_raw_data'!Y536))="YES", UPPER(TRIM('01_raw_data'!Y536))="PROMOTED"),"Promoted", IF(OR(UPPER(TRIM('01_raw_data'!Y536))="NO",UPPER(TRIM('01_raw_data'!Y536))="NOT PROMOTED"), "Not Promoted", "Check")),"Check")</f>
        <v>Not Promoted</v>
      </c>
      <c r="AA533" t="str">
        <f>IFERROR(PROPER(TRIM('01_raw_data'!Z536)), "")</f>
        <v>Bachelor'S</v>
      </c>
      <c r="AB533" t="str">
        <f>IFERROR(PROPER(TRIM('01_raw_data'!AA536)),"")</f>
        <v>University Hiring</v>
      </c>
      <c r="AC533" t="str">
        <f>IFERROR(IF(UPPER(TRIM('01_raw_data'!AB536))="HYBRID","Hybrid",IF(OR(UPPER(TRIM('01_raw_data'!AB536))="REMOTE",UPPER(TRIM('01_raw_data'!AB536))="WFH",UPPER(TRIM('01_raw_data'!AB536))="WORK FROM HOME"),"Remote",IF(OR(UPPER(TRIM('01_raw_data'!AB536))="ONSITE",UPPER(TRIM('01_raw_data'!AB536))="ON-SITE",UPPER(TRIM('01_raw_data'!AB536))="OFFICE"),"Office"))),"Check")</f>
        <v>Remote</v>
      </c>
      <c r="AD533" t="str">
        <f>IFERROR(VLOOKUP(UPPER(TRIM('01_raw_data'!AC536)),'09_cost_center'!$A$5:$E$19,1,FALSE), "Check")</f>
        <v>EU-CC202</v>
      </c>
      <c r="AE533" t="str">
        <f>IFERROR(IF(OR(UPPER(TRIM('01_raw_data'!AD536))="CONTRACT", UPPER(TRIM('01_raw_data'!AD536))="CONTRACTOR"), "Contract", IF(OR(PROPER(TRIM('01_raw_data'!AD536))="FTE", UPPER(TRIM('01_raw_data'!AD536))="FULL TIME", UPPER(TRIM('01_raw_data'!AD536))="FULL-TIME"), "Full Time", IF(OR(UPPER(TRIM('01_raw_data'!AD536))="INTERN", UPPER(TRIM('01_raw_data'!AD536))="INTERNSHIP"), "Intern", IF(OR(UPPER(TRIM('01_raw_data'!AD536))="PART TIME", UPPER(TRIM('01_raw_data'!AD536))="PART-TIME"), "Part Time")))), "Check")</f>
        <v>Full Time</v>
      </c>
      <c r="AF533">
        <f>IFERROR(IF(AND(VALUE('01_raw_data'!AE536)&gt;=0,VALUE('01_raw_data'!AE536)&lt;=100), VALUE('01_raw_data'!AE536), "Check"), "Check")</f>
        <v>60.8</v>
      </c>
    </row>
    <row r="534" spans="1:32" x14ac:dyDescent="0.2">
      <c r="A534" t="str">
        <f>"E"&amp;TEXT(VALUE(SUBSTITUTE(UPPER(TRIM('01_raw_data'!A537)),"E","")),"0000")</f>
        <v>E0533</v>
      </c>
      <c r="B534" t="str">
        <f>IF('01_raw_data'!B537="", "", PROPER(TRIM('01_raw_data'!B537)))</f>
        <v>Francesco Wilson</v>
      </c>
      <c r="C534" t="str">
        <f>_xlfn.XLOOKUP(PROPER(TRIM('01_raw_data'!C537)),'03_lookups'!$A$4:$A$9,'03_lookups'!$B$4:$B$9,"Needs Review")</f>
        <v>Male</v>
      </c>
      <c r="D534">
        <f>VALUE('01_raw_data'!D537)</f>
        <v>52</v>
      </c>
      <c r="E534" s="17">
        <f>IF(OR('01_raw_data'!E537="", LOWER(TRIM('01_raw_data'!E537))="not available"), "Missing", '01_raw_data'!E537)</f>
        <v>26857</v>
      </c>
      <c r="F534" t="str">
        <f t="shared" si="8"/>
        <v>Valid</v>
      </c>
      <c r="G534" t="str">
        <f>_xlfn.XLOOKUP(UPPER(TRIM('01_raw_data'!F537)),'04_departments'!A537:A592,'04_departments'!C537:C592,"Needs Review")</f>
        <v>Needs Review</v>
      </c>
      <c r="H534" t="str">
        <f>_xlfn.XLOOKUP('01_clean_data'!G534, '04_departments'!$C$5:$C$60,'04_departments'!$D$5:$D$60,"Needs Review")</f>
        <v>Needs Review</v>
      </c>
      <c r="I534" t="str">
        <f>PROPER(TRIM('01_raw_data'!H537))</f>
        <v>Hr Associate</v>
      </c>
      <c r="J534" t="str">
        <f>IFERROR(UPPER('01_raw_data'!I537), "")</f>
        <v>L4</v>
      </c>
      <c r="K534" t="str">
        <f>IFERROR(UPPER('01_raw_data'!J537), "")</f>
        <v>M008</v>
      </c>
      <c r="L534" t="str">
        <f>IFERROR(VLOOKUP(K534,'05_manager_mapping'!$A$5:$B$64,2), "Missing")</f>
        <v>Mia Szymanski</v>
      </c>
      <c r="M534" t="str">
        <f>IFERROR(_xlfn.XLOOKUP('01_raw_data'!L537,'06_location_master'!$B$5:$B$60,'06_location_master'!$C$5:$C$60), "Missing Location")</f>
        <v>Valencia</v>
      </c>
      <c r="N534" t="str">
        <f>IFERROR(_xlfn.XLOOKUP(M534,'06_location_master'!$C$5:$C$60,'06_location_master'!$D$5:$D$60), "Missing Country")</f>
        <v>Spain</v>
      </c>
      <c r="O534" t="str">
        <f>IFERROR(_xlfn.XLOOKUP(M534,'06_location_master'!$C$5:$C$60,'06_location_master'!$E$5:$E$60), "Missing State")</f>
        <v>Valencian Community</v>
      </c>
      <c r="P534" s="17">
        <f>IFERROR(--'01_raw_data'!O537,"Missing Date")</f>
        <v>44093</v>
      </c>
      <c r="Q534" s="17" t="str">
        <f>IF(TRIM('01_raw_data'!P537)="","", IFERROR('01_raw_data'!P537, "check"))</f>
        <v/>
      </c>
      <c r="R534" t="str">
        <f>IFERROR(IF(OR(UPPER(TRIM('01_raw_data'!Q537))="A",UPPER(TRIM('01_raw_data'!Q537)="ACTVE"),UPPER(TRIM('01_raw_data'!Q537))="ACTIVE"), "Active", IF(OR(UPPER(TRIM('01_raw_data'!Q537)="INACTIVE"),UPPER(TRIM('01_raw_data'!Q537))="INACTVE"),"Inactive",IF(OR(UPPER(TRIM('01_raw_data'!Q537))="EXITED"), "Exited", IF(OR(UPPER(TRIM('01_raw_data'!Q537))="TERMINATED"), "Terminated", IF(OR(UPPER(TRIM('01_raw_data'!Q537))="LEFT"),"Left",IF(OR(UPPER(TRIM('01_raw_data'!Q537))="RESIGNED"),"Resigned")))))),"Check")</f>
        <v>Active</v>
      </c>
      <c r="S534" s="19">
        <f>IFERROR(IF(VALUE('01_raw_data'!R537)&gt;0,VALUE('01_raw_data'!R537),"Check"),"Check")</f>
        <v>87000</v>
      </c>
      <c r="T534" s="19">
        <f>IFERROR(IF(VALUE('01_raw_data'!S537)&gt;0, VALUE('01_raw_data'!S537), "Check"), "Check")</f>
        <v>4400</v>
      </c>
      <c r="U534">
        <f>IFERROR(VLOOKUP(UPPER(TRIM('01_raw_data'!T537)),'07_performance_master'!$A$5:$B$14,2,FALSE),"Check")</f>
        <v>3</v>
      </c>
      <c r="V534">
        <f>IFERROR(IF(VALUE('01_raw_data'!U537)&gt;0,VALUE('01_raw_data'!U537),"Check"),"Check")</f>
        <v>16</v>
      </c>
      <c r="W534">
        <f>IFERROR(IF(VALUE('01_raw_data'!V537)&gt;=0, VALUE('01_raw_data'!V537), "Check"), "Check")</f>
        <v>13</v>
      </c>
      <c r="X534">
        <f>IFERROR(IF(VALUE('01_raw_data'!W537)&gt;=0, VALUE('01_raw_data'!W537),"Check"), "Check")</f>
        <v>7</v>
      </c>
      <c r="Y534">
        <f>IFERROR(IF(AND(VALUE('01_raw_data'!X537)&gt;=0, VALUE('01_raw_data'!X537)&lt;=100), VALUE('01_raw_data'!X537), "Check"), "Check")</f>
        <v>76</v>
      </c>
      <c r="Z534" t="str">
        <f>IFERROR(IF(OR(UPPER(TRIM('01_raw_data'!Y537))="YES", UPPER(TRIM('01_raw_data'!Y537))="PROMOTED"),"Promoted", IF(OR(UPPER(TRIM('01_raw_data'!Y537))="NO",UPPER(TRIM('01_raw_data'!Y537))="NOT PROMOTED"), "Not Promoted", "Check")),"Check")</f>
        <v>Not Promoted</v>
      </c>
      <c r="AA534" t="str">
        <f>IFERROR(PROPER(TRIM('01_raw_data'!Z537)), "")</f>
        <v>Bachelor'S</v>
      </c>
      <c r="AB534" t="str">
        <f>IFERROR(PROPER(TRIM('01_raw_data'!AA537)),"")</f>
        <v>Company Careers Page</v>
      </c>
      <c r="AC534" t="str">
        <f>IFERROR(IF(UPPER(TRIM('01_raw_data'!AB537))="HYBRID","Hybrid",IF(OR(UPPER(TRIM('01_raw_data'!AB537))="REMOTE",UPPER(TRIM('01_raw_data'!AB537))="WFH",UPPER(TRIM('01_raw_data'!AB537))="WORK FROM HOME"),"Remote",IF(OR(UPPER(TRIM('01_raw_data'!AB537))="ONSITE",UPPER(TRIM('01_raw_data'!AB537))="ON-SITE",UPPER(TRIM('01_raw_data'!AB537))="OFFICE"),"Office"))),"Check")</f>
        <v>Hybrid</v>
      </c>
      <c r="AD534" t="str">
        <f>IFERROR(VLOOKUP(UPPER(TRIM('01_raw_data'!AC537)),'09_cost_center'!$A$5:$E$19,1,FALSE), "Check")</f>
        <v>EU-CC302</v>
      </c>
      <c r="AE534" t="str">
        <f>IFERROR(IF(OR(UPPER(TRIM('01_raw_data'!AD537))="CONTRACT", UPPER(TRIM('01_raw_data'!AD537))="CONTRACTOR"), "Contract", IF(OR(PROPER(TRIM('01_raw_data'!AD537))="FTE", UPPER(TRIM('01_raw_data'!AD537))="FULL TIME", UPPER(TRIM('01_raw_data'!AD537))="FULL-TIME"), "Full Time", IF(OR(UPPER(TRIM('01_raw_data'!AD537))="INTERN", UPPER(TRIM('01_raw_data'!AD537))="INTERNSHIP"), "Intern", IF(OR(UPPER(TRIM('01_raw_data'!AD537))="PART TIME", UPPER(TRIM('01_raw_data'!AD537))="PART-TIME"), "Part Time")))), "Check")</f>
        <v>Full Time</v>
      </c>
      <c r="AF534">
        <f>IFERROR(IF(AND(VALUE('01_raw_data'!AE537)&gt;=0,VALUE('01_raw_data'!AE537)&lt;=100), VALUE('01_raw_data'!AE537), "Check"), "Check")</f>
        <v>64.099999999999994</v>
      </c>
    </row>
    <row r="535" spans="1:32" x14ac:dyDescent="0.2">
      <c r="A535" t="str">
        <f>"E"&amp;TEXT(VALUE(SUBSTITUTE(UPPER(TRIM('01_raw_data'!A538)),"E","")),"0000")</f>
        <v>E0534</v>
      </c>
      <c r="B535" t="str">
        <f>IF('01_raw_data'!B538="", "", PROPER(TRIM('01_raw_data'!B538)))</f>
        <v>Daniel Brown</v>
      </c>
      <c r="C535" t="str">
        <f>_xlfn.XLOOKUP(PROPER(TRIM('01_raw_data'!C538)),'03_lookups'!$A$4:$A$9,'03_lookups'!$B$4:$B$9,"Needs Review")</f>
        <v>Female</v>
      </c>
      <c r="D535">
        <f>VALUE('01_raw_data'!D538)</f>
        <v>42</v>
      </c>
      <c r="E535" s="17" t="str">
        <f>IF(OR('01_raw_data'!E538="", LOWER(TRIM('01_raw_data'!E538))="not available"), "Missing", '01_raw_data'!E538)</f>
        <v>01/09/1983</v>
      </c>
      <c r="F535" t="str">
        <f t="shared" si="8"/>
        <v>Needs Review</v>
      </c>
      <c r="G535" t="str">
        <f>_xlfn.XLOOKUP(UPPER(TRIM('01_raw_data'!F538)),'04_departments'!A538:A593,'04_departments'!C538:C593,"Needs Review")</f>
        <v>Needs Review</v>
      </c>
      <c r="H535" t="str">
        <f>_xlfn.XLOOKUP('01_clean_data'!G535, '04_departments'!$C$5:$C$60,'04_departments'!$D$5:$D$60,"Needs Review")</f>
        <v>Needs Review</v>
      </c>
      <c r="I535" t="str">
        <f>PROPER(TRIM('01_raw_data'!H538))</f>
        <v>Implementation Consultant</v>
      </c>
      <c r="J535" t="str">
        <f>IFERROR(UPPER('01_raw_data'!I538), "")</f>
        <v>L3</v>
      </c>
      <c r="K535" t="str">
        <f>IFERROR(UPPER('01_raw_data'!J538), "")</f>
        <v>M047</v>
      </c>
      <c r="L535" t="str">
        <f>IFERROR(VLOOKUP(K535,'05_manager_mapping'!$A$5:$B$64,2), "Missing")</f>
        <v>Alice Andersson</v>
      </c>
      <c r="M535" t="str">
        <f>IFERROR(_xlfn.XLOOKUP('01_raw_data'!L538,'06_location_master'!$B$5:$B$60,'06_location_master'!$C$5:$C$60), "Missing Location")</f>
        <v>Warsaw</v>
      </c>
      <c r="N535" t="str">
        <f>IFERROR(_xlfn.XLOOKUP(M535,'06_location_master'!$C$5:$C$60,'06_location_master'!$D$5:$D$60), "Missing Country")</f>
        <v>Poland</v>
      </c>
      <c r="O535" t="str">
        <f>IFERROR(_xlfn.XLOOKUP(M535,'06_location_master'!$C$5:$C$60,'06_location_master'!$E$5:$E$60), "Missing State")</f>
        <v>Masovian</v>
      </c>
      <c r="P535" s="17">
        <f>IFERROR(--'01_raw_data'!O538,"Missing Date")</f>
        <v>45196</v>
      </c>
      <c r="Q535" s="17">
        <f>IF(TRIM('01_raw_data'!P538)="","", IFERROR('01_raw_data'!P538, "check"))</f>
        <v>45377</v>
      </c>
      <c r="R535" t="str">
        <f>IFERROR(IF(OR(UPPER(TRIM('01_raw_data'!Q538))="A",UPPER(TRIM('01_raw_data'!Q538)="ACTVE"),UPPER(TRIM('01_raw_data'!Q538))="ACTIVE"), "Active", IF(OR(UPPER(TRIM('01_raw_data'!Q538)="INACTIVE"),UPPER(TRIM('01_raw_data'!Q538))="INACTVE"),"Inactive",IF(OR(UPPER(TRIM('01_raw_data'!Q538))="EXITED"), "Exited", IF(OR(UPPER(TRIM('01_raw_data'!Q538))="TERMINATED"), "Terminated", IF(OR(UPPER(TRIM('01_raw_data'!Q538))="LEFT"),"Left",IF(OR(UPPER(TRIM('01_raw_data'!Q538))="RESIGNED"),"Resigned")))))),"Check")</f>
        <v>Exited</v>
      </c>
      <c r="S535" s="19">
        <f>IFERROR(IF(VALUE('01_raw_data'!R538)&gt;0,VALUE('01_raw_data'!R538),"Check"),"Check")</f>
        <v>54000</v>
      </c>
      <c r="T535" s="19">
        <f>IFERROR(IF(VALUE('01_raw_data'!S538)&gt;0, VALUE('01_raw_data'!S538), "Check"), "Check")</f>
        <v>2700</v>
      </c>
      <c r="U535">
        <f>IFERROR(VLOOKUP(UPPER(TRIM('01_raw_data'!T538)),'07_performance_master'!$A$5:$B$14,2,FALSE),"Check")</f>
        <v>3</v>
      </c>
      <c r="V535">
        <f>IFERROR(IF(VALUE('01_raw_data'!U538)&gt;0,VALUE('01_raw_data'!U538),"Check"),"Check")</f>
        <v>7</v>
      </c>
      <c r="W535">
        <f>IFERROR(IF(VALUE('01_raw_data'!V538)&gt;=0, VALUE('01_raw_data'!V538), "Check"), "Check")</f>
        <v>12</v>
      </c>
      <c r="X535">
        <f>IFERROR(IF(VALUE('01_raw_data'!W538)&gt;=0, VALUE('01_raw_data'!W538),"Check"), "Check")</f>
        <v>11</v>
      </c>
      <c r="Y535">
        <f>IFERROR(IF(AND(VALUE('01_raw_data'!X538)&gt;=0, VALUE('01_raw_data'!X538)&lt;=100), VALUE('01_raw_data'!X538), "Check"), "Check")</f>
        <v>41</v>
      </c>
      <c r="Z535" t="str">
        <f>IFERROR(IF(OR(UPPER(TRIM('01_raw_data'!Y538))="YES", UPPER(TRIM('01_raw_data'!Y538))="PROMOTED"),"Promoted", IF(OR(UPPER(TRIM('01_raw_data'!Y538))="NO",UPPER(TRIM('01_raw_data'!Y538))="NOT PROMOTED"), "Not Promoted", "Check")),"Check")</f>
        <v>Not Promoted</v>
      </c>
      <c r="AA535" t="str">
        <f>IFERROR(PROPER(TRIM('01_raw_data'!Z538)), "")</f>
        <v>Diploma</v>
      </c>
      <c r="AB535" t="str">
        <f>IFERROR(PROPER(TRIM('01_raw_data'!AA538)),"")</f>
        <v>Internal Transfer</v>
      </c>
      <c r="AC535" t="str">
        <f>IFERROR(IF(UPPER(TRIM('01_raw_data'!AB538))="HYBRID","Hybrid",IF(OR(UPPER(TRIM('01_raw_data'!AB538))="REMOTE",UPPER(TRIM('01_raw_data'!AB538))="WFH",UPPER(TRIM('01_raw_data'!AB538))="WORK FROM HOME"),"Remote",IF(OR(UPPER(TRIM('01_raw_data'!AB538))="ONSITE",UPPER(TRIM('01_raw_data'!AB538))="ON-SITE",UPPER(TRIM('01_raw_data'!AB538))="OFFICE"),"Office"))),"Check")</f>
        <v>Hybrid</v>
      </c>
      <c r="AD535" t="str">
        <f>IFERROR(VLOOKUP(UPPER(TRIM('01_raw_data'!AC538)),'09_cost_center'!$A$5:$E$19,1,FALSE), "Check")</f>
        <v>EU-CC202</v>
      </c>
      <c r="AE535" t="str">
        <f>IFERROR(IF(OR(UPPER(TRIM('01_raw_data'!AD538))="CONTRACT", UPPER(TRIM('01_raw_data'!AD538))="CONTRACTOR"), "Contract", IF(OR(PROPER(TRIM('01_raw_data'!AD538))="FTE", UPPER(TRIM('01_raw_data'!AD538))="FULL TIME", UPPER(TRIM('01_raw_data'!AD538))="FULL-TIME"), "Full Time", IF(OR(UPPER(TRIM('01_raw_data'!AD538))="INTERN", UPPER(TRIM('01_raw_data'!AD538))="INTERNSHIP"), "Intern", IF(OR(UPPER(TRIM('01_raw_data'!AD538))="PART TIME", UPPER(TRIM('01_raw_data'!AD538))="PART-TIME"), "Part Time")))), "Check")</f>
        <v>Full Time</v>
      </c>
      <c r="AF535">
        <f>IFERROR(IF(AND(VALUE('01_raw_data'!AE538)&gt;=0,VALUE('01_raw_data'!AE538)&lt;=100), VALUE('01_raw_data'!AE538), "Check"), "Check")</f>
        <v>47.6</v>
      </c>
    </row>
    <row r="536" spans="1:32" x14ac:dyDescent="0.2">
      <c r="A536" t="str">
        <f>"E"&amp;TEXT(VALUE(SUBSTITUTE(UPPER(TRIM('01_raw_data'!A539)),"E","")),"0000")</f>
        <v>E0535</v>
      </c>
      <c r="B536" t="str">
        <f>IF('01_raw_data'!B539="", "", PROPER(TRIM('01_raw_data'!B539)))</f>
        <v>Martina Evans</v>
      </c>
      <c r="C536" t="str">
        <f>_xlfn.XLOOKUP(PROPER(TRIM('01_raw_data'!C539)),'03_lookups'!$A$4:$A$9,'03_lookups'!$B$4:$B$9,"Needs Review")</f>
        <v>Female</v>
      </c>
      <c r="D536">
        <f>VALUE('01_raw_data'!D539)</f>
        <v>49</v>
      </c>
      <c r="E536" s="17" t="str">
        <f>IF(OR('01_raw_data'!E539="", LOWER(TRIM('01_raw_data'!E539))="not available"), "Missing", '01_raw_data'!E539)</f>
        <v>09-27-1976</v>
      </c>
      <c r="F536" t="str">
        <f t="shared" si="8"/>
        <v>Needs Review</v>
      </c>
      <c r="G536" t="str">
        <f>_xlfn.XLOOKUP(UPPER(TRIM('01_raw_data'!F539)),'04_departments'!A539:A594,'04_departments'!C539:C594,"Needs Review")</f>
        <v>Needs Review</v>
      </c>
      <c r="H536" t="str">
        <f>_xlfn.XLOOKUP('01_clean_data'!G536, '04_departments'!$C$5:$C$60,'04_departments'!$D$5:$D$60,"Needs Review")</f>
        <v>Needs Review</v>
      </c>
      <c r="I536" t="str">
        <f>PROPER(TRIM('01_raw_data'!H539))</f>
        <v>Client Success Associate</v>
      </c>
      <c r="J536" t="str">
        <f>IFERROR(UPPER('01_raw_data'!I539), "")</f>
        <v>L2</v>
      </c>
      <c r="K536" t="str">
        <f>IFERROR(UPPER('01_raw_data'!J539), "")</f>
        <v>M005</v>
      </c>
      <c r="L536" t="str">
        <f>IFERROR(VLOOKUP(K536,'05_manager_mapping'!$A$5:$B$64,2), "Missing")</f>
        <v>Lucas Doyle</v>
      </c>
      <c r="M536" t="str">
        <f>IFERROR(_xlfn.XLOOKUP('01_raw_data'!L539,'06_location_master'!$B$5:$B$60,'06_location_master'!$C$5:$C$60), "Missing Location")</f>
        <v>Missing Location</v>
      </c>
      <c r="N536" t="str">
        <f>IFERROR(_xlfn.XLOOKUP(M536,'06_location_master'!$C$5:$C$60,'06_location_master'!$D$5:$D$60), "Missing Country")</f>
        <v>Missing Country</v>
      </c>
      <c r="O536" t="str">
        <f>IFERROR(_xlfn.XLOOKUP(M536,'06_location_master'!$C$5:$C$60,'06_location_master'!$E$5:$E$60), "Missing State")</f>
        <v>Missing State</v>
      </c>
      <c r="P536" s="17">
        <f>IFERROR(--'01_raw_data'!O539,"Missing Date")</f>
        <v>42802</v>
      </c>
      <c r="Q536" s="17" t="str">
        <f>IF(TRIM('01_raw_data'!P539)="","", IFERROR('01_raw_data'!P539, "check"))</f>
        <v/>
      </c>
      <c r="R536" t="str">
        <f>IFERROR(IF(OR(UPPER(TRIM('01_raw_data'!Q539))="A",UPPER(TRIM('01_raw_data'!Q539)="ACTVE"),UPPER(TRIM('01_raw_data'!Q539))="ACTIVE"), "Active", IF(OR(UPPER(TRIM('01_raw_data'!Q539)="INACTIVE"),UPPER(TRIM('01_raw_data'!Q539))="INACTVE"),"Inactive",IF(OR(UPPER(TRIM('01_raw_data'!Q539))="EXITED"), "Exited", IF(OR(UPPER(TRIM('01_raw_data'!Q539))="TERMINATED"), "Terminated", IF(OR(UPPER(TRIM('01_raw_data'!Q539))="LEFT"),"Left",IF(OR(UPPER(TRIM('01_raw_data'!Q539))="RESIGNED"),"Resigned")))))),"Check")</f>
        <v>Active</v>
      </c>
      <c r="S536" s="19">
        <f>IFERROR(IF(VALUE('01_raw_data'!R539)&gt;0,VALUE('01_raw_data'!R539),"Check"),"Check")</f>
        <v>45000</v>
      </c>
      <c r="T536" s="19">
        <f>IFERROR(IF(VALUE('01_raw_data'!S539)&gt;0, VALUE('01_raw_data'!S539), "Check"), "Check")</f>
        <v>2200</v>
      </c>
      <c r="U536">
        <f>IFERROR(VLOOKUP(UPPER(TRIM('01_raw_data'!T539)),'07_performance_master'!$A$5:$B$14,2,FALSE),"Check")</f>
        <v>3</v>
      </c>
      <c r="V536">
        <f>IFERROR(IF(VALUE('01_raw_data'!U539)&gt;0,VALUE('01_raw_data'!U539),"Check"),"Check")</f>
        <v>28</v>
      </c>
      <c r="W536">
        <f>IFERROR(IF(VALUE('01_raw_data'!V539)&gt;=0, VALUE('01_raw_data'!V539), "Check"), "Check")</f>
        <v>24</v>
      </c>
      <c r="X536">
        <f>IFERROR(IF(VALUE('01_raw_data'!W539)&gt;=0, VALUE('01_raw_data'!W539),"Check"), "Check")</f>
        <v>32</v>
      </c>
      <c r="Y536">
        <f>IFERROR(IF(AND(VALUE('01_raw_data'!X539)&gt;=0, VALUE('01_raw_data'!X539)&lt;=100), VALUE('01_raw_data'!X539), "Check"), "Check")</f>
        <v>63</v>
      </c>
      <c r="Z536" t="str">
        <f>IFERROR(IF(OR(UPPER(TRIM('01_raw_data'!Y539))="YES", UPPER(TRIM('01_raw_data'!Y539))="PROMOTED"),"Promoted", IF(OR(UPPER(TRIM('01_raw_data'!Y539))="NO",UPPER(TRIM('01_raw_data'!Y539))="NOT PROMOTED"), "Not Promoted", "Check")),"Check")</f>
        <v>Not Promoted</v>
      </c>
      <c r="AA536" t="str">
        <f>IFERROR(PROPER(TRIM('01_raw_data'!Z539)), "")</f>
        <v>Bachelor'S</v>
      </c>
      <c r="AB536" t="str">
        <f>IFERROR(PROPER(TRIM('01_raw_data'!AA539)),"")</f>
        <v>Employee Referral</v>
      </c>
      <c r="AC536" t="str">
        <f>IFERROR(IF(UPPER(TRIM('01_raw_data'!AB539))="HYBRID","Hybrid",IF(OR(UPPER(TRIM('01_raw_data'!AB539))="REMOTE",UPPER(TRIM('01_raw_data'!AB539))="WFH",UPPER(TRIM('01_raw_data'!AB539))="WORK FROM HOME"),"Remote",IF(OR(UPPER(TRIM('01_raw_data'!AB539))="ONSITE",UPPER(TRIM('01_raw_data'!AB539))="ON-SITE",UPPER(TRIM('01_raw_data'!AB539))="OFFICE"),"Office"))),"Check")</f>
        <v>Remote</v>
      </c>
      <c r="AD536" t="str">
        <f>IFERROR(VLOOKUP(UPPER(TRIM('01_raw_data'!AC539)),'09_cost_center'!$A$5:$E$19,1,FALSE), "Check")</f>
        <v>Check</v>
      </c>
      <c r="AE536" t="str">
        <f>IFERROR(IF(OR(UPPER(TRIM('01_raw_data'!AD539))="CONTRACT", UPPER(TRIM('01_raw_data'!AD539))="CONTRACTOR"), "Contract", IF(OR(PROPER(TRIM('01_raw_data'!AD539))="FTE", UPPER(TRIM('01_raw_data'!AD539))="FULL TIME", UPPER(TRIM('01_raw_data'!AD539))="FULL-TIME"), "Full Time", IF(OR(UPPER(TRIM('01_raw_data'!AD539))="INTERN", UPPER(TRIM('01_raw_data'!AD539))="INTERNSHIP"), "Intern", IF(OR(UPPER(TRIM('01_raw_data'!AD539))="PART TIME", UPPER(TRIM('01_raw_data'!AD539))="PART-TIME"), "Part Time")))), "Check")</f>
        <v>Full Time</v>
      </c>
      <c r="AF536">
        <f>IFERROR(IF(AND(VALUE('01_raw_data'!AE539)&gt;=0,VALUE('01_raw_data'!AE539)&lt;=100), VALUE('01_raw_data'!AE539), "Check"), "Check")</f>
        <v>56</v>
      </c>
    </row>
    <row r="537" spans="1:32" x14ac:dyDescent="0.2">
      <c r="A537" t="str">
        <f>"E"&amp;TEXT(VALUE(SUBSTITUTE(UPPER(TRIM('01_raw_data'!A540)),"E","")),"0000")</f>
        <v>E0536</v>
      </c>
      <c r="B537" t="str">
        <f>IF('01_raw_data'!B540="", "", PROPER(TRIM('01_raw_data'!B540)))</f>
        <v>Sem Smith</v>
      </c>
      <c r="C537" t="str">
        <f>_xlfn.XLOOKUP(PROPER(TRIM('01_raw_data'!C540)),'03_lookups'!$A$4:$A$9,'03_lookups'!$B$4:$B$9,"Needs Review")</f>
        <v>Female</v>
      </c>
      <c r="D537">
        <f>VALUE('01_raw_data'!D540)</f>
        <v>43</v>
      </c>
      <c r="E537" s="17">
        <f>IF(OR('01_raw_data'!E540="", LOWER(TRIM('01_raw_data'!E540))="not available"), "Missing", '01_raw_data'!E540)</f>
        <v>30391</v>
      </c>
      <c r="F537" t="str">
        <f t="shared" si="8"/>
        <v>Valid</v>
      </c>
      <c r="G537" t="str">
        <f>_xlfn.XLOOKUP(UPPER(TRIM('01_raw_data'!F540)),'04_departments'!A540:A595,'04_departments'!C540:C595,"Needs Review")</f>
        <v>Needs Review</v>
      </c>
      <c r="H537" t="str">
        <f>_xlfn.XLOOKUP('01_clean_data'!G537, '04_departments'!$C$5:$C$60,'04_departments'!$D$5:$D$60,"Needs Review")</f>
        <v>Needs Review</v>
      </c>
      <c r="I537" t="str">
        <f>PROPER(TRIM('01_raw_data'!H540))</f>
        <v>Corporate Strategy Manager</v>
      </c>
      <c r="J537" t="str">
        <f>IFERROR(UPPER('01_raw_data'!I540), "")</f>
        <v>L4</v>
      </c>
      <c r="K537" t="str">
        <f>IFERROR(UPPER('01_raw_data'!J540), "")</f>
        <v>M015</v>
      </c>
      <c r="L537" t="str">
        <f>IFERROR(VLOOKUP(K537,'05_manager_mapping'!$A$5:$B$64,2), "Missing")</f>
        <v>Lea Ryan</v>
      </c>
      <c r="M537" t="str">
        <f>IFERROR(_xlfn.XLOOKUP('01_raw_data'!L540,'06_location_master'!$B$5:$B$60,'06_location_master'!$C$5:$C$60), "Missing Location")</f>
        <v>London</v>
      </c>
      <c r="N537" t="str">
        <f>IFERROR(_xlfn.XLOOKUP(M537,'06_location_master'!$C$5:$C$60,'06_location_master'!$D$5:$D$60), "Missing Country")</f>
        <v>United Kingdom</v>
      </c>
      <c r="O537" t="str">
        <f>IFERROR(_xlfn.XLOOKUP(M537,'06_location_master'!$C$5:$C$60,'06_location_master'!$E$5:$E$60), "Missing State")</f>
        <v>England</v>
      </c>
      <c r="P537" s="17">
        <f>IFERROR(--'01_raw_data'!O540,"Missing Date")</f>
        <v>43210</v>
      </c>
      <c r="Q537" s="17" t="str">
        <f>IF(TRIM('01_raw_data'!P540)="","", IFERROR('01_raw_data'!P540, "check"))</f>
        <v/>
      </c>
      <c r="R537" t="str">
        <f>IFERROR(IF(OR(UPPER(TRIM('01_raw_data'!Q540))="A",UPPER(TRIM('01_raw_data'!Q540)="ACTVE"),UPPER(TRIM('01_raw_data'!Q540))="ACTIVE"), "Active", IF(OR(UPPER(TRIM('01_raw_data'!Q540)="INACTIVE"),UPPER(TRIM('01_raw_data'!Q540))="INACTVE"),"Inactive",IF(OR(UPPER(TRIM('01_raw_data'!Q540))="EXITED"), "Exited", IF(OR(UPPER(TRIM('01_raw_data'!Q540))="TERMINATED"), "Terminated", IF(OR(UPPER(TRIM('01_raw_data'!Q540))="LEFT"),"Left",IF(OR(UPPER(TRIM('01_raw_data'!Q540))="RESIGNED"),"Resigned")))))),"Check")</f>
        <v>Active</v>
      </c>
      <c r="S537" s="19">
        <f>IFERROR(IF(VALUE('01_raw_data'!R540)&gt;0,VALUE('01_raw_data'!R540),"Check"),"Check")</f>
        <v>128000</v>
      </c>
      <c r="T537" s="19">
        <f>IFERROR(IF(VALUE('01_raw_data'!S540)&gt;0, VALUE('01_raw_data'!S540), "Check"), "Check")</f>
        <v>6400</v>
      </c>
      <c r="U537">
        <f>IFERROR(VLOOKUP(UPPER(TRIM('01_raw_data'!T540)),'07_performance_master'!$A$5:$B$14,2,FALSE),"Check")</f>
        <v>3</v>
      </c>
      <c r="V537">
        <f>IFERROR(IF(VALUE('01_raw_data'!U540)&gt;0,VALUE('01_raw_data'!U540),"Check"),"Check")</f>
        <v>2</v>
      </c>
      <c r="W537">
        <f>IFERROR(IF(VALUE('01_raw_data'!V540)&gt;=0, VALUE('01_raw_data'!V540), "Check"), "Check")</f>
        <v>9</v>
      </c>
      <c r="X537">
        <f>IFERROR(IF(VALUE('01_raw_data'!W540)&gt;=0, VALUE('01_raw_data'!W540),"Check"), "Check")</f>
        <v>7</v>
      </c>
      <c r="Y537">
        <f>IFERROR(IF(AND(VALUE('01_raw_data'!X540)&gt;=0, VALUE('01_raw_data'!X540)&lt;=100), VALUE('01_raw_data'!X540), "Check"), "Check")</f>
        <v>59</v>
      </c>
      <c r="Z537" t="str">
        <f>IFERROR(IF(OR(UPPER(TRIM('01_raw_data'!Y540))="YES", UPPER(TRIM('01_raw_data'!Y540))="PROMOTED"),"Promoted", IF(OR(UPPER(TRIM('01_raw_data'!Y540))="NO",UPPER(TRIM('01_raw_data'!Y540))="NOT PROMOTED"), "Not Promoted", "Check")),"Check")</f>
        <v>Not Promoted</v>
      </c>
      <c r="AA537" t="str">
        <f>IFERROR(PROPER(TRIM('01_raw_data'!Z540)), "")</f>
        <v>Master'S</v>
      </c>
      <c r="AB537" t="str">
        <f>IFERROR(PROPER(TRIM('01_raw_data'!AA540)),"")</f>
        <v>Internal Transfer</v>
      </c>
      <c r="AC537" t="str">
        <f>IFERROR(IF(UPPER(TRIM('01_raw_data'!AB540))="HYBRID","Hybrid",IF(OR(UPPER(TRIM('01_raw_data'!AB540))="REMOTE",UPPER(TRIM('01_raw_data'!AB540))="WFH",UPPER(TRIM('01_raw_data'!AB540))="WORK FROM HOME"),"Remote",IF(OR(UPPER(TRIM('01_raw_data'!AB540))="ONSITE",UPPER(TRIM('01_raw_data'!AB540))="ON-SITE",UPPER(TRIM('01_raw_data'!AB540))="OFFICE"),"Office"))),"Check")</f>
        <v>Hybrid</v>
      </c>
      <c r="AD537" t="str">
        <f>IFERROR(VLOOKUP(UPPER(TRIM('01_raw_data'!AC540)),'09_cost_center'!$A$5:$E$19,1,FALSE), "Check")</f>
        <v>EU-CC303</v>
      </c>
      <c r="AE537" t="str">
        <f>IFERROR(IF(OR(UPPER(TRIM('01_raw_data'!AD540))="CONTRACT", UPPER(TRIM('01_raw_data'!AD540))="CONTRACTOR"), "Contract", IF(OR(PROPER(TRIM('01_raw_data'!AD540))="FTE", UPPER(TRIM('01_raw_data'!AD540))="FULL TIME", UPPER(TRIM('01_raw_data'!AD540))="FULL-TIME"), "Full Time", IF(OR(UPPER(TRIM('01_raw_data'!AD540))="INTERN", UPPER(TRIM('01_raw_data'!AD540))="INTERNSHIP"), "Intern", IF(OR(UPPER(TRIM('01_raw_data'!AD540))="PART TIME", UPPER(TRIM('01_raw_data'!AD540))="PART-TIME"), "Part Time")))), "Check")</f>
        <v>Full Time</v>
      </c>
      <c r="AF537">
        <f>IFERROR(IF(AND(VALUE('01_raw_data'!AE540)&gt;=0,VALUE('01_raw_data'!AE540)&lt;=100), VALUE('01_raw_data'!AE540), "Check"), "Check")</f>
        <v>54.6</v>
      </c>
    </row>
    <row r="538" spans="1:32" x14ac:dyDescent="0.2">
      <c r="A538" t="str">
        <f>"E"&amp;TEXT(VALUE(SUBSTITUTE(UPPER(TRIM('01_raw_data'!A541)),"E","")),"0000")</f>
        <v>E0537</v>
      </c>
      <c r="B538" t="str">
        <f>IF('01_raw_data'!B541="", "", PROPER(TRIM('01_raw_data'!B541)))</f>
        <v>Andrea Szymanski</v>
      </c>
      <c r="C538" t="str">
        <f>_xlfn.XLOOKUP(PROPER(TRIM('01_raw_data'!C541)),'03_lookups'!$A$4:$A$9,'03_lookups'!$B$4:$B$9,"Needs Review")</f>
        <v>Male</v>
      </c>
      <c r="D538">
        <f>VALUE('01_raw_data'!D541)</f>
        <v>34</v>
      </c>
      <c r="E538" s="17">
        <f>IF(OR('01_raw_data'!E541="", LOWER(TRIM('01_raw_data'!E541))="not available"), "Missing", '01_raw_data'!E541)</f>
        <v>33520</v>
      </c>
      <c r="F538" t="str">
        <f t="shared" si="8"/>
        <v>Valid</v>
      </c>
      <c r="G538" t="str">
        <f>_xlfn.XLOOKUP(UPPER(TRIM('01_raw_data'!F541)),'04_departments'!A541:A596,'04_departments'!C541:C596,"Needs Review")</f>
        <v>Needs Review</v>
      </c>
      <c r="H538" t="str">
        <f>_xlfn.XLOOKUP('01_clean_data'!G538, '04_departments'!$C$5:$C$60,'04_departments'!$D$5:$D$60,"Needs Review")</f>
        <v>Needs Review</v>
      </c>
      <c r="I538" t="str">
        <f>PROPER(TRIM('01_raw_data'!H541))</f>
        <v>Data Scientist</v>
      </c>
      <c r="J538" t="str">
        <f>IFERROR(UPPER('01_raw_data'!I541), "")</f>
        <v>L1</v>
      </c>
      <c r="K538" t="str">
        <f>IFERROR(UPPER('01_raw_data'!J541), "")</f>
        <v>M003</v>
      </c>
      <c r="L538" t="str">
        <f>IFERROR(VLOOKUP(K538,'05_manager_mapping'!$A$5:$B$64,2), "Missing")</f>
        <v>Sarah Lopez</v>
      </c>
      <c r="M538" t="str">
        <f>IFERROR(_xlfn.XLOOKUP('01_raw_data'!L541,'06_location_master'!$B$5:$B$60,'06_location_master'!$C$5:$C$60), "Missing Location")</f>
        <v>Stockholm</v>
      </c>
      <c r="N538" t="str">
        <f>IFERROR(_xlfn.XLOOKUP(M538,'06_location_master'!$C$5:$C$60,'06_location_master'!$D$5:$D$60), "Missing Country")</f>
        <v>Sweden</v>
      </c>
      <c r="O538" t="str">
        <f>IFERROR(_xlfn.XLOOKUP(M538,'06_location_master'!$C$5:$C$60,'06_location_master'!$E$5:$E$60), "Missing State")</f>
        <v>Stockholm County</v>
      </c>
      <c r="P538" s="17">
        <f>IFERROR(--'01_raw_data'!O541,"Missing Date")</f>
        <v>44523</v>
      </c>
      <c r="Q538" s="17" t="str">
        <f>IF(TRIM('01_raw_data'!P541)="","", IFERROR('01_raw_data'!P541, "check"))</f>
        <v/>
      </c>
      <c r="R538" t="str">
        <f>IFERROR(IF(OR(UPPER(TRIM('01_raw_data'!Q541))="A",UPPER(TRIM('01_raw_data'!Q541)="ACTVE"),UPPER(TRIM('01_raw_data'!Q541))="ACTIVE"), "Active", IF(OR(UPPER(TRIM('01_raw_data'!Q541)="INACTIVE"),UPPER(TRIM('01_raw_data'!Q541))="INACTVE"),"Inactive",IF(OR(UPPER(TRIM('01_raw_data'!Q541))="EXITED"), "Exited", IF(OR(UPPER(TRIM('01_raw_data'!Q541))="TERMINATED"), "Terminated", IF(OR(UPPER(TRIM('01_raw_data'!Q541))="LEFT"),"Left",IF(OR(UPPER(TRIM('01_raw_data'!Q541))="RESIGNED"),"Resigned")))))),"Check")</f>
        <v>Active</v>
      </c>
      <c r="S538" s="19">
        <f>IFERROR(IF(VALUE('01_raw_data'!R541)&gt;0,VALUE('01_raw_data'!R541),"Check"),"Check")</f>
        <v>45000</v>
      </c>
      <c r="T538" s="19">
        <f>IFERROR(IF(VALUE('01_raw_data'!S541)&gt;0, VALUE('01_raw_data'!S541), "Check"), "Check")</f>
        <v>900</v>
      </c>
      <c r="U538">
        <f>IFERROR(VLOOKUP(UPPER(TRIM('01_raw_data'!T541)),'07_performance_master'!$A$5:$B$14,2,FALSE),"Check")</f>
        <v>2</v>
      </c>
      <c r="V538">
        <f>IFERROR(IF(VALUE('01_raw_data'!U541)&gt;0,VALUE('01_raw_data'!U541),"Check"),"Check")</f>
        <v>35</v>
      </c>
      <c r="W538">
        <f>IFERROR(IF(VALUE('01_raw_data'!V541)&gt;=0, VALUE('01_raw_data'!V541), "Check"), "Check")</f>
        <v>10</v>
      </c>
      <c r="X538">
        <f>IFERROR(IF(VALUE('01_raw_data'!W541)&gt;=0, VALUE('01_raw_data'!W541),"Check"), "Check")</f>
        <v>15</v>
      </c>
      <c r="Y538">
        <f>IFERROR(IF(AND(VALUE('01_raw_data'!X541)&gt;=0, VALUE('01_raw_data'!X541)&lt;=100), VALUE('01_raw_data'!X541), "Check"), "Check")</f>
        <v>67</v>
      </c>
      <c r="Z538" t="str">
        <f>IFERROR(IF(OR(UPPER(TRIM('01_raw_data'!Y541))="YES", UPPER(TRIM('01_raw_data'!Y541))="PROMOTED"),"Promoted", IF(OR(UPPER(TRIM('01_raw_data'!Y541))="NO",UPPER(TRIM('01_raw_data'!Y541))="NOT PROMOTED"), "Not Promoted", "Check")),"Check")</f>
        <v>Not Promoted</v>
      </c>
      <c r="AA538" t="str">
        <f>IFERROR(PROPER(TRIM('01_raw_data'!Z541)), "")</f>
        <v>Mba</v>
      </c>
      <c r="AB538" t="str">
        <f>IFERROR(PROPER(TRIM('01_raw_data'!AA541)),"")</f>
        <v>Internal Transfer</v>
      </c>
      <c r="AC538" t="str">
        <f>IFERROR(IF(UPPER(TRIM('01_raw_data'!AB541))="HYBRID","Hybrid",IF(OR(UPPER(TRIM('01_raw_data'!AB541))="REMOTE",UPPER(TRIM('01_raw_data'!AB541))="WFH",UPPER(TRIM('01_raw_data'!AB541))="WORK FROM HOME"),"Remote",IF(OR(UPPER(TRIM('01_raw_data'!AB541))="ONSITE",UPPER(TRIM('01_raw_data'!AB541))="ON-SITE",UPPER(TRIM('01_raw_data'!AB541))="OFFICE"),"Office"))),"Check")</f>
        <v>Remote</v>
      </c>
      <c r="AD538" t="str">
        <f>IFERROR(VLOOKUP(UPPER(TRIM('01_raw_data'!AC541)),'09_cost_center'!$A$5:$E$19,1,FALSE), "Check")</f>
        <v>EU-CC103</v>
      </c>
      <c r="AE538" t="str">
        <f>IFERROR(IF(OR(UPPER(TRIM('01_raw_data'!AD541))="CONTRACT", UPPER(TRIM('01_raw_data'!AD541))="CONTRACTOR"), "Contract", IF(OR(PROPER(TRIM('01_raw_data'!AD541))="FTE", UPPER(TRIM('01_raw_data'!AD541))="FULL TIME", UPPER(TRIM('01_raw_data'!AD541))="FULL-TIME"), "Full Time", IF(OR(UPPER(TRIM('01_raw_data'!AD541))="INTERN", UPPER(TRIM('01_raw_data'!AD541))="INTERNSHIP"), "Intern", IF(OR(UPPER(TRIM('01_raw_data'!AD541))="PART TIME", UPPER(TRIM('01_raw_data'!AD541))="PART-TIME"), "Part Time")))), "Check")</f>
        <v>Full Time</v>
      </c>
      <c r="AF538">
        <f>IFERROR(IF(AND(VALUE('01_raw_data'!AE541)&gt;=0,VALUE('01_raw_data'!AE541)&lt;=100), VALUE('01_raw_data'!AE541), "Check"), "Check")</f>
        <v>52.7</v>
      </c>
    </row>
    <row r="539" spans="1:32" x14ac:dyDescent="0.2">
      <c r="A539" t="str">
        <f>"E"&amp;TEXT(VALUE(SUBSTITUTE(UPPER(TRIM('01_raw_data'!A542)),"E","")),"0000")</f>
        <v>E0538</v>
      </c>
      <c r="B539" t="str">
        <f>IF('01_raw_data'!B542="", "", PROPER(TRIM('01_raw_data'!B542)))</f>
        <v>Matteo Meijer</v>
      </c>
      <c r="C539" t="str">
        <f>_xlfn.XLOOKUP(PROPER(TRIM('01_raw_data'!C542)),'03_lookups'!$A$4:$A$9,'03_lookups'!$B$4:$B$9,"Needs Review")</f>
        <v>Female</v>
      </c>
      <c r="D539">
        <f>VALUE('01_raw_data'!D542)</f>
        <v>40</v>
      </c>
      <c r="E539" s="17">
        <f>IF(OR('01_raw_data'!E542="", LOWER(TRIM('01_raw_data'!E542))="not available"), "Missing", '01_raw_data'!E542)</f>
        <v>31286</v>
      </c>
      <c r="F539" t="str">
        <f t="shared" si="8"/>
        <v>Valid</v>
      </c>
      <c r="G539" t="str">
        <f>_xlfn.XLOOKUP(UPPER(TRIM('01_raw_data'!F542)),'04_departments'!A542:A597,'04_departments'!C542:C597,"Needs Review")</f>
        <v>Needs Review</v>
      </c>
      <c r="H539" t="str">
        <f>_xlfn.XLOOKUP('01_clean_data'!G539, '04_departments'!$C$5:$C$60,'04_departments'!$D$5:$D$60,"Needs Review")</f>
        <v>Needs Review</v>
      </c>
      <c r="I539" t="str">
        <f>PROPER(TRIM('01_raw_data'!H542))</f>
        <v>Data Scientist</v>
      </c>
      <c r="J539" t="str">
        <f>IFERROR(UPPER('01_raw_data'!I542), "")</f>
        <v>L4</v>
      </c>
      <c r="K539" t="str">
        <f>IFERROR(UPPER('01_raw_data'!J542), "")</f>
        <v>M020</v>
      </c>
      <c r="L539" t="str">
        <f>IFERROR(VLOOKUP(K539,'05_manager_mapping'!$A$5:$B$64,2), "Missing")</f>
        <v>Alessandro Lewandowski</v>
      </c>
      <c r="M539" t="str">
        <f>IFERROR(_xlfn.XLOOKUP('01_raw_data'!L542,'06_location_master'!$B$5:$B$60,'06_location_master'!$C$5:$C$60), "Missing Location")</f>
        <v>Missing Location</v>
      </c>
      <c r="N539" t="str">
        <f>IFERROR(_xlfn.XLOOKUP(M539,'06_location_master'!$C$5:$C$60,'06_location_master'!$D$5:$D$60), "Missing Country")</f>
        <v>Missing Country</v>
      </c>
      <c r="O539" t="str">
        <f>IFERROR(_xlfn.XLOOKUP(M539,'06_location_master'!$C$5:$C$60,'06_location_master'!$E$5:$E$60), "Missing State")</f>
        <v>Missing State</v>
      </c>
      <c r="P539" s="17">
        <f>IFERROR(--'01_raw_data'!O542,"Missing Date")</f>
        <v>44780</v>
      </c>
      <c r="Q539" s="17" t="str">
        <f>IF(TRIM('01_raw_data'!P542)="","", IFERROR('01_raw_data'!P542, "check"))</f>
        <v/>
      </c>
      <c r="R539" t="str">
        <f>IFERROR(IF(OR(UPPER(TRIM('01_raw_data'!Q542))="A",UPPER(TRIM('01_raw_data'!Q542)="ACTVE"),UPPER(TRIM('01_raw_data'!Q542))="ACTIVE"), "Active", IF(OR(UPPER(TRIM('01_raw_data'!Q542)="INACTIVE"),UPPER(TRIM('01_raw_data'!Q542))="INACTVE"),"Inactive",IF(OR(UPPER(TRIM('01_raw_data'!Q542))="EXITED"), "Exited", IF(OR(UPPER(TRIM('01_raw_data'!Q542))="TERMINATED"), "Terminated", IF(OR(UPPER(TRIM('01_raw_data'!Q542))="LEFT"),"Left",IF(OR(UPPER(TRIM('01_raw_data'!Q542))="RESIGNED"),"Resigned")))))),"Check")</f>
        <v>Active</v>
      </c>
      <c r="S539" s="19">
        <f>IFERROR(IF(VALUE('01_raw_data'!R542)&gt;0,VALUE('01_raw_data'!R542),"Check"),"Check")</f>
        <v>113000</v>
      </c>
      <c r="T539" s="19">
        <f>IFERROR(IF(VALUE('01_raw_data'!S542)&gt;0, VALUE('01_raw_data'!S542), "Check"), "Check")</f>
        <v>5600</v>
      </c>
      <c r="U539">
        <f>IFERROR(VLOOKUP(UPPER(TRIM('01_raw_data'!T542)),'07_performance_master'!$A$5:$B$14,2,FALSE),"Check")</f>
        <v>3</v>
      </c>
      <c r="V539">
        <f>IFERROR(IF(VALUE('01_raw_data'!U542)&gt;0,VALUE('01_raw_data'!U542),"Check"),"Check")</f>
        <v>30</v>
      </c>
      <c r="W539">
        <f>IFERROR(IF(VALUE('01_raw_data'!V542)&gt;=0, VALUE('01_raw_data'!V542), "Check"), "Check")</f>
        <v>18</v>
      </c>
      <c r="X539">
        <f>IFERROR(IF(VALUE('01_raw_data'!W542)&gt;=0, VALUE('01_raw_data'!W542),"Check"), "Check")</f>
        <v>14</v>
      </c>
      <c r="Y539">
        <f>IFERROR(IF(AND(VALUE('01_raw_data'!X542)&gt;=0, VALUE('01_raw_data'!X542)&lt;=100), VALUE('01_raw_data'!X542), "Check"), "Check")</f>
        <v>57</v>
      </c>
      <c r="Z539" t="str">
        <f>IFERROR(IF(OR(UPPER(TRIM('01_raw_data'!Y542))="YES", UPPER(TRIM('01_raw_data'!Y542))="PROMOTED"),"Promoted", IF(OR(UPPER(TRIM('01_raw_data'!Y542))="NO",UPPER(TRIM('01_raw_data'!Y542))="NOT PROMOTED"), "Not Promoted", "Check")),"Check")</f>
        <v>Not Promoted</v>
      </c>
      <c r="AA539" t="str">
        <f>IFERROR(PROPER(TRIM('01_raw_data'!Z542)), "")</f>
        <v>Master'S</v>
      </c>
      <c r="AB539" t="str">
        <f>IFERROR(PROPER(TRIM('01_raw_data'!AA542)),"")</f>
        <v>Employee Referral</v>
      </c>
      <c r="AC539" t="str">
        <f>IFERROR(IF(UPPER(TRIM('01_raw_data'!AB542))="HYBRID","Hybrid",IF(OR(UPPER(TRIM('01_raw_data'!AB542))="REMOTE",UPPER(TRIM('01_raw_data'!AB542))="WFH",UPPER(TRIM('01_raw_data'!AB542))="WORK FROM HOME"),"Remote",IF(OR(UPPER(TRIM('01_raw_data'!AB542))="ONSITE",UPPER(TRIM('01_raw_data'!AB542))="ON-SITE",UPPER(TRIM('01_raw_data'!AB542))="OFFICE"),"Office"))),"Check")</f>
        <v>Hybrid</v>
      </c>
      <c r="AD539" t="str">
        <f>IFERROR(VLOOKUP(UPPER(TRIM('01_raw_data'!AC542)),'09_cost_center'!$A$5:$E$19,1,FALSE), "Check")</f>
        <v>EU-CC103</v>
      </c>
      <c r="AE539" t="str">
        <f>IFERROR(IF(OR(UPPER(TRIM('01_raw_data'!AD542))="CONTRACT", UPPER(TRIM('01_raw_data'!AD542))="CONTRACTOR"), "Contract", IF(OR(PROPER(TRIM('01_raw_data'!AD542))="FTE", UPPER(TRIM('01_raw_data'!AD542))="FULL TIME", UPPER(TRIM('01_raw_data'!AD542))="FULL-TIME"), "Full Time", IF(OR(UPPER(TRIM('01_raw_data'!AD542))="INTERN", UPPER(TRIM('01_raw_data'!AD542))="INTERNSHIP"), "Intern", IF(OR(UPPER(TRIM('01_raw_data'!AD542))="PART TIME", UPPER(TRIM('01_raw_data'!AD542))="PART-TIME"), "Part Time")))), "Check")</f>
        <v>Full Time</v>
      </c>
      <c r="AF539">
        <f>IFERROR(IF(AND(VALUE('01_raw_data'!AE542)&gt;=0,VALUE('01_raw_data'!AE542)&lt;=100), VALUE('01_raw_data'!AE542), "Check"), "Check")</f>
        <v>57.5</v>
      </c>
    </row>
    <row r="540" spans="1:32" x14ac:dyDescent="0.2">
      <c r="A540" t="str">
        <f>"E"&amp;TEXT(VALUE(SUBSTITUTE(UPPER(TRIM('01_raw_data'!A543)),"E","")),"0000")</f>
        <v>E0539</v>
      </c>
      <c r="B540" t="str">
        <f>IF('01_raw_data'!B543="", "", PROPER(TRIM('01_raw_data'!B543)))</f>
        <v>Aurora Costa</v>
      </c>
      <c r="C540" t="str">
        <f>_xlfn.XLOOKUP(PROPER(TRIM('01_raw_data'!C543)),'03_lookups'!$A$4:$A$9,'03_lookups'!$B$4:$B$9,"Needs Review")</f>
        <v>Male</v>
      </c>
      <c r="D540">
        <f>VALUE('01_raw_data'!D543)</f>
        <v>60</v>
      </c>
      <c r="E540" s="17" t="str">
        <f>IF(OR('01_raw_data'!E543="", LOWER(TRIM('01_raw_data'!E543))="not available"), "Missing", '01_raw_data'!E543)</f>
        <v>24/05/1966</v>
      </c>
      <c r="F540" t="str">
        <f t="shared" si="8"/>
        <v>Needs Review</v>
      </c>
      <c r="G540" t="str">
        <f>_xlfn.XLOOKUP(UPPER(TRIM('01_raw_data'!F543)),'04_departments'!A543:A598,'04_departments'!C543:C598,"Needs Review")</f>
        <v>Needs Review</v>
      </c>
      <c r="H540" t="str">
        <f>_xlfn.XLOOKUP('01_clean_data'!G540, '04_departments'!$C$5:$C$60,'04_departments'!$D$5:$D$60,"Needs Review")</f>
        <v>Needs Review</v>
      </c>
      <c r="I540" t="str">
        <f>PROPER(TRIM('01_raw_data'!H543))</f>
        <v>Talent Acquisition Specialist</v>
      </c>
      <c r="J540" t="str">
        <f>IFERROR(UPPER('01_raw_data'!I543), "")</f>
        <v>L3</v>
      </c>
      <c r="K540" t="str">
        <f>IFERROR(UPPER('01_raw_data'!J543), "")</f>
        <v>M033</v>
      </c>
      <c r="L540" t="str">
        <f>IFERROR(VLOOKUP(K540,'05_manager_mapping'!$A$5:$B$64,2), "Missing")</f>
        <v>Pieter Perez</v>
      </c>
      <c r="M540" t="str">
        <f>IFERROR(_xlfn.XLOOKUP('01_raw_data'!L543,'06_location_master'!$B$5:$B$60,'06_location_master'!$C$5:$C$60), "Missing Location")</f>
        <v>Gothenburg</v>
      </c>
      <c r="N540" t="str">
        <f>IFERROR(_xlfn.XLOOKUP(M540,'06_location_master'!$C$5:$C$60,'06_location_master'!$D$5:$D$60), "Missing Country")</f>
        <v>Sweden</v>
      </c>
      <c r="O540" t="str">
        <f>IFERROR(_xlfn.XLOOKUP(M540,'06_location_master'!$C$5:$C$60,'06_location_master'!$E$5:$E$60), "Missing State")</f>
        <v>Vastra Gotaland</v>
      </c>
      <c r="P540" s="17">
        <f>IFERROR(--'01_raw_data'!O543,"Missing Date")</f>
        <v>42374</v>
      </c>
      <c r="Q540" s="17" t="str">
        <f>IF(TRIM('01_raw_data'!P543)="","", IFERROR('01_raw_data'!P543, "check"))</f>
        <v/>
      </c>
      <c r="R540" t="str">
        <f>IFERROR(IF(OR(UPPER(TRIM('01_raw_data'!Q543))="A",UPPER(TRIM('01_raw_data'!Q543)="ACTVE"),UPPER(TRIM('01_raw_data'!Q543))="ACTIVE"), "Active", IF(OR(UPPER(TRIM('01_raw_data'!Q543)="INACTIVE"),UPPER(TRIM('01_raw_data'!Q543))="INACTVE"),"Inactive",IF(OR(UPPER(TRIM('01_raw_data'!Q543))="EXITED"), "Exited", IF(OR(UPPER(TRIM('01_raw_data'!Q543))="TERMINATED"), "Terminated", IF(OR(UPPER(TRIM('01_raw_data'!Q543))="LEFT"),"Left",IF(OR(UPPER(TRIM('01_raw_data'!Q543))="RESIGNED"),"Resigned")))))),"Check")</f>
        <v>Active</v>
      </c>
      <c r="S540" s="19">
        <f>IFERROR(IF(VALUE('01_raw_data'!R543)&gt;0,VALUE('01_raw_data'!R543),"Check"),"Check")</f>
        <v>84000</v>
      </c>
      <c r="T540" s="19">
        <f>IFERROR(IF(VALUE('01_raw_data'!S543)&gt;0, VALUE('01_raw_data'!S543), "Check"), "Check")</f>
        <v>11800</v>
      </c>
      <c r="U540">
        <f>IFERROR(VLOOKUP(UPPER(TRIM('01_raw_data'!T543)),'07_performance_master'!$A$5:$B$14,2,FALSE),"Check")</f>
        <v>5</v>
      </c>
      <c r="V540">
        <f>IFERROR(IF(VALUE('01_raw_data'!U543)&gt;0,VALUE('01_raw_data'!U543),"Check"),"Check")</f>
        <v>19</v>
      </c>
      <c r="W540">
        <f>IFERROR(IF(VALUE('01_raw_data'!V543)&gt;=0, VALUE('01_raw_data'!V543), "Check"), "Check")</f>
        <v>18</v>
      </c>
      <c r="X540">
        <f>IFERROR(IF(VALUE('01_raw_data'!W543)&gt;=0, VALUE('01_raw_data'!W543),"Check"), "Check")</f>
        <v>6</v>
      </c>
      <c r="Y540">
        <f>IFERROR(IF(AND(VALUE('01_raw_data'!X543)&gt;=0, VALUE('01_raw_data'!X543)&lt;=100), VALUE('01_raw_data'!X543), "Check"), "Check")</f>
        <v>67</v>
      </c>
      <c r="Z540" t="str">
        <f>IFERROR(IF(OR(UPPER(TRIM('01_raw_data'!Y543))="YES", UPPER(TRIM('01_raw_data'!Y543))="PROMOTED"),"Promoted", IF(OR(UPPER(TRIM('01_raw_data'!Y543))="NO",UPPER(TRIM('01_raw_data'!Y543))="NOT PROMOTED"), "Not Promoted", "Check")),"Check")</f>
        <v>Promoted</v>
      </c>
      <c r="AA540" t="str">
        <f>IFERROR(PROPER(TRIM('01_raw_data'!Z543)), "")</f>
        <v>Bachelor'S</v>
      </c>
      <c r="AB540" t="str">
        <f>IFERROR(PROPER(TRIM('01_raw_data'!AA543)),"")</f>
        <v>Employee Referral</v>
      </c>
      <c r="AC540" t="str">
        <f>IFERROR(IF(UPPER(TRIM('01_raw_data'!AB543))="HYBRID","Hybrid",IF(OR(UPPER(TRIM('01_raw_data'!AB543))="REMOTE",UPPER(TRIM('01_raw_data'!AB543))="WFH",UPPER(TRIM('01_raw_data'!AB543))="WORK FROM HOME"),"Remote",IF(OR(UPPER(TRIM('01_raw_data'!AB543))="ONSITE",UPPER(TRIM('01_raw_data'!AB543))="ON-SITE",UPPER(TRIM('01_raw_data'!AB543))="OFFICE"),"Office"))),"Check")</f>
        <v>Hybrid</v>
      </c>
      <c r="AD540" t="str">
        <f>IFERROR(VLOOKUP(UPPER(TRIM('01_raw_data'!AC543)),'09_cost_center'!$A$5:$E$19,1,FALSE), "Check")</f>
        <v>EU-CC302</v>
      </c>
      <c r="AE540" t="str">
        <f>IFERROR(IF(OR(UPPER(TRIM('01_raw_data'!AD543))="CONTRACT", UPPER(TRIM('01_raw_data'!AD543))="CONTRACTOR"), "Contract", IF(OR(PROPER(TRIM('01_raw_data'!AD543))="FTE", UPPER(TRIM('01_raw_data'!AD543))="FULL TIME", UPPER(TRIM('01_raw_data'!AD543))="FULL-TIME"), "Full Time", IF(OR(UPPER(TRIM('01_raw_data'!AD543))="INTERN", UPPER(TRIM('01_raw_data'!AD543))="INTERNSHIP"), "Intern", IF(OR(UPPER(TRIM('01_raw_data'!AD543))="PART TIME", UPPER(TRIM('01_raw_data'!AD543))="PART-TIME"), "Part Time")))), "Check")</f>
        <v>Full Time</v>
      </c>
      <c r="AF540">
        <f>IFERROR(IF(AND(VALUE('01_raw_data'!AE543)&gt;=0,VALUE('01_raw_data'!AE543)&lt;=100), VALUE('01_raw_data'!AE543), "Check"), "Check")</f>
        <v>80.2</v>
      </c>
    </row>
    <row r="541" spans="1:32" x14ac:dyDescent="0.2">
      <c r="A541" t="str">
        <f>"E"&amp;TEXT(VALUE(SUBSTITUTE(UPPER(TRIM('01_raw_data'!A544)),"E","")),"0000")</f>
        <v>E0540</v>
      </c>
      <c r="B541" t="str">
        <f>IF('01_raw_data'!B544="", "", PROPER(TRIM('01_raw_data'!B544)))</f>
        <v>Mikolaj Smith</v>
      </c>
      <c r="C541" t="str">
        <f>_xlfn.XLOOKUP(PROPER(TRIM('01_raw_data'!C544)),'03_lookups'!$A$4:$A$9,'03_lookups'!$B$4:$B$9,"Needs Review")</f>
        <v>Female</v>
      </c>
      <c r="D541">
        <f>VALUE('01_raw_data'!D544)</f>
        <v>23</v>
      </c>
      <c r="E541" s="17">
        <f>IF(OR('01_raw_data'!E544="", LOWER(TRIM('01_raw_data'!E544))="not available"), "Missing", '01_raw_data'!E544)</f>
        <v>37561</v>
      </c>
      <c r="F541" t="str">
        <f t="shared" si="8"/>
        <v>Valid</v>
      </c>
      <c r="G541" t="str">
        <f>_xlfn.XLOOKUP(UPPER(TRIM('01_raw_data'!F544)),'04_departments'!A544:A599,'04_departments'!C544:C599,"Needs Review")</f>
        <v>Needs Review</v>
      </c>
      <c r="H541" t="str">
        <f>_xlfn.XLOOKUP('01_clean_data'!G541, '04_departments'!$C$5:$C$60,'04_departments'!$D$5:$D$60,"Needs Review")</f>
        <v>Needs Review</v>
      </c>
      <c r="I541" t="str">
        <f>PROPER(TRIM('01_raw_data'!H544))</f>
        <v>Platform Engineer</v>
      </c>
      <c r="J541" t="str">
        <f>IFERROR(UPPER('01_raw_data'!I544), "")</f>
        <v>L2</v>
      </c>
      <c r="K541" t="str">
        <f>IFERROR(UPPER('01_raw_data'!J544), "")</f>
        <v>M039</v>
      </c>
      <c r="L541" t="str">
        <f>IFERROR(VLOOKUP(K541,'05_manager_mapping'!$A$5:$B$64,2), "Missing")</f>
        <v>Freya Martinez</v>
      </c>
      <c r="M541" t="str">
        <f>IFERROR(_xlfn.XLOOKUP('01_raw_data'!L544,'06_location_master'!$B$5:$B$60,'06_location_master'!$C$5:$C$60), "Missing Location")</f>
        <v>Eindhoven</v>
      </c>
      <c r="N541" t="str">
        <f>IFERROR(_xlfn.XLOOKUP(M541,'06_location_master'!$C$5:$C$60,'06_location_master'!$D$5:$D$60), "Missing Country")</f>
        <v>Netherlands</v>
      </c>
      <c r="O541" t="str">
        <f>IFERROR(_xlfn.XLOOKUP(M541,'06_location_master'!$C$5:$C$60,'06_location_master'!$E$5:$E$60), "Missing State")</f>
        <v>North Brabant</v>
      </c>
      <c r="P541" s="17">
        <f>IFERROR(--'01_raw_data'!O544,"Missing Date")</f>
        <v>43253</v>
      </c>
      <c r="Q541" s="17" t="str">
        <f>IF(TRIM('01_raw_data'!P544)="","", IFERROR('01_raw_data'!P544, "check"))</f>
        <v>2019/05/24</v>
      </c>
      <c r="R541" t="str">
        <f>IFERROR(IF(OR(UPPER(TRIM('01_raw_data'!Q544))="A",UPPER(TRIM('01_raw_data'!Q544)="ACTVE"),UPPER(TRIM('01_raw_data'!Q544))="ACTIVE"), "Active", IF(OR(UPPER(TRIM('01_raw_data'!Q544)="INACTIVE"),UPPER(TRIM('01_raw_data'!Q544))="INACTVE"),"Inactive",IF(OR(UPPER(TRIM('01_raw_data'!Q544))="EXITED"), "Exited", IF(OR(UPPER(TRIM('01_raw_data'!Q544))="TERMINATED"), "Terminated", IF(OR(UPPER(TRIM('01_raw_data'!Q544))="LEFT"),"Left",IF(OR(UPPER(TRIM('01_raw_data'!Q544))="RESIGNED"),"Resigned")))))),"Check")</f>
        <v>Exited</v>
      </c>
      <c r="S541" s="19">
        <f>IFERROR(IF(VALUE('01_raw_data'!R544)&gt;0,VALUE('01_raw_data'!R544),"Check"),"Check")</f>
        <v>52000</v>
      </c>
      <c r="T541" s="19">
        <f>IFERROR(IF(VALUE('01_raw_data'!S544)&gt;0, VALUE('01_raw_data'!S544), "Check"), "Check")</f>
        <v>2600</v>
      </c>
      <c r="U541">
        <f>IFERROR(VLOOKUP(UPPER(TRIM('01_raw_data'!T544)),'07_performance_master'!$A$5:$B$14,2,FALSE),"Check")</f>
        <v>3</v>
      </c>
      <c r="V541">
        <f>IFERROR(IF(VALUE('01_raw_data'!U544)&gt;0,VALUE('01_raw_data'!U544),"Check"),"Check")</f>
        <v>37</v>
      </c>
      <c r="W541">
        <f>IFERROR(IF(VALUE('01_raw_data'!V544)&gt;=0, VALUE('01_raw_data'!V544), "Check"), "Check")</f>
        <v>29</v>
      </c>
      <c r="X541">
        <f>IFERROR(IF(VALUE('01_raw_data'!W544)&gt;=0, VALUE('01_raw_data'!W544),"Check"), "Check")</f>
        <v>8</v>
      </c>
      <c r="Y541">
        <f>IFERROR(IF(AND(VALUE('01_raw_data'!X544)&gt;=0, VALUE('01_raw_data'!X544)&lt;=100), VALUE('01_raw_data'!X544), "Check"), "Check")</f>
        <v>61</v>
      </c>
      <c r="Z541" t="str">
        <f>IFERROR(IF(OR(UPPER(TRIM('01_raw_data'!Y544))="YES", UPPER(TRIM('01_raw_data'!Y544))="PROMOTED"),"Promoted", IF(OR(UPPER(TRIM('01_raw_data'!Y544))="NO",UPPER(TRIM('01_raw_data'!Y544))="NOT PROMOTED"), "Not Promoted", "Check")),"Check")</f>
        <v>Not Promoted</v>
      </c>
      <c r="AA541" t="str">
        <f>IFERROR(PROPER(TRIM('01_raw_data'!Z544)), "")</f>
        <v>Diploma</v>
      </c>
      <c r="AB541" t="str">
        <f>IFERROR(PROPER(TRIM('01_raw_data'!AA544)),"")</f>
        <v>University Hiring</v>
      </c>
      <c r="AC541" t="str">
        <f>IFERROR(IF(UPPER(TRIM('01_raw_data'!AB544))="HYBRID","Hybrid",IF(OR(UPPER(TRIM('01_raw_data'!AB544))="REMOTE",UPPER(TRIM('01_raw_data'!AB544))="WFH",UPPER(TRIM('01_raw_data'!AB544))="WORK FROM HOME"),"Remote",IF(OR(UPPER(TRIM('01_raw_data'!AB544))="ONSITE",UPPER(TRIM('01_raw_data'!AB544))="ON-SITE",UPPER(TRIM('01_raw_data'!AB544))="OFFICE"),"Office"))),"Check")</f>
        <v>Office</v>
      </c>
      <c r="AD541" t="str">
        <f>IFERROR(VLOOKUP(UPPER(TRIM('01_raw_data'!AC544)),'09_cost_center'!$A$5:$E$19,1,FALSE), "Check")</f>
        <v>EU-CC101</v>
      </c>
      <c r="AE541" t="str">
        <f>IFERROR(IF(OR(UPPER(TRIM('01_raw_data'!AD544))="CONTRACT", UPPER(TRIM('01_raw_data'!AD544))="CONTRACTOR"), "Contract", IF(OR(PROPER(TRIM('01_raw_data'!AD544))="FTE", UPPER(TRIM('01_raw_data'!AD544))="FULL TIME", UPPER(TRIM('01_raw_data'!AD544))="FULL-TIME"), "Full Time", IF(OR(UPPER(TRIM('01_raw_data'!AD544))="INTERN", UPPER(TRIM('01_raw_data'!AD544))="INTERNSHIP"), "Intern", IF(OR(UPPER(TRIM('01_raw_data'!AD544))="PART TIME", UPPER(TRIM('01_raw_data'!AD544))="PART-TIME"), "Part Time")))), "Check")</f>
        <v>Full Time</v>
      </c>
      <c r="AF541">
        <f>IFERROR(IF(AND(VALUE('01_raw_data'!AE544)&gt;=0,VALUE('01_raw_data'!AE544)&lt;=100), VALUE('01_raw_data'!AE544), "Check"), "Check")</f>
        <v>63.6</v>
      </c>
    </row>
    <row r="542" spans="1:32" x14ac:dyDescent="0.2">
      <c r="A542" t="str">
        <f>"E"&amp;TEXT(VALUE(SUBSTITUTE(UPPER(TRIM('01_raw_data'!A545)),"E","")),"0000")</f>
        <v>E0541</v>
      </c>
      <c r="B542" t="str">
        <f>IF('01_raw_data'!B545="", "", PROPER(TRIM('01_raw_data'!B545)))</f>
        <v>Mia Wozniak</v>
      </c>
      <c r="C542" t="str">
        <f>_xlfn.XLOOKUP(PROPER(TRIM('01_raw_data'!C545)),'03_lookups'!$A$4:$A$9,'03_lookups'!$B$4:$B$9,"Needs Review")</f>
        <v>Female</v>
      </c>
      <c r="D542">
        <f>VALUE('01_raw_data'!D545)</f>
        <v>29</v>
      </c>
      <c r="E542" s="17">
        <f>IF(OR('01_raw_data'!E545="", LOWER(TRIM('01_raw_data'!E545))="not available"), "Missing", '01_raw_data'!E545)</f>
        <v>35481</v>
      </c>
      <c r="F542" t="str">
        <f t="shared" si="8"/>
        <v>Valid</v>
      </c>
      <c r="G542" t="str">
        <f>_xlfn.XLOOKUP(UPPER(TRIM('01_raw_data'!F545)),'04_departments'!A545:A600,'04_departments'!C545:C600,"Needs Review")</f>
        <v>Needs Review</v>
      </c>
      <c r="H542" t="str">
        <f>_xlfn.XLOOKUP('01_clean_data'!G542, '04_departments'!$C$5:$C$60,'04_departments'!$D$5:$D$60,"Needs Review")</f>
        <v>Needs Review</v>
      </c>
      <c r="I542" t="str">
        <f>PROPER(TRIM('01_raw_data'!H545))</f>
        <v>It Support Analyst</v>
      </c>
      <c r="J542" t="str">
        <f>IFERROR(UPPER('01_raw_data'!I545), "")</f>
        <v>L1</v>
      </c>
      <c r="K542" t="str">
        <f>IFERROR(UPPER('01_raw_data'!J545), "")</f>
        <v>M009</v>
      </c>
      <c r="L542" t="str">
        <f>IFERROR(VLOOKUP(K542,'05_manager_mapping'!$A$5:$B$64,2), "Missing")</f>
        <v>Maja Nilsson</v>
      </c>
      <c r="M542" t="str">
        <f>IFERROR(_xlfn.XLOOKUP('01_raw_data'!L545,'06_location_master'!$B$5:$B$60,'06_location_master'!$C$5:$C$60), "Missing Location")</f>
        <v>Barcelona</v>
      </c>
      <c r="N542" t="str">
        <f>IFERROR(_xlfn.XLOOKUP(M542,'06_location_master'!$C$5:$C$60,'06_location_master'!$D$5:$D$60), "Missing Country")</f>
        <v>Spain</v>
      </c>
      <c r="O542" t="str">
        <f>IFERROR(_xlfn.XLOOKUP(M542,'06_location_master'!$C$5:$C$60,'06_location_master'!$E$5:$E$60), "Missing State")</f>
        <v>Catalonia</v>
      </c>
      <c r="P542" s="17">
        <f>IFERROR(--'01_raw_data'!O545,"Missing Date")</f>
        <v>45951</v>
      </c>
      <c r="Q542" s="17" t="str">
        <f>IF(TRIM('01_raw_data'!P545)="","", IFERROR('01_raw_data'!P545, "check"))</f>
        <v/>
      </c>
      <c r="R542" t="str">
        <f>IFERROR(IF(OR(UPPER(TRIM('01_raw_data'!Q545))="A",UPPER(TRIM('01_raw_data'!Q545)="ACTVE"),UPPER(TRIM('01_raw_data'!Q545))="ACTIVE"), "Active", IF(OR(UPPER(TRIM('01_raw_data'!Q545)="INACTIVE"),UPPER(TRIM('01_raw_data'!Q545))="INACTVE"),"Inactive",IF(OR(UPPER(TRIM('01_raw_data'!Q545))="EXITED"), "Exited", IF(OR(UPPER(TRIM('01_raw_data'!Q545))="TERMINATED"), "Terminated", IF(OR(UPPER(TRIM('01_raw_data'!Q545))="LEFT"),"Left",IF(OR(UPPER(TRIM('01_raw_data'!Q545))="RESIGNED"),"Resigned")))))),"Check")</f>
        <v>Active</v>
      </c>
      <c r="S542" s="19">
        <f>IFERROR(IF(VALUE('01_raw_data'!R545)&gt;0,VALUE('01_raw_data'!R545),"Check"),"Check")</f>
        <v>38000</v>
      </c>
      <c r="T542" s="19">
        <f>IFERROR(IF(VALUE('01_raw_data'!S545)&gt;0, VALUE('01_raw_data'!S545), "Check"), "Check")</f>
        <v>1900</v>
      </c>
      <c r="U542">
        <f>IFERROR(VLOOKUP(UPPER(TRIM('01_raw_data'!T545)),'07_performance_master'!$A$5:$B$14,2,FALSE),"Check")</f>
        <v>3</v>
      </c>
      <c r="V542">
        <f>IFERROR(IF(VALUE('01_raw_data'!U545)&gt;0,VALUE('01_raw_data'!U545),"Check"),"Check")</f>
        <v>31</v>
      </c>
      <c r="W542">
        <f>IFERROR(IF(VALUE('01_raw_data'!V545)&gt;=0, VALUE('01_raw_data'!V545), "Check"), "Check")</f>
        <v>12</v>
      </c>
      <c r="X542">
        <f>IFERROR(IF(VALUE('01_raw_data'!W545)&gt;=0, VALUE('01_raw_data'!W545),"Check"), "Check")</f>
        <v>5</v>
      </c>
      <c r="Y542">
        <f>IFERROR(IF(AND(VALUE('01_raw_data'!X545)&gt;=0, VALUE('01_raw_data'!X545)&lt;=100), VALUE('01_raw_data'!X545), "Check"), "Check")</f>
        <v>65</v>
      </c>
      <c r="Z542" t="str">
        <f>IFERROR(IF(OR(UPPER(TRIM('01_raw_data'!Y545))="YES", UPPER(TRIM('01_raw_data'!Y545))="PROMOTED"),"Promoted", IF(OR(UPPER(TRIM('01_raw_data'!Y545))="NO",UPPER(TRIM('01_raw_data'!Y545))="NOT PROMOTED"), "Not Promoted", "Check")),"Check")</f>
        <v>Not Promoted</v>
      </c>
      <c r="AA542" t="str">
        <f>IFERROR(PROPER(TRIM('01_raw_data'!Z545)), "")</f>
        <v>Phd</v>
      </c>
      <c r="AB542" t="str">
        <f>IFERROR(PROPER(TRIM('01_raw_data'!AA545)),"")</f>
        <v>European Job Board</v>
      </c>
      <c r="AC542" t="str">
        <f>IFERROR(IF(UPPER(TRIM('01_raw_data'!AB545))="HYBRID","Hybrid",IF(OR(UPPER(TRIM('01_raw_data'!AB545))="REMOTE",UPPER(TRIM('01_raw_data'!AB545))="WFH",UPPER(TRIM('01_raw_data'!AB545))="WORK FROM HOME"),"Remote",IF(OR(UPPER(TRIM('01_raw_data'!AB545))="ONSITE",UPPER(TRIM('01_raw_data'!AB545))="ON-SITE",UPPER(TRIM('01_raw_data'!AB545))="OFFICE"),"Office"))),"Check")</f>
        <v>Hybrid</v>
      </c>
      <c r="AD542" t="str">
        <f>IFERROR(VLOOKUP(UPPER(TRIM('01_raw_data'!AC545)),'09_cost_center'!$A$5:$E$19,1,FALSE), "Check")</f>
        <v>EU-CC104</v>
      </c>
      <c r="AE542" t="str">
        <f>IFERROR(IF(OR(UPPER(TRIM('01_raw_data'!AD545))="CONTRACT", UPPER(TRIM('01_raw_data'!AD545))="CONTRACTOR"), "Contract", IF(OR(PROPER(TRIM('01_raw_data'!AD545))="FTE", UPPER(TRIM('01_raw_data'!AD545))="FULL TIME", UPPER(TRIM('01_raw_data'!AD545))="FULL-TIME"), "Full Time", IF(OR(UPPER(TRIM('01_raw_data'!AD545))="INTERN", UPPER(TRIM('01_raw_data'!AD545))="INTERNSHIP"), "Intern", IF(OR(UPPER(TRIM('01_raw_data'!AD545))="PART TIME", UPPER(TRIM('01_raw_data'!AD545))="PART-TIME"), "Part Time")))), "Check")</f>
        <v>Contract</v>
      </c>
      <c r="AF542">
        <f>IFERROR(IF(AND(VALUE('01_raw_data'!AE545)&gt;=0,VALUE('01_raw_data'!AE545)&lt;=100), VALUE('01_raw_data'!AE545), "Check"), "Check")</f>
        <v>65</v>
      </c>
    </row>
    <row r="543" spans="1:32" x14ac:dyDescent="0.2">
      <c r="A543" t="str">
        <f>"E"&amp;TEXT(VALUE(SUBSTITUTE(UPPER(TRIM('01_raw_data'!A546)),"E","")),"0000")</f>
        <v>E0542</v>
      </c>
      <c r="B543" t="str">
        <f>IF('01_raw_data'!B546="", "", PROPER(TRIM('01_raw_data'!B546)))</f>
        <v>Chiara Martin</v>
      </c>
      <c r="C543" t="str">
        <f>_xlfn.XLOOKUP(PROPER(TRIM('01_raw_data'!C546)),'03_lookups'!$A$4:$A$9,'03_lookups'!$B$4:$B$9,"Needs Review")</f>
        <v>Female</v>
      </c>
      <c r="D543">
        <f>VALUE('01_raw_data'!D546)</f>
        <v>36</v>
      </c>
      <c r="E543" s="17">
        <f>IF(OR('01_raw_data'!E546="", LOWER(TRIM('01_raw_data'!E546))="not available"), "Missing", '01_raw_data'!E546)</f>
        <v>32965</v>
      </c>
      <c r="F543" t="str">
        <f t="shared" si="8"/>
        <v>Valid</v>
      </c>
      <c r="G543" t="str">
        <f>_xlfn.XLOOKUP(UPPER(TRIM('01_raw_data'!F546)),'04_departments'!A546:A601,'04_departments'!C546:C601,"Needs Review")</f>
        <v>Needs Review</v>
      </c>
      <c r="H543" t="str">
        <f>_xlfn.XLOOKUP('01_clean_data'!G543, '04_departments'!$C$5:$C$60,'04_departments'!$D$5:$D$60,"Needs Review")</f>
        <v>Needs Review</v>
      </c>
      <c r="I543" t="str">
        <f>PROPER(TRIM('01_raw_data'!H546))</f>
        <v>Data Scientist</v>
      </c>
      <c r="J543" t="str">
        <f>IFERROR(UPPER('01_raw_data'!I546), "")</f>
        <v>L4</v>
      </c>
      <c r="K543" t="str">
        <f>IFERROR(UPPER('01_raw_data'!J546), "")</f>
        <v>M037</v>
      </c>
      <c r="L543" t="str">
        <f>IFERROR(VLOOKUP(K543,'05_manager_mapping'!$A$5:$B$64,2), "Missing")</f>
        <v>Elsa Andersson</v>
      </c>
      <c r="M543" t="str">
        <f>IFERROR(_xlfn.XLOOKUP('01_raw_data'!L546,'06_location_master'!$B$5:$B$60,'06_location_master'!$C$5:$C$60), "Missing Location")</f>
        <v>Brussels</v>
      </c>
      <c r="N543" t="str">
        <f>IFERROR(_xlfn.XLOOKUP(M543,'06_location_master'!$C$5:$C$60,'06_location_master'!$D$5:$D$60), "Missing Country")</f>
        <v>Belgium</v>
      </c>
      <c r="O543" t="str">
        <f>IFERROR(_xlfn.XLOOKUP(M543,'06_location_master'!$C$5:$C$60,'06_location_master'!$E$5:$E$60), "Missing State")</f>
        <v>Brussels-Capital</v>
      </c>
      <c r="P543" s="17">
        <f>IFERROR(--'01_raw_data'!O546,"Missing Date")</f>
        <v>43844</v>
      </c>
      <c r="Q543" s="17" t="str">
        <f>IF(TRIM('01_raw_data'!P546)="","", IFERROR('01_raw_data'!P546, "check"))</f>
        <v/>
      </c>
      <c r="R543" t="str">
        <f>IFERROR(IF(OR(UPPER(TRIM('01_raw_data'!Q546))="A",UPPER(TRIM('01_raw_data'!Q546)="ACTVE"),UPPER(TRIM('01_raw_data'!Q546))="ACTIVE"), "Active", IF(OR(UPPER(TRIM('01_raw_data'!Q546)="INACTIVE"),UPPER(TRIM('01_raw_data'!Q546))="INACTVE"),"Inactive",IF(OR(UPPER(TRIM('01_raw_data'!Q546))="EXITED"), "Exited", IF(OR(UPPER(TRIM('01_raw_data'!Q546))="TERMINATED"), "Terminated", IF(OR(UPPER(TRIM('01_raw_data'!Q546))="LEFT"),"Left",IF(OR(UPPER(TRIM('01_raw_data'!Q546))="RESIGNED"),"Resigned")))))),"Check")</f>
        <v>Active</v>
      </c>
      <c r="S543" s="19">
        <f>IFERROR(IF(VALUE('01_raw_data'!R546)&gt;0,VALUE('01_raw_data'!R546),"Check"),"Check")</f>
        <v>94000</v>
      </c>
      <c r="T543" s="19">
        <f>IFERROR(IF(VALUE('01_raw_data'!S546)&gt;0, VALUE('01_raw_data'!S546), "Check"), "Check")</f>
        <v>4700</v>
      </c>
      <c r="U543">
        <f>IFERROR(VLOOKUP(UPPER(TRIM('01_raw_data'!T546)),'07_performance_master'!$A$5:$B$14,2,FALSE),"Check")</f>
        <v>3</v>
      </c>
      <c r="V543">
        <f>IFERROR(IF(VALUE('01_raw_data'!U546)&gt;0,VALUE('01_raw_data'!U546),"Check"),"Check")</f>
        <v>20</v>
      </c>
      <c r="W543">
        <f>IFERROR(IF(VALUE('01_raw_data'!V546)&gt;=0, VALUE('01_raw_data'!V546), "Check"), "Check")</f>
        <v>6</v>
      </c>
      <c r="X543">
        <f>IFERROR(IF(VALUE('01_raw_data'!W546)&gt;=0, VALUE('01_raw_data'!W546),"Check"), "Check")</f>
        <v>13</v>
      </c>
      <c r="Y543">
        <f>IFERROR(IF(AND(VALUE('01_raw_data'!X546)&gt;=0, VALUE('01_raw_data'!X546)&lt;=100), VALUE('01_raw_data'!X546), "Check"), "Check")</f>
        <v>76</v>
      </c>
      <c r="Z543" t="str">
        <f>IFERROR(IF(OR(UPPER(TRIM('01_raw_data'!Y546))="YES", UPPER(TRIM('01_raw_data'!Y546))="PROMOTED"),"Promoted", IF(OR(UPPER(TRIM('01_raw_data'!Y546))="NO",UPPER(TRIM('01_raw_data'!Y546))="NOT PROMOTED"), "Not Promoted", "Check")),"Check")</f>
        <v>Not Promoted</v>
      </c>
      <c r="AA543" t="str">
        <f>IFERROR(PROPER(TRIM('01_raw_data'!Z546)), "")</f>
        <v>Master'S</v>
      </c>
      <c r="AB543" t="str">
        <f>IFERROR(PROPER(TRIM('01_raw_data'!AA546)),"")</f>
        <v>Agency</v>
      </c>
      <c r="AC543" t="str">
        <f>IFERROR(IF(UPPER(TRIM('01_raw_data'!AB546))="HYBRID","Hybrid",IF(OR(UPPER(TRIM('01_raw_data'!AB546))="REMOTE",UPPER(TRIM('01_raw_data'!AB546))="WFH",UPPER(TRIM('01_raw_data'!AB546))="WORK FROM HOME"),"Remote",IF(OR(UPPER(TRIM('01_raw_data'!AB546))="ONSITE",UPPER(TRIM('01_raw_data'!AB546))="ON-SITE",UPPER(TRIM('01_raw_data'!AB546))="OFFICE"),"Office"))),"Check")</f>
        <v>Office</v>
      </c>
      <c r="AD543" t="str">
        <f>IFERROR(VLOOKUP(UPPER(TRIM('01_raw_data'!AC546)),'09_cost_center'!$A$5:$E$19,1,FALSE), "Check")</f>
        <v>EU-CC103</v>
      </c>
      <c r="AE543" t="str">
        <f>IFERROR(IF(OR(UPPER(TRIM('01_raw_data'!AD546))="CONTRACT", UPPER(TRIM('01_raw_data'!AD546))="CONTRACTOR"), "Contract", IF(OR(PROPER(TRIM('01_raw_data'!AD546))="FTE", UPPER(TRIM('01_raw_data'!AD546))="FULL TIME", UPPER(TRIM('01_raw_data'!AD546))="FULL-TIME"), "Full Time", IF(OR(UPPER(TRIM('01_raw_data'!AD546))="INTERN", UPPER(TRIM('01_raw_data'!AD546))="INTERNSHIP"), "Intern", IF(OR(UPPER(TRIM('01_raw_data'!AD546))="PART TIME", UPPER(TRIM('01_raw_data'!AD546))="PART-TIME"), "Part Time")))), "Check")</f>
        <v>Full Time</v>
      </c>
      <c r="AF543">
        <f>IFERROR(IF(AND(VALUE('01_raw_data'!AE546)&gt;=0,VALUE('01_raw_data'!AE546)&lt;=100), VALUE('01_raw_data'!AE546), "Check"), "Check")</f>
        <v>62.1</v>
      </c>
    </row>
    <row r="544" spans="1:32" x14ac:dyDescent="0.2">
      <c r="A544" t="str">
        <f>"E"&amp;TEXT(VALUE(SUBSTITUTE(UPPER(TRIM('01_raw_data'!A547)),"E","")),"0000")</f>
        <v>E0543</v>
      </c>
      <c r="B544" t="str">
        <f>IF('01_raw_data'!B547="", "", PROPER(TRIM('01_raw_data'!B547)))</f>
        <v>Leonardo Marino</v>
      </c>
      <c r="C544" t="str">
        <f>_xlfn.XLOOKUP(PROPER(TRIM('01_raw_data'!C547)),'03_lookups'!$A$4:$A$9,'03_lookups'!$B$4:$B$9,"Needs Review")</f>
        <v>Female</v>
      </c>
      <c r="D544">
        <f>VALUE('01_raw_data'!D547)</f>
        <v>50</v>
      </c>
      <c r="E544" s="17">
        <f>IF(OR('01_raw_data'!E547="", LOWER(TRIM('01_raw_data'!E547))="not available"), "Missing", '01_raw_data'!E547)</f>
        <v>27727</v>
      </c>
      <c r="F544" t="str">
        <f t="shared" si="8"/>
        <v>Valid</v>
      </c>
      <c r="G544" t="str">
        <f>_xlfn.XLOOKUP(UPPER(TRIM('01_raw_data'!F547)),'04_departments'!A547:A602,'04_departments'!C547:C602,"Needs Review")</f>
        <v>Needs Review</v>
      </c>
      <c r="H544" t="str">
        <f>_xlfn.XLOOKUP('01_clean_data'!G544, '04_departments'!$C$5:$C$60,'04_departments'!$D$5:$D$60,"Needs Review")</f>
        <v>Needs Review</v>
      </c>
      <c r="I544" t="str">
        <f>PROPER(TRIM('01_raw_data'!H547))</f>
        <v>Implementation Consultant</v>
      </c>
      <c r="J544" t="str">
        <f>IFERROR(UPPER('01_raw_data'!I547), "")</f>
        <v>L2</v>
      </c>
      <c r="K544" t="str">
        <f>IFERROR(UPPER('01_raw_data'!J547), "")</f>
        <v>M024</v>
      </c>
      <c r="L544" t="str">
        <f>IFERROR(VLOOKUP(K544,'05_manager_mapping'!$A$5:$B$64,2), "Missing")</f>
        <v>Noah Ryan</v>
      </c>
      <c r="M544" t="str">
        <f>IFERROR(_xlfn.XLOOKUP('01_raw_data'!L547,'06_location_master'!$B$5:$B$60,'06_location_master'!$C$5:$C$60), "Missing Location")</f>
        <v>Gothenburg</v>
      </c>
      <c r="N544" t="str">
        <f>IFERROR(_xlfn.XLOOKUP(M544,'06_location_master'!$C$5:$C$60,'06_location_master'!$D$5:$D$60), "Missing Country")</f>
        <v>Sweden</v>
      </c>
      <c r="O544" t="str">
        <f>IFERROR(_xlfn.XLOOKUP(M544,'06_location_master'!$C$5:$C$60,'06_location_master'!$E$5:$E$60), "Missing State")</f>
        <v>Vastra Gotaland</v>
      </c>
      <c r="P544" s="17">
        <f>IFERROR(--'01_raw_data'!O547,"Missing Date")</f>
        <v>43578</v>
      </c>
      <c r="Q544" s="17">
        <f>IF(TRIM('01_raw_data'!P547)="","", IFERROR('01_raw_data'!P547, "check"))</f>
        <v>44465</v>
      </c>
      <c r="R544" t="str">
        <f>IFERROR(IF(OR(UPPER(TRIM('01_raw_data'!Q547))="A",UPPER(TRIM('01_raw_data'!Q547)="ACTVE"),UPPER(TRIM('01_raw_data'!Q547))="ACTIVE"), "Active", IF(OR(UPPER(TRIM('01_raw_data'!Q547)="INACTIVE"),UPPER(TRIM('01_raw_data'!Q547))="INACTVE"),"Inactive",IF(OR(UPPER(TRIM('01_raw_data'!Q547))="EXITED"), "Exited", IF(OR(UPPER(TRIM('01_raw_data'!Q547))="TERMINATED"), "Terminated", IF(OR(UPPER(TRIM('01_raw_data'!Q547))="LEFT"),"Left",IF(OR(UPPER(TRIM('01_raw_data'!Q547))="RESIGNED"),"Resigned")))))),"Check")</f>
        <v>Inactive</v>
      </c>
      <c r="S544" s="19">
        <f>IFERROR(IF(VALUE('01_raw_data'!R547)&gt;0,VALUE('01_raw_data'!R547),"Check"),"Check")</f>
        <v>61000</v>
      </c>
      <c r="T544" s="19">
        <f>IFERROR(IF(VALUE('01_raw_data'!S547)&gt;0, VALUE('01_raw_data'!S547), "Check"), "Check")</f>
        <v>5500</v>
      </c>
      <c r="U544">
        <f>IFERROR(VLOOKUP(UPPER(TRIM('01_raw_data'!T547)),'07_performance_master'!$A$5:$B$14,2,FALSE),"Check")</f>
        <v>4</v>
      </c>
      <c r="V544">
        <f>IFERROR(IF(VALUE('01_raw_data'!U547)&gt;0,VALUE('01_raw_data'!U547),"Check"),"Check")</f>
        <v>15</v>
      </c>
      <c r="W544">
        <f>IFERROR(IF(VALUE('01_raw_data'!V547)&gt;=0, VALUE('01_raw_data'!V547), "Check"), "Check")</f>
        <v>20</v>
      </c>
      <c r="X544">
        <f>IFERROR(IF(VALUE('01_raw_data'!W547)&gt;=0, VALUE('01_raw_data'!W547),"Check"), "Check")</f>
        <v>22</v>
      </c>
      <c r="Y544">
        <f>IFERROR(IF(AND(VALUE('01_raw_data'!X547)&gt;=0, VALUE('01_raw_data'!X547)&lt;=100), VALUE('01_raw_data'!X547), "Check"), "Check")</f>
        <v>44</v>
      </c>
      <c r="Z544" t="str">
        <f>IFERROR(IF(OR(UPPER(TRIM('01_raw_data'!Y547))="YES", UPPER(TRIM('01_raw_data'!Y547))="PROMOTED"),"Promoted", IF(OR(UPPER(TRIM('01_raw_data'!Y547))="NO",UPPER(TRIM('01_raw_data'!Y547))="NOT PROMOTED"), "Not Promoted", "Check")),"Check")</f>
        <v>Not Promoted</v>
      </c>
      <c r="AA544" t="str">
        <f>IFERROR(PROPER(TRIM('01_raw_data'!Z547)), "")</f>
        <v>Bachelor'S</v>
      </c>
      <c r="AB544" t="str">
        <f>IFERROR(PROPER(TRIM('01_raw_data'!AA547)),"")</f>
        <v>Internal Transfer</v>
      </c>
      <c r="AC544" t="str">
        <f>IFERROR(IF(UPPER(TRIM('01_raw_data'!AB547))="HYBRID","Hybrid",IF(OR(UPPER(TRIM('01_raw_data'!AB547))="REMOTE",UPPER(TRIM('01_raw_data'!AB547))="WFH",UPPER(TRIM('01_raw_data'!AB547))="WORK FROM HOME"),"Remote",IF(OR(UPPER(TRIM('01_raw_data'!AB547))="ONSITE",UPPER(TRIM('01_raw_data'!AB547))="ON-SITE",UPPER(TRIM('01_raw_data'!AB547))="OFFICE"),"Office"))),"Check")</f>
        <v>Office</v>
      </c>
      <c r="AD544" t="str">
        <f>IFERROR(VLOOKUP(UPPER(TRIM('01_raw_data'!AC547)),'09_cost_center'!$A$5:$E$19,1,FALSE), "Check")</f>
        <v>EU-CC202</v>
      </c>
      <c r="AE544" t="str">
        <f>IFERROR(IF(OR(UPPER(TRIM('01_raw_data'!AD547))="CONTRACT", UPPER(TRIM('01_raw_data'!AD547))="CONTRACTOR"), "Contract", IF(OR(PROPER(TRIM('01_raw_data'!AD547))="FTE", UPPER(TRIM('01_raw_data'!AD547))="FULL TIME", UPPER(TRIM('01_raw_data'!AD547))="FULL-TIME"), "Full Time", IF(OR(UPPER(TRIM('01_raw_data'!AD547))="INTERN", UPPER(TRIM('01_raw_data'!AD547))="INTERNSHIP"), "Intern", IF(OR(UPPER(TRIM('01_raw_data'!AD547))="PART TIME", UPPER(TRIM('01_raw_data'!AD547))="PART-TIME"), "Part Time")))), "Check")</f>
        <v>Full Time</v>
      </c>
      <c r="AF544">
        <f>IFERROR(IF(AND(VALUE('01_raw_data'!AE547)&gt;=0,VALUE('01_raw_data'!AE547)&lt;=100), VALUE('01_raw_data'!AE547), "Check"), "Check")</f>
        <v>55.1</v>
      </c>
    </row>
    <row r="545" spans="1:32" x14ac:dyDescent="0.2">
      <c r="A545" t="str">
        <f>"E"&amp;TEXT(VALUE(SUBSTITUTE(UPPER(TRIM('01_raw_data'!A548)),"E","")),"0000")</f>
        <v>E0544</v>
      </c>
      <c r="B545" t="str">
        <f>IF('01_raw_data'!B548="", "", PROPER(TRIM('01_raw_data'!B548)))</f>
        <v>Maximilian Gomez</v>
      </c>
      <c r="C545" t="str">
        <f>_xlfn.XLOOKUP(PROPER(TRIM('01_raw_data'!C548)),'03_lookups'!$A$4:$A$9,'03_lookups'!$B$4:$B$9,"Needs Review")</f>
        <v>Female</v>
      </c>
      <c r="D545">
        <f>VALUE('01_raw_data'!D548)</f>
        <v>41</v>
      </c>
      <c r="E545" s="17">
        <f>IF(OR('01_raw_data'!E548="", LOWER(TRIM('01_raw_data'!E548))="not available"), "Missing", '01_raw_data'!E548)</f>
        <v>30893</v>
      </c>
      <c r="F545" t="str">
        <f t="shared" si="8"/>
        <v>Valid</v>
      </c>
      <c r="G545" t="str">
        <f>_xlfn.XLOOKUP(UPPER(TRIM('01_raw_data'!F548)),'04_departments'!A548:A603,'04_departments'!C548:C603,"Needs Review")</f>
        <v>Needs Review</v>
      </c>
      <c r="H545" t="str">
        <f>_xlfn.XLOOKUP('01_clean_data'!G545, '04_departments'!$C$5:$C$60,'04_departments'!$D$5:$D$60,"Needs Review")</f>
        <v>Needs Review</v>
      </c>
      <c r="I545" t="str">
        <f>PROPER(TRIM('01_raw_data'!H548))</f>
        <v>Enterprise Account Manager</v>
      </c>
      <c r="J545" t="str">
        <f>IFERROR(UPPER('01_raw_data'!I548), "")</f>
        <v>L2</v>
      </c>
      <c r="K545" t="str">
        <f>IFERROR(UPPER('01_raw_data'!J548), "")</f>
        <v>M016</v>
      </c>
      <c r="L545" t="str">
        <f>IFERROR(VLOOKUP(K545,'05_manager_mapping'!$A$5:$B$64,2), "Missing")</f>
        <v>Juliette Williams</v>
      </c>
      <c r="M545" t="str">
        <f>IFERROR(_xlfn.XLOOKUP('01_raw_data'!L548,'06_location_master'!$B$5:$B$60,'06_location_master'!$C$5:$C$60), "Missing Location")</f>
        <v>Barcelona</v>
      </c>
      <c r="N545" t="str">
        <f>IFERROR(_xlfn.XLOOKUP(M545,'06_location_master'!$C$5:$C$60,'06_location_master'!$D$5:$D$60), "Missing Country")</f>
        <v>Spain</v>
      </c>
      <c r="O545" t="str">
        <f>IFERROR(_xlfn.XLOOKUP(M545,'06_location_master'!$C$5:$C$60,'06_location_master'!$E$5:$E$60), "Missing State")</f>
        <v>Catalonia</v>
      </c>
      <c r="P545" s="17">
        <f>IFERROR(--'01_raw_data'!O548,"Missing Date")</f>
        <v>45844</v>
      </c>
      <c r="Q545" s="17" t="str">
        <f>IF(TRIM('01_raw_data'!P548)="","", IFERROR('01_raw_data'!P548, "check"))</f>
        <v/>
      </c>
      <c r="R545" t="str">
        <f>IFERROR(IF(OR(UPPER(TRIM('01_raw_data'!Q548))="A",UPPER(TRIM('01_raw_data'!Q548)="ACTVE"),UPPER(TRIM('01_raw_data'!Q548))="ACTIVE"), "Active", IF(OR(UPPER(TRIM('01_raw_data'!Q548)="INACTIVE"),UPPER(TRIM('01_raw_data'!Q548))="INACTVE"),"Inactive",IF(OR(UPPER(TRIM('01_raw_data'!Q548))="EXITED"), "Exited", IF(OR(UPPER(TRIM('01_raw_data'!Q548))="TERMINATED"), "Terminated", IF(OR(UPPER(TRIM('01_raw_data'!Q548))="LEFT"),"Left",IF(OR(UPPER(TRIM('01_raw_data'!Q548))="RESIGNED"),"Resigned")))))),"Check")</f>
        <v>Active</v>
      </c>
      <c r="S545" s="19">
        <f>IFERROR(IF(VALUE('01_raw_data'!R548)&gt;0,VALUE('01_raw_data'!R548),"Check"),"Check")</f>
        <v>43000</v>
      </c>
      <c r="T545" s="19">
        <f>IFERROR(IF(VALUE('01_raw_data'!S548)&gt;0, VALUE('01_raw_data'!S548), "Check"), "Check")</f>
        <v>2200</v>
      </c>
      <c r="U545">
        <f>IFERROR(VLOOKUP(UPPER(TRIM('01_raw_data'!T548)),'07_performance_master'!$A$5:$B$14,2,FALSE),"Check")</f>
        <v>3</v>
      </c>
      <c r="V545">
        <f>IFERROR(IF(VALUE('01_raw_data'!U548)&gt;0,VALUE('01_raw_data'!U548),"Check"),"Check")</f>
        <v>17</v>
      </c>
      <c r="W545">
        <f>IFERROR(IF(VALUE('01_raw_data'!V548)&gt;=0, VALUE('01_raw_data'!V548), "Check"), "Check")</f>
        <v>13</v>
      </c>
      <c r="X545">
        <f>IFERROR(IF(VALUE('01_raw_data'!W548)&gt;=0, VALUE('01_raw_data'!W548),"Check"), "Check")</f>
        <v>25</v>
      </c>
      <c r="Y545">
        <f>IFERROR(IF(AND(VALUE('01_raw_data'!X548)&gt;=0, VALUE('01_raw_data'!X548)&lt;=100), VALUE('01_raw_data'!X548), "Check"), "Check")</f>
        <v>60</v>
      </c>
      <c r="Z545" t="str">
        <f>IFERROR(IF(OR(UPPER(TRIM('01_raw_data'!Y548))="YES", UPPER(TRIM('01_raw_data'!Y548))="PROMOTED"),"Promoted", IF(OR(UPPER(TRIM('01_raw_data'!Y548))="NO",UPPER(TRIM('01_raw_data'!Y548))="NOT PROMOTED"), "Not Promoted", "Check")),"Check")</f>
        <v>Not Promoted</v>
      </c>
      <c r="AA545" t="str">
        <f>IFERROR(PROPER(TRIM('01_raw_data'!Z548)), "")</f>
        <v>Master'S</v>
      </c>
      <c r="AB545" t="str">
        <f>IFERROR(PROPER(TRIM('01_raw_data'!AA548)),"")</f>
        <v>Company Careers Page</v>
      </c>
      <c r="AC545" t="str">
        <f>IFERROR(IF(UPPER(TRIM('01_raw_data'!AB548))="HYBRID","Hybrid",IF(OR(UPPER(TRIM('01_raw_data'!AB548))="REMOTE",UPPER(TRIM('01_raw_data'!AB548))="WFH",UPPER(TRIM('01_raw_data'!AB548))="WORK FROM HOME"),"Remote",IF(OR(UPPER(TRIM('01_raw_data'!AB548))="ONSITE",UPPER(TRIM('01_raw_data'!AB548))="ON-SITE",UPPER(TRIM('01_raw_data'!AB548))="OFFICE"),"Office"))),"Check")</f>
        <v>Hybrid</v>
      </c>
      <c r="AD545" t="str">
        <f>IFERROR(VLOOKUP(UPPER(TRIM('01_raw_data'!AC548)),'09_cost_center'!$A$5:$E$19,1,FALSE), "Check")</f>
        <v>EU-CC201</v>
      </c>
      <c r="AE545" t="str">
        <f>IFERROR(IF(OR(UPPER(TRIM('01_raw_data'!AD548))="CONTRACT", UPPER(TRIM('01_raw_data'!AD548))="CONTRACTOR"), "Contract", IF(OR(PROPER(TRIM('01_raw_data'!AD548))="FTE", UPPER(TRIM('01_raw_data'!AD548))="FULL TIME", UPPER(TRIM('01_raw_data'!AD548))="FULL-TIME"), "Full Time", IF(OR(UPPER(TRIM('01_raw_data'!AD548))="INTERN", UPPER(TRIM('01_raw_data'!AD548))="INTERNSHIP"), "Intern", IF(OR(UPPER(TRIM('01_raw_data'!AD548))="PART TIME", UPPER(TRIM('01_raw_data'!AD548))="PART-TIME"), "Part Time")))), "Check")</f>
        <v>Full Time</v>
      </c>
      <c r="AF545">
        <f>IFERROR(IF(AND(VALUE('01_raw_data'!AE548)&gt;=0,VALUE('01_raw_data'!AE548)&lt;=100), VALUE('01_raw_data'!AE548), "Check"), "Check")</f>
        <v>52.2</v>
      </c>
    </row>
    <row r="546" spans="1:32" x14ac:dyDescent="0.2">
      <c r="A546" t="str">
        <f>"E"&amp;TEXT(VALUE(SUBSTITUTE(UPPER(TRIM('01_raw_data'!A549)),"E","")),"0000")</f>
        <v>E0545</v>
      </c>
      <c r="B546" t="str">
        <f>IF('01_raw_data'!B549="", "", PROPER(TRIM('01_raw_data'!B549)))</f>
        <v>Lina Ferrari</v>
      </c>
      <c r="C546" t="str">
        <f>_xlfn.XLOOKUP(PROPER(TRIM('01_raw_data'!C549)),'03_lookups'!$A$4:$A$9,'03_lookups'!$B$4:$B$9,"Needs Review")</f>
        <v>Male</v>
      </c>
      <c r="D546">
        <f>VALUE('01_raw_data'!D549)</f>
        <v>37</v>
      </c>
      <c r="E546" s="17">
        <f>IF(OR('01_raw_data'!E549="", LOWER(TRIM('01_raw_data'!E549))="not available"), "Missing", '01_raw_data'!E549)</f>
        <v>32607</v>
      </c>
      <c r="F546" t="str">
        <f t="shared" si="8"/>
        <v>Valid</v>
      </c>
      <c r="G546" t="str">
        <f>_xlfn.XLOOKUP(UPPER(TRIM('01_raw_data'!F549)),'04_departments'!A549:A604,'04_departments'!C549:C604,"Needs Review")</f>
        <v>Needs Review</v>
      </c>
      <c r="H546" t="str">
        <f>_xlfn.XLOOKUP('01_clean_data'!G546, '04_departments'!$C$5:$C$60,'04_departments'!$D$5:$D$60,"Needs Review")</f>
        <v>Needs Review</v>
      </c>
      <c r="I546" t="str">
        <f>PROPER(TRIM('01_raw_data'!H549))</f>
        <v>It Support Analyst</v>
      </c>
      <c r="J546" t="str">
        <f>IFERROR(UPPER('01_raw_data'!I549), "")</f>
        <v xml:space="preserve"> L3 </v>
      </c>
      <c r="K546" t="str">
        <f>IFERROR(UPPER('01_raw_data'!J549), "")</f>
        <v>M009</v>
      </c>
      <c r="L546" t="str">
        <f>IFERROR(VLOOKUP(K546,'05_manager_mapping'!$A$5:$B$64,2), "Missing")</f>
        <v>Maja Nilsson</v>
      </c>
      <c r="M546" t="str">
        <f>IFERROR(_xlfn.XLOOKUP('01_raw_data'!L549,'06_location_master'!$B$5:$B$60,'06_location_master'!$C$5:$C$60), "Missing Location")</f>
        <v>Krakow</v>
      </c>
      <c r="N546" t="str">
        <f>IFERROR(_xlfn.XLOOKUP(M546,'06_location_master'!$C$5:$C$60,'06_location_master'!$D$5:$D$60), "Missing Country")</f>
        <v>Poland</v>
      </c>
      <c r="O546" t="str">
        <f>IFERROR(_xlfn.XLOOKUP(M546,'06_location_master'!$C$5:$C$60,'06_location_master'!$E$5:$E$60), "Missing State")</f>
        <v>Lesser Poland</v>
      </c>
      <c r="P546" s="17">
        <f>IFERROR(--'01_raw_data'!O549,"Missing Date")</f>
        <v>42763</v>
      </c>
      <c r="Q546" s="17" t="str">
        <f>IF(TRIM('01_raw_data'!P549)="","", IFERROR('01_raw_data'!P549, "check"))</f>
        <v/>
      </c>
      <c r="R546" t="str">
        <f>IFERROR(IF(OR(UPPER(TRIM('01_raw_data'!Q549))="A",UPPER(TRIM('01_raw_data'!Q549)="ACTVE"),UPPER(TRIM('01_raw_data'!Q549))="ACTIVE"), "Active", IF(OR(UPPER(TRIM('01_raw_data'!Q549)="INACTIVE"),UPPER(TRIM('01_raw_data'!Q549))="INACTVE"),"Inactive",IF(OR(UPPER(TRIM('01_raw_data'!Q549))="EXITED"), "Exited", IF(OR(UPPER(TRIM('01_raw_data'!Q549))="TERMINATED"), "Terminated", IF(OR(UPPER(TRIM('01_raw_data'!Q549))="LEFT"),"Left",IF(OR(UPPER(TRIM('01_raw_data'!Q549))="RESIGNED"),"Resigned")))))),"Check")</f>
        <v>Active</v>
      </c>
      <c r="S546" s="19">
        <f>IFERROR(IF(VALUE('01_raw_data'!R549)&gt;0,VALUE('01_raw_data'!R549),"Check"),"Check")</f>
        <v>50000</v>
      </c>
      <c r="T546" s="19">
        <f>IFERROR(IF(VALUE('01_raw_data'!S549)&gt;0, VALUE('01_raw_data'!S549), "Check"), "Check")</f>
        <v>1000</v>
      </c>
      <c r="U546">
        <f>IFERROR(VLOOKUP(UPPER(TRIM('01_raw_data'!T549)),'07_performance_master'!$A$5:$B$14,2,FALSE),"Check")</f>
        <v>2</v>
      </c>
      <c r="V546">
        <f>IFERROR(IF(VALUE('01_raw_data'!U549)&gt;0,VALUE('01_raw_data'!U549),"Check"),"Check")</f>
        <v>34</v>
      </c>
      <c r="W546">
        <f>IFERROR(IF(VALUE('01_raw_data'!V549)&gt;=0, VALUE('01_raw_data'!V549), "Check"), "Check")</f>
        <v>12</v>
      </c>
      <c r="X546">
        <f>IFERROR(IF(VALUE('01_raw_data'!W549)&gt;=0, VALUE('01_raw_data'!W549),"Check"), "Check")</f>
        <v>11</v>
      </c>
      <c r="Y546">
        <f>IFERROR(IF(AND(VALUE('01_raw_data'!X549)&gt;=0, VALUE('01_raw_data'!X549)&lt;=100), VALUE('01_raw_data'!X549), "Check"), "Check")</f>
        <v>28</v>
      </c>
      <c r="Z546" t="str">
        <f>IFERROR(IF(OR(UPPER(TRIM('01_raw_data'!Y549))="YES", UPPER(TRIM('01_raw_data'!Y549))="PROMOTED"),"Promoted", IF(OR(UPPER(TRIM('01_raw_data'!Y549))="NO",UPPER(TRIM('01_raw_data'!Y549))="NOT PROMOTED"), "Not Promoted", "Check")),"Check")</f>
        <v>Not Promoted</v>
      </c>
      <c r="AA546" t="str">
        <f>IFERROR(PROPER(TRIM('01_raw_data'!Z549)), "")</f>
        <v>Bachelor'S</v>
      </c>
      <c r="AB546" t="str">
        <f>IFERROR(PROPER(TRIM('01_raw_data'!AA549)),"")</f>
        <v>Employee Referral</v>
      </c>
      <c r="AC546" t="str">
        <f>IFERROR(IF(UPPER(TRIM('01_raw_data'!AB549))="HYBRID","Hybrid",IF(OR(UPPER(TRIM('01_raw_data'!AB549))="REMOTE",UPPER(TRIM('01_raw_data'!AB549))="WFH",UPPER(TRIM('01_raw_data'!AB549))="WORK FROM HOME"),"Remote",IF(OR(UPPER(TRIM('01_raw_data'!AB549))="ONSITE",UPPER(TRIM('01_raw_data'!AB549))="ON-SITE",UPPER(TRIM('01_raw_data'!AB549))="OFFICE"),"Office"))),"Check")</f>
        <v>Hybrid</v>
      </c>
      <c r="AD546" t="str">
        <f>IFERROR(VLOOKUP(UPPER(TRIM('01_raw_data'!AC549)),'09_cost_center'!$A$5:$E$19,1,FALSE), "Check")</f>
        <v>EU-CC104</v>
      </c>
      <c r="AE546" t="str">
        <f>IFERROR(IF(OR(UPPER(TRIM('01_raw_data'!AD549))="CONTRACT", UPPER(TRIM('01_raw_data'!AD549))="CONTRACTOR"), "Contract", IF(OR(PROPER(TRIM('01_raw_data'!AD549))="FTE", UPPER(TRIM('01_raw_data'!AD549))="FULL TIME", UPPER(TRIM('01_raw_data'!AD549))="FULL-TIME"), "Full Time", IF(OR(UPPER(TRIM('01_raw_data'!AD549))="INTERN", UPPER(TRIM('01_raw_data'!AD549))="INTERNSHIP"), "Intern", IF(OR(UPPER(TRIM('01_raw_data'!AD549))="PART TIME", UPPER(TRIM('01_raw_data'!AD549))="PART-TIME"), "Part Time")))), "Check")</f>
        <v>Contract</v>
      </c>
      <c r="AF546">
        <f>IFERROR(IF(AND(VALUE('01_raw_data'!AE549)&gt;=0,VALUE('01_raw_data'!AE549)&lt;=100), VALUE('01_raw_data'!AE549), "Check"), "Check")</f>
        <v>40.799999999999997</v>
      </c>
    </row>
    <row r="547" spans="1:32" x14ac:dyDescent="0.2">
      <c r="A547" t="str">
        <f>"E"&amp;TEXT(VALUE(SUBSTITUTE(UPPER(TRIM('01_raw_data'!A550)),"E","")),"0000")</f>
        <v>E0546</v>
      </c>
      <c r="B547" t="str">
        <f>IF('01_raw_data'!B550="", "", PROPER(TRIM('01_raw_data'!B550)))</f>
        <v>Arvid Ricci</v>
      </c>
      <c r="C547" t="str">
        <f>_xlfn.XLOOKUP(PROPER(TRIM('01_raw_data'!C550)),'03_lookups'!$A$4:$A$9,'03_lookups'!$B$4:$B$9,"Needs Review")</f>
        <v>Male</v>
      </c>
      <c r="D547">
        <f>VALUE('01_raw_data'!D550)</f>
        <v>33</v>
      </c>
      <c r="E547" s="17">
        <f>IF(OR('01_raw_data'!E550="", LOWER(TRIM('01_raw_data'!E550))="not available"), "Missing", '01_raw_data'!E550)</f>
        <v>33986</v>
      </c>
      <c r="F547" t="str">
        <f t="shared" si="8"/>
        <v>Valid</v>
      </c>
      <c r="G547" t="str">
        <f>_xlfn.XLOOKUP(UPPER(TRIM('01_raw_data'!F550)),'04_departments'!A550:A605,'04_departments'!C550:C605,"Needs Review")</f>
        <v>Needs Review</v>
      </c>
      <c r="H547" t="str">
        <f>_xlfn.XLOOKUP('01_clean_data'!G547, '04_departments'!$C$5:$C$60,'04_departments'!$D$5:$D$60,"Needs Review")</f>
        <v>Needs Review</v>
      </c>
      <c r="I547" t="str">
        <f>PROPER(TRIM('01_raw_data'!H550))</f>
        <v>Bi Analyst</v>
      </c>
      <c r="J547" t="str">
        <f>IFERROR(UPPER('01_raw_data'!I550), "")</f>
        <v>L4</v>
      </c>
      <c r="K547" t="str">
        <f>IFERROR(UPPER('01_raw_data'!J550), "")</f>
        <v>M020</v>
      </c>
      <c r="L547" t="str">
        <f>IFERROR(VLOOKUP(K547,'05_manager_mapping'!$A$5:$B$64,2), "Missing")</f>
        <v>Alessandro Lewandowski</v>
      </c>
      <c r="M547" t="str">
        <f>IFERROR(_xlfn.XLOOKUP('01_raw_data'!L550,'06_location_master'!$B$5:$B$60,'06_location_master'!$C$5:$C$60), "Missing Location")</f>
        <v>Dublin</v>
      </c>
      <c r="N547" t="str">
        <f>IFERROR(_xlfn.XLOOKUP(M547,'06_location_master'!$C$5:$C$60,'06_location_master'!$D$5:$D$60), "Missing Country")</f>
        <v>Ireland</v>
      </c>
      <c r="O547" t="str">
        <f>IFERROR(_xlfn.XLOOKUP(M547,'06_location_master'!$C$5:$C$60,'06_location_master'!$E$5:$E$60), "Missing State")</f>
        <v>Leinster</v>
      </c>
      <c r="P547" s="17">
        <f>IFERROR(--'01_raw_data'!O550,"Missing Date")</f>
        <v>43022</v>
      </c>
      <c r="Q547" s="17" t="str">
        <f>IF(TRIM('01_raw_data'!P550)="","", IFERROR('01_raw_data'!P550, "check"))</f>
        <v/>
      </c>
      <c r="R547" t="str">
        <f>IFERROR(IF(OR(UPPER(TRIM('01_raw_data'!Q550))="A",UPPER(TRIM('01_raw_data'!Q550)="ACTVE"),UPPER(TRIM('01_raw_data'!Q550))="ACTIVE"), "Active", IF(OR(UPPER(TRIM('01_raw_data'!Q550)="INACTIVE"),UPPER(TRIM('01_raw_data'!Q550))="INACTVE"),"Inactive",IF(OR(UPPER(TRIM('01_raw_data'!Q550))="EXITED"), "Exited", IF(OR(UPPER(TRIM('01_raw_data'!Q550))="TERMINATED"), "Terminated", IF(OR(UPPER(TRIM('01_raw_data'!Q550))="LEFT"),"Left",IF(OR(UPPER(TRIM('01_raw_data'!Q550))="RESIGNED"),"Resigned")))))),"Check")</f>
        <v>Active</v>
      </c>
      <c r="S547" s="19">
        <f>IFERROR(IF(VALUE('01_raw_data'!R550)&gt;0,VALUE('01_raw_data'!R550),"Check"),"Check")</f>
        <v>114000</v>
      </c>
      <c r="T547" s="19">
        <f>IFERROR(IF(VALUE('01_raw_data'!S550)&gt;0, VALUE('01_raw_data'!S550), "Check"), "Check")</f>
        <v>5700</v>
      </c>
      <c r="U547">
        <f>IFERROR(VLOOKUP(UPPER(TRIM('01_raw_data'!T550)),'07_performance_master'!$A$5:$B$14,2,FALSE),"Check")</f>
        <v>3</v>
      </c>
      <c r="V547">
        <f>IFERROR(IF(VALUE('01_raw_data'!U550)&gt;0,VALUE('01_raw_data'!U550),"Check"),"Check")</f>
        <v>42</v>
      </c>
      <c r="W547">
        <f>IFERROR(IF(VALUE('01_raw_data'!V550)&gt;=0, VALUE('01_raw_data'!V550), "Check"), "Check")</f>
        <v>13</v>
      </c>
      <c r="X547">
        <f>IFERROR(IF(VALUE('01_raw_data'!W550)&gt;=0, VALUE('01_raw_data'!W550),"Check"), "Check")</f>
        <v>32</v>
      </c>
      <c r="Y547">
        <f>IFERROR(IF(AND(VALUE('01_raw_data'!X550)&gt;=0, VALUE('01_raw_data'!X550)&lt;=100), VALUE('01_raw_data'!X550), "Check"), "Check")</f>
        <v>42</v>
      </c>
      <c r="Z547" t="str">
        <f>IFERROR(IF(OR(UPPER(TRIM('01_raw_data'!Y550))="YES", UPPER(TRIM('01_raw_data'!Y550))="PROMOTED"),"Promoted", IF(OR(UPPER(TRIM('01_raw_data'!Y550))="NO",UPPER(TRIM('01_raw_data'!Y550))="NOT PROMOTED"), "Not Promoted", "Check")),"Check")</f>
        <v>Not Promoted</v>
      </c>
      <c r="AA547" t="str">
        <f>IFERROR(PROPER(TRIM('01_raw_data'!Z550)), "")</f>
        <v>Master'S</v>
      </c>
      <c r="AB547" t="str">
        <f>IFERROR(PROPER(TRIM('01_raw_data'!AA550)),"")</f>
        <v>Indeed</v>
      </c>
      <c r="AC547" t="str">
        <f>IFERROR(IF(UPPER(TRIM('01_raw_data'!AB550))="HYBRID","Hybrid",IF(OR(UPPER(TRIM('01_raw_data'!AB550))="REMOTE",UPPER(TRIM('01_raw_data'!AB550))="WFH",UPPER(TRIM('01_raw_data'!AB550))="WORK FROM HOME"),"Remote",IF(OR(UPPER(TRIM('01_raw_data'!AB550))="ONSITE",UPPER(TRIM('01_raw_data'!AB550))="ON-SITE",UPPER(TRIM('01_raw_data'!AB550))="OFFICE"),"Office"))),"Check")</f>
        <v>Remote</v>
      </c>
      <c r="AD547" t="str">
        <f>IFERROR(VLOOKUP(UPPER(TRIM('01_raw_data'!AC550)),'09_cost_center'!$A$5:$E$19,1,FALSE), "Check")</f>
        <v>EU-CC103</v>
      </c>
      <c r="AE547" t="str">
        <f>IFERROR(IF(OR(UPPER(TRIM('01_raw_data'!AD550))="CONTRACT", UPPER(TRIM('01_raw_data'!AD550))="CONTRACTOR"), "Contract", IF(OR(PROPER(TRIM('01_raw_data'!AD550))="FTE", UPPER(TRIM('01_raw_data'!AD550))="FULL TIME", UPPER(TRIM('01_raw_data'!AD550))="FULL-TIME"), "Full Time", IF(OR(UPPER(TRIM('01_raw_data'!AD550))="INTERN", UPPER(TRIM('01_raw_data'!AD550))="INTERNSHIP"), "Intern", IF(OR(UPPER(TRIM('01_raw_data'!AD550))="PART TIME", UPPER(TRIM('01_raw_data'!AD550))="PART-TIME"), "Part Time")))), "Check")</f>
        <v>Full Time</v>
      </c>
      <c r="AF547">
        <f>IFERROR(IF(AND(VALUE('01_raw_data'!AE550)&gt;=0,VALUE('01_raw_data'!AE550)&lt;=100), VALUE('01_raw_data'!AE550), "Check"), "Check")</f>
        <v>51.7</v>
      </c>
    </row>
    <row r="548" spans="1:32" x14ac:dyDescent="0.2">
      <c r="A548" t="str">
        <f>"E"&amp;TEXT(VALUE(SUBSTITUTE(UPPER(TRIM('01_raw_data'!A551)),"E","")),"0000")</f>
        <v>E0547</v>
      </c>
      <c r="B548" t="str">
        <f>IF('01_raw_data'!B551="", "", PROPER(TRIM('01_raw_data'!B551)))</f>
        <v>Amelia Becker</v>
      </c>
      <c r="C548" t="str">
        <f>_xlfn.XLOOKUP(PROPER(TRIM('01_raw_data'!C551)),'03_lookups'!$A$4:$A$9,'03_lookups'!$B$4:$B$9,"Needs Review")</f>
        <v>Female</v>
      </c>
      <c r="D548">
        <f>VALUE('01_raw_data'!D551)</f>
        <v>52</v>
      </c>
      <c r="E548" s="17">
        <f>IF(OR('01_raw_data'!E551="", LOWER(TRIM('01_raw_data'!E551))="not available"), "Missing", '01_raw_data'!E551)</f>
        <v>27000</v>
      </c>
      <c r="F548" t="str">
        <f t="shared" si="8"/>
        <v>Valid</v>
      </c>
      <c r="G548" t="str">
        <f>_xlfn.XLOOKUP(UPPER(TRIM('01_raw_data'!F551)),'04_departments'!A551:A606,'04_departments'!C551:C606,"Needs Review")</f>
        <v>Needs Review</v>
      </c>
      <c r="H548" t="str">
        <f>_xlfn.XLOOKUP('01_clean_data'!G548, '04_departments'!$C$5:$C$60,'04_departments'!$D$5:$D$60,"Needs Review")</f>
        <v>Needs Review</v>
      </c>
      <c r="I548" t="str">
        <f>PROPER(TRIM('01_raw_data'!H551))</f>
        <v>Client Success Associate</v>
      </c>
      <c r="J548" t="str">
        <f>IFERROR(UPPER('01_raw_data'!I551), "")</f>
        <v>L4</v>
      </c>
      <c r="K548" t="str">
        <f>IFERROR(UPPER('01_raw_data'!J551), "")</f>
        <v>M055</v>
      </c>
      <c r="L548" t="str">
        <f>IFERROR(VLOOKUP(K548,'05_manager_mapping'!$A$5:$B$64,2), "Missing")</f>
        <v>Lucas Thomas</v>
      </c>
      <c r="M548" t="str">
        <f>IFERROR(_xlfn.XLOOKUP('01_raw_data'!L551,'06_location_master'!$B$5:$B$60,'06_location_master'!$C$5:$C$60), "Missing Location")</f>
        <v>Madrid</v>
      </c>
      <c r="N548" t="str">
        <f>IFERROR(_xlfn.XLOOKUP(M548,'06_location_master'!$C$5:$C$60,'06_location_master'!$D$5:$D$60), "Missing Country")</f>
        <v>Spain</v>
      </c>
      <c r="O548" t="str">
        <f>IFERROR(_xlfn.XLOOKUP(M548,'06_location_master'!$C$5:$C$60,'06_location_master'!$E$5:$E$60), "Missing State")</f>
        <v>Community of Madrid</v>
      </c>
      <c r="P548" s="17">
        <f>IFERROR(--'01_raw_data'!O551,"Missing Date")</f>
        <v>43116</v>
      </c>
      <c r="Q548" s="17" t="str">
        <f>IF(TRIM('01_raw_data'!P551)="","", IFERROR('01_raw_data'!P551, "check"))</f>
        <v/>
      </c>
      <c r="R548" t="str">
        <f>IFERROR(IF(OR(UPPER(TRIM('01_raw_data'!Q551))="A",UPPER(TRIM('01_raw_data'!Q551)="ACTVE"),UPPER(TRIM('01_raw_data'!Q551))="ACTIVE"), "Active", IF(OR(UPPER(TRIM('01_raw_data'!Q551)="INACTIVE"),UPPER(TRIM('01_raw_data'!Q551))="INACTVE"),"Inactive",IF(OR(UPPER(TRIM('01_raw_data'!Q551))="EXITED"), "Exited", IF(OR(UPPER(TRIM('01_raw_data'!Q551))="TERMINATED"), "Terminated", IF(OR(UPPER(TRIM('01_raw_data'!Q551))="LEFT"),"Left",IF(OR(UPPER(TRIM('01_raw_data'!Q551))="RESIGNED"),"Resigned")))))),"Check")</f>
        <v>Active</v>
      </c>
      <c r="S548" s="19">
        <f>IFERROR(IF(VALUE('01_raw_data'!R551)&gt;0,VALUE('01_raw_data'!R551),"Check"),"Check")</f>
        <v>94000</v>
      </c>
      <c r="T548" s="19">
        <f>IFERROR(IF(VALUE('01_raw_data'!S551)&gt;0, VALUE('01_raw_data'!S551), "Check"), "Check")</f>
        <v>8500</v>
      </c>
      <c r="U548">
        <f>IFERROR(VLOOKUP(UPPER(TRIM('01_raw_data'!T551)),'07_performance_master'!$A$5:$B$14,2,FALSE),"Check")</f>
        <v>4</v>
      </c>
      <c r="V548">
        <f>IFERROR(IF(VALUE('01_raw_data'!U551)&gt;0,VALUE('01_raw_data'!U551),"Check"),"Check")</f>
        <v>48</v>
      </c>
      <c r="W548">
        <f>IFERROR(IF(VALUE('01_raw_data'!V551)&gt;=0, VALUE('01_raw_data'!V551), "Check"), "Check")</f>
        <v>13</v>
      </c>
      <c r="X548">
        <f>IFERROR(IF(VALUE('01_raw_data'!W551)&gt;=0, VALUE('01_raw_data'!W551),"Check"), "Check")</f>
        <v>16</v>
      </c>
      <c r="Y548">
        <f>IFERROR(IF(AND(VALUE('01_raw_data'!X551)&gt;=0, VALUE('01_raw_data'!X551)&lt;=100), VALUE('01_raw_data'!X551), "Check"), "Check")</f>
        <v>72</v>
      </c>
      <c r="Z548" t="str">
        <f>IFERROR(IF(OR(UPPER(TRIM('01_raw_data'!Y551))="YES", UPPER(TRIM('01_raw_data'!Y551))="PROMOTED"),"Promoted", IF(OR(UPPER(TRIM('01_raw_data'!Y551))="NO",UPPER(TRIM('01_raw_data'!Y551))="NOT PROMOTED"), "Not Promoted", "Check")),"Check")</f>
        <v>Not Promoted</v>
      </c>
      <c r="AA548" t="str">
        <f>IFERROR(PROPER(TRIM('01_raw_data'!Z551)), "")</f>
        <v>Bachelor'S</v>
      </c>
      <c r="AB548" t="str">
        <f>IFERROR(PROPER(TRIM('01_raw_data'!AA551)),"")</f>
        <v>Indeed</v>
      </c>
      <c r="AC548" t="str">
        <f>IFERROR(IF(UPPER(TRIM('01_raw_data'!AB551))="HYBRID","Hybrid",IF(OR(UPPER(TRIM('01_raw_data'!AB551))="REMOTE",UPPER(TRIM('01_raw_data'!AB551))="WFH",UPPER(TRIM('01_raw_data'!AB551))="WORK FROM HOME"),"Remote",IF(OR(UPPER(TRIM('01_raw_data'!AB551))="ONSITE",UPPER(TRIM('01_raw_data'!AB551))="ON-SITE",UPPER(TRIM('01_raw_data'!AB551))="OFFICE"),"Office"))),"Check")</f>
        <v>Office</v>
      </c>
      <c r="AD548" t="str">
        <f>IFERROR(VLOOKUP(UPPER(TRIM('01_raw_data'!AC551)),'09_cost_center'!$A$5:$E$19,1,FALSE), "Check")</f>
        <v>EU-CC202</v>
      </c>
      <c r="AE548" t="str">
        <f>IFERROR(IF(OR(UPPER(TRIM('01_raw_data'!AD551))="CONTRACT", UPPER(TRIM('01_raw_data'!AD551))="CONTRACTOR"), "Contract", IF(OR(PROPER(TRIM('01_raw_data'!AD551))="FTE", UPPER(TRIM('01_raw_data'!AD551))="FULL TIME", UPPER(TRIM('01_raw_data'!AD551))="FULL-TIME"), "Full Time", IF(OR(UPPER(TRIM('01_raw_data'!AD551))="INTERN", UPPER(TRIM('01_raw_data'!AD551))="INTERNSHIP"), "Intern", IF(OR(UPPER(TRIM('01_raw_data'!AD551))="PART TIME", UPPER(TRIM('01_raw_data'!AD551))="PART-TIME"), "Part Time")))), "Check")</f>
        <v>Part Time</v>
      </c>
      <c r="AF548">
        <f>IFERROR(IF(AND(VALUE('01_raw_data'!AE551)&gt;=0,VALUE('01_raw_data'!AE551)&lt;=100), VALUE('01_raw_data'!AE551), "Check"), "Check")</f>
        <v>73.2</v>
      </c>
    </row>
    <row r="549" spans="1:32" x14ac:dyDescent="0.2">
      <c r="A549" t="str">
        <f>"E"&amp;TEXT(VALUE(SUBSTITUTE(UPPER(TRIM('01_raw_data'!A552)),"E","")),"0000")</f>
        <v>E0548</v>
      </c>
      <c r="B549" t="str">
        <f>IF('01_raw_data'!B552="", "", PROPER(TRIM('01_raw_data'!B552)))</f>
        <v>Camille Kelly</v>
      </c>
      <c r="C549" t="str">
        <f>_xlfn.XLOOKUP(PROPER(TRIM('01_raw_data'!C552)),'03_lookups'!$A$4:$A$9,'03_lookups'!$B$4:$B$9,"Needs Review")</f>
        <v>Male</v>
      </c>
      <c r="D549">
        <f>VALUE('01_raw_data'!D552)</f>
        <v>27</v>
      </c>
      <c r="E549" s="17">
        <f>IF(OR('01_raw_data'!E552="", LOWER(TRIM('01_raw_data'!E552))="not available"), "Missing", '01_raw_data'!E552)</f>
        <v>36144</v>
      </c>
      <c r="F549" t="str">
        <f t="shared" si="8"/>
        <v>Valid</v>
      </c>
      <c r="G549" t="str">
        <f>_xlfn.XLOOKUP(UPPER(TRIM('01_raw_data'!F552)),'04_departments'!A552:A607,'04_departments'!C552:C607,"Needs Review")</f>
        <v>Needs Review</v>
      </c>
      <c r="H549" t="str">
        <f>_xlfn.XLOOKUP('01_clean_data'!G549, '04_departments'!$C$5:$C$60,'04_departments'!$D$5:$D$60,"Needs Review")</f>
        <v>Needs Review</v>
      </c>
      <c r="I549" t="str">
        <f>PROPER(TRIM('01_raw_data'!H552))</f>
        <v>Marketing Executive</v>
      </c>
      <c r="J549" t="str">
        <f>IFERROR(UPPER('01_raw_data'!I552), "")</f>
        <v xml:space="preserve"> L4 </v>
      </c>
      <c r="K549" t="str">
        <f>IFERROR(UPPER('01_raw_data'!J552), "")</f>
        <v>M006</v>
      </c>
      <c r="L549" t="str">
        <f>IFERROR(VLOOKUP(K549,'05_manager_mapping'!$A$5:$B$64,2), "Missing")</f>
        <v>Aleksander Fischer</v>
      </c>
      <c r="M549" t="str">
        <f>IFERROR(_xlfn.XLOOKUP('01_raw_data'!L552,'06_location_master'!$B$5:$B$60,'06_location_master'!$C$5:$C$60), "Missing Location")</f>
        <v>Missing Location</v>
      </c>
      <c r="N549" t="str">
        <f>IFERROR(_xlfn.XLOOKUP(M549,'06_location_master'!$C$5:$C$60,'06_location_master'!$D$5:$D$60), "Missing Country")</f>
        <v>Missing Country</v>
      </c>
      <c r="O549" t="str">
        <f>IFERROR(_xlfn.XLOOKUP(M549,'06_location_master'!$C$5:$C$60,'06_location_master'!$E$5:$E$60), "Missing State")</f>
        <v>Missing State</v>
      </c>
      <c r="P549" s="17">
        <f>IFERROR(--'01_raw_data'!O552,"Missing Date")</f>
        <v>43958</v>
      </c>
      <c r="Q549" s="17" t="str">
        <f>IF(TRIM('01_raw_data'!P552)="","", IFERROR('01_raw_data'!P552, "check"))</f>
        <v/>
      </c>
      <c r="R549" t="str">
        <f>IFERROR(IF(OR(UPPER(TRIM('01_raw_data'!Q552))="A",UPPER(TRIM('01_raw_data'!Q552)="ACTVE"),UPPER(TRIM('01_raw_data'!Q552))="ACTIVE"), "Active", IF(OR(UPPER(TRIM('01_raw_data'!Q552)="INACTIVE"),UPPER(TRIM('01_raw_data'!Q552))="INACTVE"),"Inactive",IF(OR(UPPER(TRIM('01_raw_data'!Q552))="EXITED"), "Exited", IF(OR(UPPER(TRIM('01_raw_data'!Q552))="TERMINATED"), "Terminated", IF(OR(UPPER(TRIM('01_raw_data'!Q552))="LEFT"),"Left",IF(OR(UPPER(TRIM('01_raw_data'!Q552))="RESIGNED"),"Resigned")))))),"Check")</f>
        <v>Active</v>
      </c>
      <c r="S549" s="19">
        <f>IFERROR(IF(VALUE('01_raw_data'!R552)&gt;0,VALUE('01_raw_data'!R552),"Check"),"Check")</f>
        <v>112000</v>
      </c>
      <c r="T549" s="19">
        <f>IFERROR(IF(VALUE('01_raw_data'!S552)&gt;0, VALUE('01_raw_data'!S552), "Check"), "Check")</f>
        <v>15700</v>
      </c>
      <c r="U549">
        <f>IFERROR(VLOOKUP(UPPER(TRIM('01_raw_data'!T552)),'07_performance_master'!$A$5:$B$14,2,FALSE),"Check")</f>
        <v>5</v>
      </c>
      <c r="V549">
        <f>IFERROR(IF(VALUE('01_raw_data'!U552)&gt;0,VALUE('01_raw_data'!U552),"Check"),"Check")</f>
        <v>34</v>
      </c>
      <c r="W549">
        <f>IFERROR(IF(VALUE('01_raw_data'!V552)&gt;=0, VALUE('01_raw_data'!V552), "Check"), "Check")</f>
        <v>15</v>
      </c>
      <c r="X549">
        <f>IFERROR(IF(VALUE('01_raw_data'!W552)&gt;=0, VALUE('01_raw_data'!W552),"Check"), "Check")</f>
        <v>18</v>
      </c>
      <c r="Y549">
        <f>IFERROR(IF(AND(VALUE('01_raw_data'!X552)&gt;=0, VALUE('01_raw_data'!X552)&lt;=100), VALUE('01_raw_data'!X552), "Check"), "Check")</f>
        <v>90</v>
      </c>
      <c r="Z549" t="str">
        <f>IFERROR(IF(OR(UPPER(TRIM('01_raw_data'!Y552))="YES", UPPER(TRIM('01_raw_data'!Y552))="PROMOTED"),"Promoted", IF(OR(UPPER(TRIM('01_raw_data'!Y552))="NO",UPPER(TRIM('01_raw_data'!Y552))="NOT PROMOTED"), "Not Promoted", "Check")),"Check")</f>
        <v>Not Promoted</v>
      </c>
      <c r="AA549" t="str">
        <f>IFERROR(PROPER(TRIM('01_raw_data'!Z552)), "")</f>
        <v>Bachelor'S</v>
      </c>
      <c r="AB549" t="str">
        <f>IFERROR(PROPER(TRIM('01_raw_data'!AA552)),"")</f>
        <v>Company Careers Page</v>
      </c>
      <c r="AC549" t="str">
        <f>IFERROR(IF(UPPER(TRIM('01_raw_data'!AB552))="HYBRID","Hybrid",IF(OR(UPPER(TRIM('01_raw_data'!AB552))="REMOTE",UPPER(TRIM('01_raw_data'!AB552))="WFH",UPPER(TRIM('01_raw_data'!AB552))="WORK FROM HOME"),"Remote",IF(OR(UPPER(TRIM('01_raw_data'!AB552))="ONSITE",UPPER(TRIM('01_raw_data'!AB552))="ON-SITE",UPPER(TRIM('01_raw_data'!AB552))="OFFICE"),"Office"))),"Check")</f>
        <v>Hybrid</v>
      </c>
      <c r="AD549" t="str">
        <f>IFERROR(VLOOKUP(UPPER(TRIM('01_raw_data'!AC552)),'09_cost_center'!$A$5:$E$19,1,FALSE), "Check")</f>
        <v>EU-CC203</v>
      </c>
      <c r="AE549" t="str">
        <f>IFERROR(IF(OR(UPPER(TRIM('01_raw_data'!AD552))="CONTRACT", UPPER(TRIM('01_raw_data'!AD552))="CONTRACTOR"), "Contract", IF(OR(PROPER(TRIM('01_raw_data'!AD552))="FTE", UPPER(TRIM('01_raw_data'!AD552))="FULL TIME", UPPER(TRIM('01_raw_data'!AD552))="FULL-TIME"), "Full Time", IF(OR(UPPER(TRIM('01_raw_data'!AD552))="INTERN", UPPER(TRIM('01_raw_data'!AD552))="INTERNSHIP"), "Intern", IF(OR(UPPER(TRIM('01_raw_data'!AD552))="PART TIME", UPPER(TRIM('01_raw_data'!AD552))="PART-TIME"), "Part Time")))), "Check")</f>
        <v>Full Time</v>
      </c>
      <c r="AF549">
        <f>IFERROR(IF(AND(VALUE('01_raw_data'!AE552)&gt;=0,VALUE('01_raw_data'!AE552)&lt;=100), VALUE('01_raw_data'!AE552), "Check"), "Check")</f>
        <v>86</v>
      </c>
    </row>
    <row r="550" spans="1:32" x14ac:dyDescent="0.2">
      <c r="A550" t="str">
        <f>"E"&amp;TEXT(VALUE(SUBSTITUTE(UPPER(TRIM('01_raw_data'!A553)),"E","")),"0000")</f>
        <v>E0549</v>
      </c>
      <c r="B550" t="str">
        <f>IF('01_raw_data'!B553="", "", PROPER(TRIM('01_raw_data'!B553)))</f>
        <v>Francesca Smith</v>
      </c>
      <c r="C550" t="str">
        <f>_xlfn.XLOOKUP(PROPER(TRIM('01_raw_data'!C553)),'03_lookups'!$A$4:$A$9,'03_lookups'!$B$4:$B$9,"Needs Review")</f>
        <v>Male</v>
      </c>
      <c r="D550">
        <f>VALUE('01_raw_data'!D553)</f>
        <v>57</v>
      </c>
      <c r="E550" s="17" t="str">
        <f>IF(OR('01_raw_data'!E553="", LOWER(TRIM('01_raw_data'!E553))="not available"), "Missing", '01_raw_data'!E553)</f>
        <v>1969/05/29</v>
      </c>
      <c r="F550" t="str">
        <f t="shared" si="8"/>
        <v>Needs Review</v>
      </c>
      <c r="G550" t="str">
        <f>_xlfn.XLOOKUP(UPPER(TRIM('01_raw_data'!F553)),'04_departments'!A553:A608,'04_departments'!C553:C608,"Needs Review")</f>
        <v>Needs Review</v>
      </c>
      <c r="H550" t="str">
        <f>_xlfn.XLOOKUP('01_clean_data'!G550, '04_departments'!$C$5:$C$60,'04_departments'!$D$5:$D$60,"Needs Review")</f>
        <v>Needs Review</v>
      </c>
      <c r="I550" t="str">
        <f>PROPER(TRIM('01_raw_data'!H553))</f>
        <v>Platform Engineer</v>
      </c>
      <c r="J550" t="str">
        <f>IFERROR(UPPER('01_raw_data'!I553), "")</f>
        <v>L6</v>
      </c>
      <c r="K550" t="str">
        <f>IFERROR(UPPER('01_raw_data'!J553), "")</f>
        <v>M001</v>
      </c>
      <c r="L550" t="str">
        <f>IFERROR(VLOOKUP(K550,'05_manager_mapping'!$A$5:$B$64,2), "Missing")</f>
        <v>Milan Leroy</v>
      </c>
      <c r="M550" t="str">
        <f>IFERROR(_xlfn.XLOOKUP('01_raw_data'!L553,'06_location_master'!$B$5:$B$60,'06_location_master'!$C$5:$C$60), "Missing Location")</f>
        <v>Warsaw</v>
      </c>
      <c r="N550" t="str">
        <f>IFERROR(_xlfn.XLOOKUP(M550,'06_location_master'!$C$5:$C$60,'06_location_master'!$D$5:$D$60), "Missing Country")</f>
        <v>Poland</v>
      </c>
      <c r="O550" t="str">
        <f>IFERROR(_xlfn.XLOOKUP(M550,'06_location_master'!$C$5:$C$60,'06_location_master'!$E$5:$E$60), "Missing State")</f>
        <v>Masovian</v>
      </c>
      <c r="P550" s="17">
        <f>IFERROR(--'01_raw_data'!O553,"Missing Date")</f>
        <v>42192</v>
      </c>
      <c r="Q550" s="17" t="str">
        <f>IF(TRIM('01_raw_data'!P553)="","", IFERROR('01_raw_data'!P553, "check"))</f>
        <v/>
      </c>
      <c r="R550" t="str">
        <f>IFERROR(IF(OR(UPPER(TRIM('01_raw_data'!Q553))="A",UPPER(TRIM('01_raw_data'!Q553)="ACTVE"),UPPER(TRIM('01_raw_data'!Q553))="ACTIVE"), "Active", IF(OR(UPPER(TRIM('01_raw_data'!Q553)="INACTIVE"),UPPER(TRIM('01_raw_data'!Q553))="INACTVE"),"Inactive",IF(OR(UPPER(TRIM('01_raw_data'!Q553))="EXITED"), "Exited", IF(OR(UPPER(TRIM('01_raw_data'!Q553))="TERMINATED"), "Terminated", IF(OR(UPPER(TRIM('01_raw_data'!Q553))="LEFT"),"Left",IF(OR(UPPER(TRIM('01_raw_data'!Q553))="RESIGNED"),"Resigned")))))),"Check")</f>
        <v>Active</v>
      </c>
      <c r="S550" s="19">
        <f>IFERROR(IF(VALUE('01_raw_data'!R553)&gt;0,VALUE('01_raw_data'!R553),"Check"),"Check")</f>
        <v>129000</v>
      </c>
      <c r="T550" s="19">
        <f>IFERROR(IF(VALUE('01_raw_data'!S553)&gt;0, VALUE('01_raw_data'!S553), "Check"), "Check")</f>
        <v>1300</v>
      </c>
      <c r="U550">
        <f>IFERROR(VLOOKUP(UPPER(TRIM('01_raw_data'!T553)),'07_performance_master'!$A$5:$B$14,2,FALSE),"Check")</f>
        <v>1</v>
      </c>
      <c r="V550">
        <f>IFERROR(IF(VALUE('01_raw_data'!U553)&gt;0,VALUE('01_raw_data'!U553),"Check"),"Check")</f>
        <v>15</v>
      </c>
      <c r="W550">
        <f>IFERROR(IF(VALUE('01_raw_data'!V553)&gt;=0, VALUE('01_raw_data'!V553), "Check"), "Check")</f>
        <v>5</v>
      </c>
      <c r="X550">
        <f>IFERROR(IF(VALUE('01_raw_data'!W553)&gt;=0, VALUE('01_raw_data'!W553),"Check"), "Check")</f>
        <v>3</v>
      </c>
      <c r="Y550">
        <f>IFERROR(IF(AND(VALUE('01_raw_data'!X553)&gt;=0, VALUE('01_raw_data'!X553)&lt;=100), VALUE('01_raw_data'!X553), "Check"), "Check")</f>
        <v>72</v>
      </c>
      <c r="Z550" t="str">
        <f>IFERROR(IF(OR(UPPER(TRIM('01_raw_data'!Y553))="YES", UPPER(TRIM('01_raw_data'!Y553))="PROMOTED"),"Promoted", IF(OR(UPPER(TRIM('01_raw_data'!Y553))="NO",UPPER(TRIM('01_raw_data'!Y553))="NOT PROMOTED"), "Not Promoted", "Check")),"Check")</f>
        <v>Not Promoted</v>
      </c>
      <c r="AA550" t="str">
        <f>IFERROR(PROPER(TRIM('01_raw_data'!Z553)), "")</f>
        <v>Master'S</v>
      </c>
      <c r="AB550" t="str">
        <f>IFERROR(PROPER(TRIM('01_raw_data'!AA553)),"")</f>
        <v>Company Careers Page</v>
      </c>
      <c r="AC550" t="str">
        <f>IFERROR(IF(UPPER(TRIM('01_raw_data'!AB553))="HYBRID","Hybrid",IF(OR(UPPER(TRIM('01_raw_data'!AB553))="REMOTE",UPPER(TRIM('01_raw_data'!AB553))="WFH",UPPER(TRIM('01_raw_data'!AB553))="WORK FROM HOME"),"Remote",IF(OR(UPPER(TRIM('01_raw_data'!AB553))="ONSITE",UPPER(TRIM('01_raw_data'!AB553))="ON-SITE",UPPER(TRIM('01_raw_data'!AB553))="OFFICE"),"Office"))),"Check")</f>
        <v>Hybrid</v>
      </c>
      <c r="AD550" t="str">
        <f>IFERROR(VLOOKUP(UPPER(TRIM('01_raw_data'!AC553)),'09_cost_center'!$A$5:$E$19,1,FALSE), "Check")</f>
        <v>EU-CC101</v>
      </c>
      <c r="AE550" t="str">
        <f>IFERROR(IF(OR(UPPER(TRIM('01_raw_data'!AD553))="CONTRACT", UPPER(TRIM('01_raw_data'!AD553))="CONTRACTOR"), "Contract", IF(OR(PROPER(TRIM('01_raw_data'!AD553))="FTE", UPPER(TRIM('01_raw_data'!AD553))="FULL TIME", UPPER(TRIM('01_raw_data'!AD553))="FULL-TIME"), "Full Time", IF(OR(UPPER(TRIM('01_raw_data'!AD553))="INTERN", UPPER(TRIM('01_raw_data'!AD553))="INTERNSHIP"), "Intern", IF(OR(UPPER(TRIM('01_raw_data'!AD553))="PART TIME", UPPER(TRIM('01_raw_data'!AD553))="PART-TIME"), "Part Time")))), "Check")</f>
        <v>Full Time</v>
      </c>
      <c r="AF550">
        <f>IFERROR(IF(AND(VALUE('01_raw_data'!AE553)&gt;=0,VALUE('01_raw_data'!AE553)&lt;=100), VALUE('01_raw_data'!AE553), "Check"), "Check")</f>
        <v>46.5</v>
      </c>
    </row>
    <row r="551" spans="1:32" x14ac:dyDescent="0.2">
      <c r="A551" t="str">
        <f>"E"&amp;TEXT(VALUE(SUBSTITUTE(UPPER(TRIM('01_raw_data'!A554)),"E","")),"0000")</f>
        <v>E0550</v>
      </c>
      <c r="B551" t="str">
        <f>IF('01_raw_data'!B554="", "", PROPER(TRIM('01_raw_data'!B554)))</f>
        <v>Adam Ferreira</v>
      </c>
      <c r="C551" t="str">
        <f>_xlfn.XLOOKUP(PROPER(TRIM('01_raw_data'!C554)),'03_lookups'!$A$4:$A$9,'03_lookups'!$B$4:$B$9,"Needs Review")</f>
        <v>Male</v>
      </c>
      <c r="D551">
        <f>VALUE('01_raw_data'!D554)</f>
        <v>34</v>
      </c>
      <c r="E551" s="17">
        <f>IF(OR('01_raw_data'!E554="", LOWER(TRIM('01_raw_data'!E554))="not available"), "Missing", '01_raw_data'!E554)</f>
        <v>33519</v>
      </c>
      <c r="F551" t="str">
        <f t="shared" si="8"/>
        <v>Valid</v>
      </c>
      <c r="G551" t="str">
        <f>_xlfn.XLOOKUP(UPPER(TRIM('01_raw_data'!F554)),'04_departments'!A554:A609,'04_departments'!C554:C609,"Needs Review")</f>
        <v>Needs Review</v>
      </c>
      <c r="H551" t="str">
        <f>_xlfn.XLOOKUP('01_clean_data'!G551, '04_departments'!$C$5:$C$60,'04_departments'!$D$5:$D$60,"Needs Review")</f>
        <v>Needs Review</v>
      </c>
      <c r="I551" t="str">
        <f>PROPER(TRIM('01_raw_data'!H554))</f>
        <v>Data Scientist</v>
      </c>
      <c r="J551" t="str">
        <f>IFERROR(UPPER('01_raw_data'!I554), "")</f>
        <v>L1</v>
      </c>
      <c r="K551" t="str">
        <f>IFERROR(UPPER('01_raw_data'!J554), "")</f>
        <v>M003</v>
      </c>
      <c r="L551" t="str">
        <f>IFERROR(VLOOKUP(K551,'05_manager_mapping'!$A$5:$B$64,2), "Missing")</f>
        <v>Sarah Lopez</v>
      </c>
      <c r="M551" t="str">
        <f>IFERROR(_xlfn.XLOOKUP('01_raw_data'!L554,'06_location_master'!$B$5:$B$60,'06_location_master'!$C$5:$C$60), "Missing Location")</f>
        <v>Wroclaw</v>
      </c>
      <c r="N551" t="str">
        <f>IFERROR(_xlfn.XLOOKUP(M551,'06_location_master'!$C$5:$C$60,'06_location_master'!$D$5:$D$60), "Missing Country")</f>
        <v>Poland</v>
      </c>
      <c r="O551" t="str">
        <f>IFERROR(_xlfn.XLOOKUP(M551,'06_location_master'!$C$5:$C$60,'06_location_master'!$E$5:$E$60), "Missing State")</f>
        <v>Lower Silesian</v>
      </c>
      <c r="P551" s="17">
        <f>IFERROR(--'01_raw_data'!O554,"Missing Date")</f>
        <v>45904</v>
      </c>
      <c r="Q551" s="17">
        <f>IF(TRIM('01_raw_data'!P554)="","", IFERROR('01_raw_data'!P554, "check"))</f>
        <v>46026</v>
      </c>
      <c r="R551" t="str">
        <f>IFERROR(IF(OR(UPPER(TRIM('01_raw_data'!Q554))="A",UPPER(TRIM('01_raw_data'!Q554)="ACTVE"),UPPER(TRIM('01_raw_data'!Q554))="ACTIVE"), "Active", IF(OR(UPPER(TRIM('01_raw_data'!Q554)="INACTIVE"),UPPER(TRIM('01_raw_data'!Q554))="INACTVE"),"Inactive",IF(OR(UPPER(TRIM('01_raw_data'!Q554))="EXITED"), "Exited", IF(OR(UPPER(TRIM('01_raw_data'!Q554))="TERMINATED"), "Terminated", IF(OR(UPPER(TRIM('01_raw_data'!Q554))="LEFT"),"Left",IF(OR(UPPER(TRIM('01_raw_data'!Q554))="RESIGNED"),"Resigned")))))),"Check")</f>
        <v>Exited</v>
      </c>
      <c r="S551" s="19">
        <f>IFERROR(IF(VALUE('01_raw_data'!R554)&gt;0,VALUE('01_raw_data'!R554),"Check"),"Check")</f>
        <v>31000</v>
      </c>
      <c r="T551" s="19">
        <f>IFERROR(IF(VALUE('01_raw_data'!S554)&gt;0, VALUE('01_raw_data'!S554), "Check"), "Check")</f>
        <v>600</v>
      </c>
      <c r="U551">
        <f>IFERROR(VLOOKUP(UPPER(TRIM('01_raw_data'!T554)),'07_performance_master'!$A$5:$B$14,2,FALSE),"Check")</f>
        <v>2</v>
      </c>
      <c r="V551">
        <f>IFERROR(IF(VALUE('01_raw_data'!U554)&gt;0,VALUE('01_raw_data'!U554),"Check"),"Check")</f>
        <v>36</v>
      </c>
      <c r="W551">
        <f>IFERROR(IF(VALUE('01_raw_data'!V554)&gt;=0, VALUE('01_raw_data'!V554), "Check"), "Check")</f>
        <v>25</v>
      </c>
      <c r="X551">
        <f>IFERROR(IF(VALUE('01_raw_data'!W554)&gt;=0, VALUE('01_raw_data'!W554),"Check"), "Check")</f>
        <v>15</v>
      </c>
      <c r="Y551">
        <f>IFERROR(IF(AND(VALUE('01_raw_data'!X554)&gt;=0, VALUE('01_raw_data'!X554)&lt;=100), VALUE('01_raw_data'!X554), "Check"), "Check")</f>
        <v>26</v>
      </c>
      <c r="Z551" t="str">
        <f>IFERROR(IF(OR(UPPER(TRIM('01_raw_data'!Y554))="YES", UPPER(TRIM('01_raw_data'!Y554))="PROMOTED"),"Promoted", IF(OR(UPPER(TRIM('01_raw_data'!Y554))="NO",UPPER(TRIM('01_raw_data'!Y554))="NOT PROMOTED"), "Not Promoted", "Check")),"Check")</f>
        <v>Not Promoted</v>
      </c>
      <c r="AA551" t="str">
        <f>IFERROR(PROPER(TRIM('01_raw_data'!Z554)), "")</f>
        <v>High School</v>
      </c>
      <c r="AB551" t="str">
        <f>IFERROR(PROPER(TRIM('01_raw_data'!AA554)),"")</f>
        <v>Linkedin</v>
      </c>
      <c r="AC551" t="str">
        <f>IFERROR(IF(UPPER(TRIM('01_raw_data'!AB554))="HYBRID","Hybrid",IF(OR(UPPER(TRIM('01_raw_data'!AB554))="REMOTE",UPPER(TRIM('01_raw_data'!AB554))="WFH",UPPER(TRIM('01_raw_data'!AB554))="WORK FROM HOME"),"Remote",IF(OR(UPPER(TRIM('01_raw_data'!AB554))="ONSITE",UPPER(TRIM('01_raw_data'!AB554))="ON-SITE",UPPER(TRIM('01_raw_data'!AB554))="OFFICE"),"Office"))),"Check")</f>
        <v>Hybrid</v>
      </c>
      <c r="AD551" t="str">
        <f>IFERROR(VLOOKUP(UPPER(TRIM('01_raw_data'!AC554)),'09_cost_center'!$A$5:$E$19,1,FALSE), "Check")</f>
        <v>EU-CC103</v>
      </c>
      <c r="AE551" t="str">
        <f>IFERROR(IF(OR(UPPER(TRIM('01_raw_data'!AD554))="CONTRACT", UPPER(TRIM('01_raw_data'!AD554))="CONTRACTOR"), "Contract", IF(OR(PROPER(TRIM('01_raw_data'!AD554))="FTE", UPPER(TRIM('01_raw_data'!AD554))="FULL TIME", UPPER(TRIM('01_raw_data'!AD554))="FULL-TIME"), "Full Time", IF(OR(UPPER(TRIM('01_raw_data'!AD554))="INTERN", UPPER(TRIM('01_raw_data'!AD554))="INTERNSHIP"), "Intern", IF(OR(UPPER(TRIM('01_raw_data'!AD554))="PART TIME", UPPER(TRIM('01_raw_data'!AD554))="PART-TIME"), "Part Time")))), "Check")</f>
        <v>Full Time</v>
      </c>
      <c r="AF551">
        <f>IFERROR(IF(AND(VALUE('01_raw_data'!AE554)&gt;=0,VALUE('01_raw_data'!AE554)&lt;=100), VALUE('01_raw_data'!AE554), "Check"), "Check")</f>
        <v>38.6</v>
      </c>
    </row>
    <row r="552" spans="1:32" x14ac:dyDescent="0.2">
      <c r="A552" t="str">
        <f>"E"&amp;TEXT(VALUE(SUBSTITUTE(UPPER(TRIM('01_raw_data'!A555)),"E","")),"0000")</f>
        <v>E0551</v>
      </c>
      <c r="B552" t="str">
        <f>IF('01_raw_data'!B555="", "", PROPER(TRIM('01_raw_data'!B555)))</f>
        <v>Agnes Walker</v>
      </c>
      <c r="C552" t="str">
        <f>_xlfn.XLOOKUP(PROPER(TRIM('01_raw_data'!C555)),'03_lookups'!$A$4:$A$9,'03_lookups'!$B$4:$B$9,"Needs Review")</f>
        <v>Male</v>
      </c>
      <c r="D552">
        <f>VALUE('01_raw_data'!D555)</f>
        <v>51</v>
      </c>
      <c r="E552" s="17">
        <f>IF(OR('01_raw_data'!E555="", LOWER(TRIM('01_raw_data'!E555))="not available"), "Missing", '01_raw_data'!E555)</f>
        <v>27236</v>
      </c>
      <c r="F552" t="str">
        <f t="shared" si="8"/>
        <v>Valid</v>
      </c>
      <c r="G552" t="str">
        <f>_xlfn.XLOOKUP(UPPER(TRIM('01_raw_data'!F555)),'04_departments'!A555:A610,'04_departments'!C555:C610,"Needs Review")</f>
        <v>Needs Review</v>
      </c>
      <c r="H552" t="str">
        <f>_xlfn.XLOOKUP('01_clean_data'!G552, '04_departments'!$C$5:$C$60,'04_departments'!$D$5:$D$60,"Needs Review")</f>
        <v>Needs Review</v>
      </c>
      <c r="I552" t="str">
        <f>PROPER(TRIM('01_raw_data'!H555))</f>
        <v>Legal Counsel</v>
      </c>
      <c r="J552" t="str">
        <f>IFERROR(UPPER('01_raw_data'!I555), "")</f>
        <v>L4</v>
      </c>
      <c r="K552" t="str">
        <f>IFERROR(UPPER('01_raw_data'!J555), "")</f>
        <v>M034</v>
      </c>
      <c r="L552" t="str">
        <f>IFERROR(VLOOKUP(K552,'05_manager_mapping'!$A$5:$B$64,2), "Missing")</f>
        <v>Sara Martins</v>
      </c>
      <c r="M552" t="str">
        <f>IFERROR(_xlfn.XLOOKUP('01_raw_data'!L555,'06_location_master'!$B$5:$B$60,'06_location_master'!$C$5:$C$60), "Missing Location")</f>
        <v>Edinburgh</v>
      </c>
      <c r="N552" t="str">
        <f>IFERROR(_xlfn.XLOOKUP(M552,'06_location_master'!$C$5:$C$60,'06_location_master'!$D$5:$D$60), "Missing Country")</f>
        <v>United Kingdom</v>
      </c>
      <c r="O552" t="str">
        <f>IFERROR(_xlfn.XLOOKUP(M552,'06_location_master'!$C$5:$C$60,'06_location_master'!$E$5:$E$60), "Missing State")</f>
        <v>Scotland</v>
      </c>
      <c r="P552" s="17">
        <f>IFERROR(--'01_raw_data'!O555,"Missing Date")</f>
        <v>45040</v>
      </c>
      <c r="Q552" s="17" t="str">
        <f>IF(TRIM('01_raw_data'!P555)="","", IFERROR('01_raw_data'!P555, "check"))</f>
        <v/>
      </c>
      <c r="R552" t="str">
        <f>IFERROR(IF(OR(UPPER(TRIM('01_raw_data'!Q555))="A",UPPER(TRIM('01_raw_data'!Q555)="ACTVE"),UPPER(TRIM('01_raw_data'!Q555))="ACTIVE"), "Active", IF(OR(UPPER(TRIM('01_raw_data'!Q555)="INACTIVE"),UPPER(TRIM('01_raw_data'!Q555))="INACTVE"),"Inactive",IF(OR(UPPER(TRIM('01_raw_data'!Q555))="EXITED"), "Exited", IF(OR(UPPER(TRIM('01_raw_data'!Q555))="TERMINATED"), "Terminated", IF(OR(UPPER(TRIM('01_raw_data'!Q555))="LEFT"),"Left",IF(OR(UPPER(TRIM('01_raw_data'!Q555))="RESIGNED"),"Resigned")))))),"Check")</f>
        <v>Active</v>
      </c>
      <c r="S552" s="19">
        <f>IFERROR(IF(VALUE('01_raw_data'!R555)&gt;0,VALUE('01_raw_data'!R555),"Check"),"Check")</f>
        <v>92000</v>
      </c>
      <c r="T552" s="19">
        <f>IFERROR(IF(VALUE('01_raw_data'!S555)&gt;0, VALUE('01_raw_data'!S555), "Check"), "Check")</f>
        <v>8300</v>
      </c>
      <c r="U552">
        <f>IFERROR(VLOOKUP(UPPER(TRIM('01_raw_data'!T555)),'07_performance_master'!$A$5:$B$14,2,FALSE),"Check")</f>
        <v>4</v>
      </c>
      <c r="V552">
        <f>IFERROR(IF(VALUE('01_raw_data'!U555)&gt;0,VALUE('01_raw_data'!U555),"Check"),"Check")</f>
        <v>34</v>
      </c>
      <c r="W552">
        <f>IFERROR(IF(VALUE('01_raw_data'!V555)&gt;=0, VALUE('01_raw_data'!V555), "Check"), "Check")</f>
        <v>19</v>
      </c>
      <c r="X552">
        <f>IFERROR(IF(VALUE('01_raw_data'!W555)&gt;=0, VALUE('01_raw_data'!W555),"Check"), "Check")</f>
        <v>9</v>
      </c>
      <c r="Y552">
        <f>IFERROR(IF(AND(VALUE('01_raw_data'!X555)&gt;=0, VALUE('01_raw_data'!X555)&lt;=100), VALUE('01_raw_data'!X555), "Check"), "Check")</f>
        <v>63</v>
      </c>
      <c r="Z552" t="str">
        <f>IFERROR(IF(OR(UPPER(TRIM('01_raw_data'!Y555))="YES", UPPER(TRIM('01_raw_data'!Y555))="PROMOTED"),"Promoted", IF(OR(UPPER(TRIM('01_raw_data'!Y555))="NO",UPPER(TRIM('01_raw_data'!Y555))="NOT PROMOTED"), "Not Promoted", "Check")),"Check")</f>
        <v>Not Promoted</v>
      </c>
      <c r="AA552" t="str">
        <f>IFERROR(PROPER(TRIM('01_raw_data'!Z555)), "")</f>
        <v>Bachelor'S</v>
      </c>
      <c r="AB552" t="str">
        <f>IFERROR(PROPER(TRIM('01_raw_data'!AA555)),"")</f>
        <v>University Hiring</v>
      </c>
      <c r="AC552" t="str">
        <f>IFERROR(IF(UPPER(TRIM('01_raw_data'!AB555))="HYBRID","Hybrid",IF(OR(UPPER(TRIM('01_raw_data'!AB555))="REMOTE",UPPER(TRIM('01_raw_data'!AB555))="WFH",UPPER(TRIM('01_raw_data'!AB555))="WORK FROM HOME"),"Remote",IF(OR(UPPER(TRIM('01_raw_data'!AB555))="ONSITE",UPPER(TRIM('01_raw_data'!AB555))="ON-SITE",UPPER(TRIM('01_raw_data'!AB555))="OFFICE"),"Office"))),"Check")</f>
        <v>Hybrid</v>
      </c>
      <c r="AD552" t="str">
        <f>IFERROR(VLOOKUP(UPPER(TRIM('01_raw_data'!AC555)),'09_cost_center'!$A$5:$E$19,1,FALSE), "Check")</f>
        <v>EU-CC501</v>
      </c>
      <c r="AE552" t="str">
        <f>IFERROR(IF(OR(UPPER(TRIM('01_raw_data'!AD555))="CONTRACT", UPPER(TRIM('01_raw_data'!AD555))="CONTRACTOR"), "Contract", IF(OR(PROPER(TRIM('01_raw_data'!AD555))="FTE", UPPER(TRIM('01_raw_data'!AD555))="FULL TIME", UPPER(TRIM('01_raw_data'!AD555))="FULL-TIME"), "Full Time", IF(OR(UPPER(TRIM('01_raw_data'!AD555))="INTERN", UPPER(TRIM('01_raw_data'!AD555))="INTERNSHIP"), "Intern", IF(OR(UPPER(TRIM('01_raw_data'!AD555))="PART TIME", UPPER(TRIM('01_raw_data'!AD555))="PART-TIME"), "Part Time")))), "Check")</f>
        <v>Full Time</v>
      </c>
      <c r="AF552">
        <f>IFERROR(IF(AND(VALUE('01_raw_data'!AE555)&gt;=0,VALUE('01_raw_data'!AE555)&lt;=100), VALUE('01_raw_data'!AE555), "Check"), "Check")</f>
        <v>72</v>
      </c>
    </row>
    <row r="553" spans="1:32" x14ac:dyDescent="0.2">
      <c r="A553" t="str">
        <f>"E"&amp;TEXT(VALUE(SUBSTITUTE(UPPER(TRIM('01_raw_data'!A556)),"E","")),"0000")</f>
        <v>E0552</v>
      </c>
      <c r="B553" t="str">
        <f>IF('01_raw_data'!B556="", "", PROPER(TRIM('01_raw_data'!B556)))</f>
        <v>Alejandro Persson</v>
      </c>
      <c r="C553" t="str">
        <f>_xlfn.XLOOKUP(PROPER(TRIM('01_raw_data'!C556)),'03_lookups'!$A$4:$A$9,'03_lookups'!$B$4:$B$9,"Needs Review")</f>
        <v>Female</v>
      </c>
      <c r="D553">
        <f>VALUE('01_raw_data'!D556)</f>
        <v>52</v>
      </c>
      <c r="E553" s="17">
        <f>IF(OR('01_raw_data'!E556="", LOWER(TRIM('01_raw_data'!E556))="not available"), "Missing", '01_raw_data'!E556)</f>
        <v>27047</v>
      </c>
      <c r="F553" t="str">
        <f t="shared" si="8"/>
        <v>Valid</v>
      </c>
      <c r="G553" t="str">
        <f>_xlfn.XLOOKUP(UPPER(TRIM('01_raw_data'!F556)),'04_departments'!A556:A611,'04_departments'!C556:C611,"Needs Review")</f>
        <v>Needs Review</v>
      </c>
      <c r="H553" t="str">
        <f>_xlfn.XLOOKUP('01_clean_data'!G553, '04_departments'!$C$5:$C$60,'04_departments'!$D$5:$D$60,"Needs Review")</f>
        <v>Needs Review</v>
      </c>
      <c r="I553" t="str">
        <f>PROPER(TRIM('01_raw_data'!H556))</f>
        <v>It Support Analyst</v>
      </c>
      <c r="J553" t="str">
        <f>IFERROR(UPPER('01_raw_data'!I556), "")</f>
        <v>L3</v>
      </c>
      <c r="K553" t="str">
        <f>IFERROR(UPPER('01_raw_data'!J556), "")</f>
        <v/>
      </c>
      <c r="L553" t="str">
        <f>IFERROR(VLOOKUP(K553,'05_manager_mapping'!$A$5:$B$64,2), "Missing")</f>
        <v>Missing</v>
      </c>
      <c r="M553" t="str">
        <f>IFERROR(_xlfn.XLOOKUP('01_raw_data'!L556,'06_location_master'!$B$5:$B$60,'06_location_master'!$C$5:$C$60), "Missing Location")</f>
        <v>Cork</v>
      </c>
      <c r="N553" t="str">
        <f>IFERROR(_xlfn.XLOOKUP(M553,'06_location_master'!$C$5:$C$60,'06_location_master'!$D$5:$D$60), "Missing Country")</f>
        <v>Ireland</v>
      </c>
      <c r="O553" t="str">
        <f>IFERROR(_xlfn.XLOOKUP(M553,'06_location_master'!$C$5:$C$60,'06_location_master'!$E$5:$E$60), "Missing State")</f>
        <v>Munster</v>
      </c>
      <c r="P553" s="17">
        <f>IFERROR(--'01_raw_data'!O556,"Missing Date")</f>
        <v>42070</v>
      </c>
      <c r="Q553" s="17" t="str">
        <f>IF(TRIM('01_raw_data'!P556)="","", IFERROR('01_raw_data'!P556, "check"))</f>
        <v/>
      </c>
      <c r="R553" t="str">
        <f>IFERROR(IF(OR(UPPER(TRIM('01_raw_data'!Q556))="A",UPPER(TRIM('01_raw_data'!Q556)="ACTVE"),UPPER(TRIM('01_raw_data'!Q556))="ACTIVE"), "Active", IF(OR(UPPER(TRIM('01_raw_data'!Q556)="INACTIVE"),UPPER(TRIM('01_raw_data'!Q556))="INACTVE"),"Inactive",IF(OR(UPPER(TRIM('01_raw_data'!Q556))="EXITED"), "Exited", IF(OR(UPPER(TRIM('01_raw_data'!Q556))="TERMINATED"), "Terminated", IF(OR(UPPER(TRIM('01_raw_data'!Q556))="LEFT"),"Left",IF(OR(UPPER(TRIM('01_raw_data'!Q556))="RESIGNED"),"Resigned")))))),"Check")</f>
        <v>Active</v>
      </c>
      <c r="S553" s="19">
        <f>IFERROR(IF(VALUE('01_raw_data'!R556)&gt;0,VALUE('01_raw_data'!R556),"Check"),"Check")</f>
        <v>81000</v>
      </c>
      <c r="T553" s="19">
        <f>IFERROR(IF(VALUE('01_raw_data'!S556)&gt;0, VALUE('01_raw_data'!S556), "Check"), "Check")</f>
        <v>4000</v>
      </c>
      <c r="U553">
        <f>IFERROR(VLOOKUP(UPPER(TRIM('01_raw_data'!T556)),'07_performance_master'!$A$5:$B$14,2,FALSE),"Check")</f>
        <v>3</v>
      </c>
      <c r="V553">
        <f>IFERROR(IF(VALUE('01_raw_data'!U556)&gt;0,VALUE('01_raw_data'!U556),"Check"),"Check")</f>
        <v>26</v>
      </c>
      <c r="W553">
        <f>IFERROR(IF(VALUE('01_raw_data'!V556)&gt;=0, VALUE('01_raw_data'!V556), "Check"), "Check")</f>
        <v>18</v>
      </c>
      <c r="X553">
        <f>IFERROR(IF(VALUE('01_raw_data'!W556)&gt;=0, VALUE('01_raw_data'!W556),"Check"), "Check")</f>
        <v>12</v>
      </c>
      <c r="Y553">
        <f>IFERROR(IF(AND(VALUE('01_raw_data'!X556)&gt;=0, VALUE('01_raw_data'!X556)&lt;=100), VALUE('01_raw_data'!X556), "Check"), "Check")</f>
        <v>56</v>
      </c>
      <c r="Z553" t="str">
        <f>IFERROR(IF(OR(UPPER(TRIM('01_raw_data'!Y556))="YES", UPPER(TRIM('01_raw_data'!Y556))="PROMOTED"),"Promoted", IF(OR(UPPER(TRIM('01_raw_data'!Y556))="NO",UPPER(TRIM('01_raw_data'!Y556))="NOT PROMOTED"), "Not Promoted", "Check")),"Check")</f>
        <v>Not Promoted</v>
      </c>
      <c r="AA553" t="str">
        <f>IFERROR(PROPER(TRIM('01_raw_data'!Z556)), "")</f>
        <v>Master'S</v>
      </c>
      <c r="AB553" t="str">
        <f>IFERROR(PROPER(TRIM('01_raw_data'!AA556)),"")</f>
        <v>University Hiring</v>
      </c>
      <c r="AC553" t="str">
        <f>IFERROR(IF(UPPER(TRIM('01_raw_data'!AB556))="HYBRID","Hybrid",IF(OR(UPPER(TRIM('01_raw_data'!AB556))="REMOTE",UPPER(TRIM('01_raw_data'!AB556))="WFH",UPPER(TRIM('01_raw_data'!AB556))="WORK FROM HOME"),"Remote",IF(OR(UPPER(TRIM('01_raw_data'!AB556))="ONSITE",UPPER(TRIM('01_raw_data'!AB556))="ON-SITE",UPPER(TRIM('01_raw_data'!AB556))="OFFICE"),"Office"))),"Check")</f>
        <v>Office</v>
      </c>
      <c r="AD553" t="str">
        <f>IFERROR(VLOOKUP(UPPER(TRIM('01_raw_data'!AC556)),'09_cost_center'!$A$5:$E$19,1,FALSE), "Check")</f>
        <v>EU-CC104</v>
      </c>
      <c r="AE553" t="str">
        <f>IFERROR(IF(OR(UPPER(TRIM('01_raw_data'!AD556))="CONTRACT", UPPER(TRIM('01_raw_data'!AD556))="CONTRACTOR"), "Contract", IF(OR(PROPER(TRIM('01_raw_data'!AD556))="FTE", UPPER(TRIM('01_raw_data'!AD556))="FULL TIME", UPPER(TRIM('01_raw_data'!AD556))="FULL-TIME"), "Full Time", IF(OR(UPPER(TRIM('01_raw_data'!AD556))="INTERN", UPPER(TRIM('01_raw_data'!AD556))="INTERNSHIP"), "Intern", IF(OR(UPPER(TRIM('01_raw_data'!AD556))="PART TIME", UPPER(TRIM('01_raw_data'!AD556))="PART-TIME"), "Part Time")))), "Check")</f>
        <v>Full Time</v>
      </c>
      <c r="AF553">
        <f>IFERROR(IF(AND(VALUE('01_raw_data'!AE556)&gt;=0,VALUE('01_raw_data'!AE556)&lt;=100), VALUE('01_raw_data'!AE556), "Check"), "Check")</f>
        <v>57.1</v>
      </c>
    </row>
    <row r="554" spans="1:32" x14ac:dyDescent="0.2">
      <c r="A554" t="str">
        <f>"E"&amp;TEXT(VALUE(SUBSTITUTE(UPPER(TRIM('01_raw_data'!A557)),"E","")),"0000")</f>
        <v>E0553</v>
      </c>
      <c r="B554" t="str">
        <f>IF('01_raw_data'!B557="", "", PROPER(TRIM('01_raw_data'!B557)))</f>
        <v>Maja De Jong</v>
      </c>
      <c r="C554" t="str">
        <f>_xlfn.XLOOKUP(PROPER(TRIM('01_raw_data'!C557)),'03_lookups'!$A$4:$A$9,'03_lookups'!$B$4:$B$9,"Needs Review")</f>
        <v>Female</v>
      </c>
      <c r="D554">
        <f>VALUE('01_raw_data'!D557)</f>
        <v>54</v>
      </c>
      <c r="E554" s="17" t="str">
        <f>IF(OR('01_raw_data'!E557="", LOWER(TRIM('01_raw_data'!E557))="not available"), "Missing", '01_raw_data'!E557)</f>
        <v>23/07/1971</v>
      </c>
      <c r="F554" t="str">
        <f t="shared" si="8"/>
        <v>Needs Review</v>
      </c>
      <c r="G554" t="str">
        <f>_xlfn.XLOOKUP(UPPER(TRIM('01_raw_data'!F557)),'04_departments'!A557:A612,'04_departments'!C557:C612,"Needs Review")</f>
        <v>Needs Review</v>
      </c>
      <c r="H554" t="str">
        <f>_xlfn.XLOOKUP('01_clean_data'!G554, '04_departments'!$C$5:$C$60,'04_departments'!$D$5:$D$60,"Needs Review")</f>
        <v>Needs Review</v>
      </c>
      <c r="I554" t="str">
        <f>PROPER(TRIM('01_raw_data'!H557))</f>
        <v>Analytics Engineer</v>
      </c>
      <c r="J554" t="str">
        <f>IFERROR(UPPER('01_raw_data'!I557), "")</f>
        <v>L3</v>
      </c>
      <c r="K554" t="str">
        <f>IFERROR(UPPER('01_raw_data'!J557), "")</f>
        <v>M020</v>
      </c>
      <c r="L554" t="str">
        <f>IFERROR(VLOOKUP(K554,'05_manager_mapping'!$A$5:$B$64,2), "Missing")</f>
        <v>Alessandro Lewandowski</v>
      </c>
      <c r="M554" t="str">
        <f>IFERROR(_xlfn.XLOOKUP('01_raw_data'!L557,'06_location_master'!$B$5:$B$60,'06_location_master'!$C$5:$C$60), "Missing Location")</f>
        <v>Rotterdam</v>
      </c>
      <c r="N554" t="str">
        <f>IFERROR(_xlfn.XLOOKUP(M554,'06_location_master'!$C$5:$C$60,'06_location_master'!$D$5:$D$60), "Missing Country")</f>
        <v>Netherlands</v>
      </c>
      <c r="O554" t="str">
        <f>IFERROR(_xlfn.XLOOKUP(M554,'06_location_master'!$C$5:$C$60,'06_location_master'!$E$5:$E$60), "Missing State")</f>
        <v>South Holland</v>
      </c>
      <c r="P554" s="17">
        <f>IFERROR(--'01_raw_data'!O557,"Missing Date")</f>
        <v>45239</v>
      </c>
      <c r="Q554" s="17" t="str">
        <f>IF(TRIM('01_raw_data'!P557)="","", IFERROR('01_raw_data'!P557, "check"))</f>
        <v/>
      </c>
      <c r="R554" t="str">
        <f>IFERROR(IF(OR(UPPER(TRIM('01_raw_data'!Q557))="A",UPPER(TRIM('01_raw_data'!Q557)="ACTVE"),UPPER(TRIM('01_raw_data'!Q557))="ACTIVE"), "Active", IF(OR(UPPER(TRIM('01_raw_data'!Q557)="INACTIVE"),UPPER(TRIM('01_raw_data'!Q557))="INACTVE"),"Inactive",IF(OR(UPPER(TRIM('01_raw_data'!Q557))="EXITED"), "Exited", IF(OR(UPPER(TRIM('01_raw_data'!Q557))="TERMINATED"), "Terminated", IF(OR(UPPER(TRIM('01_raw_data'!Q557))="LEFT"),"Left",IF(OR(UPPER(TRIM('01_raw_data'!Q557))="RESIGNED"),"Resigned")))))),"Check")</f>
        <v>Active</v>
      </c>
      <c r="S554" s="19">
        <f>IFERROR(IF(VALUE('01_raw_data'!R557)&gt;0,VALUE('01_raw_data'!R557),"Check"),"Check")</f>
        <v>67000</v>
      </c>
      <c r="T554" s="19">
        <f>IFERROR(IF(VALUE('01_raw_data'!S557)&gt;0, VALUE('01_raw_data'!S557), "Check"), "Check")</f>
        <v>1300</v>
      </c>
      <c r="U554">
        <f>IFERROR(VLOOKUP(UPPER(TRIM('01_raw_data'!T557)),'07_performance_master'!$A$5:$B$14,2,FALSE),"Check")</f>
        <v>2</v>
      </c>
      <c r="V554" t="str">
        <f>IFERROR(IF(VALUE('01_raw_data'!U557)&gt;0,VALUE('01_raw_data'!U557),"Check"),"Check")</f>
        <v>Check</v>
      </c>
      <c r="W554">
        <f>IFERROR(IF(VALUE('01_raw_data'!V557)&gt;=0, VALUE('01_raw_data'!V557), "Check"), "Check")</f>
        <v>15</v>
      </c>
      <c r="X554">
        <f>IFERROR(IF(VALUE('01_raw_data'!W557)&gt;=0, VALUE('01_raw_data'!W557),"Check"), "Check")</f>
        <v>26</v>
      </c>
      <c r="Y554">
        <f>IFERROR(IF(AND(VALUE('01_raw_data'!X557)&gt;=0, VALUE('01_raw_data'!X557)&lt;=100), VALUE('01_raw_data'!X557), "Check"), "Check")</f>
        <v>63</v>
      </c>
      <c r="Z554" t="str">
        <f>IFERROR(IF(OR(UPPER(TRIM('01_raw_data'!Y557))="YES", UPPER(TRIM('01_raw_data'!Y557))="PROMOTED"),"Promoted", IF(OR(UPPER(TRIM('01_raw_data'!Y557))="NO",UPPER(TRIM('01_raw_data'!Y557))="NOT PROMOTED"), "Not Promoted", "Check")),"Check")</f>
        <v>Not Promoted</v>
      </c>
      <c r="AA554" t="str">
        <f>IFERROR(PROPER(TRIM('01_raw_data'!Z557)), "")</f>
        <v>Bachelor'S</v>
      </c>
      <c r="AB554" t="str">
        <f>IFERROR(PROPER(TRIM('01_raw_data'!AA557)),"")</f>
        <v>European Job Board</v>
      </c>
      <c r="AC554" t="str">
        <f>IFERROR(IF(UPPER(TRIM('01_raw_data'!AB557))="HYBRID","Hybrid",IF(OR(UPPER(TRIM('01_raw_data'!AB557))="REMOTE",UPPER(TRIM('01_raw_data'!AB557))="WFH",UPPER(TRIM('01_raw_data'!AB557))="WORK FROM HOME"),"Remote",IF(OR(UPPER(TRIM('01_raw_data'!AB557))="ONSITE",UPPER(TRIM('01_raw_data'!AB557))="ON-SITE",UPPER(TRIM('01_raw_data'!AB557))="OFFICE"),"Office"))),"Check")</f>
        <v>Office</v>
      </c>
      <c r="AD554" t="str">
        <f>IFERROR(VLOOKUP(UPPER(TRIM('01_raw_data'!AC557)),'09_cost_center'!$A$5:$E$19,1,FALSE), "Check")</f>
        <v>EU-CC103</v>
      </c>
      <c r="AE554" t="str">
        <f>IFERROR(IF(OR(UPPER(TRIM('01_raw_data'!AD557))="CONTRACT", UPPER(TRIM('01_raw_data'!AD557))="CONTRACTOR"), "Contract", IF(OR(PROPER(TRIM('01_raw_data'!AD557))="FTE", UPPER(TRIM('01_raw_data'!AD557))="FULL TIME", UPPER(TRIM('01_raw_data'!AD557))="FULL-TIME"), "Full Time", IF(OR(UPPER(TRIM('01_raw_data'!AD557))="INTERN", UPPER(TRIM('01_raw_data'!AD557))="INTERNSHIP"), "Intern", IF(OR(UPPER(TRIM('01_raw_data'!AD557))="PART TIME", UPPER(TRIM('01_raw_data'!AD557))="PART-TIME"), "Part Time")))), "Check")</f>
        <v>Full Time</v>
      </c>
      <c r="AF554">
        <f>IFERROR(IF(AND(VALUE('01_raw_data'!AE557)&gt;=0,VALUE('01_raw_data'!AE557)&lt;=100), VALUE('01_raw_data'!AE557), "Check"), "Check")</f>
        <v>40</v>
      </c>
    </row>
    <row r="555" spans="1:32" x14ac:dyDescent="0.2">
      <c r="A555" t="str">
        <f>"E"&amp;TEXT(VALUE(SUBSTITUTE(UPPER(TRIM('01_raw_data'!A558)),"E","")),"0000")</f>
        <v>E0554</v>
      </c>
      <c r="B555" t="str">
        <f>IF('01_raw_data'!B558="", "", PROPER(TRIM('01_raw_data'!B558)))</f>
        <v>Finn Kowalski</v>
      </c>
      <c r="C555" t="str">
        <f>_xlfn.XLOOKUP(PROPER(TRIM('01_raw_data'!C558)),'03_lookups'!$A$4:$A$9,'03_lookups'!$B$4:$B$9,"Needs Review")</f>
        <v>Female</v>
      </c>
      <c r="D555">
        <f>VALUE('01_raw_data'!D558)</f>
        <v>45</v>
      </c>
      <c r="E555" s="17" t="str">
        <f>IF(OR('01_raw_data'!E558="", LOWER(TRIM('01_raw_data'!E558))="not available"), "Missing", '01_raw_data'!E558)</f>
        <v>31/02/2023</v>
      </c>
      <c r="F555" t="str">
        <f t="shared" si="8"/>
        <v>Needs Review</v>
      </c>
      <c r="G555" t="str">
        <f>_xlfn.XLOOKUP(UPPER(TRIM('01_raw_data'!F558)),'04_departments'!A558:A613,'04_departments'!C558:C613,"Needs Review")</f>
        <v>Needs Review</v>
      </c>
      <c r="H555" t="str">
        <f>_xlfn.XLOOKUP('01_clean_data'!G555, '04_departments'!$C$5:$C$60,'04_departments'!$D$5:$D$60,"Needs Review")</f>
        <v>Needs Review</v>
      </c>
      <c r="I555" t="str">
        <f>PROPER(TRIM('01_raw_data'!H558))</f>
        <v>Hr Associate</v>
      </c>
      <c r="J555" t="str">
        <f>IFERROR(UPPER('01_raw_data'!I558), "")</f>
        <v>L4</v>
      </c>
      <c r="K555" t="str">
        <f>IFERROR(UPPER('01_raw_data'!J558), "")</f>
        <v>M052</v>
      </c>
      <c r="L555" t="str">
        <f>IFERROR(VLOOKUP(K555,'05_manager_mapping'!$A$5:$B$64,2), "Missing")</f>
        <v>Hugo Schulz</v>
      </c>
      <c r="M555" t="str">
        <f>IFERROR(_xlfn.XLOOKUP('01_raw_data'!L558,'06_location_master'!$B$5:$B$60,'06_location_master'!$C$5:$C$60), "Missing Location")</f>
        <v>Gothenburg</v>
      </c>
      <c r="N555" t="str">
        <f>IFERROR(_xlfn.XLOOKUP(M555,'06_location_master'!$C$5:$C$60,'06_location_master'!$D$5:$D$60), "Missing Country")</f>
        <v>Sweden</v>
      </c>
      <c r="O555" t="str">
        <f>IFERROR(_xlfn.XLOOKUP(M555,'06_location_master'!$C$5:$C$60,'06_location_master'!$E$5:$E$60), "Missing State")</f>
        <v>Vastra Gotaland</v>
      </c>
      <c r="P555" s="17">
        <f>IFERROR(--'01_raw_data'!O558,"Missing Date")</f>
        <v>44006</v>
      </c>
      <c r="Q555" s="17" t="str">
        <f>IF(TRIM('01_raw_data'!P558)="","", IFERROR('01_raw_data'!P558, "check"))</f>
        <v/>
      </c>
      <c r="R555" t="str">
        <f>IFERROR(IF(OR(UPPER(TRIM('01_raw_data'!Q558))="A",UPPER(TRIM('01_raw_data'!Q558)="ACTVE"),UPPER(TRIM('01_raw_data'!Q558))="ACTIVE"), "Active", IF(OR(UPPER(TRIM('01_raw_data'!Q558)="INACTIVE"),UPPER(TRIM('01_raw_data'!Q558))="INACTVE"),"Inactive",IF(OR(UPPER(TRIM('01_raw_data'!Q558))="EXITED"), "Exited", IF(OR(UPPER(TRIM('01_raw_data'!Q558))="TERMINATED"), "Terminated", IF(OR(UPPER(TRIM('01_raw_data'!Q558))="LEFT"),"Left",IF(OR(UPPER(TRIM('01_raw_data'!Q558))="RESIGNED"),"Resigned")))))),"Check")</f>
        <v>Active</v>
      </c>
      <c r="S555" s="19">
        <f>IFERROR(IF(VALUE('01_raw_data'!R558)&gt;0,VALUE('01_raw_data'!R558),"Check"),"Check")</f>
        <v>96000</v>
      </c>
      <c r="T555" s="19">
        <f>IFERROR(IF(VALUE('01_raw_data'!S558)&gt;0, VALUE('01_raw_data'!S558), "Check"), "Check")</f>
        <v>4800</v>
      </c>
      <c r="U555">
        <f>IFERROR(VLOOKUP(UPPER(TRIM('01_raw_data'!T558)),'07_performance_master'!$A$5:$B$14,2,FALSE),"Check")</f>
        <v>3</v>
      </c>
      <c r="V555">
        <f>IFERROR(IF(VALUE('01_raw_data'!U558)&gt;0,VALUE('01_raw_data'!U558),"Check"),"Check")</f>
        <v>8</v>
      </c>
      <c r="W555">
        <f>IFERROR(IF(VALUE('01_raw_data'!V558)&gt;=0, VALUE('01_raw_data'!V558), "Check"), "Check")</f>
        <v>15</v>
      </c>
      <c r="X555">
        <f>IFERROR(IF(VALUE('01_raw_data'!W558)&gt;=0, VALUE('01_raw_data'!W558),"Check"), "Check")</f>
        <v>11</v>
      </c>
      <c r="Y555">
        <f>IFERROR(IF(AND(VALUE('01_raw_data'!X558)&gt;=0, VALUE('01_raw_data'!X558)&lt;=100), VALUE('01_raw_data'!X558), "Check"), "Check")</f>
        <v>55</v>
      </c>
      <c r="Z555" t="str">
        <f>IFERROR(IF(OR(UPPER(TRIM('01_raw_data'!Y558))="YES", UPPER(TRIM('01_raw_data'!Y558))="PROMOTED"),"Promoted", IF(OR(UPPER(TRIM('01_raw_data'!Y558))="NO",UPPER(TRIM('01_raw_data'!Y558))="NOT PROMOTED"), "Not Promoted", "Check")),"Check")</f>
        <v>Not Promoted</v>
      </c>
      <c r="AA555" t="str">
        <f>IFERROR(PROPER(TRIM('01_raw_data'!Z558)), "")</f>
        <v>Bachelor'S</v>
      </c>
      <c r="AB555" t="str">
        <f>IFERROR(PROPER(TRIM('01_raw_data'!AA558)),"")</f>
        <v>Agency</v>
      </c>
      <c r="AC555" t="str">
        <f>IFERROR(IF(UPPER(TRIM('01_raw_data'!AB558))="HYBRID","Hybrid",IF(OR(UPPER(TRIM('01_raw_data'!AB558))="REMOTE",UPPER(TRIM('01_raw_data'!AB558))="WFH",UPPER(TRIM('01_raw_data'!AB558))="WORK FROM HOME"),"Remote",IF(OR(UPPER(TRIM('01_raw_data'!AB558))="ONSITE",UPPER(TRIM('01_raw_data'!AB558))="ON-SITE",UPPER(TRIM('01_raw_data'!AB558))="OFFICE"),"Office"))),"Check")</f>
        <v>Hybrid</v>
      </c>
      <c r="AD555" t="str">
        <f>IFERROR(VLOOKUP(UPPER(TRIM('01_raw_data'!AC558)),'09_cost_center'!$A$5:$E$19,1,FALSE), "Check")</f>
        <v>EU-CC302</v>
      </c>
      <c r="AE555" t="str">
        <f>IFERROR(IF(OR(UPPER(TRIM('01_raw_data'!AD558))="CONTRACT", UPPER(TRIM('01_raw_data'!AD558))="CONTRACTOR"), "Contract", IF(OR(PROPER(TRIM('01_raw_data'!AD558))="FTE", UPPER(TRIM('01_raw_data'!AD558))="FULL TIME", UPPER(TRIM('01_raw_data'!AD558))="FULL-TIME"), "Full Time", IF(OR(UPPER(TRIM('01_raw_data'!AD558))="INTERN", UPPER(TRIM('01_raw_data'!AD558))="INTERNSHIP"), "Intern", IF(OR(UPPER(TRIM('01_raw_data'!AD558))="PART TIME", UPPER(TRIM('01_raw_data'!AD558))="PART-TIME"), "Part Time")))), "Check")</f>
        <v>Contract</v>
      </c>
      <c r="AF555">
        <f>IFERROR(IF(AND(VALUE('01_raw_data'!AE558)&gt;=0,VALUE('01_raw_data'!AE558)&lt;=100), VALUE('01_raw_data'!AE558), "Check"), "Check")</f>
        <v>52.8</v>
      </c>
    </row>
    <row r="556" spans="1:32" x14ac:dyDescent="0.2">
      <c r="A556" t="str">
        <f>"E"&amp;TEXT(VALUE(SUBSTITUTE(UPPER(TRIM('01_raw_data'!A559)),"E","")),"0000")</f>
        <v>E0555</v>
      </c>
      <c r="B556" t="str">
        <f>IF('01_raw_data'!B559="", "", PROPER(TRIM('01_raw_data'!B559)))</f>
        <v>Piotr Russo</v>
      </c>
      <c r="C556" t="str">
        <f>_xlfn.XLOOKUP(PROPER(TRIM('01_raw_data'!C559)),'03_lookups'!$A$4:$A$9,'03_lookups'!$B$4:$B$9,"Needs Review")</f>
        <v>Male</v>
      </c>
      <c r="D556">
        <f>VALUE('01_raw_data'!D559)</f>
        <v>51</v>
      </c>
      <c r="E556" s="17">
        <f>IF(OR('01_raw_data'!E559="", LOWER(TRIM('01_raw_data'!E559))="not available"), "Missing", '01_raw_data'!E559)</f>
        <v>27328</v>
      </c>
      <c r="F556" t="str">
        <f t="shared" si="8"/>
        <v>Valid</v>
      </c>
      <c r="G556" t="str">
        <f>_xlfn.XLOOKUP(UPPER(TRIM('01_raw_data'!F559)),'04_departments'!A559:A614,'04_departments'!C559:C614,"Needs Review")</f>
        <v>Needs Review</v>
      </c>
      <c r="H556" t="str">
        <f>_xlfn.XLOOKUP('01_clean_data'!G556, '04_departments'!$C$5:$C$60,'04_departments'!$D$5:$D$60,"Needs Review")</f>
        <v>Needs Review</v>
      </c>
      <c r="I556" t="str">
        <f>PROPER(TRIM('01_raw_data'!H559))</f>
        <v>Frontend Engineer</v>
      </c>
      <c r="J556" t="str">
        <f>IFERROR(UPPER('01_raw_data'!I559), "")</f>
        <v>L4</v>
      </c>
      <c r="K556" t="str">
        <f>IFERROR(UPPER('01_raw_data'!J559), "")</f>
        <v>M044</v>
      </c>
      <c r="L556" t="str">
        <f>IFERROR(VLOOKUP(K556,'05_manager_mapping'!$A$5:$B$64,2), "Missing")</f>
        <v>Sophia Russo</v>
      </c>
      <c r="M556" t="str">
        <f>IFERROR(_xlfn.XLOOKUP('01_raw_data'!L559,'06_location_master'!$B$5:$B$60,'06_location_master'!$C$5:$C$60), "Missing Location")</f>
        <v>Missing Location</v>
      </c>
      <c r="N556" t="str">
        <f>IFERROR(_xlfn.XLOOKUP(M556,'06_location_master'!$C$5:$C$60,'06_location_master'!$D$5:$D$60), "Missing Country")</f>
        <v>Missing Country</v>
      </c>
      <c r="O556" t="str">
        <f>IFERROR(_xlfn.XLOOKUP(M556,'06_location_master'!$C$5:$C$60,'06_location_master'!$E$5:$E$60), "Missing State")</f>
        <v>Missing State</v>
      </c>
      <c r="P556" s="17">
        <f>IFERROR(--'01_raw_data'!O559,"Missing Date")</f>
        <v>45456</v>
      </c>
      <c r="Q556" s="17" t="str">
        <f>IF(TRIM('01_raw_data'!P559)="","", IFERROR('01_raw_data'!P559, "check"))</f>
        <v/>
      </c>
      <c r="R556" t="str">
        <f>IFERROR(IF(OR(UPPER(TRIM('01_raw_data'!Q559))="A",UPPER(TRIM('01_raw_data'!Q559)="ACTVE"),UPPER(TRIM('01_raw_data'!Q559))="ACTIVE"), "Active", IF(OR(UPPER(TRIM('01_raw_data'!Q559)="INACTIVE"),UPPER(TRIM('01_raw_data'!Q559))="INACTVE"),"Inactive",IF(OR(UPPER(TRIM('01_raw_data'!Q559))="EXITED"), "Exited", IF(OR(UPPER(TRIM('01_raw_data'!Q559))="TERMINATED"), "Terminated", IF(OR(UPPER(TRIM('01_raw_data'!Q559))="LEFT"),"Left",IF(OR(UPPER(TRIM('01_raw_data'!Q559))="RESIGNED"),"Resigned")))))),"Check")</f>
        <v>Active</v>
      </c>
      <c r="S556" s="19">
        <f>IFERROR(IF(VALUE('01_raw_data'!R559)&gt;0,VALUE('01_raw_data'!R559),"Check"),"Check")</f>
        <v>102000</v>
      </c>
      <c r="T556" s="19">
        <f>IFERROR(IF(VALUE('01_raw_data'!S559)&gt;0, VALUE('01_raw_data'!S559), "Check"), "Check")</f>
        <v>5100</v>
      </c>
      <c r="U556">
        <f>IFERROR(VLOOKUP(UPPER(TRIM('01_raw_data'!T559)),'07_performance_master'!$A$5:$B$14,2,FALSE),"Check")</f>
        <v>3</v>
      </c>
      <c r="V556">
        <f>IFERROR(IF(VALUE('01_raw_data'!U559)&gt;0,VALUE('01_raw_data'!U559),"Check"),"Check")</f>
        <v>45</v>
      </c>
      <c r="W556">
        <f>IFERROR(IF(VALUE('01_raw_data'!V559)&gt;=0, VALUE('01_raw_data'!V559), "Check"), "Check")</f>
        <v>16</v>
      </c>
      <c r="X556">
        <f>IFERROR(IF(VALUE('01_raw_data'!W559)&gt;=0, VALUE('01_raw_data'!W559),"Check"), "Check")</f>
        <v>9</v>
      </c>
      <c r="Y556">
        <f>IFERROR(IF(AND(VALUE('01_raw_data'!X559)&gt;=0, VALUE('01_raw_data'!X559)&lt;=100), VALUE('01_raw_data'!X559), "Check"), "Check")</f>
        <v>58</v>
      </c>
      <c r="Z556" t="str">
        <f>IFERROR(IF(OR(UPPER(TRIM('01_raw_data'!Y559))="YES", UPPER(TRIM('01_raw_data'!Y559))="PROMOTED"),"Promoted", IF(OR(UPPER(TRIM('01_raw_data'!Y559))="NO",UPPER(TRIM('01_raw_data'!Y559))="NOT PROMOTED"), "Not Promoted", "Check")),"Check")</f>
        <v>Not Promoted</v>
      </c>
      <c r="AA556" t="str">
        <f>IFERROR(PROPER(TRIM('01_raw_data'!Z559)), "")</f>
        <v>Master'S</v>
      </c>
      <c r="AB556" t="str">
        <f>IFERROR(PROPER(TRIM('01_raw_data'!AA559)),"")</f>
        <v>Indeed</v>
      </c>
      <c r="AC556" t="str">
        <f>IFERROR(IF(UPPER(TRIM('01_raw_data'!AB559))="HYBRID","Hybrid",IF(OR(UPPER(TRIM('01_raw_data'!AB559))="REMOTE",UPPER(TRIM('01_raw_data'!AB559))="WFH",UPPER(TRIM('01_raw_data'!AB559))="WORK FROM HOME"),"Remote",IF(OR(UPPER(TRIM('01_raw_data'!AB559))="ONSITE",UPPER(TRIM('01_raw_data'!AB559))="ON-SITE",UPPER(TRIM('01_raw_data'!AB559))="OFFICE"),"Office"))),"Check")</f>
        <v>Office</v>
      </c>
      <c r="AD556" t="str">
        <f>IFERROR(VLOOKUP(UPPER(TRIM('01_raw_data'!AC559)),'09_cost_center'!$A$5:$E$19,1,FALSE), "Check")</f>
        <v>EU-CC101</v>
      </c>
      <c r="AE556" t="str">
        <f>IFERROR(IF(OR(UPPER(TRIM('01_raw_data'!AD559))="CONTRACT", UPPER(TRIM('01_raw_data'!AD559))="CONTRACTOR"), "Contract", IF(OR(PROPER(TRIM('01_raw_data'!AD559))="FTE", UPPER(TRIM('01_raw_data'!AD559))="FULL TIME", UPPER(TRIM('01_raw_data'!AD559))="FULL-TIME"), "Full Time", IF(OR(UPPER(TRIM('01_raw_data'!AD559))="INTERN", UPPER(TRIM('01_raw_data'!AD559))="INTERNSHIP"), "Intern", IF(OR(UPPER(TRIM('01_raw_data'!AD559))="PART TIME", UPPER(TRIM('01_raw_data'!AD559))="PART-TIME"), "Part Time")))), "Check")</f>
        <v>Full Time</v>
      </c>
      <c r="AF556">
        <f>IFERROR(IF(AND(VALUE('01_raw_data'!AE559)&gt;=0,VALUE('01_raw_data'!AE559)&lt;=100), VALUE('01_raw_data'!AE559), "Check"), "Check")</f>
        <v>62.8</v>
      </c>
    </row>
    <row r="557" spans="1:32" x14ac:dyDescent="0.2">
      <c r="A557" t="str">
        <f>"E"&amp;TEXT(VALUE(SUBSTITUTE(UPPER(TRIM('01_raw_data'!A560)),"E","")),"0000")</f>
        <v>E0556</v>
      </c>
      <c r="B557" t="str">
        <f>IF('01_raw_data'!B560="", "", PROPER(TRIM('01_raw_data'!B560)))</f>
        <v>Carlos Schulz</v>
      </c>
      <c r="C557" t="str">
        <f>_xlfn.XLOOKUP(PROPER(TRIM('01_raw_data'!C560)),'03_lookups'!$A$4:$A$9,'03_lookups'!$B$4:$B$9,"Needs Review")</f>
        <v>Male</v>
      </c>
      <c r="D557">
        <f>VALUE('01_raw_data'!D560)</f>
        <v>34</v>
      </c>
      <c r="E557" s="17">
        <f>IF(OR('01_raw_data'!E560="", LOWER(TRIM('01_raw_data'!E560))="not available"), "Missing", '01_raw_data'!E560)</f>
        <v>33758</v>
      </c>
      <c r="F557" t="str">
        <f t="shared" si="8"/>
        <v>Valid</v>
      </c>
      <c r="G557" t="str">
        <f>_xlfn.XLOOKUP(UPPER(TRIM('01_raw_data'!F560)),'04_departments'!A560:A615,'04_departments'!C560:C615,"Needs Review")</f>
        <v>Needs Review</v>
      </c>
      <c r="H557" t="str">
        <f>_xlfn.XLOOKUP('01_clean_data'!G557, '04_departments'!$C$5:$C$60,'04_departments'!$D$5:$D$60,"Needs Review")</f>
        <v>Needs Review</v>
      </c>
      <c r="I557" t="str">
        <f>PROPER(TRIM('01_raw_data'!H560))</f>
        <v>Client Success Associate</v>
      </c>
      <c r="J557" t="str">
        <f>IFERROR(UPPER('01_raw_data'!I560), "")</f>
        <v xml:space="preserve"> L2 </v>
      </c>
      <c r="K557" t="str">
        <f>IFERROR(UPPER('01_raw_data'!J560), "")</f>
        <v>M032</v>
      </c>
      <c r="L557" t="str">
        <f>IFERROR(VLOOKUP(K557,'05_manager_mapping'!$A$5:$B$64,2), "Missing")</f>
        <v>Hannah Wagner</v>
      </c>
      <c r="M557" t="str">
        <f>IFERROR(_xlfn.XLOOKUP('01_raw_data'!L560,'06_location_master'!$B$5:$B$60,'06_location_master'!$C$5:$C$60), "Missing Location")</f>
        <v>Cork</v>
      </c>
      <c r="N557" t="str">
        <f>IFERROR(_xlfn.XLOOKUP(M557,'06_location_master'!$C$5:$C$60,'06_location_master'!$D$5:$D$60), "Missing Country")</f>
        <v>Ireland</v>
      </c>
      <c r="O557" t="str">
        <f>IFERROR(_xlfn.XLOOKUP(M557,'06_location_master'!$C$5:$C$60,'06_location_master'!$E$5:$E$60), "Missing State")</f>
        <v>Munster</v>
      </c>
      <c r="P557" s="17">
        <f>IFERROR(--'01_raw_data'!O560,"Missing Date")</f>
        <v>45152</v>
      </c>
      <c r="Q557" s="17" t="str">
        <f>IF(TRIM('01_raw_data'!P560)="","", IFERROR('01_raw_data'!P560, "check"))</f>
        <v/>
      </c>
      <c r="R557" t="str">
        <f>IFERROR(IF(OR(UPPER(TRIM('01_raw_data'!Q560))="A",UPPER(TRIM('01_raw_data'!Q560)="ACTVE"),UPPER(TRIM('01_raw_data'!Q560))="ACTIVE"), "Active", IF(OR(UPPER(TRIM('01_raw_data'!Q560)="INACTIVE"),UPPER(TRIM('01_raw_data'!Q560))="INACTVE"),"Inactive",IF(OR(UPPER(TRIM('01_raw_data'!Q560))="EXITED"), "Exited", IF(OR(UPPER(TRIM('01_raw_data'!Q560))="TERMINATED"), "Terminated", IF(OR(UPPER(TRIM('01_raw_data'!Q560))="LEFT"),"Left",IF(OR(UPPER(TRIM('01_raw_data'!Q560))="RESIGNED"),"Resigned")))))),"Check")</f>
        <v>Active</v>
      </c>
      <c r="S557" s="19">
        <f>IFERROR(IF(VALUE('01_raw_data'!R560)&gt;0,VALUE('01_raw_data'!R560),"Check"),"Check")</f>
        <v>58000</v>
      </c>
      <c r="T557" s="19">
        <f>IFERROR(IF(VALUE('01_raw_data'!S560)&gt;0, VALUE('01_raw_data'!S560), "Check"), "Check")</f>
        <v>2900</v>
      </c>
      <c r="U557">
        <f>IFERROR(VLOOKUP(UPPER(TRIM('01_raw_data'!T560)),'07_performance_master'!$A$5:$B$14,2,FALSE),"Check")</f>
        <v>3</v>
      </c>
      <c r="V557">
        <f>IFERROR(IF(VALUE('01_raw_data'!U560)&gt;0,VALUE('01_raw_data'!U560),"Check"),"Check")</f>
        <v>18</v>
      </c>
      <c r="W557">
        <f>IFERROR(IF(VALUE('01_raw_data'!V560)&gt;=0, VALUE('01_raw_data'!V560), "Check"), "Check")</f>
        <v>9</v>
      </c>
      <c r="X557">
        <f>IFERROR(IF(VALUE('01_raw_data'!W560)&gt;=0, VALUE('01_raw_data'!W560),"Check"), "Check")</f>
        <v>29</v>
      </c>
      <c r="Y557">
        <f>IFERROR(IF(AND(VALUE('01_raw_data'!X560)&gt;=0, VALUE('01_raw_data'!X560)&lt;=100), VALUE('01_raw_data'!X560), "Check"), "Check")</f>
        <v>79</v>
      </c>
      <c r="Z557" t="str">
        <f>IFERROR(IF(OR(UPPER(TRIM('01_raw_data'!Y560))="YES", UPPER(TRIM('01_raw_data'!Y560))="PROMOTED"),"Promoted", IF(OR(UPPER(TRIM('01_raw_data'!Y560))="NO",UPPER(TRIM('01_raw_data'!Y560))="NOT PROMOTED"), "Not Promoted", "Check")),"Check")</f>
        <v>Not Promoted</v>
      </c>
      <c r="AA557" t="str">
        <f>IFERROR(PROPER(TRIM('01_raw_data'!Z560)), "")</f>
        <v>Master'S</v>
      </c>
      <c r="AB557" t="str">
        <f>IFERROR(PROPER(TRIM('01_raw_data'!AA560)),"")</f>
        <v>Internal Transfer</v>
      </c>
      <c r="AC557" t="str">
        <f>IFERROR(IF(UPPER(TRIM('01_raw_data'!AB560))="HYBRID","Hybrid",IF(OR(UPPER(TRIM('01_raw_data'!AB560))="REMOTE",UPPER(TRIM('01_raw_data'!AB560))="WFH",UPPER(TRIM('01_raw_data'!AB560))="WORK FROM HOME"),"Remote",IF(OR(UPPER(TRIM('01_raw_data'!AB560))="ONSITE",UPPER(TRIM('01_raw_data'!AB560))="ON-SITE",UPPER(TRIM('01_raw_data'!AB560))="OFFICE"),"Office"))),"Check")</f>
        <v>Office</v>
      </c>
      <c r="AD557" t="str">
        <f>IFERROR(VLOOKUP(UPPER(TRIM('01_raw_data'!AC560)),'09_cost_center'!$A$5:$E$19,1,FALSE), "Check")</f>
        <v>EU-CC202</v>
      </c>
      <c r="AE557" t="str">
        <f>IFERROR(IF(OR(UPPER(TRIM('01_raw_data'!AD560))="CONTRACT", UPPER(TRIM('01_raw_data'!AD560))="CONTRACTOR"), "Contract", IF(OR(PROPER(TRIM('01_raw_data'!AD560))="FTE", UPPER(TRIM('01_raw_data'!AD560))="FULL TIME", UPPER(TRIM('01_raw_data'!AD560))="FULL-TIME"), "Full Time", IF(OR(UPPER(TRIM('01_raw_data'!AD560))="INTERN", UPPER(TRIM('01_raw_data'!AD560))="INTERNSHIP"), "Intern", IF(OR(UPPER(TRIM('01_raw_data'!AD560))="PART TIME", UPPER(TRIM('01_raw_data'!AD560))="PART-TIME"), "Part Time")))), "Check")</f>
        <v>Full Time</v>
      </c>
      <c r="AF557" t="str">
        <f>IFERROR(IF(AND(VALUE('01_raw_data'!AE560)&gt;=0,VALUE('01_raw_data'!AE560)&lt;=100), VALUE('01_raw_data'!AE560), "Check"), "Check")</f>
        <v>Check</v>
      </c>
    </row>
    <row r="558" spans="1:32" x14ac:dyDescent="0.2">
      <c r="A558" t="str">
        <f>"E"&amp;TEXT(VALUE(SUBSTITUTE(UPPER(TRIM('01_raw_data'!A561)),"E","")),"0000")</f>
        <v>E0557</v>
      </c>
      <c r="B558" t="str">
        <f>IF('01_raw_data'!B561="", "", PROPER(TRIM('01_raw_data'!B561)))</f>
        <v>Alejandro Durand</v>
      </c>
      <c r="C558" t="str">
        <f>_xlfn.XLOOKUP(PROPER(TRIM('01_raw_data'!C561)),'03_lookups'!$A$4:$A$9,'03_lookups'!$B$4:$B$9,"Needs Review")</f>
        <v>Male</v>
      </c>
      <c r="D558">
        <f>VALUE('01_raw_data'!D561)</f>
        <v>22</v>
      </c>
      <c r="E558" s="17">
        <f>IF(OR('01_raw_data'!E561="", LOWER(TRIM('01_raw_data'!E561))="not available"), "Missing", '01_raw_data'!E561)</f>
        <v>37995</v>
      </c>
      <c r="F558" t="str">
        <f t="shared" si="8"/>
        <v>Valid</v>
      </c>
      <c r="G558" t="str">
        <f>_xlfn.XLOOKUP(UPPER(TRIM('01_raw_data'!F561)),'04_departments'!A561:A616,'04_departments'!C561:C616,"Needs Review")</f>
        <v>Needs Review</v>
      </c>
      <c r="H558" t="str">
        <f>_xlfn.XLOOKUP('01_clean_data'!G558, '04_departments'!$C$5:$C$60,'04_departments'!$D$5:$D$60,"Needs Review")</f>
        <v>Needs Review</v>
      </c>
      <c r="I558" t="str">
        <f>PROPER(TRIM('01_raw_data'!H561))</f>
        <v>Payroll Specialist</v>
      </c>
      <c r="J558" t="str">
        <f>IFERROR(UPPER('01_raw_data'!I561), "")</f>
        <v xml:space="preserve"> L2 </v>
      </c>
      <c r="K558" t="str">
        <f>IFERROR(UPPER('01_raw_data'!J561), "")</f>
        <v>M059</v>
      </c>
      <c r="L558" t="str">
        <f>IFERROR(VLOOKUP(K558,'05_manager_mapping'!$A$5:$B$64,2), "Missing")</f>
        <v>Lars Petit</v>
      </c>
      <c r="M558" t="str">
        <f>IFERROR(_xlfn.XLOOKUP('01_raw_data'!L561,'06_location_master'!$B$5:$B$60,'06_location_master'!$C$5:$C$60), "Missing Location")</f>
        <v>Madrid</v>
      </c>
      <c r="N558" t="str">
        <f>IFERROR(_xlfn.XLOOKUP(M558,'06_location_master'!$C$5:$C$60,'06_location_master'!$D$5:$D$60), "Missing Country")</f>
        <v>Spain</v>
      </c>
      <c r="O558" t="str">
        <f>IFERROR(_xlfn.XLOOKUP(M558,'06_location_master'!$C$5:$C$60,'06_location_master'!$E$5:$E$60), "Missing State")</f>
        <v>Community of Madrid</v>
      </c>
      <c r="P558" s="17">
        <f>IFERROR(--'01_raw_data'!O561,"Missing Date")</f>
        <v>44814</v>
      </c>
      <c r="Q558" s="17" t="str">
        <f>IF(TRIM('01_raw_data'!P561)="","", IFERROR('01_raw_data'!P561, "check"))</f>
        <v/>
      </c>
      <c r="R558" t="str">
        <f>IFERROR(IF(OR(UPPER(TRIM('01_raw_data'!Q561))="A",UPPER(TRIM('01_raw_data'!Q561)="ACTVE"),UPPER(TRIM('01_raw_data'!Q561))="ACTIVE"), "Active", IF(OR(UPPER(TRIM('01_raw_data'!Q561)="INACTIVE"),UPPER(TRIM('01_raw_data'!Q561))="INACTVE"),"Inactive",IF(OR(UPPER(TRIM('01_raw_data'!Q561))="EXITED"), "Exited", IF(OR(UPPER(TRIM('01_raw_data'!Q561))="TERMINATED"), "Terminated", IF(OR(UPPER(TRIM('01_raw_data'!Q561))="LEFT"),"Left",IF(OR(UPPER(TRIM('01_raw_data'!Q561))="RESIGNED"),"Resigned")))))),"Check")</f>
        <v>Active</v>
      </c>
      <c r="S558" s="19">
        <f>IFERROR(IF(VALUE('01_raw_data'!R561)&gt;0,VALUE('01_raw_data'!R561),"Check"),"Check")</f>
        <v>47000</v>
      </c>
      <c r="T558" s="19">
        <f>IFERROR(IF(VALUE('01_raw_data'!S561)&gt;0, VALUE('01_raw_data'!S561), "Check"), "Check")</f>
        <v>4200</v>
      </c>
      <c r="U558">
        <f>IFERROR(VLOOKUP(UPPER(TRIM('01_raw_data'!T561)),'07_performance_master'!$A$5:$B$14,2,FALSE),"Check")</f>
        <v>4</v>
      </c>
      <c r="V558">
        <f>IFERROR(IF(VALUE('01_raw_data'!U561)&gt;0,VALUE('01_raw_data'!U561),"Check"),"Check")</f>
        <v>34</v>
      </c>
      <c r="W558">
        <f>IFERROR(IF(VALUE('01_raw_data'!V561)&gt;=0, VALUE('01_raw_data'!V561), "Check"), "Check")</f>
        <v>21</v>
      </c>
      <c r="X558">
        <f>IFERROR(IF(VALUE('01_raw_data'!W561)&gt;=0, VALUE('01_raw_data'!W561),"Check"), "Check")</f>
        <v>10</v>
      </c>
      <c r="Y558">
        <f>IFERROR(IF(AND(VALUE('01_raw_data'!X561)&gt;=0, VALUE('01_raw_data'!X561)&lt;=100), VALUE('01_raw_data'!X561), "Check"), "Check")</f>
        <v>70</v>
      </c>
      <c r="Z558" t="str">
        <f>IFERROR(IF(OR(UPPER(TRIM('01_raw_data'!Y561))="YES", UPPER(TRIM('01_raw_data'!Y561))="PROMOTED"),"Promoted", IF(OR(UPPER(TRIM('01_raw_data'!Y561))="NO",UPPER(TRIM('01_raw_data'!Y561))="NOT PROMOTED"), "Not Promoted", "Check")),"Check")</f>
        <v>Not Promoted</v>
      </c>
      <c r="AA558" t="str">
        <f>IFERROR(PROPER(TRIM('01_raw_data'!Z561)), "")</f>
        <v>Bachelor'S</v>
      </c>
      <c r="AB558" t="str">
        <f>IFERROR(PROPER(TRIM('01_raw_data'!AA561)),"")</f>
        <v>Agency</v>
      </c>
      <c r="AC558" t="str">
        <f>IFERROR(IF(UPPER(TRIM('01_raw_data'!AB561))="HYBRID","Hybrid",IF(OR(UPPER(TRIM('01_raw_data'!AB561))="REMOTE",UPPER(TRIM('01_raw_data'!AB561))="WFH",UPPER(TRIM('01_raw_data'!AB561))="WORK FROM HOME"),"Remote",IF(OR(UPPER(TRIM('01_raw_data'!AB561))="ONSITE",UPPER(TRIM('01_raw_data'!AB561))="ON-SITE",UPPER(TRIM('01_raw_data'!AB561))="OFFICE"),"Office"))),"Check")</f>
        <v>Hybrid</v>
      </c>
      <c r="AD558" t="str">
        <f>IFERROR(VLOOKUP(UPPER(TRIM('01_raw_data'!AC561)),'09_cost_center'!$A$5:$E$19,1,FALSE), "Check")</f>
        <v>EU-CC301</v>
      </c>
      <c r="AE558" t="str">
        <f>IFERROR(IF(OR(UPPER(TRIM('01_raw_data'!AD561))="CONTRACT", UPPER(TRIM('01_raw_data'!AD561))="CONTRACTOR"), "Contract", IF(OR(PROPER(TRIM('01_raw_data'!AD561))="FTE", UPPER(TRIM('01_raw_data'!AD561))="FULL TIME", UPPER(TRIM('01_raw_data'!AD561))="FULL-TIME"), "Full Time", IF(OR(UPPER(TRIM('01_raw_data'!AD561))="INTERN", UPPER(TRIM('01_raw_data'!AD561))="INTERNSHIP"), "Intern", IF(OR(UPPER(TRIM('01_raw_data'!AD561))="PART TIME", UPPER(TRIM('01_raw_data'!AD561))="PART-TIME"), "Part Time")))), "Check")</f>
        <v>Contract</v>
      </c>
      <c r="AF558">
        <f>IFERROR(IF(AND(VALUE('01_raw_data'!AE561)&gt;=0,VALUE('01_raw_data'!AE561)&lt;=100), VALUE('01_raw_data'!AE561), "Check"), "Check")</f>
        <v>74</v>
      </c>
    </row>
    <row r="559" spans="1:32" x14ac:dyDescent="0.2">
      <c r="A559" t="str">
        <f>"E"&amp;TEXT(VALUE(SUBSTITUTE(UPPER(TRIM('01_raw_data'!A562)),"E","")),"0000")</f>
        <v>E0558</v>
      </c>
      <c r="B559" t="str">
        <f>IF('01_raw_data'!B562="", "", PROPER(TRIM('01_raw_data'!B562)))</f>
        <v>Mateusz Kelly</v>
      </c>
      <c r="C559" t="str">
        <f>_xlfn.XLOOKUP(PROPER(TRIM('01_raw_data'!C562)),'03_lookups'!$A$4:$A$9,'03_lookups'!$B$4:$B$9,"Needs Review")</f>
        <v>Female</v>
      </c>
      <c r="D559">
        <f>VALUE('01_raw_data'!D562)</f>
        <v>52</v>
      </c>
      <c r="E559" s="17">
        <f>IF(OR('01_raw_data'!E562="", LOWER(TRIM('01_raw_data'!E562))="not available"), "Missing", '01_raw_data'!E562)</f>
        <v>27051</v>
      </c>
      <c r="F559" t="str">
        <f t="shared" si="8"/>
        <v>Valid</v>
      </c>
      <c r="G559" t="str">
        <f>_xlfn.XLOOKUP(UPPER(TRIM('01_raw_data'!F562)),'04_departments'!A562:A617,'04_departments'!C562:C617,"Needs Review")</f>
        <v>Needs Review</v>
      </c>
      <c r="H559" t="str">
        <f>_xlfn.XLOOKUP('01_clean_data'!G559, '04_departments'!$C$5:$C$60,'04_departments'!$D$5:$D$60,"Needs Review")</f>
        <v>Needs Review</v>
      </c>
      <c r="I559" t="str">
        <f>PROPER(TRIM('01_raw_data'!H562))</f>
        <v>Content Specialist</v>
      </c>
      <c r="J559" t="str">
        <f>IFERROR(UPPER('01_raw_data'!I562), "")</f>
        <v>L3</v>
      </c>
      <c r="K559" t="str">
        <f>IFERROR(UPPER('01_raw_data'!J562), "")</f>
        <v>M999</v>
      </c>
      <c r="L559" t="str">
        <f>IFERROR(VLOOKUP(K559,'05_manager_mapping'!$A$5:$B$64,2), "Missing")</f>
        <v>Matteo Wagner</v>
      </c>
      <c r="M559" t="str">
        <f>IFERROR(_xlfn.XLOOKUP('01_raw_data'!L562,'06_location_master'!$B$5:$B$60,'06_location_master'!$C$5:$C$60), "Missing Location")</f>
        <v>Brussels</v>
      </c>
      <c r="N559" t="str">
        <f>IFERROR(_xlfn.XLOOKUP(M559,'06_location_master'!$C$5:$C$60,'06_location_master'!$D$5:$D$60), "Missing Country")</f>
        <v>Belgium</v>
      </c>
      <c r="O559" t="str">
        <f>IFERROR(_xlfn.XLOOKUP(M559,'06_location_master'!$C$5:$C$60,'06_location_master'!$E$5:$E$60), "Missing State")</f>
        <v>Brussels-Capital</v>
      </c>
      <c r="P559" s="17" t="str">
        <f>IFERROR(--'01_raw_data'!O562,"Missing Date")</f>
        <v>Missing Date</v>
      </c>
      <c r="Q559" s="17" t="str">
        <f>IF(TRIM('01_raw_data'!P562)="","", IFERROR('01_raw_data'!P562, "check"))</f>
        <v/>
      </c>
      <c r="R559" t="str">
        <f>IFERROR(IF(OR(UPPER(TRIM('01_raw_data'!Q562))="A",UPPER(TRIM('01_raw_data'!Q562)="ACTVE"),UPPER(TRIM('01_raw_data'!Q562))="ACTIVE"), "Active", IF(OR(UPPER(TRIM('01_raw_data'!Q562)="INACTIVE"),UPPER(TRIM('01_raw_data'!Q562))="INACTVE"),"Inactive",IF(OR(UPPER(TRIM('01_raw_data'!Q562))="EXITED"), "Exited", IF(OR(UPPER(TRIM('01_raw_data'!Q562))="TERMINATED"), "Terminated", IF(OR(UPPER(TRIM('01_raw_data'!Q562))="LEFT"),"Left",IF(OR(UPPER(TRIM('01_raw_data'!Q562))="RESIGNED"),"Resigned")))))),"Check")</f>
        <v>Active</v>
      </c>
      <c r="S559" s="19">
        <f>IFERROR(IF(VALUE('01_raw_data'!R562)&gt;0,VALUE('01_raw_data'!R562),"Check"),"Check")</f>
        <v>71000</v>
      </c>
      <c r="T559" s="19">
        <f>IFERROR(IF(VALUE('01_raw_data'!S562)&gt;0, VALUE('01_raw_data'!S562), "Check"), "Check")</f>
        <v>3600</v>
      </c>
      <c r="U559">
        <f>IFERROR(VLOOKUP(UPPER(TRIM('01_raw_data'!T562)),'07_performance_master'!$A$5:$B$14,2,FALSE),"Check")</f>
        <v>3</v>
      </c>
      <c r="V559">
        <f>IFERROR(IF(VALUE('01_raw_data'!U562)&gt;0,VALUE('01_raw_data'!U562),"Check"),"Check")</f>
        <v>25</v>
      </c>
      <c r="W559">
        <f>IFERROR(IF(VALUE('01_raw_data'!V562)&gt;=0, VALUE('01_raw_data'!V562), "Check"), "Check")</f>
        <v>27</v>
      </c>
      <c r="X559">
        <f>IFERROR(IF(VALUE('01_raw_data'!W562)&gt;=0, VALUE('01_raw_data'!W562),"Check"), "Check")</f>
        <v>1</v>
      </c>
      <c r="Y559">
        <f>IFERROR(IF(AND(VALUE('01_raw_data'!X562)&gt;=0, VALUE('01_raw_data'!X562)&lt;=100), VALUE('01_raw_data'!X562), "Check"), "Check")</f>
        <v>66</v>
      </c>
      <c r="Z559" t="str">
        <f>IFERROR(IF(OR(UPPER(TRIM('01_raw_data'!Y562))="YES", UPPER(TRIM('01_raw_data'!Y562))="PROMOTED"),"Promoted", IF(OR(UPPER(TRIM('01_raw_data'!Y562))="NO",UPPER(TRIM('01_raw_data'!Y562))="NOT PROMOTED"), "Not Promoted", "Check")),"Check")</f>
        <v>Not Promoted</v>
      </c>
      <c r="AA559" t="str">
        <f>IFERROR(PROPER(TRIM('01_raw_data'!Z562)), "")</f>
        <v>High School</v>
      </c>
      <c r="AB559" t="str">
        <f>IFERROR(PROPER(TRIM('01_raw_data'!AA562)),"")</f>
        <v>Employee Referral</v>
      </c>
      <c r="AC559" t="str">
        <f>IFERROR(IF(UPPER(TRIM('01_raw_data'!AB562))="HYBRID","Hybrid",IF(OR(UPPER(TRIM('01_raw_data'!AB562))="REMOTE",UPPER(TRIM('01_raw_data'!AB562))="WFH",UPPER(TRIM('01_raw_data'!AB562))="WORK FROM HOME"),"Remote",IF(OR(UPPER(TRIM('01_raw_data'!AB562))="ONSITE",UPPER(TRIM('01_raw_data'!AB562))="ON-SITE",UPPER(TRIM('01_raw_data'!AB562))="OFFICE"),"Office"))),"Check")</f>
        <v>Hybrid</v>
      </c>
      <c r="AD559" t="str">
        <f>IFERROR(VLOOKUP(UPPER(TRIM('01_raw_data'!AC562)),'09_cost_center'!$A$5:$E$19,1,FALSE), "Check")</f>
        <v>EU-CC203</v>
      </c>
      <c r="AE559" t="str">
        <f>IFERROR(IF(OR(UPPER(TRIM('01_raw_data'!AD562))="CONTRACT", UPPER(TRIM('01_raw_data'!AD562))="CONTRACTOR"), "Contract", IF(OR(PROPER(TRIM('01_raw_data'!AD562))="FTE", UPPER(TRIM('01_raw_data'!AD562))="FULL TIME", UPPER(TRIM('01_raw_data'!AD562))="FULL-TIME"), "Full Time", IF(OR(UPPER(TRIM('01_raw_data'!AD562))="INTERN", UPPER(TRIM('01_raw_data'!AD562))="INTERNSHIP"), "Intern", IF(OR(UPPER(TRIM('01_raw_data'!AD562))="PART TIME", UPPER(TRIM('01_raw_data'!AD562))="PART-TIME"), "Part Time")))), "Check")</f>
        <v>Full Time</v>
      </c>
      <c r="AF559">
        <f>IFERROR(IF(AND(VALUE('01_raw_data'!AE562)&gt;=0,VALUE('01_raw_data'!AE562)&lt;=100), VALUE('01_raw_data'!AE562), "Check"), "Check")</f>
        <v>65.8</v>
      </c>
    </row>
    <row r="560" spans="1:32" x14ac:dyDescent="0.2">
      <c r="A560" t="str">
        <f>"E"&amp;TEXT(VALUE(SUBSTITUTE(UPPER(TRIM('01_raw_data'!A563)),"E","")),"0000")</f>
        <v>E0559</v>
      </c>
      <c r="B560" t="str">
        <f>IF('01_raw_data'!B563="", "", PROPER(TRIM('01_raw_data'!B563)))</f>
        <v>Jan Muller</v>
      </c>
      <c r="C560" t="str">
        <f>_xlfn.XLOOKUP(PROPER(TRIM('01_raw_data'!C563)),'03_lookups'!$A$4:$A$9,'03_lookups'!$B$4:$B$9,"Needs Review")</f>
        <v>Female</v>
      </c>
      <c r="D560">
        <f>VALUE('01_raw_data'!D563)</f>
        <v>51</v>
      </c>
      <c r="E560" s="17">
        <f>IF(OR('01_raw_data'!E563="", LOWER(TRIM('01_raw_data'!E563))="not available"), "Missing", '01_raw_data'!E563)</f>
        <v>27251</v>
      </c>
      <c r="F560" t="str">
        <f t="shared" si="8"/>
        <v>Valid</v>
      </c>
      <c r="G560" t="str">
        <f>_xlfn.XLOOKUP(UPPER(TRIM('01_raw_data'!F563)),'04_departments'!A563:A618,'04_departments'!C563:C618,"Needs Review")</f>
        <v>Needs Review</v>
      </c>
      <c r="H560" t="str">
        <f>_xlfn.XLOOKUP('01_clean_data'!G560, '04_departments'!$C$5:$C$60,'04_departments'!$D$5:$D$60,"Needs Review")</f>
        <v>Needs Review</v>
      </c>
      <c r="I560" t="str">
        <f>PROPER(TRIM('01_raw_data'!H563))</f>
        <v>Compliance Manager</v>
      </c>
      <c r="J560" t="str">
        <f>IFERROR(UPPER('01_raw_data'!I563), "")</f>
        <v>L6</v>
      </c>
      <c r="K560" t="str">
        <f>IFERROR(UPPER('01_raw_data'!J563), "")</f>
        <v>M012</v>
      </c>
      <c r="L560" t="str">
        <f>IFERROR(VLOOKUP(K560,'05_manager_mapping'!$A$5:$B$64,2), "Missing")</f>
        <v>Zofia Petit</v>
      </c>
      <c r="M560" t="str">
        <f>IFERROR(_xlfn.XLOOKUP('01_raw_data'!L563,'06_location_master'!$B$5:$B$60,'06_location_master'!$C$5:$C$60), "Missing Location")</f>
        <v>Missing Location</v>
      </c>
      <c r="N560" t="str">
        <f>IFERROR(_xlfn.XLOOKUP(M560,'06_location_master'!$C$5:$C$60,'06_location_master'!$D$5:$D$60), "Missing Country")</f>
        <v>Missing Country</v>
      </c>
      <c r="O560" t="str">
        <f>IFERROR(_xlfn.XLOOKUP(M560,'06_location_master'!$C$5:$C$60,'06_location_master'!$E$5:$E$60), "Missing State")</f>
        <v>Missing State</v>
      </c>
      <c r="P560" s="17">
        <f>IFERROR(--'01_raw_data'!O563,"Missing Date")</f>
        <v>45435</v>
      </c>
      <c r="Q560" s="17" t="str">
        <f>IF(TRIM('01_raw_data'!P563)="","", IFERROR('01_raw_data'!P563, "check"))</f>
        <v/>
      </c>
      <c r="R560" t="str">
        <f>IFERROR(IF(OR(UPPER(TRIM('01_raw_data'!Q563))="A",UPPER(TRIM('01_raw_data'!Q563)="ACTVE"),UPPER(TRIM('01_raw_data'!Q563))="ACTIVE"), "Active", IF(OR(UPPER(TRIM('01_raw_data'!Q563)="INACTIVE"),UPPER(TRIM('01_raw_data'!Q563))="INACTVE"),"Inactive",IF(OR(UPPER(TRIM('01_raw_data'!Q563))="EXITED"), "Exited", IF(OR(UPPER(TRIM('01_raw_data'!Q563))="TERMINATED"), "Terminated", IF(OR(UPPER(TRIM('01_raw_data'!Q563))="LEFT"),"Left",IF(OR(UPPER(TRIM('01_raw_data'!Q563))="RESIGNED"),"Resigned")))))),"Check")</f>
        <v>Active</v>
      </c>
      <c r="S560" s="19">
        <f>IFERROR(IF(VALUE('01_raw_data'!R563)&gt;0,VALUE('01_raw_data'!R563),"Check"),"Check")</f>
        <v>184000</v>
      </c>
      <c r="T560" s="19">
        <f>IFERROR(IF(VALUE('01_raw_data'!S563)&gt;0, VALUE('01_raw_data'!S563), "Check"), "Check")</f>
        <v>5500</v>
      </c>
      <c r="U560">
        <f>IFERROR(VLOOKUP(UPPER(TRIM('01_raw_data'!T563)),'07_performance_master'!$A$5:$B$14,2,FALSE),"Check")</f>
        <v>2</v>
      </c>
      <c r="V560">
        <f>IFERROR(IF(VALUE('01_raw_data'!U563)&gt;0,VALUE('01_raw_data'!U563),"Check"),"Check")</f>
        <v>24</v>
      </c>
      <c r="W560">
        <f>IFERROR(IF(VALUE('01_raw_data'!V563)&gt;=0, VALUE('01_raw_data'!V563), "Check"), "Check")</f>
        <v>24</v>
      </c>
      <c r="X560">
        <f>IFERROR(IF(VALUE('01_raw_data'!W563)&gt;=0, VALUE('01_raw_data'!W563),"Check"), "Check")</f>
        <v>4</v>
      </c>
      <c r="Y560">
        <f>IFERROR(IF(AND(VALUE('01_raw_data'!X563)&gt;=0, VALUE('01_raw_data'!X563)&lt;=100), VALUE('01_raw_data'!X563), "Check"), "Check")</f>
        <v>79</v>
      </c>
      <c r="Z560" t="str">
        <f>IFERROR(IF(OR(UPPER(TRIM('01_raw_data'!Y563))="YES", UPPER(TRIM('01_raw_data'!Y563))="PROMOTED"),"Promoted", IF(OR(UPPER(TRIM('01_raw_data'!Y563))="NO",UPPER(TRIM('01_raw_data'!Y563))="NOT PROMOTED"), "Not Promoted", "Check")),"Check")</f>
        <v>Not Promoted</v>
      </c>
      <c r="AA560" t="str">
        <f>IFERROR(PROPER(TRIM('01_raw_data'!Z563)), "")</f>
        <v>Bachelor'S</v>
      </c>
      <c r="AB560" t="str">
        <f>IFERROR(PROPER(TRIM('01_raw_data'!AA563)),"")</f>
        <v>Indeed</v>
      </c>
      <c r="AC560" t="str">
        <f>IFERROR(IF(UPPER(TRIM('01_raw_data'!AB563))="HYBRID","Hybrid",IF(OR(UPPER(TRIM('01_raw_data'!AB563))="REMOTE",UPPER(TRIM('01_raw_data'!AB563))="WFH",UPPER(TRIM('01_raw_data'!AB563))="WORK FROM HOME"),"Remote",IF(OR(UPPER(TRIM('01_raw_data'!AB563))="ONSITE",UPPER(TRIM('01_raw_data'!AB563))="ON-SITE",UPPER(TRIM('01_raw_data'!AB563))="OFFICE"),"Office"))),"Check")</f>
        <v>Remote</v>
      </c>
      <c r="AD560" t="str">
        <f>IFERROR(VLOOKUP(UPPER(TRIM('01_raw_data'!AC563)),'09_cost_center'!$A$5:$E$19,1,FALSE), "Check")</f>
        <v>EU-CC502</v>
      </c>
      <c r="AE560" t="str">
        <f>IFERROR(IF(OR(UPPER(TRIM('01_raw_data'!AD563))="CONTRACT", UPPER(TRIM('01_raw_data'!AD563))="CONTRACTOR"), "Contract", IF(OR(PROPER(TRIM('01_raw_data'!AD563))="FTE", UPPER(TRIM('01_raw_data'!AD563))="FULL TIME", UPPER(TRIM('01_raw_data'!AD563))="FULL-TIME"), "Full Time", IF(OR(UPPER(TRIM('01_raw_data'!AD563))="INTERN", UPPER(TRIM('01_raw_data'!AD563))="INTERNSHIP"), "Intern", IF(OR(UPPER(TRIM('01_raw_data'!AD563))="PART TIME", UPPER(TRIM('01_raw_data'!AD563))="PART-TIME"), "Part Time")))), "Check")</f>
        <v>Part Time</v>
      </c>
      <c r="AF560">
        <f>IFERROR(IF(AND(VALUE('01_raw_data'!AE563)&gt;=0,VALUE('01_raw_data'!AE563)&lt;=100), VALUE('01_raw_data'!AE563), "Check"), "Check")</f>
        <v>59.6</v>
      </c>
    </row>
    <row r="561" spans="1:32" x14ac:dyDescent="0.2">
      <c r="A561" t="str">
        <f>"E"&amp;TEXT(VALUE(SUBSTITUTE(UPPER(TRIM('01_raw_data'!A564)),"E","")),"0000")</f>
        <v>E0560</v>
      </c>
      <c r="B561" t="str">
        <f>IF('01_raw_data'!B564="", "", PROPER(TRIM('01_raw_data'!B564)))</f>
        <v>Hugo Kowalski</v>
      </c>
      <c r="C561" t="str">
        <f>_xlfn.XLOOKUP(PROPER(TRIM('01_raw_data'!C564)),'03_lookups'!$A$4:$A$9,'03_lookups'!$B$4:$B$9,"Needs Review")</f>
        <v>Female</v>
      </c>
      <c r="D561">
        <f>VALUE('01_raw_data'!D564)</f>
        <v>56</v>
      </c>
      <c r="E561" s="17" t="str">
        <f>IF(OR('01_raw_data'!E564="", LOWER(TRIM('01_raw_data'!E564))="not available"), "Missing", '01_raw_data'!E564)</f>
        <v>1970/03/04</v>
      </c>
      <c r="F561" t="str">
        <f t="shared" si="8"/>
        <v>Needs Review</v>
      </c>
      <c r="G561" t="str">
        <f>_xlfn.XLOOKUP(UPPER(TRIM('01_raw_data'!F564)),'04_departments'!A564:A619,'04_departments'!C564:C619,"Needs Review")</f>
        <v>Needs Review</v>
      </c>
      <c r="H561" t="str">
        <f>_xlfn.XLOOKUP('01_clean_data'!G561, '04_departments'!$C$5:$C$60,'04_departments'!$D$5:$D$60,"Needs Review")</f>
        <v>Needs Review</v>
      </c>
      <c r="I561" t="str">
        <f>PROPER(TRIM('01_raw_data'!H564))</f>
        <v>Operations Analyst</v>
      </c>
      <c r="J561" t="str">
        <f>IFERROR(UPPER('01_raw_data'!I564), "")</f>
        <v>L3</v>
      </c>
      <c r="K561" t="str">
        <f>IFERROR(UPPER('01_raw_data'!J564), "")</f>
        <v>M017</v>
      </c>
      <c r="L561" t="str">
        <f>IFERROR(VLOOKUP(K561,'05_manager_mapping'!$A$5:$B$64,2), "Missing")</f>
        <v>Ines Karlsson</v>
      </c>
      <c r="M561" t="str">
        <f>IFERROR(_xlfn.XLOOKUP('01_raw_data'!L564,'06_location_master'!$B$5:$B$60,'06_location_master'!$C$5:$C$60), "Missing Location")</f>
        <v>Gothenburg</v>
      </c>
      <c r="N561" t="str">
        <f>IFERROR(_xlfn.XLOOKUP(M561,'06_location_master'!$C$5:$C$60,'06_location_master'!$D$5:$D$60), "Missing Country")</f>
        <v>Sweden</v>
      </c>
      <c r="O561" t="str">
        <f>IFERROR(_xlfn.XLOOKUP(M561,'06_location_master'!$C$5:$C$60,'06_location_master'!$E$5:$E$60), "Missing State")</f>
        <v>Vastra Gotaland</v>
      </c>
      <c r="P561" s="17">
        <f>IFERROR(--'01_raw_data'!O564,"Missing Date")</f>
        <v>45399</v>
      </c>
      <c r="Q561" s="17" t="str">
        <f>IF(TRIM('01_raw_data'!P564)="","", IFERROR('01_raw_data'!P564, "check"))</f>
        <v/>
      </c>
      <c r="R561" t="str">
        <f>IFERROR(IF(OR(UPPER(TRIM('01_raw_data'!Q564))="A",UPPER(TRIM('01_raw_data'!Q564)="ACTVE"),UPPER(TRIM('01_raw_data'!Q564))="ACTIVE"), "Active", IF(OR(UPPER(TRIM('01_raw_data'!Q564)="INACTIVE"),UPPER(TRIM('01_raw_data'!Q564))="INACTVE"),"Inactive",IF(OR(UPPER(TRIM('01_raw_data'!Q564))="EXITED"), "Exited", IF(OR(UPPER(TRIM('01_raw_data'!Q564))="TERMINATED"), "Terminated", IF(OR(UPPER(TRIM('01_raw_data'!Q564))="LEFT"),"Left",IF(OR(UPPER(TRIM('01_raw_data'!Q564))="RESIGNED"),"Resigned")))))),"Check")</f>
        <v>Active</v>
      </c>
      <c r="S561" s="19">
        <f>IFERROR(IF(VALUE('01_raw_data'!R564)&gt;0,VALUE('01_raw_data'!R564),"Check"),"Check")</f>
        <v>68000</v>
      </c>
      <c r="T561" s="19">
        <f>IFERROR(IF(VALUE('01_raw_data'!S564)&gt;0, VALUE('01_raw_data'!S564), "Check"), "Check")</f>
        <v>6100</v>
      </c>
      <c r="U561">
        <f>IFERROR(VLOOKUP(UPPER(TRIM('01_raw_data'!T564)),'07_performance_master'!$A$5:$B$14,2,FALSE),"Check")</f>
        <v>4</v>
      </c>
      <c r="V561">
        <f>IFERROR(IF(VALUE('01_raw_data'!U564)&gt;0,VALUE('01_raw_data'!U564),"Check"),"Check")</f>
        <v>4</v>
      </c>
      <c r="W561">
        <f>IFERROR(IF(VALUE('01_raw_data'!V564)&gt;=0, VALUE('01_raw_data'!V564), "Check"), "Check")</f>
        <v>21</v>
      </c>
      <c r="X561">
        <f>IFERROR(IF(VALUE('01_raw_data'!W564)&gt;=0, VALUE('01_raw_data'!W564),"Check"), "Check")</f>
        <v>18</v>
      </c>
      <c r="Y561">
        <f>IFERROR(IF(AND(VALUE('01_raw_data'!X564)&gt;=0, VALUE('01_raw_data'!X564)&lt;=100), VALUE('01_raw_data'!X564), "Check"), "Check")</f>
        <v>69</v>
      </c>
      <c r="Z561" t="str">
        <f>IFERROR(IF(OR(UPPER(TRIM('01_raw_data'!Y564))="YES", UPPER(TRIM('01_raw_data'!Y564))="PROMOTED"),"Promoted", IF(OR(UPPER(TRIM('01_raw_data'!Y564))="NO",UPPER(TRIM('01_raw_data'!Y564))="NOT PROMOTED"), "Not Promoted", "Check")),"Check")</f>
        <v>Promoted</v>
      </c>
      <c r="AA561" t="str">
        <f>IFERROR(PROPER(TRIM('01_raw_data'!Z564)), "")</f>
        <v>High School</v>
      </c>
      <c r="AB561" t="str">
        <f>IFERROR(PROPER(TRIM('01_raw_data'!AA564)),"")</f>
        <v>Company Careers Page</v>
      </c>
      <c r="AC561" t="str">
        <f>IFERROR(IF(UPPER(TRIM('01_raw_data'!AB564))="HYBRID","Hybrid",IF(OR(UPPER(TRIM('01_raw_data'!AB564))="REMOTE",UPPER(TRIM('01_raw_data'!AB564))="WFH",UPPER(TRIM('01_raw_data'!AB564))="WORK FROM HOME"),"Remote",IF(OR(UPPER(TRIM('01_raw_data'!AB564))="ONSITE",UPPER(TRIM('01_raw_data'!AB564))="ON-SITE",UPPER(TRIM('01_raw_data'!AB564))="OFFICE"),"Office"))),"Check")</f>
        <v>Office</v>
      </c>
      <c r="AD561" t="str">
        <f>IFERROR(VLOOKUP(UPPER(TRIM('01_raw_data'!AC564)),'09_cost_center'!$A$5:$E$19,1,FALSE), "Check")</f>
        <v>EU-CC401</v>
      </c>
      <c r="AE561" t="str">
        <f>IFERROR(IF(OR(UPPER(TRIM('01_raw_data'!AD564))="CONTRACT", UPPER(TRIM('01_raw_data'!AD564))="CONTRACTOR"), "Contract", IF(OR(PROPER(TRIM('01_raw_data'!AD564))="FTE", UPPER(TRIM('01_raw_data'!AD564))="FULL TIME", UPPER(TRIM('01_raw_data'!AD564))="FULL-TIME"), "Full Time", IF(OR(UPPER(TRIM('01_raw_data'!AD564))="INTERN", UPPER(TRIM('01_raw_data'!AD564))="INTERNSHIP"), "Intern", IF(OR(UPPER(TRIM('01_raw_data'!AD564))="PART TIME", UPPER(TRIM('01_raw_data'!AD564))="PART-TIME"), "Part Time")))), "Check")</f>
        <v>Full Time</v>
      </c>
      <c r="AF561" t="str">
        <f>IFERROR(IF(AND(VALUE('01_raw_data'!AE564)&gt;=0,VALUE('01_raw_data'!AE564)&lt;=100), VALUE('01_raw_data'!AE564), "Check"), "Check")</f>
        <v>Check</v>
      </c>
    </row>
    <row r="562" spans="1:32" x14ac:dyDescent="0.2">
      <c r="A562" t="str">
        <f>"E"&amp;TEXT(VALUE(SUBSTITUTE(UPPER(TRIM('01_raw_data'!A565)),"E","")),"0000")</f>
        <v>E0561</v>
      </c>
      <c r="B562" t="str">
        <f>IF('01_raw_data'!B565="", "", PROPER(TRIM('01_raw_data'!B565)))</f>
        <v>Anna Ricci</v>
      </c>
      <c r="C562" t="str">
        <f>_xlfn.XLOOKUP(PROPER(TRIM('01_raw_data'!C565)),'03_lookups'!$A$4:$A$9,'03_lookups'!$B$4:$B$9,"Needs Review")</f>
        <v>Female</v>
      </c>
      <c r="D562">
        <f>VALUE('01_raw_data'!D565)</f>
        <v>57</v>
      </c>
      <c r="E562" s="17">
        <f>IF(OR('01_raw_data'!E565="", LOWER(TRIM('01_raw_data'!E565))="not available"), "Missing", '01_raw_data'!E565)</f>
        <v>25288</v>
      </c>
      <c r="F562" t="str">
        <f t="shared" si="8"/>
        <v>Valid</v>
      </c>
      <c r="G562" t="str">
        <f>_xlfn.XLOOKUP(UPPER(TRIM('01_raw_data'!F565)),'04_departments'!A565:A620,'04_departments'!C565:C620,"Needs Review")</f>
        <v>Needs Review</v>
      </c>
      <c r="H562" t="str">
        <f>_xlfn.XLOOKUP('01_clean_data'!G562, '04_departments'!$C$5:$C$60,'04_departments'!$D$5:$D$60,"Needs Review")</f>
        <v>Needs Review</v>
      </c>
      <c r="I562" t="str">
        <f>PROPER(TRIM('01_raw_data'!H565))</f>
        <v>Marketing Executive</v>
      </c>
      <c r="J562" t="str">
        <f>IFERROR(UPPER('01_raw_data'!I565), "")</f>
        <v xml:space="preserve"> L4 </v>
      </c>
      <c r="K562" t="str">
        <f>IFERROR(UPPER('01_raw_data'!J565), "")</f>
        <v>M006</v>
      </c>
      <c r="L562" t="str">
        <f>IFERROR(VLOOKUP(K562,'05_manager_mapping'!$A$5:$B$64,2), "Missing")</f>
        <v>Aleksander Fischer</v>
      </c>
      <c r="M562" t="str">
        <f>IFERROR(_xlfn.XLOOKUP('01_raw_data'!L565,'06_location_master'!$B$5:$B$60,'06_location_master'!$C$5:$C$60), "Missing Location")</f>
        <v>Missing Location</v>
      </c>
      <c r="N562" t="str">
        <f>IFERROR(_xlfn.XLOOKUP(M562,'06_location_master'!$C$5:$C$60,'06_location_master'!$D$5:$D$60), "Missing Country")</f>
        <v>Missing Country</v>
      </c>
      <c r="O562" t="str">
        <f>IFERROR(_xlfn.XLOOKUP(M562,'06_location_master'!$C$5:$C$60,'06_location_master'!$E$5:$E$60), "Missing State")</f>
        <v>Missing State</v>
      </c>
      <c r="P562" s="17">
        <f>IFERROR(--'01_raw_data'!O565,"Missing Date")</f>
        <v>43388</v>
      </c>
      <c r="Q562" s="17" t="str">
        <f>IF(TRIM('01_raw_data'!P565)="","", IFERROR('01_raw_data'!P565, "check"))</f>
        <v/>
      </c>
      <c r="R562" t="str">
        <f>IFERROR(IF(OR(UPPER(TRIM('01_raw_data'!Q565))="A",UPPER(TRIM('01_raw_data'!Q565)="ACTVE"),UPPER(TRIM('01_raw_data'!Q565))="ACTIVE"), "Active", IF(OR(UPPER(TRIM('01_raw_data'!Q565)="INACTIVE"),UPPER(TRIM('01_raw_data'!Q565))="INACTVE"),"Inactive",IF(OR(UPPER(TRIM('01_raw_data'!Q565))="EXITED"), "Exited", IF(OR(UPPER(TRIM('01_raw_data'!Q565))="TERMINATED"), "Terminated", IF(OR(UPPER(TRIM('01_raw_data'!Q565))="LEFT"),"Left",IF(OR(UPPER(TRIM('01_raw_data'!Q565))="RESIGNED"),"Resigned")))))),"Check")</f>
        <v>Active</v>
      </c>
      <c r="S562" s="19">
        <f>IFERROR(IF(VALUE('01_raw_data'!R565)&gt;0,VALUE('01_raw_data'!R565),"Check"),"Check")</f>
        <v>103000</v>
      </c>
      <c r="T562" s="19">
        <f>IFERROR(IF(VALUE('01_raw_data'!S565)&gt;0, VALUE('01_raw_data'!S565), "Check"), "Check")</f>
        <v>5200</v>
      </c>
      <c r="U562">
        <f>IFERROR(VLOOKUP(UPPER(TRIM('01_raw_data'!T565)),'07_performance_master'!$A$5:$B$14,2,FALSE),"Check")</f>
        <v>3</v>
      </c>
      <c r="V562">
        <f>IFERROR(IF(VALUE('01_raw_data'!U565)&gt;0,VALUE('01_raw_data'!U565),"Check"),"Check")</f>
        <v>27</v>
      </c>
      <c r="W562">
        <f>IFERROR(IF(VALUE('01_raw_data'!V565)&gt;=0, VALUE('01_raw_data'!V565), "Check"), "Check")</f>
        <v>15</v>
      </c>
      <c r="X562">
        <f>IFERROR(IF(VALUE('01_raw_data'!W565)&gt;=0, VALUE('01_raw_data'!W565),"Check"), "Check")</f>
        <v>7</v>
      </c>
      <c r="Y562">
        <f>IFERROR(IF(AND(VALUE('01_raw_data'!X565)&gt;=0, VALUE('01_raw_data'!X565)&lt;=100), VALUE('01_raw_data'!X565), "Check"), "Check")</f>
        <v>77</v>
      </c>
      <c r="Z562" t="str">
        <f>IFERROR(IF(OR(UPPER(TRIM('01_raw_data'!Y565))="YES", UPPER(TRIM('01_raw_data'!Y565))="PROMOTED"),"Promoted", IF(OR(UPPER(TRIM('01_raw_data'!Y565))="NO",UPPER(TRIM('01_raw_data'!Y565))="NOT PROMOTED"), "Not Promoted", "Check")),"Check")</f>
        <v>Not Promoted</v>
      </c>
      <c r="AA562" t="str">
        <f>IFERROR(PROPER(TRIM('01_raw_data'!Z565)), "")</f>
        <v>Bachelor'S</v>
      </c>
      <c r="AB562" t="str">
        <f>IFERROR(PROPER(TRIM('01_raw_data'!AA565)),"")</f>
        <v>Company Careers Page</v>
      </c>
      <c r="AC562" t="str">
        <f>IFERROR(IF(UPPER(TRIM('01_raw_data'!AB565))="HYBRID","Hybrid",IF(OR(UPPER(TRIM('01_raw_data'!AB565))="REMOTE",UPPER(TRIM('01_raw_data'!AB565))="WFH",UPPER(TRIM('01_raw_data'!AB565))="WORK FROM HOME"),"Remote",IF(OR(UPPER(TRIM('01_raw_data'!AB565))="ONSITE",UPPER(TRIM('01_raw_data'!AB565))="ON-SITE",UPPER(TRIM('01_raw_data'!AB565))="OFFICE"),"Office"))),"Check")</f>
        <v>Hybrid</v>
      </c>
      <c r="AD562" t="str">
        <f>IFERROR(VLOOKUP(UPPER(TRIM('01_raw_data'!AC565)),'09_cost_center'!$A$5:$E$19,1,FALSE), "Check")</f>
        <v>EU-CC203</v>
      </c>
      <c r="AE562" t="str">
        <f>IFERROR(IF(OR(UPPER(TRIM('01_raw_data'!AD565))="CONTRACT", UPPER(TRIM('01_raw_data'!AD565))="CONTRACTOR"), "Contract", IF(OR(PROPER(TRIM('01_raw_data'!AD565))="FTE", UPPER(TRIM('01_raw_data'!AD565))="FULL TIME", UPPER(TRIM('01_raw_data'!AD565))="FULL-TIME"), "Full Time", IF(OR(UPPER(TRIM('01_raw_data'!AD565))="INTERN", UPPER(TRIM('01_raw_data'!AD565))="INTERNSHIP"), "Intern", IF(OR(UPPER(TRIM('01_raw_data'!AD565))="PART TIME", UPPER(TRIM('01_raw_data'!AD565))="PART-TIME"), "Part Time")))), "Check")</f>
        <v>Full Time</v>
      </c>
      <c r="AF562">
        <f>IFERROR(IF(AND(VALUE('01_raw_data'!AE565)&gt;=0,VALUE('01_raw_data'!AE565)&lt;=100), VALUE('01_raw_data'!AE565), "Check"), "Check")</f>
        <v>67.2</v>
      </c>
    </row>
    <row r="563" spans="1:32" x14ac:dyDescent="0.2">
      <c r="A563" t="str">
        <f>"E"&amp;TEXT(VALUE(SUBSTITUTE(UPPER(TRIM('01_raw_data'!A566)),"E","")),"0000")</f>
        <v>E0562</v>
      </c>
      <c r="B563" t="str">
        <f>IF('01_raw_data'!B566="", "", PROPER(TRIM('01_raw_data'!B566)))</f>
        <v>Jan Rossi</v>
      </c>
      <c r="C563" t="str">
        <f>_xlfn.XLOOKUP(PROPER(TRIM('01_raw_data'!C566)),'03_lookups'!$A$4:$A$9,'03_lookups'!$B$4:$B$9,"Needs Review")</f>
        <v>Male</v>
      </c>
      <c r="D563">
        <f>VALUE('01_raw_data'!D566)</f>
        <v>61</v>
      </c>
      <c r="E563" s="17">
        <f>IF(OR('01_raw_data'!E566="", LOWER(TRIM('01_raw_data'!E566))="not available"), "Missing", '01_raw_data'!E566)</f>
        <v>23890</v>
      </c>
      <c r="F563" t="str">
        <f t="shared" si="8"/>
        <v>Valid</v>
      </c>
      <c r="G563" t="str">
        <f>_xlfn.XLOOKUP(UPPER(TRIM('01_raw_data'!F566)),'04_departments'!A566:A621,'04_departments'!C566:C621,"Needs Review")</f>
        <v>Needs Review</v>
      </c>
      <c r="H563" t="str">
        <f>_xlfn.XLOOKUP('01_clean_data'!G563, '04_departments'!$C$5:$C$60,'04_departments'!$D$5:$D$60,"Needs Review")</f>
        <v>Needs Review</v>
      </c>
      <c r="I563" t="str">
        <f>PROPER(TRIM('01_raw_data'!H566))</f>
        <v>Controller</v>
      </c>
      <c r="J563" t="str">
        <f>IFERROR(UPPER('01_raw_data'!I566), "")</f>
        <v>L2</v>
      </c>
      <c r="K563" t="str">
        <f>IFERROR(UPPER('01_raw_data'!J566), "")</f>
        <v>M007</v>
      </c>
      <c r="L563" t="str">
        <f>IFERROR(VLOOKUP(K563,'05_manager_mapping'!$A$5:$B$64,2), "Missing")</f>
        <v>Astrid Bakker</v>
      </c>
      <c r="M563" t="str">
        <f>IFERROR(_xlfn.XLOOKUP('01_raw_data'!L566,'06_location_master'!$B$5:$B$60,'06_location_master'!$C$5:$C$60), "Missing Location")</f>
        <v>Brussels</v>
      </c>
      <c r="N563" t="str">
        <f>IFERROR(_xlfn.XLOOKUP(M563,'06_location_master'!$C$5:$C$60,'06_location_master'!$D$5:$D$60), "Missing Country")</f>
        <v>Belgium</v>
      </c>
      <c r="O563" t="str">
        <f>IFERROR(_xlfn.XLOOKUP(M563,'06_location_master'!$C$5:$C$60,'06_location_master'!$E$5:$E$60), "Missing State")</f>
        <v>Brussels-Capital</v>
      </c>
      <c r="P563" s="17">
        <f>IFERROR(--'01_raw_data'!O566,"Missing Date")</f>
        <v>42727</v>
      </c>
      <c r="Q563" s="17">
        <f>IF(TRIM('01_raw_data'!P566)="","", IFERROR('01_raw_data'!P566, "check"))</f>
        <v>43078</v>
      </c>
      <c r="R563" t="str">
        <f>IFERROR(IF(OR(UPPER(TRIM('01_raw_data'!Q566))="A",UPPER(TRIM('01_raw_data'!Q566)="ACTVE"),UPPER(TRIM('01_raw_data'!Q566))="ACTIVE"), "Active", IF(OR(UPPER(TRIM('01_raw_data'!Q566)="INACTIVE"),UPPER(TRIM('01_raw_data'!Q566))="INACTVE"),"Inactive",IF(OR(UPPER(TRIM('01_raw_data'!Q566))="EXITED"), "Exited", IF(OR(UPPER(TRIM('01_raw_data'!Q566))="TERMINATED"), "Terminated", IF(OR(UPPER(TRIM('01_raw_data'!Q566))="LEFT"),"Left",IF(OR(UPPER(TRIM('01_raw_data'!Q566))="RESIGNED"),"Resigned")))))),"Check")</f>
        <v>Left</v>
      </c>
      <c r="S563" s="19">
        <f>IFERROR(IF(VALUE('01_raw_data'!R566)&gt;0,VALUE('01_raw_data'!R566),"Check"),"Check")</f>
        <v>64000</v>
      </c>
      <c r="T563" s="19">
        <f>IFERROR(IF(VALUE('01_raw_data'!S566)&gt;0, VALUE('01_raw_data'!S566), "Check"), "Check")</f>
        <v>1300</v>
      </c>
      <c r="U563">
        <f>IFERROR(VLOOKUP(UPPER(TRIM('01_raw_data'!T566)),'07_performance_master'!$A$5:$B$14,2,FALSE),"Check")</f>
        <v>2</v>
      </c>
      <c r="V563">
        <f>IFERROR(IF(VALUE('01_raw_data'!U566)&gt;0,VALUE('01_raw_data'!U566),"Check"),"Check")</f>
        <v>22</v>
      </c>
      <c r="W563">
        <f>IFERROR(IF(VALUE('01_raw_data'!V566)&gt;=0, VALUE('01_raw_data'!V566), "Check"), "Check")</f>
        <v>12</v>
      </c>
      <c r="X563">
        <f>IFERROR(IF(VALUE('01_raw_data'!W566)&gt;=0, VALUE('01_raw_data'!W566),"Check"), "Check")</f>
        <v>6</v>
      </c>
      <c r="Y563">
        <f>IFERROR(IF(AND(VALUE('01_raw_data'!X566)&gt;=0, VALUE('01_raw_data'!X566)&lt;=100), VALUE('01_raw_data'!X566), "Check"), "Check")</f>
        <v>59</v>
      </c>
      <c r="Z563" t="str">
        <f>IFERROR(IF(OR(UPPER(TRIM('01_raw_data'!Y566))="YES", UPPER(TRIM('01_raw_data'!Y566))="PROMOTED"),"Promoted", IF(OR(UPPER(TRIM('01_raw_data'!Y566))="NO",UPPER(TRIM('01_raw_data'!Y566))="NOT PROMOTED"), "Not Promoted", "Check")),"Check")</f>
        <v>Not Promoted</v>
      </c>
      <c r="AA563" t="str">
        <f>IFERROR(PROPER(TRIM('01_raw_data'!Z566)), "")</f>
        <v>Diploma</v>
      </c>
      <c r="AB563" t="str">
        <f>IFERROR(PROPER(TRIM('01_raw_data'!AA566)),"")</f>
        <v>Agency</v>
      </c>
      <c r="AC563" t="str">
        <f>IFERROR(IF(UPPER(TRIM('01_raw_data'!AB566))="HYBRID","Hybrid",IF(OR(UPPER(TRIM('01_raw_data'!AB566))="REMOTE",UPPER(TRIM('01_raw_data'!AB566))="WFH",UPPER(TRIM('01_raw_data'!AB566))="WORK FROM HOME"),"Remote",IF(OR(UPPER(TRIM('01_raw_data'!AB566))="ONSITE",UPPER(TRIM('01_raw_data'!AB566))="ON-SITE",UPPER(TRIM('01_raw_data'!AB566))="OFFICE"),"Office"))),"Check")</f>
        <v>Hybrid</v>
      </c>
      <c r="AD563" t="str">
        <f>IFERROR(VLOOKUP(UPPER(TRIM('01_raw_data'!AC566)),'09_cost_center'!$A$5:$E$19,1,FALSE), "Check")</f>
        <v>EU-CC301</v>
      </c>
      <c r="AE563" t="str">
        <f>IFERROR(IF(OR(UPPER(TRIM('01_raw_data'!AD566))="CONTRACT", UPPER(TRIM('01_raw_data'!AD566))="CONTRACTOR"), "Contract", IF(OR(PROPER(TRIM('01_raw_data'!AD566))="FTE", UPPER(TRIM('01_raw_data'!AD566))="FULL TIME", UPPER(TRIM('01_raw_data'!AD566))="FULL-TIME"), "Full Time", IF(OR(UPPER(TRIM('01_raw_data'!AD566))="INTERN", UPPER(TRIM('01_raw_data'!AD566))="INTERNSHIP"), "Intern", IF(OR(UPPER(TRIM('01_raw_data'!AD566))="PART TIME", UPPER(TRIM('01_raw_data'!AD566))="PART-TIME"), "Part Time")))), "Check")</f>
        <v>Full Time</v>
      </c>
      <c r="AF563">
        <f>IFERROR(IF(AND(VALUE('01_raw_data'!AE566)&gt;=0,VALUE('01_raw_data'!AE566)&lt;=100), VALUE('01_raw_data'!AE566), "Check"), "Check")</f>
        <v>51.1</v>
      </c>
    </row>
    <row r="564" spans="1:32" x14ac:dyDescent="0.2">
      <c r="A564" t="str">
        <f>"E"&amp;TEXT(VALUE(SUBSTITUTE(UPPER(TRIM('01_raw_data'!A567)),"E","")),"0000")</f>
        <v>E0563</v>
      </c>
      <c r="B564" t="str">
        <f>IF('01_raw_data'!B567="", "", PROPER(TRIM('01_raw_data'!B567)))</f>
        <v>Claudia Thomas</v>
      </c>
      <c r="C564" t="str">
        <f>_xlfn.XLOOKUP(PROPER(TRIM('01_raw_data'!C567)),'03_lookups'!$A$4:$A$9,'03_lookups'!$B$4:$B$9,"Needs Review")</f>
        <v>Female</v>
      </c>
      <c r="D564">
        <f>VALUE('01_raw_data'!D567)</f>
        <v>47</v>
      </c>
      <c r="E564" s="17">
        <f>IF(OR('01_raw_data'!E567="", LOWER(TRIM('01_raw_data'!E567))="not available"), "Missing", '01_raw_data'!E567)</f>
        <v>28665</v>
      </c>
      <c r="F564" t="str">
        <f t="shared" si="8"/>
        <v>Valid</v>
      </c>
      <c r="G564" t="str">
        <f>_xlfn.XLOOKUP(UPPER(TRIM('01_raw_data'!F567)),'04_departments'!A567:A622,'04_departments'!C567:C622,"Needs Review")</f>
        <v>Needs Review</v>
      </c>
      <c r="H564" t="str">
        <f>_xlfn.XLOOKUP('01_clean_data'!G564, '04_departments'!$C$5:$C$60,'04_departments'!$D$5:$D$60,"Needs Review")</f>
        <v>Needs Review</v>
      </c>
      <c r="I564" t="str">
        <f>PROPER(TRIM('01_raw_data'!H567))</f>
        <v>Senior Software Engineer</v>
      </c>
      <c r="J564" t="str">
        <f>IFERROR(UPPER('01_raw_data'!I567), "")</f>
        <v xml:space="preserve"> L4 </v>
      </c>
      <c r="K564" t="str">
        <f>IFERROR(UPPER('01_raw_data'!J567), "")</f>
        <v>M044</v>
      </c>
      <c r="L564" t="str">
        <f>IFERROR(VLOOKUP(K564,'05_manager_mapping'!$A$5:$B$64,2), "Missing")</f>
        <v>Sophia Russo</v>
      </c>
      <c r="M564" t="str">
        <f>IFERROR(_xlfn.XLOOKUP('01_raw_data'!L567,'06_location_master'!$B$5:$B$60,'06_location_master'!$C$5:$C$60), "Missing Location")</f>
        <v>Dublin</v>
      </c>
      <c r="N564" t="str">
        <f>IFERROR(_xlfn.XLOOKUP(M564,'06_location_master'!$C$5:$C$60,'06_location_master'!$D$5:$D$60), "Missing Country")</f>
        <v>Ireland</v>
      </c>
      <c r="O564" t="str">
        <f>IFERROR(_xlfn.XLOOKUP(M564,'06_location_master'!$C$5:$C$60,'06_location_master'!$E$5:$E$60), "Missing State")</f>
        <v>Leinster</v>
      </c>
      <c r="P564" s="17">
        <f>IFERROR(--'01_raw_data'!O567,"Missing Date")</f>
        <v>45420</v>
      </c>
      <c r="Q564" s="17" t="str">
        <f>IF(TRIM('01_raw_data'!P567)="","", IFERROR('01_raw_data'!P567, "check"))</f>
        <v/>
      </c>
      <c r="R564" t="str">
        <f>IFERROR(IF(OR(UPPER(TRIM('01_raw_data'!Q567))="A",UPPER(TRIM('01_raw_data'!Q567)="ACTVE"),UPPER(TRIM('01_raw_data'!Q567))="ACTIVE"), "Active", IF(OR(UPPER(TRIM('01_raw_data'!Q567)="INACTIVE"),UPPER(TRIM('01_raw_data'!Q567))="INACTVE"),"Inactive",IF(OR(UPPER(TRIM('01_raw_data'!Q567))="EXITED"), "Exited", IF(OR(UPPER(TRIM('01_raw_data'!Q567))="TERMINATED"), "Terminated", IF(OR(UPPER(TRIM('01_raw_data'!Q567))="LEFT"),"Left",IF(OR(UPPER(TRIM('01_raw_data'!Q567))="RESIGNED"),"Resigned")))))),"Check")</f>
        <v>Active</v>
      </c>
      <c r="S564" s="19">
        <f>IFERROR(IF(VALUE('01_raw_data'!R567)&gt;0,VALUE('01_raw_data'!R567),"Check"),"Check")</f>
        <v>117000</v>
      </c>
      <c r="T564" s="19">
        <f>IFERROR(IF(VALUE('01_raw_data'!S567)&gt;0, VALUE('01_raw_data'!S567), "Check"), "Check")</f>
        <v>5800</v>
      </c>
      <c r="U564">
        <f>IFERROR(VLOOKUP(UPPER(TRIM('01_raw_data'!T567)),'07_performance_master'!$A$5:$B$14,2,FALSE),"Check")</f>
        <v>3</v>
      </c>
      <c r="V564">
        <f>IFERROR(IF(VALUE('01_raw_data'!U567)&gt;0,VALUE('01_raw_data'!U567),"Check"),"Check")</f>
        <v>45</v>
      </c>
      <c r="W564">
        <f>IFERROR(IF(VALUE('01_raw_data'!V567)&gt;=0, VALUE('01_raw_data'!V567), "Check"), "Check")</f>
        <v>19</v>
      </c>
      <c r="X564">
        <f>IFERROR(IF(VALUE('01_raw_data'!W567)&gt;=0, VALUE('01_raw_data'!W567),"Check"), "Check")</f>
        <v>12</v>
      </c>
      <c r="Y564">
        <f>IFERROR(IF(AND(VALUE('01_raw_data'!X567)&gt;=0, VALUE('01_raw_data'!X567)&lt;=100), VALUE('01_raw_data'!X567), "Check"), "Check")</f>
        <v>67</v>
      </c>
      <c r="Z564" t="str">
        <f>IFERROR(IF(OR(UPPER(TRIM('01_raw_data'!Y567))="YES", UPPER(TRIM('01_raw_data'!Y567))="PROMOTED"),"Promoted", IF(OR(UPPER(TRIM('01_raw_data'!Y567))="NO",UPPER(TRIM('01_raw_data'!Y567))="NOT PROMOTED"), "Not Promoted", "Check")),"Check")</f>
        <v>Not Promoted</v>
      </c>
      <c r="AA564" t="str">
        <f>IFERROR(PROPER(TRIM('01_raw_data'!Z567)), "")</f>
        <v>Bachelor'S</v>
      </c>
      <c r="AB564" t="str">
        <f>IFERROR(PROPER(TRIM('01_raw_data'!AA567)),"")</f>
        <v>University Hiring</v>
      </c>
      <c r="AC564" t="str">
        <f>IFERROR(IF(UPPER(TRIM('01_raw_data'!AB567))="HYBRID","Hybrid",IF(OR(UPPER(TRIM('01_raw_data'!AB567))="REMOTE",UPPER(TRIM('01_raw_data'!AB567))="WFH",UPPER(TRIM('01_raw_data'!AB567))="WORK FROM HOME"),"Remote",IF(OR(UPPER(TRIM('01_raw_data'!AB567))="ONSITE",UPPER(TRIM('01_raw_data'!AB567))="ON-SITE",UPPER(TRIM('01_raw_data'!AB567))="OFFICE"),"Office"))),"Check")</f>
        <v>Remote</v>
      </c>
      <c r="AD564" t="str">
        <f>IFERROR(VLOOKUP(UPPER(TRIM('01_raw_data'!AC567)),'09_cost_center'!$A$5:$E$19,1,FALSE), "Check")</f>
        <v>EU-CC101</v>
      </c>
      <c r="AE564" t="str">
        <f>IFERROR(IF(OR(UPPER(TRIM('01_raw_data'!AD567))="CONTRACT", UPPER(TRIM('01_raw_data'!AD567))="CONTRACTOR"), "Contract", IF(OR(PROPER(TRIM('01_raw_data'!AD567))="FTE", UPPER(TRIM('01_raw_data'!AD567))="FULL TIME", UPPER(TRIM('01_raw_data'!AD567))="FULL-TIME"), "Full Time", IF(OR(UPPER(TRIM('01_raw_data'!AD567))="INTERN", UPPER(TRIM('01_raw_data'!AD567))="INTERNSHIP"), "Intern", IF(OR(UPPER(TRIM('01_raw_data'!AD567))="PART TIME", UPPER(TRIM('01_raw_data'!AD567))="PART-TIME"), "Part Time")))), "Check")</f>
        <v>Part Time</v>
      </c>
      <c r="AF564">
        <f>IFERROR(IF(AND(VALUE('01_raw_data'!AE567)&gt;=0,VALUE('01_raw_data'!AE567)&lt;=100), VALUE('01_raw_data'!AE567), "Check"), "Check")</f>
        <v>64.5</v>
      </c>
    </row>
    <row r="565" spans="1:32" x14ac:dyDescent="0.2">
      <c r="A565" t="str">
        <f>"E"&amp;TEXT(VALUE(SUBSTITUTE(UPPER(TRIM('01_raw_data'!A568)),"E","")),"0000")</f>
        <v>E0564</v>
      </c>
      <c r="B565" t="str">
        <f>IF('01_raw_data'!B568="", "", PROPER(TRIM('01_raw_data'!B568)))</f>
        <v>Lea Lopez</v>
      </c>
      <c r="C565" t="str">
        <f>_xlfn.XLOOKUP(PROPER(TRIM('01_raw_data'!C568)),'03_lookups'!$A$4:$A$9,'03_lookups'!$B$4:$B$9,"Needs Review")</f>
        <v>Male</v>
      </c>
      <c r="D565">
        <f>VALUE('01_raw_data'!D568)</f>
        <v>46</v>
      </c>
      <c r="E565" s="17">
        <f>IF(OR('01_raw_data'!E568="", LOWER(TRIM('01_raw_data'!E568))="not available"), "Missing", '01_raw_data'!E568)</f>
        <v>29062</v>
      </c>
      <c r="F565" t="str">
        <f t="shared" si="8"/>
        <v>Valid</v>
      </c>
      <c r="G565" t="str">
        <f>_xlfn.XLOOKUP(UPPER(TRIM('01_raw_data'!F568)),'04_departments'!A568:A623,'04_departments'!C568:C623,"Needs Review")</f>
        <v>Needs Review</v>
      </c>
      <c r="H565" t="str">
        <f>_xlfn.XLOOKUP('01_clean_data'!G565, '04_departments'!$C$5:$C$60,'04_departments'!$D$5:$D$60,"Needs Review")</f>
        <v>Needs Review</v>
      </c>
      <c r="I565" t="str">
        <f>PROPER(TRIM('01_raw_data'!H568))</f>
        <v>Hr Business Partner</v>
      </c>
      <c r="J565" t="str">
        <f>IFERROR(UPPER('01_raw_data'!I568), "")</f>
        <v>L1</v>
      </c>
      <c r="K565" t="str">
        <f>IFERROR(UPPER('01_raw_data'!J568), "")</f>
        <v>M060</v>
      </c>
      <c r="L565" t="str">
        <f>IFERROR(VLOOKUP(K565,'05_manager_mapping'!$A$5:$B$64,2), "Missing")</f>
        <v>Matteo Wagner</v>
      </c>
      <c r="M565" t="str">
        <f>IFERROR(_xlfn.XLOOKUP('01_raw_data'!L568,'06_location_master'!$B$5:$B$60,'06_location_master'!$C$5:$C$60), "Missing Location")</f>
        <v>London</v>
      </c>
      <c r="N565" t="str">
        <f>IFERROR(_xlfn.XLOOKUP(M565,'06_location_master'!$C$5:$C$60,'06_location_master'!$D$5:$D$60), "Missing Country")</f>
        <v>United Kingdom</v>
      </c>
      <c r="O565" t="str">
        <f>IFERROR(_xlfn.XLOOKUP(M565,'06_location_master'!$C$5:$C$60,'06_location_master'!$E$5:$E$60), "Missing State")</f>
        <v>England</v>
      </c>
      <c r="P565" s="17">
        <f>IFERROR(--'01_raw_data'!O568,"Missing Date")</f>
        <v>45125</v>
      </c>
      <c r="Q565" s="17">
        <f>IF(TRIM('01_raw_data'!P568)="","", IFERROR('01_raw_data'!P568, "check"))</f>
        <v>45419</v>
      </c>
      <c r="R565" t="str">
        <f>IFERROR(IF(OR(UPPER(TRIM('01_raw_data'!Q568))="A",UPPER(TRIM('01_raw_data'!Q568)="ACTVE"),UPPER(TRIM('01_raw_data'!Q568))="ACTIVE"), "Active", IF(OR(UPPER(TRIM('01_raw_data'!Q568)="INACTIVE"),UPPER(TRIM('01_raw_data'!Q568))="INACTVE"),"Inactive",IF(OR(UPPER(TRIM('01_raw_data'!Q568))="EXITED"), "Exited", IF(OR(UPPER(TRIM('01_raw_data'!Q568))="TERMINATED"), "Terminated", IF(OR(UPPER(TRIM('01_raw_data'!Q568))="LEFT"),"Left",IF(OR(UPPER(TRIM('01_raw_data'!Q568))="RESIGNED"),"Resigned")))))),"Check")</f>
        <v>Terminated</v>
      </c>
      <c r="S565" s="19">
        <f>IFERROR(IF(VALUE('01_raw_data'!R568)&gt;0,VALUE('01_raw_data'!R568),"Check"),"Check")</f>
        <v>46000</v>
      </c>
      <c r="T565" s="19">
        <f>IFERROR(IF(VALUE('01_raw_data'!S568)&gt;0, VALUE('01_raw_data'!S568), "Check"), "Check")</f>
        <v>2300</v>
      </c>
      <c r="U565">
        <f>IFERROR(VLOOKUP(UPPER(TRIM('01_raw_data'!T568)),'07_performance_master'!$A$5:$B$14,2,FALSE),"Check")</f>
        <v>3</v>
      </c>
      <c r="V565">
        <f>IFERROR(IF(VALUE('01_raw_data'!U568)&gt;0,VALUE('01_raw_data'!U568),"Check"),"Check")</f>
        <v>42</v>
      </c>
      <c r="W565">
        <f>IFERROR(IF(VALUE('01_raw_data'!V568)&gt;=0, VALUE('01_raw_data'!V568), "Check"), "Check")</f>
        <v>15</v>
      </c>
      <c r="X565">
        <f>IFERROR(IF(VALUE('01_raw_data'!W568)&gt;=0, VALUE('01_raw_data'!W568),"Check"), "Check")</f>
        <v>4</v>
      </c>
      <c r="Y565">
        <f>IFERROR(IF(AND(VALUE('01_raw_data'!X568)&gt;=0, VALUE('01_raw_data'!X568)&lt;=100), VALUE('01_raw_data'!X568), "Check"), "Check")</f>
        <v>51</v>
      </c>
      <c r="Z565" t="str">
        <f>IFERROR(IF(OR(UPPER(TRIM('01_raw_data'!Y568))="YES", UPPER(TRIM('01_raw_data'!Y568))="PROMOTED"),"Promoted", IF(OR(UPPER(TRIM('01_raw_data'!Y568))="NO",UPPER(TRIM('01_raw_data'!Y568))="NOT PROMOTED"), "Not Promoted", "Check")),"Check")</f>
        <v>Not Promoted</v>
      </c>
      <c r="AA565" t="str">
        <f>IFERROR(PROPER(TRIM('01_raw_data'!Z568)), "")</f>
        <v>Master'S</v>
      </c>
      <c r="AB565" t="str">
        <f>IFERROR(PROPER(TRIM('01_raw_data'!AA568)),"")</f>
        <v>Indeed</v>
      </c>
      <c r="AC565" t="str">
        <f>IFERROR(IF(UPPER(TRIM('01_raw_data'!AB568))="HYBRID","Hybrid",IF(OR(UPPER(TRIM('01_raw_data'!AB568))="REMOTE",UPPER(TRIM('01_raw_data'!AB568))="WFH",UPPER(TRIM('01_raw_data'!AB568))="WORK FROM HOME"),"Remote",IF(OR(UPPER(TRIM('01_raw_data'!AB568))="ONSITE",UPPER(TRIM('01_raw_data'!AB568))="ON-SITE",UPPER(TRIM('01_raw_data'!AB568))="OFFICE"),"Office"))),"Check")</f>
        <v>Hybrid</v>
      </c>
      <c r="AD565" t="str">
        <f>IFERROR(VLOOKUP(UPPER(TRIM('01_raw_data'!AC568)),'09_cost_center'!$A$5:$E$19,1,FALSE), "Check")</f>
        <v>EU-CC302</v>
      </c>
      <c r="AE565" t="str">
        <f>IFERROR(IF(OR(UPPER(TRIM('01_raw_data'!AD568))="CONTRACT", UPPER(TRIM('01_raw_data'!AD568))="CONTRACTOR"), "Contract", IF(OR(PROPER(TRIM('01_raw_data'!AD568))="FTE", UPPER(TRIM('01_raw_data'!AD568))="FULL TIME", UPPER(TRIM('01_raw_data'!AD568))="FULL-TIME"), "Full Time", IF(OR(UPPER(TRIM('01_raw_data'!AD568))="INTERN", UPPER(TRIM('01_raw_data'!AD568))="INTERNSHIP"), "Intern", IF(OR(UPPER(TRIM('01_raw_data'!AD568))="PART TIME", UPPER(TRIM('01_raw_data'!AD568))="PART-TIME"), "Part Time")))), "Check")</f>
        <v>Full Time</v>
      </c>
      <c r="AF565">
        <f>IFERROR(IF(AND(VALUE('01_raw_data'!AE568)&gt;=0,VALUE('01_raw_data'!AE568)&lt;=100), VALUE('01_raw_data'!AE568), "Check"), "Check")</f>
        <v>62.8</v>
      </c>
    </row>
    <row r="566" spans="1:32" x14ac:dyDescent="0.2">
      <c r="A566" t="str">
        <f>"E"&amp;TEXT(VALUE(SUBSTITUTE(UPPER(TRIM('01_raw_data'!A569)),"E","")),"0000")</f>
        <v>E0565</v>
      </c>
      <c r="B566" t="str">
        <f>IF('01_raw_data'!B569="", "", PROPER(TRIM('01_raw_data'!B569)))</f>
        <v>George Murphy</v>
      </c>
      <c r="C566" t="str">
        <f>_xlfn.XLOOKUP(PROPER(TRIM('01_raw_data'!C569)),'03_lookups'!$A$4:$A$9,'03_lookups'!$B$4:$B$9,"Needs Review")</f>
        <v>Female</v>
      </c>
      <c r="D566">
        <f>VALUE('01_raw_data'!D569)</f>
        <v>40</v>
      </c>
      <c r="E566" s="17">
        <f>IF(OR('01_raw_data'!E569="", LOWER(TRIM('01_raw_data'!E569))="not available"), "Missing", '01_raw_data'!E569)</f>
        <v>31441</v>
      </c>
      <c r="F566" t="str">
        <f t="shared" si="8"/>
        <v>Valid</v>
      </c>
      <c r="G566" t="str">
        <f>_xlfn.XLOOKUP(UPPER(TRIM('01_raw_data'!F569)),'04_departments'!A569:A624,'04_departments'!C569:C624,"Needs Review")</f>
        <v>Needs Review</v>
      </c>
      <c r="H566" t="str">
        <f>_xlfn.XLOOKUP('01_clean_data'!G566, '04_departments'!$C$5:$C$60,'04_departments'!$D$5:$D$60,"Needs Review")</f>
        <v>Needs Review</v>
      </c>
      <c r="I566" t="str">
        <f>PROPER(TRIM('01_raw_data'!H569))</f>
        <v>Growth Marketer</v>
      </c>
      <c r="J566" t="str">
        <f>IFERROR(UPPER('01_raw_data'!I569), "")</f>
        <v>L3</v>
      </c>
      <c r="K566" t="str">
        <f>IFERROR(UPPER('01_raw_data'!J569), "")</f>
        <v>M006</v>
      </c>
      <c r="L566" t="str">
        <f>IFERROR(VLOOKUP(K566,'05_manager_mapping'!$A$5:$B$64,2), "Missing")</f>
        <v>Aleksander Fischer</v>
      </c>
      <c r="M566" t="str">
        <f>IFERROR(_xlfn.XLOOKUP('01_raw_data'!L569,'06_location_master'!$B$5:$B$60,'06_location_master'!$C$5:$C$60), "Missing Location")</f>
        <v>Warsaw</v>
      </c>
      <c r="N566" t="str">
        <f>IFERROR(_xlfn.XLOOKUP(M566,'06_location_master'!$C$5:$C$60,'06_location_master'!$D$5:$D$60), "Missing Country")</f>
        <v>Poland</v>
      </c>
      <c r="O566" t="str">
        <f>IFERROR(_xlfn.XLOOKUP(M566,'06_location_master'!$C$5:$C$60,'06_location_master'!$E$5:$E$60), "Missing State")</f>
        <v>Masovian</v>
      </c>
      <c r="P566" s="17">
        <f>IFERROR(--'01_raw_data'!O569,"Missing Date")</f>
        <v>43566</v>
      </c>
      <c r="Q566" s="17" t="str">
        <f>IF(TRIM('01_raw_data'!P569)="","", IFERROR('01_raw_data'!P569, "check"))</f>
        <v/>
      </c>
      <c r="R566" t="str">
        <f>IFERROR(IF(OR(UPPER(TRIM('01_raw_data'!Q569))="A",UPPER(TRIM('01_raw_data'!Q569)="ACTVE"),UPPER(TRIM('01_raw_data'!Q569))="ACTIVE"), "Active", IF(OR(UPPER(TRIM('01_raw_data'!Q569)="INACTIVE"),UPPER(TRIM('01_raw_data'!Q569))="INACTVE"),"Inactive",IF(OR(UPPER(TRIM('01_raw_data'!Q569))="EXITED"), "Exited", IF(OR(UPPER(TRIM('01_raw_data'!Q569))="TERMINATED"), "Terminated", IF(OR(UPPER(TRIM('01_raw_data'!Q569))="LEFT"),"Left",IF(OR(UPPER(TRIM('01_raw_data'!Q569))="RESIGNED"),"Resigned")))))),"Check")</f>
        <v>Active</v>
      </c>
      <c r="S566" s="19">
        <f>IFERROR(IF(VALUE('01_raw_data'!R569)&gt;0,VALUE('01_raw_data'!R569),"Check"),"Check")</f>
        <v>55000</v>
      </c>
      <c r="T566" s="19">
        <f>IFERROR(IF(VALUE('01_raw_data'!S569)&gt;0, VALUE('01_raw_data'!S569), "Check"), "Check")</f>
        <v>5000</v>
      </c>
      <c r="U566">
        <f>IFERROR(VLOOKUP(UPPER(TRIM('01_raw_data'!T569)),'07_performance_master'!$A$5:$B$14,2,FALSE),"Check")</f>
        <v>4</v>
      </c>
      <c r="V566">
        <f>IFERROR(IF(VALUE('01_raw_data'!U569)&gt;0,VALUE('01_raw_data'!U569),"Check"),"Check")</f>
        <v>11</v>
      </c>
      <c r="W566">
        <f>IFERROR(IF(VALUE('01_raw_data'!V569)&gt;=0, VALUE('01_raw_data'!V569), "Check"), "Check")</f>
        <v>17</v>
      </c>
      <c r="X566">
        <f>IFERROR(IF(VALUE('01_raw_data'!W569)&gt;=0, VALUE('01_raw_data'!W569),"Check"), "Check")</f>
        <v>25</v>
      </c>
      <c r="Y566">
        <f>IFERROR(IF(AND(VALUE('01_raw_data'!X569)&gt;=0, VALUE('01_raw_data'!X569)&lt;=100), VALUE('01_raw_data'!X569), "Check"), "Check")</f>
        <v>64</v>
      </c>
      <c r="Z566" t="str">
        <f>IFERROR(IF(OR(UPPER(TRIM('01_raw_data'!Y569))="YES", UPPER(TRIM('01_raw_data'!Y569))="PROMOTED"),"Promoted", IF(OR(UPPER(TRIM('01_raw_data'!Y569))="NO",UPPER(TRIM('01_raw_data'!Y569))="NOT PROMOTED"), "Not Promoted", "Check")),"Check")</f>
        <v>Not Promoted</v>
      </c>
      <c r="AA566" t="str">
        <f>IFERROR(PROPER(TRIM('01_raw_data'!Z569)), "")</f>
        <v>Bachelor'S</v>
      </c>
      <c r="AB566" t="str">
        <f>IFERROR(PROPER(TRIM('01_raw_data'!AA569)),"")</f>
        <v>Employee Referral</v>
      </c>
      <c r="AC566" t="str">
        <f>IFERROR(IF(UPPER(TRIM('01_raw_data'!AB569))="HYBRID","Hybrid",IF(OR(UPPER(TRIM('01_raw_data'!AB569))="REMOTE",UPPER(TRIM('01_raw_data'!AB569))="WFH",UPPER(TRIM('01_raw_data'!AB569))="WORK FROM HOME"),"Remote",IF(OR(UPPER(TRIM('01_raw_data'!AB569))="ONSITE",UPPER(TRIM('01_raw_data'!AB569))="ON-SITE",UPPER(TRIM('01_raw_data'!AB569))="OFFICE"),"Office"))),"Check")</f>
        <v>Office</v>
      </c>
      <c r="AD566" t="str">
        <f>IFERROR(VLOOKUP(UPPER(TRIM('01_raw_data'!AC569)),'09_cost_center'!$A$5:$E$19,1,FALSE), "Check")</f>
        <v>EU-CC203</v>
      </c>
      <c r="AE566" t="str">
        <f>IFERROR(IF(OR(UPPER(TRIM('01_raw_data'!AD569))="CONTRACT", UPPER(TRIM('01_raw_data'!AD569))="CONTRACTOR"), "Contract", IF(OR(PROPER(TRIM('01_raw_data'!AD569))="FTE", UPPER(TRIM('01_raw_data'!AD569))="FULL TIME", UPPER(TRIM('01_raw_data'!AD569))="FULL-TIME"), "Full Time", IF(OR(UPPER(TRIM('01_raw_data'!AD569))="INTERN", UPPER(TRIM('01_raw_data'!AD569))="INTERNSHIP"), "Intern", IF(OR(UPPER(TRIM('01_raw_data'!AD569))="PART TIME", UPPER(TRIM('01_raw_data'!AD569))="PART-TIME"), "Part Time")))), "Check")</f>
        <v>Full Time</v>
      </c>
      <c r="AF566">
        <f>IFERROR(IF(AND(VALUE('01_raw_data'!AE569)&gt;=0,VALUE('01_raw_data'!AE569)&lt;=100), VALUE('01_raw_data'!AE569), "Check"), "Check")</f>
        <v>61.1</v>
      </c>
    </row>
    <row r="567" spans="1:32" x14ac:dyDescent="0.2">
      <c r="A567" t="str">
        <f>"E"&amp;TEXT(VALUE(SUBSTITUTE(UPPER(TRIM('01_raw_data'!A570)),"E","")),"0000")</f>
        <v>E0566</v>
      </c>
      <c r="B567" t="str">
        <f>IF('01_raw_data'!B570="", "", PROPER(TRIM('01_raw_data'!B570)))</f>
        <v>Manon Richard</v>
      </c>
      <c r="C567" t="str">
        <f>_xlfn.XLOOKUP(PROPER(TRIM('01_raw_data'!C570)),'03_lookups'!$A$4:$A$9,'03_lookups'!$B$4:$B$9,"Needs Review")</f>
        <v>Female</v>
      </c>
      <c r="D567">
        <f>VALUE('01_raw_data'!D570)</f>
        <v>41</v>
      </c>
      <c r="E567" s="17">
        <f>IF(OR('01_raw_data'!E570="", LOWER(TRIM('01_raw_data'!E570))="not available"), "Missing", '01_raw_data'!E570)</f>
        <v>30859</v>
      </c>
      <c r="F567" t="str">
        <f t="shared" si="8"/>
        <v>Valid</v>
      </c>
      <c r="G567" t="str">
        <f>_xlfn.XLOOKUP(UPPER(TRIM('01_raw_data'!F570)),'04_departments'!A570:A625,'04_departments'!C570:C625,"Needs Review")</f>
        <v>Needs Review</v>
      </c>
      <c r="H567" t="str">
        <f>_xlfn.XLOOKUP('01_clean_data'!G567, '04_departments'!$C$5:$C$60,'04_departments'!$D$5:$D$60,"Needs Review")</f>
        <v>Needs Review</v>
      </c>
      <c r="I567" t="str">
        <f>PROPER(TRIM('01_raw_data'!H570))</f>
        <v>Hr Business Partner</v>
      </c>
      <c r="J567" t="str">
        <f>IFERROR(UPPER('01_raw_data'!I570), "")</f>
        <v>L5</v>
      </c>
      <c r="K567" t="str">
        <f>IFERROR(UPPER('01_raw_data'!J570), "")</f>
        <v>M052</v>
      </c>
      <c r="L567" t="str">
        <f>IFERROR(VLOOKUP(K567,'05_manager_mapping'!$A$5:$B$64,2), "Missing")</f>
        <v>Hugo Schulz</v>
      </c>
      <c r="M567" t="str">
        <f>IFERROR(_xlfn.XLOOKUP('01_raw_data'!L570,'06_location_master'!$B$5:$B$60,'06_location_master'!$C$5:$C$60), "Missing Location")</f>
        <v>Lille</v>
      </c>
      <c r="N567" t="str">
        <f>IFERROR(_xlfn.XLOOKUP(M567,'06_location_master'!$C$5:$C$60,'06_location_master'!$D$5:$D$60), "Missing Country")</f>
        <v>France</v>
      </c>
      <c r="O567" t="str">
        <f>IFERROR(_xlfn.XLOOKUP(M567,'06_location_master'!$C$5:$C$60,'06_location_master'!$E$5:$E$60), "Missing State")</f>
        <v>Hauts-de-France</v>
      </c>
      <c r="P567" s="17">
        <f>IFERROR(--'01_raw_data'!O570,"Missing Date")</f>
        <v>45035</v>
      </c>
      <c r="Q567" s="17" t="str">
        <f>IF(TRIM('01_raw_data'!P570)="","", IFERROR('01_raw_data'!P570, "check"))</f>
        <v/>
      </c>
      <c r="R567" t="str">
        <f>IFERROR(IF(OR(UPPER(TRIM('01_raw_data'!Q570))="A",UPPER(TRIM('01_raw_data'!Q570)="ACTVE"),UPPER(TRIM('01_raw_data'!Q570))="ACTIVE"), "Active", IF(OR(UPPER(TRIM('01_raw_data'!Q570)="INACTIVE"),UPPER(TRIM('01_raw_data'!Q570))="INACTVE"),"Inactive",IF(OR(UPPER(TRIM('01_raw_data'!Q570))="EXITED"), "Exited", IF(OR(UPPER(TRIM('01_raw_data'!Q570))="TERMINATED"), "Terminated", IF(OR(UPPER(TRIM('01_raw_data'!Q570))="LEFT"),"Left",IF(OR(UPPER(TRIM('01_raw_data'!Q570))="RESIGNED"),"Resigned")))))),"Check")</f>
        <v>Active</v>
      </c>
      <c r="S567" s="19">
        <f>IFERROR(IF(VALUE('01_raw_data'!R570)&gt;0,VALUE('01_raw_data'!R570),"Check"),"Check")</f>
        <v>139000</v>
      </c>
      <c r="T567" s="19">
        <f>IFERROR(IF(VALUE('01_raw_data'!S570)&gt;0, VALUE('01_raw_data'!S570), "Check"), "Check")</f>
        <v>8300</v>
      </c>
      <c r="U567">
        <f>IFERROR(VLOOKUP(UPPER(TRIM('01_raw_data'!T570)),'07_performance_master'!$A$5:$B$14,2,FALSE),"Check")</f>
        <v>3</v>
      </c>
      <c r="V567">
        <f>IFERROR(IF(VALUE('01_raw_data'!U570)&gt;0,VALUE('01_raw_data'!U570),"Check"),"Check")</f>
        <v>25</v>
      </c>
      <c r="W567">
        <f>IFERROR(IF(VALUE('01_raw_data'!V570)&gt;=0, VALUE('01_raw_data'!V570), "Check"), "Check")</f>
        <v>15</v>
      </c>
      <c r="X567">
        <f>IFERROR(IF(VALUE('01_raw_data'!W570)&gt;=0, VALUE('01_raw_data'!W570),"Check"), "Check")</f>
        <v>20</v>
      </c>
      <c r="Y567">
        <f>IFERROR(IF(AND(VALUE('01_raw_data'!X570)&gt;=0, VALUE('01_raw_data'!X570)&lt;=100), VALUE('01_raw_data'!X570), "Check"), "Check")</f>
        <v>42</v>
      </c>
      <c r="Z567" t="str">
        <f>IFERROR(IF(OR(UPPER(TRIM('01_raw_data'!Y570))="YES", UPPER(TRIM('01_raw_data'!Y570))="PROMOTED"),"Promoted", IF(OR(UPPER(TRIM('01_raw_data'!Y570))="NO",UPPER(TRIM('01_raw_data'!Y570))="NOT PROMOTED"), "Not Promoted", "Check")),"Check")</f>
        <v>Not Promoted</v>
      </c>
      <c r="AA567" t="str">
        <f>IFERROR(PROPER(TRIM('01_raw_data'!Z570)), "")</f>
        <v>Bachelor'S</v>
      </c>
      <c r="AB567" t="str">
        <f>IFERROR(PROPER(TRIM('01_raw_data'!AA570)),"")</f>
        <v>Company Careers Page</v>
      </c>
      <c r="AC567" t="str">
        <f>IFERROR(IF(UPPER(TRIM('01_raw_data'!AB570))="HYBRID","Hybrid",IF(OR(UPPER(TRIM('01_raw_data'!AB570))="REMOTE",UPPER(TRIM('01_raw_data'!AB570))="WFH",UPPER(TRIM('01_raw_data'!AB570))="WORK FROM HOME"),"Remote",IF(OR(UPPER(TRIM('01_raw_data'!AB570))="ONSITE",UPPER(TRIM('01_raw_data'!AB570))="ON-SITE",UPPER(TRIM('01_raw_data'!AB570))="OFFICE"),"Office"))),"Check")</f>
        <v>Hybrid</v>
      </c>
      <c r="AD567" t="str">
        <f>IFERROR(VLOOKUP(UPPER(TRIM('01_raw_data'!AC570)),'09_cost_center'!$A$5:$E$19,1,FALSE), "Check")</f>
        <v>EU-CC302</v>
      </c>
      <c r="AE567" t="str">
        <f>IFERROR(IF(OR(UPPER(TRIM('01_raw_data'!AD570))="CONTRACT", UPPER(TRIM('01_raw_data'!AD570))="CONTRACTOR"), "Contract", IF(OR(PROPER(TRIM('01_raw_data'!AD570))="FTE", UPPER(TRIM('01_raw_data'!AD570))="FULL TIME", UPPER(TRIM('01_raw_data'!AD570))="FULL-TIME"), "Full Time", IF(OR(UPPER(TRIM('01_raw_data'!AD570))="INTERN", UPPER(TRIM('01_raw_data'!AD570))="INTERNSHIP"), "Intern", IF(OR(UPPER(TRIM('01_raw_data'!AD570))="PART TIME", UPPER(TRIM('01_raw_data'!AD570))="PART-TIME"), "Part Time")))), "Check")</f>
        <v>Full Time</v>
      </c>
      <c r="AF567">
        <f>IFERROR(IF(AND(VALUE('01_raw_data'!AE570)&gt;=0,VALUE('01_raw_data'!AE570)&lt;=100), VALUE('01_raw_data'!AE570), "Check"), "Check")</f>
        <v>48</v>
      </c>
    </row>
    <row r="568" spans="1:32" x14ac:dyDescent="0.2">
      <c r="A568" t="str">
        <f>"E"&amp;TEXT(VALUE(SUBSTITUTE(UPPER(TRIM('01_raw_data'!A571)),"E","")),"0000")</f>
        <v>E0567</v>
      </c>
      <c r="B568" t="str">
        <f>IF('01_raw_data'!B571="", "", PROPER(TRIM('01_raw_data'!B571)))</f>
        <v>Luca Persson</v>
      </c>
      <c r="C568" t="str">
        <f>_xlfn.XLOOKUP(PROPER(TRIM('01_raw_data'!C571)),'03_lookups'!$A$4:$A$9,'03_lookups'!$B$4:$B$9,"Needs Review")</f>
        <v>Female</v>
      </c>
      <c r="D568">
        <f>VALUE('01_raw_data'!D571)</f>
        <v>53</v>
      </c>
      <c r="E568" s="17">
        <f>IF(OR('01_raw_data'!E571="", LOWER(TRIM('01_raw_data'!E571))="not available"), "Missing", '01_raw_data'!E571)</f>
        <v>26584</v>
      </c>
      <c r="F568" t="str">
        <f t="shared" si="8"/>
        <v>Valid</v>
      </c>
      <c r="G568" t="str">
        <f>_xlfn.XLOOKUP(UPPER(TRIM('01_raw_data'!F571)),'04_departments'!A571:A626,'04_departments'!C571:C626,"Needs Review")</f>
        <v>Needs Review</v>
      </c>
      <c r="H568" t="str">
        <f>_xlfn.XLOOKUP('01_clean_data'!G568, '04_departments'!$C$5:$C$60,'04_departments'!$D$5:$D$60,"Needs Review")</f>
        <v>Needs Review</v>
      </c>
      <c r="I568" t="str">
        <f>PROPER(TRIM('01_raw_data'!H571))</f>
        <v>Growth Marketer</v>
      </c>
      <c r="J568" t="str">
        <f>IFERROR(UPPER('01_raw_data'!I571), "")</f>
        <v>L2</v>
      </c>
      <c r="K568" t="str">
        <f>IFERROR(UPPER('01_raw_data'!J571), "")</f>
        <v>M006</v>
      </c>
      <c r="L568" t="str">
        <f>IFERROR(VLOOKUP(K568,'05_manager_mapping'!$A$5:$B$64,2), "Missing")</f>
        <v>Aleksander Fischer</v>
      </c>
      <c r="M568" t="str">
        <f>IFERROR(_xlfn.XLOOKUP('01_raw_data'!L571,'06_location_master'!$B$5:$B$60,'06_location_master'!$C$5:$C$60), "Missing Location")</f>
        <v>Madrid</v>
      </c>
      <c r="N568" t="str">
        <f>IFERROR(_xlfn.XLOOKUP(M568,'06_location_master'!$C$5:$C$60,'06_location_master'!$D$5:$D$60), "Missing Country")</f>
        <v>Spain</v>
      </c>
      <c r="O568" t="str">
        <f>IFERROR(_xlfn.XLOOKUP(M568,'06_location_master'!$C$5:$C$60,'06_location_master'!$E$5:$E$60), "Missing State")</f>
        <v>Community of Madrid</v>
      </c>
      <c r="P568" s="17">
        <f>IFERROR(--'01_raw_data'!O571,"Missing Date")</f>
        <v>45677</v>
      </c>
      <c r="Q568" s="17">
        <f>IF(TRIM('01_raw_data'!P571)="","", IFERROR('01_raw_data'!P571, "check"))</f>
        <v>45772</v>
      </c>
      <c r="R568" t="str">
        <f>IFERROR(IF(OR(UPPER(TRIM('01_raw_data'!Q571))="A",UPPER(TRIM('01_raw_data'!Q571)="ACTVE"),UPPER(TRIM('01_raw_data'!Q571))="ACTIVE"), "Active", IF(OR(UPPER(TRIM('01_raw_data'!Q571)="INACTIVE"),UPPER(TRIM('01_raw_data'!Q571))="INACTVE"),"Inactive",IF(OR(UPPER(TRIM('01_raw_data'!Q571))="EXITED"), "Exited", IF(OR(UPPER(TRIM('01_raw_data'!Q571))="TERMINATED"), "Terminated", IF(OR(UPPER(TRIM('01_raw_data'!Q571))="LEFT"),"Left",IF(OR(UPPER(TRIM('01_raw_data'!Q571))="RESIGNED"),"Resigned")))))),"Check")</f>
        <v>Exited</v>
      </c>
      <c r="S568" s="19">
        <f>IFERROR(IF(VALUE('01_raw_data'!R571)&gt;0,VALUE('01_raw_data'!R571),"Check"),"Check")</f>
        <v>56000</v>
      </c>
      <c r="T568" s="19">
        <f>IFERROR(IF(VALUE('01_raw_data'!S571)&gt;0, VALUE('01_raw_data'!S571), "Check"), "Check")</f>
        <v>1100</v>
      </c>
      <c r="U568">
        <f>IFERROR(VLOOKUP(UPPER(TRIM('01_raw_data'!T571)),'07_performance_master'!$A$5:$B$14,2,FALSE),"Check")</f>
        <v>2</v>
      </c>
      <c r="V568">
        <f>IFERROR(IF(VALUE('01_raw_data'!U571)&gt;0,VALUE('01_raw_data'!U571),"Check"),"Check")</f>
        <v>17</v>
      </c>
      <c r="W568">
        <f>IFERROR(IF(VALUE('01_raw_data'!V571)&gt;=0, VALUE('01_raw_data'!V571), "Check"), "Check")</f>
        <v>13</v>
      </c>
      <c r="X568">
        <f>IFERROR(IF(VALUE('01_raw_data'!W571)&gt;=0, VALUE('01_raw_data'!W571),"Check"), "Check")</f>
        <v>17</v>
      </c>
      <c r="Y568">
        <f>IFERROR(IF(AND(VALUE('01_raw_data'!X571)&gt;=0, VALUE('01_raw_data'!X571)&lt;=100), VALUE('01_raw_data'!X571), "Check"), "Check")</f>
        <v>52</v>
      </c>
      <c r="Z568" t="str">
        <f>IFERROR(IF(OR(UPPER(TRIM('01_raw_data'!Y571))="YES", UPPER(TRIM('01_raw_data'!Y571))="PROMOTED"),"Promoted", IF(OR(UPPER(TRIM('01_raw_data'!Y571))="NO",UPPER(TRIM('01_raw_data'!Y571))="NOT PROMOTED"), "Not Promoted", "Check")),"Check")</f>
        <v>Not Promoted</v>
      </c>
      <c r="AA568" t="str">
        <f>IFERROR(PROPER(TRIM('01_raw_data'!Z571)), "")</f>
        <v>Bachelor'S</v>
      </c>
      <c r="AB568" t="str">
        <f>IFERROR(PROPER(TRIM('01_raw_data'!AA571)),"")</f>
        <v>Company Careers Page</v>
      </c>
      <c r="AC568" t="str">
        <f>IFERROR(IF(UPPER(TRIM('01_raw_data'!AB571))="HYBRID","Hybrid",IF(OR(UPPER(TRIM('01_raw_data'!AB571))="REMOTE",UPPER(TRIM('01_raw_data'!AB571))="WFH",UPPER(TRIM('01_raw_data'!AB571))="WORK FROM HOME"),"Remote",IF(OR(UPPER(TRIM('01_raw_data'!AB571))="ONSITE",UPPER(TRIM('01_raw_data'!AB571))="ON-SITE",UPPER(TRIM('01_raw_data'!AB571))="OFFICE"),"Office"))),"Check")</f>
        <v>Hybrid</v>
      </c>
      <c r="AD568" t="str">
        <f>IFERROR(VLOOKUP(UPPER(TRIM('01_raw_data'!AC571)),'09_cost_center'!$A$5:$E$19,1,FALSE), "Check")</f>
        <v>EU-CC203</v>
      </c>
      <c r="AE568" t="str">
        <f>IFERROR(IF(OR(UPPER(TRIM('01_raw_data'!AD571))="CONTRACT", UPPER(TRIM('01_raw_data'!AD571))="CONTRACTOR"), "Contract", IF(OR(PROPER(TRIM('01_raw_data'!AD571))="FTE", UPPER(TRIM('01_raw_data'!AD571))="FULL TIME", UPPER(TRIM('01_raw_data'!AD571))="FULL-TIME"), "Full Time", IF(OR(UPPER(TRIM('01_raw_data'!AD571))="INTERN", UPPER(TRIM('01_raw_data'!AD571))="INTERNSHIP"), "Intern", IF(OR(UPPER(TRIM('01_raw_data'!AD571))="PART TIME", UPPER(TRIM('01_raw_data'!AD571))="PART-TIME"), "Part Time")))), "Check")</f>
        <v>Full Time</v>
      </c>
      <c r="AF568">
        <f>IFERROR(IF(AND(VALUE('01_raw_data'!AE571)&gt;=0,VALUE('01_raw_data'!AE571)&lt;=100), VALUE('01_raw_data'!AE571), "Check"), "Check")</f>
        <v>42</v>
      </c>
    </row>
    <row r="569" spans="1:32" x14ac:dyDescent="0.2">
      <c r="A569" t="str">
        <f>"E"&amp;TEXT(VALUE(SUBSTITUTE(UPPER(TRIM('01_raw_data'!A572)),"E","")),"0000")</f>
        <v>E0568</v>
      </c>
      <c r="B569" t="str">
        <f>IF('01_raw_data'!B572="", "", PROPER(TRIM('01_raw_data'!B572)))</f>
        <v>Julia Esposito</v>
      </c>
      <c r="C569" t="str">
        <f>_xlfn.XLOOKUP(PROPER(TRIM('01_raw_data'!C572)),'03_lookups'!$A$4:$A$9,'03_lookups'!$B$4:$B$9,"Needs Review")</f>
        <v>Female</v>
      </c>
      <c r="D569">
        <f>VALUE('01_raw_data'!D572)</f>
        <v>41</v>
      </c>
      <c r="E569" s="17" t="str">
        <f>IF(OR('01_raw_data'!E572="", LOWER(TRIM('01_raw_data'!E572))="not available"), "Missing", '01_raw_data'!E572)</f>
        <v>05-28-1985</v>
      </c>
      <c r="F569" t="str">
        <f t="shared" si="8"/>
        <v>Needs Review</v>
      </c>
      <c r="G569" t="str">
        <f>_xlfn.XLOOKUP(UPPER(TRIM('01_raw_data'!F572)),'04_departments'!A572:A627,'04_departments'!C572:C627,"Needs Review")</f>
        <v>Needs Review</v>
      </c>
      <c r="H569" t="str">
        <f>_xlfn.XLOOKUP('01_clean_data'!G569, '04_departments'!$C$5:$C$60,'04_departments'!$D$5:$D$60,"Needs Review")</f>
        <v>Needs Review</v>
      </c>
      <c r="I569" t="str">
        <f>PROPER(TRIM('01_raw_data'!H572))</f>
        <v>Compliance Manager</v>
      </c>
      <c r="J569" t="str">
        <f>IFERROR(UPPER('01_raw_data'!I572), "")</f>
        <v>L2</v>
      </c>
      <c r="K569" t="str">
        <f>IFERROR(UPPER('01_raw_data'!J572), "")</f>
        <v>M025</v>
      </c>
      <c r="L569" t="str">
        <f>IFERROR(VLOOKUP(K569,'05_manager_mapping'!$A$5:$B$64,2), "Missing")</f>
        <v>Elias De Jong</v>
      </c>
      <c r="M569" t="str">
        <f>IFERROR(_xlfn.XLOOKUP('01_raw_data'!L572,'06_location_master'!$B$5:$B$60,'06_location_master'!$C$5:$C$60), "Missing Location")</f>
        <v>Lisbon</v>
      </c>
      <c r="N569" t="str">
        <f>IFERROR(_xlfn.XLOOKUP(M569,'06_location_master'!$C$5:$C$60,'06_location_master'!$D$5:$D$60), "Missing Country")</f>
        <v>Portugal</v>
      </c>
      <c r="O569" t="str">
        <f>IFERROR(_xlfn.XLOOKUP(M569,'06_location_master'!$C$5:$C$60,'06_location_master'!$E$5:$E$60), "Missing State")</f>
        <v>Lisbon District</v>
      </c>
      <c r="P569" s="17">
        <f>IFERROR(--'01_raw_data'!O572,"Missing Date")</f>
        <v>45751</v>
      </c>
      <c r="Q569" s="17" t="str">
        <f>IF(TRIM('01_raw_data'!P572)="","", IFERROR('01_raw_data'!P572, "check"))</f>
        <v/>
      </c>
      <c r="R569" t="str">
        <f>IFERROR(IF(OR(UPPER(TRIM('01_raw_data'!Q572))="A",UPPER(TRIM('01_raw_data'!Q572)="ACTVE"),UPPER(TRIM('01_raw_data'!Q572))="ACTIVE"), "Active", IF(OR(UPPER(TRIM('01_raw_data'!Q572)="INACTIVE"),UPPER(TRIM('01_raw_data'!Q572))="INACTVE"),"Inactive",IF(OR(UPPER(TRIM('01_raw_data'!Q572))="EXITED"), "Exited", IF(OR(UPPER(TRIM('01_raw_data'!Q572))="TERMINATED"), "Terminated", IF(OR(UPPER(TRIM('01_raw_data'!Q572))="LEFT"),"Left",IF(OR(UPPER(TRIM('01_raw_data'!Q572))="RESIGNED"),"Resigned")))))),"Check")</f>
        <v>Active</v>
      </c>
      <c r="S569" s="19">
        <f>IFERROR(IF(VALUE('01_raw_data'!R572)&gt;0,VALUE('01_raw_data'!R572),"Check"),"Check")</f>
        <v>47000</v>
      </c>
      <c r="T569" s="19">
        <f>IFERROR(IF(VALUE('01_raw_data'!S572)&gt;0, VALUE('01_raw_data'!S572), "Check"), "Check")</f>
        <v>4200</v>
      </c>
      <c r="U569">
        <f>IFERROR(VLOOKUP(UPPER(TRIM('01_raw_data'!T572)),'07_performance_master'!$A$5:$B$14,2,FALSE),"Check")</f>
        <v>4</v>
      </c>
      <c r="V569">
        <f>IFERROR(IF(VALUE('01_raw_data'!U572)&gt;0,VALUE('01_raw_data'!U572),"Check"),"Check")</f>
        <v>51</v>
      </c>
      <c r="W569">
        <f>IFERROR(IF(VALUE('01_raw_data'!V572)&gt;=0, VALUE('01_raw_data'!V572), "Check"), "Check")</f>
        <v>18</v>
      </c>
      <c r="X569">
        <f>IFERROR(IF(VALUE('01_raw_data'!W572)&gt;=0, VALUE('01_raw_data'!W572),"Check"), "Check")</f>
        <v>10</v>
      </c>
      <c r="Y569">
        <f>IFERROR(IF(AND(VALUE('01_raw_data'!X572)&gt;=0, VALUE('01_raw_data'!X572)&lt;=100), VALUE('01_raw_data'!X572), "Check"), "Check")</f>
        <v>70</v>
      </c>
      <c r="Z569" t="str">
        <f>IFERROR(IF(OR(UPPER(TRIM('01_raw_data'!Y572))="YES", UPPER(TRIM('01_raw_data'!Y572))="PROMOTED"),"Promoted", IF(OR(UPPER(TRIM('01_raw_data'!Y572))="NO",UPPER(TRIM('01_raw_data'!Y572))="NOT PROMOTED"), "Not Promoted", "Check")),"Check")</f>
        <v>Promoted</v>
      </c>
      <c r="AA569" t="str">
        <f>IFERROR(PROPER(TRIM('01_raw_data'!Z572)), "")</f>
        <v>Bachelor'S</v>
      </c>
      <c r="AB569" t="str">
        <f>IFERROR(PROPER(TRIM('01_raw_data'!AA572)),"")</f>
        <v>Internal Transfer</v>
      </c>
      <c r="AC569" t="str">
        <f>IFERROR(IF(UPPER(TRIM('01_raw_data'!AB572))="HYBRID","Hybrid",IF(OR(UPPER(TRIM('01_raw_data'!AB572))="REMOTE",UPPER(TRIM('01_raw_data'!AB572))="WFH",UPPER(TRIM('01_raw_data'!AB572))="WORK FROM HOME"),"Remote",IF(OR(UPPER(TRIM('01_raw_data'!AB572))="ONSITE",UPPER(TRIM('01_raw_data'!AB572))="ON-SITE",UPPER(TRIM('01_raw_data'!AB572))="OFFICE"),"Office"))),"Check")</f>
        <v>Hybrid</v>
      </c>
      <c r="AD569" t="str">
        <f>IFERROR(VLOOKUP(UPPER(TRIM('01_raw_data'!AC572)),'09_cost_center'!$A$5:$E$19,1,FALSE), "Check")</f>
        <v>EU-CC502</v>
      </c>
      <c r="AE569" t="str">
        <f>IFERROR(IF(OR(UPPER(TRIM('01_raw_data'!AD572))="CONTRACT", UPPER(TRIM('01_raw_data'!AD572))="CONTRACTOR"), "Contract", IF(OR(PROPER(TRIM('01_raw_data'!AD572))="FTE", UPPER(TRIM('01_raw_data'!AD572))="FULL TIME", UPPER(TRIM('01_raw_data'!AD572))="FULL-TIME"), "Full Time", IF(OR(UPPER(TRIM('01_raw_data'!AD572))="INTERN", UPPER(TRIM('01_raw_data'!AD572))="INTERNSHIP"), "Intern", IF(OR(UPPER(TRIM('01_raw_data'!AD572))="PART TIME", UPPER(TRIM('01_raw_data'!AD572))="PART-TIME"), "Part Time")))), "Check")</f>
        <v>Full Time</v>
      </c>
      <c r="AF569">
        <f>IFERROR(IF(AND(VALUE('01_raw_data'!AE572)&gt;=0,VALUE('01_raw_data'!AE572)&lt;=100), VALUE('01_raw_data'!AE572), "Check"), "Check")</f>
        <v>75.5</v>
      </c>
    </row>
    <row r="570" spans="1:32" x14ac:dyDescent="0.2">
      <c r="A570" t="str">
        <f>"E"&amp;TEXT(VALUE(SUBSTITUTE(UPPER(TRIM('01_raw_data'!A573)),"E","")),"0000")</f>
        <v>E0569</v>
      </c>
      <c r="B570" t="str">
        <f>IF('01_raw_data'!B573="", "", PROPER(TRIM('01_raw_data'!B573)))</f>
        <v>Pablo Johnson</v>
      </c>
      <c r="C570" t="str">
        <f>_xlfn.XLOOKUP(PROPER(TRIM('01_raw_data'!C573)),'03_lookups'!$A$4:$A$9,'03_lookups'!$B$4:$B$9,"Needs Review")</f>
        <v>Female</v>
      </c>
      <c r="D570">
        <f>VALUE('01_raw_data'!D573)</f>
        <v>31</v>
      </c>
      <c r="E570" s="17">
        <f>IF(OR('01_raw_data'!E573="", LOWER(TRIM('01_raw_data'!E573))="not available"), "Missing", '01_raw_data'!E573)</f>
        <v>34754</v>
      </c>
      <c r="F570" t="str">
        <f t="shared" si="8"/>
        <v>Valid</v>
      </c>
      <c r="G570" t="str">
        <f>_xlfn.XLOOKUP(UPPER(TRIM('01_raw_data'!F573)),'04_departments'!A573:A628,'04_departments'!C573:C628,"Needs Review")</f>
        <v>Needs Review</v>
      </c>
      <c r="H570" t="str">
        <f>_xlfn.XLOOKUP('01_clean_data'!G570, '04_departments'!$C$5:$C$60,'04_departments'!$D$5:$D$60,"Needs Review")</f>
        <v>Needs Review</v>
      </c>
      <c r="I570" t="str">
        <f>PROPER(TRIM('01_raw_data'!H573))</f>
        <v>Software Engineer</v>
      </c>
      <c r="J570" t="str">
        <f>IFERROR(UPPER('01_raw_data'!I573), "")</f>
        <v>L4</v>
      </c>
      <c r="K570" t="str">
        <f>IFERROR(UPPER('01_raw_data'!J573), "")</f>
        <v>M001</v>
      </c>
      <c r="L570" t="str">
        <f>IFERROR(VLOOKUP(K570,'05_manager_mapping'!$A$5:$B$64,2), "Missing")</f>
        <v>Milan Leroy</v>
      </c>
      <c r="M570" t="str">
        <f>IFERROR(_xlfn.XLOOKUP('01_raw_data'!L573,'06_location_master'!$B$5:$B$60,'06_location_master'!$C$5:$C$60), "Missing Location")</f>
        <v>Amsterdam</v>
      </c>
      <c r="N570" t="str">
        <f>IFERROR(_xlfn.XLOOKUP(M570,'06_location_master'!$C$5:$C$60,'06_location_master'!$D$5:$D$60), "Missing Country")</f>
        <v>Netherlands</v>
      </c>
      <c r="O570" t="str">
        <f>IFERROR(_xlfn.XLOOKUP(M570,'06_location_master'!$C$5:$C$60,'06_location_master'!$E$5:$E$60), "Missing State")</f>
        <v>North Holland</v>
      </c>
      <c r="P570" s="17">
        <f>IFERROR(--'01_raw_data'!O573,"Missing Date")</f>
        <v>45479</v>
      </c>
      <c r="Q570" s="17" t="str">
        <f>IF(TRIM('01_raw_data'!P573)="","", IFERROR('01_raw_data'!P573, "check"))</f>
        <v/>
      </c>
      <c r="R570" t="str">
        <f>IFERROR(IF(OR(UPPER(TRIM('01_raw_data'!Q573))="A",UPPER(TRIM('01_raw_data'!Q573)="ACTVE"),UPPER(TRIM('01_raw_data'!Q573))="ACTIVE"), "Active", IF(OR(UPPER(TRIM('01_raw_data'!Q573)="INACTIVE"),UPPER(TRIM('01_raw_data'!Q573))="INACTVE"),"Inactive",IF(OR(UPPER(TRIM('01_raw_data'!Q573))="EXITED"), "Exited", IF(OR(UPPER(TRIM('01_raw_data'!Q573))="TERMINATED"), "Terminated", IF(OR(UPPER(TRIM('01_raw_data'!Q573))="LEFT"),"Left",IF(OR(UPPER(TRIM('01_raw_data'!Q573))="RESIGNED"),"Resigned")))))),"Check")</f>
        <v>Active</v>
      </c>
      <c r="S570" s="19">
        <f>IFERROR(IF(VALUE('01_raw_data'!R573)&gt;0,VALUE('01_raw_data'!R573),"Check"),"Check")</f>
        <v>113000</v>
      </c>
      <c r="T570" s="19" t="str">
        <f>IFERROR(IF(VALUE('01_raw_data'!S573)&gt;0, VALUE('01_raw_data'!S573), "Check"), "Check")</f>
        <v>Check</v>
      </c>
      <c r="U570">
        <f>IFERROR(VLOOKUP(UPPER(TRIM('01_raw_data'!T573)),'07_performance_master'!$A$5:$B$14,2,FALSE),"Check")</f>
        <v>1</v>
      </c>
      <c r="V570">
        <f>IFERROR(IF(VALUE('01_raw_data'!U573)&gt;0,VALUE('01_raw_data'!U573),"Check"),"Check")</f>
        <v>42</v>
      </c>
      <c r="W570">
        <f>IFERROR(IF(VALUE('01_raw_data'!V573)&gt;=0, VALUE('01_raw_data'!V573), "Check"), "Check")</f>
        <v>19</v>
      </c>
      <c r="X570">
        <f>IFERROR(IF(VALUE('01_raw_data'!W573)&gt;=0, VALUE('01_raw_data'!W573),"Check"), "Check")</f>
        <v>10</v>
      </c>
      <c r="Y570">
        <f>IFERROR(IF(AND(VALUE('01_raw_data'!X573)&gt;=0, VALUE('01_raw_data'!X573)&lt;=100), VALUE('01_raw_data'!X573), "Check"), "Check")</f>
        <v>62</v>
      </c>
      <c r="Z570" t="str">
        <f>IFERROR(IF(OR(UPPER(TRIM('01_raw_data'!Y573))="YES", UPPER(TRIM('01_raw_data'!Y573))="PROMOTED"),"Promoted", IF(OR(UPPER(TRIM('01_raw_data'!Y573))="NO",UPPER(TRIM('01_raw_data'!Y573))="NOT PROMOTED"), "Not Promoted", "Check")),"Check")</f>
        <v>Not Promoted</v>
      </c>
      <c r="AA570" t="str">
        <f>IFERROR(PROPER(TRIM('01_raw_data'!Z573)), "")</f>
        <v>Bachelor'S</v>
      </c>
      <c r="AB570" t="str">
        <f>IFERROR(PROPER(TRIM('01_raw_data'!AA573)),"")</f>
        <v>Internal Transfer</v>
      </c>
      <c r="AC570" t="str">
        <f>IFERROR(IF(UPPER(TRIM('01_raw_data'!AB573))="HYBRID","Hybrid",IF(OR(UPPER(TRIM('01_raw_data'!AB573))="REMOTE",UPPER(TRIM('01_raw_data'!AB573))="WFH",UPPER(TRIM('01_raw_data'!AB573))="WORK FROM HOME"),"Remote",IF(OR(UPPER(TRIM('01_raw_data'!AB573))="ONSITE",UPPER(TRIM('01_raw_data'!AB573))="ON-SITE",UPPER(TRIM('01_raw_data'!AB573))="OFFICE"),"Office"))),"Check")</f>
        <v>Office</v>
      </c>
      <c r="AD570" t="str">
        <f>IFERROR(VLOOKUP(UPPER(TRIM('01_raw_data'!AC573)),'09_cost_center'!$A$5:$E$19,1,FALSE), "Check")</f>
        <v>EU-CC101</v>
      </c>
      <c r="AE570" t="str">
        <f>IFERROR(IF(OR(UPPER(TRIM('01_raw_data'!AD573))="CONTRACT", UPPER(TRIM('01_raw_data'!AD573))="CONTRACTOR"), "Contract", IF(OR(PROPER(TRIM('01_raw_data'!AD573))="FTE", UPPER(TRIM('01_raw_data'!AD573))="FULL TIME", UPPER(TRIM('01_raw_data'!AD573))="FULL-TIME"), "Full Time", IF(OR(UPPER(TRIM('01_raw_data'!AD573))="INTERN", UPPER(TRIM('01_raw_data'!AD573))="INTERNSHIP"), "Intern", IF(OR(UPPER(TRIM('01_raw_data'!AD573))="PART TIME", UPPER(TRIM('01_raw_data'!AD573))="PART-TIME"), "Part Time")))), "Check")</f>
        <v>Full Time</v>
      </c>
      <c r="AF570">
        <f>IFERROR(IF(AND(VALUE('01_raw_data'!AE573)&gt;=0,VALUE('01_raw_data'!AE573)&lt;=100), VALUE('01_raw_data'!AE573), "Check"), "Check")</f>
        <v>45.7</v>
      </c>
    </row>
    <row r="571" spans="1:32" x14ac:dyDescent="0.2">
      <c r="A571" t="str">
        <f>"E"&amp;TEXT(VALUE(SUBSTITUTE(UPPER(TRIM('01_raw_data'!A574)),"E","")),"0000")</f>
        <v>E0570</v>
      </c>
      <c r="B571" t="str">
        <f>IF('01_raw_data'!B574="", "", PROPER(TRIM('01_raw_data'!B574)))</f>
        <v>Leo De Vries</v>
      </c>
      <c r="C571" t="str">
        <f>_xlfn.XLOOKUP(PROPER(TRIM('01_raw_data'!C574)),'03_lookups'!$A$4:$A$9,'03_lookups'!$B$4:$B$9,"Needs Review")</f>
        <v>Female</v>
      </c>
      <c r="D571">
        <f>VALUE('01_raw_data'!D574)</f>
        <v>22</v>
      </c>
      <c r="E571" s="17">
        <f>IF(OR('01_raw_data'!E574="", LOWER(TRIM('01_raw_data'!E574))="not available"), "Missing", '01_raw_data'!E574)</f>
        <v>37820</v>
      </c>
      <c r="F571" t="str">
        <f t="shared" si="8"/>
        <v>Valid</v>
      </c>
      <c r="G571" t="str">
        <f>_xlfn.XLOOKUP(UPPER(TRIM('01_raw_data'!F574)),'04_departments'!A574:A629,'04_departments'!C574:C629,"Needs Review")</f>
        <v>Needs Review</v>
      </c>
      <c r="H571" t="str">
        <f>_xlfn.XLOOKUP('01_clean_data'!G571, '04_departments'!$C$5:$C$60,'04_departments'!$D$5:$D$60,"Needs Review")</f>
        <v>Needs Review</v>
      </c>
      <c r="I571" t="str">
        <f>PROPER(TRIM('01_raw_data'!H574))</f>
        <v>Frontend Engineer</v>
      </c>
      <c r="J571" t="str">
        <f>IFERROR(UPPER('01_raw_data'!I574), "")</f>
        <v>L3</v>
      </c>
      <c r="K571" t="str">
        <f>IFERROR(UPPER('01_raw_data'!J574), "")</f>
        <v>M048</v>
      </c>
      <c r="L571" t="str">
        <f>IFERROR(VLOOKUP(K571,'05_manager_mapping'!$A$5:$B$64,2), "Missing")</f>
        <v>Jack Schmidt</v>
      </c>
      <c r="M571" t="str">
        <f>IFERROR(_xlfn.XLOOKUP('01_raw_data'!L574,'06_location_master'!$B$5:$B$60,'06_location_master'!$C$5:$C$60), "Missing Location")</f>
        <v>Missing Location</v>
      </c>
      <c r="N571" t="str">
        <f>IFERROR(_xlfn.XLOOKUP(M571,'06_location_master'!$C$5:$C$60,'06_location_master'!$D$5:$D$60), "Missing Country")</f>
        <v>Missing Country</v>
      </c>
      <c r="O571" t="str">
        <f>IFERROR(_xlfn.XLOOKUP(M571,'06_location_master'!$C$5:$C$60,'06_location_master'!$E$5:$E$60), "Missing State")</f>
        <v>Missing State</v>
      </c>
      <c r="P571" s="17">
        <f>IFERROR(--'01_raw_data'!O574,"Missing Date")</f>
        <v>44674</v>
      </c>
      <c r="Q571" s="17" t="str">
        <f>IF(TRIM('01_raw_data'!P574)="","", IFERROR('01_raw_data'!P574, "check"))</f>
        <v/>
      </c>
      <c r="R571" t="str">
        <f>IFERROR(IF(OR(UPPER(TRIM('01_raw_data'!Q574))="A",UPPER(TRIM('01_raw_data'!Q574)="ACTVE"),UPPER(TRIM('01_raw_data'!Q574))="ACTIVE"), "Active", IF(OR(UPPER(TRIM('01_raw_data'!Q574)="INACTIVE"),UPPER(TRIM('01_raw_data'!Q574))="INACTVE"),"Inactive",IF(OR(UPPER(TRIM('01_raw_data'!Q574))="EXITED"), "Exited", IF(OR(UPPER(TRIM('01_raw_data'!Q574))="TERMINATED"), "Terminated", IF(OR(UPPER(TRIM('01_raw_data'!Q574))="LEFT"),"Left",IF(OR(UPPER(TRIM('01_raw_data'!Q574))="RESIGNED"),"Resigned")))))),"Check")</f>
        <v>Active</v>
      </c>
      <c r="S571" s="19">
        <f>IFERROR(IF(VALUE('01_raw_data'!R574)&gt;0,VALUE('01_raw_data'!R574),"Check"),"Check")</f>
        <v>62000</v>
      </c>
      <c r="T571" s="19">
        <f>IFERROR(IF(VALUE('01_raw_data'!S574)&gt;0, VALUE('01_raw_data'!S574), "Check"), "Check")</f>
        <v>3100</v>
      </c>
      <c r="U571">
        <f>IFERROR(VLOOKUP(UPPER(TRIM('01_raw_data'!T574)),'07_performance_master'!$A$5:$B$14,2,FALSE),"Check")</f>
        <v>3</v>
      </c>
      <c r="V571">
        <f>IFERROR(IF(VALUE('01_raw_data'!U574)&gt;0,VALUE('01_raw_data'!U574),"Check"),"Check")</f>
        <v>13</v>
      </c>
      <c r="W571">
        <f>IFERROR(IF(VALUE('01_raw_data'!V574)&gt;=0, VALUE('01_raw_data'!V574), "Check"), "Check")</f>
        <v>10</v>
      </c>
      <c r="X571">
        <f>IFERROR(IF(VALUE('01_raw_data'!W574)&gt;=0, VALUE('01_raw_data'!W574),"Check"), "Check")</f>
        <v>6</v>
      </c>
      <c r="Y571">
        <f>IFERROR(IF(AND(VALUE('01_raw_data'!X574)&gt;=0, VALUE('01_raw_data'!X574)&lt;=100), VALUE('01_raw_data'!X574), "Check"), "Check")</f>
        <v>66</v>
      </c>
      <c r="Z571" t="str">
        <f>IFERROR(IF(OR(UPPER(TRIM('01_raw_data'!Y574))="YES", UPPER(TRIM('01_raw_data'!Y574))="PROMOTED"),"Promoted", IF(OR(UPPER(TRIM('01_raw_data'!Y574))="NO",UPPER(TRIM('01_raw_data'!Y574))="NOT PROMOTED"), "Not Promoted", "Check")),"Check")</f>
        <v>Not Promoted</v>
      </c>
      <c r="AA571" t="str">
        <f>IFERROR(PROPER(TRIM('01_raw_data'!Z574)), "")</f>
        <v>Master'S</v>
      </c>
      <c r="AB571" t="str">
        <f>IFERROR(PROPER(TRIM('01_raw_data'!AA574)),"")</f>
        <v>Agency</v>
      </c>
      <c r="AC571" t="str">
        <f>IFERROR(IF(UPPER(TRIM('01_raw_data'!AB574))="HYBRID","Hybrid",IF(OR(UPPER(TRIM('01_raw_data'!AB574))="REMOTE",UPPER(TRIM('01_raw_data'!AB574))="WFH",UPPER(TRIM('01_raw_data'!AB574))="WORK FROM HOME"),"Remote",IF(OR(UPPER(TRIM('01_raw_data'!AB574))="ONSITE",UPPER(TRIM('01_raw_data'!AB574))="ON-SITE",UPPER(TRIM('01_raw_data'!AB574))="OFFICE"),"Office"))),"Check")</f>
        <v>Hybrid</v>
      </c>
      <c r="AD571" t="str">
        <f>IFERROR(VLOOKUP(UPPER(TRIM('01_raw_data'!AC574)),'09_cost_center'!$A$5:$E$19,1,FALSE), "Check")</f>
        <v>EU-CC101</v>
      </c>
      <c r="AE571" t="str">
        <f>IFERROR(IF(OR(UPPER(TRIM('01_raw_data'!AD574))="CONTRACT", UPPER(TRIM('01_raw_data'!AD574))="CONTRACTOR"), "Contract", IF(OR(PROPER(TRIM('01_raw_data'!AD574))="FTE", UPPER(TRIM('01_raw_data'!AD574))="FULL TIME", UPPER(TRIM('01_raw_data'!AD574))="FULL-TIME"), "Full Time", IF(OR(UPPER(TRIM('01_raw_data'!AD574))="INTERN", UPPER(TRIM('01_raw_data'!AD574))="INTERNSHIP"), "Intern", IF(OR(UPPER(TRIM('01_raw_data'!AD574))="PART TIME", UPPER(TRIM('01_raw_data'!AD574))="PART-TIME"), "Part Time")))), "Check")</f>
        <v>Full Time</v>
      </c>
      <c r="AF571">
        <f>IFERROR(IF(AND(VALUE('01_raw_data'!AE574)&gt;=0,VALUE('01_raw_data'!AE574)&lt;=100), VALUE('01_raw_data'!AE574), "Check"), "Check")</f>
        <v>60.3</v>
      </c>
    </row>
    <row r="572" spans="1:32" x14ac:dyDescent="0.2">
      <c r="A572" t="str">
        <f>"E"&amp;TEXT(VALUE(SUBSTITUTE(UPPER(TRIM('01_raw_data'!A575)),"E","")),"0000")</f>
        <v>E0571</v>
      </c>
      <c r="B572" t="str">
        <f>IF('01_raw_data'!B575="", "", PROPER(TRIM('01_raw_data'!B575)))</f>
        <v>Jan Costa</v>
      </c>
      <c r="C572" t="str">
        <f>_xlfn.XLOOKUP(PROPER(TRIM('01_raw_data'!C575)),'03_lookups'!$A$4:$A$9,'03_lookups'!$B$4:$B$9,"Needs Review")</f>
        <v>Female</v>
      </c>
      <c r="D572">
        <f>VALUE('01_raw_data'!D575)</f>
        <v>48</v>
      </c>
      <c r="E572" s="17">
        <f>IF(OR('01_raw_data'!E575="", LOWER(TRIM('01_raw_data'!E575))="not available"), "Missing", '01_raw_data'!E575)</f>
        <v>28566</v>
      </c>
      <c r="F572" t="str">
        <f t="shared" si="8"/>
        <v>Valid</v>
      </c>
      <c r="G572" t="str">
        <f>_xlfn.XLOOKUP(UPPER(TRIM('01_raw_data'!F575)),'04_departments'!A575:A630,'04_departments'!C575:C630,"Needs Review")</f>
        <v>Needs Review</v>
      </c>
      <c r="H572" t="str">
        <f>_xlfn.XLOOKUP('01_clean_data'!G572, '04_departments'!$C$5:$C$60,'04_departments'!$D$5:$D$60,"Needs Review")</f>
        <v>Needs Review</v>
      </c>
      <c r="I572" t="str">
        <f>PROPER(TRIM('01_raw_data'!H575))</f>
        <v>Content Specialist</v>
      </c>
      <c r="J572" t="str">
        <f>IFERROR(UPPER('01_raw_data'!I575), "")</f>
        <v>L3</v>
      </c>
      <c r="K572" t="str">
        <f>IFERROR(UPPER('01_raw_data'!J575), "")</f>
        <v>M006</v>
      </c>
      <c r="L572" t="str">
        <f>IFERROR(VLOOKUP(K572,'05_manager_mapping'!$A$5:$B$64,2), "Missing")</f>
        <v>Aleksander Fischer</v>
      </c>
      <c r="M572" t="str">
        <f>IFERROR(_xlfn.XLOOKUP('01_raw_data'!L575,'06_location_master'!$B$5:$B$60,'06_location_master'!$C$5:$C$60), "Missing Location")</f>
        <v>Dublin</v>
      </c>
      <c r="N572" t="str">
        <f>IFERROR(_xlfn.XLOOKUP(M572,'06_location_master'!$C$5:$C$60,'06_location_master'!$D$5:$D$60), "Missing Country")</f>
        <v>Ireland</v>
      </c>
      <c r="O572" t="str">
        <f>IFERROR(_xlfn.XLOOKUP(M572,'06_location_master'!$C$5:$C$60,'06_location_master'!$E$5:$E$60), "Missing State")</f>
        <v>Leinster</v>
      </c>
      <c r="P572" s="17">
        <f>IFERROR(--'01_raw_data'!O575,"Missing Date")</f>
        <v>45160</v>
      </c>
      <c r="Q572" s="17" t="str">
        <f>IF(TRIM('01_raw_data'!P575)="","", IFERROR('01_raw_data'!P575, "check"))</f>
        <v/>
      </c>
      <c r="R572" t="str">
        <f>IFERROR(IF(OR(UPPER(TRIM('01_raw_data'!Q575))="A",UPPER(TRIM('01_raw_data'!Q575)="ACTVE"),UPPER(TRIM('01_raw_data'!Q575))="ACTIVE"), "Active", IF(OR(UPPER(TRIM('01_raw_data'!Q575)="INACTIVE"),UPPER(TRIM('01_raw_data'!Q575))="INACTVE"),"Inactive",IF(OR(UPPER(TRIM('01_raw_data'!Q575))="EXITED"), "Exited", IF(OR(UPPER(TRIM('01_raw_data'!Q575))="TERMINATED"), "Terminated", IF(OR(UPPER(TRIM('01_raw_data'!Q575))="LEFT"),"Left",IF(OR(UPPER(TRIM('01_raw_data'!Q575))="RESIGNED"),"Resigned")))))),"Check")</f>
        <v>Active</v>
      </c>
      <c r="S572" s="19">
        <f>IFERROR(IF(VALUE('01_raw_data'!R575)&gt;0,VALUE('01_raw_data'!R575),"Check"),"Check")</f>
        <v>79000</v>
      </c>
      <c r="T572" s="19">
        <f>IFERROR(IF(VALUE('01_raw_data'!S575)&gt;0, VALUE('01_raw_data'!S575), "Check"), "Check")</f>
        <v>4000</v>
      </c>
      <c r="U572">
        <f>IFERROR(VLOOKUP(UPPER(TRIM('01_raw_data'!T575)),'07_performance_master'!$A$5:$B$14,2,FALSE),"Check")</f>
        <v>3</v>
      </c>
      <c r="V572">
        <f>IFERROR(IF(VALUE('01_raw_data'!U575)&gt;0,VALUE('01_raw_data'!U575),"Check"),"Check")</f>
        <v>4</v>
      </c>
      <c r="W572">
        <f>IFERROR(IF(VALUE('01_raw_data'!V575)&gt;=0, VALUE('01_raw_data'!V575), "Check"), "Check")</f>
        <v>6</v>
      </c>
      <c r="X572">
        <f>IFERROR(IF(VALUE('01_raw_data'!W575)&gt;=0, VALUE('01_raw_data'!W575),"Check"), "Check")</f>
        <v>7</v>
      </c>
      <c r="Y572">
        <f>IFERROR(IF(AND(VALUE('01_raw_data'!X575)&gt;=0, VALUE('01_raw_data'!X575)&lt;=100), VALUE('01_raw_data'!X575), "Check"), "Check")</f>
        <v>74</v>
      </c>
      <c r="Z572" t="str">
        <f>IFERROR(IF(OR(UPPER(TRIM('01_raw_data'!Y575))="YES", UPPER(TRIM('01_raw_data'!Y575))="PROMOTED"),"Promoted", IF(OR(UPPER(TRIM('01_raw_data'!Y575))="NO",UPPER(TRIM('01_raw_data'!Y575))="NOT PROMOTED"), "Not Promoted", "Check")),"Check")</f>
        <v>Not Promoted</v>
      </c>
      <c r="AA572" t="str">
        <f>IFERROR(PROPER(TRIM('01_raw_data'!Z575)), "")</f>
        <v>Bachelor'S</v>
      </c>
      <c r="AB572" t="str">
        <f>IFERROR(PROPER(TRIM('01_raw_data'!AA575)),"")</f>
        <v>Indeed</v>
      </c>
      <c r="AC572" t="str">
        <f>IFERROR(IF(UPPER(TRIM('01_raw_data'!AB575))="HYBRID","Hybrid",IF(OR(UPPER(TRIM('01_raw_data'!AB575))="REMOTE",UPPER(TRIM('01_raw_data'!AB575))="WFH",UPPER(TRIM('01_raw_data'!AB575))="WORK FROM HOME"),"Remote",IF(OR(UPPER(TRIM('01_raw_data'!AB575))="ONSITE",UPPER(TRIM('01_raw_data'!AB575))="ON-SITE",UPPER(TRIM('01_raw_data'!AB575))="OFFICE"),"Office"))),"Check")</f>
        <v>Remote</v>
      </c>
      <c r="AD572" t="str">
        <f>IFERROR(VLOOKUP(UPPER(TRIM('01_raw_data'!AC575)),'09_cost_center'!$A$5:$E$19,1,FALSE), "Check")</f>
        <v>EU-CC203</v>
      </c>
      <c r="AE572" t="str">
        <f>IFERROR(IF(OR(UPPER(TRIM('01_raw_data'!AD575))="CONTRACT", UPPER(TRIM('01_raw_data'!AD575))="CONTRACTOR"), "Contract", IF(OR(PROPER(TRIM('01_raw_data'!AD575))="FTE", UPPER(TRIM('01_raw_data'!AD575))="FULL TIME", UPPER(TRIM('01_raw_data'!AD575))="FULL-TIME"), "Full Time", IF(OR(UPPER(TRIM('01_raw_data'!AD575))="INTERN", UPPER(TRIM('01_raw_data'!AD575))="INTERNSHIP"), "Intern", IF(OR(UPPER(TRIM('01_raw_data'!AD575))="PART TIME", UPPER(TRIM('01_raw_data'!AD575))="PART-TIME"), "Part Time")))), "Check")</f>
        <v>Full Time</v>
      </c>
      <c r="AF572">
        <f>IFERROR(IF(AND(VALUE('01_raw_data'!AE575)&gt;=0,VALUE('01_raw_data'!AE575)&lt;=100), VALUE('01_raw_data'!AE575), "Check"), "Check")</f>
        <v>60.4</v>
      </c>
    </row>
    <row r="573" spans="1:32" x14ac:dyDescent="0.2">
      <c r="A573" t="str">
        <f>"E"&amp;TEXT(VALUE(SUBSTITUTE(UPPER(TRIM('01_raw_data'!A576)),"E","")),"0000")</f>
        <v>E0572</v>
      </c>
      <c r="B573" t="str">
        <f>IF('01_raw_data'!B576="", "", PROPER(TRIM('01_raw_data'!B576)))</f>
        <v>Anna Olsson</v>
      </c>
      <c r="C573" t="str">
        <f>_xlfn.XLOOKUP(PROPER(TRIM('01_raw_data'!C576)),'03_lookups'!$A$4:$A$9,'03_lookups'!$B$4:$B$9,"Needs Review")</f>
        <v>Male</v>
      </c>
      <c r="D573">
        <f>VALUE('01_raw_data'!D576)</f>
        <v>32</v>
      </c>
      <c r="E573" s="17">
        <f>IF(OR('01_raw_data'!E576="", LOWER(TRIM('01_raw_data'!E576))="not available"), "Missing", '01_raw_data'!E576)</f>
        <v>34206</v>
      </c>
      <c r="F573" t="str">
        <f t="shared" si="8"/>
        <v>Valid</v>
      </c>
      <c r="G573" t="str">
        <f>_xlfn.XLOOKUP(UPPER(TRIM('01_raw_data'!F576)),'04_departments'!A576:A631,'04_departments'!C576:C631,"Needs Review")</f>
        <v>Needs Review</v>
      </c>
      <c r="H573" t="str">
        <f>_xlfn.XLOOKUP('01_clean_data'!G573, '04_departments'!$C$5:$C$60,'04_departments'!$D$5:$D$60,"Needs Review")</f>
        <v>Needs Review</v>
      </c>
      <c r="I573" t="str">
        <f>PROPER(TRIM('01_raw_data'!H576))</f>
        <v>Senior Software Engineer</v>
      </c>
      <c r="J573" t="str">
        <f>IFERROR(UPPER('01_raw_data'!I576), "")</f>
        <v>L4</v>
      </c>
      <c r="K573" t="str">
        <f>IFERROR(UPPER('01_raw_data'!J576), "")</f>
        <v>M057</v>
      </c>
      <c r="L573" t="str">
        <f>IFERROR(VLOOKUP(K573,'05_manager_mapping'!$A$5:$B$64,2), "Missing")</f>
        <v>Emma Karlsson</v>
      </c>
      <c r="M573" t="str">
        <f>IFERROR(_xlfn.XLOOKUP('01_raw_data'!L576,'06_location_master'!$B$5:$B$60,'06_location_master'!$C$5:$C$60), "Missing Location")</f>
        <v>Stockholm</v>
      </c>
      <c r="N573" t="str">
        <f>IFERROR(_xlfn.XLOOKUP(M573,'06_location_master'!$C$5:$C$60,'06_location_master'!$D$5:$D$60), "Missing Country")</f>
        <v>Sweden</v>
      </c>
      <c r="O573" t="str">
        <f>IFERROR(_xlfn.XLOOKUP(M573,'06_location_master'!$C$5:$C$60,'06_location_master'!$E$5:$E$60), "Missing State")</f>
        <v>Stockholm County</v>
      </c>
      <c r="P573" s="17">
        <f>IFERROR(--'01_raw_data'!O576,"Missing Date")</f>
        <v>42920</v>
      </c>
      <c r="Q573" s="17" t="str">
        <f>IF(TRIM('01_raw_data'!P576)="","", IFERROR('01_raw_data'!P576, "check"))</f>
        <v/>
      </c>
      <c r="R573" t="str">
        <f>IFERROR(IF(OR(UPPER(TRIM('01_raw_data'!Q576))="A",UPPER(TRIM('01_raw_data'!Q576)="ACTVE"),UPPER(TRIM('01_raw_data'!Q576))="ACTIVE"), "Active", IF(OR(UPPER(TRIM('01_raw_data'!Q576)="INACTIVE"),UPPER(TRIM('01_raw_data'!Q576))="INACTVE"),"Inactive",IF(OR(UPPER(TRIM('01_raw_data'!Q576))="EXITED"), "Exited", IF(OR(UPPER(TRIM('01_raw_data'!Q576))="TERMINATED"), "Terminated", IF(OR(UPPER(TRIM('01_raw_data'!Q576))="LEFT"),"Left",IF(OR(UPPER(TRIM('01_raw_data'!Q576))="RESIGNED"),"Resigned")))))),"Check")</f>
        <v>Active</v>
      </c>
      <c r="S573" s="19">
        <f>IFERROR(IF(VALUE('01_raw_data'!R576)&gt;0,VALUE('01_raw_data'!R576),"Check"),"Check")</f>
        <v>113000</v>
      </c>
      <c r="T573" s="19">
        <f>IFERROR(IF(VALUE('01_raw_data'!S576)&gt;0, VALUE('01_raw_data'!S576), "Check"), "Check")</f>
        <v>5600</v>
      </c>
      <c r="U573">
        <f>IFERROR(VLOOKUP(UPPER(TRIM('01_raw_data'!T576)),'07_performance_master'!$A$5:$B$14,2,FALSE),"Check")</f>
        <v>3</v>
      </c>
      <c r="V573">
        <f>IFERROR(IF(VALUE('01_raw_data'!U576)&gt;0,VALUE('01_raw_data'!U576),"Check"),"Check")</f>
        <v>15</v>
      </c>
      <c r="W573">
        <f>IFERROR(IF(VALUE('01_raw_data'!V576)&gt;=0, VALUE('01_raw_data'!V576), "Check"), "Check")</f>
        <v>12</v>
      </c>
      <c r="X573">
        <f>IFERROR(IF(VALUE('01_raw_data'!W576)&gt;=0, VALUE('01_raw_data'!W576),"Check"), "Check")</f>
        <v>0</v>
      </c>
      <c r="Y573">
        <f>IFERROR(IF(AND(VALUE('01_raw_data'!X576)&gt;=0, VALUE('01_raw_data'!X576)&lt;=100), VALUE('01_raw_data'!X576), "Check"), "Check")</f>
        <v>57</v>
      </c>
      <c r="Z573" t="str">
        <f>IFERROR(IF(OR(UPPER(TRIM('01_raw_data'!Y576))="YES", UPPER(TRIM('01_raw_data'!Y576))="PROMOTED"),"Promoted", IF(OR(UPPER(TRIM('01_raw_data'!Y576))="NO",UPPER(TRIM('01_raw_data'!Y576))="NOT PROMOTED"), "Not Promoted", "Check")),"Check")</f>
        <v>Not Promoted</v>
      </c>
      <c r="AA573" t="str">
        <f>IFERROR(PROPER(TRIM('01_raw_data'!Z576)), "")</f>
        <v>Master'S</v>
      </c>
      <c r="AB573" t="str">
        <f>IFERROR(PROPER(TRIM('01_raw_data'!AA576)),"")</f>
        <v>Agency</v>
      </c>
      <c r="AC573" t="str">
        <f>IFERROR(IF(UPPER(TRIM('01_raw_data'!AB576))="HYBRID","Hybrid",IF(OR(UPPER(TRIM('01_raw_data'!AB576))="REMOTE",UPPER(TRIM('01_raw_data'!AB576))="WFH",UPPER(TRIM('01_raw_data'!AB576))="WORK FROM HOME"),"Remote",IF(OR(UPPER(TRIM('01_raw_data'!AB576))="ONSITE",UPPER(TRIM('01_raw_data'!AB576))="ON-SITE",UPPER(TRIM('01_raw_data'!AB576))="OFFICE"),"Office"))),"Check")</f>
        <v>Hybrid</v>
      </c>
      <c r="AD573" t="str">
        <f>IFERROR(VLOOKUP(UPPER(TRIM('01_raw_data'!AC576)),'09_cost_center'!$A$5:$E$19,1,FALSE), "Check")</f>
        <v>EU-CC101</v>
      </c>
      <c r="AE573" t="str">
        <f>IFERROR(IF(OR(UPPER(TRIM('01_raw_data'!AD576))="CONTRACT", UPPER(TRIM('01_raw_data'!AD576))="CONTRACTOR"), "Contract", IF(OR(PROPER(TRIM('01_raw_data'!AD576))="FTE", UPPER(TRIM('01_raw_data'!AD576))="FULL TIME", UPPER(TRIM('01_raw_data'!AD576))="FULL-TIME"), "Full Time", IF(OR(UPPER(TRIM('01_raw_data'!AD576))="INTERN", UPPER(TRIM('01_raw_data'!AD576))="INTERNSHIP"), "Intern", IF(OR(UPPER(TRIM('01_raw_data'!AD576))="PART TIME", UPPER(TRIM('01_raw_data'!AD576))="PART-TIME"), "Part Time")))), "Check")</f>
        <v>Full Time</v>
      </c>
      <c r="AF573">
        <f>IFERROR(IF(AND(VALUE('01_raw_data'!AE576)&gt;=0,VALUE('01_raw_data'!AE576)&lt;=100), VALUE('01_raw_data'!AE576), "Check"), "Check")</f>
        <v>60.7</v>
      </c>
    </row>
    <row r="574" spans="1:32" x14ac:dyDescent="0.2">
      <c r="A574" t="str">
        <f>"E"&amp;TEXT(VALUE(SUBSTITUTE(UPPER(TRIM('01_raw_data'!A577)),"E","")),"0000")</f>
        <v>E0573</v>
      </c>
      <c r="B574" t="str">
        <f>IF('01_raw_data'!B577="", "", PROPER(TRIM('01_raw_data'!B577)))</f>
        <v>Oliwia Andersson</v>
      </c>
      <c r="C574" t="str">
        <f>_xlfn.XLOOKUP(PROPER(TRIM('01_raw_data'!C577)),'03_lookups'!$A$4:$A$9,'03_lookups'!$B$4:$B$9,"Needs Review")</f>
        <v>Female</v>
      </c>
      <c r="D574">
        <f>VALUE('01_raw_data'!D577)</f>
        <v>55</v>
      </c>
      <c r="E574" s="17">
        <f>IF(OR('01_raw_data'!E577="", LOWER(TRIM('01_raw_data'!E577))="not available"), "Missing", '01_raw_data'!E577)</f>
        <v>25762</v>
      </c>
      <c r="F574" t="str">
        <f t="shared" si="8"/>
        <v>Valid</v>
      </c>
      <c r="G574" t="str">
        <f>_xlfn.XLOOKUP(UPPER(TRIM('01_raw_data'!F577)),'04_departments'!A577:A632,'04_departments'!C577:C632,"Needs Review")</f>
        <v>Needs Review</v>
      </c>
      <c r="H574" t="str">
        <f>_xlfn.XLOOKUP('01_clean_data'!G574, '04_departments'!$C$5:$C$60,'04_departments'!$D$5:$D$60,"Needs Review")</f>
        <v>Needs Review</v>
      </c>
      <c r="I574" t="str">
        <f>PROPER(TRIM('01_raw_data'!H577))</f>
        <v>Process Lead</v>
      </c>
      <c r="J574" t="str">
        <f>IFERROR(UPPER('01_raw_data'!I577), "")</f>
        <v>L2</v>
      </c>
      <c r="K574" t="str">
        <f>IFERROR(UPPER('01_raw_data'!J577), "")</f>
        <v>M042</v>
      </c>
      <c r="L574" t="str">
        <f>IFERROR(VLOOKUP(K574,'05_manager_mapping'!$A$5:$B$64,2), "Missing")</f>
        <v>Paul Schneider</v>
      </c>
      <c r="M574" t="str">
        <f>IFERROR(_xlfn.XLOOKUP('01_raw_data'!L577,'06_location_master'!$B$5:$B$60,'06_location_master'!$C$5:$C$60), "Missing Location")</f>
        <v>Paris</v>
      </c>
      <c r="N574" t="str">
        <f>IFERROR(_xlfn.XLOOKUP(M574,'06_location_master'!$C$5:$C$60,'06_location_master'!$D$5:$D$60), "Missing Country")</f>
        <v>France</v>
      </c>
      <c r="O574" t="str">
        <f>IFERROR(_xlfn.XLOOKUP(M574,'06_location_master'!$C$5:$C$60,'06_location_master'!$E$5:$E$60), "Missing State")</f>
        <v>Ile-de-France</v>
      </c>
      <c r="P574" s="17">
        <f>IFERROR(--'01_raw_data'!O577,"Missing Date")</f>
        <v>45506</v>
      </c>
      <c r="Q574" s="17" t="str">
        <f>IF(TRIM('01_raw_data'!P577)="","", IFERROR('01_raw_data'!P577, "check"))</f>
        <v/>
      </c>
      <c r="R574" t="str">
        <f>IFERROR(IF(OR(UPPER(TRIM('01_raw_data'!Q577))="A",UPPER(TRIM('01_raw_data'!Q577)="ACTVE"),UPPER(TRIM('01_raw_data'!Q577))="ACTIVE"), "Active", IF(OR(UPPER(TRIM('01_raw_data'!Q577)="INACTIVE"),UPPER(TRIM('01_raw_data'!Q577))="INACTVE"),"Inactive",IF(OR(UPPER(TRIM('01_raw_data'!Q577))="EXITED"), "Exited", IF(OR(UPPER(TRIM('01_raw_data'!Q577))="TERMINATED"), "Terminated", IF(OR(UPPER(TRIM('01_raw_data'!Q577))="LEFT"),"Left",IF(OR(UPPER(TRIM('01_raw_data'!Q577))="RESIGNED"),"Resigned")))))),"Check")</f>
        <v>Active</v>
      </c>
      <c r="S574" s="19">
        <f>IFERROR(IF(VALUE('01_raw_data'!R577)&gt;0,VALUE('01_raw_data'!R577),"Check"),"Check")</f>
        <v>59000</v>
      </c>
      <c r="T574" s="19">
        <f>IFERROR(IF(VALUE('01_raw_data'!S577)&gt;0, VALUE('01_raw_data'!S577), "Check"), "Check")</f>
        <v>5300</v>
      </c>
      <c r="U574">
        <f>IFERROR(VLOOKUP(UPPER(TRIM('01_raw_data'!T577)),'07_performance_master'!$A$5:$B$14,2,FALSE),"Check")</f>
        <v>4</v>
      </c>
      <c r="V574">
        <f>IFERROR(IF(VALUE('01_raw_data'!U577)&gt;0,VALUE('01_raw_data'!U577),"Check"),"Check")</f>
        <v>30</v>
      </c>
      <c r="W574">
        <f>IFERROR(IF(VALUE('01_raw_data'!V577)&gt;=0, VALUE('01_raw_data'!V577), "Check"), "Check")</f>
        <v>12</v>
      </c>
      <c r="X574">
        <f>IFERROR(IF(VALUE('01_raw_data'!W577)&gt;=0, VALUE('01_raw_data'!W577),"Check"), "Check")</f>
        <v>27</v>
      </c>
      <c r="Y574">
        <f>IFERROR(IF(AND(VALUE('01_raw_data'!X577)&gt;=0, VALUE('01_raw_data'!X577)&lt;=100), VALUE('01_raw_data'!X577), "Check"), "Check")</f>
        <v>68</v>
      </c>
      <c r="Z574" t="str">
        <f>IFERROR(IF(OR(UPPER(TRIM('01_raw_data'!Y577))="YES", UPPER(TRIM('01_raw_data'!Y577))="PROMOTED"),"Promoted", IF(OR(UPPER(TRIM('01_raw_data'!Y577))="NO",UPPER(TRIM('01_raw_data'!Y577))="NOT PROMOTED"), "Not Promoted", "Check")),"Check")</f>
        <v>Not Promoted</v>
      </c>
      <c r="AA574" t="str">
        <f>IFERROR(PROPER(TRIM('01_raw_data'!Z577)), "")</f>
        <v>Diploma</v>
      </c>
      <c r="AB574" t="str">
        <f>IFERROR(PROPER(TRIM('01_raw_data'!AA577)),"")</f>
        <v>Indeed</v>
      </c>
      <c r="AC574" t="str">
        <f>IFERROR(IF(UPPER(TRIM('01_raw_data'!AB577))="HYBRID","Hybrid",IF(OR(UPPER(TRIM('01_raw_data'!AB577))="REMOTE",UPPER(TRIM('01_raw_data'!AB577))="WFH",UPPER(TRIM('01_raw_data'!AB577))="WORK FROM HOME"),"Remote",IF(OR(UPPER(TRIM('01_raw_data'!AB577))="ONSITE",UPPER(TRIM('01_raw_data'!AB577))="ON-SITE",UPPER(TRIM('01_raw_data'!AB577))="OFFICE"),"Office"))),"Check")</f>
        <v>Remote</v>
      </c>
      <c r="AD574" t="str">
        <f>IFERROR(VLOOKUP(UPPER(TRIM('01_raw_data'!AC577)),'09_cost_center'!$A$5:$E$19,1,FALSE), "Check")</f>
        <v>EU-CC401</v>
      </c>
      <c r="AE574" t="str">
        <f>IFERROR(IF(OR(UPPER(TRIM('01_raw_data'!AD577))="CONTRACT", UPPER(TRIM('01_raw_data'!AD577))="CONTRACTOR"), "Contract", IF(OR(PROPER(TRIM('01_raw_data'!AD577))="FTE", UPPER(TRIM('01_raw_data'!AD577))="FULL TIME", UPPER(TRIM('01_raw_data'!AD577))="FULL-TIME"), "Full Time", IF(OR(UPPER(TRIM('01_raw_data'!AD577))="INTERN", UPPER(TRIM('01_raw_data'!AD577))="INTERNSHIP"), "Intern", IF(OR(UPPER(TRIM('01_raw_data'!AD577))="PART TIME", UPPER(TRIM('01_raw_data'!AD577))="PART-TIME"), "Part Time")))), "Check")</f>
        <v>Full Time</v>
      </c>
      <c r="AF574">
        <f>IFERROR(IF(AND(VALUE('01_raw_data'!AE577)&gt;=0,VALUE('01_raw_data'!AE577)&lt;=100), VALUE('01_raw_data'!AE577), "Check"), "Check")</f>
        <v>67.3</v>
      </c>
    </row>
    <row r="575" spans="1:32" x14ac:dyDescent="0.2">
      <c r="A575" t="str">
        <f>"E"&amp;TEXT(VALUE(SUBSTITUTE(UPPER(TRIM('01_raw_data'!A578)),"E","")),"0000")</f>
        <v>E0574</v>
      </c>
      <c r="B575" t="str">
        <f>IF('01_raw_data'!B578="", "", PROPER(TRIM('01_raw_data'!B578)))</f>
        <v>Nina De Vries</v>
      </c>
      <c r="C575" t="str">
        <f>_xlfn.XLOOKUP(PROPER(TRIM('01_raw_data'!C578)),'03_lookups'!$A$4:$A$9,'03_lookups'!$B$4:$B$9,"Needs Review")</f>
        <v>Female</v>
      </c>
      <c r="D575">
        <f>VALUE('01_raw_data'!D578)</f>
        <v>41</v>
      </c>
      <c r="E575" s="17">
        <f>IF(OR('01_raw_data'!E578="", LOWER(TRIM('01_raw_data'!E578))="not available"), "Missing", '01_raw_data'!E578)</f>
        <v>31105</v>
      </c>
      <c r="F575" t="str">
        <f t="shared" si="8"/>
        <v>Valid</v>
      </c>
      <c r="G575" t="str">
        <f>_xlfn.XLOOKUP(UPPER(TRIM('01_raw_data'!F578)),'04_departments'!A578:A633,'04_departments'!C578:C633,"Needs Review")</f>
        <v>Needs Review</v>
      </c>
      <c r="H575" t="str">
        <f>_xlfn.XLOOKUP('01_clean_data'!G575, '04_departments'!$C$5:$C$60,'04_departments'!$D$5:$D$60,"Needs Review")</f>
        <v>Needs Review</v>
      </c>
      <c r="I575" t="str">
        <f>PROPER(TRIM('01_raw_data'!H578))</f>
        <v>Support Specialist</v>
      </c>
      <c r="J575" t="str">
        <f>IFERROR(UPPER('01_raw_data'!I578), "")</f>
        <v>L1</v>
      </c>
      <c r="K575" t="str">
        <f>IFERROR(UPPER('01_raw_data'!J578), "")</f>
        <v>M005</v>
      </c>
      <c r="L575" t="str">
        <f>IFERROR(VLOOKUP(K575,'05_manager_mapping'!$A$5:$B$64,2), "Missing")</f>
        <v>Lucas Doyle</v>
      </c>
      <c r="M575" t="str">
        <f>IFERROR(_xlfn.XLOOKUP('01_raw_data'!L578,'06_location_master'!$B$5:$B$60,'06_location_master'!$C$5:$C$60), "Missing Location")</f>
        <v>London</v>
      </c>
      <c r="N575" t="str">
        <f>IFERROR(_xlfn.XLOOKUP(M575,'06_location_master'!$C$5:$C$60,'06_location_master'!$D$5:$D$60), "Missing Country")</f>
        <v>United Kingdom</v>
      </c>
      <c r="O575" t="str">
        <f>IFERROR(_xlfn.XLOOKUP(M575,'06_location_master'!$C$5:$C$60,'06_location_master'!$E$5:$E$60), "Missing State")</f>
        <v>England</v>
      </c>
      <c r="P575" s="17">
        <f>IFERROR(--'01_raw_data'!O578,"Missing Date")</f>
        <v>43927</v>
      </c>
      <c r="Q575" s="17" t="str">
        <f>IF(TRIM('01_raw_data'!P578)="","", IFERROR('01_raw_data'!P578, "check"))</f>
        <v/>
      </c>
      <c r="R575" t="str">
        <f>IFERROR(IF(OR(UPPER(TRIM('01_raw_data'!Q578))="A",UPPER(TRIM('01_raw_data'!Q578)="ACTVE"),UPPER(TRIM('01_raw_data'!Q578))="ACTIVE"), "Active", IF(OR(UPPER(TRIM('01_raw_data'!Q578)="INACTIVE"),UPPER(TRIM('01_raw_data'!Q578))="INACTVE"),"Inactive",IF(OR(UPPER(TRIM('01_raw_data'!Q578))="EXITED"), "Exited", IF(OR(UPPER(TRIM('01_raw_data'!Q578))="TERMINATED"), "Terminated", IF(OR(UPPER(TRIM('01_raw_data'!Q578))="LEFT"),"Left",IF(OR(UPPER(TRIM('01_raw_data'!Q578))="RESIGNED"),"Resigned")))))),"Check")</f>
        <v>Active</v>
      </c>
      <c r="S575" s="19">
        <f>IFERROR(IF(VALUE('01_raw_data'!R578)&gt;0,VALUE('01_raw_data'!R578),"Check"),"Check")</f>
        <v>47000</v>
      </c>
      <c r="T575" s="19">
        <f>IFERROR(IF(VALUE('01_raw_data'!S578)&gt;0, VALUE('01_raw_data'!S578), "Check"), "Check")</f>
        <v>900</v>
      </c>
      <c r="U575">
        <f>IFERROR(VLOOKUP(UPPER(TRIM('01_raw_data'!T578)),'07_performance_master'!$A$5:$B$14,2,FALSE),"Check")</f>
        <v>2</v>
      </c>
      <c r="V575">
        <f>IFERROR(IF(VALUE('01_raw_data'!U578)&gt;0,VALUE('01_raw_data'!U578),"Check"),"Check")</f>
        <v>18</v>
      </c>
      <c r="W575">
        <f>IFERROR(IF(VALUE('01_raw_data'!V578)&gt;=0, VALUE('01_raw_data'!V578), "Check"), "Check")</f>
        <v>16</v>
      </c>
      <c r="X575">
        <f>IFERROR(IF(VALUE('01_raw_data'!W578)&gt;=0, VALUE('01_raw_data'!W578),"Check"), "Check")</f>
        <v>24</v>
      </c>
      <c r="Y575">
        <f>IFERROR(IF(AND(VALUE('01_raw_data'!X578)&gt;=0, VALUE('01_raw_data'!X578)&lt;=100), VALUE('01_raw_data'!X578), "Check"), "Check")</f>
        <v>50</v>
      </c>
      <c r="Z575" t="str">
        <f>IFERROR(IF(OR(UPPER(TRIM('01_raw_data'!Y578))="YES", UPPER(TRIM('01_raw_data'!Y578))="PROMOTED"),"Promoted", IF(OR(UPPER(TRIM('01_raw_data'!Y578))="NO",UPPER(TRIM('01_raw_data'!Y578))="NOT PROMOTED"), "Not Promoted", "Check")),"Check")</f>
        <v>Not Promoted</v>
      </c>
      <c r="AA575" t="str">
        <f>IFERROR(PROPER(TRIM('01_raw_data'!Z578)), "")</f>
        <v>High School</v>
      </c>
      <c r="AB575" t="str">
        <f>IFERROR(PROPER(TRIM('01_raw_data'!AA578)),"")</f>
        <v>Internal Transfer</v>
      </c>
      <c r="AC575" t="str">
        <f>IFERROR(IF(UPPER(TRIM('01_raw_data'!AB578))="HYBRID","Hybrid",IF(OR(UPPER(TRIM('01_raw_data'!AB578))="REMOTE",UPPER(TRIM('01_raw_data'!AB578))="WFH",UPPER(TRIM('01_raw_data'!AB578))="WORK FROM HOME"),"Remote",IF(OR(UPPER(TRIM('01_raw_data'!AB578))="ONSITE",UPPER(TRIM('01_raw_data'!AB578))="ON-SITE",UPPER(TRIM('01_raw_data'!AB578))="OFFICE"),"Office"))),"Check")</f>
        <v>Hybrid</v>
      </c>
      <c r="AD575" t="str">
        <f>IFERROR(VLOOKUP(UPPER(TRIM('01_raw_data'!AC578)),'09_cost_center'!$A$5:$E$19,1,FALSE), "Check")</f>
        <v>EU-CC202</v>
      </c>
      <c r="AE575" t="str">
        <f>IFERROR(IF(OR(UPPER(TRIM('01_raw_data'!AD578))="CONTRACT", UPPER(TRIM('01_raw_data'!AD578))="CONTRACTOR"), "Contract", IF(OR(PROPER(TRIM('01_raw_data'!AD578))="FTE", UPPER(TRIM('01_raw_data'!AD578))="FULL TIME", UPPER(TRIM('01_raw_data'!AD578))="FULL-TIME"), "Full Time", IF(OR(UPPER(TRIM('01_raw_data'!AD578))="INTERN", UPPER(TRIM('01_raw_data'!AD578))="INTERNSHIP"), "Intern", IF(OR(UPPER(TRIM('01_raw_data'!AD578))="PART TIME", UPPER(TRIM('01_raw_data'!AD578))="PART-TIME"), "Part Time")))), "Check")</f>
        <v>Full Time</v>
      </c>
      <c r="AF575">
        <f>IFERROR(IF(AND(VALUE('01_raw_data'!AE578)&gt;=0,VALUE('01_raw_data'!AE578)&lt;=100), VALUE('01_raw_data'!AE578), "Check"), "Check")</f>
        <v>40</v>
      </c>
    </row>
    <row r="576" spans="1:32" x14ac:dyDescent="0.2">
      <c r="A576" t="str">
        <f>"E"&amp;TEXT(VALUE(SUBSTITUTE(UPPER(TRIM('01_raw_data'!A579)),"E","")),"0000")</f>
        <v>E0575</v>
      </c>
      <c r="B576" t="str">
        <f>IF('01_raw_data'!B579="", "", PROPER(TRIM('01_raw_data'!B579)))</f>
        <v>Sanne Bianchi</v>
      </c>
      <c r="C576" t="str">
        <f>_xlfn.XLOOKUP(PROPER(TRIM('01_raw_data'!C579)),'03_lookups'!$A$4:$A$9,'03_lookups'!$B$4:$B$9,"Needs Review")</f>
        <v>Female</v>
      </c>
      <c r="D576">
        <f>VALUE('01_raw_data'!D579)</f>
        <v>52</v>
      </c>
      <c r="E576" s="17">
        <f>IF(OR('01_raw_data'!E579="", LOWER(TRIM('01_raw_data'!E579))="not available"), "Missing", '01_raw_data'!E579)</f>
        <v>26869</v>
      </c>
      <c r="F576" t="str">
        <f t="shared" si="8"/>
        <v>Valid</v>
      </c>
      <c r="G576" t="str">
        <f>_xlfn.XLOOKUP(UPPER(TRIM('01_raw_data'!F579)),'04_departments'!A579:A634,'04_departments'!C579:C634,"Needs Review")</f>
        <v>Needs Review</v>
      </c>
      <c r="H576" t="str">
        <f>_xlfn.XLOOKUP('01_clean_data'!G576, '04_departments'!$C$5:$C$60,'04_departments'!$D$5:$D$60,"Needs Review")</f>
        <v>Needs Review</v>
      </c>
      <c r="I576" t="str">
        <f>PROPER(TRIM('01_raw_data'!H579))</f>
        <v>Fp&amp;A Analyst</v>
      </c>
      <c r="J576" t="str">
        <f>IFERROR(UPPER('01_raw_data'!I579), "")</f>
        <v xml:space="preserve"> L1 </v>
      </c>
      <c r="K576" t="str">
        <f>IFERROR(UPPER('01_raw_data'!J579), "")</f>
        <v>M007</v>
      </c>
      <c r="L576" t="str">
        <f>IFERROR(VLOOKUP(K576,'05_manager_mapping'!$A$5:$B$64,2), "Missing")</f>
        <v>Astrid Bakker</v>
      </c>
      <c r="M576" t="str">
        <f>IFERROR(_xlfn.XLOOKUP('01_raw_data'!L579,'06_location_master'!$B$5:$B$60,'06_location_master'!$C$5:$C$60), "Missing Location")</f>
        <v>Amsterdam</v>
      </c>
      <c r="N576" t="str">
        <f>IFERROR(_xlfn.XLOOKUP(M576,'06_location_master'!$C$5:$C$60,'06_location_master'!$D$5:$D$60), "Missing Country")</f>
        <v>Netherlands</v>
      </c>
      <c r="O576" t="str">
        <f>IFERROR(_xlfn.XLOOKUP(M576,'06_location_master'!$C$5:$C$60,'06_location_master'!$E$5:$E$60), "Missing State")</f>
        <v>North Holland</v>
      </c>
      <c r="P576" s="17">
        <f>IFERROR(--'01_raw_data'!O579,"Missing Date")</f>
        <v>43974</v>
      </c>
      <c r="Q576" s="17" t="str">
        <f>IF(TRIM('01_raw_data'!P579)="","", IFERROR('01_raw_data'!P579, "check"))</f>
        <v/>
      </c>
      <c r="R576" t="str">
        <f>IFERROR(IF(OR(UPPER(TRIM('01_raw_data'!Q579))="A",UPPER(TRIM('01_raw_data'!Q579)="ACTVE"),UPPER(TRIM('01_raw_data'!Q579))="ACTIVE"), "Active", IF(OR(UPPER(TRIM('01_raw_data'!Q579)="INACTIVE"),UPPER(TRIM('01_raw_data'!Q579))="INACTVE"),"Inactive",IF(OR(UPPER(TRIM('01_raw_data'!Q579))="EXITED"), "Exited", IF(OR(UPPER(TRIM('01_raw_data'!Q579))="TERMINATED"), "Terminated", IF(OR(UPPER(TRIM('01_raw_data'!Q579))="LEFT"),"Left",IF(OR(UPPER(TRIM('01_raw_data'!Q579))="RESIGNED"),"Resigned")))))),"Check")</f>
        <v>Active</v>
      </c>
      <c r="S576" s="19">
        <f>IFERROR(IF(VALUE('01_raw_data'!R579)&gt;0,VALUE('01_raw_data'!R579),"Check"),"Check")</f>
        <v>47000</v>
      </c>
      <c r="T576" s="19">
        <f>IFERROR(IF(VALUE('01_raw_data'!S579)&gt;0, VALUE('01_raw_data'!S579), "Check"), "Check")</f>
        <v>4200</v>
      </c>
      <c r="U576">
        <f>IFERROR(VLOOKUP(UPPER(TRIM('01_raw_data'!T579)),'07_performance_master'!$A$5:$B$14,2,FALSE),"Check")</f>
        <v>4</v>
      </c>
      <c r="V576">
        <f>IFERROR(IF(VALUE('01_raw_data'!U579)&gt;0,VALUE('01_raw_data'!U579),"Check"),"Check")</f>
        <v>25</v>
      </c>
      <c r="W576">
        <f>IFERROR(IF(VALUE('01_raw_data'!V579)&gt;=0, VALUE('01_raw_data'!V579), "Check"), "Check")</f>
        <v>7</v>
      </c>
      <c r="X576">
        <f>IFERROR(IF(VALUE('01_raw_data'!W579)&gt;=0, VALUE('01_raw_data'!W579),"Check"), "Check")</f>
        <v>0</v>
      </c>
      <c r="Y576">
        <f>IFERROR(IF(AND(VALUE('01_raw_data'!X579)&gt;=0, VALUE('01_raw_data'!X579)&lt;=100), VALUE('01_raw_data'!X579), "Check"), "Check")</f>
        <v>59</v>
      </c>
      <c r="Z576" t="str">
        <f>IFERROR(IF(OR(UPPER(TRIM('01_raw_data'!Y579))="YES", UPPER(TRIM('01_raw_data'!Y579))="PROMOTED"),"Promoted", IF(OR(UPPER(TRIM('01_raw_data'!Y579))="NO",UPPER(TRIM('01_raw_data'!Y579))="NOT PROMOTED"), "Not Promoted", "Check")),"Check")</f>
        <v>Not Promoted</v>
      </c>
      <c r="AA576" t="str">
        <f>IFERROR(PROPER(TRIM('01_raw_data'!Z579)), "")</f>
        <v>Master'S</v>
      </c>
      <c r="AB576" t="str">
        <f>IFERROR(PROPER(TRIM('01_raw_data'!AA579)),"")</f>
        <v>Linkedin</v>
      </c>
      <c r="AC576" t="str">
        <f>IFERROR(IF(UPPER(TRIM('01_raw_data'!AB579))="HYBRID","Hybrid",IF(OR(UPPER(TRIM('01_raw_data'!AB579))="REMOTE",UPPER(TRIM('01_raw_data'!AB579))="WFH",UPPER(TRIM('01_raw_data'!AB579))="WORK FROM HOME"),"Remote",IF(OR(UPPER(TRIM('01_raw_data'!AB579))="ONSITE",UPPER(TRIM('01_raw_data'!AB579))="ON-SITE",UPPER(TRIM('01_raw_data'!AB579))="OFFICE"),"Office"))),"Check")</f>
        <v>Hybrid</v>
      </c>
      <c r="AD576" t="str">
        <f>IFERROR(VLOOKUP(UPPER(TRIM('01_raw_data'!AC579)),'09_cost_center'!$A$5:$E$19,1,FALSE), "Check")</f>
        <v>EU-CC301</v>
      </c>
      <c r="AE576" t="str">
        <f>IFERROR(IF(OR(UPPER(TRIM('01_raw_data'!AD579))="CONTRACT", UPPER(TRIM('01_raw_data'!AD579))="CONTRACTOR"), "Contract", IF(OR(PROPER(TRIM('01_raw_data'!AD579))="FTE", UPPER(TRIM('01_raw_data'!AD579))="FULL TIME", UPPER(TRIM('01_raw_data'!AD579))="FULL-TIME"), "Full Time", IF(OR(UPPER(TRIM('01_raw_data'!AD579))="INTERN", UPPER(TRIM('01_raw_data'!AD579))="INTERNSHIP"), "Intern", IF(OR(UPPER(TRIM('01_raw_data'!AD579))="PART TIME", UPPER(TRIM('01_raw_data'!AD579))="PART-TIME"), "Part Time")))), "Check")</f>
        <v>Part Time</v>
      </c>
      <c r="AF576">
        <f>IFERROR(IF(AND(VALUE('01_raw_data'!AE579)&gt;=0,VALUE('01_raw_data'!AE579)&lt;=100), VALUE('01_raw_data'!AE579), "Check"), "Check")</f>
        <v>72.900000000000006</v>
      </c>
    </row>
    <row r="577" spans="1:32" x14ac:dyDescent="0.2">
      <c r="A577" t="str">
        <f>"E"&amp;TEXT(VALUE(SUBSTITUTE(UPPER(TRIM('01_raw_data'!A580)),"E","")),"0000")</f>
        <v>E0576</v>
      </c>
      <c r="B577" t="str">
        <f>IF('01_raw_data'!B580="", "", PROPER(TRIM('01_raw_data'!B580)))</f>
        <v>Finn Garcia</v>
      </c>
      <c r="C577" t="str">
        <f>_xlfn.XLOOKUP(PROPER(TRIM('01_raw_data'!C580)),'03_lookups'!$A$4:$A$9,'03_lookups'!$B$4:$B$9,"Needs Review")</f>
        <v>Male</v>
      </c>
      <c r="D577">
        <f>VALUE('01_raw_data'!D580)</f>
        <v>27</v>
      </c>
      <c r="E577" s="17">
        <f>IF(OR('01_raw_data'!E580="", LOWER(TRIM('01_raw_data'!E580))="not available"), "Missing", '01_raw_data'!E580)</f>
        <v>36283</v>
      </c>
      <c r="F577" t="str">
        <f t="shared" si="8"/>
        <v>Valid</v>
      </c>
      <c r="G577" t="str">
        <f>_xlfn.XLOOKUP(UPPER(TRIM('01_raw_data'!F580)),'04_departments'!A580:A635,'04_departments'!C580:C635,"Needs Review")</f>
        <v>Needs Review</v>
      </c>
      <c r="H577" t="str">
        <f>_xlfn.XLOOKUP('01_clean_data'!G577, '04_departments'!$C$5:$C$60,'04_departments'!$D$5:$D$60,"Needs Review")</f>
        <v>Needs Review</v>
      </c>
      <c r="I577" t="str">
        <f>PROPER(TRIM('01_raw_data'!H580))</f>
        <v>Data Analyst</v>
      </c>
      <c r="J577" t="str">
        <f>IFERROR(UPPER('01_raw_data'!I580), "")</f>
        <v>L4</v>
      </c>
      <c r="K577" t="str">
        <f>IFERROR(UPPER('01_raw_data'!J580), "")</f>
        <v>M058</v>
      </c>
      <c r="L577" t="str">
        <f>IFERROR(VLOOKUP(K577,'05_manager_mapping'!$A$5:$B$64,2), "Missing")</f>
        <v>Lukas Esposito</v>
      </c>
      <c r="M577" t="str">
        <f>IFERROR(_xlfn.XLOOKUP('01_raw_data'!L580,'06_location_master'!$B$5:$B$60,'06_location_master'!$C$5:$C$60), "Missing Location")</f>
        <v>Paris</v>
      </c>
      <c r="N577" t="str">
        <f>IFERROR(_xlfn.XLOOKUP(M577,'06_location_master'!$C$5:$C$60,'06_location_master'!$D$5:$D$60), "Missing Country")</f>
        <v>France</v>
      </c>
      <c r="O577" t="str">
        <f>IFERROR(_xlfn.XLOOKUP(M577,'06_location_master'!$C$5:$C$60,'06_location_master'!$E$5:$E$60), "Missing State")</f>
        <v>Ile-de-France</v>
      </c>
      <c r="P577" s="17">
        <f>IFERROR(--'01_raw_data'!O580,"Missing Date")</f>
        <v>44120</v>
      </c>
      <c r="Q577" s="17">
        <f>IF(TRIM('01_raw_data'!P580)="","", IFERROR('01_raw_data'!P580, "check"))</f>
        <v>44844</v>
      </c>
      <c r="R577" t="str">
        <f>IFERROR(IF(OR(UPPER(TRIM('01_raw_data'!Q580))="A",UPPER(TRIM('01_raw_data'!Q580)="ACTVE"),UPPER(TRIM('01_raw_data'!Q580))="ACTIVE"), "Active", IF(OR(UPPER(TRIM('01_raw_data'!Q580)="INACTIVE"),UPPER(TRIM('01_raw_data'!Q580))="INACTVE"),"Inactive",IF(OR(UPPER(TRIM('01_raw_data'!Q580))="EXITED"), "Exited", IF(OR(UPPER(TRIM('01_raw_data'!Q580))="TERMINATED"), "Terminated", IF(OR(UPPER(TRIM('01_raw_data'!Q580))="LEFT"),"Left",IF(OR(UPPER(TRIM('01_raw_data'!Q580))="RESIGNED"),"Resigned")))))),"Check")</f>
        <v>Exited</v>
      </c>
      <c r="S577" s="19">
        <f>IFERROR(IF(VALUE('01_raw_data'!R580)&gt;0,VALUE('01_raw_data'!R580),"Check"),"Check")</f>
        <v>114000</v>
      </c>
      <c r="T577" s="19">
        <f>IFERROR(IF(VALUE('01_raw_data'!S580)&gt;0, VALUE('01_raw_data'!S580), "Check"), "Check")</f>
        <v>10300</v>
      </c>
      <c r="U577">
        <f>IFERROR(VLOOKUP(UPPER(TRIM('01_raw_data'!T580)),'07_performance_master'!$A$5:$B$14,2,FALSE),"Check")</f>
        <v>4</v>
      </c>
      <c r="V577">
        <f>IFERROR(IF(VALUE('01_raw_data'!U580)&gt;0,VALUE('01_raw_data'!U580),"Check"),"Check")</f>
        <v>19</v>
      </c>
      <c r="W577">
        <f>IFERROR(IF(VALUE('01_raw_data'!V580)&gt;=0, VALUE('01_raw_data'!V580), "Check"), "Check")</f>
        <v>12</v>
      </c>
      <c r="X577">
        <f>IFERROR(IF(VALUE('01_raw_data'!W580)&gt;=0, VALUE('01_raw_data'!W580),"Check"), "Check")</f>
        <v>7</v>
      </c>
      <c r="Y577">
        <f>IFERROR(IF(AND(VALUE('01_raw_data'!X580)&gt;=0, VALUE('01_raw_data'!X580)&lt;=100), VALUE('01_raw_data'!X580), "Check"), "Check")</f>
        <v>48</v>
      </c>
      <c r="Z577" t="str">
        <f>IFERROR(IF(OR(UPPER(TRIM('01_raw_data'!Y580))="YES", UPPER(TRIM('01_raw_data'!Y580))="PROMOTED"),"Promoted", IF(OR(UPPER(TRIM('01_raw_data'!Y580))="NO",UPPER(TRIM('01_raw_data'!Y580))="NOT PROMOTED"), "Not Promoted", "Check")),"Check")</f>
        <v>Not Promoted</v>
      </c>
      <c r="AA577" t="str">
        <f>IFERROR(PROPER(TRIM('01_raw_data'!Z580)), "")</f>
        <v>Master'S</v>
      </c>
      <c r="AB577" t="str">
        <f>IFERROR(PROPER(TRIM('01_raw_data'!AA580)),"")</f>
        <v>Linkedin</v>
      </c>
      <c r="AC577" t="str">
        <f>IFERROR(IF(UPPER(TRIM('01_raw_data'!AB580))="HYBRID","Hybrid",IF(OR(UPPER(TRIM('01_raw_data'!AB580))="REMOTE",UPPER(TRIM('01_raw_data'!AB580))="WFH",UPPER(TRIM('01_raw_data'!AB580))="WORK FROM HOME"),"Remote",IF(OR(UPPER(TRIM('01_raw_data'!AB580))="ONSITE",UPPER(TRIM('01_raw_data'!AB580))="ON-SITE",UPPER(TRIM('01_raw_data'!AB580))="OFFICE"),"Office"))),"Check")</f>
        <v>Remote</v>
      </c>
      <c r="AD577" t="str">
        <f>IFERROR(VLOOKUP(UPPER(TRIM('01_raw_data'!AC580)),'09_cost_center'!$A$5:$E$19,1,FALSE), "Check")</f>
        <v>EU-CC103</v>
      </c>
      <c r="AE577" t="str">
        <f>IFERROR(IF(OR(UPPER(TRIM('01_raw_data'!AD580))="CONTRACT", UPPER(TRIM('01_raw_data'!AD580))="CONTRACTOR"), "Contract", IF(OR(PROPER(TRIM('01_raw_data'!AD580))="FTE", UPPER(TRIM('01_raw_data'!AD580))="FULL TIME", UPPER(TRIM('01_raw_data'!AD580))="FULL-TIME"), "Full Time", IF(OR(UPPER(TRIM('01_raw_data'!AD580))="INTERN", UPPER(TRIM('01_raw_data'!AD580))="INTERNSHIP"), "Intern", IF(OR(UPPER(TRIM('01_raw_data'!AD580))="PART TIME", UPPER(TRIM('01_raw_data'!AD580))="PART-TIME"), "Part Time")))), "Check")</f>
        <v>Full Time</v>
      </c>
      <c r="AF577">
        <f>IFERROR(IF(AND(VALUE('01_raw_data'!AE580)&gt;=0,VALUE('01_raw_data'!AE580)&lt;=100), VALUE('01_raw_data'!AE580), "Check"), "Check")</f>
        <v>64</v>
      </c>
    </row>
    <row r="578" spans="1:32" x14ac:dyDescent="0.2">
      <c r="A578" t="str">
        <f>"E"&amp;TEXT(VALUE(SUBSTITUTE(UPPER(TRIM('01_raw_data'!A581)),"E","")),"0000")</f>
        <v>E0577</v>
      </c>
      <c r="B578" t="str">
        <f>IF('01_raw_data'!B581="", "", PROPER(TRIM('01_raw_data'!B581)))</f>
        <v>Sergio Thomas</v>
      </c>
      <c r="C578" t="str">
        <f>_xlfn.XLOOKUP(PROPER(TRIM('01_raw_data'!C581)),'03_lookups'!$A$4:$A$9,'03_lookups'!$B$4:$B$9,"Needs Review")</f>
        <v>Male</v>
      </c>
      <c r="D578">
        <f>VALUE('01_raw_data'!D581)</f>
        <v>58</v>
      </c>
      <c r="E578" s="17">
        <f>IF(OR('01_raw_data'!E581="", LOWER(TRIM('01_raw_data'!E581))="not available"), "Missing", '01_raw_data'!E581)</f>
        <v>24805</v>
      </c>
      <c r="F578" t="str">
        <f t="shared" si="8"/>
        <v>Valid</v>
      </c>
      <c r="G578" t="str">
        <f>_xlfn.XLOOKUP(UPPER(TRIM('01_raw_data'!F581)),'04_departments'!A581:A636,'04_departments'!C581:C636,"Needs Review")</f>
        <v>Needs Review</v>
      </c>
      <c r="H578" t="str">
        <f>_xlfn.XLOOKUP('01_clean_data'!G578, '04_departments'!$C$5:$C$60,'04_departments'!$D$5:$D$60,"Needs Review")</f>
        <v>Needs Review</v>
      </c>
      <c r="I578" t="str">
        <f>PROPER(TRIM('01_raw_data'!H581))</f>
        <v>Operations Analyst</v>
      </c>
      <c r="J578" t="str">
        <f>IFERROR(UPPER('01_raw_data'!I581), "")</f>
        <v>L3</v>
      </c>
      <c r="K578" t="str">
        <f>IFERROR(UPPER('01_raw_data'!J581), "")</f>
        <v>M017</v>
      </c>
      <c r="L578" t="str">
        <f>IFERROR(VLOOKUP(K578,'05_manager_mapping'!$A$5:$B$64,2), "Missing")</f>
        <v>Ines Karlsson</v>
      </c>
      <c r="M578" t="str">
        <f>IFERROR(_xlfn.XLOOKUP('01_raw_data'!L581,'06_location_master'!$B$5:$B$60,'06_location_master'!$C$5:$C$60), "Missing Location")</f>
        <v>Missing Location</v>
      </c>
      <c r="N578" t="str">
        <f>IFERROR(_xlfn.XLOOKUP(M578,'06_location_master'!$C$5:$C$60,'06_location_master'!$D$5:$D$60), "Missing Country")</f>
        <v>Missing Country</v>
      </c>
      <c r="O578" t="str">
        <f>IFERROR(_xlfn.XLOOKUP(M578,'06_location_master'!$C$5:$C$60,'06_location_master'!$E$5:$E$60), "Missing State")</f>
        <v>Missing State</v>
      </c>
      <c r="P578" s="17">
        <f>IFERROR(--'01_raw_data'!O581,"Missing Date")</f>
        <v>45144</v>
      </c>
      <c r="Q578" s="17" t="str">
        <f>IF(TRIM('01_raw_data'!P581)="","", IFERROR('01_raw_data'!P581, "check"))</f>
        <v/>
      </c>
      <c r="R578" t="str">
        <f>IFERROR(IF(OR(UPPER(TRIM('01_raw_data'!Q581))="A",UPPER(TRIM('01_raw_data'!Q581)="ACTVE"),UPPER(TRIM('01_raw_data'!Q581))="ACTIVE"), "Active", IF(OR(UPPER(TRIM('01_raw_data'!Q581)="INACTIVE"),UPPER(TRIM('01_raw_data'!Q581))="INACTVE"),"Inactive",IF(OR(UPPER(TRIM('01_raw_data'!Q581))="EXITED"), "Exited", IF(OR(UPPER(TRIM('01_raw_data'!Q581))="TERMINATED"), "Terminated", IF(OR(UPPER(TRIM('01_raw_data'!Q581))="LEFT"),"Left",IF(OR(UPPER(TRIM('01_raw_data'!Q581))="RESIGNED"),"Resigned")))))),"Check")</f>
        <v>Active</v>
      </c>
      <c r="S578" s="19">
        <f>IFERROR(IF(VALUE('01_raw_data'!R581)&gt;0,VALUE('01_raw_data'!R581),"Check"),"Check")</f>
        <v>63000</v>
      </c>
      <c r="T578" s="19">
        <f>IFERROR(IF(VALUE('01_raw_data'!S581)&gt;0, VALUE('01_raw_data'!S581), "Check"), "Check")</f>
        <v>1300</v>
      </c>
      <c r="U578">
        <f>IFERROR(VLOOKUP(UPPER(TRIM('01_raw_data'!T581)),'07_performance_master'!$A$5:$B$14,2,FALSE),"Check")</f>
        <v>2</v>
      </c>
      <c r="V578">
        <f>IFERROR(IF(VALUE('01_raw_data'!U581)&gt;0,VALUE('01_raw_data'!U581),"Check"),"Check")</f>
        <v>21</v>
      </c>
      <c r="W578">
        <f>IFERROR(IF(VALUE('01_raw_data'!V581)&gt;=0, VALUE('01_raw_data'!V581), "Check"), "Check")</f>
        <v>21</v>
      </c>
      <c r="X578">
        <f>IFERROR(IF(VALUE('01_raw_data'!W581)&gt;=0, VALUE('01_raw_data'!W581),"Check"), "Check")</f>
        <v>16</v>
      </c>
      <c r="Y578">
        <f>IFERROR(IF(AND(VALUE('01_raw_data'!X581)&gt;=0, VALUE('01_raw_data'!X581)&lt;=100), VALUE('01_raw_data'!X581), "Check"), "Check")</f>
        <v>62</v>
      </c>
      <c r="Z578" t="str">
        <f>IFERROR(IF(OR(UPPER(TRIM('01_raw_data'!Y581))="YES", UPPER(TRIM('01_raw_data'!Y581))="PROMOTED"),"Promoted", IF(OR(UPPER(TRIM('01_raw_data'!Y581))="NO",UPPER(TRIM('01_raw_data'!Y581))="NOT PROMOTED"), "Not Promoted", "Check")),"Check")</f>
        <v>Not Promoted</v>
      </c>
      <c r="AA578" t="str">
        <f>IFERROR(PROPER(TRIM('01_raw_data'!Z581)), "")</f>
        <v>Master'S</v>
      </c>
      <c r="AB578" t="str">
        <f>IFERROR(PROPER(TRIM('01_raw_data'!AA581)),"")</f>
        <v>University Hiring</v>
      </c>
      <c r="AC578" t="str">
        <f>IFERROR(IF(UPPER(TRIM('01_raw_data'!AB581))="HYBRID","Hybrid",IF(OR(UPPER(TRIM('01_raw_data'!AB581))="REMOTE",UPPER(TRIM('01_raw_data'!AB581))="WFH",UPPER(TRIM('01_raw_data'!AB581))="WORK FROM HOME"),"Remote",IF(OR(UPPER(TRIM('01_raw_data'!AB581))="ONSITE",UPPER(TRIM('01_raw_data'!AB581))="ON-SITE",UPPER(TRIM('01_raw_data'!AB581))="OFFICE"),"Office"))),"Check")</f>
        <v>Hybrid</v>
      </c>
      <c r="AD578" t="str">
        <f>IFERROR(VLOOKUP(UPPER(TRIM('01_raw_data'!AC581)),'09_cost_center'!$A$5:$E$19,1,FALSE), "Check")</f>
        <v>EU-CC401</v>
      </c>
      <c r="AE578" t="str">
        <f>IFERROR(IF(OR(UPPER(TRIM('01_raw_data'!AD581))="CONTRACT", UPPER(TRIM('01_raw_data'!AD581))="CONTRACTOR"), "Contract", IF(OR(PROPER(TRIM('01_raw_data'!AD581))="FTE", UPPER(TRIM('01_raw_data'!AD581))="FULL TIME", UPPER(TRIM('01_raw_data'!AD581))="FULL-TIME"), "Full Time", IF(OR(UPPER(TRIM('01_raw_data'!AD581))="INTERN", UPPER(TRIM('01_raw_data'!AD581))="INTERNSHIP"), "Intern", IF(OR(UPPER(TRIM('01_raw_data'!AD581))="PART TIME", UPPER(TRIM('01_raw_data'!AD581))="PART-TIME"), "Part Time")))), "Check")</f>
        <v>Full Time</v>
      </c>
      <c r="AF578">
        <f>IFERROR(IF(AND(VALUE('01_raw_data'!AE581)&gt;=0,VALUE('01_raw_data'!AE581)&lt;=100), VALUE('01_raw_data'!AE581), "Check"), "Check")</f>
        <v>47</v>
      </c>
    </row>
    <row r="579" spans="1:32" x14ac:dyDescent="0.2">
      <c r="A579" t="str">
        <f>"E"&amp;TEXT(VALUE(SUBSTITUTE(UPPER(TRIM('01_raw_data'!A582)),"E","")),"0000")</f>
        <v>E0578</v>
      </c>
      <c r="B579" t="str">
        <f>IF('01_raw_data'!B582="", "", PROPER(TRIM('01_raw_data'!B582)))</f>
        <v>Maria Fernandes</v>
      </c>
      <c r="C579" t="str">
        <f>_xlfn.XLOOKUP(PROPER(TRIM('01_raw_data'!C582)),'03_lookups'!$A$4:$A$9,'03_lookups'!$B$4:$B$9,"Needs Review")</f>
        <v>Female</v>
      </c>
      <c r="D579">
        <f>VALUE('01_raw_data'!D582)</f>
        <v>33</v>
      </c>
      <c r="E579" s="17">
        <f>IF(OR('01_raw_data'!E582="", LOWER(TRIM('01_raw_data'!E582))="not available"), "Missing", '01_raw_data'!E582)</f>
        <v>33942</v>
      </c>
      <c r="F579" t="str">
        <f t="shared" ref="F579:F642" si="9">IF(OR(E579="",LOWER(TRIM(E579))="not available"),"Missing",IF(ISNUMBER(E579),"Valid","Needs Review"))</f>
        <v>Valid</v>
      </c>
      <c r="G579" t="str">
        <f>_xlfn.XLOOKUP(UPPER(TRIM('01_raw_data'!F582)),'04_departments'!A582:A637,'04_departments'!C582:C637,"Needs Review")</f>
        <v>Needs Review</v>
      </c>
      <c r="H579" t="str">
        <f>_xlfn.XLOOKUP('01_clean_data'!G579, '04_departments'!$C$5:$C$60,'04_departments'!$D$5:$D$60,"Needs Review")</f>
        <v>Needs Review</v>
      </c>
      <c r="I579" t="str">
        <f>PROPER(TRIM('01_raw_data'!H582))</f>
        <v>Backend Engineer</v>
      </c>
      <c r="J579" t="str">
        <f>IFERROR(UPPER('01_raw_data'!I582), "")</f>
        <v>L2</v>
      </c>
      <c r="K579" t="str">
        <f>IFERROR(UPPER('01_raw_data'!J582), "")</f>
        <v>M057</v>
      </c>
      <c r="L579" t="str">
        <f>IFERROR(VLOOKUP(K579,'05_manager_mapping'!$A$5:$B$64,2), "Missing")</f>
        <v>Emma Karlsson</v>
      </c>
      <c r="M579" t="str">
        <f>IFERROR(_xlfn.XLOOKUP('01_raw_data'!L582,'06_location_master'!$B$5:$B$60,'06_location_master'!$C$5:$C$60), "Missing Location")</f>
        <v>Stockholm</v>
      </c>
      <c r="N579" t="str">
        <f>IFERROR(_xlfn.XLOOKUP(M579,'06_location_master'!$C$5:$C$60,'06_location_master'!$D$5:$D$60), "Missing Country")</f>
        <v>Sweden</v>
      </c>
      <c r="O579" t="str">
        <f>IFERROR(_xlfn.XLOOKUP(M579,'06_location_master'!$C$5:$C$60,'06_location_master'!$E$5:$E$60), "Missing State")</f>
        <v>Stockholm County</v>
      </c>
      <c r="P579" s="17">
        <f>IFERROR(--'01_raw_data'!O582,"Missing Date")</f>
        <v>45405</v>
      </c>
      <c r="Q579" s="17" t="str">
        <f>IF(TRIM('01_raw_data'!P582)="","", IFERROR('01_raw_data'!P582, "check"))</f>
        <v/>
      </c>
      <c r="R579" t="str">
        <f>IFERROR(IF(OR(UPPER(TRIM('01_raw_data'!Q582))="A",UPPER(TRIM('01_raw_data'!Q582)="ACTVE"),UPPER(TRIM('01_raw_data'!Q582))="ACTIVE"), "Active", IF(OR(UPPER(TRIM('01_raw_data'!Q582)="INACTIVE"),UPPER(TRIM('01_raw_data'!Q582))="INACTVE"),"Inactive",IF(OR(UPPER(TRIM('01_raw_data'!Q582))="EXITED"), "Exited", IF(OR(UPPER(TRIM('01_raw_data'!Q582))="TERMINATED"), "Terminated", IF(OR(UPPER(TRIM('01_raw_data'!Q582))="LEFT"),"Left",IF(OR(UPPER(TRIM('01_raw_data'!Q582))="RESIGNED"),"Resigned")))))),"Check")</f>
        <v>Active</v>
      </c>
      <c r="S579" s="19">
        <f>IFERROR(IF(VALUE('01_raw_data'!R582)&gt;0,VALUE('01_raw_data'!R582),"Check"),"Check")</f>
        <v>64000</v>
      </c>
      <c r="T579" s="19">
        <f>IFERROR(IF(VALUE('01_raw_data'!S582)&gt;0, VALUE('01_raw_data'!S582), "Check"), "Check")</f>
        <v>9000</v>
      </c>
      <c r="U579">
        <f>IFERROR(VLOOKUP(UPPER(TRIM('01_raw_data'!T582)),'07_performance_master'!$A$5:$B$14,2,FALSE),"Check")</f>
        <v>5</v>
      </c>
      <c r="V579">
        <f>IFERROR(IF(VALUE('01_raw_data'!U582)&gt;0,VALUE('01_raw_data'!U582),"Check"),"Check")</f>
        <v>29</v>
      </c>
      <c r="W579">
        <f>IFERROR(IF(VALUE('01_raw_data'!V582)&gt;=0, VALUE('01_raw_data'!V582), "Check"), "Check")</f>
        <v>17</v>
      </c>
      <c r="X579">
        <f>IFERROR(IF(VALUE('01_raw_data'!W582)&gt;=0, VALUE('01_raw_data'!W582),"Check"), "Check")</f>
        <v>10</v>
      </c>
      <c r="Y579">
        <f>IFERROR(IF(AND(VALUE('01_raw_data'!X582)&gt;=0, VALUE('01_raw_data'!X582)&lt;=100), VALUE('01_raw_data'!X582), "Check"), "Check")</f>
        <v>47</v>
      </c>
      <c r="Z579" t="str">
        <f>IFERROR(IF(OR(UPPER(TRIM('01_raw_data'!Y582))="YES", UPPER(TRIM('01_raw_data'!Y582))="PROMOTED"),"Promoted", IF(OR(UPPER(TRIM('01_raw_data'!Y582))="NO",UPPER(TRIM('01_raw_data'!Y582))="NOT PROMOTED"), "Not Promoted", "Check")),"Check")</f>
        <v>Not Promoted</v>
      </c>
      <c r="AA579" t="str">
        <f>IFERROR(PROPER(TRIM('01_raw_data'!Z582)), "")</f>
        <v>Bachelor'S</v>
      </c>
      <c r="AB579" t="str">
        <f>IFERROR(PROPER(TRIM('01_raw_data'!AA582)),"")</f>
        <v>Agency</v>
      </c>
      <c r="AC579" t="str">
        <f>IFERROR(IF(UPPER(TRIM('01_raw_data'!AB582))="HYBRID","Hybrid",IF(OR(UPPER(TRIM('01_raw_data'!AB582))="REMOTE",UPPER(TRIM('01_raw_data'!AB582))="WFH",UPPER(TRIM('01_raw_data'!AB582))="WORK FROM HOME"),"Remote",IF(OR(UPPER(TRIM('01_raw_data'!AB582))="ONSITE",UPPER(TRIM('01_raw_data'!AB582))="ON-SITE",UPPER(TRIM('01_raw_data'!AB582))="OFFICE"),"Office"))),"Check")</f>
        <v>Remote</v>
      </c>
      <c r="AD579" t="str">
        <f>IFERROR(VLOOKUP(UPPER(TRIM('01_raw_data'!AC582)),'09_cost_center'!$A$5:$E$19,1,FALSE), "Check")</f>
        <v>EU-CC101</v>
      </c>
      <c r="AE579" t="str">
        <f>IFERROR(IF(OR(UPPER(TRIM('01_raw_data'!AD582))="CONTRACT", UPPER(TRIM('01_raw_data'!AD582))="CONTRACTOR"), "Contract", IF(OR(PROPER(TRIM('01_raw_data'!AD582))="FTE", UPPER(TRIM('01_raw_data'!AD582))="FULL TIME", UPPER(TRIM('01_raw_data'!AD582))="FULL-TIME"), "Full Time", IF(OR(UPPER(TRIM('01_raw_data'!AD582))="INTERN", UPPER(TRIM('01_raw_data'!AD582))="INTERNSHIP"), "Intern", IF(OR(UPPER(TRIM('01_raw_data'!AD582))="PART TIME", UPPER(TRIM('01_raw_data'!AD582))="PART-TIME"), "Part Time")))), "Check")</f>
        <v>Full Time</v>
      </c>
      <c r="AF579">
        <f>IFERROR(IF(AND(VALUE('01_raw_data'!AE582)&gt;=0,VALUE('01_raw_data'!AE582)&lt;=100), VALUE('01_raw_data'!AE582), "Check"), "Check")</f>
        <v>73.7</v>
      </c>
    </row>
    <row r="580" spans="1:32" x14ac:dyDescent="0.2">
      <c r="A580" t="str">
        <f>"E"&amp;TEXT(VALUE(SUBSTITUTE(UPPER(TRIM('01_raw_data'!A583)),"E","")),"0000")</f>
        <v>E0579</v>
      </c>
      <c r="B580" t="str">
        <f>IF('01_raw_data'!B583="", "", PROPER(TRIM('01_raw_data'!B583)))</f>
        <v>Valeria O'Connor</v>
      </c>
      <c r="C580" t="str">
        <f>_xlfn.XLOOKUP(PROPER(TRIM('01_raw_data'!C583)),'03_lookups'!$A$4:$A$9,'03_lookups'!$B$4:$B$9,"Needs Review")</f>
        <v>Male</v>
      </c>
      <c r="D580">
        <f>VALUE('01_raw_data'!D583)</f>
        <v>56</v>
      </c>
      <c r="E580" s="17" t="str">
        <f>IF(OR('01_raw_data'!E583="", LOWER(TRIM('01_raw_data'!E583))="not available"), "Missing", '01_raw_data'!E583)</f>
        <v>2026-15-09</v>
      </c>
      <c r="F580" t="str">
        <f t="shared" si="9"/>
        <v>Needs Review</v>
      </c>
      <c r="G580" t="str">
        <f>_xlfn.XLOOKUP(UPPER(TRIM('01_raw_data'!F583)),'04_departments'!A583:A638,'04_departments'!C583:C638,"Needs Review")</f>
        <v>Needs Review</v>
      </c>
      <c r="H580" t="str">
        <f>_xlfn.XLOOKUP('01_clean_data'!G580, '04_departments'!$C$5:$C$60,'04_departments'!$D$5:$D$60,"Needs Review")</f>
        <v>Needs Review</v>
      </c>
      <c r="I580" t="str">
        <f>PROPER(TRIM('01_raw_data'!H583))</f>
        <v>Sales Development Representative</v>
      </c>
      <c r="J580" t="str">
        <f>IFERROR(UPPER('01_raw_data'!I583), "")</f>
        <v xml:space="preserve"> L1 </v>
      </c>
      <c r="K580" t="str">
        <f>IFERROR(UPPER('01_raw_data'!J583), "")</f>
        <v>M026</v>
      </c>
      <c r="L580" t="str">
        <f>IFERROR(VLOOKUP(K580,'05_manager_mapping'!$A$5:$B$64,2), "Missing")</f>
        <v>Sergio Rodrigues</v>
      </c>
      <c r="M580" t="str">
        <f>IFERROR(_xlfn.XLOOKUP('01_raw_data'!L583,'06_location_master'!$B$5:$B$60,'06_location_master'!$C$5:$C$60), "Missing Location")</f>
        <v>London</v>
      </c>
      <c r="N580" t="str">
        <f>IFERROR(_xlfn.XLOOKUP(M580,'06_location_master'!$C$5:$C$60,'06_location_master'!$D$5:$D$60), "Missing Country")</f>
        <v>United Kingdom</v>
      </c>
      <c r="O580" t="str">
        <f>IFERROR(_xlfn.XLOOKUP(M580,'06_location_master'!$C$5:$C$60,'06_location_master'!$E$5:$E$60), "Missing State")</f>
        <v>England</v>
      </c>
      <c r="P580" s="17">
        <f>IFERROR(--'01_raw_data'!O583,"Missing Date")</f>
        <v>43051</v>
      </c>
      <c r="Q580" s="17" t="str">
        <f>IF(TRIM('01_raw_data'!P583)="","", IFERROR('01_raw_data'!P583, "check"))</f>
        <v/>
      </c>
      <c r="R580" t="str">
        <f>IFERROR(IF(OR(UPPER(TRIM('01_raw_data'!Q583))="A",UPPER(TRIM('01_raw_data'!Q583)="ACTVE"),UPPER(TRIM('01_raw_data'!Q583))="ACTIVE"), "Active", IF(OR(UPPER(TRIM('01_raw_data'!Q583)="INACTIVE"),UPPER(TRIM('01_raw_data'!Q583))="INACTVE"),"Inactive",IF(OR(UPPER(TRIM('01_raw_data'!Q583))="EXITED"), "Exited", IF(OR(UPPER(TRIM('01_raw_data'!Q583))="TERMINATED"), "Terminated", IF(OR(UPPER(TRIM('01_raw_data'!Q583))="LEFT"),"Left",IF(OR(UPPER(TRIM('01_raw_data'!Q583))="RESIGNED"),"Resigned")))))),"Check")</f>
        <v>Active</v>
      </c>
      <c r="S580" s="19">
        <f>IFERROR(IF(VALUE('01_raw_data'!R583)&gt;0,VALUE('01_raw_data'!R583),"Check"),"Check")</f>
        <v>44000</v>
      </c>
      <c r="T580" s="19">
        <f>IFERROR(IF(VALUE('01_raw_data'!S583)&gt;0, VALUE('01_raw_data'!S583), "Check"), "Check")</f>
        <v>2200</v>
      </c>
      <c r="U580">
        <f>IFERROR(VLOOKUP(UPPER(TRIM('01_raw_data'!T583)),'07_performance_master'!$A$5:$B$14,2,FALSE),"Check")</f>
        <v>3</v>
      </c>
      <c r="V580">
        <f>IFERROR(IF(VALUE('01_raw_data'!U583)&gt;0,VALUE('01_raw_data'!U583),"Check"),"Check")</f>
        <v>29</v>
      </c>
      <c r="W580">
        <f>IFERROR(IF(VALUE('01_raw_data'!V583)&gt;=0, VALUE('01_raw_data'!V583), "Check"), "Check")</f>
        <v>13</v>
      </c>
      <c r="X580">
        <f>IFERROR(IF(VALUE('01_raw_data'!W583)&gt;=0, VALUE('01_raw_data'!W583),"Check"), "Check")</f>
        <v>15</v>
      </c>
      <c r="Y580">
        <f>IFERROR(IF(AND(VALUE('01_raw_data'!X583)&gt;=0, VALUE('01_raw_data'!X583)&lt;=100), VALUE('01_raw_data'!X583), "Check"), "Check")</f>
        <v>64</v>
      </c>
      <c r="Z580" t="str">
        <f>IFERROR(IF(OR(UPPER(TRIM('01_raw_data'!Y583))="YES", UPPER(TRIM('01_raw_data'!Y583))="PROMOTED"),"Promoted", IF(OR(UPPER(TRIM('01_raw_data'!Y583))="NO",UPPER(TRIM('01_raw_data'!Y583))="NOT PROMOTED"), "Not Promoted", "Check")),"Check")</f>
        <v>Not Promoted</v>
      </c>
      <c r="AA580" t="str">
        <f>IFERROR(PROPER(TRIM('01_raw_data'!Z583)), "")</f>
        <v>Bachelor'S</v>
      </c>
      <c r="AB580" t="str">
        <f>IFERROR(PROPER(TRIM('01_raw_data'!AA583)),"")</f>
        <v>University Hiring</v>
      </c>
      <c r="AC580" t="str">
        <f>IFERROR(IF(UPPER(TRIM('01_raw_data'!AB583))="HYBRID","Hybrid",IF(OR(UPPER(TRIM('01_raw_data'!AB583))="REMOTE",UPPER(TRIM('01_raw_data'!AB583))="WFH",UPPER(TRIM('01_raw_data'!AB583))="WORK FROM HOME"),"Remote",IF(OR(UPPER(TRIM('01_raw_data'!AB583))="ONSITE",UPPER(TRIM('01_raw_data'!AB583))="ON-SITE",UPPER(TRIM('01_raw_data'!AB583))="OFFICE"),"Office"))),"Check")</f>
        <v>Hybrid</v>
      </c>
      <c r="AD580" t="str">
        <f>IFERROR(VLOOKUP(UPPER(TRIM('01_raw_data'!AC583)),'09_cost_center'!$A$5:$E$19,1,FALSE), "Check")</f>
        <v>EU-CC201</v>
      </c>
      <c r="AE580" t="str">
        <f>IFERROR(IF(OR(UPPER(TRIM('01_raw_data'!AD583))="CONTRACT", UPPER(TRIM('01_raw_data'!AD583))="CONTRACTOR"), "Contract", IF(OR(PROPER(TRIM('01_raw_data'!AD583))="FTE", UPPER(TRIM('01_raw_data'!AD583))="FULL TIME", UPPER(TRIM('01_raw_data'!AD583))="FULL-TIME"), "Full Time", IF(OR(UPPER(TRIM('01_raw_data'!AD583))="INTERN", UPPER(TRIM('01_raw_data'!AD583))="INTERNSHIP"), "Intern", IF(OR(UPPER(TRIM('01_raw_data'!AD583))="PART TIME", UPPER(TRIM('01_raw_data'!AD583))="PART-TIME"), "Part Time")))), "Check")</f>
        <v>Intern</v>
      </c>
      <c r="AF580">
        <f>IFERROR(IF(AND(VALUE('01_raw_data'!AE583)&gt;=0,VALUE('01_raw_data'!AE583)&lt;=100), VALUE('01_raw_data'!AE583), "Check"), "Check")</f>
        <v>59.1</v>
      </c>
    </row>
    <row r="581" spans="1:32" x14ac:dyDescent="0.2">
      <c r="A581" t="str">
        <f>"E"&amp;TEXT(VALUE(SUBSTITUTE(UPPER(TRIM('01_raw_data'!A584)),"E","")),"0000")</f>
        <v>E0580</v>
      </c>
      <c r="B581" t="str">
        <f>IF('01_raw_data'!B584="", "", PROPER(TRIM('01_raw_data'!B584)))</f>
        <v>Oliwia Johansson</v>
      </c>
      <c r="C581" t="str">
        <f>_xlfn.XLOOKUP(PROPER(TRIM('01_raw_data'!C584)),'03_lookups'!$A$4:$A$9,'03_lookups'!$B$4:$B$9,"Needs Review")</f>
        <v>Male</v>
      </c>
      <c r="D581">
        <f>VALUE('01_raw_data'!D584)</f>
        <v>26</v>
      </c>
      <c r="E581" s="17">
        <f>IF(OR('01_raw_data'!E584="", LOWER(TRIM('01_raw_data'!E584))="not available"), "Missing", '01_raw_data'!E584)</f>
        <v>36355</v>
      </c>
      <c r="F581" t="str">
        <f t="shared" si="9"/>
        <v>Valid</v>
      </c>
      <c r="G581" t="str">
        <f>_xlfn.XLOOKUP(UPPER(TRIM('01_raw_data'!F584)),'04_departments'!A584:A639,'04_departments'!C584:C639,"Needs Review")</f>
        <v>Needs Review</v>
      </c>
      <c r="H581" t="str">
        <f>_xlfn.XLOOKUP('01_clean_data'!G581, '04_departments'!$C$5:$C$60,'04_departments'!$D$5:$D$60,"Needs Review")</f>
        <v>Needs Review</v>
      </c>
      <c r="I581" t="str">
        <f>PROPER(TRIM('01_raw_data'!H584))</f>
        <v>Lead Product Manager</v>
      </c>
      <c r="J581" t="str">
        <f>IFERROR(UPPER('01_raw_data'!I584), "")</f>
        <v>L3</v>
      </c>
      <c r="K581" t="str">
        <f>IFERROR(UPPER('01_raw_data'!J584), "")</f>
        <v>M002</v>
      </c>
      <c r="L581" t="str">
        <f>IFERROR(VLOOKUP(K581,'05_manager_mapping'!$A$5:$B$64,2), "Missing")</f>
        <v>Finn Larsson</v>
      </c>
      <c r="M581" t="str">
        <f>IFERROR(_xlfn.XLOOKUP('01_raw_data'!L584,'06_location_master'!$B$5:$B$60,'06_location_master'!$C$5:$C$60), "Missing Location")</f>
        <v>Berlin</v>
      </c>
      <c r="N581" t="str">
        <f>IFERROR(_xlfn.XLOOKUP(M581,'06_location_master'!$C$5:$C$60,'06_location_master'!$D$5:$D$60), "Missing Country")</f>
        <v>Germany</v>
      </c>
      <c r="O581" t="str">
        <f>IFERROR(_xlfn.XLOOKUP(M581,'06_location_master'!$C$5:$C$60,'06_location_master'!$E$5:$E$60), "Missing State")</f>
        <v>Berlin</v>
      </c>
      <c r="P581" s="17">
        <f>IFERROR(--'01_raw_data'!O584,"Missing Date")</f>
        <v>43183</v>
      </c>
      <c r="Q581" s="17" t="str">
        <f>IF(TRIM('01_raw_data'!P584)="","", IFERROR('01_raw_data'!P584, "check"))</f>
        <v/>
      </c>
      <c r="R581" t="str">
        <f>IFERROR(IF(OR(UPPER(TRIM('01_raw_data'!Q584))="A",UPPER(TRIM('01_raw_data'!Q584)="ACTVE"),UPPER(TRIM('01_raw_data'!Q584))="ACTIVE"), "Active", IF(OR(UPPER(TRIM('01_raw_data'!Q584)="INACTIVE"),UPPER(TRIM('01_raw_data'!Q584))="INACTVE"),"Inactive",IF(OR(UPPER(TRIM('01_raw_data'!Q584))="EXITED"), "Exited", IF(OR(UPPER(TRIM('01_raw_data'!Q584))="TERMINATED"), "Terminated", IF(OR(UPPER(TRIM('01_raw_data'!Q584))="LEFT"),"Left",IF(OR(UPPER(TRIM('01_raw_data'!Q584))="RESIGNED"),"Resigned")))))),"Check")</f>
        <v>Active</v>
      </c>
      <c r="S581" s="19">
        <f>IFERROR(IF(VALUE('01_raw_data'!R584)&gt;0,VALUE('01_raw_data'!R584),"Check"),"Check")</f>
        <v>67000</v>
      </c>
      <c r="T581" s="19">
        <f>IFERROR(IF(VALUE('01_raw_data'!S584)&gt;0, VALUE('01_raw_data'!S584), "Check"), "Check")</f>
        <v>1300</v>
      </c>
      <c r="U581">
        <f>IFERROR(VLOOKUP(UPPER(TRIM('01_raw_data'!T584)),'07_performance_master'!$A$5:$B$14,2,FALSE),"Check")</f>
        <v>2</v>
      </c>
      <c r="V581">
        <f>IFERROR(IF(VALUE('01_raw_data'!U584)&gt;0,VALUE('01_raw_data'!U584),"Check"),"Check")</f>
        <v>25</v>
      </c>
      <c r="W581">
        <f>IFERROR(IF(VALUE('01_raw_data'!V584)&gt;=0, VALUE('01_raw_data'!V584), "Check"), "Check")</f>
        <v>11</v>
      </c>
      <c r="X581">
        <f>IFERROR(IF(VALUE('01_raw_data'!W584)&gt;=0, VALUE('01_raw_data'!W584),"Check"), "Check")</f>
        <v>5</v>
      </c>
      <c r="Y581">
        <f>IFERROR(IF(AND(VALUE('01_raw_data'!X584)&gt;=0, VALUE('01_raw_data'!X584)&lt;=100), VALUE('01_raw_data'!X584), "Check"), "Check")</f>
        <v>45</v>
      </c>
      <c r="Z581" t="str">
        <f>IFERROR(IF(OR(UPPER(TRIM('01_raw_data'!Y584))="YES", UPPER(TRIM('01_raw_data'!Y584))="PROMOTED"),"Promoted", IF(OR(UPPER(TRIM('01_raw_data'!Y584))="NO",UPPER(TRIM('01_raw_data'!Y584))="NOT PROMOTED"), "Not Promoted", "Check")),"Check")</f>
        <v>Not Promoted</v>
      </c>
      <c r="AA581" t="str">
        <f>IFERROR(PROPER(TRIM('01_raw_data'!Z584)), "")</f>
        <v>High School</v>
      </c>
      <c r="AB581" t="str">
        <f>IFERROR(PROPER(TRIM('01_raw_data'!AA584)),"")</f>
        <v>Indeed</v>
      </c>
      <c r="AC581" t="str">
        <f>IFERROR(IF(UPPER(TRIM('01_raw_data'!AB584))="HYBRID","Hybrid",IF(OR(UPPER(TRIM('01_raw_data'!AB584))="REMOTE",UPPER(TRIM('01_raw_data'!AB584))="WFH",UPPER(TRIM('01_raw_data'!AB584))="WORK FROM HOME"),"Remote",IF(OR(UPPER(TRIM('01_raw_data'!AB584))="ONSITE",UPPER(TRIM('01_raw_data'!AB584))="ON-SITE",UPPER(TRIM('01_raw_data'!AB584))="OFFICE"),"Office"))),"Check")</f>
        <v>Hybrid</v>
      </c>
      <c r="AD581" t="str">
        <f>IFERROR(VLOOKUP(UPPER(TRIM('01_raw_data'!AC584)),'09_cost_center'!$A$5:$E$19,1,FALSE), "Check")</f>
        <v>EU-CC102</v>
      </c>
      <c r="AE581" t="str">
        <f>IFERROR(IF(OR(UPPER(TRIM('01_raw_data'!AD584))="CONTRACT", UPPER(TRIM('01_raw_data'!AD584))="CONTRACTOR"), "Contract", IF(OR(PROPER(TRIM('01_raw_data'!AD584))="FTE", UPPER(TRIM('01_raw_data'!AD584))="FULL TIME", UPPER(TRIM('01_raw_data'!AD584))="FULL-TIME"), "Full Time", IF(OR(UPPER(TRIM('01_raw_data'!AD584))="INTERN", UPPER(TRIM('01_raw_data'!AD584))="INTERNSHIP"), "Intern", IF(OR(UPPER(TRIM('01_raw_data'!AD584))="PART TIME", UPPER(TRIM('01_raw_data'!AD584))="PART-TIME"), "Part Time")))), "Check")</f>
        <v>Full Time</v>
      </c>
      <c r="AF581" t="str">
        <f>IFERROR(IF(AND(VALUE('01_raw_data'!AE584)&gt;=0,VALUE('01_raw_data'!AE584)&lt;=100), VALUE('01_raw_data'!AE584), "Check"), "Check")</f>
        <v>Check</v>
      </c>
    </row>
    <row r="582" spans="1:32" x14ac:dyDescent="0.2">
      <c r="A582" t="str">
        <f>"E"&amp;TEXT(VALUE(SUBSTITUTE(UPPER(TRIM('01_raw_data'!A585)),"E","")),"0000")</f>
        <v>E0581</v>
      </c>
      <c r="B582" t="str">
        <f>IF('01_raw_data'!B585="", "", PROPER(TRIM('01_raw_data'!B585)))</f>
        <v>Pablo Durand</v>
      </c>
      <c r="C582" t="str">
        <f>_xlfn.XLOOKUP(PROPER(TRIM('01_raw_data'!C585)),'03_lookups'!$A$4:$A$9,'03_lookups'!$B$4:$B$9,"Needs Review")</f>
        <v>Male</v>
      </c>
      <c r="D582">
        <f>VALUE('01_raw_data'!D585)</f>
        <v>52</v>
      </c>
      <c r="E582" s="17">
        <f>IF(OR('01_raw_data'!E585="", LOWER(TRIM('01_raw_data'!E585))="not available"), "Missing", '01_raw_data'!E585)</f>
        <v>26950</v>
      </c>
      <c r="F582" t="str">
        <f t="shared" si="9"/>
        <v>Valid</v>
      </c>
      <c r="G582" t="str">
        <f>_xlfn.XLOOKUP(UPPER(TRIM('01_raw_data'!F585)),'04_departments'!A585:A640,'04_departments'!C585:C640,"Needs Review")</f>
        <v>Needs Review</v>
      </c>
      <c r="H582" t="str">
        <f>_xlfn.XLOOKUP('01_clean_data'!G582, '04_departments'!$C$5:$C$60,'04_departments'!$D$5:$D$60,"Needs Review")</f>
        <v>Needs Review</v>
      </c>
      <c r="I582" t="str">
        <f>PROPER(TRIM('01_raw_data'!H585))</f>
        <v>Implementation Consultant</v>
      </c>
      <c r="J582" t="str">
        <f>IFERROR(UPPER('01_raw_data'!I585), "")</f>
        <v>L1</v>
      </c>
      <c r="K582" t="str">
        <f>IFERROR(UPPER('01_raw_data'!J585), "")</f>
        <v>M019</v>
      </c>
      <c r="L582" t="str">
        <f>IFERROR(VLOOKUP(K582,'05_manager_mapping'!$A$5:$B$64,2), "Missing")</f>
        <v>Axel Martin</v>
      </c>
      <c r="M582" t="str">
        <f>IFERROR(_xlfn.XLOOKUP('01_raw_data'!L585,'06_location_master'!$B$5:$B$60,'06_location_master'!$C$5:$C$60), "Missing Location")</f>
        <v>Dublin</v>
      </c>
      <c r="N582" t="str">
        <f>IFERROR(_xlfn.XLOOKUP(M582,'06_location_master'!$C$5:$C$60,'06_location_master'!$D$5:$D$60), "Missing Country")</f>
        <v>Ireland</v>
      </c>
      <c r="O582" t="str">
        <f>IFERROR(_xlfn.XLOOKUP(M582,'06_location_master'!$C$5:$C$60,'06_location_master'!$E$5:$E$60), "Missing State")</f>
        <v>Leinster</v>
      </c>
      <c r="P582" s="17">
        <f>IFERROR(--'01_raw_data'!O585,"Missing Date")</f>
        <v>42983</v>
      </c>
      <c r="Q582" s="17" t="str">
        <f>IF(TRIM('01_raw_data'!P585)="","", IFERROR('01_raw_data'!P585, "check"))</f>
        <v/>
      </c>
      <c r="R582" t="str">
        <f>IFERROR(IF(OR(UPPER(TRIM('01_raw_data'!Q585))="A",UPPER(TRIM('01_raw_data'!Q585)="ACTVE"),UPPER(TRIM('01_raw_data'!Q585))="ACTIVE"), "Active", IF(OR(UPPER(TRIM('01_raw_data'!Q585)="INACTIVE"),UPPER(TRIM('01_raw_data'!Q585))="INACTVE"),"Inactive",IF(OR(UPPER(TRIM('01_raw_data'!Q585))="EXITED"), "Exited", IF(OR(UPPER(TRIM('01_raw_data'!Q585))="TERMINATED"), "Terminated", IF(OR(UPPER(TRIM('01_raw_data'!Q585))="LEFT"),"Left",IF(OR(UPPER(TRIM('01_raw_data'!Q585))="RESIGNED"),"Resigned")))))),"Check")</f>
        <v>Active</v>
      </c>
      <c r="S582" s="19">
        <f>IFERROR(IF(VALUE('01_raw_data'!R585)&gt;0,VALUE('01_raw_data'!R585),"Check"),"Check")</f>
        <v>37000</v>
      </c>
      <c r="T582" s="19">
        <f>IFERROR(IF(VALUE('01_raw_data'!S585)&gt;0, VALUE('01_raw_data'!S585), "Check"), "Check")</f>
        <v>1800</v>
      </c>
      <c r="U582">
        <f>IFERROR(VLOOKUP(UPPER(TRIM('01_raw_data'!T585)),'07_performance_master'!$A$5:$B$14,2,FALSE),"Check")</f>
        <v>3</v>
      </c>
      <c r="V582">
        <f>IFERROR(IF(VALUE('01_raw_data'!U585)&gt;0,VALUE('01_raw_data'!U585),"Check"),"Check")</f>
        <v>39</v>
      </c>
      <c r="W582">
        <f>IFERROR(IF(VALUE('01_raw_data'!V585)&gt;=0, VALUE('01_raw_data'!V585), "Check"), "Check")</f>
        <v>14</v>
      </c>
      <c r="X582">
        <f>IFERROR(IF(VALUE('01_raw_data'!W585)&gt;=0, VALUE('01_raw_data'!W585),"Check"), "Check")</f>
        <v>12</v>
      </c>
      <c r="Y582">
        <f>IFERROR(IF(AND(VALUE('01_raw_data'!X585)&gt;=0, VALUE('01_raw_data'!X585)&lt;=100), VALUE('01_raw_data'!X585), "Check"), "Check")</f>
        <v>84</v>
      </c>
      <c r="Z582" t="str">
        <f>IFERROR(IF(OR(UPPER(TRIM('01_raw_data'!Y585))="YES", UPPER(TRIM('01_raw_data'!Y585))="PROMOTED"),"Promoted", IF(OR(UPPER(TRIM('01_raw_data'!Y585))="NO",UPPER(TRIM('01_raw_data'!Y585))="NOT PROMOTED"), "Not Promoted", "Check")),"Check")</f>
        <v>Not Promoted</v>
      </c>
      <c r="AA582" t="str">
        <f>IFERROR(PROPER(TRIM('01_raw_data'!Z585)), "")</f>
        <v>Master'S</v>
      </c>
      <c r="AB582" t="str">
        <f>IFERROR(PROPER(TRIM('01_raw_data'!AA585)),"")</f>
        <v>Agency</v>
      </c>
      <c r="AC582" t="str">
        <f>IFERROR(IF(UPPER(TRIM('01_raw_data'!AB585))="HYBRID","Hybrid",IF(OR(UPPER(TRIM('01_raw_data'!AB585))="REMOTE",UPPER(TRIM('01_raw_data'!AB585))="WFH",UPPER(TRIM('01_raw_data'!AB585))="WORK FROM HOME"),"Remote",IF(OR(UPPER(TRIM('01_raw_data'!AB585))="ONSITE",UPPER(TRIM('01_raw_data'!AB585))="ON-SITE",UPPER(TRIM('01_raw_data'!AB585))="OFFICE"),"Office"))),"Check")</f>
        <v>Remote</v>
      </c>
      <c r="AD582" t="str">
        <f>IFERROR(VLOOKUP(UPPER(TRIM('01_raw_data'!AC585)),'09_cost_center'!$A$5:$E$19,1,FALSE), "Check")</f>
        <v>EU-CC202</v>
      </c>
      <c r="AE582" t="str">
        <f>IFERROR(IF(OR(UPPER(TRIM('01_raw_data'!AD585))="CONTRACT", UPPER(TRIM('01_raw_data'!AD585))="CONTRACTOR"), "Contract", IF(OR(PROPER(TRIM('01_raw_data'!AD585))="FTE", UPPER(TRIM('01_raw_data'!AD585))="FULL TIME", UPPER(TRIM('01_raw_data'!AD585))="FULL-TIME"), "Full Time", IF(OR(UPPER(TRIM('01_raw_data'!AD585))="INTERN", UPPER(TRIM('01_raw_data'!AD585))="INTERNSHIP"), "Intern", IF(OR(UPPER(TRIM('01_raw_data'!AD585))="PART TIME", UPPER(TRIM('01_raw_data'!AD585))="PART-TIME"), "Part Time")))), "Check")</f>
        <v>Contract</v>
      </c>
      <c r="AF582">
        <f>IFERROR(IF(AND(VALUE('01_raw_data'!AE585)&gt;=0,VALUE('01_raw_data'!AE585)&lt;=100), VALUE('01_raw_data'!AE585), "Check"), "Check")</f>
        <v>70.2</v>
      </c>
    </row>
    <row r="583" spans="1:32" x14ac:dyDescent="0.2">
      <c r="A583" t="str">
        <f>"E"&amp;TEXT(VALUE(SUBSTITUTE(UPPER(TRIM('01_raw_data'!A586)),"E","")),"0000")</f>
        <v>E0582</v>
      </c>
      <c r="B583" t="str">
        <f>IF('01_raw_data'!B586="", "", PROPER(TRIM('01_raw_data'!B586)))</f>
        <v>Marco Thomas</v>
      </c>
      <c r="C583" t="str">
        <f>_xlfn.XLOOKUP(PROPER(TRIM('01_raw_data'!C586)),'03_lookups'!$A$4:$A$9,'03_lookups'!$B$4:$B$9,"Needs Review")</f>
        <v>Female</v>
      </c>
      <c r="D583">
        <f>VALUE('01_raw_data'!D586)</f>
        <v>24</v>
      </c>
      <c r="E583" s="17">
        <f>IF(OR('01_raw_data'!E586="", LOWER(TRIM('01_raw_data'!E586))="not available"), "Missing", '01_raw_data'!E586)</f>
        <v>37257</v>
      </c>
      <c r="F583" t="str">
        <f t="shared" si="9"/>
        <v>Valid</v>
      </c>
      <c r="G583" t="str">
        <f>_xlfn.XLOOKUP(UPPER(TRIM('01_raw_data'!F586)),'04_departments'!A586:A641,'04_departments'!C586:C641,"Needs Review")</f>
        <v>Needs Review</v>
      </c>
      <c r="H583" t="str">
        <f>_xlfn.XLOOKUP('01_clean_data'!G583, '04_departments'!$C$5:$C$60,'04_departments'!$D$5:$D$60,"Needs Review")</f>
        <v>Needs Review</v>
      </c>
      <c r="I583" t="str">
        <f>PROPER(TRIM('01_raw_data'!H586))</f>
        <v>Process Lead</v>
      </c>
      <c r="J583" t="str">
        <f>IFERROR(UPPER('01_raw_data'!I586), "")</f>
        <v>L1</v>
      </c>
      <c r="K583" t="str">
        <f>IFERROR(UPPER('01_raw_data'!J586), "")</f>
        <v>M017</v>
      </c>
      <c r="L583" t="str">
        <f>IFERROR(VLOOKUP(K583,'05_manager_mapping'!$A$5:$B$64,2), "Missing")</f>
        <v>Ines Karlsson</v>
      </c>
      <c r="M583" t="str">
        <f>IFERROR(_xlfn.XLOOKUP('01_raw_data'!L586,'06_location_master'!$B$5:$B$60,'06_location_master'!$C$5:$C$60), "Missing Location")</f>
        <v>Missing Location</v>
      </c>
      <c r="N583" t="str">
        <f>IFERROR(_xlfn.XLOOKUP(M583,'06_location_master'!$C$5:$C$60,'06_location_master'!$D$5:$D$60), "Missing Country")</f>
        <v>Missing Country</v>
      </c>
      <c r="O583" t="str">
        <f>IFERROR(_xlfn.XLOOKUP(M583,'06_location_master'!$C$5:$C$60,'06_location_master'!$E$5:$E$60), "Missing State")</f>
        <v>Missing State</v>
      </c>
      <c r="P583" s="17">
        <f>IFERROR(--'01_raw_data'!O586,"Missing Date")</f>
        <v>45406</v>
      </c>
      <c r="Q583" s="17" t="str">
        <f>IF(TRIM('01_raw_data'!P586)="","", IFERROR('01_raw_data'!P586, "check"))</f>
        <v/>
      </c>
      <c r="R583" t="str">
        <f>IFERROR(IF(OR(UPPER(TRIM('01_raw_data'!Q586))="A",UPPER(TRIM('01_raw_data'!Q586)="ACTVE"),UPPER(TRIM('01_raw_data'!Q586))="ACTIVE"), "Active", IF(OR(UPPER(TRIM('01_raw_data'!Q586)="INACTIVE"),UPPER(TRIM('01_raw_data'!Q586))="INACTVE"),"Inactive",IF(OR(UPPER(TRIM('01_raw_data'!Q586))="EXITED"), "Exited", IF(OR(UPPER(TRIM('01_raw_data'!Q586))="TERMINATED"), "Terminated", IF(OR(UPPER(TRIM('01_raw_data'!Q586))="LEFT"),"Left",IF(OR(UPPER(TRIM('01_raw_data'!Q586))="RESIGNED"),"Resigned")))))),"Check")</f>
        <v>Active</v>
      </c>
      <c r="S583" s="19">
        <f>IFERROR(IF(VALUE('01_raw_data'!R586)&gt;0,VALUE('01_raw_data'!R586),"Check"),"Check")</f>
        <v>38000</v>
      </c>
      <c r="T583" s="19">
        <f>IFERROR(IF(VALUE('01_raw_data'!S586)&gt;0, VALUE('01_raw_data'!S586), "Check"), "Check")</f>
        <v>5300</v>
      </c>
      <c r="U583">
        <f>IFERROR(VLOOKUP(UPPER(TRIM('01_raw_data'!T586)),'07_performance_master'!$A$5:$B$14,2,FALSE),"Check")</f>
        <v>5</v>
      </c>
      <c r="V583">
        <f>IFERROR(IF(VALUE('01_raw_data'!U586)&gt;0,VALUE('01_raw_data'!U586),"Check"),"Check")</f>
        <v>11</v>
      </c>
      <c r="W583">
        <f>IFERROR(IF(VALUE('01_raw_data'!V586)&gt;=0, VALUE('01_raw_data'!V586), "Check"), "Check")</f>
        <v>14</v>
      </c>
      <c r="X583">
        <f>IFERROR(IF(VALUE('01_raw_data'!W586)&gt;=0, VALUE('01_raw_data'!W586),"Check"), "Check")</f>
        <v>20</v>
      </c>
      <c r="Y583">
        <f>IFERROR(IF(AND(VALUE('01_raw_data'!X586)&gt;=0, VALUE('01_raw_data'!X586)&lt;=100), VALUE('01_raw_data'!X586), "Check"), "Check")</f>
        <v>62</v>
      </c>
      <c r="Z583" t="str">
        <f>IFERROR(IF(OR(UPPER(TRIM('01_raw_data'!Y586))="YES", UPPER(TRIM('01_raw_data'!Y586))="PROMOTED"),"Promoted", IF(OR(UPPER(TRIM('01_raw_data'!Y586))="NO",UPPER(TRIM('01_raw_data'!Y586))="NOT PROMOTED"), "Not Promoted", "Check")),"Check")</f>
        <v>Not Promoted</v>
      </c>
      <c r="AA583" t="str">
        <f>IFERROR(PROPER(TRIM('01_raw_data'!Z586)), "")</f>
        <v>Bachelor'S</v>
      </c>
      <c r="AB583" t="str">
        <f>IFERROR(PROPER(TRIM('01_raw_data'!AA586)),"")</f>
        <v>European Job Board</v>
      </c>
      <c r="AC583" t="str">
        <f>IFERROR(IF(UPPER(TRIM('01_raw_data'!AB586))="HYBRID","Hybrid",IF(OR(UPPER(TRIM('01_raw_data'!AB586))="REMOTE",UPPER(TRIM('01_raw_data'!AB586))="WFH",UPPER(TRIM('01_raw_data'!AB586))="WORK FROM HOME"),"Remote",IF(OR(UPPER(TRIM('01_raw_data'!AB586))="ONSITE",UPPER(TRIM('01_raw_data'!AB586))="ON-SITE",UPPER(TRIM('01_raw_data'!AB586))="OFFICE"),"Office"))),"Check")</f>
        <v>Remote</v>
      </c>
      <c r="AD583" t="str">
        <f>IFERROR(VLOOKUP(UPPER(TRIM('01_raw_data'!AC586)),'09_cost_center'!$A$5:$E$19,1,FALSE), "Check")</f>
        <v>EU-CC401</v>
      </c>
      <c r="AE583" t="str">
        <f>IFERROR(IF(OR(UPPER(TRIM('01_raw_data'!AD586))="CONTRACT", UPPER(TRIM('01_raw_data'!AD586))="CONTRACTOR"), "Contract", IF(OR(PROPER(TRIM('01_raw_data'!AD586))="FTE", UPPER(TRIM('01_raw_data'!AD586))="FULL TIME", UPPER(TRIM('01_raw_data'!AD586))="FULL-TIME"), "Full Time", IF(OR(UPPER(TRIM('01_raw_data'!AD586))="INTERN", UPPER(TRIM('01_raw_data'!AD586))="INTERNSHIP"), "Intern", IF(OR(UPPER(TRIM('01_raw_data'!AD586))="PART TIME", UPPER(TRIM('01_raw_data'!AD586))="PART-TIME"), "Part Time")))), "Check")</f>
        <v>Full Time</v>
      </c>
      <c r="AF583">
        <f>IFERROR(IF(AND(VALUE('01_raw_data'!AE586)&gt;=0,VALUE('01_raw_data'!AE586)&lt;=100), VALUE('01_raw_data'!AE586), "Check"), "Check")</f>
        <v>69.5</v>
      </c>
    </row>
    <row r="584" spans="1:32" x14ac:dyDescent="0.2">
      <c r="A584" t="str">
        <f>"E"&amp;TEXT(VALUE(SUBSTITUTE(UPPER(TRIM('01_raw_data'!A587)),"E","")),"0000")</f>
        <v>E0583</v>
      </c>
      <c r="B584" t="str">
        <f>IF('01_raw_data'!B587="", "", PROPER(TRIM('01_raw_data'!B587)))</f>
        <v>Leo Esposito</v>
      </c>
      <c r="C584" t="str">
        <f>_xlfn.XLOOKUP(PROPER(TRIM('01_raw_data'!C587)),'03_lookups'!$A$4:$A$9,'03_lookups'!$B$4:$B$9,"Needs Review")</f>
        <v>Male</v>
      </c>
      <c r="D584">
        <f>VALUE('01_raw_data'!D587)</f>
        <v>27</v>
      </c>
      <c r="E584" s="17">
        <f>IF(OR('01_raw_data'!E587="", LOWER(TRIM('01_raw_data'!E587))="not available"), "Missing", '01_raw_data'!E587)</f>
        <v>35965</v>
      </c>
      <c r="F584" t="str">
        <f t="shared" si="9"/>
        <v>Valid</v>
      </c>
      <c r="G584" t="str">
        <f>_xlfn.XLOOKUP(UPPER(TRIM('01_raw_data'!F587)),'04_departments'!A587:A642,'04_departments'!C587:C642,"Needs Review")</f>
        <v>Needs Review</v>
      </c>
      <c r="H584" t="str">
        <f>_xlfn.XLOOKUP('01_clean_data'!G584, '04_departments'!$C$5:$C$60,'04_departments'!$D$5:$D$60,"Needs Review")</f>
        <v>Needs Review</v>
      </c>
      <c r="I584" t="str">
        <f>PROPER(TRIM('01_raw_data'!H587))</f>
        <v>Compliance Analyst</v>
      </c>
      <c r="J584" t="str">
        <f>IFERROR(UPPER('01_raw_data'!I587), "")</f>
        <v>L2</v>
      </c>
      <c r="K584" t="str">
        <f>IFERROR(UPPER('01_raw_data'!J587), "")</f>
        <v>M025</v>
      </c>
      <c r="L584" t="str">
        <f>IFERROR(VLOOKUP(K584,'05_manager_mapping'!$A$5:$B$64,2), "Missing")</f>
        <v>Elias De Jong</v>
      </c>
      <c r="M584" t="str">
        <f>IFERROR(_xlfn.XLOOKUP('01_raw_data'!L587,'06_location_master'!$B$5:$B$60,'06_location_master'!$C$5:$C$60), "Missing Location")</f>
        <v>Munich</v>
      </c>
      <c r="N584" t="str">
        <f>IFERROR(_xlfn.XLOOKUP(M584,'06_location_master'!$C$5:$C$60,'06_location_master'!$D$5:$D$60), "Missing Country")</f>
        <v>Germany</v>
      </c>
      <c r="O584" t="str">
        <f>IFERROR(_xlfn.XLOOKUP(M584,'06_location_master'!$C$5:$C$60,'06_location_master'!$E$5:$E$60), "Missing State")</f>
        <v>Bavaria</v>
      </c>
      <c r="P584" s="17">
        <f>IFERROR(--'01_raw_data'!O587,"Missing Date")</f>
        <v>43795</v>
      </c>
      <c r="Q584" s="17" t="str">
        <f>IF(TRIM('01_raw_data'!P587)="","", IFERROR('01_raw_data'!P587, "check"))</f>
        <v/>
      </c>
      <c r="R584" t="str">
        <f>IFERROR(IF(OR(UPPER(TRIM('01_raw_data'!Q587))="A",UPPER(TRIM('01_raw_data'!Q587)="ACTVE"),UPPER(TRIM('01_raw_data'!Q587))="ACTIVE"), "Active", IF(OR(UPPER(TRIM('01_raw_data'!Q587)="INACTIVE"),UPPER(TRIM('01_raw_data'!Q587))="INACTVE"),"Inactive",IF(OR(UPPER(TRIM('01_raw_data'!Q587))="EXITED"), "Exited", IF(OR(UPPER(TRIM('01_raw_data'!Q587))="TERMINATED"), "Terminated", IF(OR(UPPER(TRIM('01_raw_data'!Q587))="LEFT"),"Left",IF(OR(UPPER(TRIM('01_raw_data'!Q587))="RESIGNED"),"Resigned")))))),"Check")</f>
        <v>Active</v>
      </c>
      <c r="S584" s="19">
        <f>IFERROR(IF(VALUE('01_raw_data'!R587)&gt;0,VALUE('01_raw_data'!R587),"Check"),"Check")</f>
        <v>58000</v>
      </c>
      <c r="T584" s="19">
        <f>IFERROR(IF(VALUE('01_raw_data'!S587)&gt;0, VALUE('01_raw_data'!S587), "Check"), "Check")</f>
        <v>5200</v>
      </c>
      <c r="U584">
        <f>IFERROR(VLOOKUP(UPPER(TRIM('01_raw_data'!T587)),'07_performance_master'!$A$5:$B$14,2,FALSE),"Check")</f>
        <v>4</v>
      </c>
      <c r="V584">
        <f>IFERROR(IF(VALUE('01_raw_data'!U587)&gt;0,VALUE('01_raw_data'!U587),"Check"),"Check")</f>
        <v>2</v>
      </c>
      <c r="W584">
        <f>IFERROR(IF(VALUE('01_raw_data'!V587)&gt;=0, VALUE('01_raw_data'!V587), "Check"), "Check")</f>
        <v>5</v>
      </c>
      <c r="X584">
        <f>IFERROR(IF(VALUE('01_raw_data'!W587)&gt;=0, VALUE('01_raw_data'!W587),"Check"), "Check")</f>
        <v>18</v>
      </c>
      <c r="Y584">
        <f>IFERROR(IF(AND(VALUE('01_raw_data'!X587)&gt;=0, VALUE('01_raw_data'!X587)&lt;=100), VALUE('01_raw_data'!X587), "Check"), "Check")</f>
        <v>58</v>
      </c>
      <c r="Z584" t="str">
        <f>IFERROR(IF(OR(UPPER(TRIM('01_raw_data'!Y587))="YES", UPPER(TRIM('01_raw_data'!Y587))="PROMOTED"),"Promoted", IF(OR(UPPER(TRIM('01_raw_data'!Y587))="NO",UPPER(TRIM('01_raw_data'!Y587))="NOT PROMOTED"), "Not Promoted", "Check")),"Check")</f>
        <v>Not Promoted</v>
      </c>
      <c r="AA584" t="str">
        <f>IFERROR(PROPER(TRIM('01_raw_data'!Z587)), "")</f>
        <v>Master'S</v>
      </c>
      <c r="AB584" t="str">
        <f>IFERROR(PROPER(TRIM('01_raw_data'!AA587)),"")</f>
        <v>Indeed</v>
      </c>
      <c r="AC584" t="str">
        <f>IFERROR(IF(UPPER(TRIM('01_raw_data'!AB587))="HYBRID","Hybrid",IF(OR(UPPER(TRIM('01_raw_data'!AB587))="REMOTE",UPPER(TRIM('01_raw_data'!AB587))="WFH",UPPER(TRIM('01_raw_data'!AB587))="WORK FROM HOME"),"Remote",IF(OR(UPPER(TRIM('01_raw_data'!AB587))="ONSITE",UPPER(TRIM('01_raw_data'!AB587))="ON-SITE",UPPER(TRIM('01_raw_data'!AB587))="OFFICE"),"Office"))),"Check")</f>
        <v>Hybrid</v>
      </c>
      <c r="AD584" t="str">
        <f>IFERROR(VLOOKUP(UPPER(TRIM('01_raw_data'!AC587)),'09_cost_center'!$A$5:$E$19,1,FALSE), "Check")</f>
        <v>EU-CC502</v>
      </c>
      <c r="AE584" t="str">
        <f>IFERROR(IF(OR(UPPER(TRIM('01_raw_data'!AD587))="CONTRACT", UPPER(TRIM('01_raw_data'!AD587))="CONTRACTOR"), "Contract", IF(OR(PROPER(TRIM('01_raw_data'!AD587))="FTE", UPPER(TRIM('01_raw_data'!AD587))="FULL TIME", UPPER(TRIM('01_raw_data'!AD587))="FULL-TIME"), "Full Time", IF(OR(UPPER(TRIM('01_raw_data'!AD587))="INTERN", UPPER(TRIM('01_raw_data'!AD587))="INTERNSHIP"), "Intern", IF(OR(UPPER(TRIM('01_raw_data'!AD587))="PART TIME", UPPER(TRIM('01_raw_data'!AD587))="PART-TIME"), "Part Time")))), "Check")</f>
        <v>Full Time</v>
      </c>
      <c r="AF584">
        <f>IFERROR(IF(AND(VALUE('01_raw_data'!AE587)&gt;=0,VALUE('01_raw_data'!AE587)&lt;=100), VALUE('01_raw_data'!AE587), "Check"), "Check")</f>
        <v>57.8</v>
      </c>
    </row>
    <row r="585" spans="1:32" x14ac:dyDescent="0.2">
      <c r="A585" t="str">
        <f>"E"&amp;TEXT(VALUE(SUBSTITUTE(UPPER(TRIM('01_raw_data'!A588)),"E","")),"0000")</f>
        <v>E0584</v>
      </c>
      <c r="B585" t="str">
        <f>IF('01_raw_data'!B588="", "", PROPER(TRIM('01_raw_data'!B588)))</f>
        <v>Daniel Wojcik</v>
      </c>
      <c r="C585" t="str">
        <f>_xlfn.XLOOKUP(PROPER(TRIM('01_raw_data'!C588)),'03_lookups'!$A$4:$A$9,'03_lookups'!$B$4:$B$9,"Needs Review")</f>
        <v>Female</v>
      </c>
      <c r="D585">
        <f>VALUE('01_raw_data'!D588)</f>
        <v>61</v>
      </c>
      <c r="E585" s="17">
        <f>IF(OR('01_raw_data'!E588="", LOWER(TRIM('01_raw_data'!E588))="not available"), "Missing", '01_raw_data'!E588)</f>
        <v>23584</v>
      </c>
      <c r="F585" t="str">
        <f t="shared" si="9"/>
        <v>Valid</v>
      </c>
      <c r="G585" t="str">
        <f>_xlfn.XLOOKUP(UPPER(TRIM('01_raw_data'!F588)),'04_departments'!A588:A643,'04_departments'!C588:C643,"Needs Review")</f>
        <v>Needs Review</v>
      </c>
      <c r="H585" t="str">
        <f>_xlfn.XLOOKUP('01_clean_data'!G585, '04_departments'!$C$5:$C$60,'04_departments'!$D$5:$D$60,"Needs Review")</f>
        <v>Needs Review</v>
      </c>
      <c r="I585" t="str">
        <f>PROPER(TRIM('01_raw_data'!H588))</f>
        <v>Backend Engineer</v>
      </c>
      <c r="J585" t="str">
        <f>IFERROR(UPPER('01_raw_data'!I588), "")</f>
        <v>L3</v>
      </c>
      <c r="K585" t="str">
        <f>IFERROR(UPPER('01_raw_data'!J588), "")</f>
        <v>M057</v>
      </c>
      <c r="L585" t="str">
        <f>IFERROR(VLOOKUP(K585,'05_manager_mapping'!$A$5:$B$64,2), "Missing")</f>
        <v>Emma Karlsson</v>
      </c>
      <c r="M585" t="str">
        <f>IFERROR(_xlfn.XLOOKUP('01_raw_data'!L588,'06_location_master'!$B$5:$B$60,'06_location_master'!$C$5:$C$60), "Missing Location")</f>
        <v>Munich</v>
      </c>
      <c r="N585" t="str">
        <f>IFERROR(_xlfn.XLOOKUP(M585,'06_location_master'!$C$5:$C$60,'06_location_master'!$D$5:$D$60), "Missing Country")</f>
        <v>Germany</v>
      </c>
      <c r="O585" t="str">
        <f>IFERROR(_xlfn.XLOOKUP(M585,'06_location_master'!$C$5:$C$60,'06_location_master'!$E$5:$E$60), "Missing State")</f>
        <v>Bavaria</v>
      </c>
      <c r="P585" s="17">
        <f>IFERROR(--'01_raw_data'!O588,"Missing Date")</f>
        <v>44723</v>
      </c>
      <c r="Q585" s="17" t="str">
        <f>IF(TRIM('01_raw_data'!P588)="","", IFERROR('01_raw_data'!P588, "check"))</f>
        <v/>
      </c>
      <c r="R585" t="str">
        <f>IFERROR(IF(OR(UPPER(TRIM('01_raw_data'!Q588))="A",UPPER(TRIM('01_raw_data'!Q588)="ACTVE"),UPPER(TRIM('01_raw_data'!Q588))="ACTIVE"), "Active", IF(OR(UPPER(TRIM('01_raw_data'!Q588)="INACTIVE"),UPPER(TRIM('01_raw_data'!Q588))="INACTVE"),"Inactive",IF(OR(UPPER(TRIM('01_raw_data'!Q588))="EXITED"), "Exited", IF(OR(UPPER(TRIM('01_raw_data'!Q588))="TERMINATED"), "Terminated", IF(OR(UPPER(TRIM('01_raw_data'!Q588))="LEFT"),"Left",IF(OR(UPPER(TRIM('01_raw_data'!Q588))="RESIGNED"),"Resigned")))))),"Check")</f>
        <v>Active</v>
      </c>
      <c r="S585" s="19">
        <f>IFERROR(IF(VALUE('01_raw_data'!R588)&gt;0,VALUE('01_raw_data'!R588),"Check"),"Check")</f>
        <v>86000</v>
      </c>
      <c r="T585" s="19">
        <f>IFERROR(IF(VALUE('01_raw_data'!S588)&gt;0, VALUE('01_raw_data'!S588), "Check"), "Check")</f>
        <v>4300</v>
      </c>
      <c r="U585">
        <f>IFERROR(VLOOKUP(UPPER(TRIM('01_raw_data'!T588)),'07_performance_master'!$A$5:$B$14,2,FALSE),"Check")</f>
        <v>3</v>
      </c>
      <c r="V585">
        <f>IFERROR(IF(VALUE('01_raw_data'!U588)&gt;0,VALUE('01_raw_data'!U588),"Check"),"Check")</f>
        <v>16</v>
      </c>
      <c r="W585" t="str">
        <f>IFERROR(IF(VALUE('01_raw_data'!V588)&gt;=0, VALUE('01_raw_data'!V588), "Check"), "Check")</f>
        <v>Check</v>
      </c>
      <c r="X585">
        <f>IFERROR(IF(VALUE('01_raw_data'!W588)&gt;=0, VALUE('01_raw_data'!W588),"Check"), "Check")</f>
        <v>2</v>
      </c>
      <c r="Y585">
        <f>IFERROR(IF(AND(VALUE('01_raw_data'!X588)&gt;=0, VALUE('01_raw_data'!X588)&lt;=100), VALUE('01_raw_data'!X588), "Check"), "Check")</f>
        <v>64</v>
      </c>
      <c r="Z585" t="str">
        <f>IFERROR(IF(OR(UPPER(TRIM('01_raw_data'!Y588))="YES", UPPER(TRIM('01_raw_data'!Y588))="PROMOTED"),"Promoted", IF(OR(UPPER(TRIM('01_raw_data'!Y588))="NO",UPPER(TRIM('01_raw_data'!Y588))="NOT PROMOTED"), "Not Promoted", "Check")),"Check")</f>
        <v>Not Promoted</v>
      </c>
      <c r="AA585" t="str">
        <f>IFERROR(PROPER(TRIM('01_raw_data'!Z588)), "")</f>
        <v>Bachelor'S</v>
      </c>
      <c r="AB585" t="str">
        <f>IFERROR(PROPER(TRIM('01_raw_data'!AA588)),"")</f>
        <v>Company Careers Page</v>
      </c>
      <c r="AC585" t="str">
        <f>IFERROR(IF(UPPER(TRIM('01_raw_data'!AB588))="HYBRID","Hybrid",IF(OR(UPPER(TRIM('01_raw_data'!AB588))="REMOTE",UPPER(TRIM('01_raw_data'!AB588))="WFH",UPPER(TRIM('01_raw_data'!AB588))="WORK FROM HOME"),"Remote",IF(OR(UPPER(TRIM('01_raw_data'!AB588))="ONSITE",UPPER(TRIM('01_raw_data'!AB588))="ON-SITE",UPPER(TRIM('01_raw_data'!AB588))="OFFICE"),"Office"))),"Check")</f>
        <v>Hybrid</v>
      </c>
      <c r="AD585" t="str">
        <f>IFERROR(VLOOKUP(UPPER(TRIM('01_raw_data'!AC588)),'09_cost_center'!$A$5:$E$19,1,FALSE), "Check")</f>
        <v>EU-CC101</v>
      </c>
      <c r="AE585" t="str">
        <f>IFERROR(IF(OR(UPPER(TRIM('01_raw_data'!AD588))="CONTRACT", UPPER(TRIM('01_raw_data'!AD588))="CONTRACTOR"), "Contract", IF(OR(PROPER(TRIM('01_raw_data'!AD588))="FTE", UPPER(TRIM('01_raw_data'!AD588))="FULL TIME", UPPER(TRIM('01_raw_data'!AD588))="FULL-TIME"), "Full Time", IF(OR(UPPER(TRIM('01_raw_data'!AD588))="INTERN", UPPER(TRIM('01_raw_data'!AD588))="INTERNSHIP"), "Intern", IF(OR(UPPER(TRIM('01_raw_data'!AD588))="PART TIME", UPPER(TRIM('01_raw_data'!AD588))="PART-TIME"), "Part Time")))), "Check")</f>
        <v>Full Time</v>
      </c>
      <c r="AF585">
        <f>IFERROR(IF(AND(VALUE('01_raw_data'!AE588)&gt;=0,VALUE('01_raw_data'!AE588)&lt;=100), VALUE('01_raw_data'!AE588), "Check"), "Check")</f>
        <v>62.4</v>
      </c>
    </row>
    <row r="586" spans="1:32" x14ac:dyDescent="0.2">
      <c r="A586" t="str">
        <f>"E"&amp;TEXT(VALUE(SUBSTITUTE(UPPER(TRIM('01_raw_data'!A589)),"E","")),"0000")</f>
        <v>E0585</v>
      </c>
      <c r="B586" t="str">
        <f>IF('01_raw_data'!B589="", "", PROPER(TRIM('01_raw_data'!B589)))</f>
        <v>Linnea Becker</v>
      </c>
      <c r="C586" t="str">
        <f>_xlfn.XLOOKUP(PROPER(TRIM('01_raw_data'!C589)),'03_lookups'!$A$4:$A$9,'03_lookups'!$B$4:$B$9,"Needs Review")</f>
        <v>Female</v>
      </c>
      <c r="D586">
        <f>VALUE('01_raw_data'!D589)</f>
        <v>40</v>
      </c>
      <c r="E586" s="17">
        <f>IF(OR('01_raw_data'!E589="", LOWER(TRIM('01_raw_data'!E589))="not available"), "Missing", '01_raw_data'!E589)</f>
        <v>31480</v>
      </c>
      <c r="F586" t="str">
        <f t="shared" si="9"/>
        <v>Valid</v>
      </c>
      <c r="G586" t="str">
        <f>_xlfn.XLOOKUP(UPPER(TRIM('01_raw_data'!F589)),'04_departments'!A589:A644,'04_departments'!C589:C644,"Needs Review")</f>
        <v>Needs Review</v>
      </c>
      <c r="H586" t="str">
        <f>_xlfn.XLOOKUP('01_clean_data'!G586, '04_departments'!$C$5:$C$60,'04_departments'!$D$5:$D$60,"Needs Review")</f>
        <v>Needs Review</v>
      </c>
      <c r="I586" t="str">
        <f>PROPER(TRIM('01_raw_data'!H589))</f>
        <v>Hr Business Partner</v>
      </c>
      <c r="J586" t="str">
        <f>IFERROR(UPPER('01_raw_data'!I589), "")</f>
        <v>L2</v>
      </c>
      <c r="K586" t="str">
        <f>IFERROR(UPPER('01_raw_data'!J589), "")</f>
        <v>M033</v>
      </c>
      <c r="L586" t="str">
        <f>IFERROR(VLOOKUP(K586,'05_manager_mapping'!$A$5:$B$64,2), "Missing")</f>
        <v>Pieter Perez</v>
      </c>
      <c r="M586" t="str">
        <f>IFERROR(_xlfn.XLOOKUP('01_raw_data'!L589,'06_location_master'!$B$5:$B$60,'06_location_master'!$C$5:$C$60), "Missing Location")</f>
        <v>Wroclaw</v>
      </c>
      <c r="N586" t="str">
        <f>IFERROR(_xlfn.XLOOKUP(M586,'06_location_master'!$C$5:$C$60,'06_location_master'!$D$5:$D$60), "Missing Country")</f>
        <v>Poland</v>
      </c>
      <c r="O586" t="str">
        <f>IFERROR(_xlfn.XLOOKUP(M586,'06_location_master'!$C$5:$C$60,'06_location_master'!$E$5:$E$60), "Missing State")</f>
        <v>Lower Silesian</v>
      </c>
      <c r="P586" s="17">
        <f>IFERROR(--'01_raw_data'!O589,"Missing Date")</f>
        <v>44624</v>
      </c>
      <c r="Q586" s="17" t="str">
        <f>IF(TRIM('01_raw_data'!P589)="","", IFERROR('01_raw_data'!P589, "check"))</f>
        <v/>
      </c>
      <c r="R586" t="str">
        <f>IFERROR(IF(OR(UPPER(TRIM('01_raw_data'!Q589))="A",UPPER(TRIM('01_raw_data'!Q589)="ACTVE"),UPPER(TRIM('01_raw_data'!Q589))="ACTIVE"), "Active", IF(OR(UPPER(TRIM('01_raw_data'!Q589)="INACTIVE"),UPPER(TRIM('01_raw_data'!Q589))="INACTVE"),"Inactive",IF(OR(UPPER(TRIM('01_raw_data'!Q589))="EXITED"), "Exited", IF(OR(UPPER(TRIM('01_raw_data'!Q589))="TERMINATED"), "Terminated", IF(OR(UPPER(TRIM('01_raw_data'!Q589))="LEFT"),"Left",IF(OR(UPPER(TRIM('01_raw_data'!Q589))="RESIGNED"),"Resigned")))))),"Check")</f>
        <v>Active</v>
      </c>
      <c r="S586" s="19">
        <f>IFERROR(IF(VALUE('01_raw_data'!R589)&gt;0,VALUE('01_raw_data'!R589),"Check"),"Check")</f>
        <v>43000</v>
      </c>
      <c r="T586" s="19">
        <f>IFERROR(IF(VALUE('01_raw_data'!S589)&gt;0, VALUE('01_raw_data'!S589), "Check"), "Check")</f>
        <v>2200</v>
      </c>
      <c r="U586">
        <f>IFERROR(VLOOKUP(UPPER(TRIM('01_raw_data'!T589)),'07_performance_master'!$A$5:$B$14,2,FALSE),"Check")</f>
        <v>3</v>
      </c>
      <c r="V586">
        <f>IFERROR(IF(VALUE('01_raw_data'!U589)&gt;0,VALUE('01_raw_data'!U589),"Check"),"Check")</f>
        <v>29</v>
      </c>
      <c r="W586">
        <f>IFERROR(IF(VALUE('01_raw_data'!V589)&gt;=0, VALUE('01_raw_data'!V589), "Check"), "Check")</f>
        <v>26</v>
      </c>
      <c r="X586">
        <f>IFERROR(IF(VALUE('01_raw_data'!W589)&gt;=0, VALUE('01_raw_data'!W589),"Check"), "Check")</f>
        <v>14</v>
      </c>
      <c r="Y586">
        <f>IFERROR(IF(AND(VALUE('01_raw_data'!X589)&gt;=0, VALUE('01_raw_data'!X589)&lt;=100), VALUE('01_raw_data'!X589), "Check"), "Check")</f>
        <v>57</v>
      </c>
      <c r="Z586" t="str">
        <f>IFERROR(IF(OR(UPPER(TRIM('01_raw_data'!Y589))="YES", UPPER(TRIM('01_raw_data'!Y589))="PROMOTED"),"Promoted", IF(OR(UPPER(TRIM('01_raw_data'!Y589))="NO",UPPER(TRIM('01_raw_data'!Y589))="NOT PROMOTED"), "Not Promoted", "Check")),"Check")</f>
        <v>Not Promoted</v>
      </c>
      <c r="AA586" t="str">
        <f>IFERROR(PROPER(TRIM('01_raw_data'!Z589)), "")</f>
        <v>Master'S</v>
      </c>
      <c r="AB586" t="str">
        <f>IFERROR(PROPER(TRIM('01_raw_data'!AA589)),"")</f>
        <v>European Job Board</v>
      </c>
      <c r="AC586" t="str">
        <f>IFERROR(IF(UPPER(TRIM('01_raw_data'!AB589))="HYBRID","Hybrid",IF(OR(UPPER(TRIM('01_raw_data'!AB589))="REMOTE",UPPER(TRIM('01_raw_data'!AB589))="WFH",UPPER(TRIM('01_raw_data'!AB589))="WORK FROM HOME"),"Remote",IF(OR(UPPER(TRIM('01_raw_data'!AB589))="ONSITE",UPPER(TRIM('01_raw_data'!AB589))="ON-SITE",UPPER(TRIM('01_raw_data'!AB589))="OFFICE"),"Office"))),"Check")</f>
        <v>Hybrid</v>
      </c>
      <c r="AD586" t="str">
        <f>IFERROR(VLOOKUP(UPPER(TRIM('01_raw_data'!AC589)),'09_cost_center'!$A$5:$E$19,1,FALSE), "Check")</f>
        <v>EU-CC302</v>
      </c>
      <c r="AE586" t="str">
        <f>IFERROR(IF(OR(UPPER(TRIM('01_raw_data'!AD589))="CONTRACT", UPPER(TRIM('01_raw_data'!AD589))="CONTRACTOR"), "Contract", IF(OR(PROPER(TRIM('01_raw_data'!AD589))="FTE", UPPER(TRIM('01_raw_data'!AD589))="FULL TIME", UPPER(TRIM('01_raw_data'!AD589))="FULL-TIME"), "Full Time", IF(OR(UPPER(TRIM('01_raw_data'!AD589))="INTERN", UPPER(TRIM('01_raw_data'!AD589))="INTERNSHIP"), "Intern", IF(OR(UPPER(TRIM('01_raw_data'!AD589))="PART TIME", UPPER(TRIM('01_raw_data'!AD589))="PART-TIME"), "Part Time")))), "Check")</f>
        <v>Full Time</v>
      </c>
      <c r="AF586">
        <f>IFERROR(IF(AND(VALUE('01_raw_data'!AE589)&gt;=0,VALUE('01_raw_data'!AE589)&lt;=100), VALUE('01_raw_data'!AE589), "Check"), "Check")</f>
        <v>57.2</v>
      </c>
    </row>
    <row r="587" spans="1:32" x14ac:dyDescent="0.2">
      <c r="A587" t="str">
        <f>"E"&amp;TEXT(VALUE(SUBSTITUTE(UPPER(TRIM('01_raw_data'!A590)),"E","")),"0000")</f>
        <v>E0586</v>
      </c>
      <c r="B587" t="str">
        <f>IF('01_raw_data'!B590="", "", PROPER(TRIM('01_raw_data'!B590)))</f>
        <v>Niels Karlsson</v>
      </c>
      <c r="C587" t="str">
        <f>_xlfn.XLOOKUP(PROPER(TRIM('01_raw_data'!C590)),'03_lookups'!$A$4:$A$9,'03_lookups'!$B$4:$B$9,"Needs Review")</f>
        <v>Male</v>
      </c>
      <c r="D587">
        <f>VALUE('01_raw_data'!D590)</f>
        <v>43</v>
      </c>
      <c r="E587" s="17">
        <f>IF(OR('01_raw_data'!E590="", LOWER(TRIM('01_raw_data'!E590))="not available"), "Missing", '01_raw_data'!E590)</f>
        <v>30407</v>
      </c>
      <c r="F587" t="str">
        <f t="shared" si="9"/>
        <v>Valid</v>
      </c>
      <c r="G587" t="str">
        <f>_xlfn.XLOOKUP(UPPER(TRIM('01_raw_data'!F590)),'04_departments'!A590:A645,'04_departments'!C590:C645,"Needs Review")</f>
        <v>Needs Review</v>
      </c>
      <c r="H587" t="str">
        <f>_xlfn.XLOOKUP('01_clean_data'!G587, '04_departments'!$C$5:$C$60,'04_departments'!$D$5:$D$60,"Needs Review")</f>
        <v>Needs Review</v>
      </c>
      <c r="I587" t="str">
        <f>PROPER(TRIM('01_raw_data'!H590))</f>
        <v>Data Analyst</v>
      </c>
      <c r="J587" t="str">
        <f>IFERROR(UPPER('01_raw_data'!I590), "")</f>
        <v>L1</v>
      </c>
      <c r="K587" t="str">
        <f>IFERROR(UPPER('01_raw_data'!J590), "")</f>
        <v>M058</v>
      </c>
      <c r="L587" t="str">
        <f>IFERROR(VLOOKUP(K587,'05_manager_mapping'!$A$5:$B$64,2), "Missing")</f>
        <v>Lukas Esposito</v>
      </c>
      <c r="M587" t="str">
        <f>IFERROR(_xlfn.XLOOKUP('01_raw_data'!L590,'06_location_master'!$B$5:$B$60,'06_location_master'!$C$5:$C$60), "Missing Location")</f>
        <v>Wroclaw</v>
      </c>
      <c r="N587" t="str">
        <f>IFERROR(_xlfn.XLOOKUP(M587,'06_location_master'!$C$5:$C$60,'06_location_master'!$D$5:$D$60), "Missing Country")</f>
        <v>Poland</v>
      </c>
      <c r="O587" t="str">
        <f>IFERROR(_xlfn.XLOOKUP(M587,'06_location_master'!$C$5:$C$60,'06_location_master'!$E$5:$E$60), "Missing State")</f>
        <v>Lower Silesian</v>
      </c>
      <c r="P587" s="17">
        <f>IFERROR(--'01_raw_data'!O590,"Missing Date")</f>
        <v>45660</v>
      </c>
      <c r="Q587" s="17" t="str">
        <f>IF(TRIM('01_raw_data'!P590)="","", IFERROR('01_raw_data'!P590, "check"))</f>
        <v/>
      </c>
      <c r="R587" t="str">
        <f>IFERROR(IF(OR(UPPER(TRIM('01_raw_data'!Q590))="A",UPPER(TRIM('01_raw_data'!Q590)="ACTVE"),UPPER(TRIM('01_raw_data'!Q590))="ACTIVE"), "Active", IF(OR(UPPER(TRIM('01_raw_data'!Q590)="INACTIVE"),UPPER(TRIM('01_raw_data'!Q590))="INACTVE"),"Inactive",IF(OR(UPPER(TRIM('01_raw_data'!Q590))="EXITED"), "Exited", IF(OR(UPPER(TRIM('01_raw_data'!Q590))="TERMINATED"), "Terminated", IF(OR(UPPER(TRIM('01_raw_data'!Q590))="LEFT"),"Left",IF(OR(UPPER(TRIM('01_raw_data'!Q590))="RESIGNED"),"Resigned")))))),"Check")</f>
        <v>Active</v>
      </c>
      <c r="S587" s="19">
        <f>IFERROR(IF(VALUE('01_raw_data'!R590)&gt;0,VALUE('01_raw_data'!R590),"Check"),"Check")</f>
        <v>32000</v>
      </c>
      <c r="T587" s="19">
        <f>IFERROR(IF(VALUE('01_raw_data'!S590)&gt;0, VALUE('01_raw_data'!S590), "Check"), "Check")</f>
        <v>4500</v>
      </c>
      <c r="U587">
        <f>IFERROR(VLOOKUP(UPPER(TRIM('01_raw_data'!T590)),'07_performance_master'!$A$5:$B$14,2,FALSE),"Check")</f>
        <v>5</v>
      </c>
      <c r="V587" t="str">
        <f>IFERROR(IF(VALUE('01_raw_data'!U590)&gt;0,VALUE('01_raw_data'!U590),"Check"),"Check")</f>
        <v>Check</v>
      </c>
      <c r="W587">
        <f>IFERROR(IF(VALUE('01_raw_data'!V590)&gt;=0, VALUE('01_raw_data'!V590), "Check"), "Check")</f>
        <v>21</v>
      </c>
      <c r="X587">
        <f>IFERROR(IF(VALUE('01_raw_data'!W590)&gt;=0, VALUE('01_raw_data'!W590),"Check"), "Check")</f>
        <v>5</v>
      </c>
      <c r="Y587">
        <f>IFERROR(IF(AND(VALUE('01_raw_data'!X590)&gt;=0, VALUE('01_raw_data'!X590)&lt;=100), VALUE('01_raw_data'!X590), "Check"), "Check")</f>
        <v>72</v>
      </c>
      <c r="Z587" t="str">
        <f>IFERROR(IF(OR(UPPER(TRIM('01_raw_data'!Y590))="YES", UPPER(TRIM('01_raw_data'!Y590))="PROMOTED"),"Promoted", IF(OR(UPPER(TRIM('01_raw_data'!Y590))="NO",UPPER(TRIM('01_raw_data'!Y590))="NOT PROMOTED"), "Not Promoted", "Check")),"Check")</f>
        <v>Not Promoted</v>
      </c>
      <c r="AA587" t="str">
        <f>IFERROR(PROPER(TRIM('01_raw_data'!Z590)), "")</f>
        <v>Bachelor'S</v>
      </c>
      <c r="AB587" t="str">
        <f>IFERROR(PROPER(TRIM('01_raw_data'!AA590)),"")</f>
        <v>Linkedin</v>
      </c>
      <c r="AC587" t="str">
        <f>IFERROR(IF(UPPER(TRIM('01_raw_data'!AB590))="HYBRID","Hybrid",IF(OR(UPPER(TRIM('01_raw_data'!AB590))="REMOTE",UPPER(TRIM('01_raw_data'!AB590))="WFH",UPPER(TRIM('01_raw_data'!AB590))="WORK FROM HOME"),"Remote",IF(OR(UPPER(TRIM('01_raw_data'!AB590))="ONSITE",UPPER(TRIM('01_raw_data'!AB590))="ON-SITE",UPPER(TRIM('01_raw_data'!AB590))="OFFICE"),"Office"))),"Check")</f>
        <v>Remote</v>
      </c>
      <c r="AD587" t="str">
        <f>IFERROR(VLOOKUP(UPPER(TRIM('01_raw_data'!AC590)),'09_cost_center'!$A$5:$E$19,1,FALSE), "Check")</f>
        <v>EU-CC103</v>
      </c>
      <c r="AE587" t="str">
        <f>IFERROR(IF(OR(UPPER(TRIM('01_raw_data'!AD590))="CONTRACT", UPPER(TRIM('01_raw_data'!AD590))="CONTRACTOR"), "Contract", IF(OR(PROPER(TRIM('01_raw_data'!AD590))="FTE", UPPER(TRIM('01_raw_data'!AD590))="FULL TIME", UPPER(TRIM('01_raw_data'!AD590))="FULL-TIME"), "Full Time", IF(OR(UPPER(TRIM('01_raw_data'!AD590))="INTERN", UPPER(TRIM('01_raw_data'!AD590))="INTERNSHIP"), "Intern", IF(OR(UPPER(TRIM('01_raw_data'!AD590))="PART TIME", UPPER(TRIM('01_raw_data'!AD590))="PART-TIME"), "Part Time")))), "Check")</f>
        <v>Full Time</v>
      </c>
      <c r="AF587">
        <f>IFERROR(IF(AND(VALUE('01_raw_data'!AE590)&gt;=0,VALUE('01_raw_data'!AE590)&lt;=100), VALUE('01_raw_data'!AE590), "Check"), "Check")</f>
        <v>77.7</v>
      </c>
    </row>
    <row r="588" spans="1:32" x14ac:dyDescent="0.2">
      <c r="A588" t="str">
        <f>"E"&amp;TEXT(VALUE(SUBSTITUTE(UPPER(TRIM('01_raw_data'!A591)),"E","")),"0000")</f>
        <v>E0587</v>
      </c>
      <c r="B588" t="str">
        <f>IF('01_raw_data'!B591="", "", PROPER(TRIM('01_raw_data'!B591)))</f>
        <v>Daniel Olsson</v>
      </c>
      <c r="C588" t="str">
        <f>_xlfn.XLOOKUP(PROPER(TRIM('01_raw_data'!C591)),'03_lookups'!$A$4:$A$9,'03_lookups'!$B$4:$B$9,"Needs Review")</f>
        <v>Male</v>
      </c>
      <c r="D588">
        <f>VALUE('01_raw_data'!D591)</f>
        <v>49</v>
      </c>
      <c r="E588" s="17">
        <f>IF(OR('01_raw_data'!E591="", LOWER(TRIM('01_raw_data'!E591))="not available"), "Missing", '01_raw_data'!E591)</f>
        <v>28092</v>
      </c>
      <c r="F588" t="str">
        <f t="shared" si="9"/>
        <v>Valid</v>
      </c>
      <c r="G588" t="str">
        <f>_xlfn.XLOOKUP(UPPER(TRIM('01_raw_data'!F591)),'04_departments'!A591:A646,'04_departments'!C591:C646,"Needs Review")</f>
        <v>Needs Review</v>
      </c>
      <c r="H588" t="str">
        <f>_xlfn.XLOOKUP('01_clean_data'!G588, '04_departments'!$C$5:$C$60,'04_departments'!$D$5:$D$60,"Needs Review")</f>
        <v>Needs Review</v>
      </c>
      <c r="I588" t="str">
        <f>PROPER(TRIM('01_raw_data'!H591))</f>
        <v>Account Executive</v>
      </c>
      <c r="J588" t="str">
        <f>IFERROR(UPPER('01_raw_data'!I591), "")</f>
        <v>L2</v>
      </c>
      <c r="K588" t="str">
        <f>IFERROR(UPPER('01_raw_data'!J591), "")</f>
        <v>M023</v>
      </c>
      <c r="L588" t="str">
        <f>IFERROR(VLOOKUP(K588,'05_manager_mapping'!$A$5:$B$64,2), "Missing")</f>
        <v>Alice Greco</v>
      </c>
      <c r="M588" t="str">
        <f>IFERROR(_xlfn.XLOOKUP('01_raw_data'!L591,'06_location_master'!$B$5:$B$60,'06_location_master'!$C$5:$C$60), "Missing Location")</f>
        <v>Warsaw</v>
      </c>
      <c r="N588" t="str">
        <f>IFERROR(_xlfn.XLOOKUP(M588,'06_location_master'!$C$5:$C$60,'06_location_master'!$D$5:$D$60), "Missing Country")</f>
        <v>Poland</v>
      </c>
      <c r="O588" t="str">
        <f>IFERROR(_xlfn.XLOOKUP(M588,'06_location_master'!$C$5:$C$60,'06_location_master'!$E$5:$E$60), "Missing State")</f>
        <v>Masovian</v>
      </c>
      <c r="P588" s="17">
        <f>IFERROR(--'01_raw_data'!O591,"Missing Date")</f>
        <v>45685</v>
      </c>
      <c r="Q588" s="17">
        <f>IF(TRIM('01_raw_data'!P591)="","", IFERROR('01_raw_data'!P591, "check"))</f>
        <v>45830</v>
      </c>
      <c r="R588" t="str">
        <f>IFERROR(IF(OR(UPPER(TRIM('01_raw_data'!Q591))="A",UPPER(TRIM('01_raw_data'!Q591)="ACTVE"),UPPER(TRIM('01_raw_data'!Q591))="ACTIVE"), "Active", IF(OR(UPPER(TRIM('01_raw_data'!Q591)="INACTIVE"),UPPER(TRIM('01_raw_data'!Q591))="INACTVE"),"Inactive",IF(OR(UPPER(TRIM('01_raw_data'!Q591))="EXITED"), "Exited", IF(OR(UPPER(TRIM('01_raw_data'!Q591))="TERMINATED"), "Terminated", IF(OR(UPPER(TRIM('01_raw_data'!Q591))="LEFT"),"Left",IF(OR(UPPER(TRIM('01_raw_data'!Q591))="RESIGNED"),"Resigned")))))),"Check")</f>
        <v>Exited</v>
      </c>
      <c r="S588" s="19">
        <f>IFERROR(IF(VALUE('01_raw_data'!R591)&gt;0,VALUE('01_raw_data'!R591),"Check"),"Check")</f>
        <v>42000</v>
      </c>
      <c r="T588" s="19">
        <f>IFERROR(IF(VALUE('01_raw_data'!S591)&gt;0, VALUE('01_raw_data'!S591), "Check"), "Check")</f>
        <v>2100</v>
      </c>
      <c r="U588">
        <f>IFERROR(VLOOKUP(UPPER(TRIM('01_raw_data'!T591)),'07_performance_master'!$A$5:$B$14,2,FALSE),"Check")</f>
        <v>3</v>
      </c>
      <c r="V588">
        <f>IFERROR(IF(VALUE('01_raw_data'!U591)&gt;0,VALUE('01_raw_data'!U591),"Check"),"Check")</f>
        <v>40</v>
      </c>
      <c r="W588">
        <f>IFERROR(IF(VALUE('01_raw_data'!V591)&gt;=0, VALUE('01_raw_data'!V591), "Check"), "Check")</f>
        <v>10</v>
      </c>
      <c r="X588">
        <f>IFERROR(IF(VALUE('01_raw_data'!W591)&gt;=0, VALUE('01_raw_data'!W591),"Check"), "Check")</f>
        <v>17</v>
      </c>
      <c r="Y588">
        <f>IFERROR(IF(AND(VALUE('01_raw_data'!X591)&gt;=0, VALUE('01_raw_data'!X591)&lt;=100), VALUE('01_raw_data'!X591), "Check"), "Check")</f>
        <v>79</v>
      </c>
      <c r="Z588" t="str">
        <f>IFERROR(IF(OR(UPPER(TRIM('01_raw_data'!Y591))="YES", UPPER(TRIM('01_raw_data'!Y591))="PROMOTED"),"Promoted", IF(OR(UPPER(TRIM('01_raw_data'!Y591))="NO",UPPER(TRIM('01_raw_data'!Y591))="NOT PROMOTED"), "Not Promoted", "Check")),"Check")</f>
        <v>Not Promoted</v>
      </c>
      <c r="AA588" t="str">
        <f>IFERROR(PROPER(TRIM('01_raw_data'!Z591)), "")</f>
        <v>Bachelor'S</v>
      </c>
      <c r="AB588" t="str">
        <f>IFERROR(PROPER(TRIM('01_raw_data'!AA591)),"")</f>
        <v>Linkedin</v>
      </c>
      <c r="AC588" t="str">
        <f>IFERROR(IF(UPPER(TRIM('01_raw_data'!AB591))="HYBRID","Hybrid",IF(OR(UPPER(TRIM('01_raw_data'!AB591))="REMOTE",UPPER(TRIM('01_raw_data'!AB591))="WFH",UPPER(TRIM('01_raw_data'!AB591))="WORK FROM HOME"),"Remote",IF(OR(UPPER(TRIM('01_raw_data'!AB591))="ONSITE",UPPER(TRIM('01_raw_data'!AB591))="ON-SITE",UPPER(TRIM('01_raw_data'!AB591))="OFFICE"),"Office"))),"Check")</f>
        <v>Office</v>
      </c>
      <c r="AD588" t="str">
        <f>IFERROR(VLOOKUP(UPPER(TRIM('01_raw_data'!AC591)),'09_cost_center'!$A$5:$E$19,1,FALSE), "Check")</f>
        <v>EU-CC201</v>
      </c>
      <c r="AE588" t="str">
        <f>IFERROR(IF(OR(UPPER(TRIM('01_raw_data'!AD591))="CONTRACT", UPPER(TRIM('01_raw_data'!AD591))="CONTRACTOR"), "Contract", IF(OR(PROPER(TRIM('01_raw_data'!AD591))="FTE", UPPER(TRIM('01_raw_data'!AD591))="FULL TIME", UPPER(TRIM('01_raw_data'!AD591))="FULL-TIME"), "Full Time", IF(OR(UPPER(TRIM('01_raw_data'!AD591))="INTERN", UPPER(TRIM('01_raw_data'!AD591))="INTERNSHIP"), "Intern", IF(OR(UPPER(TRIM('01_raw_data'!AD591))="PART TIME", UPPER(TRIM('01_raw_data'!AD591))="PART-TIME"), "Part Time")))), "Check")</f>
        <v>Part Time</v>
      </c>
      <c r="AF588">
        <f>IFERROR(IF(AND(VALUE('01_raw_data'!AE591)&gt;=0,VALUE('01_raw_data'!AE591)&lt;=100), VALUE('01_raw_data'!AE591), "Check"), "Check")</f>
        <v>66.2</v>
      </c>
    </row>
    <row r="589" spans="1:32" x14ac:dyDescent="0.2">
      <c r="A589" t="str">
        <f>"E"&amp;TEXT(VALUE(SUBSTITUTE(UPPER(TRIM('01_raw_data'!A592)),"E","")),"0000")</f>
        <v>E0588</v>
      </c>
      <c r="B589" t="str">
        <f>IF('01_raw_data'!B592="", "", PROPER(TRIM('01_raw_data'!B592)))</f>
        <v>Sophie Meijer</v>
      </c>
      <c r="C589" t="str">
        <f>_xlfn.XLOOKUP(PROPER(TRIM('01_raw_data'!C592)),'03_lookups'!$A$4:$A$9,'03_lookups'!$B$4:$B$9,"Needs Review")</f>
        <v>Male</v>
      </c>
      <c r="D589">
        <f>VALUE('01_raw_data'!D592)</f>
        <v>36</v>
      </c>
      <c r="E589" s="17">
        <f>IF(OR('01_raw_data'!E592="", LOWER(TRIM('01_raw_data'!E592))="not available"), "Missing", '01_raw_data'!E592)</f>
        <v>32926</v>
      </c>
      <c r="F589" t="str">
        <f t="shared" si="9"/>
        <v>Valid</v>
      </c>
      <c r="G589" t="str">
        <f>_xlfn.XLOOKUP(UPPER(TRIM('01_raw_data'!F592)),'04_departments'!A592:A647,'04_departments'!C592:C647,"Needs Review")</f>
        <v>Needs Review</v>
      </c>
      <c r="H589" t="str">
        <f>_xlfn.XLOOKUP('01_clean_data'!G589, '04_departments'!$C$5:$C$60,'04_departments'!$D$5:$D$60,"Needs Review")</f>
        <v>Needs Review</v>
      </c>
      <c r="I589" t="str">
        <f>PROPER(TRIM('01_raw_data'!H592))</f>
        <v>Payroll Specialist</v>
      </c>
      <c r="J589" t="str">
        <f>IFERROR(UPPER('01_raw_data'!I592), "")</f>
        <v>L3</v>
      </c>
      <c r="K589" t="str">
        <f>IFERROR(UPPER('01_raw_data'!J592), "")</f>
        <v>M043</v>
      </c>
      <c r="L589" t="str">
        <f>IFERROR(VLOOKUP(K589,'05_manager_mapping'!$A$5:$B$64,2), "Missing")</f>
        <v>Martina Pereira</v>
      </c>
      <c r="M589" t="str">
        <f>IFERROR(_xlfn.XLOOKUP('01_raw_data'!L592,'06_location_master'!$B$5:$B$60,'06_location_master'!$C$5:$C$60), "Missing Location")</f>
        <v>Milan</v>
      </c>
      <c r="N589" t="str">
        <f>IFERROR(_xlfn.XLOOKUP(M589,'06_location_master'!$C$5:$C$60,'06_location_master'!$D$5:$D$60), "Missing Country")</f>
        <v>Italy</v>
      </c>
      <c r="O589" t="str">
        <f>IFERROR(_xlfn.XLOOKUP(M589,'06_location_master'!$C$5:$C$60,'06_location_master'!$E$5:$E$60), "Missing State")</f>
        <v>Lombardy</v>
      </c>
      <c r="P589" s="17">
        <f>IFERROR(--'01_raw_data'!O592,"Missing Date")</f>
        <v>43362</v>
      </c>
      <c r="Q589" s="17" t="str">
        <f>IF(TRIM('01_raw_data'!P592)="","", IFERROR('01_raw_data'!P592, "check"))</f>
        <v/>
      </c>
      <c r="R589" t="str">
        <f>IFERROR(IF(OR(UPPER(TRIM('01_raw_data'!Q592))="A",UPPER(TRIM('01_raw_data'!Q592)="ACTVE"),UPPER(TRIM('01_raw_data'!Q592))="ACTIVE"), "Active", IF(OR(UPPER(TRIM('01_raw_data'!Q592)="INACTIVE"),UPPER(TRIM('01_raw_data'!Q592))="INACTVE"),"Inactive",IF(OR(UPPER(TRIM('01_raw_data'!Q592))="EXITED"), "Exited", IF(OR(UPPER(TRIM('01_raw_data'!Q592))="TERMINATED"), "Terminated", IF(OR(UPPER(TRIM('01_raw_data'!Q592))="LEFT"),"Left",IF(OR(UPPER(TRIM('01_raw_data'!Q592))="RESIGNED"),"Resigned")))))),"Check")</f>
        <v>Active</v>
      </c>
      <c r="S589" s="19">
        <f>IFERROR(IF(VALUE('01_raw_data'!R592)&gt;0,VALUE('01_raw_data'!R592),"Check"),"Check")</f>
        <v>64000</v>
      </c>
      <c r="T589" s="19">
        <f>IFERROR(IF(VALUE('01_raw_data'!S592)&gt;0, VALUE('01_raw_data'!S592), "Check"), "Check")</f>
        <v>5800</v>
      </c>
      <c r="U589">
        <f>IFERROR(VLOOKUP(UPPER(TRIM('01_raw_data'!T592)),'07_performance_master'!$A$5:$B$14,2,FALSE),"Check")</f>
        <v>4</v>
      </c>
      <c r="V589">
        <f>IFERROR(IF(VALUE('01_raw_data'!U592)&gt;0,VALUE('01_raw_data'!U592),"Check"),"Check")</f>
        <v>27</v>
      </c>
      <c r="W589">
        <f>IFERROR(IF(VALUE('01_raw_data'!V592)&gt;=0, VALUE('01_raw_data'!V592), "Check"), "Check")</f>
        <v>10</v>
      </c>
      <c r="X589">
        <f>IFERROR(IF(VALUE('01_raw_data'!W592)&gt;=0, VALUE('01_raw_data'!W592),"Check"), "Check")</f>
        <v>0</v>
      </c>
      <c r="Y589">
        <f>IFERROR(IF(AND(VALUE('01_raw_data'!X592)&gt;=0, VALUE('01_raw_data'!X592)&lt;=100), VALUE('01_raw_data'!X592), "Check"), "Check")</f>
        <v>52</v>
      </c>
      <c r="Z589" t="str">
        <f>IFERROR(IF(OR(UPPER(TRIM('01_raw_data'!Y592))="YES", UPPER(TRIM('01_raw_data'!Y592))="PROMOTED"),"Promoted", IF(OR(UPPER(TRIM('01_raw_data'!Y592))="NO",UPPER(TRIM('01_raw_data'!Y592))="NOT PROMOTED"), "Not Promoted", "Check")),"Check")</f>
        <v>Promoted</v>
      </c>
      <c r="AA589" t="str">
        <f>IFERROR(PROPER(TRIM('01_raw_data'!Z592)), "")</f>
        <v>Master'S</v>
      </c>
      <c r="AB589" t="str">
        <f>IFERROR(PROPER(TRIM('01_raw_data'!AA592)),"")</f>
        <v>Internal Transfer</v>
      </c>
      <c r="AC589" t="str">
        <f>IFERROR(IF(UPPER(TRIM('01_raw_data'!AB592))="HYBRID","Hybrid",IF(OR(UPPER(TRIM('01_raw_data'!AB592))="REMOTE",UPPER(TRIM('01_raw_data'!AB592))="WFH",UPPER(TRIM('01_raw_data'!AB592))="WORK FROM HOME"),"Remote",IF(OR(UPPER(TRIM('01_raw_data'!AB592))="ONSITE",UPPER(TRIM('01_raw_data'!AB592))="ON-SITE",UPPER(TRIM('01_raw_data'!AB592))="OFFICE"),"Office"))),"Check")</f>
        <v>Remote</v>
      </c>
      <c r="AD589" t="str">
        <f>IFERROR(VLOOKUP(UPPER(TRIM('01_raw_data'!AC592)),'09_cost_center'!$A$5:$E$19,1,FALSE), "Check")</f>
        <v>EU-CC301</v>
      </c>
      <c r="AE589" t="str">
        <f>IFERROR(IF(OR(UPPER(TRIM('01_raw_data'!AD592))="CONTRACT", UPPER(TRIM('01_raw_data'!AD592))="CONTRACTOR"), "Contract", IF(OR(PROPER(TRIM('01_raw_data'!AD592))="FTE", UPPER(TRIM('01_raw_data'!AD592))="FULL TIME", UPPER(TRIM('01_raw_data'!AD592))="FULL-TIME"), "Full Time", IF(OR(UPPER(TRIM('01_raw_data'!AD592))="INTERN", UPPER(TRIM('01_raw_data'!AD592))="INTERNSHIP"), "Intern", IF(OR(UPPER(TRIM('01_raw_data'!AD592))="PART TIME", UPPER(TRIM('01_raw_data'!AD592))="PART-TIME"), "Part Time")))), "Check")</f>
        <v>Full Time</v>
      </c>
      <c r="AF589">
        <f>IFERROR(IF(AND(VALUE('01_raw_data'!AE592)&gt;=0,VALUE('01_raw_data'!AE592)&lt;=100), VALUE('01_raw_data'!AE592), "Check"), "Check")</f>
        <v>71</v>
      </c>
    </row>
    <row r="590" spans="1:32" x14ac:dyDescent="0.2">
      <c r="A590" t="str">
        <f>"E"&amp;TEXT(VALUE(SUBSTITUTE(UPPER(TRIM('01_raw_data'!A593)),"E","")),"0000")</f>
        <v>E0589</v>
      </c>
      <c r="B590" t="str">
        <f>IF('01_raw_data'!B593="", "", PROPER(TRIM('01_raw_data'!B593)))</f>
        <v>Bram Ferrari</v>
      </c>
      <c r="C590" t="str">
        <f>_xlfn.XLOOKUP(PROPER(TRIM('01_raw_data'!C593)),'03_lookups'!$A$4:$A$9,'03_lookups'!$B$4:$B$9,"Needs Review")</f>
        <v>Male</v>
      </c>
      <c r="D590">
        <f>VALUE('01_raw_data'!D593)</f>
        <v>51</v>
      </c>
      <c r="E590" s="17">
        <f>IF(OR('01_raw_data'!E593="", LOWER(TRIM('01_raw_data'!E593))="not available"), "Missing", '01_raw_data'!E593)</f>
        <v>27247</v>
      </c>
      <c r="F590" t="str">
        <f t="shared" si="9"/>
        <v>Valid</v>
      </c>
      <c r="G590" t="str">
        <f>_xlfn.XLOOKUP(UPPER(TRIM('01_raw_data'!F593)),'04_departments'!A593:A648,'04_departments'!C593:C648,"Needs Review")</f>
        <v>Needs Review</v>
      </c>
      <c r="H590" t="str">
        <f>_xlfn.XLOOKUP('01_clean_data'!G590, '04_departments'!$C$5:$C$60,'04_departments'!$D$5:$D$60,"Needs Review")</f>
        <v>Needs Review</v>
      </c>
      <c r="I590" t="str">
        <f>PROPER(TRIM('01_raw_data'!H593))</f>
        <v>Senior Software Engineer</v>
      </c>
      <c r="J590" t="str">
        <f>IFERROR(UPPER('01_raw_data'!I593), "")</f>
        <v xml:space="preserve"> L2 </v>
      </c>
      <c r="K590" t="str">
        <f>IFERROR(UPPER('01_raw_data'!J593), "")</f>
        <v>M039</v>
      </c>
      <c r="L590" t="str">
        <f>IFERROR(VLOOKUP(K590,'05_manager_mapping'!$A$5:$B$64,2), "Missing")</f>
        <v>Freya Martinez</v>
      </c>
      <c r="M590" t="str">
        <f>IFERROR(_xlfn.XLOOKUP('01_raw_data'!L593,'06_location_master'!$B$5:$B$60,'06_location_master'!$C$5:$C$60), "Missing Location")</f>
        <v>Manchester</v>
      </c>
      <c r="N590" t="str">
        <f>IFERROR(_xlfn.XLOOKUP(M590,'06_location_master'!$C$5:$C$60,'06_location_master'!$D$5:$D$60), "Missing Country")</f>
        <v>United Kingdom</v>
      </c>
      <c r="O590" t="str">
        <f>IFERROR(_xlfn.XLOOKUP(M590,'06_location_master'!$C$5:$C$60,'06_location_master'!$E$5:$E$60), "Missing State")</f>
        <v>England</v>
      </c>
      <c r="P590" s="17" t="str">
        <f>IFERROR(--'01_raw_data'!O593,"Missing Date")</f>
        <v>Missing Date</v>
      </c>
      <c r="Q590" s="17" t="str">
        <f>IF(TRIM('01_raw_data'!P593)="","", IFERROR('01_raw_data'!P593, "check"))</f>
        <v/>
      </c>
      <c r="R590" t="str">
        <f>IFERROR(IF(OR(UPPER(TRIM('01_raw_data'!Q593))="A",UPPER(TRIM('01_raw_data'!Q593)="ACTVE"),UPPER(TRIM('01_raw_data'!Q593))="ACTIVE"), "Active", IF(OR(UPPER(TRIM('01_raw_data'!Q593)="INACTIVE"),UPPER(TRIM('01_raw_data'!Q593))="INACTVE"),"Inactive",IF(OR(UPPER(TRIM('01_raw_data'!Q593))="EXITED"), "Exited", IF(OR(UPPER(TRIM('01_raw_data'!Q593))="TERMINATED"), "Terminated", IF(OR(UPPER(TRIM('01_raw_data'!Q593))="LEFT"),"Left",IF(OR(UPPER(TRIM('01_raw_data'!Q593))="RESIGNED"),"Resigned")))))),"Check")</f>
        <v>Active</v>
      </c>
      <c r="S590" s="19">
        <f>IFERROR(IF(VALUE('01_raw_data'!R593)&gt;0,VALUE('01_raw_data'!R593),"Check"),"Check")</f>
        <v>56000</v>
      </c>
      <c r="T590" s="19">
        <f>IFERROR(IF(VALUE('01_raw_data'!S593)&gt;0, VALUE('01_raw_data'!S593), "Check"), "Check")</f>
        <v>2800</v>
      </c>
      <c r="U590">
        <f>IFERROR(VLOOKUP(UPPER(TRIM('01_raw_data'!T593)),'07_performance_master'!$A$5:$B$14,2,FALSE),"Check")</f>
        <v>3</v>
      </c>
      <c r="V590">
        <f>IFERROR(IF(VALUE('01_raw_data'!U593)&gt;0,VALUE('01_raw_data'!U593),"Check"),"Check")</f>
        <v>25</v>
      </c>
      <c r="W590">
        <f>IFERROR(IF(VALUE('01_raw_data'!V593)&gt;=0, VALUE('01_raw_data'!V593), "Check"), "Check")</f>
        <v>18</v>
      </c>
      <c r="X590">
        <f>IFERROR(IF(VALUE('01_raw_data'!W593)&gt;=0, VALUE('01_raw_data'!W593),"Check"), "Check")</f>
        <v>24</v>
      </c>
      <c r="Y590">
        <f>IFERROR(IF(AND(VALUE('01_raw_data'!X593)&gt;=0, VALUE('01_raw_data'!X593)&lt;=100), VALUE('01_raw_data'!X593), "Check"), "Check")</f>
        <v>71</v>
      </c>
      <c r="Z590" t="str">
        <f>IFERROR(IF(OR(UPPER(TRIM('01_raw_data'!Y593))="YES", UPPER(TRIM('01_raw_data'!Y593))="PROMOTED"),"Promoted", IF(OR(UPPER(TRIM('01_raw_data'!Y593))="NO",UPPER(TRIM('01_raw_data'!Y593))="NOT PROMOTED"), "Not Promoted", "Check")),"Check")</f>
        <v>Not Promoted</v>
      </c>
      <c r="AA590" t="str">
        <f>IFERROR(PROPER(TRIM('01_raw_data'!Z593)), "")</f>
        <v>Bachelor'S</v>
      </c>
      <c r="AB590" t="str">
        <f>IFERROR(PROPER(TRIM('01_raw_data'!AA593)),"")</f>
        <v>Company Careers Page</v>
      </c>
      <c r="AC590" t="str">
        <f>IFERROR(IF(UPPER(TRIM('01_raw_data'!AB593))="HYBRID","Hybrid",IF(OR(UPPER(TRIM('01_raw_data'!AB593))="REMOTE",UPPER(TRIM('01_raw_data'!AB593))="WFH",UPPER(TRIM('01_raw_data'!AB593))="WORK FROM HOME"),"Remote",IF(OR(UPPER(TRIM('01_raw_data'!AB593))="ONSITE",UPPER(TRIM('01_raw_data'!AB593))="ON-SITE",UPPER(TRIM('01_raw_data'!AB593))="OFFICE"),"Office"))),"Check")</f>
        <v>Remote</v>
      </c>
      <c r="AD590" t="str">
        <f>IFERROR(VLOOKUP(UPPER(TRIM('01_raw_data'!AC593)),'09_cost_center'!$A$5:$E$19,1,FALSE), "Check")</f>
        <v>EU-CC101</v>
      </c>
      <c r="AE590" t="str">
        <f>IFERROR(IF(OR(UPPER(TRIM('01_raw_data'!AD593))="CONTRACT", UPPER(TRIM('01_raw_data'!AD593))="CONTRACTOR"), "Contract", IF(OR(PROPER(TRIM('01_raw_data'!AD593))="FTE", UPPER(TRIM('01_raw_data'!AD593))="FULL TIME", UPPER(TRIM('01_raw_data'!AD593))="FULL-TIME"), "Full Time", IF(OR(UPPER(TRIM('01_raw_data'!AD593))="INTERN", UPPER(TRIM('01_raw_data'!AD593))="INTERNSHIP"), "Intern", IF(OR(UPPER(TRIM('01_raw_data'!AD593))="PART TIME", UPPER(TRIM('01_raw_data'!AD593))="PART-TIME"), "Part Time")))), "Check")</f>
        <v>Full Time</v>
      </c>
      <c r="AF590">
        <f>IFERROR(IF(AND(VALUE('01_raw_data'!AE593)&gt;=0,VALUE('01_raw_data'!AE593)&lt;=100), VALUE('01_raw_data'!AE593), "Check"), "Check")</f>
        <v>58.1</v>
      </c>
    </row>
    <row r="591" spans="1:32" x14ac:dyDescent="0.2">
      <c r="A591" t="str">
        <f>"E"&amp;TEXT(VALUE(SUBSTITUTE(UPPER(TRIM('01_raw_data'!A594)),"E","")),"0000")</f>
        <v>E0590</v>
      </c>
      <c r="B591" t="str">
        <f>IF('01_raw_data'!B594="", "", PROPER(TRIM('01_raw_data'!B594)))</f>
        <v>Thomas Gomez</v>
      </c>
      <c r="C591" t="str">
        <f>_xlfn.XLOOKUP(PROPER(TRIM('01_raw_data'!C594)),'03_lookups'!$A$4:$A$9,'03_lookups'!$B$4:$B$9,"Needs Review")</f>
        <v>Female</v>
      </c>
      <c r="D591">
        <f>VALUE('01_raw_data'!D594)</f>
        <v>35</v>
      </c>
      <c r="E591" s="17" t="str">
        <f>IF(OR('01_raw_data'!E594="", LOWER(TRIM('01_raw_data'!E594))="not available"), "Missing", '01_raw_data'!E594)</f>
        <v>1990/07/05</v>
      </c>
      <c r="F591" t="str">
        <f t="shared" si="9"/>
        <v>Needs Review</v>
      </c>
      <c r="G591" t="str">
        <f>_xlfn.XLOOKUP(UPPER(TRIM('01_raw_data'!F594)),'04_departments'!A594:A649,'04_departments'!C594:C649,"Needs Review")</f>
        <v>Needs Review</v>
      </c>
      <c r="H591" t="str">
        <f>_xlfn.XLOOKUP('01_clean_data'!G591, '04_departments'!$C$5:$C$60,'04_departments'!$D$5:$D$60,"Needs Review")</f>
        <v>Needs Review</v>
      </c>
      <c r="I591" t="str">
        <f>PROPER(TRIM('01_raw_data'!H594))</f>
        <v>Client Success Associate</v>
      </c>
      <c r="J591" t="str">
        <f>IFERROR(UPPER('01_raw_data'!I594), "")</f>
        <v>L4</v>
      </c>
      <c r="K591" t="str">
        <f>IFERROR(UPPER('01_raw_data'!J594), "")</f>
        <v>M050</v>
      </c>
      <c r="L591" t="str">
        <f>IFERROR(VLOOKUP(K591,'05_manager_mapping'!$A$5:$B$64,2), "Missing")</f>
        <v>Louis Szymanski</v>
      </c>
      <c r="M591" t="str">
        <f>IFERROR(_xlfn.XLOOKUP('01_raw_data'!L594,'06_location_master'!$B$5:$B$60,'06_location_master'!$C$5:$C$60), "Missing Location")</f>
        <v>London</v>
      </c>
      <c r="N591" t="str">
        <f>IFERROR(_xlfn.XLOOKUP(M591,'06_location_master'!$C$5:$C$60,'06_location_master'!$D$5:$D$60), "Missing Country")</f>
        <v>United Kingdom</v>
      </c>
      <c r="O591" t="str">
        <f>IFERROR(_xlfn.XLOOKUP(M591,'06_location_master'!$C$5:$C$60,'06_location_master'!$E$5:$E$60), "Missing State")</f>
        <v>England</v>
      </c>
      <c r="P591" s="17">
        <f>IFERROR(--'01_raw_data'!O594,"Missing Date")</f>
        <v>44769</v>
      </c>
      <c r="Q591" s="17" t="str">
        <f>IF(TRIM('01_raw_data'!P594)="","", IFERROR('01_raw_data'!P594, "check"))</f>
        <v/>
      </c>
      <c r="R591" t="str">
        <f>IFERROR(IF(OR(UPPER(TRIM('01_raw_data'!Q594))="A",UPPER(TRIM('01_raw_data'!Q594)="ACTVE"),UPPER(TRIM('01_raw_data'!Q594))="ACTIVE"), "Active", IF(OR(UPPER(TRIM('01_raw_data'!Q594)="INACTIVE"),UPPER(TRIM('01_raw_data'!Q594))="INACTVE"),"Inactive",IF(OR(UPPER(TRIM('01_raw_data'!Q594))="EXITED"), "Exited", IF(OR(UPPER(TRIM('01_raw_data'!Q594))="TERMINATED"), "Terminated", IF(OR(UPPER(TRIM('01_raw_data'!Q594))="LEFT"),"Left",IF(OR(UPPER(TRIM('01_raw_data'!Q594))="RESIGNED"),"Resigned")))))),"Check")</f>
        <v>Active</v>
      </c>
      <c r="S591" s="19">
        <f>IFERROR(IF(VALUE('01_raw_data'!R594)&gt;0,VALUE('01_raw_data'!R594),"Check"),"Check")</f>
        <v>105000</v>
      </c>
      <c r="T591" s="19">
        <f>IFERROR(IF(VALUE('01_raw_data'!S594)&gt;0, VALUE('01_raw_data'!S594), "Check"), "Check")</f>
        <v>2100</v>
      </c>
      <c r="U591">
        <f>IFERROR(VLOOKUP(UPPER(TRIM('01_raw_data'!T594)),'07_performance_master'!$A$5:$B$14,2,FALSE),"Check")</f>
        <v>2</v>
      </c>
      <c r="V591">
        <f>IFERROR(IF(VALUE('01_raw_data'!U594)&gt;0,VALUE('01_raw_data'!U594),"Check"),"Check")</f>
        <v>44</v>
      </c>
      <c r="W591">
        <f>IFERROR(IF(VALUE('01_raw_data'!V594)&gt;=0, VALUE('01_raw_data'!V594), "Check"), "Check")</f>
        <v>21</v>
      </c>
      <c r="X591">
        <f>IFERROR(IF(VALUE('01_raw_data'!W594)&gt;=0, VALUE('01_raw_data'!W594),"Check"), "Check")</f>
        <v>9</v>
      </c>
      <c r="Y591">
        <f>IFERROR(IF(AND(VALUE('01_raw_data'!X594)&gt;=0, VALUE('01_raw_data'!X594)&lt;=100), VALUE('01_raw_data'!X594), "Check"), "Check")</f>
        <v>51</v>
      </c>
      <c r="Z591" t="str">
        <f>IFERROR(IF(OR(UPPER(TRIM('01_raw_data'!Y594))="YES", UPPER(TRIM('01_raw_data'!Y594))="PROMOTED"),"Promoted", IF(OR(UPPER(TRIM('01_raw_data'!Y594))="NO",UPPER(TRIM('01_raw_data'!Y594))="NOT PROMOTED"), "Not Promoted", "Check")),"Check")</f>
        <v>Not Promoted</v>
      </c>
      <c r="AA591" t="str">
        <f>IFERROR(PROPER(TRIM('01_raw_data'!Z594)), "")</f>
        <v>Bachelor'S</v>
      </c>
      <c r="AB591" t="str">
        <f>IFERROR(PROPER(TRIM('01_raw_data'!AA594)),"")</f>
        <v>University Hiring</v>
      </c>
      <c r="AC591" t="str">
        <f>IFERROR(IF(UPPER(TRIM('01_raw_data'!AB594))="HYBRID","Hybrid",IF(OR(UPPER(TRIM('01_raw_data'!AB594))="REMOTE",UPPER(TRIM('01_raw_data'!AB594))="WFH",UPPER(TRIM('01_raw_data'!AB594))="WORK FROM HOME"),"Remote",IF(OR(UPPER(TRIM('01_raw_data'!AB594))="ONSITE",UPPER(TRIM('01_raw_data'!AB594))="ON-SITE",UPPER(TRIM('01_raw_data'!AB594))="OFFICE"),"Office"))),"Check")</f>
        <v>Hybrid</v>
      </c>
      <c r="AD591" t="str">
        <f>IFERROR(VLOOKUP(UPPER(TRIM('01_raw_data'!AC594)),'09_cost_center'!$A$5:$E$19,1,FALSE), "Check")</f>
        <v>EU-CC202</v>
      </c>
      <c r="AE591" t="str">
        <f>IFERROR(IF(OR(UPPER(TRIM('01_raw_data'!AD594))="CONTRACT", UPPER(TRIM('01_raw_data'!AD594))="CONTRACTOR"), "Contract", IF(OR(PROPER(TRIM('01_raw_data'!AD594))="FTE", UPPER(TRIM('01_raw_data'!AD594))="FULL TIME", UPPER(TRIM('01_raw_data'!AD594))="FULL-TIME"), "Full Time", IF(OR(UPPER(TRIM('01_raw_data'!AD594))="INTERN", UPPER(TRIM('01_raw_data'!AD594))="INTERNSHIP"), "Intern", IF(OR(UPPER(TRIM('01_raw_data'!AD594))="PART TIME", UPPER(TRIM('01_raw_data'!AD594))="PART-TIME"), "Part Time")))), "Check")</f>
        <v>Full Time</v>
      </c>
      <c r="AF591">
        <f>IFERROR(IF(AND(VALUE('01_raw_data'!AE594)&gt;=0,VALUE('01_raw_data'!AE594)&lt;=100), VALUE('01_raw_data'!AE594), "Check"), "Check")</f>
        <v>51.3</v>
      </c>
    </row>
    <row r="592" spans="1:32" x14ac:dyDescent="0.2">
      <c r="A592" t="str">
        <f>"E"&amp;TEXT(VALUE(SUBSTITUTE(UPPER(TRIM('01_raw_data'!A595)),"E","")),"0000")</f>
        <v>E0591</v>
      </c>
      <c r="B592" t="str">
        <f>IF('01_raw_data'!B595="", "", PROPER(TRIM('01_raw_data'!B595)))</f>
        <v>Bram Santos</v>
      </c>
      <c r="C592" t="str">
        <f>_xlfn.XLOOKUP(PROPER(TRIM('01_raw_data'!C595)),'03_lookups'!$A$4:$A$9,'03_lookups'!$B$4:$B$9,"Needs Review")</f>
        <v>Male</v>
      </c>
      <c r="D592">
        <f>VALUE('01_raw_data'!D595)</f>
        <v>36</v>
      </c>
      <c r="E592" s="17">
        <f>IF(OR('01_raw_data'!E595="", LOWER(TRIM('01_raw_data'!E595))="not available"), "Missing", '01_raw_data'!E595)</f>
        <v>32844</v>
      </c>
      <c r="F592" t="str">
        <f t="shared" si="9"/>
        <v>Valid</v>
      </c>
      <c r="G592" t="str">
        <f>_xlfn.XLOOKUP(UPPER(TRIM('01_raw_data'!F595)),'04_departments'!A595:A650,'04_departments'!C595:C650,"Needs Review")</f>
        <v>Needs Review</v>
      </c>
      <c r="H592" t="str">
        <f>_xlfn.XLOOKUP('01_clean_data'!G592, '04_departments'!$C$5:$C$60,'04_departments'!$D$5:$D$60,"Needs Review")</f>
        <v>Needs Review</v>
      </c>
      <c r="I592" t="str">
        <f>PROPER(TRIM('01_raw_data'!H595))</f>
        <v>Marketing Executive</v>
      </c>
      <c r="J592" t="str">
        <f>IFERROR(UPPER('01_raw_data'!I595), "")</f>
        <v xml:space="preserve"> L3 </v>
      </c>
      <c r="K592" t="str">
        <f>IFERROR(UPPER('01_raw_data'!J595), "")</f>
        <v>M006</v>
      </c>
      <c r="L592" t="str">
        <f>IFERROR(VLOOKUP(K592,'05_manager_mapping'!$A$5:$B$64,2), "Missing")</f>
        <v>Aleksander Fischer</v>
      </c>
      <c r="M592" t="str">
        <f>IFERROR(_xlfn.XLOOKUP('01_raw_data'!L595,'06_location_master'!$B$5:$B$60,'06_location_master'!$C$5:$C$60), "Missing Location")</f>
        <v>Barcelona</v>
      </c>
      <c r="N592" t="str">
        <f>IFERROR(_xlfn.XLOOKUP(M592,'06_location_master'!$C$5:$C$60,'06_location_master'!$D$5:$D$60), "Missing Country")</f>
        <v>Spain</v>
      </c>
      <c r="O592" t="str">
        <f>IFERROR(_xlfn.XLOOKUP(M592,'06_location_master'!$C$5:$C$60,'06_location_master'!$E$5:$E$60), "Missing State")</f>
        <v>Catalonia</v>
      </c>
      <c r="P592" s="17">
        <f>IFERROR(--'01_raw_data'!O595,"Missing Date")</f>
        <v>42730</v>
      </c>
      <c r="Q592" s="17" t="str">
        <f>IF(TRIM('01_raw_data'!P595)="","", IFERROR('01_raw_data'!P595, "check"))</f>
        <v>2023/08/23</v>
      </c>
      <c r="R592" t="str">
        <f>IFERROR(IF(OR(UPPER(TRIM('01_raw_data'!Q595))="A",UPPER(TRIM('01_raw_data'!Q595)="ACTVE"),UPPER(TRIM('01_raw_data'!Q595))="ACTIVE"), "Active", IF(OR(UPPER(TRIM('01_raw_data'!Q595)="INACTIVE"),UPPER(TRIM('01_raw_data'!Q595))="INACTVE"),"Inactive",IF(OR(UPPER(TRIM('01_raw_data'!Q595))="EXITED"), "Exited", IF(OR(UPPER(TRIM('01_raw_data'!Q595))="TERMINATED"), "Terminated", IF(OR(UPPER(TRIM('01_raw_data'!Q595))="LEFT"),"Left",IF(OR(UPPER(TRIM('01_raw_data'!Q595))="RESIGNED"),"Resigned")))))),"Check")</f>
        <v>Exited</v>
      </c>
      <c r="S592" s="19">
        <f>IFERROR(IF(VALUE('01_raw_data'!R595)&gt;0,VALUE('01_raw_data'!R595),"Check"),"Check")</f>
        <v>66000</v>
      </c>
      <c r="T592" s="19">
        <f>IFERROR(IF(VALUE('01_raw_data'!S595)&gt;0, VALUE('01_raw_data'!S595), "Check"), "Check")</f>
        <v>3300</v>
      </c>
      <c r="U592">
        <f>IFERROR(VLOOKUP(UPPER(TRIM('01_raw_data'!T595)),'07_performance_master'!$A$5:$B$14,2,FALSE),"Check")</f>
        <v>3</v>
      </c>
      <c r="V592">
        <f>IFERROR(IF(VALUE('01_raw_data'!U595)&gt;0,VALUE('01_raw_data'!U595),"Check"),"Check")</f>
        <v>19</v>
      </c>
      <c r="W592">
        <f>IFERROR(IF(VALUE('01_raw_data'!V595)&gt;=0, VALUE('01_raw_data'!V595), "Check"), "Check")</f>
        <v>0</v>
      </c>
      <c r="X592">
        <f>IFERROR(IF(VALUE('01_raw_data'!W595)&gt;=0, VALUE('01_raw_data'!W595),"Check"), "Check")</f>
        <v>17</v>
      </c>
      <c r="Y592">
        <f>IFERROR(IF(AND(VALUE('01_raw_data'!X595)&gt;=0, VALUE('01_raw_data'!X595)&lt;=100), VALUE('01_raw_data'!X595), "Check"), "Check")</f>
        <v>60</v>
      </c>
      <c r="Z592" t="str">
        <f>IFERROR(IF(OR(UPPER(TRIM('01_raw_data'!Y595))="YES", UPPER(TRIM('01_raw_data'!Y595))="PROMOTED"),"Promoted", IF(OR(UPPER(TRIM('01_raw_data'!Y595))="NO",UPPER(TRIM('01_raw_data'!Y595))="NOT PROMOTED"), "Not Promoted", "Check")),"Check")</f>
        <v>Not Promoted</v>
      </c>
      <c r="AA592" t="str">
        <f>IFERROR(PROPER(TRIM('01_raw_data'!Z595)), "")</f>
        <v>Bachelor'S</v>
      </c>
      <c r="AB592" t="str">
        <f>IFERROR(PROPER(TRIM('01_raw_data'!AA595)),"")</f>
        <v>Agency</v>
      </c>
      <c r="AC592" t="str">
        <f>IFERROR(IF(UPPER(TRIM('01_raw_data'!AB595))="HYBRID","Hybrid",IF(OR(UPPER(TRIM('01_raw_data'!AB595))="REMOTE",UPPER(TRIM('01_raw_data'!AB595))="WFH",UPPER(TRIM('01_raw_data'!AB595))="WORK FROM HOME"),"Remote",IF(OR(UPPER(TRIM('01_raw_data'!AB595))="ONSITE",UPPER(TRIM('01_raw_data'!AB595))="ON-SITE",UPPER(TRIM('01_raw_data'!AB595))="OFFICE"),"Office"))),"Check")</f>
        <v>Remote</v>
      </c>
      <c r="AD592" t="str">
        <f>IFERROR(VLOOKUP(UPPER(TRIM('01_raw_data'!AC595)),'09_cost_center'!$A$5:$E$19,1,FALSE), "Check")</f>
        <v>EU-CC203</v>
      </c>
      <c r="AE592" t="str">
        <f>IFERROR(IF(OR(UPPER(TRIM('01_raw_data'!AD595))="CONTRACT", UPPER(TRIM('01_raw_data'!AD595))="CONTRACTOR"), "Contract", IF(OR(PROPER(TRIM('01_raw_data'!AD595))="FTE", UPPER(TRIM('01_raw_data'!AD595))="FULL TIME", UPPER(TRIM('01_raw_data'!AD595))="FULL-TIME"), "Full Time", IF(OR(UPPER(TRIM('01_raw_data'!AD595))="INTERN", UPPER(TRIM('01_raw_data'!AD595))="INTERNSHIP"), "Intern", IF(OR(UPPER(TRIM('01_raw_data'!AD595))="PART TIME", UPPER(TRIM('01_raw_data'!AD595))="PART-TIME"), "Part Time")))), "Check")</f>
        <v>Full Time</v>
      </c>
      <c r="AF592">
        <f>IFERROR(IF(AND(VALUE('01_raw_data'!AE595)&gt;=0,VALUE('01_raw_data'!AE595)&lt;=100), VALUE('01_raw_data'!AE595), "Check"), "Check")</f>
        <v>54.2</v>
      </c>
    </row>
    <row r="593" spans="1:32" x14ac:dyDescent="0.2">
      <c r="A593" t="str">
        <f>"E"&amp;TEXT(VALUE(SUBSTITUTE(UPPER(TRIM('01_raw_data'!A596)),"E","")),"0000")</f>
        <v>E0592</v>
      </c>
      <c r="B593" t="str">
        <f>IF('01_raw_data'!B596="", "", PROPER(TRIM('01_raw_data'!B596)))</f>
        <v>Lucas Bernard</v>
      </c>
      <c r="C593" t="str">
        <f>_xlfn.XLOOKUP(PROPER(TRIM('01_raw_data'!C596)),'03_lookups'!$A$4:$A$9,'03_lookups'!$B$4:$B$9,"Needs Review")</f>
        <v>Male</v>
      </c>
      <c r="D593">
        <f>VALUE('01_raw_data'!D596)</f>
        <v>59</v>
      </c>
      <c r="E593" s="17">
        <f>IF(OR('01_raw_data'!E596="", LOWER(TRIM('01_raw_data'!E596))="not available"), "Missing", '01_raw_data'!E596)</f>
        <v>24307</v>
      </c>
      <c r="F593" t="str">
        <f t="shared" si="9"/>
        <v>Valid</v>
      </c>
      <c r="G593" t="str">
        <f>_xlfn.XLOOKUP(UPPER(TRIM('01_raw_data'!F596)),'04_departments'!A596:A651,'04_departments'!C596:C651,"Needs Review")</f>
        <v>Needs Review</v>
      </c>
      <c r="H593" t="str">
        <f>_xlfn.XLOOKUP('01_clean_data'!G593, '04_departments'!$C$5:$C$60,'04_departments'!$D$5:$D$60,"Needs Review")</f>
        <v>Needs Review</v>
      </c>
      <c r="I593" t="str">
        <f>PROPER(TRIM('01_raw_data'!H596))</f>
        <v>Support Specialist</v>
      </c>
      <c r="J593" t="str">
        <f>IFERROR(UPPER('01_raw_data'!I596), "")</f>
        <v>L3</v>
      </c>
      <c r="K593" t="str">
        <f>IFERROR(UPPER('01_raw_data'!J596), "")</f>
        <v>M005</v>
      </c>
      <c r="L593" t="str">
        <f>IFERROR(VLOOKUP(K593,'05_manager_mapping'!$A$5:$B$64,2), "Missing")</f>
        <v>Lucas Doyle</v>
      </c>
      <c r="M593" t="str">
        <f>IFERROR(_xlfn.XLOOKUP('01_raw_data'!L596,'06_location_master'!$B$5:$B$60,'06_location_master'!$C$5:$C$60), "Missing Location")</f>
        <v>Missing Location</v>
      </c>
      <c r="N593" t="str">
        <f>IFERROR(_xlfn.XLOOKUP(M593,'06_location_master'!$C$5:$C$60,'06_location_master'!$D$5:$D$60), "Missing Country")</f>
        <v>Missing Country</v>
      </c>
      <c r="O593" t="str">
        <f>IFERROR(_xlfn.XLOOKUP(M593,'06_location_master'!$C$5:$C$60,'06_location_master'!$E$5:$E$60), "Missing State")</f>
        <v>Missing State</v>
      </c>
      <c r="P593" s="17">
        <f>IFERROR(--'01_raw_data'!O596,"Missing Date")</f>
        <v>43924</v>
      </c>
      <c r="Q593" s="17" t="str">
        <f>IF(TRIM('01_raw_data'!P596)="","", IFERROR('01_raw_data'!P596, "check"))</f>
        <v/>
      </c>
      <c r="R593" t="str">
        <f>IFERROR(IF(OR(UPPER(TRIM('01_raw_data'!Q596))="A",UPPER(TRIM('01_raw_data'!Q596)="ACTVE"),UPPER(TRIM('01_raw_data'!Q596))="ACTIVE"), "Active", IF(OR(UPPER(TRIM('01_raw_data'!Q596)="INACTIVE"),UPPER(TRIM('01_raw_data'!Q596))="INACTVE"),"Inactive",IF(OR(UPPER(TRIM('01_raw_data'!Q596))="EXITED"), "Exited", IF(OR(UPPER(TRIM('01_raw_data'!Q596))="TERMINATED"), "Terminated", IF(OR(UPPER(TRIM('01_raw_data'!Q596))="LEFT"),"Left",IF(OR(UPPER(TRIM('01_raw_data'!Q596))="RESIGNED"),"Resigned")))))),"Check")</f>
        <v>Active</v>
      </c>
      <c r="S593" s="19">
        <f>IFERROR(IF(VALUE('01_raw_data'!R596)&gt;0,VALUE('01_raw_data'!R596),"Check"),"Check")</f>
        <v>64000</v>
      </c>
      <c r="T593" s="19">
        <f>IFERROR(IF(VALUE('01_raw_data'!S596)&gt;0, VALUE('01_raw_data'!S596), "Check"), "Check")</f>
        <v>3200</v>
      </c>
      <c r="U593">
        <f>IFERROR(VLOOKUP(UPPER(TRIM('01_raw_data'!T596)),'07_performance_master'!$A$5:$B$14,2,FALSE),"Check")</f>
        <v>3</v>
      </c>
      <c r="V593">
        <f>IFERROR(IF(VALUE('01_raw_data'!U596)&gt;0,VALUE('01_raw_data'!U596),"Check"),"Check")</f>
        <v>15</v>
      </c>
      <c r="W593">
        <f>IFERROR(IF(VALUE('01_raw_data'!V596)&gt;=0, VALUE('01_raw_data'!V596), "Check"), "Check")</f>
        <v>13</v>
      </c>
      <c r="X593">
        <f>IFERROR(IF(VALUE('01_raw_data'!W596)&gt;=0, VALUE('01_raw_data'!W596),"Check"), "Check")</f>
        <v>5</v>
      </c>
      <c r="Y593">
        <f>IFERROR(IF(AND(VALUE('01_raw_data'!X596)&gt;=0, VALUE('01_raw_data'!X596)&lt;=100), VALUE('01_raw_data'!X596), "Check"), "Check")</f>
        <v>63</v>
      </c>
      <c r="Z593" t="str">
        <f>IFERROR(IF(OR(UPPER(TRIM('01_raw_data'!Y596))="YES", UPPER(TRIM('01_raw_data'!Y596))="PROMOTED"),"Promoted", IF(OR(UPPER(TRIM('01_raw_data'!Y596))="NO",UPPER(TRIM('01_raw_data'!Y596))="NOT PROMOTED"), "Not Promoted", "Check")),"Check")</f>
        <v>Not Promoted</v>
      </c>
      <c r="AA593" t="str">
        <f>IFERROR(PROPER(TRIM('01_raw_data'!Z596)), "")</f>
        <v>Bachelor'S</v>
      </c>
      <c r="AB593" t="str">
        <f>IFERROR(PROPER(TRIM('01_raw_data'!AA596)),"")</f>
        <v>Indeed</v>
      </c>
      <c r="AC593" t="str">
        <f>IFERROR(IF(UPPER(TRIM('01_raw_data'!AB596))="HYBRID","Hybrid",IF(OR(UPPER(TRIM('01_raw_data'!AB596))="REMOTE",UPPER(TRIM('01_raw_data'!AB596))="WFH",UPPER(TRIM('01_raw_data'!AB596))="WORK FROM HOME"),"Remote",IF(OR(UPPER(TRIM('01_raw_data'!AB596))="ONSITE",UPPER(TRIM('01_raw_data'!AB596))="ON-SITE",UPPER(TRIM('01_raw_data'!AB596))="OFFICE"),"Office"))),"Check")</f>
        <v>Remote</v>
      </c>
      <c r="AD593" t="str">
        <f>IFERROR(VLOOKUP(UPPER(TRIM('01_raw_data'!AC596)),'09_cost_center'!$A$5:$E$19,1,FALSE), "Check")</f>
        <v>EU-CC202</v>
      </c>
      <c r="AE593" t="str">
        <f>IFERROR(IF(OR(UPPER(TRIM('01_raw_data'!AD596))="CONTRACT", UPPER(TRIM('01_raw_data'!AD596))="CONTRACTOR"), "Contract", IF(OR(PROPER(TRIM('01_raw_data'!AD596))="FTE", UPPER(TRIM('01_raw_data'!AD596))="FULL TIME", UPPER(TRIM('01_raw_data'!AD596))="FULL-TIME"), "Full Time", IF(OR(UPPER(TRIM('01_raw_data'!AD596))="INTERN", UPPER(TRIM('01_raw_data'!AD596))="INTERNSHIP"), "Intern", IF(OR(UPPER(TRIM('01_raw_data'!AD596))="PART TIME", UPPER(TRIM('01_raw_data'!AD596))="PART-TIME"), "Part Time")))), "Check")</f>
        <v>Full Time</v>
      </c>
      <c r="AF593">
        <f>IFERROR(IF(AND(VALUE('01_raw_data'!AE596)&gt;=0,VALUE('01_raw_data'!AE596)&lt;=100), VALUE('01_raw_data'!AE596), "Check"), "Check")</f>
        <v>60.3</v>
      </c>
    </row>
    <row r="594" spans="1:32" x14ac:dyDescent="0.2">
      <c r="A594" t="str">
        <f>"E"&amp;TEXT(VALUE(SUBSTITUTE(UPPER(TRIM('01_raw_data'!A597)),"E","")),"0000")</f>
        <v>E0593</v>
      </c>
      <c r="B594" t="str">
        <f>IF('01_raw_data'!B597="", "", PROPER(TRIM('01_raw_data'!B597)))</f>
        <v>Nathan Moreau</v>
      </c>
      <c r="C594" t="str">
        <f>_xlfn.XLOOKUP(PROPER(TRIM('01_raw_data'!C597)),'03_lookups'!$A$4:$A$9,'03_lookups'!$B$4:$B$9,"Needs Review")</f>
        <v>Male</v>
      </c>
      <c r="D594">
        <f>VALUE('01_raw_data'!D597)</f>
        <v>32</v>
      </c>
      <c r="E594" s="17">
        <f>IF(OR('01_raw_data'!E597="", LOWER(TRIM('01_raw_data'!E597))="not available"), "Missing", '01_raw_data'!E597)</f>
        <v>34233</v>
      </c>
      <c r="F594" t="str">
        <f t="shared" si="9"/>
        <v>Valid</v>
      </c>
      <c r="G594" t="str">
        <f>_xlfn.XLOOKUP(UPPER(TRIM('01_raw_data'!F597)),'04_departments'!A597:A652,'04_departments'!C597:C652,"Needs Review")</f>
        <v>Needs Review</v>
      </c>
      <c r="H594" t="str">
        <f>_xlfn.XLOOKUP('01_clean_data'!G594, '04_departments'!$C$5:$C$60,'04_departments'!$D$5:$D$60,"Needs Review")</f>
        <v>Needs Review</v>
      </c>
      <c r="I594" t="str">
        <f>PROPER(TRIM('01_raw_data'!H597))</f>
        <v>Platform Engineer</v>
      </c>
      <c r="J594" t="str">
        <f>IFERROR(UPPER('01_raw_data'!I597), "")</f>
        <v xml:space="preserve"> L5 </v>
      </c>
      <c r="K594" t="str">
        <f>IFERROR(UPPER('01_raw_data'!J597), "")</f>
        <v>M001</v>
      </c>
      <c r="L594" t="str">
        <f>IFERROR(VLOOKUP(K594,'05_manager_mapping'!$A$5:$B$64,2), "Missing")</f>
        <v>Milan Leroy</v>
      </c>
      <c r="M594" t="str">
        <f>IFERROR(_xlfn.XLOOKUP('01_raw_data'!L597,'06_location_master'!$B$5:$B$60,'06_location_master'!$C$5:$C$60), "Missing Location")</f>
        <v>Madrid</v>
      </c>
      <c r="N594" t="str">
        <f>IFERROR(_xlfn.XLOOKUP(M594,'06_location_master'!$C$5:$C$60,'06_location_master'!$D$5:$D$60), "Missing Country")</f>
        <v>Spain</v>
      </c>
      <c r="O594" t="str">
        <f>IFERROR(_xlfn.XLOOKUP(M594,'06_location_master'!$C$5:$C$60,'06_location_master'!$E$5:$E$60), "Missing State")</f>
        <v>Community of Madrid</v>
      </c>
      <c r="P594" s="17">
        <f>IFERROR(--'01_raw_data'!O597,"Missing Date")</f>
        <v>45632</v>
      </c>
      <c r="Q594" s="17" t="str">
        <f>IF(TRIM('01_raw_data'!P597)="","", IFERROR('01_raw_data'!P597, "check"))</f>
        <v/>
      </c>
      <c r="R594" t="str">
        <f>IFERROR(IF(OR(UPPER(TRIM('01_raw_data'!Q597))="A",UPPER(TRIM('01_raw_data'!Q597)="ACTVE"),UPPER(TRIM('01_raw_data'!Q597))="ACTIVE"), "Active", IF(OR(UPPER(TRIM('01_raw_data'!Q597)="INACTIVE"),UPPER(TRIM('01_raw_data'!Q597))="INACTVE"),"Inactive",IF(OR(UPPER(TRIM('01_raw_data'!Q597))="EXITED"), "Exited", IF(OR(UPPER(TRIM('01_raw_data'!Q597))="TERMINATED"), "Terminated", IF(OR(UPPER(TRIM('01_raw_data'!Q597))="LEFT"),"Left",IF(OR(UPPER(TRIM('01_raw_data'!Q597))="RESIGNED"),"Resigned")))))),"Check")</f>
        <v>Active</v>
      </c>
      <c r="S594" s="19">
        <f>IFERROR(IF(VALUE('01_raw_data'!R597)&gt;0,VALUE('01_raw_data'!R597),"Check"),"Check")</f>
        <v>121000</v>
      </c>
      <c r="T594" s="19">
        <f>IFERROR(IF(VALUE('01_raw_data'!S597)&gt;0, VALUE('01_raw_data'!S597), "Check"), "Check")</f>
        <v>7300</v>
      </c>
      <c r="U594">
        <f>IFERROR(VLOOKUP(UPPER(TRIM('01_raw_data'!T597)),'07_performance_master'!$A$5:$B$14,2,FALSE),"Check")</f>
        <v>3</v>
      </c>
      <c r="V594">
        <f>IFERROR(IF(VALUE('01_raw_data'!U597)&gt;0,VALUE('01_raw_data'!U597),"Check"),"Check")</f>
        <v>25</v>
      </c>
      <c r="W594" t="str">
        <f>IFERROR(IF(VALUE('01_raw_data'!V597)&gt;=0, VALUE('01_raw_data'!V597), "Check"), "Check")</f>
        <v>Check</v>
      </c>
      <c r="X594">
        <f>IFERROR(IF(VALUE('01_raw_data'!W597)&gt;=0, VALUE('01_raw_data'!W597),"Check"), "Check")</f>
        <v>23</v>
      </c>
      <c r="Y594">
        <f>IFERROR(IF(AND(VALUE('01_raw_data'!X597)&gt;=0, VALUE('01_raw_data'!X597)&lt;=100), VALUE('01_raw_data'!X597), "Check"), "Check")</f>
        <v>58</v>
      </c>
      <c r="Z594" t="str">
        <f>IFERROR(IF(OR(UPPER(TRIM('01_raw_data'!Y597))="YES", UPPER(TRIM('01_raw_data'!Y597))="PROMOTED"),"Promoted", IF(OR(UPPER(TRIM('01_raw_data'!Y597))="NO",UPPER(TRIM('01_raw_data'!Y597))="NOT PROMOTED"), "Not Promoted", "Check")),"Check")</f>
        <v>Not Promoted</v>
      </c>
      <c r="AA594" t="str">
        <f>IFERROR(PROPER(TRIM('01_raw_data'!Z597)), "")</f>
        <v>Diploma</v>
      </c>
      <c r="AB594" t="str">
        <f>IFERROR(PROPER(TRIM('01_raw_data'!AA597)),"")</f>
        <v>Employee Referral</v>
      </c>
      <c r="AC594" t="str">
        <f>IFERROR(IF(UPPER(TRIM('01_raw_data'!AB597))="HYBRID","Hybrid",IF(OR(UPPER(TRIM('01_raw_data'!AB597))="REMOTE",UPPER(TRIM('01_raw_data'!AB597))="WFH",UPPER(TRIM('01_raw_data'!AB597))="WORK FROM HOME"),"Remote",IF(OR(UPPER(TRIM('01_raw_data'!AB597))="ONSITE",UPPER(TRIM('01_raw_data'!AB597))="ON-SITE",UPPER(TRIM('01_raw_data'!AB597))="OFFICE"),"Office"))),"Check")</f>
        <v>Hybrid</v>
      </c>
      <c r="AD594" t="str">
        <f>IFERROR(VLOOKUP(UPPER(TRIM('01_raw_data'!AC597)),'09_cost_center'!$A$5:$E$19,1,FALSE), "Check")</f>
        <v>EU-CC101</v>
      </c>
      <c r="AE594" t="str">
        <f>IFERROR(IF(OR(UPPER(TRIM('01_raw_data'!AD597))="CONTRACT", UPPER(TRIM('01_raw_data'!AD597))="CONTRACTOR"), "Contract", IF(OR(PROPER(TRIM('01_raw_data'!AD597))="FTE", UPPER(TRIM('01_raw_data'!AD597))="FULL TIME", UPPER(TRIM('01_raw_data'!AD597))="FULL-TIME"), "Full Time", IF(OR(UPPER(TRIM('01_raw_data'!AD597))="INTERN", UPPER(TRIM('01_raw_data'!AD597))="INTERNSHIP"), "Intern", IF(OR(UPPER(TRIM('01_raw_data'!AD597))="PART TIME", UPPER(TRIM('01_raw_data'!AD597))="PART-TIME"), "Part Time")))), "Check")</f>
        <v>Full Time</v>
      </c>
      <c r="AF594">
        <f>IFERROR(IF(AND(VALUE('01_raw_data'!AE597)&gt;=0,VALUE('01_raw_data'!AE597)&lt;=100), VALUE('01_raw_data'!AE597), "Check"), "Check")</f>
        <v>53.5</v>
      </c>
    </row>
    <row r="595" spans="1:32" x14ac:dyDescent="0.2">
      <c r="A595" t="str">
        <f>"E"&amp;TEXT(VALUE(SUBSTITUTE(UPPER(TRIM('01_raw_data'!A598)),"E","")),"0000")</f>
        <v>E0594</v>
      </c>
      <c r="B595" t="str">
        <f>IF('01_raw_data'!B598="", "", PROPER(TRIM('01_raw_data'!B598)))</f>
        <v>Daniela Meyer</v>
      </c>
      <c r="C595" t="str">
        <f>_xlfn.XLOOKUP(PROPER(TRIM('01_raw_data'!C598)),'03_lookups'!$A$4:$A$9,'03_lookups'!$B$4:$B$9,"Needs Review")</f>
        <v>Female</v>
      </c>
      <c r="D595">
        <f>VALUE('01_raw_data'!D598)</f>
        <v>57</v>
      </c>
      <c r="E595" s="17">
        <f>IF(OR('01_raw_data'!E598="", LOWER(TRIM('01_raw_data'!E598))="not available"), "Missing", '01_raw_data'!E598)</f>
        <v>25180</v>
      </c>
      <c r="F595" t="str">
        <f t="shared" si="9"/>
        <v>Valid</v>
      </c>
      <c r="G595" t="str">
        <f>_xlfn.XLOOKUP(UPPER(TRIM('01_raw_data'!F598)),'04_departments'!A598:A653,'04_departments'!C598:C653,"Needs Review")</f>
        <v>Needs Review</v>
      </c>
      <c r="H595" t="str">
        <f>_xlfn.XLOOKUP('01_clean_data'!G595, '04_departments'!$C$5:$C$60,'04_departments'!$D$5:$D$60,"Needs Review")</f>
        <v>Needs Review</v>
      </c>
      <c r="I595" t="str">
        <f>PROPER(TRIM('01_raw_data'!H598))</f>
        <v>Systems Administrator</v>
      </c>
      <c r="J595" t="str">
        <f>IFERROR(UPPER('01_raw_data'!I598), "")</f>
        <v>L2</v>
      </c>
      <c r="K595" t="str">
        <f>IFERROR(UPPER('01_raw_data'!J598), "")</f>
        <v>M022</v>
      </c>
      <c r="L595" t="str">
        <f>IFERROR(VLOOKUP(K595,'05_manager_mapping'!$A$5:$B$64,2), "Missing")</f>
        <v>Lucas Ryan</v>
      </c>
      <c r="M595" t="str">
        <f>IFERROR(_xlfn.XLOOKUP('01_raw_data'!L598,'06_location_master'!$B$5:$B$60,'06_location_master'!$C$5:$C$60), "Missing Location")</f>
        <v>Missing Location</v>
      </c>
      <c r="N595" t="str">
        <f>IFERROR(_xlfn.XLOOKUP(M595,'06_location_master'!$C$5:$C$60,'06_location_master'!$D$5:$D$60), "Missing Country")</f>
        <v>Missing Country</v>
      </c>
      <c r="O595" t="str">
        <f>IFERROR(_xlfn.XLOOKUP(M595,'06_location_master'!$C$5:$C$60,'06_location_master'!$E$5:$E$60), "Missing State")</f>
        <v>Missing State</v>
      </c>
      <c r="P595" s="17" t="str">
        <f>IFERROR(--'01_raw_data'!O598,"Missing Date")</f>
        <v>Missing Date</v>
      </c>
      <c r="Q595" s="17" t="str">
        <f>IF(TRIM('01_raw_data'!P598)="","", IFERROR('01_raw_data'!P598, "check"))</f>
        <v/>
      </c>
      <c r="R595" t="str">
        <f>IFERROR(IF(OR(UPPER(TRIM('01_raw_data'!Q598))="A",UPPER(TRIM('01_raw_data'!Q598)="ACTVE"),UPPER(TRIM('01_raw_data'!Q598))="ACTIVE"), "Active", IF(OR(UPPER(TRIM('01_raw_data'!Q598)="INACTIVE"),UPPER(TRIM('01_raw_data'!Q598))="INACTVE"),"Inactive",IF(OR(UPPER(TRIM('01_raw_data'!Q598))="EXITED"), "Exited", IF(OR(UPPER(TRIM('01_raw_data'!Q598))="TERMINATED"), "Terminated", IF(OR(UPPER(TRIM('01_raw_data'!Q598))="LEFT"),"Left",IF(OR(UPPER(TRIM('01_raw_data'!Q598))="RESIGNED"),"Resigned")))))),"Check")</f>
        <v>Active</v>
      </c>
      <c r="S595" s="19">
        <f>IFERROR(IF(VALUE('01_raw_data'!R598)&gt;0,VALUE('01_raw_data'!R598),"Check"),"Check")</f>
        <v>42000</v>
      </c>
      <c r="T595" s="19">
        <f>IFERROR(IF(VALUE('01_raw_data'!S598)&gt;0, VALUE('01_raw_data'!S598), "Check"), "Check")</f>
        <v>2100</v>
      </c>
      <c r="U595">
        <f>IFERROR(VLOOKUP(UPPER(TRIM('01_raw_data'!T598)),'07_performance_master'!$A$5:$B$14,2,FALSE),"Check")</f>
        <v>3</v>
      </c>
      <c r="V595">
        <f>IFERROR(IF(VALUE('01_raw_data'!U598)&gt;0,VALUE('01_raw_data'!U598),"Check"),"Check")</f>
        <v>33</v>
      </c>
      <c r="W595">
        <f>IFERROR(IF(VALUE('01_raw_data'!V598)&gt;=0, VALUE('01_raw_data'!V598), "Check"), "Check")</f>
        <v>10</v>
      </c>
      <c r="X595">
        <f>IFERROR(IF(VALUE('01_raw_data'!W598)&gt;=0, VALUE('01_raw_data'!W598),"Check"), "Check")</f>
        <v>17</v>
      </c>
      <c r="Y595">
        <f>IFERROR(IF(AND(VALUE('01_raw_data'!X598)&gt;=0, VALUE('01_raw_data'!X598)&lt;=100), VALUE('01_raw_data'!X598), "Check"), "Check")</f>
        <v>75</v>
      </c>
      <c r="Z595" t="str">
        <f>IFERROR(IF(OR(UPPER(TRIM('01_raw_data'!Y598))="YES", UPPER(TRIM('01_raw_data'!Y598))="PROMOTED"),"Promoted", IF(OR(UPPER(TRIM('01_raw_data'!Y598))="NO",UPPER(TRIM('01_raw_data'!Y598))="NOT PROMOTED"), "Not Promoted", "Check")),"Check")</f>
        <v>Not Promoted</v>
      </c>
      <c r="AA595" t="str">
        <f>IFERROR(PROPER(TRIM('01_raw_data'!Z598)), "")</f>
        <v>Master'S</v>
      </c>
      <c r="AB595" t="str">
        <f>IFERROR(PROPER(TRIM('01_raw_data'!AA598)),"")</f>
        <v>University Hiring</v>
      </c>
      <c r="AC595" t="str">
        <f>IFERROR(IF(UPPER(TRIM('01_raw_data'!AB598))="HYBRID","Hybrid",IF(OR(UPPER(TRIM('01_raw_data'!AB598))="REMOTE",UPPER(TRIM('01_raw_data'!AB598))="WFH",UPPER(TRIM('01_raw_data'!AB598))="WORK FROM HOME"),"Remote",IF(OR(UPPER(TRIM('01_raw_data'!AB598))="ONSITE",UPPER(TRIM('01_raw_data'!AB598))="ON-SITE",UPPER(TRIM('01_raw_data'!AB598))="OFFICE"),"Office"))),"Check")</f>
        <v>Remote</v>
      </c>
      <c r="AD595" t="str">
        <f>IFERROR(VLOOKUP(UPPER(TRIM('01_raw_data'!AC598)),'09_cost_center'!$A$5:$E$19,1,FALSE), "Check")</f>
        <v>EU-CC104</v>
      </c>
      <c r="AE595" t="str">
        <f>IFERROR(IF(OR(UPPER(TRIM('01_raw_data'!AD598))="CONTRACT", UPPER(TRIM('01_raw_data'!AD598))="CONTRACTOR"), "Contract", IF(OR(PROPER(TRIM('01_raw_data'!AD598))="FTE", UPPER(TRIM('01_raw_data'!AD598))="FULL TIME", UPPER(TRIM('01_raw_data'!AD598))="FULL-TIME"), "Full Time", IF(OR(UPPER(TRIM('01_raw_data'!AD598))="INTERN", UPPER(TRIM('01_raw_data'!AD598))="INTERNSHIP"), "Intern", IF(OR(UPPER(TRIM('01_raw_data'!AD598))="PART TIME", UPPER(TRIM('01_raw_data'!AD598))="PART-TIME"), "Part Time")))), "Check")</f>
        <v>Contract</v>
      </c>
      <c r="AF595">
        <f>IFERROR(IF(AND(VALUE('01_raw_data'!AE598)&gt;=0,VALUE('01_raw_data'!AE598)&lt;=100), VALUE('01_raw_data'!AE598), "Check"), "Check")</f>
        <v>63</v>
      </c>
    </row>
    <row r="596" spans="1:32" x14ac:dyDescent="0.2">
      <c r="A596" t="str">
        <f>"E"&amp;TEXT(VALUE(SUBSTITUTE(UPPER(TRIM('01_raw_data'!A599)),"E","")),"0000")</f>
        <v>E0595</v>
      </c>
      <c r="B596" t="str">
        <f>IF('01_raw_data'!B599="", "", PROPER(TRIM('01_raw_data'!B599)))</f>
        <v>Liam Smit</v>
      </c>
      <c r="C596" t="str">
        <f>_xlfn.XLOOKUP(PROPER(TRIM('01_raw_data'!C599)),'03_lookups'!$A$4:$A$9,'03_lookups'!$B$4:$B$9,"Needs Review")</f>
        <v>Male</v>
      </c>
      <c r="D596">
        <f>VALUE('01_raw_data'!D599)</f>
        <v>51</v>
      </c>
      <c r="E596" s="17">
        <f>IF(OR('01_raw_data'!E599="", LOWER(TRIM('01_raw_data'!E599))="not available"), "Missing", '01_raw_data'!E599)</f>
        <v>27470</v>
      </c>
      <c r="F596" t="str">
        <f t="shared" si="9"/>
        <v>Valid</v>
      </c>
      <c r="G596" t="str">
        <f>_xlfn.XLOOKUP(UPPER(TRIM('01_raw_data'!F599)),'04_departments'!A599:A654,'04_departments'!C599:C654,"Needs Review")</f>
        <v>Needs Review</v>
      </c>
      <c r="H596" t="str">
        <f>_xlfn.XLOOKUP('01_clean_data'!G596, '04_departments'!$C$5:$C$60,'04_departments'!$D$5:$D$60,"Needs Review")</f>
        <v>Needs Review</v>
      </c>
      <c r="I596" t="str">
        <f>PROPER(TRIM('01_raw_data'!H599))</f>
        <v>Systems Administrator</v>
      </c>
      <c r="J596" t="str">
        <f>IFERROR(UPPER('01_raw_data'!I599), "")</f>
        <v>L4</v>
      </c>
      <c r="K596" t="str">
        <f>IFERROR(UPPER('01_raw_data'!J599), "")</f>
        <v>M045</v>
      </c>
      <c r="L596" t="str">
        <f>IFERROR(VLOOKUP(K596,'05_manager_mapping'!$A$5:$B$64,2), "Missing")</f>
        <v>Bram Robert</v>
      </c>
      <c r="M596" t="str">
        <f>IFERROR(_xlfn.XLOOKUP('01_raw_data'!L599,'06_location_master'!$B$5:$B$60,'06_location_master'!$C$5:$C$60), "Missing Location")</f>
        <v>Warsaw</v>
      </c>
      <c r="N596" t="str">
        <f>IFERROR(_xlfn.XLOOKUP(M596,'06_location_master'!$C$5:$C$60,'06_location_master'!$D$5:$D$60), "Missing Country")</f>
        <v>Poland</v>
      </c>
      <c r="O596" t="str">
        <f>IFERROR(_xlfn.XLOOKUP(M596,'06_location_master'!$C$5:$C$60,'06_location_master'!$E$5:$E$60), "Missing State")</f>
        <v>Masovian</v>
      </c>
      <c r="P596" s="17">
        <f>IFERROR(--'01_raw_data'!O599,"Missing Date")</f>
        <v>42556</v>
      </c>
      <c r="Q596" s="17">
        <f>IF(TRIM('01_raw_data'!P599)="","", IFERROR('01_raw_data'!P599, "check"))</f>
        <v>44533</v>
      </c>
      <c r="R596" t="str">
        <f>IFERROR(IF(OR(UPPER(TRIM('01_raw_data'!Q599))="A",UPPER(TRIM('01_raw_data'!Q599)="ACTVE"),UPPER(TRIM('01_raw_data'!Q599))="ACTIVE"), "Active", IF(OR(UPPER(TRIM('01_raw_data'!Q599)="INACTIVE"),UPPER(TRIM('01_raw_data'!Q599))="INACTVE"),"Inactive",IF(OR(UPPER(TRIM('01_raw_data'!Q599))="EXITED"), "Exited", IF(OR(UPPER(TRIM('01_raw_data'!Q599))="TERMINATED"), "Terminated", IF(OR(UPPER(TRIM('01_raw_data'!Q599))="LEFT"),"Left",IF(OR(UPPER(TRIM('01_raw_data'!Q599))="RESIGNED"),"Resigned")))))),"Check")</f>
        <v>Left</v>
      </c>
      <c r="S596" s="19">
        <f>IFERROR(IF(VALUE('01_raw_data'!R599)&gt;0,VALUE('01_raw_data'!R599),"Check"),"Check")</f>
        <v>79000</v>
      </c>
      <c r="T596" s="19">
        <f>IFERROR(IF(VALUE('01_raw_data'!S599)&gt;0, VALUE('01_raw_data'!S599), "Check"), "Check")</f>
        <v>4000</v>
      </c>
      <c r="U596">
        <f>IFERROR(VLOOKUP(UPPER(TRIM('01_raw_data'!T599)),'07_performance_master'!$A$5:$B$14,2,FALSE),"Check")</f>
        <v>3</v>
      </c>
      <c r="V596">
        <f>IFERROR(IF(VALUE('01_raw_data'!U599)&gt;0,VALUE('01_raw_data'!U599),"Check"),"Check")</f>
        <v>5</v>
      </c>
      <c r="W596">
        <f>IFERROR(IF(VALUE('01_raw_data'!V599)&gt;=0, VALUE('01_raw_data'!V599), "Check"), "Check")</f>
        <v>11</v>
      </c>
      <c r="X596">
        <f>IFERROR(IF(VALUE('01_raw_data'!W599)&gt;=0, VALUE('01_raw_data'!W599),"Check"), "Check")</f>
        <v>19</v>
      </c>
      <c r="Y596">
        <f>IFERROR(IF(AND(VALUE('01_raw_data'!X599)&gt;=0, VALUE('01_raw_data'!X599)&lt;=100), VALUE('01_raw_data'!X599), "Check"), "Check")</f>
        <v>46</v>
      </c>
      <c r="Z596" t="str">
        <f>IFERROR(IF(OR(UPPER(TRIM('01_raw_data'!Y599))="YES", UPPER(TRIM('01_raw_data'!Y599))="PROMOTED"),"Promoted", IF(OR(UPPER(TRIM('01_raw_data'!Y599))="NO",UPPER(TRIM('01_raw_data'!Y599))="NOT PROMOTED"), "Not Promoted", "Check")),"Check")</f>
        <v>Not Promoted</v>
      </c>
      <c r="AA596" t="str">
        <f>IFERROR(PROPER(TRIM('01_raw_data'!Z599)), "")</f>
        <v>Master'S</v>
      </c>
      <c r="AB596" t="str">
        <f>IFERROR(PROPER(TRIM('01_raw_data'!AA599)),"")</f>
        <v>Agency</v>
      </c>
      <c r="AC596" t="str">
        <f>IFERROR(IF(UPPER(TRIM('01_raw_data'!AB599))="HYBRID","Hybrid",IF(OR(UPPER(TRIM('01_raw_data'!AB599))="REMOTE",UPPER(TRIM('01_raw_data'!AB599))="WFH",UPPER(TRIM('01_raw_data'!AB599))="WORK FROM HOME"),"Remote",IF(OR(UPPER(TRIM('01_raw_data'!AB599))="ONSITE",UPPER(TRIM('01_raw_data'!AB599))="ON-SITE",UPPER(TRIM('01_raw_data'!AB599))="OFFICE"),"Office"))),"Check")</f>
        <v>Remote</v>
      </c>
      <c r="AD596" t="str">
        <f>IFERROR(VLOOKUP(UPPER(TRIM('01_raw_data'!AC599)),'09_cost_center'!$A$5:$E$19,1,FALSE), "Check")</f>
        <v>EU-CC104</v>
      </c>
      <c r="AE596" t="str">
        <f>IFERROR(IF(OR(UPPER(TRIM('01_raw_data'!AD599))="CONTRACT", UPPER(TRIM('01_raw_data'!AD599))="CONTRACTOR"), "Contract", IF(OR(PROPER(TRIM('01_raw_data'!AD599))="FTE", UPPER(TRIM('01_raw_data'!AD599))="FULL TIME", UPPER(TRIM('01_raw_data'!AD599))="FULL-TIME"), "Full Time", IF(OR(UPPER(TRIM('01_raw_data'!AD599))="INTERN", UPPER(TRIM('01_raw_data'!AD599))="INTERNSHIP"), "Intern", IF(OR(UPPER(TRIM('01_raw_data'!AD599))="PART TIME", UPPER(TRIM('01_raw_data'!AD599))="PART-TIME"), "Part Time")))), "Check")</f>
        <v>Full Time</v>
      </c>
      <c r="AF596">
        <f>IFERROR(IF(AND(VALUE('01_raw_data'!AE599)&gt;=0,VALUE('01_raw_data'!AE599)&lt;=100), VALUE('01_raw_data'!AE599), "Check"), "Check")</f>
        <v>44.8</v>
      </c>
    </row>
    <row r="597" spans="1:32" x14ac:dyDescent="0.2">
      <c r="A597" t="str">
        <f>"E"&amp;TEXT(VALUE(SUBSTITUTE(UPPER(TRIM('01_raw_data'!A600)),"E","")),"0000")</f>
        <v>E0596</v>
      </c>
      <c r="B597" t="str">
        <f>IF('01_raw_data'!B600="", "", PROPER(TRIM('01_raw_data'!B600)))</f>
        <v>Francesco Martins</v>
      </c>
      <c r="C597" t="str">
        <f>_xlfn.XLOOKUP(PROPER(TRIM('01_raw_data'!C600)),'03_lookups'!$A$4:$A$9,'03_lookups'!$B$4:$B$9,"Needs Review")</f>
        <v>Male</v>
      </c>
      <c r="D597">
        <f>VALUE('01_raw_data'!D600)</f>
        <v>48</v>
      </c>
      <c r="E597" s="17">
        <f>IF(OR('01_raw_data'!E600="", LOWER(TRIM('01_raw_data'!E600))="not available"), "Missing", '01_raw_data'!E600)</f>
        <v>28570</v>
      </c>
      <c r="F597" t="str">
        <f t="shared" si="9"/>
        <v>Valid</v>
      </c>
      <c r="G597" t="str">
        <f>_xlfn.XLOOKUP(UPPER(TRIM('01_raw_data'!F600)),'04_departments'!A600:A655,'04_departments'!C600:C655,"Needs Review")</f>
        <v>Needs Review</v>
      </c>
      <c r="H597" t="str">
        <f>_xlfn.XLOOKUP('01_clean_data'!G597, '04_departments'!$C$5:$C$60,'04_departments'!$D$5:$D$60,"Needs Review")</f>
        <v>Needs Review</v>
      </c>
      <c r="I597" t="str">
        <f>PROPER(TRIM('01_raw_data'!H600))</f>
        <v>Customer Success Manager</v>
      </c>
      <c r="J597" t="str">
        <f>IFERROR(UPPER('01_raw_data'!I600), "")</f>
        <v>L3</v>
      </c>
      <c r="K597" t="str">
        <f>IFERROR(UPPER('01_raw_data'!J600), "")</f>
        <v>M032</v>
      </c>
      <c r="L597" t="str">
        <f>IFERROR(VLOOKUP(K597,'05_manager_mapping'!$A$5:$B$64,2), "Missing")</f>
        <v>Hannah Wagner</v>
      </c>
      <c r="M597" t="str">
        <f>IFERROR(_xlfn.XLOOKUP('01_raw_data'!L600,'06_location_master'!$B$5:$B$60,'06_location_master'!$C$5:$C$60), "Missing Location")</f>
        <v>Missing Location</v>
      </c>
      <c r="N597" t="str">
        <f>IFERROR(_xlfn.XLOOKUP(M597,'06_location_master'!$C$5:$C$60,'06_location_master'!$D$5:$D$60), "Missing Country")</f>
        <v>Missing Country</v>
      </c>
      <c r="O597" t="str">
        <f>IFERROR(_xlfn.XLOOKUP(M597,'06_location_master'!$C$5:$C$60,'06_location_master'!$E$5:$E$60), "Missing State")</f>
        <v>Missing State</v>
      </c>
      <c r="P597" s="17">
        <f>IFERROR(--'01_raw_data'!O600,"Missing Date")</f>
        <v>45781</v>
      </c>
      <c r="Q597" s="17" t="str">
        <f>IF(TRIM('01_raw_data'!P600)="","", IFERROR('01_raw_data'!P600, "check"))</f>
        <v/>
      </c>
      <c r="R597" t="str">
        <f>IFERROR(IF(OR(UPPER(TRIM('01_raw_data'!Q600))="A",UPPER(TRIM('01_raw_data'!Q600)="ACTVE"),UPPER(TRIM('01_raw_data'!Q600))="ACTIVE"), "Active", IF(OR(UPPER(TRIM('01_raw_data'!Q600)="INACTIVE"),UPPER(TRIM('01_raw_data'!Q600))="INACTVE"),"Inactive",IF(OR(UPPER(TRIM('01_raw_data'!Q600))="EXITED"), "Exited", IF(OR(UPPER(TRIM('01_raw_data'!Q600))="TERMINATED"), "Terminated", IF(OR(UPPER(TRIM('01_raw_data'!Q600))="LEFT"),"Left",IF(OR(UPPER(TRIM('01_raw_data'!Q600))="RESIGNED"),"Resigned")))))),"Check")</f>
        <v>Active</v>
      </c>
      <c r="S597" s="19">
        <f>IFERROR(IF(VALUE('01_raw_data'!R600)&gt;0,VALUE('01_raw_data'!R600),"Check"),"Check")</f>
        <v>82000</v>
      </c>
      <c r="T597" s="19">
        <f>IFERROR(IF(VALUE('01_raw_data'!S600)&gt;0, VALUE('01_raw_data'!S600), "Check"), "Check")</f>
        <v>4100</v>
      </c>
      <c r="U597">
        <f>IFERROR(VLOOKUP(UPPER(TRIM('01_raw_data'!T600)),'07_performance_master'!$A$5:$B$14,2,FALSE),"Check")</f>
        <v>3</v>
      </c>
      <c r="V597">
        <f>IFERROR(IF(VALUE('01_raw_data'!U600)&gt;0,VALUE('01_raw_data'!U600),"Check"),"Check")</f>
        <v>16</v>
      </c>
      <c r="W597">
        <f>IFERROR(IF(VALUE('01_raw_data'!V600)&gt;=0, VALUE('01_raw_data'!V600), "Check"), "Check")</f>
        <v>19</v>
      </c>
      <c r="X597">
        <f>IFERROR(IF(VALUE('01_raw_data'!W600)&gt;=0, VALUE('01_raw_data'!W600),"Check"), "Check")</f>
        <v>12</v>
      </c>
      <c r="Y597">
        <f>IFERROR(IF(AND(VALUE('01_raw_data'!X600)&gt;=0, VALUE('01_raw_data'!X600)&lt;=100), VALUE('01_raw_data'!X600), "Check"), "Check")</f>
        <v>66</v>
      </c>
      <c r="Z597" t="str">
        <f>IFERROR(IF(OR(UPPER(TRIM('01_raw_data'!Y600))="YES", UPPER(TRIM('01_raw_data'!Y600))="PROMOTED"),"Promoted", IF(OR(UPPER(TRIM('01_raw_data'!Y600))="NO",UPPER(TRIM('01_raw_data'!Y600))="NOT PROMOTED"), "Not Promoted", "Check")),"Check")</f>
        <v>Not Promoted</v>
      </c>
      <c r="AA597" t="str">
        <f>IFERROR(PROPER(TRIM('01_raw_data'!Z600)), "")</f>
        <v>Bachelor'S</v>
      </c>
      <c r="AB597" t="str">
        <f>IFERROR(PROPER(TRIM('01_raw_data'!AA600)),"")</f>
        <v>Indeed</v>
      </c>
      <c r="AC597" t="str">
        <f>IFERROR(IF(UPPER(TRIM('01_raw_data'!AB600))="HYBRID","Hybrid",IF(OR(UPPER(TRIM('01_raw_data'!AB600))="REMOTE",UPPER(TRIM('01_raw_data'!AB600))="WFH",UPPER(TRIM('01_raw_data'!AB600))="WORK FROM HOME"),"Remote",IF(OR(UPPER(TRIM('01_raw_data'!AB600))="ONSITE",UPPER(TRIM('01_raw_data'!AB600))="ON-SITE",UPPER(TRIM('01_raw_data'!AB600))="OFFICE"),"Office"))),"Check")</f>
        <v>Hybrid</v>
      </c>
      <c r="AD597" t="str">
        <f>IFERROR(VLOOKUP(UPPER(TRIM('01_raw_data'!AC600)),'09_cost_center'!$A$5:$E$19,1,FALSE), "Check")</f>
        <v>EU-CC202</v>
      </c>
      <c r="AE597" t="str">
        <f>IFERROR(IF(OR(UPPER(TRIM('01_raw_data'!AD600))="CONTRACT", UPPER(TRIM('01_raw_data'!AD600))="CONTRACTOR"), "Contract", IF(OR(PROPER(TRIM('01_raw_data'!AD600))="FTE", UPPER(TRIM('01_raw_data'!AD600))="FULL TIME", UPPER(TRIM('01_raw_data'!AD600))="FULL-TIME"), "Full Time", IF(OR(UPPER(TRIM('01_raw_data'!AD600))="INTERN", UPPER(TRIM('01_raw_data'!AD600))="INTERNSHIP"), "Intern", IF(OR(UPPER(TRIM('01_raw_data'!AD600))="PART TIME", UPPER(TRIM('01_raw_data'!AD600))="PART-TIME"), "Part Time")))), "Check")</f>
        <v>Full Time</v>
      </c>
      <c r="AF597">
        <f>IFERROR(IF(AND(VALUE('01_raw_data'!AE600)&gt;=0,VALUE('01_raw_data'!AE600)&lt;=100), VALUE('01_raw_data'!AE600), "Check"), "Check")</f>
        <v>58.1</v>
      </c>
    </row>
    <row r="598" spans="1:32" x14ac:dyDescent="0.2">
      <c r="A598" t="str">
        <f>"E"&amp;TEXT(VALUE(SUBSTITUTE(UPPER(TRIM('01_raw_data'!A601)),"E","")),"0000")</f>
        <v>E0597</v>
      </c>
      <c r="B598" t="str">
        <f>IF('01_raw_data'!B601="", "", PROPER(TRIM('01_raw_data'!B601)))</f>
        <v>Lea Walsh</v>
      </c>
      <c r="C598" t="str">
        <f>_xlfn.XLOOKUP(PROPER(TRIM('01_raw_data'!C601)),'03_lookups'!$A$4:$A$9,'03_lookups'!$B$4:$B$9,"Needs Review")</f>
        <v>Female</v>
      </c>
      <c r="D598">
        <f>VALUE('01_raw_data'!D601)</f>
        <v>47</v>
      </c>
      <c r="E598" s="17">
        <f>IF(OR('01_raw_data'!E601="", LOWER(TRIM('01_raw_data'!E601))="not available"), "Missing", '01_raw_data'!E601)</f>
        <v>28895</v>
      </c>
      <c r="F598" t="str">
        <f t="shared" si="9"/>
        <v>Valid</v>
      </c>
      <c r="G598" t="str">
        <f>_xlfn.XLOOKUP(UPPER(TRIM('01_raw_data'!F601)),'04_departments'!A601:A656,'04_departments'!C601:C656,"Needs Review")</f>
        <v>Needs Review</v>
      </c>
      <c r="H598" t="str">
        <f>_xlfn.XLOOKUP('01_clean_data'!G598, '04_departments'!$C$5:$C$60,'04_departments'!$D$5:$D$60,"Needs Review")</f>
        <v>Needs Review</v>
      </c>
      <c r="I598" t="str">
        <f>PROPER(TRIM('01_raw_data'!H601))</f>
        <v>Frontend Engineer</v>
      </c>
      <c r="J598" t="str">
        <f>IFERROR(UPPER('01_raw_data'!I601), "")</f>
        <v xml:space="preserve"> L5 </v>
      </c>
      <c r="K598" t="str">
        <f>IFERROR(UPPER('01_raw_data'!J601), "")</f>
        <v>M039</v>
      </c>
      <c r="L598" t="str">
        <f>IFERROR(VLOOKUP(K598,'05_manager_mapping'!$A$5:$B$64,2), "Missing")</f>
        <v>Freya Martinez</v>
      </c>
      <c r="M598" t="str">
        <f>IFERROR(_xlfn.XLOOKUP('01_raw_data'!L601,'06_location_master'!$B$5:$B$60,'06_location_master'!$C$5:$C$60), "Missing Location")</f>
        <v>Amsterdam</v>
      </c>
      <c r="N598" t="str">
        <f>IFERROR(_xlfn.XLOOKUP(M598,'06_location_master'!$C$5:$C$60,'06_location_master'!$D$5:$D$60), "Missing Country")</f>
        <v>Netherlands</v>
      </c>
      <c r="O598" t="str">
        <f>IFERROR(_xlfn.XLOOKUP(M598,'06_location_master'!$C$5:$C$60,'06_location_master'!$E$5:$E$60), "Missing State")</f>
        <v>North Holland</v>
      </c>
      <c r="P598" s="17">
        <f>IFERROR(--'01_raw_data'!O601,"Missing Date")</f>
        <v>44538</v>
      </c>
      <c r="Q598" s="17" t="str">
        <f>IF(TRIM('01_raw_data'!P601)="","", IFERROR('01_raw_data'!P601, "check"))</f>
        <v/>
      </c>
      <c r="R598" t="str">
        <f>IFERROR(IF(OR(UPPER(TRIM('01_raw_data'!Q601))="A",UPPER(TRIM('01_raw_data'!Q601)="ACTVE"),UPPER(TRIM('01_raw_data'!Q601))="ACTIVE"), "Active", IF(OR(UPPER(TRIM('01_raw_data'!Q601)="INACTIVE"),UPPER(TRIM('01_raw_data'!Q601))="INACTVE"),"Inactive",IF(OR(UPPER(TRIM('01_raw_data'!Q601))="EXITED"), "Exited", IF(OR(UPPER(TRIM('01_raw_data'!Q601))="TERMINATED"), "Terminated", IF(OR(UPPER(TRIM('01_raw_data'!Q601))="LEFT"),"Left",IF(OR(UPPER(TRIM('01_raw_data'!Q601))="RESIGNED"),"Resigned")))))),"Check")</f>
        <v>Active</v>
      </c>
      <c r="S598" s="19">
        <f>IFERROR(IF(VALUE('01_raw_data'!R601)&gt;0,VALUE('01_raw_data'!R601),"Check"),"Check")</f>
        <v>144000</v>
      </c>
      <c r="T598" s="19">
        <f>IFERROR(IF(VALUE('01_raw_data'!S601)&gt;0, VALUE('01_raw_data'!S601), "Check"), "Check")</f>
        <v>8600</v>
      </c>
      <c r="U598">
        <f>IFERROR(VLOOKUP(UPPER(TRIM('01_raw_data'!T601)),'07_performance_master'!$A$5:$B$14,2,FALSE),"Check")</f>
        <v>3</v>
      </c>
      <c r="V598">
        <f>IFERROR(IF(VALUE('01_raw_data'!U601)&gt;0,VALUE('01_raw_data'!U601),"Check"),"Check")</f>
        <v>51</v>
      </c>
      <c r="W598">
        <f>IFERROR(IF(VALUE('01_raw_data'!V601)&gt;=0, VALUE('01_raw_data'!V601), "Check"), "Check")</f>
        <v>20</v>
      </c>
      <c r="X598">
        <f>IFERROR(IF(VALUE('01_raw_data'!W601)&gt;=0, VALUE('01_raw_data'!W601),"Check"), "Check")</f>
        <v>28</v>
      </c>
      <c r="Y598">
        <f>IFERROR(IF(AND(VALUE('01_raw_data'!X601)&gt;=0, VALUE('01_raw_data'!X601)&lt;=100), VALUE('01_raw_data'!X601), "Check"), "Check")</f>
        <v>45</v>
      </c>
      <c r="Z598" t="str">
        <f>IFERROR(IF(OR(UPPER(TRIM('01_raw_data'!Y601))="YES", UPPER(TRIM('01_raw_data'!Y601))="PROMOTED"),"Promoted", IF(OR(UPPER(TRIM('01_raw_data'!Y601))="NO",UPPER(TRIM('01_raw_data'!Y601))="NOT PROMOTED"), "Not Promoted", "Check")),"Check")</f>
        <v>Not Promoted</v>
      </c>
      <c r="AA598" t="str">
        <f>IFERROR(PROPER(TRIM('01_raw_data'!Z601)), "")</f>
        <v>Bachelor'S</v>
      </c>
      <c r="AB598" t="str">
        <f>IFERROR(PROPER(TRIM('01_raw_data'!AA601)),"")</f>
        <v>Linkedin</v>
      </c>
      <c r="AC598" t="str">
        <f>IFERROR(IF(UPPER(TRIM('01_raw_data'!AB601))="HYBRID","Hybrid",IF(OR(UPPER(TRIM('01_raw_data'!AB601))="REMOTE",UPPER(TRIM('01_raw_data'!AB601))="WFH",UPPER(TRIM('01_raw_data'!AB601))="WORK FROM HOME"),"Remote",IF(OR(UPPER(TRIM('01_raw_data'!AB601))="ONSITE",UPPER(TRIM('01_raw_data'!AB601))="ON-SITE",UPPER(TRIM('01_raw_data'!AB601))="OFFICE"),"Office"))),"Check")</f>
        <v>Hybrid</v>
      </c>
      <c r="AD598" t="str">
        <f>IFERROR(VLOOKUP(UPPER(TRIM('01_raw_data'!AC601)),'09_cost_center'!$A$5:$E$19,1,FALSE), "Check")</f>
        <v>EU-CC101</v>
      </c>
      <c r="AE598" t="str">
        <f>IFERROR(IF(OR(UPPER(TRIM('01_raw_data'!AD601))="CONTRACT", UPPER(TRIM('01_raw_data'!AD601))="CONTRACTOR"), "Contract", IF(OR(PROPER(TRIM('01_raw_data'!AD601))="FTE", UPPER(TRIM('01_raw_data'!AD601))="FULL TIME", UPPER(TRIM('01_raw_data'!AD601))="FULL-TIME"), "Full Time", IF(OR(UPPER(TRIM('01_raw_data'!AD601))="INTERN", UPPER(TRIM('01_raw_data'!AD601))="INTERNSHIP"), "Intern", IF(OR(UPPER(TRIM('01_raw_data'!AD601))="PART TIME", UPPER(TRIM('01_raw_data'!AD601))="PART-TIME"), "Part Time")))), "Check")</f>
        <v>Contract</v>
      </c>
      <c r="AF598">
        <f>IFERROR(IF(AND(VALUE('01_raw_data'!AE601)&gt;=0,VALUE('01_raw_data'!AE601)&lt;=100), VALUE('01_raw_data'!AE601), "Check"), "Check")</f>
        <v>52.8</v>
      </c>
    </row>
    <row r="599" spans="1:32" x14ac:dyDescent="0.2">
      <c r="A599" t="str">
        <f>"E"&amp;TEXT(VALUE(SUBSTITUTE(UPPER(TRIM('01_raw_data'!A602)),"E","")),"0000")</f>
        <v>E0598</v>
      </c>
      <c r="B599" t="str">
        <f>IF('01_raw_data'!B602="", "", PROPER(TRIM('01_raw_data'!B602)))</f>
        <v>Sofia Walker</v>
      </c>
      <c r="C599" t="str">
        <f>_xlfn.XLOOKUP(PROPER(TRIM('01_raw_data'!C602)),'03_lookups'!$A$4:$A$9,'03_lookups'!$B$4:$B$9,"Needs Review")</f>
        <v>Female</v>
      </c>
      <c r="D599">
        <f>VALUE('01_raw_data'!D602)</f>
        <v>44</v>
      </c>
      <c r="E599" s="17">
        <f>IF(OR('01_raw_data'!E602="", LOWER(TRIM('01_raw_data'!E602))="not available"), "Missing", '01_raw_data'!E602)</f>
        <v>29854</v>
      </c>
      <c r="F599" t="str">
        <f t="shared" si="9"/>
        <v>Valid</v>
      </c>
      <c r="G599" t="str">
        <f>_xlfn.XLOOKUP(UPPER(TRIM('01_raw_data'!F602)),'04_departments'!A602:A657,'04_departments'!C602:C657,"Needs Review")</f>
        <v>Needs Review</v>
      </c>
      <c r="H599" t="str">
        <f>_xlfn.XLOOKUP('01_clean_data'!G599, '04_departments'!$C$5:$C$60,'04_departments'!$D$5:$D$60,"Needs Review")</f>
        <v>Needs Review</v>
      </c>
      <c r="I599" t="str">
        <f>PROPER(TRIM('01_raw_data'!H602))</f>
        <v>Campaign Manager</v>
      </c>
      <c r="J599" t="str">
        <f>IFERROR(UPPER('01_raw_data'!I602), "")</f>
        <v xml:space="preserve"> L1 </v>
      </c>
      <c r="K599" t="str">
        <f>IFERROR(UPPER('01_raw_data'!J602), "")</f>
        <v>M006</v>
      </c>
      <c r="L599" t="str">
        <f>IFERROR(VLOOKUP(K599,'05_manager_mapping'!$A$5:$B$64,2), "Missing")</f>
        <v>Aleksander Fischer</v>
      </c>
      <c r="M599" t="str">
        <f>IFERROR(_xlfn.XLOOKUP('01_raw_data'!L602,'06_location_master'!$B$5:$B$60,'06_location_master'!$C$5:$C$60), "Missing Location")</f>
        <v>Frankfurt</v>
      </c>
      <c r="N599" t="str">
        <f>IFERROR(_xlfn.XLOOKUP(M599,'06_location_master'!$C$5:$C$60,'06_location_master'!$D$5:$D$60), "Missing Country")</f>
        <v>Germany</v>
      </c>
      <c r="O599" t="str">
        <f>IFERROR(_xlfn.XLOOKUP(M599,'06_location_master'!$C$5:$C$60,'06_location_master'!$E$5:$E$60), "Missing State")</f>
        <v>Hesse</v>
      </c>
      <c r="P599" s="17">
        <f>IFERROR(--'01_raw_data'!O602,"Missing Date")</f>
        <v>43349</v>
      </c>
      <c r="Q599" s="17">
        <f>IF(TRIM('01_raw_data'!P602)="","", IFERROR('01_raw_data'!P602, "check"))</f>
        <v>43853</v>
      </c>
      <c r="R599" t="str">
        <f>IFERROR(IF(OR(UPPER(TRIM('01_raw_data'!Q602))="A",UPPER(TRIM('01_raw_data'!Q602)="ACTVE"),UPPER(TRIM('01_raw_data'!Q602))="ACTIVE"), "Active", IF(OR(UPPER(TRIM('01_raw_data'!Q602)="INACTIVE"),UPPER(TRIM('01_raw_data'!Q602))="INACTVE"),"Inactive",IF(OR(UPPER(TRIM('01_raw_data'!Q602))="EXITED"), "Exited", IF(OR(UPPER(TRIM('01_raw_data'!Q602))="TERMINATED"), "Terminated", IF(OR(UPPER(TRIM('01_raw_data'!Q602))="LEFT"),"Left",IF(OR(UPPER(TRIM('01_raw_data'!Q602))="RESIGNED"),"Resigned")))))),"Check")</f>
        <v>Exited</v>
      </c>
      <c r="S599" s="19">
        <f>IFERROR(IF(VALUE('01_raw_data'!R602)&gt;0,VALUE('01_raw_data'!R602),"Check"),"Check")</f>
        <v>37000</v>
      </c>
      <c r="T599" s="19" t="str">
        <f>IFERROR(IF(VALUE('01_raw_data'!S602)&gt;0, VALUE('01_raw_data'!S602), "Check"), "Check")</f>
        <v>Check</v>
      </c>
      <c r="U599">
        <f>IFERROR(VLOOKUP(UPPER(TRIM('01_raw_data'!T602)),'07_performance_master'!$A$5:$B$14,2,FALSE),"Check")</f>
        <v>1</v>
      </c>
      <c r="V599">
        <f>IFERROR(IF(VALUE('01_raw_data'!U602)&gt;0,VALUE('01_raw_data'!U602),"Check"),"Check")</f>
        <v>26</v>
      </c>
      <c r="W599">
        <f>IFERROR(IF(VALUE('01_raw_data'!V602)&gt;=0, VALUE('01_raw_data'!V602), "Check"), "Check")</f>
        <v>23</v>
      </c>
      <c r="X599">
        <f>IFERROR(IF(VALUE('01_raw_data'!W602)&gt;=0, VALUE('01_raw_data'!W602),"Check"), "Check")</f>
        <v>21</v>
      </c>
      <c r="Y599">
        <f>IFERROR(IF(AND(VALUE('01_raw_data'!X602)&gt;=0, VALUE('01_raw_data'!X602)&lt;=100), VALUE('01_raw_data'!X602), "Check"), "Check")</f>
        <v>44</v>
      </c>
      <c r="Z599" t="str">
        <f>IFERROR(IF(OR(UPPER(TRIM('01_raw_data'!Y602))="YES", UPPER(TRIM('01_raw_data'!Y602))="PROMOTED"),"Promoted", IF(OR(UPPER(TRIM('01_raw_data'!Y602))="NO",UPPER(TRIM('01_raw_data'!Y602))="NOT PROMOTED"), "Not Promoted", "Check")),"Check")</f>
        <v>Not Promoted</v>
      </c>
      <c r="AA599" t="str">
        <f>IFERROR(PROPER(TRIM('01_raw_data'!Z602)), "")</f>
        <v>Master'S</v>
      </c>
      <c r="AB599" t="str">
        <f>IFERROR(PROPER(TRIM('01_raw_data'!AA602)),"")</f>
        <v>European Job Board</v>
      </c>
      <c r="AC599" t="str">
        <f>IFERROR(IF(UPPER(TRIM('01_raw_data'!AB602))="HYBRID","Hybrid",IF(OR(UPPER(TRIM('01_raw_data'!AB602))="REMOTE",UPPER(TRIM('01_raw_data'!AB602))="WFH",UPPER(TRIM('01_raw_data'!AB602))="WORK FROM HOME"),"Remote",IF(OR(UPPER(TRIM('01_raw_data'!AB602))="ONSITE",UPPER(TRIM('01_raw_data'!AB602))="ON-SITE",UPPER(TRIM('01_raw_data'!AB602))="OFFICE"),"Office"))),"Check")</f>
        <v>Hybrid</v>
      </c>
      <c r="AD599" t="str">
        <f>IFERROR(VLOOKUP(UPPER(TRIM('01_raw_data'!AC602)),'09_cost_center'!$A$5:$E$19,1,FALSE), "Check")</f>
        <v>EU-CC203</v>
      </c>
      <c r="AE599" t="str">
        <f>IFERROR(IF(OR(UPPER(TRIM('01_raw_data'!AD602))="CONTRACT", UPPER(TRIM('01_raw_data'!AD602))="CONTRACTOR"), "Contract", IF(OR(PROPER(TRIM('01_raw_data'!AD602))="FTE", UPPER(TRIM('01_raw_data'!AD602))="FULL TIME", UPPER(TRIM('01_raw_data'!AD602))="FULL-TIME"), "Full Time", IF(OR(UPPER(TRIM('01_raw_data'!AD602))="INTERN", UPPER(TRIM('01_raw_data'!AD602))="INTERNSHIP"), "Intern", IF(OR(UPPER(TRIM('01_raw_data'!AD602))="PART TIME", UPPER(TRIM('01_raw_data'!AD602))="PART-TIME"), "Part Time")))), "Check")</f>
        <v>Full Time</v>
      </c>
      <c r="AF599">
        <f>IFERROR(IF(AND(VALUE('01_raw_data'!AE602)&gt;=0,VALUE('01_raw_data'!AE602)&lt;=100), VALUE('01_raw_data'!AE602), "Check"), "Check")</f>
        <v>30.9</v>
      </c>
    </row>
    <row r="600" spans="1:32" x14ac:dyDescent="0.2">
      <c r="A600" t="str">
        <f>"E"&amp;TEXT(VALUE(SUBSTITUTE(UPPER(TRIM('01_raw_data'!A603)),"E","")),"0000")</f>
        <v>E0599</v>
      </c>
      <c r="B600" t="str">
        <f>IF('01_raw_data'!B603="", "", PROPER(TRIM('01_raw_data'!B603)))</f>
        <v>Alicja Evans</v>
      </c>
      <c r="C600" t="str">
        <f>_xlfn.XLOOKUP(PROPER(TRIM('01_raw_data'!C603)),'03_lookups'!$A$4:$A$9,'03_lookups'!$B$4:$B$9,"Needs Review")</f>
        <v>Female</v>
      </c>
      <c r="D600">
        <f>VALUE('01_raw_data'!D603)</f>
        <v>59</v>
      </c>
      <c r="E600" s="17">
        <f>IF(OR('01_raw_data'!E603="", LOWER(TRIM('01_raw_data'!E603))="not available"), "Missing", '01_raw_data'!E603)</f>
        <v>24574</v>
      </c>
      <c r="F600" t="str">
        <f t="shared" si="9"/>
        <v>Valid</v>
      </c>
      <c r="G600" t="str">
        <f>_xlfn.XLOOKUP(UPPER(TRIM('01_raw_data'!F603)),'04_departments'!A603:A658,'04_departments'!C603:C658,"Needs Review")</f>
        <v>Needs Review</v>
      </c>
      <c r="H600" t="str">
        <f>_xlfn.XLOOKUP('01_clean_data'!G600, '04_departments'!$C$5:$C$60,'04_departments'!$D$5:$D$60,"Needs Review")</f>
        <v>Needs Review</v>
      </c>
      <c r="I600" t="str">
        <f>PROPER(TRIM('01_raw_data'!H603))</f>
        <v>Regulatory Specialist</v>
      </c>
      <c r="J600" t="str">
        <f>IFERROR(UPPER('01_raw_data'!I603), "")</f>
        <v>L4</v>
      </c>
      <c r="K600" t="str">
        <f>IFERROR(UPPER('01_raw_data'!J603), "")</f>
        <v>M012</v>
      </c>
      <c r="L600" t="str">
        <f>IFERROR(VLOOKUP(K600,'05_manager_mapping'!$A$5:$B$64,2), "Missing")</f>
        <v>Zofia Petit</v>
      </c>
      <c r="M600" t="str">
        <f>IFERROR(_xlfn.XLOOKUP('01_raw_data'!L603,'06_location_master'!$B$5:$B$60,'06_location_master'!$C$5:$C$60), "Missing Location")</f>
        <v>Valencia</v>
      </c>
      <c r="N600" t="str">
        <f>IFERROR(_xlfn.XLOOKUP(M600,'06_location_master'!$C$5:$C$60,'06_location_master'!$D$5:$D$60), "Missing Country")</f>
        <v>Spain</v>
      </c>
      <c r="O600" t="str">
        <f>IFERROR(_xlfn.XLOOKUP(M600,'06_location_master'!$C$5:$C$60,'06_location_master'!$E$5:$E$60), "Missing State")</f>
        <v>Valencian Community</v>
      </c>
      <c r="P600" s="17">
        <f>IFERROR(--'01_raw_data'!O603,"Missing Date")</f>
        <v>44914</v>
      </c>
      <c r="Q600" s="17" t="str">
        <f>IF(TRIM('01_raw_data'!P603)="","", IFERROR('01_raw_data'!P603, "check"))</f>
        <v/>
      </c>
      <c r="R600" t="str">
        <f>IFERROR(IF(OR(UPPER(TRIM('01_raw_data'!Q603))="A",UPPER(TRIM('01_raw_data'!Q603)="ACTVE"),UPPER(TRIM('01_raw_data'!Q603))="ACTIVE"), "Active", IF(OR(UPPER(TRIM('01_raw_data'!Q603)="INACTIVE"),UPPER(TRIM('01_raw_data'!Q603))="INACTVE"),"Inactive",IF(OR(UPPER(TRIM('01_raw_data'!Q603))="EXITED"), "Exited", IF(OR(UPPER(TRIM('01_raw_data'!Q603))="TERMINATED"), "Terminated", IF(OR(UPPER(TRIM('01_raw_data'!Q603))="LEFT"),"Left",IF(OR(UPPER(TRIM('01_raw_data'!Q603))="RESIGNED"),"Resigned")))))),"Check")</f>
        <v>Active</v>
      </c>
      <c r="S600" s="19">
        <f>IFERROR(IF(VALUE('01_raw_data'!R603)&gt;0,VALUE('01_raw_data'!R603),"Check"),"Check")</f>
        <v>99000</v>
      </c>
      <c r="T600" s="19">
        <f>IFERROR(IF(VALUE('01_raw_data'!S603)&gt;0, VALUE('01_raw_data'!S603), "Check"), "Check")</f>
        <v>2000</v>
      </c>
      <c r="U600" t="str">
        <f>IFERROR(VLOOKUP(UPPER(TRIM('01_raw_data'!T603)),'07_performance_master'!$A$5:$B$14,2,FALSE),"Check")</f>
        <v>Check</v>
      </c>
      <c r="V600">
        <f>IFERROR(IF(VALUE('01_raw_data'!U603)&gt;0,VALUE('01_raw_data'!U603),"Check"),"Check")</f>
        <v>28</v>
      </c>
      <c r="W600">
        <f>IFERROR(IF(VALUE('01_raw_data'!V603)&gt;=0, VALUE('01_raw_data'!V603), "Check"), "Check")</f>
        <v>9</v>
      </c>
      <c r="X600">
        <f>IFERROR(IF(VALUE('01_raw_data'!W603)&gt;=0, VALUE('01_raw_data'!W603),"Check"), "Check")</f>
        <v>8</v>
      </c>
      <c r="Y600">
        <f>IFERROR(IF(AND(VALUE('01_raw_data'!X603)&gt;=0, VALUE('01_raw_data'!X603)&lt;=100), VALUE('01_raw_data'!X603), "Check"), "Check")</f>
        <v>39</v>
      </c>
      <c r="Z600" t="str">
        <f>IFERROR(IF(OR(UPPER(TRIM('01_raw_data'!Y603))="YES", UPPER(TRIM('01_raw_data'!Y603))="PROMOTED"),"Promoted", IF(OR(UPPER(TRIM('01_raw_data'!Y603))="NO",UPPER(TRIM('01_raw_data'!Y603))="NOT PROMOTED"), "Not Promoted", "Check")),"Check")</f>
        <v>Not Promoted</v>
      </c>
      <c r="AA600" t="str">
        <f>IFERROR(PROPER(TRIM('01_raw_data'!Z603)), "")</f>
        <v>Master'S</v>
      </c>
      <c r="AB600" t="str">
        <f>IFERROR(PROPER(TRIM('01_raw_data'!AA603)),"")</f>
        <v>Indeed</v>
      </c>
      <c r="AC600" t="str">
        <f>IFERROR(IF(UPPER(TRIM('01_raw_data'!AB603))="HYBRID","Hybrid",IF(OR(UPPER(TRIM('01_raw_data'!AB603))="REMOTE",UPPER(TRIM('01_raw_data'!AB603))="WFH",UPPER(TRIM('01_raw_data'!AB603))="WORK FROM HOME"),"Remote",IF(OR(UPPER(TRIM('01_raw_data'!AB603))="ONSITE",UPPER(TRIM('01_raw_data'!AB603))="ON-SITE",UPPER(TRIM('01_raw_data'!AB603))="OFFICE"),"Office"))),"Check")</f>
        <v>Office</v>
      </c>
      <c r="AD600" t="str">
        <f>IFERROR(VLOOKUP(UPPER(TRIM('01_raw_data'!AC603)),'09_cost_center'!$A$5:$E$19,1,FALSE), "Check")</f>
        <v>EU-CC502</v>
      </c>
      <c r="AE600" t="str">
        <f>IFERROR(IF(OR(UPPER(TRIM('01_raw_data'!AD603))="CONTRACT", UPPER(TRIM('01_raw_data'!AD603))="CONTRACTOR"), "Contract", IF(OR(PROPER(TRIM('01_raw_data'!AD603))="FTE", UPPER(TRIM('01_raw_data'!AD603))="FULL TIME", UPPER(TRIM('01_raw_data'!AD603))="FULL-TIME"), "Full Time", IF(OR(UPPER(TRIM('01_raw_data'!AD603))="INTERN", UPPER(TRIM('01_raw_data'!AD603))="INTERNSHIP"), "Intern", IF(OR(UPPER(TRIM('01_raw_data'!AD603))="PART TIME", UPPER(TRIM('01_raw_data'!AD603))="PART-TIME"), "Part Time")))), "Check")</f>
        <v>Contract</v>
      </c>
      <c r="AF600">
        <f>IFERROR(IF(AND(VALUE('01_raw_data'!AE603)&gt;=0,VALUE('01_raw_data'!AE603)&lt;=100), VALUE('01_raw_data'!AE603), "Check"), "Check")</f>
        <v>44.6</v>
      </c>
    </row>
    <row r="601" spans="1:32" x14ac:dyDescent="0.2">
      <c r="A601" t="str">
        <f>"E"&amp;TEXT(VALUE(SUBSTITUTE(UPPER(TRIM('01_raw_data'!A604)),"E","")),"0000")</f>
        <v>E0600</v>
      </c>
      <c r="B601" t="str">
        <f>IF('01_raw_data'!B604="", "", PROPER(TRIM('01_raw_data'!B604)))</f>
        <v>Ben Svensson</v>
      </c>
      <c r="C601" t="str">
        <f>_xlfn.XLOOKUP(PROPER(TRIM('01_raw_data'!C604)),'03_lookups'!$A$4:$A$9,'03_lookups'!$B$4:$B$9,"Needs Review")</f>
        <v>Male</v>
      </c>
      <c r="D601">
        <f>VALUE('01_raw_data'!D604)</f>
        <v>47</v>
      </c>
      <c r="E601" s="17">
        <f>IF(OR('01_raw_data'!E604="", LOWER(TRIM('01_raw_data'!E604))="not available"), "Missing", '01_raw_data'!E604)</f>
        <v>28908</v>
      </c>
      <c r="F601" t="str">
        <f t="shared" si="9"/>
        <v>Valid</v>
      </c>
      <c r="G601" t="str">
        <f>_xlfn.XLOOKUP(UPPER(TRIM('01_raw_data'!F604)),'04_departments'!A604:A659,'04_departments'!C604:C659,"Needs Review")</f>
        <v>Needs Review</v>
      </c>
      <c r="H601" t="str">
        <f>_xlfn.XLOOKUP('01_clean_data'!G601, '04_departments'!$C$5:$C$60,'04_departments'!$D$5:$D$60,"Needs Review")</f>
        <v>Needs Review</v>
      </c>
      <c r="I601" t="str">
        <f>PROPER(TRIM('01_raw_data'!H604))</f>
        <v>Senior Software Engineer</v>
      </c>
      <c r="J601" t="str">
        <f>IFERROR(UPPER('01_raw_data'!I604), "")</f>
        <v xml:space="preserve"> L2 </v>
      </c>
      <c r="K601" t="str">
        <f>IFERROR(UPPER('01_raw_data'!J604), "")</f>
        <v>M030</v>
      </c>
      <c r="L601" t="str">
        <f>IFERROR(VLOOKUP(K601,'05_manager_mapping'!$A$5:$B$64,2), "Missing")</f>
        <v>Sem Thomas</v>
      </c>
      <c r="M601" t="str">
        <f>IFERROR(_xlfn.XLOOKUP('01_raw_data'!L604,'06_location_master'!$B$5:$B$60,'06_location_master'!$C$5:$C$60), "Missing Location")</f>
        <v>Paris</v>
      </c>
      <c r="N601" t="str">
        <f>IFERROR(_xlfn.XLOOKUP(M601,'06_location_master'!$C$5:$C$60,'06_location_master'!$D$5:$D$60), "Missing Country")</f>
        <v>France</v>
      </c>
      <c r="O601" t="str">
        <f>IFERROR(_xlfn.XLOOKUP(M601,'06_location_master'!$C$5:$C$60,'06_location_master'!$E$5:$E$60), "Missing State")</f>
        <v>Ile-de-France</v>
      </c>
      <c r="P601" s="17">
        <f>IFERROR(--'01_raw_data'!O604,"Missing Date")</f>
        <v>43173</v>
      </c>
      <c r="Q601" s="17" t="str">
        <f>IF(TRIM('01_raw_data'!P604)="","", IFERROR('01_raw_data'!P604, "check"))</f>
        <v/>
      </c>
      <c r="R601" t="str">
        <f>IFERROR(IF(OR(UPPER(TRIM('01_raw_data'!Q604))="A",UPPER(TRIM('01_raw_data'!Q604)="ACTVE"),UPPER(TRIM('01_raw_data'!Q604))="ACTIVE"), "Active", IF(OR(UPPER(TRIM('01_raw_data'!Q604)="INACTIVE"),UPPER(TRIM('01_raw_data'!Q604))="INACTVE"),"Inactive",IF(OR(UPPER(TRIM('01_raw_data'!Q604))="EXITED"), "Exited", IF(OR(UPPER(TRIM('01_raw_data'!Q604))="TERMINATED"), "Terminated", IF(OR(UPPER(TRIM('01_raw_data'!Q604))="LEFT"),"Left",IF(OR(UPPER(TRIM('01_raw_data'!Q604))="RESIGNED"),"Resigned")))))),"Check")</f>
        <v>Active</v>
      </c>
      <c r="S601" s="19">
        <f>IFERROR(IF(VALUE('01_raw_data'!R604)&gt;0,VALUE('01_raw_data'!R604),"Check"),"Check")</f>
        <v>55000</v>
      </c>
      <c r="T601" s="19">
        <f>IFERROR(IF(VALUE('01_raw_data'!S604)&gt;0, VALUE('01_raw_data'!S604), "Check"), "Check")</f>
        <v>7700</v>
      </c>
      <c r="U601">
        <f>IFERROR(VLOOKUP(UPPER(TRIM('01_raw_data'!T604)),'07_performance_master'!$A$5:$B$14,2,FALSE),"Check")</f>
        <v>5</v>
      </c>
      <c r="V601">
        <f>IFERROR(IF(VALUE('01_raw_data'!U604)&gt;0,VALUE('01_raw_data'!U604),"Check"),"Check")</f>
        <v>28</v>
      </c>
      <c r="W601">
        <f>IFERROR(IF(VALUE('01_raw_data'!V604)&gt;=0, VALUE('01_raw_data'!V604), "Check"), "Check")</f>
        <v>15</v>
      </c>
      <c r="X601">
        <f>IFERROR(IF(VALUE('01_raw_data'!W604)&gt;=0, VALUE('01_raw_data'!W604),"Check"), "Check")</f>
        <v>16</v>
      </c>
      <c r="Y601">
        <f>IFERROR(IF(AND(VALUE('01_raw_data'!X604)&gt;=0, VALUE('01_raw_data'!X604)&lt;=100), VALUE('01_raw_data'!X604), "Check"), "Check")</f>
        <v>68</v>
      </c>
      <c r="Z601" t="str">
        <f>IFERROR(IF(OR(UPPER(TRIM('01_raw_data'!Y604))="YES", UPPER(TRIM('01_raw_data'!Y604))="PROMOTED"),"Promoted", IF(OR(UPPER(TRIM('01_raw_data'!Y604))="NO",UPPER(TRIM('01_raw_data'!Y604))="NOT PROMOTED"), "Not Promoted", "Check")),"Check")</f>
        <v>Not Promoted</v>
      </c>
      <c r="AA601" t="str">
        <f>IFERROR(PROPER(TRIM('01_raw_data'!Z604)), "")</f>
        <v>Diploma</v>
      </c>
      <c r="AB601" t="str">
        <f>IFERROR(PROPER(TRIM('01_raw_data'!AA604)),"")</f>
        <v>European Job Board</v>
      </c>
      <c r="AC601" t="str">
        <f>IFERROR(IF(UPPER(TRIM('01_raw_data'!AB604))="HYBRID","Hybrid",IF(OR(UPPER(TRIM('01_raw_data'!AB604))="REMOTE",UPPER(TRIM('01_raw_data'!AB604))="WFH",UPPER(TRIM('01_raw_data'!AB604))="WORK FROM HOME"),"Remote",IF(OR(UPPER(TRIM('01_raw_data'!AB604))="ONSITE",UPPER(TRIM('01_raw_data'!AB604))="ON-SITE",UPPER(TRIM('01_raw_data'!AB604))="OFFICE"),"Office"))),"Check")</f>
        <v>Remote</v>
      </c>
      <c r="AD601" t="str">
        <f>IFERROR(VLOOKUP(UPPER(TRIM('01_raw_data'!AC604)),'09_cost_center'!$A$5:$E$19,1,FALSE), "Check")</f>
        <v>EU-CC101</v>
      </c>
      <c r="AE601" t="str">
        <f>IFERROR(IF(OR(UPPER(TRIM('01_raw_data'!AD604))="CONTRACT", UPPER(TRIM('01_raw_data'!AD604))="CONTRACTOR"), "Contract", IF(OR(PROPER(TRIM('01_raw_data'!AD604))="FTE", UPPER(TRIM('01_raw_data'!AD604))="FULL TIME", UPPER(TRIM('01_raw_data'!AD604))="FULL-TIME"), "Full Time", IF(OR(UPPER(TRIM('01_raw_data'!AD604))="INTERN", UPPER(TRIM('01_raw_data'!AD604))="INTERNSHIP"), "Intern", IF(OR(UPPER(TRIM('01_raw_data'!AD604))="PART TIME", UPPER(TRIM('01_raw_data'!AD604))="PART-TIME"), "Part Time")))), "Check")</f>
        <v>Full Time</v>
      </c>
      <c r="AF601">
        <f>IFERROR(IF(AND(VALUE('01_raw_data'!AE604)&gt;=0,VALUE('01_raw_data'!AE604)&lt;=100), VALUE('01_raw_data'!AE604), "Check"), "Check")</f>
        <v>77.8</v>
      </c>
    </row>
    <row r="602" spans="1:32" x14ac:dyDescent="0.2">
      <c r="A602" t="str">
        <f>"E"&amp;TEXT(VALUE(SUBSTITUTE(UPPER(TRIM('01_raw_data'!A605)),"E","")),"0000")</f>
        <v>E0601</v>
      </c>
      <c r="B602" t="str">
        <f>IF('01_raw_data'!B605="", "", PROPER(TRIM('01_raw_data'!B605)))</f>
        <v>Alejandro Weber</v>
      </c>
      <c r="C602" t="str">
        <f>_xlfn.XLOOKUP(PROPER(TRIM('01_raw_data'!C605)),'03_lookups'!$A$4:$A$9,'03_lookups'!$B$4:$B$9,"Needs Review")</f>
        <v>Male</v>
      </c>
      <c r="D602">
        <f>VALUE('01_raw_data'!D605)</f>
        <v>51</v>
      </c>
      <c r="E602" s="17" t="str">
        <f>IF(OR('01_raw_data'!E605="", LOWER(TRIM('01_raw_data'!E605))="not available"), "Missing", '01_raw_data'!E605)</f>
        <v>1974/12/21</v>
      </c>
      <c r="F602" t="str">
        <f t="shared" si="9"/>
        <v>Needs Review</v>
      </c>
      <c r="G602" t="str">
        <f>_xlfn.XLOOKUP(UPPER(TRIM('01_raw_data'!F605)),'04_departments'!A605:A660,'04_departments'!C605:C660,"Needs Review")</f>
        <v>Needs Review</v>
      </c>
      <c r="H602" t="str">
        <f>_xlfn.XLOOKUP('01_clean_data'!G602, '04_departments'!$C$5:$C$60,'04_departments'!$D$5:$D$60,"Needs Review")</f>
        <v>Needs Review</v>
      </c>
      <c r="I602" t="str">
        <f>PROPER(TRIM('01_raw_data'!H605))</f>
        <v>Fp&amp;A Analyst</v>
      </c>
      <c r="J602" t="str">
        <f>IFERROR(UPPER('01_raw_data'!I605), "")</f>
        <v>L6</v>
      </c>
      <c r="K602" t="str">
        <f>IFERROR(UPPER('01_raw_data'!J605), "")</f>
        <v>M043</v>
      </c>
      <c r="L602" t="str">
        <f>IFERROR(VLOOKUP(K602,'05_manager_mapping'!$A$5:$B$64,2), "Missing")</f>
        <v>Martina Pereira</v>
      </c>
      <c r="M602" t="str">
        <f>IFERROR(_xlfn.XLOOKUP('01_raw_data'!L605,'06_location_master'!$B$5:$B$60,'06_location_master'!$C$5:$C$60), "Missing Location")</f>
        <v>Missing Location</v>
      </c>
      <c r="N602" t="str">
        <f>IFERROR(_xlfn.XLOOKUP(M602,'06_location_master'!$C$5:$C$60,'06_location_master'!$D$5:$D$60), "Missing Country")</f>
        <v>Missing Country</v>
      </c>
      <c r="O602" t="str">
        <f>IFERROR(_xlfn.XLOOKUP(M602,'06_location_master'!$C$5:$C$60,'06_location_master'!$E$5:$E$60), "Missing State")</f>
        <v>Missing State</v>
      </c>
      <c r="P602" s="17">
        <f>IFERROR(--'01_raw_data'!O605,"Missing Date")</f>
        <v>44906</v>
      </c>
      <c r="Q602" s="17" t="str">
        <f>IF(TRIM('01_raw_data'!P605)="","", IFERROR('01_raw_data'!P605, "check"))</f>
        <v/>
      </c>
      <c r="R602" t="str">
        <f>IFERROR(IF(OR(UPPER(TRIM('01_raw_data'!Q605))="A",UPPER(TRIM('01_raw_data'!Q605)="ACTVE"),UPPER(TRIM('01_raw_data'!Q605))="ACTIVE"), "Active", IF(OR(UPPER(TRIM('01_raw_data'!Q605)="INACTIVE"),UPPER(TRIM('01_raw_data'!Q605))="INACTVE"),"Inactive",IF(OR(UPPER(TRIM('01_raw_data'!Q605))="EXITED"), "Exited", IF(OR(UPPER(TRIM('01_raw_data'!Q605))="TERMINATED"), "Terminated", IF(OR(UPPER(TRIM('01_raw_data'!Q605))="LEFT"),"Left",IF(OR(UPPER(TRIM('01_raw_data'!Q605))="RESIGNED"),"Resigned")))))),"Check")</f>
        <v>Active</v>
      </c>
      <c r="S602" s="19">
        <f>IFERROR(IF(VALUE('01_raw_data'!R605)&gt;0,VALUE('01_raw_data'!R605),"Check"),"Check")</f>
        <v>150000</v>
      </c>
      <c r="T602" s="19">
        <f>IFERROR(IF(VALUE('01_raw_data'!S605)&gt;0, VALUE('01_raw_data'!S605), "Check"), "Check")</f>
        <v>4500</v>
      </c>
      <c r="U602">
        <f>IFERROR(VLOOKUP(UPPER(TRIM('01_raw_data'!T605)),'07_performance_master'!$A$5:$B$14,2,FALSE),"Check")</f>
        <v>2</v>
      </c>
      <c r="V602">
        <f>IFERROR(IF(VALUE('01_raw_data'!U605)&gt;0,VALUE('01_raw_data'!U605),"Check"),"Check")</f>
        <v>16</v>
      </c>
      <c r="W602">
        <f>IFERROR(IF(VALUE('01_raw_data'!V605)&gt;=0, VALUE('01_raw_data'!V605), "Check"), "Check")</f>
        <v>4</v>
      </c>
      <c r="X602">
        <f>IFERROR(IF(VALUE('01_raw_data'!W605)&gt;=0, VALUE('01_raw_data'!W605),"Check"), "Check")</f>
        <v>4</v>
      </c>
      <c r="Y602">
        <f>IFERROR(IF(AND(VALUE('01_raw_data'!X605)&gt;=0, VALUE('01_raw_data'!X605)&lt;=100), VALUE('01_raw_data'!X605), "Check"), "Check")</f>
        <v>58</v>
      </c>
      <c r="Z602" t="str">
        <f>IFERROR(IF(OR(UPPER(TRIM('01_raw_data'!Y605))="YES", UPPER(TRIM('01_raw_data'!Y605))="PROMOTED"),"Promoted", IF(OR(UPPER(TRIM('01_raw_data'!Y605))="NO",UPPER(TRIM('01_raw_data'!Y605))="NOT PROMOTED"), "Not Promoted", "Check")),"Check")</f>
        <v>Not Promoted</v>
      </c>
      <c r="AA602" t="str">
        <f>IFERROR(PROPER(TRIM('01_raw_data'!Z605)), "")</f>
        <v>Master'S</v>
      </c>
      <c r="AB602" t="str">
        <f>IFERROR(PROPER(TRIM('01_raw_data'!AA605)),"")</f>
        <v>University Hiring</v>
      </c>
      <c r="AC602" t="str">
        <f>IFERROR(IF(UPPER(TRIM('01_raw_data'!AB605))="HYBRID","Hybrid",IF(OR(UPPER(TRIM('01_raw_data'!AB605))="REMOTE",UPPER(TRIM('01_raw_data'!AB605))="WFH",UPPER(TRIM('01_raw_data'!AB605))="WORK FROM HOME"),"Remote",IF(OR(UPPER(TRIM('01_raw_data'!AB605))="ONSITE",UPPER(TRIM('01_raw_data'!AB605))="ON-SITE",UPPER(TRIM('01_raw_data'!AB605))="OFFICE"),"Office"))),"Check")</f>
        <v>Hybrid</v>
      </c>
      <c r="AD602" t="str">
        <f>IFERROR(VLOOKUP(UPPER(TRIM('01_raw_data'!AC605)),'09_cost_center'!$A$5:$E$19,1,FALSE), "Check")</f>
        <v>EU-CC301</v>
      </c>
      <c r="AE602" t="str">
        <f>IFERROR(IF(OR(UPPER(TRIM('01_raw_data'!AD605))="CONTRACT", UPPER(TRIM('01_raw_data'!AD605))="CONTRACTOR"), "Contract", IF(OR(PROPER(TRIM('01_raw_data'!AD605))="FTE", UPPER(TRIM('01_raw_data'!AD605))="FULL TIME", UPPER(TRIM('01_raw_data'!AD605))="FULL-TIME"), "Full Time", IF(OR(UPPER(TRIM('01_raw_data'!AD605))="INTERN", UPPER(TRIM('01_raw_data'!AD605))="INTERNSHIP"), "Intern", IF(OR(UPPER(TRIM('01_raw_data'!AD605))="PART TIME", UPPER(TRIM('01_raw_data'!AD605))="PART-TIME"), "Part Time")))), "Check")</f>
        <v>Full Time</v>
      </c>
      <c r="AF602">
        <f>IFERROR(IF(AND(VALUE('01_raw_data'!AE605)&gt;=0,VALUE('01_raw_data'!AE605)&lt;=100), VALUE('01_raw_data'!AE605), "Check"), "Check")</f>
        <v>50.3</v>
      </c>
    </row>
    <row r="603" spans="1:32" x14ac:dyDescent="0.2">
      <c r="A603" t="str">
        <f>"E"&amp;TEXT(VALUE(SUBSTITUTE(UPPER(TRIM('01_raw_data'!A606)),"E","")),"0000")</f>
        <v>E0602</v>
      </c>
      <c r="B603" t="str">
        <f>IF('01_raw_data'!B606="", "", PROPER(TRIM('01_raw_data'!B606)))</f>
        <v>Diego Visser</v>
      </c>
      <c r="C603" t="str">
        <f>_xlfn.XLOOKUP(PROPER(TRIM('01_raw_data'!C606)),'03_lookups'!$A$4:$A$9,'03_lookups'!$B$4:$B$9,"Needs Review")</f>
        <v>Male</v>
      </c>
      <c r="D603">
        <f>VALUE('01_raw_data'!D606)</f>
        <v>54</v>
      </c>
      <c r="E603" s="17">
        <f>IF(OR('01_raw_data'!E606="", LOWER(TRIM('01_raw_data'!E606))="not available"), "Missing", '01_raw_data'!E606)</f>
        <v>26311</v>
      </c>
      <c r="F603" t="str">
        <f t="shared" si="9"/>
        <v>Valid</v>
      </c>
      <c r="G603" t="str">
        <f>_xlfn.XLOOKUP(UPPER(TRIM('01_raw_data'!F606)),'04_departments'!A606:A661,'04_departments'!C606:C661,"Needs Review")</f>
        <v>Needs Review</v>
      </c>
      <c r="H603" t="str">
        <f>_xlfn.XLOOKUP('01_clean_data'!G603, '04_departments'!$C$5:$C$60,'04_departments'!$D$5:$D$60,"Needs Review")</f>
        <v>Needs Review</v>
      </c>
      <c r="I603" t="str">
        <f>PROPER(TRIM('01_raw_data'!H606))</f>
        <v>Implementation Consultant</v>
      </c>
      <c r="J603" t="str">
        <f>IFERROR(UPPER('01_raw_data'!I606), "")</f>
        <v>L4</v>
      </c>
      <c r="K603" t="str">
        <f>IFERROR(UPPER('01_raw_data'!J606), "")</f>
        <v>M005</v>
      </c>
      <c r="L603" t="str">
        <f>IFERROR(VLOOKUP(K603,'05_manager_mapping'!$A$5:$B$64,2), "Missing")</f>
        <v>Lucas Doyle</v>
      </c>
      <c r="M603" t="str">
        <f>IFERROR(_xlfn.XLOOKUP('01_raw_data'!L606,'06_location_master'!$B$5:$B$60,'06_location_master'!$C$5:$C$60), "Missing Location")</f>
        <v>Missing Location</v>
      </c>
      <c r="N603" t="str">
        <f>IFERROR(_xlfn.XLOOKUP(M603,'06_location_master'!$C$5:$C$60,'06_location_master'!$D$5:$D$60), "Missing Country")</f>
        <v>Missing Country</v>
      </c>
      <c r="O603" t="str">
        <f>IFERROR(_xlfn.XLOOKUP(M603,'06_location_master'!$C$5:$C$60,'06_location_master'!$E$5:$E$60), "Missing State")</f>
        <v>Missing State</v>
      </c>
      <c r="P603" s="17">
        <f>IFERROR(--'01_raw_data'!O606,"Missing Date")</f>
        <v>43955</v>
      </c>
      <c r="Q603" s="17" t="str">
        <f>IF(TRIM('01_raw_data'!P606)="","", IFERROR('01_raw_data'!P606, "check"))</f>
        <v/>
      </c>
      <c r="R603" t="str">
        <f>IFERROR(IF(OR(UPPER(TRIM('01_raw_data'!Q606))="A",UPPER(TRIM('01_raw_data'!Q606)="ACTVE"),UPPER(TRIM('01_raw_data'!Q606))="ACTIVE"), "Active", IF(OR(UPPER(TRIM('01_raw_data'!Q606)="INACTIVE"),UPPER(TRIM('01_raw_data'!Q606))="INACTVE"),"Inactive",IF(OR(UPPER(TRIM('01_raw_data'!Q606))="EXITED"), "Exited", IF(OR(UPPER(TRIM('01_raw_data'!Q606))="TERMINATED"), "Terminated", IF(OR(UPPER(TRIM('01_raw_data'!Q606))="LEFT"),"Left",IF(OR(UPPER(TRIM('01_raw_data'!Q606))="RESIGNED"),"Resigned")))))),"Check")</f>
        <v>Active</v>
      </c>
      <c r="S603" s="19">
        <f>IFERROR(IF(VALUE('01_raw_data'!R606)&gt;0,VALUE('01_raw_data'!R606),"Check"),"Check")</f>
        <v>100000</v>
      </c>
      <c r="T603" s="19">
        <f>IFERROR(IF(VALUE('01_raw_data'!S606)&gt;0, VALUE('01_raw_data'!S606), "Check"), "Check")</f>
        <v>9000</v>
      </c>
      <c r="U603">
        <f>IFERROR(VLOOKUP(UPPER(TRIM('01_raw_data'!T606)),'07_performance_master'!$A$5:$B$14,2,FALSE),"Check")</f>
        <v>4</v>
      </c>
      <c r="V603">
        <f>IFERROR(IF(VALUE('01_raw_data'!U606)&gt;0,VALUE('01_raw_data'!U606),"Check"),"Check")</f>
        <v>29</v>
      </c>
      <c r="W603">
        <f>IFERROR(IF(VALUE('01_raw_data'!V606)&gt;=0, VALUE('01_raw_data'!V606), "Check"), "Check")</f>
        <v>32</v>
      </c>
      <c r="X603">
        <f>IFERROR(IF(VALUE('01_raw_data'!W606)&gt;=0, VALUE('01_raw_data'!W606),"Check"), "Check")</f>
        <v>6</v>
      </c>
      <c r="Y603">
        <f>IFERROR(IF(AND(VALUE('01_raw_data'!X606)&gt;=0, VALUE('01_raw_data'!X606)&lt;=100), VALUE('01_raw_data'!X606), "Check"), "Check")</f>
        <v>72</v>
      </c>
      <c r="Z603" t="str">
        <f>IFERROR(IF(OR(UPPER(TRIM('01_raw_data'!Y606))="YES", UPPER(TRIM('01_raw_data'!Y606))="PROMOTED"),"Promoted", IF(OR(UPPER(TRIM('01_raw_data'!Y606))="NO",UPPER(TRIM('01_raw_data'!Y606))="NOT PROMOTED"), "Not Promoted", "Check")),"Check")</f>
        <v>Promoted</v>
      </c>
      <c r="AA603" t="str">
        <f>IFERROR(PROPER(TRIM('01_raw_data'!Z606)), "")</f>
        <v>Bachelor'S</v>
      </c>
      <c r="AB603" t="str">
        <f>IFERROR(PROPER(TRIM('01_raw_data'!AA606)),"")</f>
        <v>Agency</v>
      </c>
      <c r="AC603" t="str">
        <f>IFERROR(IF(UPPER(TRIM('01_raw_data'!AB606))="HYBRID","Hybrid",IF(OR(UPPER(TRIM('01_raw_data'!AB606))="REMOTE",UPPER(TRIM('01_raw_data'!AB606))="WFH",UPPER(TRIM('01_raw_data'!AB606))="WORK FROM HOME"),"Remote",IF(OR(UPPER(TRIM('01_raw_data'!AB606))="ONSITE",UPPER(TRIM('01_raw_data'!AB606))="ON-SITE",UPPER(TRIM('01_raw_data'!AB606))="OFFICE"),"Office"))),"Check")</f>
        <v>Hybrid</v>
      </c>
      <c r="AD603" t="str">
        <f>IFERROR(VLOOKUP(UPPER(TRIM('01_raw_data'!AC606)),'09_cost_center'!$A$5:$E$19,1,FALSE), "Check")</f>
        <v>EU-CC202</v>
      </c>
      <c r="AE603" t="str">
        <f>IFERROR(IF(OR(UPPER(TRIM('01_raw_data'!AD606))="CONTRACT", UPPER(TRIM('01_raw_data'!AD606))="CONTRACTOR"), "Contract", IF(OR(PROPER(TRIM('01_raw_data'!AD606))="FTE", UPPER(TRIM('01_raw_data'!AD606))="FULL TIME", UPPER(TRIM('01_raw_data'!AD606))="FULL-TIME"), "Full Time", IF(OR(UPPER(TRIM('01_raw_data'!AD606))="INTERN", UPPER(TRIM('01_raw_data'!AD606))="INTERNSHIP"), "Intern", IF(OR(UPPER(TRIM('01_raw_data'!AD606))="PART TIME", UPPER(TRIM('01_raw_data'!AD606))="PART-TIME"), "Part Time")))), "Check")</f>
        <v>Full Time</v>
      </c>
      <c r="AF603">
        <f>IFERROR(IF(AND(VALUE('01_raw_data'!AE606)&gt;=0,VALUE('01_raw_data'!AE606)&lt;=100), VALUE('01_raw_data'!AE606), "Check"), "Check")</f>
        <v>75.5</v>
      </c>
    </row>
    <row r="604" spans="1:32" x14ac:dyDescent="0.2">
      <c r="A604" t="str">
        <f>"E"&amp;TEXT(VALUE(SUBSTITUTE(UPPER(TRIM('01_raw_data'!A607)),"E","")),"0000")</f>
        <v>E0603</v>
      </c>
      <c r="B604" t="str">
        <f>IF('01_raw_data'!B607="", "", PROPER(TRIM('01_raw_data'!B607)))</f>
        <v>Emil Wisniewski</v>
      </c>
      <c r="C604" t="str">
        <f>_xlfn.XLOOKUP(PROPER(TRIM('01_raw_data'!C607)),'03_lookups'!$A$4:$A$9,'03_lookups'!$B$4:$B$9,"Needs Review")</f>
        <v>Male</v>
      </c>
      <c r="D604">
        <f>VALUE('01_raw_data'!D607)</f>
        <v>37</v>
      </c>
      <c r="E604" s="17">
        <f>IF(OR('01_raw_data'!E607="", LOWER(TRIM('01_raw_data'!E607))="not available"), "Missing", '01_raw_data'!E607)</f>
        <v>32590</v>
      </c>
      <c r="F604" t="str">
        <f t="shared" si="9"/>
        <v>Valid</v>
      </c>
      <c r="G604" t="str">
        <f>_xlfn.XLOOKUP(UPPER(TRIM('01_raw_data'!F607)),'04_departments'!A607:A662,'04_departments'!C607:C662,"Needs Review")</f>
        <v>Needs Review</v>
      </c>
      <c r="H604" t="str">
        <f>_xlfn.XLOOKUP('01_clean_data'!G604, '04_departments'!$C$5:$C$60,'04_departments'!$D$5:$D$60,"Needs Review")</f>
        <v>Needs Review</v>
      </c>
      <c r="I604" t="str">
        <f>PROPER(TRIM('01_raw_data'!H607))</f>
        <v>Financial Analyst</v>
      </c>
      <c r="J604" t="str">
        <f>IFERROR(UPPER('01_raw_data'!I607), "")</f>
        <v>L6</v>
      </c>
      <c r="K604" t="str">
        <f>IFERROR(UPPER('01_raw_data'!J607), "")</f>
        <v>M043</v>
      </c>
      <c r="L604" t="str">
        <f>IFERROR(VLOOKUP(K604,'05_manager_mapping'!$A$5:$B$64,2), "Missing")</f>
        <v>Martina Pereira</v>
      </c>
      <c r="M604" t="str">
        <f>IFERROR(_xlfn.XLOOKUP('01_raw_data'!L607,'06_location_master'!$B$5:$B$60,'06_location_master'!$C$5:$C$60), "Missing Location")</f>
        <v>Lisbon</v>
      </c>
      <c r="N604" t="str">
        <f>IFERROR(_xlfn.XLOOKUP(M604,'06_location_master'!$C$5:$C$60,'06_location_master'!$D$5:$D$60), "Missing Country")</f>
        <v>Portugal</v>
      </c>
      <c r="O604" t="str">
        <f>IFERROR(_xlfn.XLOOKUP(M604,'06_location_master'!$C$5:$C$60,'06_location_master'!$E$5:$E$60), "Missing State")</f>
        <v>Lisbon District</v>
      </c>
      <c r="P604" s="17">
        <f>IFERROR(--'01_raw_data'!O607,"Missing Date")</f>
        <v>42578</v>
      </c>
      <c r="Q604" s="17" t="str">
        <f>IF(TRIM('01_raw_data'!P607)="","", IFERROR('01_raw_data'!P607, "check"))</f>
        <v/>
      </c>
      <c r="R604" t="str">
        <f>IFERROR(IF(OR(UPPER(TRIM('01_raw_data'!Q607))="A",UPPER(TRIM('01_raw_data'!Q607)="ACTVE"),UPPER(TRIM('01_raw_data'!Q607))="ACTIVE"), "Active", IF(OR(UPPER(TRIM('01_raw_data'!Q607)="INACTIVE"),UPPER(TRIM('01_raw_data'!Q607))="INACTVE"),"Inactive",IF(OR(UPPER(TRIM('01_raw_data'!Q607))="EXITED"), "Exited", IF(OR(UPPER(TRIM('01_raw_data'!Q607))="TERMINATED"), "Terminated", IF(OR(UPPER(TRIM('01_raw_data'!Q607))="LEFT"),"Left",IF(OR(UPPER(TRIM('01_raw_data'!Q607))="RESIGNED"),"Resigned")))))),"Check")</f>
        <v>Active</v>
      </c>
      <c r="S604" s="19">
        <f>IFERROR(IF(VALUE('01_raw_data'!R607)&gt;0,VALUE('01_raw_data'!R607),"Check"),"Check")</f>
        <v>137000</v>
      </c>
      <c r="T604" s="19">
        <f>IFERROR(IF(VALUE('01_raw_data'!S607)&gt;0, VALUE('01_raw_data'!S607), "Check"), "Check")</f>
        <v>20600</v>
      </c>
      <c r="U604">
        <f>IFERROR(VLOOKUP(UPPER(TRIM('01_raw_data'!T607)),'07_performance_master'!$A$5:$B$14,2,FALSE),"Check")</f>
        <v>5</v>
      </c>
      <c r="V604">
        <f>IFERROR(IF(VALUE('01_raw_data'!U607)&gt;0,VALUE('01_raw_data'!U607),"Check"),"Check")</f>
        <v>18</v>
      </c>
      <c r="W604">
        <f>IFERROR(IF(VALUE('01_raw_data'!V607)&gt;=0, VALUE('01_raw_data'!V607), "Check"), "Check")</f>
        <v>20</v>
      </c>
      <c r="X604">
        <f>IFERROR(IF(VALUE('01_raw_data'!W607)&gt;=0, VALUE('01_raw_data'!W607),"Check"), "Check")</f>
        <v>8</v>
      </c>
      <c r="Y604">
        <f>IFERROR(IF(AND(VALUE('01_raw_data'!X607)&gt;=0, VALUE('01_raw_data'!X607)&lt;=100), VALUE('01_raw_data'!X607), "Check"), "Check")</f>
        <v>89</v>
      </c>
      <c r="Z604" t="str">
        <f>IFERROR(IF(OR(UPPER(TRIM('01_raw_data'!Y607))="YES", UPPER(TRIM('01_raw_data'!Y607))="PROMOTED"),"Promoted", IF(OR(UPPER(TRIM('01_raw_data'!Y607))="NO",UPPER(TRIM('01_raw_data'!Y607))="NOT PROMOTED"), "Not Promoted", "Check")),"Check")</f>
        <v>Not Promoted</v>
      </c>
      <c r="AA604" t="str">
        <f>IFERROR(PROPER(TRIM('01_raw_data'!Z607)), "")</f>
        <v>Mba</v>
      </c>
      <c r="AB604" t="str">
        <f>IFERROR(PROPER(TRIM('01_raw_data'!AA607)),"")</f>
        <v>Company Careers Page</v>
      </c>
      <c r="AC604" t="str">
        <f>IFERROR(IF(UPPER(TRIM('01_raw_data'!AB607))="HYBRID","Hybrid",IF(OR(UPPER(TRIM('01_raw_data'!AB607))="REMOTE",UPPER(TRIM('01_raw_data'!AB607))="WFH",UPPER(TRIM('01_raw_data'!AB607))="WORK FROM HOME"),"Remote",IF(OR(UPPER(TRIM('01_raw_data'!AB607))="ONSITE",UPPER(TRIM('01_raw_data'!AB607))="ON-SITE",UPPER(TRIM('01_raw_data'!AB607))="OFFICE"),"Office"))),"Check")</f>
        <v>Hybrid</v>
      </c>
      <c r="AD604" t="str">
        <f>IFERROR(VLOOKUP(UPPER(TRIM('01_raw_data'!AC607)),'09_cost_center'!$A$5:$E$19,1,FALSE), "Check")</f>
        <v>EU-CC301</v>
      </c>
      <c r="AE604" t="str">
        <f>IFERROR(IF(OR(UPPER(TRIM('01_raw_data'!AD607))="CONTRACT", UPPER(TRIM('01_raw_data'!AD607))="CONTRACTOR"), "Contract", IF(OR(PROPER(TRIM('01_raw_data'!AD607))="FTE", UPPER(TRIM('01_raw_data'!AD607))="FULL TIME", UPPER(TRIM('01_raw_data'!AD607))="FULL-TIME"), "Full Time", IF(OR(UPPER(TRIM('01_raw_data'!AD607))="INTERN", UPPER(TRIM('01_raw_data'!AD607))="INTERNSHIP"), "Intern", IF(OR(UPPER(TRIM('01_raw_data'!AD607))="PART TIME", UPPER(TRIM('01_raw_data'!AD607))="PART-TIME"), "Part Time")))), "Check")</f>
        <v>Full Time</v>
      </c>
      <c r="AF604">
        <f>IFERROR(IF(AND(VALUE('01_raw_data'!AE607)&gt;=0,VALUE('01_raw_data'!AE607)&lt;=100), VALUE('01_raw_data'!AE607), "Check"), "Check")</f>
        <v>86.7</v>
      </c>
    </row>
    <row r="605" spans="1:32" x14ac:dyDescent="0.2">
      <c r="A605" t="str">
        <f>"E"&amp;TEXT(VALUE(SUBSTITUTE(UPPER(TRIM('01_raw_data'!A608)),"E","")),"0000")</f>
        <v>E0604</v>
      </c>
      <c r="B605" t="str">
        <f>IF('01_raw_data'!B608="", "", PROPER(TRIM('01_raw_data'!B608)))</f>
        <v>Daan Meijer</v>
      </c>
      <c r="C605" t="str">
        <f>_xlfn.XLOOKUP(PROPER(TRIM('01_raw_data'!C608)),'03_lookups'!$A$4:$A$9,'03_lookups'!$B$4:$B$9,"Needs Review")</f>
        <v>Male</v>
      </c>
      <c r="D605">
        <f>VALUE('01_raw_data'!D608)</f>
        <v>32</v>
      </c>
      <c r="E605" s="17">
        <f>IF(OR('01_raw_data'!E608="", LOWER(TRIM('01_raw_data'!E608))="not available"), "Missing", '01_raw_data'!E608)</f>
        <v>34327</v>
      </c>
      <c r="F605" t="str">
        <f t="shared" si="9"/>
        <v>Valid</v>
      </c>
      <c r="G605" t="str">
        <f>_xlfn.XLOOKUP(UPPER(TRIM('01_raw_data'!F608)),'04_departments'!A608:A663,'04_departments'!C608:C663,"Needs Review")</f>
        <v>Needs Review</v>
      </c>
      <c r="H605" t="str">
        <f>_xlfn.XLOOKUP('01_clean_data'!G605, '04_departments'!$C$5:$C$60,'04_departments'!$D$5:$D$60,"Needs Review")</f>
        <v>Needs Review</v>
      </c>
      <c r="I605" t="str">
        <f>PROPER(TRIM('01_raw_data'!H608))</f>
        <v>Frontend Engineer</v>
      </c>
      <c r="J605" t="str">
        <f>IFERROR(UPPER('01_raw_data'!I608), "")</f>
        <v>L2</v>
      </c>
      <c r="K605" t="str">
        <f>IFERROR(UPPER('01_raw_data'!J608), "")</f>
        <v>M057</v>
      </c>
      <c r="L605" t="str">
        <f>IFERROR(VLOOKUP(K605,'05_manager_mapping'!$A$5:$B$64,2), "Missing")</f>
        <v>Emma Karlsson</v>
      </c>
      <c r="M605" t="str">
        <f>IFERROR(_xlfn.XLOOKUP('01_raw_data'!L608,'06_location_master'!$B$5:$B$60,'06_location_master'!$C$5:$C$60), "Missing Location")</f>
        <v>Missing Location</v>
      </c>
      <c r="N605" t="str">
        <f>IFERROR(_xlfn.XLOOKUP(M605,'06_location_master'!$C$5:$C$60,'06_location_master'!$D$5:$D$60), "Missing Country")</f>
        <v>Missing Country</v>
      </c>
      <c r="O605" t="str">
        <f>IFERROR(_xlfn.XLOOKUP(M605,'06_location_master'!$C$5:$C$60,'06_location_master'!$E$5:$E$60), "Missing State")</f>
        <v>Missing State</v>
      </c>
      <c r="P605" s="17">
        <f>IFERROR(--'01_raw_data'!O608,"Missing Date")</f>
        <v>43070</v>
      </c>
      <c r="Q605" s="17" t="str">
        <f>IF(TRIM('01_raw_data'!P608)="","", IFERROR('01_raw_data'!P608, "check"))</f>
        <v/>
      </c>
      <c r="R605" t="str">
        <f>IFERROR(IF(OR(UPPER(TRIM('01_raw_data'!Q608))="A",UPPER(TRIM('01_raw_data'!Q608)="ACTVE"),UPPER(TRIM('01_raw_data'!Q608))="ACTIVE"), "Active", IF(OR(UPPER(TRIM('01_raw_data'!Q608)="INACTIVE"),UPPER(TRIM('01_raw_data'!Q608))="INACTVE"),"Inactive",IF(OR(UPPER(TRIM('01_raw_data'!Q608))="EXITED"), "Exited", IF(OR(UPPER(TRIM('01_raw_data'!Q608))="TERMINATED"), "Terminated", IF(OR(UPPER(TRIM('01_raw_data'!Q608))="LEFT"),"Left",IF(OR(UPPER(TRIM('01_raw_data'!Q608))="RESIGNED"),"Resigned")))))),"Check")</f>
        <v>Active</v>
      </c>
      <c r="S605" s="19">
        <f>IFERROR(IF(VALUE('01_raw_data'!R608)&gt;0,VALUE('01_raw_data'!R608),"Check"),"Check")</f>
        <v>53000</v>
      </c>
      <c r="T605" s="19">
        <f>IFERROR(IF(VALUE('01_raw_data'!S608)&gt;0, VALUE('01_raw_data'!S608), "Check"), "Check")</f>
        <v>4800</v>
      </c>
      <c r="U605">
        <f>IFERROR(VLOOKUP(UPPER(TRIM('01_raw_data'!T608)),'07_performance_master'!$A$5:$B$14,2,FALSE),"Check")</f>
        <v>4</v>
      </c>
      <c r="V605">
        <f>IFERROR(IF(VALUE('01_raw_data'!U608)&gt;0,VALUE('01_raw_data'!U608),"Check"),"Check")</f>
        <v>43</v>
      </c>
      <c r="W605">
        <f>IFERROR(IF(VALUE('01_raw_data'!V608)&gt;=0, VALUE('01_raw_data'!V608), "Check"), "Check")</f>
        <v>10</v>
      </c>
      <c r="X605">
        <f>IFERROR(IF(VALUE('01_raw_data'!W608)&gt;=0, VALUE('01_raw_data'!W608),"Check"), "Check")</f>
        <v>10</v>
      </c>
      <c r="Y605">
        <f>IFERROR(IF(AND(VALUE('01_raw_data'!X608)&gt;=0, VALUE('01_raw_data'!X608)&lt;=100), VALUE('01_raw_data'!X608), "Check"), "Check")</f>
        <v>63</v>
      </c>
      <c r="Z605" t="str">
        <f>IFERROR(IF(OR(UPPER(TRIM('01_raw_data'!Y608))="YES", UPPER(TRIM('01_raw_data'!Y608))="PROMOTED"),"Promoted", IF(OR(UPPER(TRIM('01_raw_data'!Y608))="NO",UPPER(TRIM('01_raw_data'!Y608))="NOT PROMOTED"), "Not Promoted", "Check")),"Check")</f>
        <v>Promoted</v>
      </c>
      <c r="AA605" t="str">
        <f>IFERROR(PROPER(TRIM('01_raw_data'!Z608)), "")</f>
        <v>Bachelor'S</v>
      </c>
      <c r="AB605" t="str">
        <f>IFERROR(PROPER(TRIM('01_raw_data'!AA608)),"")</f>
        <v>Linkedin</v>
      </c>
      <c r="AC605" t="str">
        <f>IFERROR(IF(UPPER(TRIM('01_raw_data'!AB608))="HYBRID","Hybrid",IF(OR(UPPER(TRIM('01_raw_data'!AB608))="REMOTE",UPPER(TRIM('01_raw_data'!AB608))="WFH",UPPER(TRIM('01_raw_data'!AB608))="WORK FROM HOME"),"Remote",IF(OR(UPPER(TRIM('01_raw_data'!AB608))="ONSITE",UPPER(TRIM('01_raw_data'!AB608))="ON-SITE",UPPER(TRIM('01_raw_data'!AB608))="OFFICE"),"Office"))),"Check")</f>
        <v>Office</v>
      </c>
      <c r="AD605" t="str">
        <f>IFERROR(VLOOKUP(UPPER(TRIM('01_raw_data'!AC608)),'09_cost_center'!$A$5:$E$19,1,FALSE), "Check")</f>
        <v>EU-CC101</v>
      </c>
      <c r="AE605" t="str">
        <f>IFERROR(IF(OR(UPPER(TRIM('01_raw_data'!AD608))="CONTRACT", UPPER(TRIM('01_raw_data'!AD608))="CONTRACTOR"), "Contract", IF(OR(PROPER(TRIM('01_raw_data'!AD608))="FTE", UPPER(TRIM('01_raw_data'!AD608))="FULL TIME", UPPER(TRIM('01_raw_data'!AD608))="FULL-TIME"), "Full Time", IF(OR(UPPER(TRIM('01_raw_data'!AD608))="INTERN", UPPER(TRIM('01_raw_data'!AD608))="INTERNSHIP"), "Intern", IF(OR(UPPER(TRIM('01_raw_data'!AD608))="PART TIME", UPPER(TRIM('01_raw_data'!AD608))="PART-TIME"), "Part Time")))), "Check")</f>
        <v>Intern</v>
      </c>
      <c r="AF605">
        <f>IFERROR(IF(AND(VALUE('01_raw_data'!AE608)&gt;=0,VALUE('01_raw_data'!AE608)&lt;=100), VALUE('01_raw_data'!AE608), "Check"), "Check")</f>
        <v>73</v>
      </c>
    </row>
    <row r="606" spans="1:32" x14ac:dyDescent="0.2">
      <c r="A606" t="str">
        <f>"E"&amp;TEXT(VALUE(SUBSTITUTE(UPPER(TRIM('01_raw_data'!A609)),"E","")),"0000")</f>
        <v>E0605</v>
      </c>
      <c r="B606" t="str">
        <f>IF('01_raw_data'!B609="", "", PROPER(TRIM('01_raw_data'!B609)))</f>
        <v>Hanna Byrne</v>
      </c>
      <c r="C606" t="str">
        <f>_xlfn.XLOOKUP(PROPER(TRIM('01_raw_data'!C609)),'03_lookups'!$A$4:$A$9,'03_lookups'!$B$4:$B$9,"Needs Review")</f>
        <v>Female</v>
      </c>
      <c r="D606">
        <f>VALUE('01_raw_data'!D609)</f>
        <v>44</v>
      </c>
      <c r="E606" s="17">
        <f>IF(OR('01_raw_data'!E609="", LOWER(TRIM('01_raw_data'!E609))="not available"), "Missing", '01_raw_data'!E609)</f>
        <v>29775</v>
      </c>
      <c r="F606" t="str">
        <f t="shared" si="9"/>
        <v>Valid</v>
      </c>
      <c r="G606" t="str">
        <f>_xlfn.XLOOKUP(UPPER(TRIM('01_raw_data'!F609)),'04_departments'!A609:A664,'04_departments'!C609:C664,"Needs Review")</f>
        <v>Needs Review</v>
      </c>
      <c r="H606" t="str">
        <f>_xlfn.XLOOKUP('01_clean_data'!G606, '04_departments'!$C$5:$C$60,'04_departments'!$D$5:$D$60,"Needs Review")</f>
        <v>Needs Review</v>
      </c>
      <c r="I606" t="str">
        <f>PROPER(TRIM('01_raw_data'!H609))</f>
        <v>Content Specialist</v>
      </c>
      <c r="J606" t="str">
        <f>IFERROR(UPPER('01_raw_data'!I609), "")</f>
        <v>L1</v>
      </c>
      <c r="K606" t="str">
        <f>IFERROR(UPPER('01_raw_data'!J609), "")</f>
        <v>M006</v>
      </c>
      <c r="L606" t="str">
        <f>IFERROR(VLOOKUP(K606,'05_manager_mapping'!$A$5:$B$64,2), "Missing")</f>
        <v>Aleksander Fischer</v>
      </c>
      <c r="M606" t="str">
        <f>IFERROR(_xlfn.XLOOKUP('01_raw_data'!L609,'06_location_master'!$B$5:$B$60,'06_location_master'!$C$5:$C$60), "Missing Location")</f>
        <v>Manchester</v>
      </c>
      <c r="N606" t="str">
        <f>IFERROR(_xlfn.XLOOKUP(M606,'06_location_master'!$C$5:$C$60,'06_location_master'!$D$5:$D$60), "Missing Country")</f>
        <v>United Kingdom</v>
      </c>
      <c r="O606" t="str">
        <f>IFERROR(_xlfn.XLOOKUP(M606,'06_location_master'!$C$5:$C$60,'06_location_master'!$E$5:$E$60), "Missing State")</f>
        <v>England</v>
      </c>
      <c r="P606" s="17">
        <f>IFERROR(--'01_raw_data'!O609,"Missing Date")</f>
        <v>45690</v>
      </c>
      <c r="Q606" s="17" t="str">
        <f>IF(TRIM('01_raw_data'!P609)="","", IFERROR('01_raw_data'!P609, "check"))</f>
        <v/>
      </c>
      <c r="R606" t="str">
        <f>IFERROR(IF(OR(UPPER(TRIM('01_raw_data'!Q609))="A",UPPER(TRIM('01_raw_data'!Q609)="ACTVE"),UPPER(TRIM('01_raw_data'!Q609))="ACTIVE"), "Active", IF(OR(UPPER(TRIM('01_raw_data'!Q609)="INACTIVE"),UPPER(TRIM('01_raw_data'!Q609))="INACTVE"),"Inactive",IF(OR(UPPER(TRIM('01_raw_data'!Q609))="EXITED"), "Exited", IF(OR(UPPER(TRIM('01_raw_data'!Q609))="TERMINATED"), "Terminated", IF(OR(UPPER(TRIM('01_raw_data'!Q609))="LEFT"),"Left",IF(OR(UPPER(TRIM('01_raw_data'!Q609))="RESIGNED"),"Resigned")))))),"Check")</f>
        <v>Active</v>
      </c>
      <c r="S606" s="19">
        <f>IFERROR(IF(VALUE('01_raw_data'!R609)&gt;0,VALUE('01_raw_data'!R609),"Check"),"Check")</f>
        <v>44000</v>
      </c>
      <c r="T606" s="19" t="str">
        <f>IFERROR(IF(VALUE('01_raw_data'!S609)&gt;0, VALUE('01_raw_data'!S609), "Check"), "Check")</f>
        <v>Check</v>
      </c>
      <c r="U606">
        <f>IFERROR(VLOOKUP(UPPER(TRIM('01_raw_data'!T609)),'07_performance_master'!$A$5:$B$14,2,FALSE),"Check")</f>
        <v>3</v>
      </c>
      <c r="V606">
        <f>IFERROR(IF(VALUE('01_raw_data'!U609)&gt;0,VALUE('01_raw_data'!U609),"Check"),"Check")</f>
        <v>29</v>
      </c>
      <c r="W606">
        <f>IFERROR(IF(VALUE('01_raw_data'!V609)&gt;=0, VALUE('01_raw_data'!V609), "Check"), "Check")</f>
        <v>21</v>
      </c>
      <c r="X606">
        <f>IFERROR(IF(VALUE('01_raw_data'!W609)&gt;=0, VALUE('01_raw_data'!W609),"Check"), "Check")</f>
        <v>16</v>
      </c>
      <c r="Y606">
        <f>IFERROR(IF(AND(VALUE('01_raw_data'!X609)&gt;=0, VALUE('01_raw_data'!X609)&lt;=100), VALUE('01_raw_data'!X609), "Check"), "Check")</f>
        <v>63</v>
      </c>
      <c r="Z606" t="str">
        <f>IFERROR(IF(OR(UPPER(TRIM('01_raw_data'!Y609))="YES", UPPER(TRIM('01_raw_data'!Y609))="PROMOTED"),"Promoted", IF(OR(UPPER(TRIM('01_raw_data'!Y609))="NO",UPPER(TRIM('01_raw_data'!Y609))="NOT PROMOTED"), "Not Promoted", "Check")),"Check")</f>
        <v>Not Promoted</v>
      </c>
      <c r="AA606" t="str">
        <f>IFERROR(PROPER(TRIM('01_raw_data'!Z609)), "")</f>
        <v>Master'S</v>
      </c>
      <c r="AB606" t="str">
        <f>IFERROR(PROPER(TRIM('01_raw_data'!AA609)),"")</f>
        <v>Employee Referral</v>
      </c>
      <c r="AC606" t="str">
        <f>IFERROR(IF(UPPER(TRIM('01_raw_data'!AB609))="HYBRID","Hybrid",IF(OR(UPPER(TRIM('01_raw_data'!AB609))="REMOTE",UPPER(TRIM('01_raw_data'!AB609))="WFH",UPPER(TRIM('01_raw_data'!AB609))="WORK FROM HOME"),"Remote",IF(OR(UPPER(TRIM('01_raw_data'!AB609))="ONSITE",UPPER(TRIM('01_raw_data'!AB609))="ON-SITE",UPPER(TRIM('01_raw_data'!AB609))="OFFICE"),"Office"))),"Check")</f>
        <v>Remote</v>
      </c>
      <c r="AD606" t="str">
        <f>IFERROR(VLOOKUP(UPPER(TRIM('01_raw_data'!AC609)),'09_cost_center'!$A$5:$E$19,1,FALSE), "Check")</f>
        <v>EU-CC203</v>
      </c>
      <c r="AE606" t="str">
        <f>IFERROR(IF(OR(UPPER(TRIM('01_raw_data'!AD609))="CONTRACT", UPPER(TRIM('01_raw_data'!AD609))="CONTRACTOR"), "Contract", IF(OR(PROPER(TRIM('01_raw_data'!AD609))="FTE", UPPER(TRIM('01_raw_data'!AD609))="FULL TIME", UPPER(TRIM('01_raw_data'!AD609))="FULL-TIME"), "Full Time", IF(OR(UPPER(TRIM('01_raw_data'!AD609))="INTERN", UPPER(TRIM('01_raw_data'!AD609))="INTERNSHIP"), "Intern", IF(OR(UPPER(TRIM('01_raw_data'!AD609))="PART TIME", UPPER(TRIM('01_raw_data'!AD609))="PART-TIME"), "Part Time")))), "Check")</f>
        <v>Full Time</v>
      </c>
      <c r="AF606">
        <f>IFERROR(IF(AND(VALUE('01_raw_data'!AE609)&gt;=0,VALUE('01_raw_data'!AE609)&lt;=100), VALUE('01_raw_data'!AE609), "Check"), "Check")</f>
        <v>58.3</v>
      </c>
    </row>
    <row r="607" spans="1:32" x14ac:dyDescent="0.2">
      <c r="A607" t="str">
        <f>"E"&amp;TEXT(VALUE(SUBSTITUTE(UPPER(TRIM('01_raw_data'!A610)),"E","")),"0000")</f>
        <v>E0606</v>
      </c>
      <c r="B607" t="str">
        <f>IF('01_raw_data'!B610="", "", PROPER(TRIM('01_raw_data'!B610)))</f>
        <v>Grace Greco</v>
      </c>
      <c r="C607" t="str">
        <f>_xlfn.XLOOKUP(PROPER(TRIM('01_raw_data'!C610)),'03_lookups'!$A$4:$A$9,'03_lookups'!$B$4:$B$9,"Needs Review")</f>
        <v>Female</v>
      </c>
      <c r="D607">
        <f>VALUE('01_raw_data'!D610)</f>
        <v>38</v>
      </c>
      <c r="E607" s="17">
        <f>IF(OR('01_raw_data'!E610="", LOWER(TRIM('01_raw_data'!E610))="not available"), "Missing", '01_raw_data'!E610)</f>
        <v>32228</v>
      </c>
      <c r="F607" t="str">
        <f t="shared" si="9"/>
        <v>Valid</v>
      </c>
      <c r="G607" t="str">
        <f>_xlfn.XLOOKUP(UPPER(TRIM('01_raw_data'!F610)),'04_departments'!A610:A665,'04_departments'!C610:C665,"Needs Review")</f>
        <v>Needs Review</v>
      </c>
      <c r="H607" t="str">
        <f>_xlfn.XLOOKUP('01_clean_data'!G607, '04_departments'!$C$5:$C$60,'04_departments'!$D$5:$D$60,"Needs Review")</f>
        <v>Needs Review</v>
      </c>
      <c r="I607" t="str">
        <f>PROPER(TRIM('01_raw_data'!H610))</f>
        <v>Financial Analyst</v>
      </c>
      <c r="J607" t="str">
        <f>IFERROR(UPPER('01_raw_data'!I610), "")</f>
        <v xml:space="preserve"> L4 </v>
      </c>
      <c r="K607" t="str">
        <f>IFERROR(UPPER('01_raw_data'!J610), "")</f>
        <v>M059</v>
      </c>
      <c r="L607" t="str">
        <f>IFERROR(VLOOKUP(K607,'05_manager_mapping'!$A$5:$B$64,2), "Missing")</f>
        <v>Lars Petit</v>
      </c>
      <c r="M607" t="str">
        <f>IFERROR(_xlfn.XLOOKUP('01_raw_data'!L610,'06_location_master'!$B$5:$B$60,'06_location_master'!$C$5:$C$60), "Missing Location")</f>
        <v>Missing Location</v>
      </c>
      <c r="N607" t="str">
        <f>IFERROR(_xlfn.XLOOKUP(M607,'06_location_master'!$C$5:$C$60,'06_location_master'!$D$5:$D$60), "Missing Country")</f>
        <v>Missing Country</v>
      </c>
      <c r="O607" t="str">
        <f>IFERROR(_xlfn.XLOOKUP(M607,'06_location_master'!$C$5:$C$60,'06_location_master'!$E$5:$E$60), "Missing State")</f>
        <v>Missing State</v>
      </c>
      <c r="P607" s="17">
        <f>IFERROR(--'01_raw_data'!O610,"Missing Date")</f>
        <v>44939</v>
      </c>
      <c r="Q607" s="17" t="str">
        <f>IF(TRIM('01_raw_data'!P610)="","", IFERROR('01_raw_data'!P610, "check"))</f>
        <v/>
      </c>
      <c r="R607" t="str">
        <f>IFERROR(IF(OR(UPPER(TRIM('01_raw_data'!Q610))="A",UPPER(TRIM('01_raw_data'!Q610)="ACTVE"),UPPER(TRIM('01_raw_data'!Q610))="ACTIVE"), "Active", IF(OR(UPPER(TRIM('01_raw_data'!Q610)="INACTIVE"),UPPER(TRIM('01_raw_data'!Q610))="INACTVE"),"Inactive",IF(OR(UPPER(TRIM('01_raw_data'!Q610))="EXITED"), "Exited", IF(OR(UPPER(TRIM('01_raw_data'!Q610))="TERMINATED"), "Terminated", IF(OR(UPPER(TRIM('01_raw_data'!Q610))="LEFT"),"Left",IF(OR(UPPER(TRIM('01_raw_data'!Q610))="RESIGNED"),"Resigned")))))),"Check")</f>
        <v>Active</v>
      </c>
      <c r="S607" s="19">
        <f>IFERROR(IF(VALUE('01_raw_data'!R610)&gt;0,VALUE('01_raw_data'!R610),"Check"),"Check")</f>
        <v>97000</v>
      </c>
      <c r="T607" s="19">
        <f>IFERROR(IF(VALUE('01_raw_data'!S610)&gt;0, VALUE('01_raw_data'!S610), "Check"), "Check")</f>
        <v>8700</v>
      </c>
      <c r="U607">
        <f>IFERROR(VLOOKUP(UPPER(TRIM('01_raw_data'!T610)),'07_performance_master'!$A$5:$B$14,2,FALSE),"Check")</f>
        <v>4</v>
      </c>
      <c r="V607">
        <f>IFERROR(IF(VALUE('01_raw_data'!U610)&gt;0,VALUE('01_raw_data'!U610),"Check"),"Check")</f>
        <v>28</v>
      </c>
      <c r="W607">
        <f>IFERROR(IF(VALUE('01_raw_data'!V610)&gt;=0, VALUE('01_raw_data'!V610), "Check"), "Check")</f>
        <v>8</v>
      </c>
      <c r="X607">
        <f>IFERROR(IF(VALUE('01_raw_data'!W610)&gt;=0, VALUE('01_raw_data'!W610),"Check"), "Check")</f>
        <v>4</v>
      </c>
      <c r="Y607">
        <f>IFERROR(IF(AND(VALUE('01_raw_data'!X610)&gt;=0, VALUE('01_raw_data'!X610)&lt;=100), VALUE('01_raw_data'!X610), "Check"), "Check")</f>
        <v>70</v>
      </c>
      <c r="Z607" t="str">
        <f>IFERROR(IF(OR(UPPER(TRIM('01_raw_data'!Y610))="YES", UPPER(TRIM('01_raw_data'!Y610))="PROMOTED"),"Promoted", IF(OR(UPPER(TRIM('01_raw_data'!Y610))="NO",UPPER(TRIM('01_raw_data'!Y610))="NOT PROMOTED"), "Not Promoted", "Check")),"Check")</f>
        <v>Not Promoted</v>
      </c>
      <c r="AA607" t="str">
        <f>IFERROR(PROPER(TRIM('01_raw_data'!Z610)), "")</f>
        <v>Bachelor'S</v>
      </c>
      <c r="AB607" t="str">
        <f>IFERROR(PROPER(TRIM('01_raw_data'!AA610)),"")</f>
        <v>University Hiring</v>
      </c>
      <c r="AC607" t="str">
        <f>IFERROR(IF(UPPER(TRIM('01_raw_data'!AB610))="HYBRID","Hybrid",IF(OR(UPPER(TRIM('01_raw_data'!AB610))="REMOTE",UPPER(TRIM('01_raw_data'!AB610))="WFH",UPPER(TRIM('01_raw_data'!AB610))="WORK FROM HOME"),"Remote",IF(OR(UPPER(TRIM('01_raw_data'!AB610))="ONSITE",UPPER(TRIM('01_raw_data'!AB610))="ON-SITE",UPPER(TRIM('01_raw_data'!AB610))="OFFICE"),"Office"))),"Check")</f>
        <v>Remote</v>
      </c>
      <c r="AD607" t="str">
        <f>IFERROR(VLOOKUP(UPPER(TRIM('01_raw_data'!AC610)),'09_cost_center'!$A$5:$E$19,1,FALSE), "Check")</f>
        <v>EU-CC301</v>
      </c>
      <c r="AE607" t="str">
        <f>IFERROR(IF(OR(UPPER(TRIM('01_raw_data'!AD610))="CONTRACT", UPPER(TRIM('01_raw_data'!AD610))="CONTRACTOR"), "Contract", IF(OR(PROPER(TRIM('01_raw_data'!AD610))="FTE", UPPER(TRIM('01_raw_data'!AD610))="FULL TIME", UPPER(TRIM('01_raw_data'!AD610))="FULL-TIME"), "Full Time", IF(OR(UPPER(TRIM('01_raw_data'!AD610))="INTERN", UPPER(TRIM('01_raw_data'!AD610))="INTERNSHIP"), "Intern", IF(OR(UPPER(TRIM('01_raw_data'!AD610))="PART TIME", UPPER(TRIM('01_raw_data'!AD610))="PART-TIME"), "Part Time")))), "Check")</f>
        <v>Contract</v>
      </c>
      <c r="AF607">
        <f>IFERROR(IF(AND(VALUE('01_raw_data'!AE610)&gt;=0,VALUE('01_raw_data'!AE610)&lt;=100), VALUE('01_raw_data'!AE610), "Check"), "Check")</f>
        <v>75.5</v>
      </c>
    </row>
    <row r="608" spans="1:32" x14ac:dyDescent="0.2">
      <c r="A608" t="str">
        <f>"E"&amp;TEXT(VALUE(SUBSTITUTE(UPPER(TRIM('01_raw_data'!A611)),"E","")),"0000")</f>
        <v>E0607</v>
      </c>
      <c r="B608" t="str">
        <f>IF('01_raw_data'!B611="", "", PROPER(TRIM('01_raw_data'!B611)))</f>
        <v>Piotr Petit</v>
      </c>
      <c r="C608" t="str">
        <f>_xlfn.XLOOKUP(PROPER(TRIM('01_raw_data'!C611)),'03_lookups'!$A$4:$A$9,'03_lookups'!$B$4:$B$9,"Needs Review")</f>
        <v>Male</v>
      </c>
      <c r="D608">
        <f>VALUE('01_raw_data'!D611)</f>
        <v>31</v>
      </c>
      <c r="E608" s="17">
        <f>IF(OR('01_raw_data'!E611="", LOWER(TRIM('01_raw_data'!E611))="not available"), "Missing", '01_raw_data'!E611)</f>
        <v>34504</v>
      </c>
      <c r="F608" t="str">
        <f t="shared" si="9"/>
        <v>Valid</v>
      </c>
      <c r="G608" t="str">
        <f>_xlfn.XLOOKUP(UPPER(TRIM('01_raw_data'!F611)),'04_departments'!A611:A666,'04_departments'!C611:C666,"Needs Review")</f>
        <v>Needs Review</v>
      </c>
      <c r="H608" t="str">
        <f>_xlfn.XLOOKUP('01_clean_data'!G608, '04_departments'!$C$5:$C$60,'04_departments'!$D$5:$D$60,"Needs Review")</f>
        <v>Needs Review</v>
      </c>
      <c r="I608" t="str">
        <f>PROPER(TRIM('01_raw_data'!H611))</f>
        <v>Platform Engineer</v>
      </c>
      <c r="J608" t="str">
        <f>IFERROR(UPPER('01_raw_data'!I611), "")</f>
        <v>L1</v>
      </c>
      <c r="K608" t="str">
        <f>IFERROR(UPPER('01_raw_data'!J611), "")</f>
        <v>M001</v>
      </c>
      <c r="L608" t="str">
        <f>IFERROR(VLOOKUP(K608,'05_manager_mapping'!$A$5:$B$64,2), "Missing")</f>
        <v>Milan Leroy</v>
      </c>
      <c r="M608" t="str">
        <f>IFERROR(_xlfn.XLOOKUP('01_raw_data'!L611,'06_location_master'!$B$5:$B$60,'06_location_master'!$C$5:$C$60), "Missing Location")</f>
        <v>Dublin</v>
      </c>
      <c r="N608" t="str">
        <f>IFERROR(_xlfn.XLOOKUP(M608,'06_location_master'!$C$5:$C$60,'06_location_master'!$D$5:$D$60), "Missing Country")</f>
        <v>Ireland</v>
      </c>
      <c r="O608" t="str">
        <f>IFERROR(_xlfn.XLOOKUP(M608,'06_location_master'!$C$5:$C$60,'06_location_master'!$E$5:$E$60), "Missing State")</f>
        <v>Leinster</v>
      </c>
      <c r="P608" s="17">
        <f>IFERROR(--'01_raw_data'!O611,"Missing Date")</f>
        <v>45780</v>
      </c>
      <c r="Q608" s="17" t="str">
        <f>IF(TRIM('01_raw_data'!P611)="","", IFERROR('01_raw_data'!P611, "check"))</f>
        <v/>
      </c>
      <c r="R608" t="str">
        <f>IFERROR(IF(OR(UPPER(TRIM('01_raw_data'!Q611))="A",UPPER(TRIM('01_raw_data'!Q611)="ACTVE"),UPPER(TRIM('01_raw_data'!Q611))="ACTIVE"), "Active", IF(OR(UPPER(TRIM('01_raw_data'!Q611)="INACTIVE"),UPPER(TRIM('01_raw_data'!Q611))="INACTVE"),"Inactive",IF(OR(UPPER(TRIM('01_raw_data'!Q611))="EXITED"), "Exited", IF(OR(UPPER(TRIM('01_raw_data'!Q611))="TERMINATED"), "Terminated", IF(OR(UPPER(TRIM('01_raw_data'!Q611))="LEFT"),"Left",IF(OR(UPPER(TRIM('01_raw_data'!Q611))="RESIGNED"),"Resigned")))))),"Check")</f>
        <v>Active</v>
      </c>
      <c r="S608" s="19">
        <f>IFERROR(IF(VALUE('01_raw_data'!R611)&gt;0,VALUE('01_raw_data'!R611),"Check"),"Check")</f>
        <v>40000</v>
      </c>
      <c r="T608" s="19">
        <f>IFERROR(IF(VALUE('01_raw_data'!S611)&gt;0, VALUE('01_raw_data'!S611), "Check"), "Check")</f>
        <v>2000</v>
      </c>
      <c r="U608">
        <f>IFERROR(VLOOKUP(UPPER(TRIM('01_raw_data'!T611)),'07_performance_master'!$A$5:$B$14,2,FALSE),"Check")</f>
        <v>3</v>
      </c>
      <c r="V608">
        <f>IFERROR(IF(VALUE('01_raw_data'!U611)&gt;0,VALUE('01_raw_data'!U611),"Check"),"Check")</f>
        <v>20</v>
      </c>
      <c r="W608">
        <f>IFERROR(IF(VALUE('01_raw_data'!V611)&gt;=0, VALUE('01_raw_data'!V611), "Check"), "Check")</f>
        <v>19</v>
      </c>
      <c r="X608">
        <f>IFERROR(IF(VALUE('01_raw_data'!W611)&gt;=0, VALUE('01_raw_data'!W611),"Check"), "Check")</f>
        <v>2</v>
      </c>
      <c r="Y608">
        <f>IFERROR(IF(AND(VALUE('01_raw_data'!X611)&gt;=0, VALUE('01_raw_data'!X611)&lt;=100), VALUE('01_raw_data'!X611), "Check"), "Check")</f>
        <v>67</v>
      </c>
      <c r="Z608" t="str">
        <f>IFERROR(IF(OR(UPPER(TRIM('01_raw_data'!Y611))="YES", UPPER(TRIM('01_raw_data'!Y611))="PROMOTED"),"Promoted", IF(OR(UPPER(TRIM('01_raw_data'!Y611))="NO",UPPER(TRIM('01_raw_data'!Y611))="NOT PROMOTED"), "Not Promoted", "Check")),"Check")</f>
        <v>Not Promoted</v>
      </c>
      <c r="AA608" t="str">
        <f>IFERROR(PROPER(TRIM('01_raw_data'!Z611)), "")</f>
        <v>Mba</v>
      </c>
      <c r="AB608" t="str">
        <f>IFERROR(PROPER(TRIM('01_raw_data'!AA611)),"")</f>
        <v>Internal Transfer</v>
      </c>
      <c r="AC608" t="str">
        <f>IFERROR(IF(UPPER(TRIM('01_raw_data'!AB611))="HYBRID","Hybrid",IF(OR(UPPER(TRIM('01_raw_data'!AB611))="REMOTE",UPPER(TRIM('01_raw_data'!AB611))="WFH",UPPER(TRIM('01_raw_data'!AB611))="WORK FROM HOME"),"Remote",IF(OR(UPPER(TRIM('01_raw_data'!AB611))="ONSITE",UPPER(TRIM('01_raw_data'!AB611))="ON-SITE",UPPER(TRIM('01_raw_data'!AB611))="OFFICE"),"Office"))),"Check")</f>
        <v>Remote</v>
      </c>
      <c r="AD608" t="str">
        <f>IFERROR(VLOOKUP(UPPER(TRIM('01_raw_data'!AC611)),'09_cost_center'!$A$5:$E$19,1,FALSE), "Check")</f>
        <v>EU-CC101</v>
      </c>
      <c r="AE608" t="str">
        <f>IFERROR(IF(OR(UPPER(TRIM('01_raw_data'!AD611))="CONTRACT", UPPER(TRIM('01_raw_data'!AD611))="CONTRACTOR"), "Contract", IF(OR(PROPER(TRIM('01_raw_data'!AD611))="FTE", UPPER(TRIM('01_raw_data'!AD611))="FULL TIME", UPPER(TRIM('01_raw_data'!AD611))="FULL-TIME"), "Full Time", IF(OR(UPPER(TRIM('01_raw_data'!AD611))="INTERN", UPPER(TRIM('01_raw_data'!AD611))="INTERNSHIP"), "Intern", IF(OR(UPPER(TRIM('01_raw_data'!AD611))="PART TIME", UPPER(TRIM('01_raw_data'!AD611))="PART-TIME"), "Part Time")))), "Check")</f>
        <v>Full Time</v>
      </c>
      <c r="AF608">
        <f>IFERROR(IF(AND(VALUE('01_raw_data'!AE611)&gt;=0,VALUE('01_raw_data'!AE611)&lt;=100), VALUE('01_raw_data'!AE611), "Check"), "Check")</f>
        <v>64.5</v>
      </c>
    </row>
    <row r="609" spans="1:32" x14ac:dyDescent="0.2">
      <c r="A609" t="str">
        <f>"E"&amp;TEXT(VALUE(SUBSTITUTE(UPPER(TRIM('01_raw_data'!A612)),"E","")),"0000")</f>
        <v>E0608</v>
      </c>
      <c r="B609" t="str">
        <f>IF('01_raw_data'!B612="", "", PROPER(TRIM('01_raw_data'!B612)))</f>
        <v>Javier Walsh</v>
      </c>
      <c r="C609" t="str">
        <f>_xlfn.XLOOKUP(PROPER(TRIM('01_raw_data'!C612)),'03_lookups'!$A$4:$A$9,'03_lookups'!$B$4:$B$9,"Needs Review")</f>
        <v>Male</v>
      </c>
      <c r="D609">
        <f>VALUE('01_raw_data'!D612)</f>
        <v>32</v>
      </c>
      <c r="E609" s="17">
        <f>IF(OR('01_raw_data'!E612="", LOWER(TRIM('01_raw_data'!E612))="not available"), "Missing", '01_raw_data'!E612)</f>
        <v>34299</v>
      </c>
      <c r="F609" t="str">
        <f t="shared" si="9"/>
        <v>Valid</v>
      </c>
      <c r="G609" t="str">
        <f>_xlfn.XLOOKUP(UPPER(TRIM('01_raw_data'!F612)),'04_departments'!A612:A667,'04_departments'!C612:C667,"Needs Review")</f>
        <v>Needs Review</v>
      </c>
      <c r="H609" t="str">
        <f>_xlfn.XLOOKUP('01_clean_data'!G609, '04_departments'!$C$5:$C$60,'04_departments'!$D$5:$D$60,"Needs Review")</f>
        <v>Needs Review</v>
      </c>
      <c r="I609" t="str">
        <f>PROPER(TRIM('01_raw_data'!H612))</f>
        <v>Product Analyst</v>
      </c>
      <c r="J609" t="str">
        <f>IFERROR(UPPER('01_raw_data'!I612), "")</f>
        <v>L1</v>
      </c>
      <c r="K609" t="str">
        <f>IFERROR(UPPER('01_raw_data'!J612), "")</f>
        <v>M031</v>
      </c>
      <c r="L609" t="str">
        <f>IFERROR(VLOOKUP(K609,'05_manager_mapping'!$A$5:$B$64,2), "Missing")</f>
        <v>Felix Pereira</v>
      </c>
      <c r="M609" t="str">
        <f>IFERROR(_xlfn.XLOOKUP('01_raw_data'!L612,'06_location_master'!$B$5:$B$60,'06_location_master'!$C$5:$C$60), "Missing Location")</f>
        <v>Paris</v>
      </c>
      <c r="N609" t="str">
        <f>IFERROR(_xlfn.XLOOKUP(M609,'06_location_master'!$C$5:$C$60,'06_location_master'!$D$5:$D$60), "Missing Country")</f>
        <v>France</v>
      </c>
      <c r="O609" t="str">
        <f>IFERROR(_xlfn.XLOOKUP(M609,'06_location_master'!$C$5:$C$60,'06_location_master'!$E$5:$E$60), "Missing State")</f>
        <v>Ile-de-France</v>
      </c>
      <c r="P609" s="17">
        <f>IFERROR(--'01_raw_data'!O612,"Missing Date")</f>
        <v>45526</v>
      </c>
      <c r="Q609" s="17" t="str">
        <f>IF(TRIM('01_raw_data'!P612)="","", IFERROR('01_raw_data'!P612, "check"))</f>
        <v/>
      </c>
      <c r="R609" t="str">
        <f>IFERROR(IF(OR(UPPER(TRIM('01_raw_data'!Q612))="A",UPPER(TRIM('01_raw_data'!Q612)="ACTVE"),UPPER(TRIM('01_raw_data'!Q612))="ACTIVE"), "Active", IF(OR(UPPER(TRIM('01_raw_data'!Q612)="INACTIVE"),UPPER(TRIM('01_raw_data'!Q612))="INACTVE"),"Inactive",IF(OR(UPPER(TRIM('01_raw_data'!Q612))="EXITED"), "Exited", IF(OR(UPPER(TRIM('01_raw_data'!Q612))="TERMINATED"), "Terminated", IF(OR(UPPER(TRIM('01_raw_data'!Q612))="LEFT"),"Left",IF(OR(UPPER(TRIM('01_raw_data'!Q612))="RESIGNED"),"Resigned")))))),"Check")</f>
        <v>Active</v>
      </c>
      <c r="S609" s="19">
        <f>IFERROR(IF(VALUE('01_raw_data'!R612)&gt;0,VALUE('01_raw_data'!R612),"Check"),"Check")</f>
        <v>47000</v>
      </c>
      <c r="T609" s="19">
        <f>IFERROR(IF(VALUE('01_raw_data'!S612)&gt;0, VALUE('01_raw_data'!S612), "Check"), "Check")</f>
        <v>4200</v>
      </c>
      <c r="U609">
        <f>IFERROR(VLOOKUP(UPPER(TRIM('01_raw_data'!T612)),'07_performance_master'!$A$5:$B$14,2,FALSE),"Check")</f>
        <v>4</v>
      </c>
      <c r="V609">
        <f>IFERROR(IF(VALUE('01_raw_data'!U612)&gt;0,VALUE('01_raw_data'!U612),"Check"),"Check")</f>
        <v>3</v>
      </c>
      <c r="W609">
        <f>IFERROR(IF(VALUE('01_raw_data'!V612)&gt;=0, VALUE('01_raw_data'!V612), "Check"), "Check")</f>
        <v>19</v>
      </c>
      <c r="X609">
        <f>IFERROR(IF(VALUE('01_raw_data'!W612)&gt;=0, VALUE('01_raw_data'!W612),"Check"), "Check")</f>
        <v>11</v>
      </c>
      <c r="Y609">
        <f>IFERROR(IF(AND(VALUE('01_raw_data'!X612)&gt;=0, VALUE('01_raw_data'!X612)&lt;=100), VALUE('01_raw_data'!X612), "Check"), "Check")</f>
        <v>51</v>
      </c>
      <c r="Z609" t="str">
        <f>IFERROR(IF(OR(UPPER(TRIM('01_raw_data'!Y612))="YES", UPPER(TRIM('01_raw_data'!Y612))="PROMOTED"),"Promoted", IF(OR(UPPER(TRIM('01_raw_data'!Y612))="NO",UPPER(TRIM('01_raw_data'!Y612))="NOT PROMOTED"), "Not Promoted", "Check")),"Check")</f>
        <v>Not Promoted</v>
      </c>
      <c r="AA609" t="str">
        <f>IFERROR(PROPER(TRIM('01_raw_data'!Z612)), "")</f>
        <v>Mba</v>
      </c>
      <c r="AB609" t="str">
        <f>IFERROR(PROPER(TRIM('01_raw_data'!AA612)),"")</f>
        <v>Indeed</v>
      </c>
      <c r="AC609" t="str">
        <f>IFERROR(IF(UPPER(TRIM('01_raw_data'!AB612))="HYBRID","Hybrid",IF(OR(UPPER(TRIM('01_raw_data'!AB612))="REMOTE",UPPER(TRIM('01_raw_data'!AB612))="WFH",UPPER(TRIM('01_raw_data'!AB612))="WORK FROM HOME"),"Remote",IF(OR(UPPER(TRIM('01_raw_data'!AB612))="ONSITE",UPPER(TRIM('01_raw_data'!AB612))="ON-SITE",UPPER(TRIM('01_raw_data'!AB612))="OFFICE"),"Office"))),"Check")</f>
        <v>Office</v>
      </c>
      <c r="AD609" t="str">
        <f>IFERROR(VLOOKUP(UPPER(TRIM('01_raw_data'!AC612)),'09_cost_center'!$A$5:$E$19,1,FALSE), "Check")</f>
        <v>EU-CC102</v>
      </c>
      <c r="AE609" t="str">
        <f>IFERROR(IF(OR(UPPER(TRIM('01_raw_data'!AD612))="CONTRACT", UPPER(TRIM('01_raw_data'!AD612))="CONTRACTOR"), "Contract", IF(OR(PROPER(TRIM('01_raw_data'!AD612))="FTE", UPPER(TRIM('01_raw_data'!AD612))="FULL TIME", UPPER(TRIM('01_raw_data'!AD612))="FULL-TIME"), "Full Time", IF(OR(UPPER(TRIM('01_raw_data'!AD612))="INTERN", UPPER(TRIM('01_raw_data'!AD612))="INTERNSHIP"), "Intern", IF(OR(UPPER(TRIM('01_raw_data'!AD612))="PART TIME", UPPER(TRIM('01_raw_data'!AD612))="PART-TIME"), "Part Time")))), "Check")</f>
        <v>Full Time</v>
      </c>
      <c r="AF609">
        <f>IFERROR(IF(AND(VALUE('01_raw_data'!AE612)&gt;=0,VALUE('01_raw_data'!AE612)&lt;=100), VALUE('01_raw_data'!AE612), "Check"), "Check")</f>
        <v>59.1</v>
      </c>
    </row>
    <row r="610" spans="1:32" x14ac:dyDescent="0.2">
      <c r="A610" t="str">
        <f>"E"&amp;TEXT(VALUE(SUBSTITUTE(UPPER(TRIM('01_raw_data'!A613)),"E","")),"0000")</f>
        <v>E0609</v>
      </c>
      <c r="B610" t="str">
        <f>IF('01_raw_data'!B613="", "", PROPER(TRIM('01_raw_data'!B613)))</f>
        <v>Luuk Esposito</v>
      </c>
      <c r="C610" t="str">
        <f>_xlfn.XLOOKUP(PROPER(TRIM('01_raw_data'!C613)),'03_lookups'!$A$4:$A$9,'03_lookups'!$B$4:$B$9,"Needs Review")</f>
        <v>Male</v>
      </c>
      <c r="D610">
        <f>VALUE('01_raw_data'!D613)</f>
        <v>43</v>
      </c>
      <c r="E610" s="17">
        <f>IF(OR('01_raw_data'!E613="", LOWER(TRIM('01_raw_data'!E613))="not available"), "Missing", '01_raw_data'!E613)</f>
        <v>30406</v>
      </c>
      <c r="F610" t="str">
        <f t="shared" si="9"/>
        <v>Valid</v>
      </c>
      <c r="G610" t="str">
        <f>_xlfn.XLOOKUP(UPPER(TRIM('01_raw_data'!F613)),'04_departments'!A613:A668,'04_departments'!C613:C668,"Needs Review")</f>
        <v>Needs Review</v>
      </c>
      <c r="H610" t="str">
        <f>_xlfn.XLOOKUP('01_clean_data'!G610, '04_departments'!$C$5:$C$60,'04_departments'!$D$5:$D$60,"Needs Review")</f>
        <v>Needs Review</v>
      </c>
      <c r="I610" t="str">
        <f>PROPER(TRIM('01_raw_data'!H613))</f>
        <v>Platform Engineer</v>
      </c>
      <c r="J610" t="str">
        <f>IFERROR(UPPER('01_raw_data'!I613), "")</f>
        <v xml:space="preserve"> L2 </v>
      </c>
      <c r="K610" t="str">
        <f>IFERROR(UPPER('01_raw_data'!J613), "")</f>
        <v>M048</v>
      </c>
      <c r="L610" t="str">
        <f>IFERROR(VLOOKUP(K610,'05_manager_mapping'!$A$5:$B$64,2), "Missing")</f>
        <v>Jack Schmidt</v>
      </c>
      <c r="M610" t="str">
        <f>IFERROR(_xlfn.XLOOKUP('01_raw_data'!L613,'06_location_master'!$B$5:$B$60,'06_location_master'!$C$5:$C$60), "Missing Location")</f>
        <v>Missing Location</v>
      </c>
      <c r="N610" t="str">
        <f>IFERROR(_xlfn.XLOOKUP(M610,'06_location_master'!$C$5:$C$60,'06_location_master'!$D$5:$D$60), "Missing Country")</f>
        <v>Missing Country</v>
      </c>
      <c r="O610" t="str">
        <f>IFERROR(_xlfn.XLOOKUP(M610,'06_location_master'!$C$5:$C$60,'06_location_master'!$E$5:$E$60), "Missing State")</f>
        <v>Missing State</v>
      </c>
      <c r="P610" s="17">
        <f>IFERROR(--'01_raw_data'!O613,"Missing Date")</f>
        <v>43579</v>
      </c>
      <c r="Q610" s="17" t="str">
        <f>IF(TRIM('01_raw_data'!P613)="","", IFERROR('01_raw_data'!P613, "check"))</f>
        <v/>
      </c>
      <c r="R610" t="str">
        <f>IFERROR(IF(OR(UPPER(TRIM('01_raw_data'!Q613))="A",UPPER(TRIM('01_raw_data'!Q613)="ACTVE"),UPPER(TRIM('01_raw_data'!Q613))="ACTIVE"), "Active", IF(OR(UPPER(TRIM('01_raw_data'!Q613)="INACTIVE"),UPPER(TRIM('01_raw_data'!Q613))="INACTVE"),"Inactive",IF(OR(UPPER(TRIM('01_raw_data'!Q613))="EXITED"), "Exited", IF(OR(UPPER(TRIM('01_raw_data'!Q613))="TERMINATED"), "Terminated", IF(OR(UPPER(TRIM('01_raw_data'!Q613))="LEFT"),"Left",IF(OR(UPPER(TRIM('01_raw_data'!Q613))="RESIGNED"),"Resigned")))))),"Check")</f>
        <v>Active</v>
      </c>
      <c r="S610" s="19">
        <f>IFERROR(IF(VALUE('01_raw_data'!R613)&gt;0,VALUE('01_raw_data'!R613),"Check"),"Check")</f>
        <v>50000</v>
      </c>
      <c r="T610" s="19" t="str">
        <f>IFERROR(IF(VALUE('01_raw_data'!S613)&gt;0, VALUE('01_raw_data'!S613), "Check"), "Check")</f>
        <v>Check</v>
      </c>
      <c r="U610">
        <f>IFERROR(VLOOKUP(UPPER(TRIM('01_raw_data'!T613)),'07_performance_master'!$A$5:$B$14,2,FALSE),"Check")</f>
        <v>1</v>
      </c>
      <c r="V610">
        <f>IFERROR(IF(VALUE('01_raw_data'!U613)&gt;0,VALUE('01_raw_data'!U613),"Check"),"Check")</f>
        <v>16</v>
      </c>
      <c r="W610">
        <f>IFERROR(IF(VALUE('01_raw_data'!V613)&gt;=0, VALUE('01_raw_data'!V613), "Check"), "Check")</f>
        <v>19</v>
      </c>
      <c r="X610">
        <f>IFERROR(IF(VALUE('01_raw_data'!W613)&gt;=0, VALUE('01_raw_data'!W613),"Check"), "Check")</f>
        <v>5</v>
      </c>
      <c r="Y610" t="str">
        <f>IFERROR(IF(AND(VALUE('01_raw_data'!X613)&gt;=0, VALUE('01_raw_data'!X613)&lt;=100), VALUE('01_raw_data'!X613), "Check"), "Check")</f>
        <v>Check</v>
      </c>
      <c r="Z610" t="str">
        <f>IFERROR(IF(OR(UPPER(TRIM('01_raw_data'!Y613))="YES", UPPER(TRIM('01_raw_data'!Y613))="PROMOTED"),"Promoted", IF(OR(UPPER(TRIM('01_raw_data'!Y613))="NO",UPPER(TRIM('01_raw_data'!Y613))="NOT PROMOTED"), "Not Promoted", "Check")),"Check")</f>
        <v>Not Promoted</v>
      </c>
      <c r="AA610" t="str">
        <f>IFERROR(PROPER(TRIM('01_raw_data'!Z613)), "")</f>
        <v>Diploma</v>
      </c>
      <c r="AB610" t="str">
        <f>IFERROR(PROPER(TRIM('01_raw_data'!AA613)),"")</f>
        <v>University Hiring</v>
      </c>
      <c r="AC610" t="str">
        <f>IFERROR(IF(UPPER(TRIM('01_raw_data'!AB613))="HYBRID","Hybrid",IF(OR(UPPER(TRIM('01_raw_data'!AB613))="REMOTE",UPPER(TRIM('01_raw_data'!AB613))="WFH",UPPER(TRIM('01_raw_data'!AB613))="WORK FROM HOME"),"Remote",IF(OR(UPPER(TRIM('01_raw_data'!AB613))="ONSITE",UPPER(TRIM('01_raw_data'!AB613))="ON-SITE",UPPER(TRIM('01_raw_data'!AB613))="OFFICE"),"Office"))),"Check")</f>
        <v>Office</v>
      </c>
      <c r="AD610" t="str">
        <f>IFERROR(VLOOKUP(UPPER(TRIM('01_raw_data'!AC613)),'09_cost_center'!$A$5:$E$19,1,FALSE), "Check")</f>
        <v>EU-CC101</v>
      </c>
      <c r="AE610" t="str">
        <f>IFERROR(IF(OR(UPPER(TRIM('01_raw_data'!AD613))="CONTRACT", UPPER(TRIM('01_raw_data'!AD613))="CONTRACTOR"), "Contract", IF(OR(PROPER(TRIM('01_raw_data'!AD613))="FTE", UPPER(TRIM('01_raw_data'!AD613))="FULL TIME", UPPER(TRIM('01_raw_data'!AD613))="FULL-TIME"), "Full Time", IF(OR(UPPER(TRIM('01_raw_data'!AD613))="INTERN", UPPER(TRIM('01_raw_data'!AD613))="INTERNSHIP"), "Intern", IF(OR(UPPER(TRIM('01_raw_data'!AD613))="PART TIME", UPPER(TRIM('01_raw_data'!AD613))="PART-TIME"), "Part Time")))), "Check")</f>
        <v>Full Time</v>
      </c>
      <c r="AF610">
        <f>IFERROR(IF(AND(VALUE('01_raw_data'!AE613)&gt;=0,VALUE('01_raw_data'!AE613)&lt;=100), VALUE('01_raw_data'!AE613), "Check"), "Check")</f>
        <v>0</v>
      </c>
    </row>
    <row r="611" spans="1:32" x14ac:dyDescent="0.2">
      <c r="A611" t="str">
        <f>"E"&amp;TEXT(VALUE(SUBSTITUTE(UPPER(TRIM('01_raw_data'!A614)),"E","")),"0000")</f>
        <v>E0610</v>
      </c>
      <c r="B611" t="str">
        <f>IF('01_raw_data'!B614="", "", PROPER(TRIM('01_raw_data'!B614)))</f>
        <v>Miguel Smit</v>
      </c>
      <c r="C611" t="str">
        <f>_xlfn.XLOOKUP(PROPER(TRIM('01_raw_data'!C614)),'03_lookups'!$A$4:$A$9,'03_lookups'!$B$4:$B$9,"Needs Review")</f>
        <v>Female</v>
      </c>
      <c r="D611">
        <f>VALUE('01_raw_data'!D614)</f>
        <v>55</v>
      </c>
      <c r="E611" s="17">
        <f>IF(OR('01_raw_data'!E614="", LOWER(TRIM('01_raw_data'!E614))="not available"), "Missing", '01_raw_data'!E614)</f>
        <v>25796</v>
      </c>
      <c r="F611" t="str">
        <f t="shared" si="9"/>
        <v>Valid</v>
      </c>
      <c r="G611" t="str">
        <f>_xlfn.XLOOKUP(UPPER(TRIM('01_raw_data'!F614)),'04_departments'!A614:A669,'04_departments'!C614:C669,"Needs Review")</f>
        <v>Needs Review</v>
      </c>
      <c r="H611" t="str">
        <f>_xlfn.XLOOKUP('01_clean_data'!G611, '04_departments'!$C$5:$C$60,'04_departments'!$D$5:$D$60,"Needs Review")</f>
        <v>Needs Review</v>
      </c>
      <c r="I611" t="str">
        <f>PROPER(TRIM('01_raw_data'!H614))</f>
        <v>Fp&amp;A Analyst</v>
      </c>
      <c r="J611" t="str">
        <f>IFERROR(UPPER('01_raw_data'!I614), "")</f>
        <v>L3</v>
      </c>
      <c r="K611" t="str">
        <f>IFERROR(UPPER('01_raw_data'!J614), "")</f>
        <v>M007</v>
      </c>
      <c r="L611" t="str">
        <f>IFERROR(VLOOKUP(K611,'05_manager_mapping'!$A$5:$B$64,2), "Missing")</f>
        <v>Astrid Bakker</v>
      </c>
      <c r="M611" t="str">
        <f>IFERROR(_xlfn.XLOOKUP('01_raw_data'!L614,'06_location_master'!$B$5:$B$60,'06_location_master'!$C$5:$C$60), "Missing Location")</f>
        <v>Lyon</v>
      </c>
      <c r="N611" t="str">
        <f>IFERROR(_xlfn.XLOOKUP(M611,'06_location_master'!$C$5:$C$60,'06_location_master'!$D$5:$D$60), "Missing Country")</f>
        <v>France</v>
      </c>
      <c r="O611" t="str">
        <f>IFERROR(_xlfn.XLOOKUP(M611,'06_location_master'!$C$5:$C$60,'06_location_master'!$E$5:$E$60), "Missing State")</f>
        <v>Auvergne-Rhone-Alpes</v>
      </c>
      <c r="P611" s="17">
        <f>IFERROR(--'01_raw_data'!O614,"Missing Date")</f>
        <v>45179</v>
      </c>
      <c r="Q611" s="17" t="str">
        <f>IF(TRIM('01_raw_data'!P614)="","", IFERROR('01_raw_data'!P614, "check"))</f>
        <v/>
      </c>
      <c r="R611" t="str">
        <f>IFERROR(IF(OR(UPPER(TRIM('01_raw_data'!Q614))="A",UPPER(TRIM('01_raw_data'!Q614)="ACTVE"),UPPER(TRIM('01_raw_data'!Q614))="ACTIVE"), "Active", IF(OR(UPPER(TRIM('01_raw_data'!Q614)="INACTIVE"),UPPER(TRIM('01_raw_data'!Q614))="INACTVE"),"Inactive",IF(OR(UPPER(TRIM('01_raw_data'!Q614))="EXITED"), "Exited", IF(OR(UPPER(TRIM('01_raw_data'!Q614))="TERMINATED"), "Terminated", IF(OR(UPPER(TRIM('01_raw_data'!Q614))="LEFT"),"Left",IF(OR(UPPER(TRIM('01_raw_data'!Q614))="RESIGNED"),"Resigned")))))),"Check")</f>
        <v>Active</v>
      </c>
      <c r="S611" s="19">
        <f>IFERROR(IF(VALUE('01_raw_data'!R614)&gt;0,VALUE('01_raw_data'!R614),"Check"),"Check")</f>
        <v>79000</v>
      </c>
      <c r="T611" s="19" t="str">
        <f>IFERROR(IF(VALUE('01_raw_data'!S614)&gt;0, VALUE('01_raw_data'!S614), "Check"), "Check")</f>
        <v>Check</v>
      </c>
      <c r="U611">
        <f>IFERROR(VLOOKUP(UPPER(TRIM('01_raw_data'!T614)),'07_performance_master'!$A$5:$B$14,2,FALSE),"Check")</f>
        <v>1</v>
      </c>
      <c r="V611">
        <f>IFERROR(IF(VALUE('01_raw_data'!U614)&gt;0,VALUE('01_raw_data'!U614),"Check"),"Check")</f>
        <v>17</v>
      </c>
      <c r="W611">
        <f>IFERROR(IF(VALUE('01_raw_data'!V614)&gt;=0, VALUE('01_raw_data'!V614), "Check"), "Check")</f>
        <v>21</v>
      </c>
      <c r="X611">
        <f>IFERROR(IF(VALUE('01_raw_data'!W614)&gt;=0, VALUE('01_raw_data'!W614),"Check"), "Check")</f>
        <v>0</v>
      </c>
      <c r="Y611">
        <f>IFERROR(IF(AND(VALUE('01_raw_data'!X614)&gt;=0, VALUE('01_raw_data'!X614)&lt;=100), VALUE('01_raw_data'!X614), "Check"), "Check")</f>
        <v>38</v>
      </c>
      <c r="Z611" t="str">
        <f>IFERROR(IF(OR(UPPER(TRIM('01_raw_data'!Y614))="YES", UPPER(TRIM('01_raw_data'!Y614))="PROMOTED"),"Promoted", IF(OR(UPPER(TRIM('01_raw_data'!Y614))="NO",UPPER(TRIM('01_raw_data'!Y614))="NOT PROMOTED"), "Not Promoted", "Check")),"Check")</f>
        <v>Not Promoted</v>
      </c>
      <c r="AA611" t="str">
        <f>IFERROR(PROPER(TRIM('01_raw_data'!Z614)), "")</f>
        <v>Bachelor'S</v>
      </c>
      <c r="AB611" t="str">
        <f>IFERROR(PROPER(TRIM('01_raw_data'!AA614)),"")</f>
        <v>Company Careers Page</v>
      </c>
      <c r="AC611" t="str">
        <f>IFERROR(IF(UPPER(TRIM('01_raw_data'!AB614))="HYBRID","Hybrid",IF(OR(UPPER(TRIM('01_raw_data'!AB614))="REMOTE",UPPER(TRIM('01_raw_data'!AB614))="WFH",UPPER(TRIM('01_raw_data'!AB614))="WORK FROM HOME"),"Remote",IF(OR(UPPER(TRIM('01_raw_data'!AB614))="ONSITE",UPPER(TRIM('01_raw_data'!AB614))="ON-SITE",UPPER(TRIM('01_raw_data'!AB614))="OFFICE"),"Office"))),"Check")</f>
        <v>Remote</v>
      </c>
      <c r="AD611" t="str">
        <f>IFERROR(VLOOKUP(UPPER(TRIM('01_raw_data'!AC614)),'09_cost_center'!$A$5:$E$19,1,FALSE), "Check")</f>
        <v>EU-CC301</v>
      </c>
      <c r="AE611" t="str">
        <f>IFERROR(IF(OR(UPPER(TRIM('01_raw_data'!AD614))="CONTRACT", UPPER(TRIM('01_raw_data'!AD614))="CONTRACTOR"), "Contract", IF(OR(PROPER(TRIM('01_raw_data'!AD614))="FTE", UPPER(TRIM('01_raw_data'!AD614))="FULL TIME", UPPER(TRIM('01_raw_data'!AD614))="FULL-TIME"), "Full Time", IF(OR(UPPER(TRIM('01_raw_data'!AD614))="INTERN", UPPER(TRIM('01_raw_data'!AD614))="INTERNSHIP"), "Intern", IF(OR(UPPER(TRIM('01_raw_data'!AD614))="PART TIME", UPPER(TRIM('01_raw_data'!AD614))="PART-TIME"), "Part Time")))), "Check")</f>
        <v>Contract</v>
      </c>
      <c r="AF611">
        <f>IFERROR(IF(AND(VALUE('01_raw_data'!AE614)&gt;=0,VALUE('01_raw_data'!AE614)&lt;=100), VALUE('01_raw_data'!AE614), "Check"), "Check")</f>
        <v>36.5</v>
      </c>
    </row>
    <row r="612" spans="1:32" x14ac:dyDescent="0.2">
      <c r="A612" t="str">
        <f>"E"&amp;TEXT(VALUE(SUBSTITUTE(UPPER(TRIM('01_raw_data'!A615)),"E","")),"0000")</f>
        <v>E0611</v>
      </c>
      <c r="B612" t="str">
        <f>IF('01_raw_data'!B615="", "", PROPER(TRIM('01_raw_data'!B615)))</f>
        <v>Ebba Nilsson</v>
      </c>
      <c r="C612" t="str">
        <f>_xlfn.XLOOKUP(PROPER(TRIM('01_raw_data'!C615)),'03_lookups'!$A$4:$A$9,'03_lookups'!$B$4:$B$9,"Needs Review")</f>
        <v>Male</v>
      </c>
      <c r="D612">
        <f>VALUE('01_raw_data'!D615)</f>
        <v>42</v>
      </c>
      <c r="E612" s="17" t="str">
        <f>IF(OR('01_raw_data'!E615="", LOWER(TRIM('01_raw_data'!E615))="not available"), "Missing", '01_raw_data'!E615)</f>
        <v>17/08/1983</v>
      </c>
      <c r="F612" t="str">
        <f t="shared" si="9"/>
        <v>Needs Review</v>
      </c>
      <c r="G612" t="str">
        <f>_xlfn.XLOOKUP(UPPER(TRIM('01_raw_data'!F615)),'04_departments'!A615:A670,'04_departments'!C615:C670,"Needs Review")</f>
        <v>Needs Review</v>
      </c>
      <c r="H612" t="str">
        <f>_xlfn.XLOOKUP('01_clean_data'!G612, '04_departments'!$C$5:$C$60,'04_departments'!$D$5:$D$60,"Needs Review")</f>
        <v>Needs Review</v>
      </c>
      <c r="I612" t="str">
        <f>PROPER(TRIM('01_raw_data'!H615))</f>
        <v>Product Analyst</v>
      </c>
      <c r="J612" t="str">
        <f>IFERROR(UPPER('01_raw_data'!I615), "")</f>
        <v>L2</v>
      </c>
      <c r="K612" t="str">
        <f>IFERROR(UPPER('01_raw_data'!J615), "")</f>
        <v>M028</v>
      </c>
      <c r="L612" t="str">
        <f>IFERROR(VLOOKUP(K612,'05_manager_mapping'!$A$5:$B$64,2), "Missing")</f>
        <v>Sara Fernandes</v>
      </c>
      <c r="M612" t="str">
        <f>IFERROR(_xlfn.XLOOKUP('01_raw_data'!L615,'06_location_master'!$B$5:$B$60,'06_location_master'!$C$5:$C$60), "Missing Location")</f>
        <v>Valencia</v>
      </c>
      <c r="N612" t="str">
        <f>IFERROR(_xlfn.XLOOKUP(M612,'06_location_master'!$C$5:$C$60,'06_location_master'!$D$5:$D$60), "Missing Country")</f>
        <v>Spain</v>
      </c>
      <c r="O612" t="str">
        <f>IFERROR(_xlfn.XLOOKUP(M612,'06_location_master'!$C$5:$C$60,'06_location_master'!$E$5:$E$60), "Missing State")</f>
        <v>Valencian Community</v>
      </c>
      <c r="P612" s="17">
        <f>IFERROR(--'01_raw_data'!O615,"Missing Date")</f>
        <v>44751</v>
      </c>
      <c r="Q612" s="17" t="str">
        <f>IF(TRIM('01_raw_data'!P615)="","", IFERROR('01_raw_data'!P615, "check"))</f>
        <v>01-19-2024</v>
      </c>
      <c r="R612" t="str">
        <f>IFERROR(IF(OR(UPPER(TRIM('01_raw_data'!Q615))="A",UPPER(TRIM('01_raw_data'!Q615)="ACTVE"),UPPER(TRIM('01_raw_data'!Q615))="ACTIVE"), "Active", IF(OR(UPPER(TRIM('01_raw_data'!Q615)="INACTIVE"),UPPER(TRIM('01_raw_data'!Q615))="INACTVE"),"Inactive",IF(OR(UPPER(TRIM('01_raw_data'!Q615))="EXITED"), "Exited", IF(OR(UPPER(TRIM('01_raw_data'!Q615))="TERMINATED"), "Terminated", IF(OR(UPPER(TRIM('01_raw_data'!Q615))="LEFT"),"Left",IF(OR(UPPER(TRIM('01_raw_data'!Q615))="RESIGNED"),"Resigned")))))),"Check")</f>
        <v>Inactive</v>
      </c>
      <c r="S612" s="19">
        <f>IFERROR(IF(VALUE('01_raw_data'!R615)&gt;0,VALUE('01_raw_data'!R615),"Check"),"Check")</f>
        <v>39000</v>
      </c>
      <c r="T612" s="19" t="str">
        <f>IFERROR(IF(VALUE('01_raw_data'!S615)&gt;0, VALUE('01_raw_data'!S615), "Check"), "Check")</f>
        <v>Check</v>
      </c>
      <c r="U612">
        <f>IFERROR(VLOOKUP(UPPER(TRIM('01_raw_data'!T615)),'07_performance_master'!$A$5:$B$14,2,FALSE),"Check")</f>
        <v>5</v>
      </c>
      <c r="V612">
        <f>IFERROR(IF(VALUE('01_raw_data'!U615)&gt;0,VALUE('01_raw_data'!U615),"Check"),"Check")</f>
        <v>13</v>
      </c>
      <c r="W612">
        <f>IFERROR(IF(VALUE('01_raw_data'!V615)&gt;=0, VALUE('01_raw_data'!V615), "Check"), "Check")</f>
        <v>19</v>
      </c>
      <c r="X612">
        <f>IFERROR(IF(VALUE('01_raw_data'!W615)&gt;=0, VALUE('01_raw_data'!W615),"Check"), "Check")</f>
        <v>27</v>
      </c>
      <c r="Y612">
        <f>IFERROR(IF(AND(VALUE('01_raw_data'!X615)&gt;=0, VALUE('01_raw_data'!X615)&lt;=100), VALUE('01_raw_data'!X615), "Check"), "Check")</f>
        <v>60</v>
      </c>
      <c r="Z612" t="str">
        <f>IFERROR(IF(OR(UPPER(TRIM('01_raw_data'!Y615))="YES", UPPER(TRIM('01_raw_data'!Y615))="PROMOTED"),"Promoted", IF(OR(UPPER(TRIM('01_raw_data'!Y615))="NO",UPPER(TRIM('01_raw_data'!Y615))="NOT PROMOTED"), "Not Promoted", "Check")),"Check")</f>
        <v>Not Promoted</v>
      </c>
      <c r="AA612" t="str">
        <f>IFERROR(PROPER(TRIM('01_raw_data'!Z615)), "")</f>
        <v>Bachelor'S</v>
      </c>
      <c r="AB612" t="str">
        <f>IFERROR(PROPER(TRIM('01_raw_data'!AA615)),"")</f>
        <v>Company Careers Page</v>
      </c>
      <c r="AC612" t="str">
        <f>IFERROR(IF(UPPER(TRIM('01_raw_data'!AB615))="HYBRID","Hybrid",IF(OR(UPPER(TRIM('01_raw_data'!AB615))="REMOTE",UPPER(TRIM('01_raw_data'!AB615))="WFH",UPPER(TRIM('01_raw_data'!AB615))="WORK FROM HOME"),"Remote",IF(OR(UPPER(TRIM('01_raw_data'!AB615))="ONSITE",UPPER(TRIM('01_raw_data'!AB615))="ON-SITE",UPPER(TRIM('01_raw_data'!AB615))="OFFICE"),"Office"))),"Check")</f>
        <v>Office</v>
      </c>
      <c r="AD612" t="str">
        <f>IFERROR(VLOOKUP(UPPER(TRIM('01_raw_data'!AC615)),'09_cost_center'!$A$5:$E$19,1,FALSE), "Check")</f>
        <v>EU-CC102</v>
      </c>
      <c r="AE612" t="str">
        <f>IFERROR(IF(OR(UPPER(TRIM('01_raw_data'!AD615))="CONTRACT", UPPER(TRIM('01_raw_data'!AD615))="CONTRACTOR"), "Contract", IF(OR(PROPER(TRIM('01_raw_data'!AD615))="FTE", UPPER(TRIM('01_raw_data'!AD615))="FULL TIME", UPPER(TRIM('01_raw_data'!AD615))="FULL-TIME"), "Full Time", IF(OR(UPPER(TRIM('01_raw_data'!AD615))="INTERN", UPPER(TRIM('01_raw_data'!AD615))="INTERNSHIP"), "Intern", IF(OR(UPPER(TRIM('01_raw_data'!AD615))="PART TIME", UPPER(TRIM('01_raw_data'!AD615))="PART-TIME"), "Part Time")))), "Check")</f>
        <v>Contract</v>
      </c>
      <c r="AF612">
        <f>IFERROR(IF(AND(VALUE('01_raw_data'!AE615)&gt;=0,VALUE('01_raw_data'!AE615)&lt;=100), VALUE('01_raw_data'!AE615), "Check"), "Check")</f>
        <v>69.2</v>
      </c>
    </row>
    <row r="613" spans="1:32" x14ac:dyDescent="0.2">
      <c r="A613" t="str">
        <f>"E"&amp;TEXT(VALUE(SUBSTITUTE(UPPER(TRIM('01_raw_data'!A616)),"E","")),"0000")</f>
        <v>E0612</v>
      </c>
      <c r="B613" t="str">
        <f>IF('01_raw_data'!B616="", "", PROPER(TRIM('01_raw_data'!B616)))</f>
        <v>Nina Sousa</v>
      </c>
      <c r="C613" t="str">
        <f>_xlfn.XLOOKUP(PROPER(TRIM('01_raw_data'!C616)),'03_lookups'!$A$4:$A$9,'03_lookups'!$B$4:$B$9,"Needs Review")</f>
        <v>Female</v>
      </c>
      <c r="D613">
        <f>VALUE('01_raw_data'!D616)</f>
        <v>25</v>
      </c>
      <c r="E613" s="17">
        <f>IF(OR('01_raw_data'!E616="", LOWER(TRIM('01_raw_data'!E616))="not available"), "Missing", '01_raw_data'!E616)</f>
        <v>36802</v>
      </c>
      <c r="F613" t="str">
        <f t="shared" si="9"/>
        <v>Valid</v>
      </c>
      <c r="G613" t="str">
        <f>_xlfn.XLOOKUP(UPPER(TRIM('01_raw_data'!F616)),'04_departments'!A616:A671,'04_departments'!C616:C671,"Needs Review")</f>
        <v>Needs Review</v>
      </c>
      <c r="H613" t="str">
        <f>_xlfn.XLOOKUP('01_clean_data'!G613, '04_departments'!$C$5:$C$60,'04_departments'!$D$5:$D$60,"Needs Review")</f>
        <v>Needs Review</v>
      </c>
      <c r="I613" t="str">
        <f>PROPER(TRIM('01_raw_data'!H616))</f>
        <v>Corporate Strategy Manager</v>
      </c>
      <c r="J613" t="str">
        <f>IFERROR(UPPER('01_raw_data'!I616), "")</f>
        <v>L2</v>
      </c>
      <c r="K613" t="str">
        <f>IFERROR(UPPER('01_raw_data'!J616), "")</f>
        <v>M015</v>
      </c>
      <c r="L613" t="str">
        <f>IFERROR(VLOOKUP(K613,'05_manager_mapping'!$A$5:$B$64,2), "Missing")</f>
        <v>Lea Ryan</v>
      </c>
      <c r="M613" t="str">
        <f>IFERROR(_xlfn.XLOOKUP('01_raw_data'!L616,'06_location_master'!$B$5:$B$60,'06_location_master'!$C$5:$C$60), "Missing Location")</f>
        <v>Rome</v>
      </c>
      <c r="N613" t="str">
        <f>IFERROR(_xlfn.XLOOKUP(M613,'06_location_master'!$C$5:$C$60,'06_location_master'!$D$5:$D$60), "Missing Country")</f>
        <v>Italy</v>
      </c>
      <c r="O613" t="str">
        <f>IFERROR(_xlfn.XLOOKUP(M613,'06_location_master'!$C$5:$C$60,'06_location_master'!$E$5:$E$60), "Missing State")</f>
        <v>Lazio</v>
      </c>
      <c r="P613" s="17">
        <f>IFERROR(--'01_raw_data'!O616,"Missing Date")</f>
        <v>45856</v>
      </c>
      <c r="Q613" s="17" t="str">
        <f>IF(TRIM('01_raw_data'!P616)="","", IFERROR('01_raw_data'!P616, "check"))</f>
        <v/>
      </c>
      <c r="R613" t="str">
        <f>IFERROR(IF(OR(UPPER(TRIM('01_raw_data'!Q616))="A",UPPER(TRIM('01_raw_data'!Q616)="ACTVE"),UPPER(TRIM('01_raw_data'!Q616))="ACTIVE"), "Active", IF(OR(UPPER(TRIM('01_raw_data'!Q616)="INACTIVE"),UPPER(TRIM('01_raw_data'!Q616))="INACTVE"),"Inactive",IF(OR(UPPER(TRIM('01_raw_data'!Q616))="EXITED"), "Exited", IF(OR(UPPER(TRIM('01_raw_data'!Q616))="TERMINATED"), "Terminated", IF(OR(UPPER(TRIM('01_raw_data'!Q616))="LEFT"),"Left",IF(OR(UPPER(TRIM('01_raw_data'!Q616))="RESIGNED"),"Resigned")))))),"Check")</f>
        <v>Active</v>
      </c>
      <c r="S613" s="19">
        <f>IFERROR(IF(VALUE('01_raw_data'!R616)&gt;0,VALUE('01_raw_data'!R616),"Check"),"Check")</f>
        <v>44000</v>
      </c>
      <c r="T613" s="19">
        <f>IFERROR(IF(VALUE('01_raw_data'!S616)&gt;0, VALUE('01_raw_data'!S616), "Check"), "Check")</f>
        <v>4000</v>
      </c>
      <c r="U613">
        <f>IFERROR(VLOOKUP(UPPER(TRIM('01_raw_data'!T616)),'07_performance_master'!$A$5:$B$14,2,FALSE),"Check")</f>
        <v>4</v>
      </c>
      <c r="V613">
        <f>IFERROR(IF(VALUE('01_raw_data'!U616)&gt;0,VALUE('01_raw_data'!U616),"Check"),"Check")</f>
        <v>36</v>
      </c>
      <c r="W613">
        <f>IFERROR(IF(VALUE('01_raw_data'!V616)&gt;=0, VALUE('01_raw_data'!V616), "Check"), "Check")</f>
        <v>15</v>
      </c>
      <c r="X613">
        <f>IFERROR(IF(VALUE('01_raw_data'!W616)&gt;=0, VALUE('01_raw_data'!W616),"Check"), "Check")</f>
        <v>8</v>
      </c>
      <c r="Y613">
        <f>IFERROR(IF(AND(VALUE('01_raw_data'!X616)&gt;=0, VALUE('01_raw_data'!X616)&lt;=100), VALUE('01_raw_data'!X616), "Check"), "Check")</f>
        <v>78</v>
      </c>
      <c r="Z613" t="str">
        <f>IFERROR(IF(OR(UPPER(TRIM('01_raw_data'!Y616))="YES", UPPER(TRIM('01_raw_data'!Y616))="PROMOTED"),"Promoted", IF(OR(UPPER(TRIM('01_raw_data'!Y616))="NO",UPPER(TRIM('01_raw_data'!Y616))="NOT PROMOTED"), "Not Promoted", "Check")),"Check")</f>
        <v>Not Promoted</v>
      </c>
      <c r="AA613" t="str">
        <f>IFERROR(PROPER(TRIM('01_raw_data'!Z616)), "")</f>
        <v>Diploma</v>
      </c>
      <c r="AB613" t="str">
        <f>IFERROR(PROPER(TRIM('01_raw_data'!AA616)),"")</f>
        <v>Internal Transfer</v>
      </c>
      <c r="AC613" t="str">
        <f>IFERROR(IF(UPPER(TRIM('01_raw_data'!AB616))="HYBRID","Hybrid",IF(OR(UPPER(TRIM('01_raw_data'!AB616))="REMOTE",UPPER(TRIM('01_raw_data'!AB616))="WFH",UPPER(TRIM('01_raw_data'!AB616))="WORK FROM HOME"),"Remote",IF(OR(UPPER(TRIM('01_raw_data'!AB616))="ONSITE",UPPER(TRIM('01_raw_data'!AB616))="ON-SITE",UPPER(TRIM('01_raw_data'!AB616))="OFFICE"),"Office"))),"Check")</f>
        <v>Office</v>
      </c>
      <c r="AD613" t="str">
        <f>IFERROR(VLOOKUP(UPPER(TRIM('01_raw_data'!AC616)),'09_cost_center'!$A$5:$E$19,1,FALSE), "Check")</f>
        <v>EU-CC303</v>
      </c>
      <c r="AE613" t="str">
        <f>IFERROR(IF(OR(UPPER(TRIM('01_raw_data'!AD616))="CONTRACT", UPPER(TRIM('01_raw_data'!AD616))="CONTRACTOR"), "Contract", IF(OR(PROPER(TRIM('01_raw_data'!AD616))="FTE", UPPER(TRIM('01_raw_data'!AD616))="FULL TIME", UPPER(TRIM('01_raw_data'!AD616))="FULL-TIME"), "Full Time", IF(OR(UPPER(TRIM('01_raw_data'!AD616))="INTERN", UPPER(TRIM('01_raw_data'!AD616))="INTERNSHIP"), "Intern", IF(OR(UPPER(TRIM('01_raw_data'!AD616))="PART TIME", UPPER(TRIM('01_raw_data'!AD616))="PART-TIME"), "Part Time")))), "Check")</f>
        <v>Full Time</v>
      </c>
      <c r="AF613">
        <f>IFERROR(IF(AND(VALUE('01_raw_data'!AE616)&gt;=0,VALUE('01_raw_data'!AE616)&lt;=100), VALUE('01_raw_data'!AE616), "Check"), "Check")</f>
        <v>78.3</v>
      </c>
    </row>
    <row r="614" spans="1:32" x14ac:dyDescent="0.2">
      <c r="A614" t="str">
        <f>"E"&amp;TEXT(VALUE(SUBSTITUTE(UPPER(TRIM('01_raw_data'!A617)),"E","")),"0000")</f>
        <v>E0613</v>
      </c>
      <c r="B614" t="str">
        <f>IF('01_raw_data'!B617="", "", PROPER(TRIM('01_raw_data'!B617)))</f>
        <v>Sven Esposito</v>
      </c>
      <c r="C614" t="str">
        <f>_xlfn.XLOOKUP(PROPER(TRIM('01_raw_data'!C617)),'03_lookups'!$A$4:$A$9,'03_lookups'!$B$4:$B$9,"Needs Review")</f>
        <v>Male</v>
      </c>
      <c r="D614">
        <f>VALUE('01_raw_data'!D617)</f>
        <v>49</v>
      </c>
      <c r="E614" s="17">
        <f>IF(OR('01_raw_data'!E617="", LOWER(TRIM('01_raw_data'!E617))="not available"), "Missing", '01_raw_data'!E617)</f>
        <v>28186</v>
      </c>
      <c r="F614" t="str">
        <f t="shared" si="9"/>
        <v>Valid</v>
      </c>
      <c r="G614" t="str">
        <f>_xlfn.XLOOKUP(UPPER(TRIM('01_raw_data'!F617)),'04_departments'!A617:A672,'04_departments'!C617:C672,"Needs Review")</f>
        <v>Needs Review</v>
      </c>
      <c r="H614" t="str">
        <f>_xlfn.XLOOKUP('01_clean_data'!G614, '04_departments'!$C$5:$C$60,'04_departments'!$D$5:$D$60,"Needs Review")</f>
        <v>Needs Review</v>
      </c>
      <c r="I614" t="str">
        <f>PROPER(TRIM('01_raw_data'!H617))</f>
        <v>It Manager</v>
      </c>
      <c r="J614" t="str">
        <f>IFERROR(UPPER('01_raw_data'!I617), "")</f>
        <v>L2</v>
      </c>
      <c r="K614" t="str">
        <f>IFERROR(UPPER('01_raw_data'!J617), "")</f>
        <v>M035</v>
      </c>
      <c r="L614" t="str">
        <f>IFERROR(VLOOKUP(K614,'05_manager_mapping'!$A$5:$B$64,2), "Missing")</f>
        <v>Alessandro O'Brien</v>
      </c>
      <c r="M614" t="str">
        <f>IFERROR(_xlfn.XLOOKUP('01_raw_data'!L617,'06_location_master'!$B$5:$B$60,'06_location_master'!$C$5:$C$60), "Missing Location")</f>
        <v>Missing Location</v>
      </c>
      <c r="N614" t="str">
        <f>IFERROR(_xlfn.XLOOKUP(M614,'06_location_master'!$C$5:$C$60,'06_location_master'!$D$5:$D$60), "Missing Country")</f>
        <v>Missing Country</v>
      </c>
      <c r="O614" t="str">
        <f>IFERROR(_xlfn.XLOOKUP(M614,'06_location_master'!$C$5:$C$60,'06_location_master'!$E$5:$E$60), "Missing State")</f>
        <v>Missing State</v>
      </c>
      <c r="P614" s="17">
        <f>IFERROR(--'01_raw_data'!O617,"Missing Date")</f>
        <v>45233</v>
      </c>
      <c r="Q614" s="17">
        <f>IF(TRIM('01_raw_data'!P617)="","", IFERROR('01_raw_data'!P617, "check"))</f>
        <v>45482</v>
      </c>
      <c r="R614" t="str">
        <f>IFERROR(IF(OR(UPPER(TRIM('01_raw_data'!Q617))="A",UPPER(TRIM('01_raw_data'!Q617)="ACTVE"),UPPER(TRIM('01_raw_data'!Q617))="ACTIVE"), "Active", IF(OR(UPPER(TRIM('01_raw_data'!Q617)="INACTIVE"),UPPER(TRIM('01_raw_data'!Q617))="INACTVE"),"Inactive",IF(OR(UPPER(TRIM('01_raw_data'!Q617))="EXITED"), "Exited", IF(OR(UPPER(TRIM('01_raw_data'!Q617))="TERMINATED"), "Terminated", IF(OR(UPPER(TRIM('01_raw_data'!Q617))="LEFT"),"Left",IF(OR(UPPER(TRIM('01_raw_data'!Q617))="RESIGNED"),"Resigned")))))),"Check")</f>
        <v>Exited</v>
      </c>
      <c r="S614" s="19">
        <f>IFERROR(IF(VALUE('01_raw_data'!R617)&gt;0,VALUE('01_raw_data'!R617),"Check"),"Check")</f>
        <v>59000</v>
      </c>
      <c r="T614" s="19">
        <f>IFERROR(IF(VALUE('01_raw_data'!S617)&gt;0, VALUE('01_raw_data'!S617), "Check"), "Check")</f>
        <v>1200</v>
      </c>
      <c r="U614">
        <f>IFERROR(VLOOKUP(UPPER(TRIM('01_raw_data'!T617)),'07_performance_master'!$A$5:$B$14,2,FALSE),"Check")</f>
        <v>2</v>
      </c>
      <c r="V614">
        <f>IFERROR(IF(VALUE('01_raw_data'!U617)&gt;0,VALUE('01_raw_data'!U617),"Check"),"Check")</f>
        <v>27</v>
      </c>
      <c r="W614">
        <f>IFERROR(IF(VALUE('01_raw_data'!V617)&gt;=0, VALUE('01_raw_data'!V617), "Check"), "Check")</f>
        <v>2</v>
      </c>
      <c r="X614">
        <f>IFERROR(IF(VALUE('01_raw_data'!W617)&gt;=0, VALUE('01_raw_data'!W617),"Check"), "Check")</f>
        <v>33</v>
      </c>
      <c r="Y614">
        <f>IFERROR(IF(AND(VALUE('01_raw_data'!X617)&gt;=0, VALUE('01_raw_data'!X617)&lt;=100), VALUE('01_raw_data'!X617), "Check"), "Check")</f>
        <v>36</v>
      </c>
      <c r="Z614" t="str">
        <f>IFERROR(IF(OR(UPPER(TRIM('01_raw_data'!Y617))="YES", UPPER(TRIM('01_raw_data'!Y617))="PROMOTED"),"Promoted", IF(OR(UPPER(TRIM('01_raw_data'!Y617))="NO",UPPER(TRIM('01_raw_data'!Y617))="NOT PROMOTED"), "Not Promoted", "Check")),"Check")</f>
        <v>Not Promoted</v>
      </c>
      <c r="AA614" t="str">
        <f>IFERROR(PROPER(TRIM('01_raw_data'!Z617)), "")</f>
        <v>Diploma</v>
      </c>
      <c r="AB614" t="str">
        <f>IFERROR(PROPER(TRIM('01_raw_data'!AA617)),"")</f>
        <v>European Job Board</v>
      </c>
      <c r="AC614" t="str">
        <f>IFERROR(IF(UPPER(TRIM('01_raw_data'!AB617))="HYBRID","Hybrid",IF(OR(UPPER(TRIM('01_raw_data'!AB617))="REMOTE",UPPER(TRIM('01_raw_data'!AB617))="WFH",UPPER(TRIM('01_raw_data'!AB617))="WORK FROM HOME"),"Remote",IF(OR(UPPER(TRIM('01_raw_data'!AB617))="ONSITE",UPPER(TRIM('01_raw_data'!AB617))="ON-SITE",UPPER(TRIM('01_raw_data'!AB617))="OFFICE"),"Office"))),"Check")</f>
        <v>Hybrid</v>
      </c>
      <c r="AD614" t="str">
        <f>IFERROR(VLOOKUP(UPPER(TRIM('01_raw_data'!AC617)),'09_cost_center'!$A$5:$E$19,1,FALSE), "Check")</f>
        <v>EU-CC104</v>
      </c>
      <c r="AE614" t="str">
        <f>IFERROR(IF(OR(UPPER(TRIM('01_raw_data'!AD617))="CONTRACT", UPPER(TRIM('01_raw_data'!AD617))="CONTRACTOR"), "Contract", IF(OR(PROPER(TRIM('01_raw_data'!AD617))="FTE", UPPER(TRIM('01_raw_data'!AD617))="FULL TIME", UPPER(TRIM('01_raw_data'!AD617))="FULL-TIME"), "Full Time", IF(OR(UPPER(TRIM('01_raw_data'!AD617))="INTERN", UPPER(TRIM('01_raw_data'!AD617))="INTERNSHIP"), "Intern", IF(OR(UPPER(TRIM('01_raw_data'!AD617))="PART TIME", UPPER(TRIM('01_raw_data'!AD617))="PART-TIME"), "Part Time")))), "Check")</f>
        <v>Full Time</v>
      </c>
      <c r="AF614">
        <f>IFERROR(IF(AND(VALUE('01_raw_data'!AE617)&gt;=0,VALUE('01_raw_data'!AE617)&lt;=100), VALUE('01_raw_data'!AE617), "Check"), "Check")</f>
        <v>37.4</v>
      </c>
    </row>
    <row r="615" spans="1:32" x14ac:dyDescent="0.2">
      <c r="A615" t="str">
        <f>"E"&amp;TEXT(VALUE(SUBSTITUTE(UPPER(TRIM('01_raw_data'!A618)),"E","")),"0000")</f>
        <v>E0614</v>
      </c>
      <c r="B615" t="str">
        <f>IF('01_raw_data'!B618="", "", PROPER(TRIM('01_raw_data'!B618)))</f>
        <v>Daniela Greco</v>
      </c>
      <c r="C615" t="str">
        <f>_xlfn.XLOOKUP(PROPER(TRIM('01_raw_data'!C618)),'03_lookups'!$A$4:$A$9,'03_lookups'!$B$4:$B$9,"Needs Review")</f>
        <v>Female</v>
      </c>
      <c r="D615">
        <f>VALUE('01_raw_data'!D618)</f>
        <v>52</v>
      </c>
      <c r="E615" s="17">
        <f>IF(OR('01_raw_data'!E618="", LOWER(TRIM('01_raw_data'!E618))="not available"), "Missing", '01_raw_data'!E618)</f>
        <v>26852</v>
      </c>
      <c r="F615" t="str">
        <f t="shared" si="9"/>
        <v>Valid</v>
      </c>
      <c r="G615" t="str">
        <f>_xlfn.XLOOKUP(UPPER(TRIM('01_raw_data'!F618)),'04_departments'!A618:A673,'04_departments'!C618:C673,"Needs Review")</f>
        <v>Needs Review</v>
      </c>
      <c r="H615" t="str">
        <f>_xlfn.XLOOKUP('01_clean_data'!G615, '04_departments'!$C$5:$C$60,'04_departments'!$D$5:$D$60,"Needs Review")</f>
        <v>Needs Review</v>
      </c>
      <c r="I615" t="str">
        <f>PROPER(TRIM('01_raw_data'!H618))</f>
        <v>Payroll Specialist</v>
      </c>
      <c r="J615" t="str">
        <f>IFERROR(UPPER('01_raw_data'!I618), "")</f>
        <v>L4</v>
      </c>
      <c r="K615" t="str">
        <f>IFERROR(UPPER('01_raw_data'!J618), "")</f>
        <v>M007</v>
      </c>
      <c r="L615" t="str">
        <f>IFERROR(VLOOKUP(K615,'05_manager_mapping'!$A$5:$B$64,2), "Missing")</f>
        <v>Astrid Bakker</v>
      </c>
      <c r="M615" t="str">
        <f>IFERROR(_xlfn.XLOOKUP('01_raw_data'!L618,'06_location_master'!$B$5:$B$60,'06_location_master'!$C$5:$C$60), "Missing Location")</f>
        <v>Frankfurt</v>
      </c>
      <c r="N615" t="str">
        <f>IFERROR(_xlfn.XLOOKUP(M615,'06_location_master'!$C$5:$C$60,'06_location_master'!$D$5:$D$60), "Missing Country")</f>
        <v>Germany</v>
      </c>
      <c r="O615" t="str">
        <f>IFERROR(_xlfn.XLOOKUP(M615,'06_location_master'!$C$5:$C$60,'06_location_master'!$E$5:$E$60), "Missing State")</f>
        <v>Hesse</v>
      </c>
      <c r="P615" s="17">
        <f>IFERROR(--'01_raw_data'!O618,"Missing Date")</f>
        <v>44304</v>
      </c>
      <c r="Q615" s="17" t="str">
        <f>IF(TRIM('01_raw_data'!P618)="","", IFERROR('01_raw_data'!P618, "check"))</f>
        <v/>
      </c>
      <c r="R615" t="str">
        <f>IFERROR(IF(OR(UPPER(TRIM('01_raw_data'!Q618))="A",UPPER(TRIM('01_raw_data'!Q618)="ACTVE"),UPPER(TRIM('01_raw_data'!Q618))="ACTIVE"), "Active", IF(OR(UPPER(TRIM('01_raw_data'!Q618)="INACTIVE"),UPPER(TRIM('01_raw_data'!Q618))="INACTVE"),"Inactive",IF(OR(UPPER(TRIM('01_raw_data'!Q618))="EXITED"), "Exited", IF(OR(UPPER(TRIM('01_raw_data'!Q618))="TERMINATED"), "Terminated", IF(OR(UPPER(TRIM('01_raw_data'!Q618))="LEFT"),"Left",IF(OR(UPPER(TRIM('01_raw_data'!Q618))="RESIGNED"),"Resigned")))))),"Check")</f>
        <v>Active</v>
      </c>
      <c r="S615" s="19">
        <f>IFERROR(IF(VALUE('01_raw_data'!R618)&gt;0,VALUE('01_raw_data'!R618),"Check"),"Check")</f>
        <v>117000</v>
      </c>
      <c r="T615" s="19">
        <f>IFERROR(IF(VALUE('01_raw_data'!S618)&gt;0, VALUE('01_raw_data'!S618), "Check"), "Check")</f>
        <v>16400</v>
      </c>
      <c r="U615">
        <f>IFERROR(VLOOKUP(UPPER(TRIM('01_raw_data'!T618)),'07_performance_master'!$A$5:$B$14,2,FALSE),"Check")</f>
        <v>5</v>
      </c>
      <c r="V615" t="str">
        <f>IFERROR(IF(VALUE('01_raw_data'!U618)&gt;0,VALUE('01_raw_data'!U618),"Check"),"Check")</f>
        <v>Check</v>
      </c>
      <c r="W615" t="str">
        <f>IFERROR(IF(VALUE('01_raw_data'!V618)&gt;=0, VALUE('01_raw_data'!V618), "Check"), "Check")</f>
        <v>Check</v>
      </c>
      <c r="X615">
        <f>IFERROR(IF(VALUE('01_raw_data'!W618)&gt;=0, VALUE('01_raw_data'!W618),"Check"), "Check")</f>
        <v>14</v>
      </c>
      <c r="Y615">
        <f>IFERROR(IF(AND(VALUE('01_raw_data'!X618)&gt;=0, VALUE('01_raw_data'!X618)&lt;=100), VALUE('01_raw_data'!X618), "Check"), "Check")</f>
        <v>38</v>
      </c>
      <c r="Z615" t="str">
        <f>IFERROR(IF(OR(UPPER(TRIM('01_raw_data'!Y618))="YES", UPPER(TRIM('01_raw_data'!Y618))="PROMOTED"),"Promoted", IF(OR(UPPER(TRIM('01_raw_data'!Y618))="NO",UPPER(TRIM('01_raw_data'!Y618))="NOT PROMOTED"), "Not Promoted", "Check")),"Check")</f>
        <v>Promoted</v>
      </c>
      <c r="AA615" t="str">
        <f>IFERROR(PROPER(TRIM('01_raw_data'!Z618)), "")</f>
        <v>Bachelor'S</v>
      </c>
      <c r="AB615" t="str">
        <f>IFERROR(PROPER(TRIM('01_raw_data'!AA618)),"")</f>
        <v>University Hiring</v>
      </c>
      <c r="AC615" t="str">
        <f>IFERROR(IF(UPPER(TRIM('01_raw_data'!AB618))="HYBRID","Hybrid",IF(OR(UPPER(TRIM('01_raw_data'!AB618))="REMOTE",UPPER(TRIM('01_raw_data'!AB618))="WFH",UPPER(TRIM('01_raw_data'!AB618))="WORK FROM HOME"),"Remote",IF(OR(UPPER(TRIM('01_raw_data'!AB618))="ONSITE",UPPER(TRIM('01_raw_data'!AB618))="ON-SITE",UPPER(TRIM('01_raw_data'!AB618))="OFFICE"),"Office"))),"Check")</f>
        <v>Hybrid</v>
      </c>
      <c r="AD615" t="str">
        <f>IFERROR(VLOOKUP(UPPER(TRIM('01_raw_data'!AC618)),'09_cost_center'!$A$5:$E$19,1,FALSE), "Check")</f>
        <v>EU-CC301</v>
      </c>
      <c r="AE615" t="str">
        <f>IFERROR(IF(OR(UPPER(TRIM('01_raw_data'!AD618))="CONTRACT", UPPER(TRIM('01_raw_data'!AD618))="CONTRACTOR"), "Contract", IF(OR(PROPER(TRIM('01_raw_data'!AD618))="FTE", UPPER(TRIM('01_raw_data'!AD618))="FULL TIME", UPPER(TRIM('01_raw_data'!AD618))="FULL-TIME"), "Full Time", IF(OR(UPPER(TRIM('01_raw_data'!AD618))="INTERN", UPPER(TRIM('01_raw_data'!AD618))="INTERNSHIP"), "Intern", IF(OR(UPPER(TRIM('01_raw_data'!AD618))="PART TIME", UPPER(TRIM('01_raw_data'!AD618))="PART-TIME"), "Part Time")))), "Check")</f>
        <v>Part Time</v>
      </c>
      <c r="AF615">
        <f>IFERROR(IF(AND(VALUE('01_raw_data'!AE618)&gt;=0,VALUE('01_raw_data'!AE618)&lt;=100), VALUE('01_raw_data'!AE618), "Check"), "Check")</f>
        <v>61.3</v>
      </c>
    </row>
    <row r="616" spans="1:32" x14ac:dyDescent="0.2">
      <c r="A616" t="str">
        <f>"E"&amp;TEXT(VALUE(SUBSTITUTE(UPPER(TRIM('01_raw_data'!A619)),"E","")),"0000")</f>
        <v>E0615</v>
      </c>
      <c r="B616" t="str">
        <f>IF('01_raw_data'!B619="", "", PROPER(TRIM('01_raw_data'!B619)))</f>
        <v>Wojciech Brown</v>
      </c>
      <c r="C616" t="str">
        <f>_xlfn.XLOOKUP(PROPER(TRIM('01_raw_data'!C619)),'03_lookups'!$A$4:$A$9,'03_lookups'!$B$4:$B$9,"Needs Review")</f>
        <v>Male</v>
      </c>
      <c r="D616">
        <f>VALUE('01_raw_data'!D619)</f>
        <v>46</v>
      </c>
      <c r="E616" s="17">
        <f>IF(OR('01_raw_data'!E619="", LOWER(TRIM('01_raw_data'!E619))="not available"), "Missing", '01_raw_data'!E619)</f>
        <v>29165</v>
      </c>
      <c r="F616" t="str">
        <f t="shared" si="9"/>
        <v>Valid</v>
      </c>
      <c r="G616" t="str">
        <f>_xlfn.XLOOKUP(UPPER(TRIM('01_raw_data'!F619)),'04_departments'!A619:A674,'04_departments'!C619:C674,"Needs Review")</f>
        <v>Needs Review</v>
      </c>
      <c r="H616" t="str">
        <f>_xlfn.XLOOKUP('01_clean_data'!G616, '04_departments'!$C$5:$C$60,'04_departments'!$D$5:$D$60,"Needs Review")</f>
        <v>Needs Review</v>
      </c>
      <c r="I616" t="str">
        <f>PROPER(TRIM('01_raw_data'!H619))</f>
        <v>Frontend Engineer</v>
      </c>
      <c r="J616" t="str">
        <f>IFERROR(UPPER('01_raw_data'!I619), "")</f>
        <v xml:space="preserve"> L3 </v>
      </c>
      <c r="K616" t="str">
        <f>IFERROR(UPPER('01_raw_data'!J619), "")</f>
        <v>M030</v>
      </c>
      <c r="L616" t="str">
        <f>IFERROR(VLOOKUP(K616,'05_manager_mapping'!$A$5:$B$64,2), "Missing")</f>
        <v>Sem Thomas</v>
      </c>
      <c r="M616" t="str">
        <f>IFERROR(_xlfn.XLOOKUP('01_raw_data'!L619,'06_location_master'!$B$5:$B$60,'06_location_master'!$C$5:$C$60), "Missing Location")</f>
        <v>Dublin</v>
      </c>
      <c r="N616" t="str">
        <f>IFERROR(_xlfn.XLOOKUP(M616,'06_location_master'!$C$5:$C$60,'06_location_master'!$D$5:$D$60), "Missing Country")</f>
        <v>Ireland</v>
      </c>
      <c r="O616" t="str">
        <f>IFERROR(_xlfn.XLOOKUP(M616,'06_location_master'!$C$5:$C$60,'06_location_master'!$E$5:$E$60), "Missing State")</f>
        <v>Leinster</v>
      </c>
      <c r="P616" s="17">
        <f>IFERROR(--'01_raw_data'!O619,"Missing Date")</f>
        <v>45163</v>
      </c>
      <c r="Q616" s="17" t="str">
        <f>IF(TRIM('01_raw_data'!P619)="","", IFERROR('01_raw_data'!P619, "check"))</f>
        <v/>
      </c>
      <c r="R616" t="str">
        <f>IFERROR(IF(OR(UPPER(TRIM('01_raw_data'!Q619))="A",UPPER(TRIM('01_raw_data'!Q619)="ACTVE"),UPPER(TRIM('01_raw_data'!Q619))="ACTIVE"), "Active", IF(OR(UPPER(TRIM('01_raw_data'!Q619)="INACTIVE"),UPPER(TRIM('01_raw_data'!Q619))="INACTVE"),"Inactive",IF(OR(UPPER(TRIM('01_raw_data'!Q619))="EXITED"), "Exited", IF(OR(UPPER(TRIM('01_raw_data'!Q619))="TERMINATED"), "Terminated", IF(OR(UPPER(TRIM('01_raw_data'!Q619))="LEFT"),"Left",IF(OR(UPPER(TRIM('01_raw_data'!Q619))="RESIGNED"),"Resigned")))))),"Check")</f>
        <v>Active</v>
      </c>
      <c r="S616" s="19">
        <f>IFERROR(IF(VALUE('01_raw_data'!R619)&gt;0,VALUE('01_raw_data'!R619),"Check"),"Check")</f>
        <v>87000</v>
      </c>
      <c r="T616" s="19">
        <f>IFERROR(IF(VALUE('01_raw_data'!S619)&gt;0, VALUE('01_raw_data'!S619), "Check"), "Check")</f>
        <v>12200</v>
      </c>
      <c r="U616">
        <f>IFERROR(VLOOKUP(UPPER(TRIM('01_raw_data'!T619)),'07_performance_master'!$A$5:$B$14,2,FALSE),"Check")</f>
        <v>5</v>
      </c>
      <c r="V616">
        <f>IFERROR(IF(VALUE('01_raw_data'!U619)&gt;0,VALUE('01_raw_data'!U619),"Check"),"Check")</f>
        <v>23</v>
      </c>
      <c r="W616">
        <f>IFERROR(IF(VALUE('01_raw_data'!V619)&gt;=0, VALUE('01_raw_data'!V619), "Check"), "Check")</f>
        <v>1</v>
      </c>
      <c r="X616">
        <f>IFERROR(IF(VALUE('01_raw_data'!W619)&gt;=0, VALUE('01_raw_data'!W619),"Check"), "Check")</f>
        <v>26</v>
      </c>
      <c r="Y616">
        <f>IFERROR(IF(AND(VALUE('01_raw_data'!X619)&gt;=0, VALUE('01_raw_data'!X619)&lt;=100), VALUE('01_raw_data'!X619), "Check"), "Check")</f>
        <v>65</v>
      </c>
      <c r="Z616" t="str">
        <f>IFERROR(IF(OR(UPPER(TRIM('01_raw_data'!Y619))="YES", UPPER(TRIM('01_raw_data'!Y619))="PROMOTED"),"Promoted", IF(OR(UPPER(TRIM('01_raw_data'!Y619))="NO",UPPER(TRIM('01_raw_data'!Y619))="NOT PROMOTED"), "Not Promoted", "Check")),"Check")</f>
        <v>Not Promoted</v>
      </c>
      <c r="AA616" t="str">
        <f>IFERROR(PROPER(TRIM('01_raw_data'!Z619)), "")</f>
        <v>Bachelor'S</v>
      </c>
      <c r="AB616" t="str">
        <f>IFERROR(PROPER(TRIM('01_raw_data'!AA619)),"")</f>
        <v>Agency</v>
      </c>
      <c r="AC616" t="str">
        <f>IFERROR(IF(UPPER(TRIM('01_raw_data'!AB619))="HYBRID","Hybrid",IF(OR(UPPER(TRIM('01_raw_data'!AB619))="REMOTE",UPPER(TRIM('01_raw_data'!AB619))="WFH",UPPER(TRIM('01_raw_data'!AB619))="WORK FROM HOME"),"Remote",IF(OR(UPPER(TRIM('01_raw_data'!AB619))="ONSITE",UPPER(TRIM('01_raw_data'!AB619))="ON-SITE",UPPER(TRIM('01_raw_data'!AB619))="OFFICE"),"Office"))),"Check")</f>
        <v>Hybrid</v>
      </c>
      <c r="AD616" t="str">
        <f>IFERROR(VLOOKUP(UPPER(TRIM('01_raw_data'!AC619)),'09_cost_center'!$A$5:$E$19,1,FALSE), "Check")</f>
        <v>EU-CC101</v>
      </c>
      <c r="AE616" t="str">
        <f>IFERROR(IF(OR(UPPER(TRIM('01_raw_data'!AD619))="CONTRACT", UPPER(TRIM('01_raw_data'!AD619))="CONTRACTOR"), "Contract", IF(OR(PROPER(TRIM('01_raw_data'!AD619))="FTE", UPPER(TRIM('01_raw_data'!AD619))="FULL TIME", UPPER(TRIM('01_raw_data'!AD619))="FULL-TIME"), "Full Time", IF(OR(UPPER(TRIM('01_raw_data'!AD619))="INTERN", UPPER(TRIM('01_raw_data'!AD619))="INTERNSHIP"), "Intern", IF(OR(UPPER(TRIM('01_raw_data'!AD619))="PART TIME", UPPER(TRIM('01_raw_data'!AD619))="PART-TIME"), "Part Time")))), "Check")</f>
        <v>Full Time</v>
      </c>
      <c r="AF616">
        <f>IFERROR(IF(AND(VALUE('01_raw_data'!AE619)&gt;=0,VALUE('01_raw_data'!AE619)&lt;=100), VALUE('01_raw_data'!AE619), "Check"), "Check")</f>
        <v>73.5</v>
      </c>
    </row>
    <row r="617" spans="1:32" x14ac:dyDescent="0.2">
      <c r="A617" t="str">
        <f>"E"&amp;TEXT(VALUE(SUBSTITUTE(UPPER(TRIM('01_raw_data'!A620)),"E","")),"0000")</f>
        <v>E0616</v>
      </c>
      <c r="B617" t="str">
        <f>IF('01_raw_data'!B620="", "", PROPER(TRIM('01_raw_data'!B620)))</f>
        <v>Amelia Williams</v>
      </c>
      <c r="C617" t="str">
        <f>_xlfn.XLOOKUP(PROPER(TRIM('01_raw_data'!C620)),'03_lookups'!$A$4:$A$9,'03_lookups'!$B$4:$B$9,"Needs Review")</f>
        <v>Male</v>
      </c>
      <c r="D617">
        <f>VALUE('01_raw_data'!D620)</f>
        <v>22</v>
      </c>
      <c r="E617" s="17" t="str">
        <f>IF(OR('01_raw_data'!E620="", LOWER(TRIM('01_raw_data'!E620))="not available"), "Missing", '01_raw_data'!E620)</f>
        <v>08-27-2003</v>
      </c>
      <c r="F617" t="str">
        <f t="shared" si="9"/>
        <v>Needs Review</v>
      </c>
      <c r="G617" t="str">
        <f>_xlfn.XLOOKUP(UPPER(TRIM('01_raw_data'!F620)),'04_departments'!A620:A675,'04_departments'!C620:C675,"Needs Review")</f>
        <v>Needs Review</v>
      </c>
      <c r="H617" t="str">
        <f>_xlfn.XLOOKUP('01_clean_data'!G617, '04_departments'!$C$5:$C$60,'04_departments'!$D$5:$D$60,"Needs Review")</f>
        <v>Needs Review</v>
      </c>
      <c r="I617" t="str">
        <f>PROPER(TRIM('01_raw_data'!H620))</f>
        <v>Enterprise Account Manager</v>
      </c>
      <c r="J617" t="str">
        <f>IFERROR(UPPER('01_raw_data'!I620), "")</f>
        <v xml:space="preserve"> L7 </v>
      </c>
      <c r="K617" t="str">
        <f>IFERROR(UPPER('01_raw_data'!J620), "")</f>
        <v>M023</v>
      </c>
      <c r="L617" t="str">
        <f>IFERROR(VLOOKUP(K617,'05_manager_mapping'!$A$5:$B$64,2), "Missing")</f>
        <v>Alice Greco</v>
      </c>
      <c r="M617" t="str">
        <f>IFERROR(_xlfn.XLOOKUP('01_raw_data'!L620,'06_location_master'!$B$5:$B$60,'06_location_master'!$C$5:$C$60), "Missing Location")</f>
        <v>Paris</v>
      </c>
      <c r="N617" t="str">
        <f>IFERROR(_xlfn.XLOOKUP(M617,'06_location_master'!$C$5:$C$60,'06_location_master'!$D$5:$D$60), "Missing Country")</f>
        <v>France</v>
      </c>
      <c r="O617" t="str">
        <f>IFERROR(_xlfn.XLOOKUP(M617,'06_location_master'!$C$5:$C$60,'06_location_master'!$E$5:$E$60), "Missing State")</f>
        <v>Ile-de-France</v>
      </c>
      <c r="P617" s="17">
        <f>IFERROR(--'01_raw_data'!O620,"Missing Date")</f>
        <v>45471</v>
      </c>
      <c r="Q617" s="17" t="str">
        <f>IF(TRIM('01_raw_data'!P620)="","", IFERROR('01_raw_data'!P620, "check"))</f>
        <v/>
      </c>
      <c r="R617" t="str">
        <f>IFERROR(IF(OR(UPPER(TRIM('01_raw_data'!Q620))="A",UPPER(TRIM('01_raw_data'!Q620)="ACTVE"),UPPER(TRIM('01_raw_data'!Q620))="ACTIVE"), "Active", IF(OR(UPPER(TRIM('01_raw_data'!Q620)="INACTIVE"),UPPER(TRIM('01_raw_data'!Q620))="INACTVE"),"Inactive",IF(OR(UPPER(TRIM('01_raw_data'!Q620))="EXITED"), "Exited", IF(OR(UPPER(TRIM('01_raw_data'!Q620))="TERMINATED"), "Terminated", IF(OR(UPPER(TRIM('01_raw_data'!Q620))="LEFT"),"Left",IF(OR(UPPER(TRIM('01_raw_data'!Q620))="RESIGNED"),"Resigned")))))),"Check")</f>
        <v>Active</v>
      </c>
      <c r="S617" s="19">
        <f>IFERROR(IF(VALUE('01_raw_data'!R620)&gt;0,VALUE('01_raw_data'!R620),"Check"),"Check")</f>
        <v>223000</v>
      </c>
      <c r="T617" s="19">
        <f>IFERROR(IF(VALUE('01_raw_data'!S620)&gt;0, VALUE('01_raw_data'!S620), "Check"), "Check")</f>
        <v>6700</v>
      </c>
      <c r="U617">
        <f>IFERROR(VLOOKUP(UPPER(TRIM('01_raw_data'!T620)),'07_performance_master'!$A$5:$B$14,2,FALSE),"Check")</f>
        <v>2</v>
      </c>
      <c r="V617">
        <f>IFERROR(IF(VALUE('01_raw_data'!U620)&gt;0,VALUE('01_raw_data'!U620),"Check"),"Check")</f>
        <v>3</v>
      </c>
      <c r="W617">
        <f>IFERROR(IF(VALUE('01_raw_data'!V620)&gt;=0, VALUE('01_raw_data'!V620), "Check"), "Check")</f>
        <v>13</v>
      </c>
      <c r="X617">
        <f>IFERROR(IF(VALUE('01_raw_data'!W620)&gt;=0, VALUE('01_raw_data'!W620),"Check"), "Check")</f>
        <v>3</v>
      </c>
      <c r="Y617">
        <f>IFERROR(IF(AND(VALUE('01_raw_data'!X620)&gt;=0, VALUE('01_raw_data'!X620)&lt;=100), VALUE('01_raw_data'!X620), "Check"), "Check")</f>
        <v>52</v>
      </c>
      <c r="Z617" t="str">
        <f>IFERROR(IF(OR(UPPER(TRIM('01_raw_data'!Y620))="YES", UPPER(TRIM('01_raw_data'!Y620))="PROMOTED"),"Promoted", IF(OR(UPPER(TRIM('01_raw_data'!Y620))="NO",UPPER(TRIM('01_raw_data'!Y620))="NOT PROMOTED"), "Not Promoted", "Check")),"Check")</f>
        <v>Not Promoted</v>
      </c>
      <c r="AA617" t="str">
        <f>IFERROR(PROPER(TRIM('01_raw_data'!Z620)), "")</f>
        <v>Bachelor'S</v>
      </c>
      <c r="AB617" t="str">
        <f>IFERROR(PROPER(TRIM('01_raw_data'!AA620)),"")</f>
        <v>Agency</v>
      </c>
      <c r="AC617" t="str">
        <f>IFERROR(IF(UPPER(TRIM('01_raw_data'!AB620))="HYBRID","Hybrid",IF(OR(UPPER(TRIM('01_raw_data'!AB620))="REMOTE",UPPER(TRIM('01_raw_data'!AB620))="WFH",UPPER(TRIM('01_raw_data'!AB620))="WORK FROM HOME"),"Remote",IF(OR(UPPER(TRIM('01_raw_data'!AB620))="ONSITE",UPPER(TRIM('01_raw_data'!AB620))="ON-SITE",UPPER(TRIM('01_raw_data'!AB620))="OFFICE"),"Office"))),"Check")</f>
        <v>Office</v>
      </c>
      <c r="AD617" t="str">
        <f>IFERROR(VLOOKUP(UPPER(TRIM('01_raw_data'!AC620)),'09_cost_center'!$A$5:$E$19,1,FALSE), "Check")</f>
        <v>EU-CC201</v>
      </c>
      <c r="AE617" t="str">
        <f>IFERROR(IF(OR(UPPER(TRIM('01_raw_data'!AD620))="CONTRACT", UPPER(TRIM('01_raw_data'!AD620))="CONTRACTOR"), "Contract", IF(OR(PROPER(TRIM('01_raw_data'!AD620))="FTE", UPPER(TRIM('01_raw_data'!AD620))="FULL TIME", UPPER(TRIM('01_raw_data'!AD620))="FULL-TIME"), "Full Time", IF(OR(UPPER(TRIM('01_raw_data'!AD620))="INTERN", UPPER(TRIM('01_raw_data'!AD620))="INTERNSHIP"), "Intern", IF(OR(UPPER(TRIM('01_raw_data'!AD620))="PART TIME", UPPER(TRIM('01_raw_data'!AD620))="PART-TIME"), "Part Time")))), "Check")</f>
        <v>Full Time</v>
      </c>
      <c r="AF617">
        <f>IFERROR(IF(AND(VALUE('01_raw_data'!AE620)&gt;=0,VALUE('01_raw_data'!AE620)&lt;=100), VALUE('01_raw_data'!AE620), "Check"), "Check")</f>
        <v>45.5</v>
      </c>
    </row>
    <row r="618" spans="1:32" x14ac:dyDescent="0.2">
      <c r="A618" t="str">
        <f>"E"&amp;TEXT(VALUE(SUBSTITUTE(UPPER(TRIM('01_raw_data'!A621)),"E","")),"0000")</f>
        <v>E0617</v>
      </c>
      <c r="B618" t="str">
        <f>IF('01_raw_data'!B621="", "", PROPER(TRIM('01_raw_data'!B621)))</f>
        <v>Jakub Jansen</v>
      </c>
      <c r="C618" t="str">
        <f>_xlfn.XLOOKUP(PROPER(TRIM('01_raw_data'!C621)),'03_lookups'!$A$4:$A$9,'03_lookups'!$B$4:$B$9,"Needs Review")</f>
        <v>Male</v>
      </c>
      <c r="D618">
        <f>VALUE('01_raw_data'!D621)</f>
        <v>49</v>
      </c>
      <c r="E618" s="17">
        <f>IF(OR('01_raw_data'!E621="", LOWER(TRIM('01_raw_data'!E621))="not available"), "Missing", '01_raw_data'!E621)</f>
        <v>28140</v>
      </c>
      <c r="F618" t="str">
        <f t="shared" si="9"/>
        <v>Valid</v>
      </c>
      <c r="G618" t="str">
        <f>_xlfn.XLOOKUP(UPPER(TRIM('01_raw_data'!F621)),'04_departments'!A621:A676,'04_departments'!C621:C676,"Needs Review")</f>
        <v>Needs Review</v>
      </c>
      <c r="H618" t="str">
        <f>_xlfn.XLOOKUP('01_clean_data'!G618, '04_departments'!$C$5:$C$60,'04_departments'!$D$5:$D$60,"Needs Review")</f>
        <v>Needs Review</v>
      </c>
      <c r="I618" t="str">
        <f>PROPER(TRIM('01_raw_data'!H621))</f>
        <v>Backend Engineer</v>
      </c>
      <c r="J618" t="str">
        <f>IFERROR(UPPER('01_raw_data'!I621), "")</f>
        <v>L1</v>
      </c>
      <c r="K618" t="str">
        <f>IFERROR(UPPER('01_raw_data'!J621), "")</f>
        <v>M051</v>
      </c>
      <c r="L618" t="str">
        <f>IFERROR(VLOOKUP(K618,'05_manager_mapping'!$A$5:$B$64,2), "Missing")</f>
        <v>Eva Bianchi</v>
      </c>
      <c r="M618" t="str">
        <f>IFERROR(_xlfn.XLOOKUP('01_raw_data'!L621,'06_location_master'!$B$5:$B$60,'06_location_master'!$C$5:$C$60), "Missing Location")</f>
        <v>Missing Location</v>
      </c>
      <c r="N618" t="str">
        <f>IFERROR(_xlfn.XLOOKUP(M618,'06_location_master'!$C$5:$C$60,'06_location_master'!$D$5:$D$60), "Missing Country")</f>
        <v>Missing Country</v>
      </c>
      <c r="O618" t="str">
        <f>IFERROR(_xlfn.XLOOKUP(M618,'06_location_master'!$C$5:$C$60,'06_location_master'!$E$5:$E$60), "Missing State")</f>
        <v>Missing State</v>
      </c>
      <c r="P618" s="17">
        <f>IFERROR(--'01_raw_data'!O621,"Missing Date")</f>
        <v>43247</v>
      </c>
      <c r="Q618" s="17" t="str">
        <f>IF(TRIM('01_raw_data'!P621)="","", IFERROR('01_raw_data'!P621, "check"))</f>
        <v/>
      </c>
      <c r="R618" t="str">
        <f>IFERROR(IF(OR(UPPER(TRIM('01_raw_data'!Q621))="A",UPPER(TRIM('01_raw_data'!Q621)="ACTVE"),UPPER(TRIM('01_raw_data'!Q621))="ACTIVE"), "Active", IF(OR(UPPER(TRIM('01_raw_data'!Q621)="INACTIVE"),UPPER(TRIM('01_raw_data'!Q621))="INACTVE"),"Inactive",IF(OR(UPPER(TRIM('01_raw_data'!Q621))="EXITED"), "Exited", IF(OR(UPPER(TRIM('01_raw_data'!Q621))="TERMINATED"), "Terminated", IF(OR(UPPER(TRIM('01_raw_data'!Q621))="LEFT"),"Left",IF(OR(UPPER(TRIM('01_raw_data'!Q621))="RESIGNED"),"Resigned")))))),"Check")</f>
        <v>Active</v>
      </c>
      <c r="S618" s="19">
        <f>IFERROR(IF(VALUE('01_raw_data'!R621)&gt;0,VALUE('01_raw_data'!R621),"Check"),"Check")</f>
        <v>33000</v>
      </c>
      <c r="T618" s="19">
        <f>IFERROR(IF(VALUE('01_raw_data'!S621)&gt;0, VALUE('01_raw_data'!S621), "Check"), "Check")</f>
        <v>1600</v>
      </c>
      <c r="U618">
        <f>IFERROR(VLOOKUP(UPPER(TRIM('01_raw_data'!T621)),'07_performance_master'!$A$5:$B$14,2,FALSE),"Check")</f>
        <v>3</v>
      </c>
      <c r="V618">
        <f>IFERROR(IF(VALUE('01_raw_data'!U621)&gt;0,VALUE('01_raw_data'!U621),"Check"),"Check")</f>
        <v>19</v>
      </c>
      <c r="W618">
        <f>IFERROR(IF(VALUE('01_raw_data'!V621)&gt;=0, VALUE('01_raw_data'!V621), "Check"), "Check")</f>
        <v>16</v>
      </c>
      <c r="X618">
        <f>IFERROR(IF(VALUE('01_raw_data'!W621)&gt;=0, VALUE('01_raw_data'!W621),"Check"), "Check")</f>
        <v>8</v>
      </c>
      <c r="Y618">
        <f>IFERROR(IF(AND(VALUE('01_raw_data'!X621)&gt;=0, VALUE('01_raw_data'!X621)&lt;=100), VALUE('01_raw_data'!X621), "Check"), "Check")</f>
        <v>63</v>
      </c>
      <c r="Z618" t="str">
        <f>IFERROR(IF(OR(UPPER(TRIM('01_raw_data'!Y621))="YES", UPPER(TRIM('01_raw_data'!Y621))="PROMOTED"),"Promoted", IF(OR(UPPER(TRIM('01_raw_data'!Y621))="NO",UPPER(TRIM('01_raw_data'!Y621))="NOT PROMOTED"), "Not Promoted", "Check")),"Check")</f>
        <v>Not Promoted</v>
      </c>
      <c r="AA618" t="str">
        <f>IFERROR(PROPER(TRIM('01_raw_data'!Z621)), "")</f>
        <v>Bachelor'S</v>
      </c>
      <c r="AB618" t="str">
        <f>IFERROR(PROPER(TRIM('01_raw_data'!AA621)),"")</f>
        <v>Internal Transfer</v>
      </c>
      <c r="AC618" t="str">
        <f>IFERROR(IF(UPPER(TRIM('01_raw_data'!AB621))="HYBRID","Hybrid",IF(OR(UPPER(TRIM('01_raw_data'!AB621))="REMOTE",UPPER(TRIM('01_raw_data'!AB621))="WFH",UPPER(TRIM('01_raw_data'!AB621))="WORK FROM HOME"),"Remote",IF(OR(UPPER(TRIM('01_raw_data'!AB621))="ONSITE",UPPER(TRIM('01_raw_data'!AB621))="ON-SITE",UPPER(TRIM('01_raw_data'!AB621))="OFFICE"),"Office"))),"Check")</f>
        <v>Hybrid</v>
      </c>
      <c r="AD618" t="str">
        <f>IFERROR(VLOOKUP(UPPER(TRIM('01_raw_data'!AC621)),'09_cost_center'!$A$5:$E$19,1,FALSE), "Check")</f>
        <v>EU-CC101</v>
      </c>
      <c r="AE618" t="str">
        <f>IFERROR(IF(OR(UPPER(TRIM('01_raw_data'!AD621))="CONTRACT", UPPER(TRIM('01_raw_data'!AD621))="CONTRACTOR"), "Contract", IF(OR(PROPER(TRIM('01_raw_data'!AD621))="FTE", UPPER(TRIM('01_raw_data'!AD621))="FULL TIME", UPPER(TRIM('01_raw_data'!AD621))="FULL-TIME"), "Full Time", IF(OR(UPPER(TRIM('01_raw_data'!AD621))="INTERN", UPPER(TRIM('01_raw_data'!AD621))="INTERNSHIP"), "Intern", IF(OR(UPPER(TRIM('01_raw_data'!AD621))="PART TIME", UPPER(TRIM('01_raw_data'!AD621))="PART-TIME"), "Part Time")))), "Check")</f>
        <v>Full Time</v>
      </c>
      <c r="AF618">
        <f>IFERROR(IF(AND(VALUE('01_raw_data'!AE621)&gt;=0,VALUE('01_raw_data'!AE621)&lt;=100), VALUE('01_raw_data'!AE621), "Check"), "Check")</f>
        <v>59.8</v>
      </c>
    </row>
    <row r="619" spans="1:32" x14ac:dyDescent="0.2">
      <c r="A619" t="str">
        <f>"E"&amp;TEXT(VALUE(SUBSTITUTE(UPPER(TRIM('01_raw_data'!A622)),"E","")),"0000")</f>
        <v>E0618</v>
      </c>
      <c r="B619" t="str">
        <f>IF('01_raw_data'!B622="", "", PROPER(TRIM('01_raw_data'!B622)))</f>
        <v>Tess Nowak</v>
      </c>
      <c r="C619" t="str">
        <f>_xlfn.XLOOKUP(PROPER(TRIM('01_raw_data'!C622)),'03_lookups'!$A$4:$A$9,'03_lookups'!$B$4:$B$9,"Needs Review")</f>
        <v>Male</v>
      </c>
      <c r="D619">
        <f>VALUE('01_raw_data'!D622)</f>
        <v>27</v>
      </c>
      <c r="E619" s="17">
        <f>IF(OR('01_raw_data'!E622="", LOWER(TRIM('01_raw_data'!E622))="not available"), "Missing", '01_raw_data'!E622)</f>
        <v>36255</v>
      </c>
      <c r="F619" t="str">
        <f t="shared" si="9"/>
        <v>Valid</v>
      </c>
      <c r="G619" t="str">
        <f>_xlfn.XLOOKUP(UPPER(TRIM('01_raw_data'!F622)),'04_departments'!A622:A677,'04_departments'!C622:C677,"Needs Review")</f>
        <v>Needs Review</v>
      </c>
      <c r="H619" t="str">
        <f>_xlfn.XLOOKUP('01_clean_data'!G619, '04_departments'!$C$5:$C$60,'04_departments'!$D$5:$D$60,"Needs Review")</f>
        <v>Needs Review</v>
      </c>
      <c r="I619" t="str">
        <f>PROPER(TRIM('01_raw_data'!H622))</f>
        <v>Procurement Analyst</v>
      </c>
      <c r="J619" t="str">
        <f>IFERROR(UPPER('01_raw_data'!I622), "")</f>
        <v>L3</v>
      </c>
      <c r="K619" t="str">
        <f>IFERROR(UPPER('01_raw_data'!J622), "")</f>
        <v>M029</v>
      </c>
      <c r="L619" t="str">
        <f>IFERROR(VLOOKUP(K619,'05_manager_mapping'!$A$5:$B$64,2), "Missing")</f>
        <v>Jan Gonzalez</v>
      </c>
      <c r="M619" t="str">
        <f>IFERROR(_xlfn.XLOOKUP('01_raw_data'!L622,'06_location_master'!$B$5:$B$60,'06_location_master'!$C$5:$C$60), "Missing Location")</f>
        <v>Missing Location</v>
      </c>
      <c r="N619" t="str">
        <f>IFERROR(_xlfn.XLOOKUP(M619,'06_location_master'!$C$5:$C$60,'06_location_master'!$D$5:$D$60), "Missing Country")</f>
        <v>Missing Country</v>
      </c>
      <c r="O619" t="str">
        <f>IFERROR(_xlfn.XLOOKUP(M619,'06_location_master'!$C$5:$C$60,'06_location_master'!$E$5:$E$60), "Missing State")</f>
        <v>Missing State</v>
      </c>
      <c r="P619" s="17">
        <f>IFERROR(--'01_raw_data'!O622,"Missing Date")</f>
        <v>45819</v>
      </c>
      <c r="Q619" s="17" t="str">
        <f>IF(TRIM('01_raw_data'!P622)="","", IFERROR('01_raw_data'!P622, "check"))</f>
        <v/>
      </c>
      <c r="R619" t="str">
        <f>IFERROR(IF(OR(UPPER(TRIM('01_raw_data'!Q622))="A",UPPER(TRIM('01_raw_data'!Q622)="ACTVE"),UPPER(TRIM('01_raw_data'!Q622))="ACTIVE"), "Active", IF(OR(UPPER(TRIM('01_raw_data'!Q622)="INACTIVE"),UPPER(TRIM('01_raw_data'!Q622))="INACTVE"),"Inactive",IF(OR(UPPER(TRIM('01_raw_data'!Q622))="EXITED"), "Exited", IF(OR(UPPER(TRIM('01_raw_data'!Q622))="TERMINATED"), "Terminated", IF(OR(UPPER(TRIM('01_raw_data'!Q622))="LEFT"),"Left",IF(OR(UPPER(TRIM('01_raw_data'!Q622))="RESIGNED"),"Resigned")))))),"Check")</f>
        <v>Active</v>
      </c>
      <c r="S619" s="19">
        <f>IFERROR(IF(VALUE('01_raw_data'!R622)&gt;0,VALUE('01_raw_data'!R622),"Check"),"Check")</f>
        <v>68000</v>
      </c>
      <c r="T619" s="19">
        <f>IFERROR(IF(VALUE('01_raw_data'!S622)&gt;0, VALUE('01_raw_data'!S622), "Check"), "Check")</f>
        <v>3400</v>
      </c>
      <c r="U619">
        <f>IFERROR(VLOOKUP(UPPER(TRIM('01_raw_data'!T622)),'07_performance_master'!$A$5:$B$14,2,FALSE),"Check")</f>
        <v>3</v>
      </c>
      <c r="V619">
        <f>IFERROR(IF(VALUE('01_raw_data'!U622)&gt;0,VALUE('01_raw_data'!U622),"Check"),"Check")</f>
        <v>26</v>
      </c>
      <c r="W619">
        <f>IFERROR(IF(VALUE('01_raw_data'!V622)&gt;=0, VALUE('01_raw_data'!V622), "Check"), "Check")</f>
        <v>10</v>
      </c>
      <c r="X619">
        <f>IFERROR(IF(VALUE('01_raw_data'!W622)&gt;=0, VALUE('01_raw_data'!W622),"Check"), "Check")</f>
        <v>9</v>
      </c>
      <c r="Y619">
        <f>IFERROR(IF(AND(VALUE('01_raw_data'!X622)&gt;=0, VALUE('01_raw_data'!X622)&lt;=100), VALUE('01_raw_data'!X622), "Check"), "Check")</f>
        <v>87</v>
      </c>
      <c r="Z619" t="str">
        <f>IFERROR(IF(OR(UPPER(TRIM('01_raw_data'!Y622))="YES", UPPER(TRIM('01_raw_data'!Y622))="PROMOTED"),"Promoted", IF(OR(UPPER(TRIM('01_raw_data'!Y622))="NO",UPPER(TRIM('01_raw_data'!Y622))="NOT PROMOTED"), "Not Promoted", "Check")),"Check")</f>
        <v>Not Promoted</v>
      </c>
      <c r="AA619" t="str">
        <f>IFERROR(PROPER(TRIM('01_raw_data'!Z622)), "")</f>
        <v>Bachelor'S</v>
      </c>
      <c r="AB619" t="str">
        <f>IFERROR(PROPER(TRIM('01_raw_data'!AA622)),"")</f>
        <v>Employee Referral</v>
      </c>
      <c r="AC619" t="str">
        <f>IFERROR(IF(UPPER(TRIM('01_raw_data'!AB622))="HYBRID","Hybrid",IF(OR(UPPER(TRIM('01_raw_data'!AB622))="REMOTE",UPPER(TRIM('01_raw_data'!AB622))="WFH",UPPER(TRIM('01_raw_data'!AB622))="WORK FROM HOME"),"Remote",IF(OR(UPPER(TRIM('01_raw_data'!AB622))="ONSITE",UPPER(TRIM('01_raw_data'!AB622))="ON-SITE",UPPER(TRIM('01_raw_data'!AB622))="OFFICE"),"Office"))),"Check")</f>
        <v>Remote</v>
      </c>
      <c r="AD619" t="str">
        <f>IFERROR(VLOOKUP(UPPER(TRIM('01_raw_data'!AC622)),'09_cost_center'!$A$5:$E$19,1,FALSE), "Check")</f>
        <v>EU-CC402</v>
      </c>
      <c r="AE619" t="str">
        <f>IFERROR(IF(OR(UPPER(TRIM('01_raw_data'!AD622))="CONTRACT", UPPER(TRIM('01_raw_data'!AD622))="CONTRACTOR"), "Contract", IF(OR(PROPER(TRIM('01_raw_data'!AD622))="FTE", UPPER(TRIM('01_raw_data'!AD622))="FULL TIME", UPPER(TRIM('01_raw_data'!AD622))="FULL-TIME"), "Full Time", IF(OR(UPPER(TRIM('01_raw_data'!AD622))="INTERN", UPPER(TRIM('01_raw_data'!AD622))="INTERNSHIP"), "Intern", IF(OR(UPPER(TRIM('01_raw_data'!AD622))="PART TIME", UPPER(TRIM('01_raw_data'!AD622))="PART-TIME"), "Part Time")))), "Check")</f>
        <v>Full Time</v>
      </c>
      <c r="AF619">
        <f>IFERROR(IF(AND(VALUE('01_raw_data'!AE622)&gt;=0,VALUE('01_raw_data'!AE622)&lt;=100), VALUE('01_raw_data'!AE622), "Check"), "Check")</f>
        <v>69.5</v>
      </c>
    </row>
    <row r="620" spans="1:32" x14ac:dyDescent="0.2">
      <c r="A620" t="str">
        <f>"E"&amp;TEXT(VALUE(SUBSTITUTE(UPPER(TRIM('01_raw_data'!A623)),"E","")),"0000")</f>
        <v>E0619</v>
      </c>
      <c r="B620" t="str">
        <f>IF('01_raw_data'!B623="", "", PROPER(TRIM('01_raw_data'!B623)))</f>
        <v>Noel O'Connor</v>
      </c>
      <c r="C620" t="str">
        <f>_xlfn.XLOOKUP(PROPER(TRIM('01_raw_data'!C623)),'03_lookups'!$A$4:$A$9,'03_lookups'!$B$4:$B$9,"Needs Review")</f>
        <v>Female</v>
      </c>
      <c r="D620">
        <f>VALUE('01_raw_data'!D623)</f>
        <v>57</v>
      </c>
      <c r="E620" s="17">
        <f>IF(OR('01_raw_data'!E623="", LOWER(TRIM('01_raw_data'!E623))="not available"), "Missing", '01_raw_data'!E623)</f>
        <v>25032</v>
      </c>
      <c r="F620" t="str">
        <f t="shared" si="9"/>
        <v>Valid</v>
      </c>
      <c r="G620" t="str">
        <f>_xlfn.XLOOKUP(UPPER(TRIM('01_raw_data'!F623)),'04_departments'!A623:A678,'04_departments'!C623:C678,"Needs Review")</f>
        <v>Needs Review</v>
      </c>
      <c r="H620" t="str">
        <f>_xlfn.XLOOKUP('01_clean_data'!G620, '04_departments'!$C$5:$C$60,'04_departments'!$D$5:$D$60,"Needs Review")</f>
        <v>Needs Review</v>
      </c>
      <c r="I620" t="str">
        <f>PROPER(TRIM('01_raw_data'!H623))</f>
        <v>Data Analyst</v>
      </c>
      <c r="J620" t="str">
        <f>IFERROR(UPPER('01_raw_data'!I623), "")</f>
        <v>L5</v>
      </c>
      <c r="K620" t="str">
        <f>IFERROR(UPPER('01_raw_data'!J623), "")</f>
        <v>M037</v>
      </c>
      <c r="L620" t="str">
        <f>IFERROR(VLOOKUP(K620,'05_manager_mapping'!$A$5:$B$64,2), "Missing")</f>
        <v>Elsa Andersson</v>
      </c>
      <c r="M620" t="str">
        <f>IFERROR(_xlfn.XLOOKUP('01_raw_data'!L623,'06_location_master'!$B$5:$B$60,'06_location_master'!$C$5:$C$60), "Missing Location")</f>
        <v>Lisbon</v>
      </c>
      <c r="N620" t="str">
        <f>IFERROR(_xlfn.XLOOKUP(M620,'06_location_master'!$C$5:$C$60,'06_location_master'!$D$5:$D$60), "Missing Country")</f>
        <v>Portugal</v>
      </c>
      <c r="O620" t="str">
        <f>IFERROR(_xlfn.XLOOKUP(M620,'06_location_master'!$C$5:$C$60,'06_location_master'!$E$5:$E$60), "Missing State")</f>
        <v>Lisbon District</v>
      </c>
      <c r="P620" s="17">
        <f>IFERROR(--'01_raw_data'!O623,"Missing Date")</f>
        <v>44511</v>
      </c>
      <c r="Q620" s="17" t="str">
        <f>IF(TRIM('01_raw_data'!P623)="","", IFERROR('01_raw_data'!P623, "check"))</f>
        <v/>
      </c>
      <c r="R620" t="str">
        <f>IFERROR(IF(OR(UPPER(TRIM('01_raw_data'!Q623))="A",UPPER(TRIM('01_raw_data'!Q623)="ACTVE"),UPPER(TRIM('01_raw_data'!Q623))="ACTIVE"), "Active", IF(OR(UPPER(TRIM('01_raw_data'!Q623)="INACTIVE"),UPPER(TRIM('01_raw_data'!Q623))="INACTVE"),"Inactive",IF(OR(UPPER(TRIM('01_raw_data'!Q623))="EXITED"), "Exited", IF(OR(UPPER(TRIM('01_raw_data'!Q623))="TERMINATED"), "Terminated", IF(OR(UPPER(TRIM('01_raw_data'!Q623))="LEFT"),"Left",IF(OR(UPPER(TRIM('01_raw_data'!Q623))="RESIGNED"),"Resigned")))))),"Check")</f>
        <v>Active</v>
      </c>
      <c r="S620" s="19">
        <f>IFERROR(IF(VALUE('01_raw_data'!R623)&gt;0,VALUE('01_raw_data'!R623),"Check"),"Check")</f>
        <v>96000</v>
      </c>
      <c r="T620" s="19">
        <f>IFERROR(IF(VALUE('01_raw_data'!S623)&gt;0, VALUE('01_raw_data'!S623), "Check"), "Check")</f>
        <v>2900</v>
      </c>
      <c r="U620">
        <f>IFERROR(VLOOKUP(UPPER(TRIM('01_raw_data'!T623)),'07_performance_master'!$A$5:$B$14,2,FALSE),"Check")</f>
        <v>2</v>
      </c>
      <c r="V620">
        <f>IFERROR(IF(VALUE('01_raw_data'!U623)&gt;0,VALUE('01_raw_data'!U623),"Check"),"Check")</f>
        <v>39</v>
      </c>
      <c r="W620">
        <f>IFERROR(IF(VALUE('01_raw_data'!V623)&gt;=0, VALUE('01_raw_data'!V623), "Check"), "Check")</f>
        <v>12</v>
      </c>
      <c r="X620">
        <f>IFERROR(IF(VALUE('01_raw_data'!W623)&gt;=0, VALUE('01_raw_data'!W623),"Check"), "Check")</f>
        <v>20</v>
      </c>
      <c r="Y620">
        <f>IFERROR(IF(AND(VALUE('01_raw_data'!X623)&gt;=0, VALUE('01_raw_data'!X623)&lt;=100), VALUE('01_raw_data'!X623), "Check"), "Check")</f>
        <v>65</v>
      </c>
      <c r="Z620" t="str">
        <f>IFERROR(IF(OR(UPPER(TRIM('01_raw_data'!Y623))="YES", UPPER(TRIM('01_raw_data'!Y623))="PROMOTED"),"Promoted", IF(OR(UPPER(TRIM('01_raw_data'!Y623))="NO",UPPER(TRIM('01_raw_data'!Y623))="NOT PROMOTED"), "Not Promoted", "Check")),"Check")</f>
        <v>Not Promoted</v>
      </c>
      <c r="AA620" t="str">
        <f>IFERROR(PROPER(TRIM('01_raw_data'!Z623)), "")</f>
        <v>Bachelor'S</v>
      </c>
      <c r="AB620" t="str">
        <f>IFERROR(PROPER(TRIM('01_raw_data'!AA623)),"")</f>
        <v>Agency</v>
      </c>
      <c r="AC620" t="str">
        <f>IFERROR(IF(UPPER(TRIM('01_raw_data'!AB623))="HYBRID","Hybrid",IF(OR(UPPER(TRIM('01_raw_data'!AB623))="REMOTE",UPPER(TRIM('01_raw_data'!AB623))="WFH",UPPER(TRIM('01_raw_data'!AB623))="WORK FROM HOME"),"Remote",IF(OR(UPPER(TRIM('01_raw_data'!AB623))="ONSITE",UPPER(TRIM('01_raw_data'!AB623))="ON-SITE",UPPER(TRIM('01_raw_data'!AB623))="OFFICE"),"Office"))),"Check")</f>
        <v>Hybrid</v>
      </c>
      <c r="AD620" t="str">
        <f>IFERROR(VLOOKUP(UPPER(TRIM('01_raw_data'!AC623)),'09_cost_center'!$A$5:$E$19,1,FALSE), "Check")</f>
        <v>EU-CC103</v>
      </c>
      <c r="AE620" t="str">
        <f>IFERROR(IF(OR(UPPER(TRIM('01_raw_data'!AD623))="CONTRACT", UPPER(TRIM('01_raw_data'!AD623))="CONTRACTOR"), "Contract", IF(OR(PROPER(TRIM('01_raw_data'!AD623))="FTE", UPPER(TRIM('01_raw_data'!AD623))="FULL TIME", UPPER(TRIM('01_raw_data'!AD623))="FULL-TIME"), "Full Time", IF(OR(UPPER(TRIM('01_raw_data'!AD623))="INTERN", UPPER(TRIM('01_raw_data'!AD623))="INTERNSHIP"), "Intern", IF(OR(UPPER(TRIM('01_raw_data'!AD623))="PART TIME", UPPER(TRIM('01_raw_data'!AD623))="PART-TIME"), "Part Time")))), "Check")</f>
        <v>Full Time</v>
      </c>
      <c r="AF620">
        <f>IFERROR(IF(AND(VALUE('01_raw_data'!AE623)&gt;=0,VALUE('01_raw_data'!AE623)&lt;=100), VALUE('01_raw_data'!AE623), "Check"), "Check")</f>
        <v>50.5</v>
      </c>
    </row>
    <row r="621" spans="1:32" x14ac:dyDescent="0.2">
      <c r="A621" t="str">
        <f>"E"&amp;TEXT(VALUE(SUBSTITUTE(UPPER(TRIM('01_raw_data'!A624)),"E","")),"0000")</f>
        <v>E0620</v>
      </c>
      <c r="B621" t="str">
        <f>IF('01_raw_data'!B624="", "", PROPER(TRIM('01_raw_data'!B624)))</f>
        <v>Lucas Larsson</v>
      </c>
      <c r="C621" t="str">
        <f>_xlfn.XLOOKUP(PROPER(TRIM('01_raw_data'!C624)),'03_lookups'!$A$4:$A$9,'03_lookups'!$B$4:$B$9,"Needs Review")</f>
        <v>Female</v>
      </c>
      <c r="D621">
        <f>VALUE('01_raw_data'!D624)</f>
        <v>37</v>
      </c>
      <c r="E621" s="17">
        <f>IF(OR('01_raw_data'!E624="", LOWER(TRIM('01_raw_data'!E624))="not available"), "Missing", '01_raw_data'!E624)</f>
        <v>32632</v>
      </c>
      <c r="F621" t="str">
        <f t="shared" si="9"/>
        <v>Valid</v>
      </c>
      <c r="G621" t="str">
        <f>_xlfn.XLOOKUP(UPPER(TRIM('01_raw_data'!F624)),'04_departments'!A624:A679,'04_departments'!C624:C679,"Needs Review")</f>
        <v>Needs Review</v>
      </c>
      <c r="H621" t="str">
        <f>_xlfn.XLOOKUP('01_clean_data'!G621, '04_departments'!$C$5:$C$60,'04_departments'!$D$5:$D$60,"Needs Review")</f>
        <v>Needs Review</v>
      </c>
      <c r="I621" t="str">
        <f>PROPER(TRIM('01_raw_data'!H624))</f>
        <v>Regional Sales Manager</v>
      </c>
      <c r="J621" t="str">
        <f>IFERROR(UPPER('01_raw_data'!I624), "")</f>
        <v>L2</v>
      </c>
      <c r="K621" t="str">
        <f>IFERROR(UPPER('01_raw_data'!J624), "")</f>
        <v>M004</v>
      </c>
      <c r="L621" t="str">
        <f>IFERROR(VLOOKUP(K621,'05_manager_mapping'!$A$5:$B$64,2), "Missing")</f>
        <v>Giovanni Leroy</v>
      </c>
      <c r="M621" t="str">
        <f>IFERROR(_xlfn.XLOOKUP('01_raw_data'!L624,'06_location_master'!$B$5:$B$60,'06_location_master'!$C$5:$C$60), "Missing Location")</f>
        <v>Barcelona</v>
      </c>
      <c r="N621" t="str">
        <f>IFERROR(_xlfn.XLOOKUP(M621,'06_location_master'!$C$5:$C$60,'06_location_master'!$D$5:$D$60), "Missing Country")</f>
        <v>Spain</v>
      </c>
      <c r="O621" t="str">
        <f>IFERROR(_xlfn.XLOOKUP(M621,'06_location_master'!$C$5:$C$60,'06_location_master'!$E$5:$E$60), "Missing State")</f>
        <v>Catalonia</v>
      </c>
      <c r="P621" s="17">
        <f>IFERROR(--'01_raw_data'!O624,"Missing Date")</f>
        <v>42118</v>
      </c>
      <c r="Q621" s="17" t="str">
        <f>IF(TRIM('01_raw_data'!P624)="","", IFERROR('01_raw_data'!P624, "check"))</f>
        <v/>
      </c>
      <c r="R621" t="str">
        <f>IFERROR(IF(OR(UPPER(TRIM('01_raw_data'!Q624))="A",UPPER(TRIM('01_raw_data'!Q624)="ACTVE"),UPPER(TRIM('01_raw_data'!Q624))="ACTIVE"), "Active", IF(OR(UPPER(TRIM('01_raw_data'!Q624)="INACTIVE"),UPPER(TRIM('01_raw_data'!Q624))="INACTVE"),"Inactive",IF(OR(UPPER(TRIM('01_raw_data'!Q624))="EXITED"), "Exited", IF(OR(UPPER(TRIM('01_raw_data'!Q624))="TERMINATED"), "Terminated", IF(OR(UPPER(TRIM('01_raw_data'!Q624))="LEFT"),"Left",IF(OR(UPPER(TRIM('01_raw_data'!Q624))="RESIGNED"),"Resigned")))))),"Check")</f>
        <v>Active</v>
      </c>
      <c r="S621" s="19">
        <f>IFERROR(IF(VALUE('01_raw_data'!R624)&gt;0,VALUE('01_raw_data'!R624),"Check"),"Check")</f>
        <v>45000</v>
      </c>
      <c r="T621" s="19">
        <f>IFERROR(IF(VALUE('01_raw_data'!S624)&gt;0, VALUE('01_raw_data'!S624), "Check"), "Check")</f>
        <v>6300</v>
      </c>
      <c r="U621">
        <f>IFERROR(VLOOKUP(UPPER(TRIM('01_raw_data'!T624)),'07_performance_master'!$A$5:$B$14,2,FALSE),"Check")</f>
        <v>5</v>
      </c>
      <c r="V621">
        <f>IFERROR(IF(VALUE('01_raw_data'!U624)&gt;0,VALUE('01_raw_data'!U624),"Check"),"Check")</f>
        <v>33</v>
      </c>
      <c r="W621">
        <f>IFERROR(IF(VALUE('01_raw_data'!V624)&gt;=0, VALUE('01_raw_data'!V624), "Check"), "Check")</f>
        <v>8</v>
      </c>
      <c r="X621">
        <f>IFERROR(IF(VALUE('01_raw_data'!W624)&gt;=0, VALUE('01_raw_data'!W624),"Check"), "Check")</f>
        <v>12</v>
      </c>
      <c r="Y621">
        <f>IFERROR(IF(AND(VALUE('01_raw_data'!X624)&gt;=0, VALUE('01_raw_data'!X624)&lt;=100), VALUE('01_raw_data'!X624), "Check"), "Check")</f>
        <v>76</v>
      </c>
      <c r="Z621" t="str">
        <f>IFERROR(IF(OR(UPPER(TRIM('01_raw_data'!Y624))="YES", UPPER(TRIM('01_raw_data'!Y624))="PROMOTED"),"Promoted", IF(OR(UPPER(TRIM('01_raw_data'!Y624))="NO",UPPER(TRIM('01_raw_data'!Y624))="NOT PROMOTED"), "Not Promoted", "Check")),"Check")</f>
        <v>Not Promoted</v>
      </c>
      <c r="AA621" t="str">
        <f>IFERROR(PROPER(TRIM('01_raw_data'!Z624)), "")</f>
        <v>Bachelor'S</v>
      </c>
      <c r="AB621" t="str">
        <f>IFERROR(PROPER(TRIM('01_raw_data'!AA624)),"")</f>
        <v>University Hiring</v>
      </c>
      <c r="AC621" t="str">
        <f>IFERROR(IF(UPPER(TRIM('01_raw_data'!AB624))="HYBRID","Hybrid",IF(OR(UPPER(TRIM('01_raw_data'!AB624))="REMOTE",UPPER(TRIM('01_raw_data'!AB624))="WFH",UPPER(TRIM('01_raw_data'!AB624))="WORK FROM HOME"),"Remote",IF(OR(UPPER(TRIM('01_raw_data'!AB624))="ONSITE",UPPER(TRIM('01_raw_data'!AB624))="ON-SITE",UPPER(TRIM('01_raw_data'!AB624))="OFFICE"),"Office"))),"Check")</f>
        <v>Hybrid</v>
      </c>
      <c r="AD621" t="str">
        <f>IFERROR(VLOOKUP(UPPER(TRIM('01_raw_data'!AC624)),'09_cost_center'!$A$5:$E$19,1,FALSE), "Check")</f>
        <v>EU-CC201</v>
      </c>
      <c r="AE621" t="str">
        <f>IFERROR(IF(OR(UPPER(TRIM('01_raw_data'!AD624))="CONTRACT", UPPER(TRIM('01_raw_data'!AD624))="CONTRACTOR"), "Contract", IF(OR(PROPER(TRIM('01_raw_data'!AD624))="FTE", UPPER(TRIM('01_raw_data'!AD624))="FULL TIME", UPPER(TRIM('01_raw_data'!AD624))="FULL-TIME"), "Full Time", IF(OR(UPPER(TRIM('01_raw_data'!AD624))="INTERN", UPPER(TRIM('01_raw_data'!AD624))="INTERNSHIP"), "Intern", IF(OR(UPPER(TRIM('01_raw_data'!AD624))="PART TIME", UPPER(TRIM('01_raw_data'!AD624))="PART-TIME"), "Part Time")))), "Check")</f>
        <v>Full Time</v>
      </c>
      <c r="AF621">
        <f>IFERROR(IF(AND(VALUE('01_raw_data'!AE624)&gt;=0,VALUE('01_raw_data'!AE624)&lt;=100), VALUE('01_raw_data'!AE624), "Check"), "Check")</f>
        <v>83.8</v>
      </c>
    </row>
    <row r="622" spans="1:32" x14ac:dyDescent="0.2">
      <c r="A622" t="str">
        <f>"E"&amp;TEXT(VALUE(SUBSTITUTE(UPPER(TRIM('01_raw_data'!A625)),"E","")),"0000")</f>
        <v>E0621</v>
      </c>
      <c r="B622" t="str">
        <f>IF('01_raw_data'!B625="", "", PROPER(TRIM('01_raw_data'!B625)))</f>
        <v>Sofia Durand</v>
      </c>
      <c r="C622" t="str">
        <f>_xlfn.XLOOKUP(PROPER(TRIM('01_raw_data'!C625)),'03_lookups'!$A$4:$A$9,'03_lookups'!$B$4:$B$9,"Needs Review")</f>
        <v>Female</v>
      </c>
      <c r="D622">
        <f>VALUE('01_raw_data'!D625)</f>
        <v>46</v>
      </c>
      <c r="E622" s="17" t="str">
        <f>IF(OR('01_raw_data'!E625="", LOWER(TRIM('01_raw_data'!E625))="not available"), "Missing", '01_raw_data'!E625)</f>
        <v>08/03/1980</v>
      </c>
      <c r="F622" t="str">
        <f t="shared" si="9"/>
        <v>Needs Review</v>
      </c>
      <c r="G622" t="str">
        <f>_xlfn.XLOOKUP(UPPER(TRIM('01_raw_data'!F625)),'04_departments'!A625:A680,'04_departments'!C625:C680,"Needs Review")</f>
        <v>Needs Review</v>
      </c>
      <c r="H622" t="str">
        <f>_xlfn.XLOOKUP('01_clean_data'!G622, '04_departments'!$C$5:$C$60,'04_departments'!$D$5:$D$60,"Needs Review")</f>
        <v>Needs Review</v>
      </c>
      <c r="I622" t="str">
        <f>PROPER(TRIM('01_raw_data'!H625))</f>
        <v>Operations Manager</v>
      </c>
      <c r="J622" t="str">
        <f>IFERROR(UPPER('01_raw_data'!I625), "")</f>
        <v>L2</v>
      </c>
      <c r="K622" t="str">
        <f>IFERROR(UPPER('01_raw_data'!J625), "")</f>
        <v>M017</v>
      </c>
      <c r="L622" t="str">
        <f>IFERROR(VLOOKUP(K622,'05_manager_mapping'!$A$5:$B$64,2), "Missing")</f>
        <v>Ines Karlsson</v>
      </c>
      <c r="M622" t="str">
        <f>IFERROR(_xlfn.XLOOKUP('01_raw_data'!L625,'06_location_master'!$B$5:$B$60,'06_location_master'!$C$5:$C$60), "Missing Location")</f>
        <v>Missing Location</v>
      </c>
      <c r="N622" t="str">
        <f>IFERROR(_xlfn.XLOOKUP(M622,'06_location_master'!$C$5:$C$60,'06_location_master'!$D$5:$D$60), "Missing Country")</f>
        <v>Missing Country</v>
      </c>
      <c r="O622" t="str">
        <f>IFERROR(_xlfn.XLOOKUP(M622,'06_location_master'!$C$5:$C$60,'06_location_master'!$E$5:$E$60), "Missing State")</f>
        <v>Missing State</v>
      </c>
      <c r="P622" s="17">
        <f>IFERROR(--'01_raw_data'!O625,"Missing Date")</f>
        <v>44479</v>
      </c>
      <c r="Q622" s="17" t="str">
        <f>IF(TRIM('01_raw_data'!P625)="","", IFERROR('01_raw_data'!P625, "check"))</f>
        <v/>
      </c>
      <c r="R622" t="str">
        <f>IFERROR(IF(OR(UPPER(TRIM('01_raw_data'!Q625))="A",UPPER(TRIM('01_raw_data'!Q625)="ACTVE"),UPPER(TRIM('01_raw_data'!Q625))="ACTIVE"), "Active", IF(OR(UPPER(TRIM('01_raw_data'!Q625)="INACTIVE"),UPPER(TRIM('01_raw_data'!Q625))="INACTVE"),"Inactive",IF(OR(UPPER(TRIM('01_raw_data'!Q625))="EXITED"), "Exited", IF(OR(UPPER(TRIM('01_raw_data'!Q625))="TERMINATED"), "Terminated", IF(OR(UPPER(TRIM('01_raw_data'!Q625))="LEFT"),"Left",IF(OR(UPPER(TRIM('01_raw_data'!Q625))="RESIGNED"),"Resigned")))))),"Check")</f>
        <v>Active</v>
      </c>
      <c r="S622" s="19">
        <f>IFERROR(IF(VALUE('01_raw_data'!R625)&gt;0,VALUE('01_raw_data'!R625),"Check"),"Check")</f>
        <v>54000</v>
      </c>
      <c r="T622" s="19">
        <f>IFERROR(IF(VALUE('01_raw_data'!S625)&gt;0, VALUE('01_raw_data'!S625), "Check"), "Check")</f>
        <v>4900</v>
      </c>
      <c r="U622">
        <f>IFERROR(VLOOKUP(UPPER(TRIM('01_raw_data'!T625)),'07_performance_master'!$A$5:$B$14,2,FALSE),"Check")</f>
        <v>4</v>
      </c>
      <c r="V622">
        <f>IFERROR(IF(VALUE('01_raw_data'!U625)&gt;0,VALUE('01_raw_data'!U625),"Check"),"Check")</f>
        <v>21</v>
      </c>
      <c r="W622">
        <f>IFERROR(IF(VALUE('01_raw_data'!V625)&gt;=0, VALUE('01_raw_data'!V625), "Check"), "Check")</f>
        <v>9</v>
      </c>
      <c r="X622">
        <f>IFERROR(IF(VALUE('01_raw_data'!W625)&gt;=0, VALUE('01_raw_data'!W625),"Check"), "Check")</f>
        <v>11</v>
      </c>
      <c r="Y622">
        <f>IFERROR(IF(AND(VALUE('01_raw_data'!X625)&gt;=0, VALUE('01_raw_data'!X625)&lt;=100), VALUE('01_raw_data'!X625), "Check"), "Check")</f>
        <v>69</v>
      </c>
      <c r="Z622" t="str">
        <f>IFERROR(IF(OR(UPPER(TRIM('01_raw_data'!Y625))="YES", UPPER(TRIM('01_raw_data'!Y625))="PROMOTED"),"Promoted", IF(OR(UPPER(TRIM('01_raw_data'!Y625))="NO",UPPER(TRIM('01_raw_data'!Y625))="NOT PROMOTED"), "Not Promoted", "Check")),"Check")</f>
        <v>Promoted</v>
      </c>
      <c r="AA622" t="str">
        <f>IFERROR(PROPER(TRIM('01_raw_data'!Z625)), "")</f>
        <v>Master'S</v>
      </c>
      <c r="AB622" t="str">
        <f>IFERROR(PROPER(TRIM('01_raw_data'!AA625)),"")</f>
        <v>Internal Transfer</v>
      </c>
      <c r="AC622" t="str">
        <f>IFERROR(IF(UPPER(TRIM('01_raw_data'!AB625))="HYBRID","Hybrid",IF(OR(UPPER(TRIM('01_raw_data'!AB625))="REMOTE",UPPER(TRIM('01_raw_data'!AB625))="WFH",UPPER(TRIM('01_raw_data'!AB625))="WORK FROM HOME"),"Remote",IF(OR(UPPER(TRIM('01_raw_data'!AB625))="ONSITE",UPPER(TRIM('01_raw_data'!AB625))="ON-SITE",UPPER(TRIM('01_raw_data'!AB625))="OFFICE"),"Office"))),"Check")</f>
        <v>Hybrid</v>
      </c>
      <c r="AD622" t="str">
        <f>IFERROR(VLOOKUP(UPPER(TRIM('01_raw_data'!AC625)),'09_cost_center'!$A$5:$E$19,1,FALSE), "Check")</f>
        <v>EU-CC401</v>
      </c>
      <c r="AE622" t="str">
        <f>IFERROR(IF(OR(UPPER(TRIM('01_raw_data'!AD625))="CONTRACT", UPPER(TRIM('01_raw_data'!AD625))="CONTRACTOR"), "Contract", IF(OR(PROPER(TRIM('01_raw_data'!AD625))="FTE", UPPER(TRIM('01_raw_data'!AD625))="FULL TIME", UPPER(TRIM('01_raw_data'!AD625))="FULL-TIME"), "Full Time", IF(OR(UPPER(TRIM('01_raw_data'!AD625))="INTERN", UPPER(TRIM('01_raw_data'!AD625))="INTERNSHIP"), "Intern", IF(OR(UPPER(TRIM('01_raw_data'!AD625))="PART TIME", UPPER(TRIM('01_raw_data'!AD625))="PART-TIME"), "Part Time")))), "Check")</f>
        <v>Full Time</v>
      </c>
      <c r="AF622">
        <f>IFERROR(IF(AND(VALUE('01_raw_data'!AE625)&gt;=0,VALUE('01_raw_data'!AE625)&lt;=100), VALUE('01_raw_data'!AE625), "Check"), "Check")</f>
        <v>69.900000000000006</v>
      </c>
    </row>
    <row r="623" spans="1:32" x14ac:dyDescent="0.2">
      <c r="A623" t="str">
        <f>"E"&amp;TEXT(VALUE(SUBSTITUTE(UPPER(TRIM('01_raw_data'!A626)),"E","")),"0000")</f>
        <v>E0622</v>
      </c>
      <c r="B623" t="str">
        <f>IF('01_raw_data'!B626="", "", PROPER(TRIM('01_raw_data'!B626)))</f>
        <v>Hugo Meyer</v>
      </c>
      <c r="C623" t="str">
        <f>_xlfn.XLOOKUP(PROPER(TRIM('01_raw_data'!C626)),'03_lookups'!$A$4:$A$9,'03_lookups'!$B$4:$B$9,"Needs Review")</f>
        <v>Female</v>
      </c>
      <c r="D623">
        <f>VALUE('01_raw_data'!D626)</f>
        <v>37</v>
      </c>
      <c r="E623" s="17">
        <f>IF(OR('01_raw_data'!E626="", LOWER(TRIM('01_raw_data'!E626))="not available"), "Missing", '01_raw_data'!E626)</f>
        <v>32606</v>
      </c>
      <c r="F623" t="str">
        <f t="shared" si="9"/>
        <v>Valid</v>
      </c>
      <c r="G623" t="str">
        <f>_xlfn.XLOOKUP(UPPER(TRIM('01_raw_data'!F626)),'04_departments'!A626:A681,'04_departments'!C626:C681,"Needs Review")</f>
        <v>Needs Review</v>
      </c>
      <c r="H623" t="str">
        <f>_xlfn.XLOOKUP('01_clean_data'!G623, '04_departments'!$C$5:$C$60,'04_departments'!$D$5:$D$60,"Needs Review")</f>
        <v>Needs Review</v>
      </c>
      <c r="I623" t="str">
        <f>PROPER(TRIM('01_raw_data'!H626))</f>
        <v>Systems Administrator</v>
      </c>
      <c r="J623" t="str">
        <f>IFERROR(UPPER('01_raw_data'!I626), "")</f>
        <v xml:space="preserve"> L2 </v>
      </c>
      <c r="K623" t="str">
        <f>IFERROR(UPPER('01_raw_data'!J626), "")</f>
        <v>M009</v>
      </c>
      <c r="L623" t="str">
        <f>IFERROR(VLOOKUP(K623,'05_manager_mapping'!$A$5:$B$64,2), "Missing")</f>
        <v>Maja Nilsson</v>
      </c>
      <c r="M623" t="str">
        <f>IFERROR(_xlfn.XLOOKUP('01_raw_data'!L626,'06_location_master'!$B$5:$B$60,'06_location_master'!$C$5:$C$60), "Missing Location")</f>
        <v>Gothenburg</v>
      </c>
      <c r="N623" t="str">
        <f>IFERROR(_xlfn.XLOOKUP(M623,'06_location_master'!$C$5:$C$60,'06_location_master'!$D$5:$D$60), "Missing Country")</f>
        <v>Sweden</v>
      </c>
      <c r="O623" t="str">
        <f>IFERROR(_xlfn.XLOOKUP(M623,'06_location_master'!$C$5:$C$60,'06_location_master'!$E$5:$E$60), "Missing State")</f>
        <v>Vastra Gotaland</v>
      </c>
      <c r="P623" s="17">
        <f>IFERROR(--'01_raw_data'!O626,"Missing Date")</f>
        <v>44992</v>
      </c>
      <c r="Q623" s="17" t="str">
        <f>IF(TRIM('01_raw_data'!P626)="","", IFERROR('01_raw_data'!P626, "check"))</f>
        <v/>
      </c>
      <c r="R623" t="str">
        <f>IFERROR(IF(OR(UPPER(TRIM('01_raw_data'!Q626))="A",UPPER(TRIM('01_raw_data'!Q626)="ACTVE"),UPPER(TRIM('01_raw_data'!Q626))="ACTIVE"), "Active", IF(OR(UPPER(TRIM('01_raw_data'!Q626)="INACTIVE"),UPPER(TRIM('01_raw_data'!Q626))="INACTVE"),"Inactive",IF(OR(UPPER(TRIM('01_raw_data'!Q626))="EXITED"), "Exited", IF(OR(UPPER(TRIM('01_raw_data'!Q626))="TERMINATED"), "Terminated", IF(OR(UPPER(TRIM('01_raw_data'!Q626))="LEFT"),"Left",IF(OR(UPPER(TRIM('01_raw_data'!Q626))="RESIGNED"),"Resigned")))))),"Check")</f>
        <v>Active</v>
      </c>
      <c r="S623" s="19">
        <f>IFERROR(IF(VALUE('01_raw_data'!R626)&gt;0,VALUE('01_raw_data'!R626),"Check"),"Check")</f>
        <v>47000</v>
      </c>
      <c r="T623" s="19" t="str">
        <f>IFERROR(IF(VALUE('01_raw_data'!S626)&gt;0, VALUE('01_raw_data'!S626), "Check"), "Check")</f>
        <v>Check</v>
      </c>
      <c r="U623">
        <f>IFERROR(VLOOKUP(UPPER(TRIM('01_raw_data'!T626)),'07_performance_master'!$A$5:$B$14,2,FALSE),"Check")</f>
        <v>1</v>
      </c>
      <c r="V623">
        <f>IFERROR(IF(VALUE('01_raw_data'!U626)&gt;0,VALUE('01_raw_data'!U626),"Check"),"Check")</f>
        <v>25</v>
      </c>
      <c r="W623">
        <f>IFERROR(IF(VALUE('01_raw_data'!V626)&gt;=0, VALUE('01_raw_data'!V626), "Check"), "Check")</f>
        <v>18</v>
      </c>
      <c r="X623">
        <f>IFERROR(IF(VALUE('01_raw_data'!W626)&gt;=0, VALUE('01_raw_data'!W626),"Check"), "Check")</f>
        <v>8</v>
      </c>
      <c r="Y623">
        <f>IFERROR(IF(AND(VALUE('01_raw_data'!X626)&gt;=0, VALUE('01_raw_data'!X626)&lt;=100), VALUE('01_raw_data'!X626), "Check"), "Check")</f>
        <v>41</v>
      </c>
      <c r="Z623" t="str">
        <f>IFERROR(IF(OR(UPPER(TRIM('01_raw_data'!Y626))="YES", UPPER(TRIM('01_raw_data'!Y626))="PROMOTED"),"Promoted", IF(OR(UPPER(TRIM('01_raw_data'!Y626))="NO",UPPER(TRIM('01_raw_data'!Y626))="NOT PROMOTED"), "Not Promoted", "Check")),"Check")</f>
        <v>Not Promoted</v>
      </c>
      <c r="AA623" t="str">
        <f>IFERROR(PROPER(TRIM('01_raw_data'!Z626)), "")</f>
        <v>Bachelor'S</v>
      </c>
      <c r="AB623" t="str">
        <f>IFERROR(PROPER(TRIM('01_raw_data'!AA626)),"")</f>
        <v>European Job Board</v>
      </c>
      <c r="AC623" t="str">
        <f>IFERROR(IF(UPPER(TRIM('01_raw_data'!AB626))="HYBRID","Hybrid",IF(OR(UPPER(TRIM('01_raw_data'!AB626))="REMOTE",UPPER(TRIM('01_raw_data'!AB626))="WFH",UPPER(TRIM('01_raw_data'!AB626))="WORK FROM HOME"),"Remote",IF(OR(UPPER(TRIM('01_raw_data'!AB626))="ONSITE",UPPER(TRIM('01_raw_data'!AB626))="ON-SITE",UPPER(TRIM('01_raw_data'!AB626))="OFFICE"),"Office"))),"Check")</f>
        <v>Office</v>
      </c>
      <c r="AD623" t="str">
        <f>IFERROR(VLOOKUP(UPPER(TRIM('01_raw_data'!AC626)),'09_cost_center'!$A$5:$E$19,1,FALSE), "Check")</f>
        <v>EU-CC104</v>
      </c>
      <c r="AE623" t="str">
        <f>IFERROR(IF(OR(UPPER(TRIM('01_raw_data'!AD626))="CONTRACT", UPPER(TRIM('01_raw_data'!AD626))="CONTRACTOR"), "Contract", IF(OR(PROPER(TRIM('01_raw_data'!AD626))="FTE", UPPER(TRIM('01_raw_data'!AD626))="FULL TIME", UPPER(TRIM('01_raw_data'!AD626))="FULL-TIME"), "Full Time", IF(OR(UPPER(TRIM('01_raw_data'!AD626))="INTERN", UPPER(TRIM('01_raw_data'!AD626))="INTERNSHIP"), "Intern", IF(OR(UPPER(TRIM('01_raw_data'!AD626))="PART TIME", UPPER(TRIM('01_raw_data'!AD626))="PART-TIME"), "Part Time")))), "Check")</f>
        <v>Full Time</v>
      </c>
      <c r="AF623">
        <f>IFERROR(IF(AND(VALUE('01_raw_data'!AE626)&gt;=0,VALUE('01_raw_data'!AE626)&lt;=100), VALUE('01_raw_data'!AE626), "Check"), "Check")</f>
        <v>35.6</v>
      </c>
    </row>
    <row r="624" spans="1:32" x14ac:dyDescent="0.2">
      <c r="A624" t="str">
        <f>"E"&amp;TEXT(VALUE(SUBSTITUTE(UPPER(TRIM('01_raw_data'!A627)),"E","")),"0000")</f>
        <v>E0623</v>
      </c>
      <c r="B624" t="str">
        <f>IF('01_raw_data'!B627="", "", PROPER(TRIM('01_raw_data'!B627)))</f>
        <v>Mia Zielinski</v>
      </c>
      <c r="C624" t="str">
        <f>_xlfn.XLOOKUP(PROPER(TRIM('01_raw_data'!C627)),'03_lookups'!$A$4:$A$9,'03_lookups'!$B$4:$B$9,"Needs Review")</f>
        <v>Male</v>
      </c>
      <c r="D624">
        <f>VALUE('01_raw_data'!D627)</f>
        <v>48</v>
      </c>
      <c r="E624" s="17">
        <f>IF(OR('01_raw_data'!E627="", LOWER(TRIM('01_raw_data'!E627))="not available"), "Missing", '01_raw_data'!E627)</f>
        <v>28462</v>
      </c>
      <c r="F624" t="str">
        <f t="shared" si="9"/>
        <v>Valid</v>
      </c>
      <c r="G624" t="str">
        <f>_xlfn.XLOOKUP(UPPER(TRIM('01_raw_data'!F627)),'04_departments'!A627:A682,'04_departments'!C627:C682,"Needs Review")</f>
        <v>Needs Review</v>
      </c>
      <c r="H624" t="str">
        <f>_xlfn.XLOOKUP('01_clean_data'!G624, '04_departments'!$C$5:$C$60,'04_departments'!$D$5:$D$60,"Needs Review")</f>
        <v>Needs Review</v>
      </c>
      <c r="I624" t="str">
        <f>PROPER(TRIM('01_raw_data'!H627))</f>
        <v>People Operations Analyst</v>
      </c>
      <c r="J624" t="str">
        <f>IFERROR(UPPER('01_raw_data'!I627), "")</f>
        <v>L4</v>
      </c>
      <c r="K624" t="str">
        <f>IFERROR(UPPER('01_raw_data'!J627), "")</f>
        <v>M033</v>
      </c>
      <c r="L624" t="str">
        <f>IFERROR(VLOOKUP(K624,'05_manager_mapping'!$A$5:$B$64,2), "Missing")</f>
        <v>Pieter Perez</v>
      </c>
      <c r="M624" t="str">
        <f>IFERROR(_xlfn.XLOOKUP('01_raw_data'!L627,'06_location_master'!$B$5:$B$60,'06_location_master'!$C$5:$C$60), "Missing Location")</f>
        <v>Rome</v>
      </c>
      <c r="N624" t="str">
        <f>IFERROR(_xlfn.XLOOKUP(M624,'06_location_master'!$C$5:$C$60,'06_location_master'!$D$5:$D$60), "Missing Country")</f>
        <v>Italy</v>
      </c>
      <c r="O624" t="str">
        <f>IFERROR(_xlfn.XLOOKUP(M624,'06_location_master'!$C$5:$C$60,'06_location_master'!$E$5:$E$60), "Missing State")</f>
        <v>Lazio</v>
      </c>
      <c r="P624" s="17">
        <f>IFERROR(--'01_raw_data'!O627,"Missing Date")</f>
        <v>43293</v>
      </c>
      <c r="Q624" s="17" t="str">
        <f>IF(TRIM('01_raw_data'!P627)="","", IFERROR('01_raw_data'!P627, "check"))</f>
        <v/>
      </c>
      <c r="R624" t="str">
        <f>IFERROR(IF(OR(UPPER(TRIM('01_raw_data'!Q627))="A",UPPER(TRIM('01_raw_data'!Q627)="ACTVE"),UPPER(TRIM('01_raw_data'!Q627))="ACTIVE"), "Active", IF(OR(UPPER(TRIM('01_raw_data'!Q627)="INACTIVE"),UPPER(TRIM('01_raw_data'!Q627))="INACTVE"),"Inactive",IF(OR(UPPER(TRIM('01_raw_data'!Q627))="EXITED"), "Exited", IF(OR(UPPER(TRIM('01_raw_data'!Q627))="TERMINATED"), "Terminated", IF(OR(UPPER(TRIM('01_raw_data'!Q627))="LEFT"),"Left",IF(OR(UPPER(TRIM('01_raw_data'!Q627))="RESIGNED"),"Resigned")))))),"Check")</f>
        <v>Active</v>
      </c>
      <c r="S624" s="19">
        <f>IFERROR(IF(VALUE('01_raw_data'!R627)&gt;0,VALUE('01_raw_data'!R627),"Check"),"Check")</f>
        <v>97000</v>
      </c>
      <c r="T624" s="19">
        <f>IFERROR(IF(VALUE('01_raw_data'!S627)&gt;0, VALUE('01_raw_data'!S627), "Check"), "Check")</f>
        <v>13600</v>
      </c>
      <c r="U624">
        <f>IFERROR(VLOOKUP(UPPER(TRIM('01_raw_data'!T627)),'07_performance_master'!$A$5:$B$14,2,FALSE),"Check")</f>
        <v>5</v>
      </c>
      <c r="V624">
        <f>IFERROR(IF(VALUE('01_raw_data'!U627)&gt;0,VALUE('01_raw_data'!U627),"Check"),"Check")</f>
        <v>24</v>
      </c>
      <c r="W624">
        <f>IFERROR(IF(VALUE('01_raw_data'!V627)&gt;=0, VALUE('01_raw_data'!V627), "Check"), "Check")</f>
        <v>23</v>
      </c>
      <c r="X624">
        <f>IFERROR(IF(VALUE('01_raw_data'!W627)&gt;=0, VALUE('01_raw_data'!W627),"Check"), "Check")</f>
        <v>11</v>
      </c>
      <c r="Y624">
        <f>IFERROR(IF(AND(VALUE('01_raw_data'!X627)&gt;=0, VALUE('01_raw_data'!X627)&lt;=100), VALUE('01_raw_data'!X627), "Check"), "Check")</f>
        <v>80</v>
      </c>
      <c r="Z624" t="str">
        <f>IFERROR(IF(OR(UPPER(TRIM('01_raw_data'!Y627))="YES", UPPER(TRIM('01_raw_data'!Y627))="PROMOTED"),"Promoted", IF(OR(UPPER(TRIM('01_raw_data'!Y627))="NO",UPPER(TRIM('01_raw_data'!Y627))="NOT PROMOTED"), "Not Promoted", "Check")),"Check")</f>
        <v>Promoted</v>
      </c>
      <c r="AA624" t="str">
        <f>IFERROR(PROPER(TRIM('01_raw_data'!Z627)), "")</f>
        <v>Bachelor'S</v>
      </c>
      <c r="AB624" t="str">
        <f>IFERROR(PROPER(TRIM('01_raw_data'!AA627)),"")</f>
        <v>Linkedin</v>
      </c>
      <c r="AC624" t="str">
        <f>IFERROR(IF(UPPER(TRIM('01_raw_data'!AB627))="HYBRID","Hybrid",IF(OR(UPPER(TRIM('01_raw_data'!AB627))="REMOTE",UPPER(TRIM('01_raw_data'!AB627))="WFH",UPPER(TRIM('01_raw_data'!AB627))="WORK FROM HOME"),"Remote",IF(OR(UPPER(TRIM('01_raw_data'!AB627))="ONSITE",UPPER(TRIM('01_raw_data'!AB627))="ON-SITE",UPPER(TRIM('01_raw_data'!AB627))="OFFICE"),"Office"))),"Check")</f>
        <v>Remote</v>
      </c>
      <c r="AD624" t="str">
        <f>IFERROR(VLOOKUP(UPPER(TRIM('01_raw_data'!AC627)),'09_cost_center'!$A$5:$E$19,1,FALSE), "Check")</f>
        <v>EU-CC302</v>
      </c>
      <c r="AE624" t="str">
        <f>IFERROR(IF(OR(UPPER(TRIM('01_raw_data'!AD627))="CONTRACT", UPPER(TRIM('01_raw_data'!AD627))="CONTRACTOR"), "Contract", IF(OR(PROPER(TRIM('01_raw_data'!AD627))="FTE", UPPER(TRIM('01_raw_data'!AD627))="FULL TIME", UPPER(TRIM('01_raw_data'!AD627))="FULL-TIME"), "Full Time", IF(OR(UPPER(TRIM('01_raw_data'!AD627))="INTERN", UPPER(TRIM('01_raw_data'!AD627))="INTERNSHIP"), "Intern", IF(OR(UPPER(TRIM('01_raw_data'!AD627))="PART TIME", UPPER(TRIM('01_raw_data'!AD627))="PART-TIME"), "Part Time")))), "Check")</f>
        <v>Contract</v>
      </c>
      <c r="AF624">
        <f>IFERROR(IF(AND(VALUE('01_raw_data'!AE627)&gt;=0,VALUE('01_raw_data'!AE627)&lt;=100), VALUE('01_raw_data'!AE627), "Check"), "Check")</f>
        <v>83.5</v>
      </c>
    </row>
    <row r="625" spans="1:32" x14ac:dyDescent="0.2">
      <c r="A625" t="str">
        <f>"E"&amp;TEXT(VALUE(SUBSTITUTE(UPPER(TRIM('01_raw_data'!A628)),"E","")),"0000")</f>
        <v>E0624</v>
      </c>
      <c r="B625" t="str">
        <f>IF('01_raw_data'!B628="", "", PROPER(TRIM('01_raw_data'!B628)))</f>
        <v>Francesca Perez</v>
      </c>
      <c r="C625" t="str">
        <f>_xlfn.XLOOKUP(PROPER(TRIM('01_raw_data'!C628)),'03_lookups'!$A$4:$A$9,'03_lookups'!$B$4:$B$9,"Needs Review")</f>
        <v>Male</v>
      </c>
      <c r="D625">
        <f>VALUE('01_raw_data'!D628)</f>
        <v>48</v>
      </c>
      <c r="E625" s="17">
        <f>IF(OR('01_raw_data'!E628="", LOWER(TRIM('01_raw_data'!E628))="not available"), "Missing", '01_raw_data'!E628)</f>
        <v>28599</v>
      </c>
      <c r="F625" t="str">
        <f t="shared" si="9"/>
        <v>Valid</v>
      </c>
      <c r="G625" t="str">
        <f>_xlfn.XLOOKUP(UPPER(TRIM('01_raw_data'!F628)),'04_departments'!A628:A683,'04_departments'!C628:C683,"Needs Review")</f>
        <v>Needs Review</v>
      </c>
      <c r="H625" t="str">
        <f>_xlfn.XLOOKUP('01_clean_data'!G625, '04_departments'!$C$5:$C$60,'04_departments'!$D$5:$D$60,"Needs Review")</f>
        <v>Needs Review</v>
      </c>
      <c r="I625" t="str">
        <f>PROPER(TRIM('01_raw_data'!H628))</f>
        <v>Compliance Manager</v>
      </c>
      <c r="J625" t="str">
        <f>IFERROR(UPPER('01_raw_data'!I628), "")</f>
        <v>L2</v>
      </c>
      <c r="K625" t="str">
        <f>IFERROR(UPPER('01_raw_data'!J628), "")</f>
        <v>M012</v>
      </c>
      <c r="L625" t="str">
        <f>IFERROR(VLOOKUP(K625,'05_manager_mapping'!$A$5:$B$64,2), "Missing")</f>
        <v>Zofia Petit</v>
      </c>
      <c r="M625" t="str">
        <f>IFERROR(_xlfn.XLOOKUP('01_raw_data'!L628,'06_location_master'!$B$5:$B$60,'06_location_master'!$C$5:$C$60), "Missing Location")</f>
        <v>Missing Location</v>
      </c>
      <c r="N625" t="str">
        <f>IFERROR(_xlfn.XLOOKUP(M625,'06_location_master'!$C$5:$C$60,'06_location_master'!$D$5:$D$60), "Missing Country")</f>
        <v>Missing Country</v>
      </c>
      <c r="O625" t="str">
        <f>IFERROR(_xlfn.XLOOKUP(M625,'06_location_master'!$C$5:$C$60,'06_location_master'!$E$5:$E$60), "Missing State")</f>
        <v>Missing State</v>
      </c>
      <c r="P625" s="17">
        <f>IFERROR(--'01_raw_data'!O628,"Missing Date")</f>
        <v>42250</v>
      </c>
      <c r="Q625" s="17" t="str">
        <f>IF(TRIM('01_raw_data'!P628)="","", IFERROR('01_raw_data'!P628, "check"))</f>
        <v/>
      </c>
      <c r="R625" t="str">
        <f>IFERROR(IF(OR(UPPER(TRIM('01_raw_data'!Q628))="A",UPPER(TRIM('01_raw_data'!Q628)="ACTVE"),UPPER(TRIM('01_raw_data'!Q628))="ACTIVE"), "Active", IF(OR(UPPER(TRIM('01_raw_data'!Q628)="INACTIVE"),UPPER(TRIM('01_raw_data'!Q628))="INACTVE"),"Inactive",IF(OR(UPPER(TRIM('01_raw_data'!Q628))="EXITED"), "Exited", IF(OR(UPPER(TRIM('01_raw_data'!Q628))="TERMINATED"), "Terminated", IF(OR(UPPER(TRIM('01_raw_data'!Q628))="LEFT"),"Left",IF(OR(UPPER(TRIM('01_raw_data'!Q628))="RESIGNED"),"Resigned")))))),"Check")</f>
        <v>Active</v>
      </c>
      <c r="S625" s="19">
        <f>IFERROR(IF(VALUE('01_raw_data'!R628)&gt;0,VALUE('01_raw_data'!R628),"Check"),"Check")</f>
        <v>57000</v>
      </c>
      <c r="T625" s="19">
        <f>IFERROR(IF(VALUE('01_raw_data'!S628)&gt;0, VALUE('01_raw_data'!S628), "Check"), "Check")</f>
        <v>2800</v>
      </c>
      <c r="U625">
        <f>IFERROR(VLOOKUP(UPPER(TRIM('01_raw_data'!T628)),'07_performance_master'!$A$5:$B$14,2,FALSE),"Check")</f>
        <v>3</v>
      </c>
      <c r="V625">
        <f>IFERROR(IF(VALUE('01_raw_data'!U628)&gt;0,VALUE('01_raw_data'!U628),"Check"),"Check")</f>
        <v>6</v>
      </c>
      <c r="W625">
        <f>IFERROR(IF(VALUE('01_raw_data'!V628)&gt;=0, VALUE('01_raw_data'!V628), "Check"), "Check")</f>
        <v>18</v>
      </c>
      <c r="X625">
        <f>IFERROR(IF(VALUE('01_raw_data'!W628)&gt;=0, VALUE('01_raw_data'!W628),"Check"), "Check")</f>
        <v>10</v>
      </c>
      <c r="Y625">
        <f>IFERROR(IF(AND(VALUE('01_raw_data'!X628)&gt;=0, VALUE('01_raw_data'!X628)&lt;=100), VALUE('01_raw_data'!X628), "Check"), "Check")</f>
        <v>77</v>
      </c>
      <c r="Z625" t="str">
        <f>IFERROR(IF(OR(UPPER(TRIM('01_raw_data'!Y628))="YES", UPPER(TRIM('01_raw_data'!Y628))="PROMOTED"),"Promoted", IF(OR(UPPER(TRIM('01_raw_data'!Y628))="NO",UPPER(TRIM('01_raw_data'!Y628))="NOT PROMOTED"), "Not Promoted", "Check")),"Check")</f>
        <v>Not Promoted</v>
      </c>
      <c r="AA625" t="str">
        <f>IFERROR(PROPER(TRIM('01_raw_data'!Z628)), "")</f>
        <v>Bachelor'S</v>
      </c>
      <c r="AB625" t="str">
        <f>IFERROR(PROPER(TRIM('01_raw_data'!AA628)),"")</f>
        <v>Indeed</v>
      </c>
      <c r="AC625" t="str">
        <f>IFERROR(IF(UPPER(TRIM('01_raw_data'!AB628))="HYBRID","Hybrid",IF(OR(UPPER(TRIM('01_raw_data'!AB628))="REMOTE",UPPER(TRIM('01_raw_data'!AB628))="WFH",UPPER(TRIM('01_raw_data'!AB628))="WORK FROM HOME"),"Remote",IF(OR(UPPER(TRIM('01_raw_data'!AB628))="ONSITE",UPPER(TRIM('01_raw_data'!AB628))="ON-SITE",UPPER(TRIM('01_raw_data'!AB628))="OFFICE"),"Office"))),"Check")</f>
        <v>Hybrid</v>
      </c>
      <c r="AD625" t="str">
        <f>IFERROR(VLOOKUP(UPPER(TRIM('01_raw_data'!AC628)),'09_cost_center'!$A$5:$E$19,1,FALSE), "Check")</f>
        <v>EU-CC502</v>
      </c>
      <c r="AE625" t="str">
        <f>IFERROR(IF(OR(UPPER(TRIM('01_raw_data'!AD628))="CONTRACT", UPPER(TRIM('01_raw_data'!AD628))="CONTRACTOR"), "Contract", IF(OR(PROPER(TRIM('01_raw_data'!AD628))="FTE", UPPER(TRIM('01_raw_data'!AD628))="FULL TIME", UPPER(TRIM('01_raw_data'!AD628))="FULL-TIME"), "Full Time", IF(OR(UPPER(TRIM('01_raw_data'!AD628))="INTERN", UPPER(TRIM('01_raw_data'!AD628))="INTERNSHIP"), "Intern", IF(OR(UPPER(TRIM('01_raw_data'!AD628))="PART TIME", UPPER(TRIM('01_raw_data'!AD628))="PART-TIME"), "Part Time")))), "Check")</f>
        <v>Full Time</v>
      </c>
      <c r="AF625">
        <f>IFERROR(IF(AND(VALUE('01_raw_data'!AE628)&gt;=0,VALUE('01_raw_data'!AE628)&lt;=100), VALUE('01_raw_data'!AE628), "Check"), "Check")</f>
        <v>60.5</v>
      </c>
    </row>
    <row r="626" spans="1:32" x14ac:dyDescent="0.2">
      <c r="A626" t="str">
        <f>"E"&amp;TEXT(VALUE(SUBSTITUTE(UPPER(TRIM('01_raw_data'!A629)),"E","")),"0000")</f>
        <v>E0625</v>
      </c>
      <c r="B626" t="str">
        <f>IF('01_raw_data'!B629="", "", PROPER(TRIM('01_raw_data'!B629)))</f>
        <v>Clara Taylor</v>
      </c>
      <c r="C626" t="str">
        <f>_xlfn.XLOOKUP(PROPER(TRIM('01_raw_data'!C629)),'03_lookups'!$A$4:$A$9,'03_lookups'!$B$4:$B$9,"Needs Review")</f>
        <v>Female</v>
      </c>
      <c r="D626">
        <f>VALUE('01_raw_data'!D629)</f>
        <v>53</v>
      </c>
      <c r="E626" s="17">
        <f>IF(OR('01_raw_data'!E629="", LOWER(TRIM('01_raw_data'!E629))="not available"), "Missing", '01_raw_data'!E629)</f>
        <v>26633</v>
      </c>
      <c r="F626" t="str">
        <f t="shared" si="9"/>
        <v>Valid</v>
      </c>
      <c r="G626" t="str">
        <f>_xlfn.XLOOKUP(UPPER(TRIM('01_raw_data'!F629)),'04_departments'!A629:A684,'04_departments'!C629:C684,"Needs Review")</f>
        <v>Needs Review</v>
      </c>
      <c r="H626" t="str">
        <f>_xlfn.XLOOKUP('01_clean_data'!G626, '04_departments'!$C$5:$C$60,'04_departments'!$D$5:$D$60,"Needs Review")</f>
        <v>Needs Review</v>
      </c>
      <c r="I626" t="str">
        <f>PROPER(TRIM('01_raw_data'!H629))</f>
        <v>Lead Product Manager</v>
      </c>
      <c r="J626" t="str">
        <f>IFERROR(UPPER('01_raw_data'!I629), "")</f>
        <v>L6</v>
      </c>
      <c r="K626" t="str">
        <f>IFERROR(UPPER('01_raw_data'!J629), "")</f>
        <v>M027</v>
      </c>
      <c r="L626" t="str">
        <f>IFERROR(VLOOKUP(K626,'05_manager_mapping'!$A$5:$B$64,2), "Missing")</f>
        <v>Miguel Persson</v>
      </c>
      <c r="M626" t="str">
        <f>IFERROR(_xlfn.XLOOKUP('01_raw_data'!L629,'06_location_master'!$B$5:$B$60,'06_location_master'!$C$5:$C$60), "Missing Location")</f>
        <v>Manchester</v>
      </c>
      <c r="N626" t="str">
        <f>IFERROR(_xlfn.XLOOKUP(M626,'06_location_master'!$C$5:$C$60,'06_location_master'!$D$5:$D$60), "Missing Country")</f>
        <v>United Kingdom</v>
      </c>
      <c r="O626" t="str">
        <f>IFERROR(_xlfn.XLOOKUP(M626,'06_location_master'!$C$5:$C$60,'06_location_master'!$E$5:$E$60), "Missing State")</f>
        <v>England</v>
      </c>
      <c r="P626" s="17">
        <f>IFERROR(--'01_raw_data'!O629,"Missing Date")</f>
        <v>45178</v>
      </c>
      <c r="Q626" s="17" t="str">
        <f>IF(TRIM('01_raw_data'!P629)="","", IFERROR('01_raw_data'!P629, "check"))</f>
        <v/>
      </c>
      <c r="R626" t="str">
        <f>IFERROR(IF(OR(UPPER(TRIM('01_raw_data'!Q629))="A",UPPER(TRIM('01_raw_data'!Q629)="ACTVE"),UPPER(TRIM('01_raw_data'!Q629))="ACTIVE"), "Active", IF(OR(UPPER(TRIM('01_raw_data'!Q629)="INACTIVE"),UPPER(TRIM('01_raw_data'!Q629))="INACTVE"),"Inactive",IF(OR(UPPER(TRIM('01_raw_data'!Q629))="EXITED"), "Exited", IF(OR(UPPER(TRIM('01_raw_data'!Q629))="TERMINATED"), "Terminated", IF(OR(UPPER(TRIM('01_raw_data'!Q629))="LEFT"),"Left",IF(OR(UPPER(TRIM('01_raw_data'!Q629))="RESIGNED"),"Resigned")))))),"Check")</f>
        <v>Active</v>
      </c>
      <c r="S626" s="19">
        <f>IFERROR(IF(VALUE('01_raw_data'!R629)&gt;0,VALUE('01_raw_data'!R629),"Check"),"Check")</f>
        <v>164000</v>
      </c>
      <c r="T626" s="19">
        <f>IFERROR(IF(VALUE('01_raw_data'!S629)&gt;0, VALUE('01_raw_data'!S629), "Check"), "Check")</f>
        <v>16400</v>
      </c>
      <c r="U626">
        <f>IFERROR(VLOOKUP(UPPER(TRIM('01_raw_data'!T629)),'07_performance_master'!$A$5:$B$14,2,FALSE),"Check")</f>
        <v>4</v>
      </c>
      <c r="V626">
        <f>IFERROR(IF(VALUE('01_raw_data'!U629)&gt;0,VALUE('01_raw_data'!U629),"Check"),"Check")</f>
        <v>30</v>
      </c>
      <c r="W626">
        <f>IFERROR(IF(VALUE('01_raw_data'!V629)&gt;=0, VALUE('01_raw_data'!V629), "Check"), "Check")</f>
        <v>3</v>
      </c>
      <c r="X626">
        <f>IFERROR(IF(VALUE('01_raw_data'!W629)&gt;=0, VALUE('01_raw_data'!W629),"Check"), "Check")</f>
        <v>23</v>
      </c>
      <c r="Y626">
        <f>IFERROR(IF(AND(VALUE('01_raw_data'!X629)&gt;=0, VALUE('01_raw_data'!X629)&lt;=100), VALUE('01_raw_data'!X629), "Check"), "Check")</f>
        <v>70</v>
      </c>
      <c r="Z626" t="str">
        <f>IFERROR(IF(OR(UPPER(TRIM('01_raw_data'!Y629))="YES", UPPER(TRIM('01_raw_data'!Y629))="PROMOTED"),"Promoted", IF(OR(UPPER(TRIM('01_raw_data'!Y629))="NO",UPPER(TRIM('01_raw_data'!Y629))="NOT PROMOTED"), "Not Promoted", "Check")),"Check")</f>
        <v>Not Promoted</v>
      </c>
      <c r="AA626" t="str">
        <f>IFERROR(PROPER(TRIM('01_raw_data'!Z629)), "")</f>
        <v>Bachelor'S</v>
      </c>
      <c r="AB626" t="str">
        <f>IFERROR(PROPER(TRIM('01_raw_data'!AA629)),"")</f>
        <v>Internal Transfer</v>
      </c>
      <c r="AC626" t="str">
        <f>IFERROR(IF(UPPER(TRIM('01_raw_data'!AB629))="HYBRID","Hybrid",IF(OR(UPPER(TRIM('01_raw_data'!AB629))="REMOTE",UPPER(TRIM('01_raw_data'!AB629))="WFH",UPPER(TRIM('01_raw_data'!AB629))="WORK FROM HOME"),"Remote",IF(OR(UPPER(TRIM('01_raw_data'!AB629))="ONSITE",UPPER(TRIM('01_raw_data'!AB629))="ON-SITE",UPPER(TRIM('01_raw_data'!AB629))="OFFICE"),"Office"))),"Check")</f>
        <v>Hybrid</v>
      </c>
      <c r="AD626" t="str">
        <f>IFERROR(VLOOKUP(UPPER(TRIM('01_raw_data'!AC629)),'09_cost_center'!$A$5:$E$19,1,FALSE), "Check")</f>
        <v>EU-CC102</v>
      </c>
      <c r="AE626" t="str">
        <f>IFERROR(IF(OR(UPPER(TRIM('01_raw_data'!AD629))="CONTRACT", UPPER(TRIM('01_raw_data'!AD629))="CONTRACTOR"), "Contract", IF(OR(PROPER(TRIM('01_raw_data'!AD629))="FTE", UPPER(TRIM('01_raw_data'!AD629))="FULL TIME", UPPER(TRIM('01_raw_data'!AD629))="FULL-TIME"), "Full Time", IF(OR(UPPER(TRIM('01_raw_data'!AD629))="INTERN", UPPER(TRIM('01_raw_data'!AD629))="INTERNSHIP"), "Intern", IF(OR(UPPER(TRIM('01_raw_data'!AD629))="PART TIME", UPPER(TRIM('01_raw_data'!AD629))="PART-TIME"), "Part Time")))), "Check")</f>
        <v>Full Time</v>
      </c>
      <c r="AF626">
        <f>IFERROR(IF(AND(VALUE('01_raw_data'!AE629)&gt;=0,VALUE('01_raw_data'!AE629)&lt;=100), VALUE('01_raw_data'!AE629), "Check"), "Check")</f>
        <v>68</v>
      </c>
    </row>
    <row r="627" spans="1:32" x14ac:dyDescent="0.2">
      <c r="A627" t="str">
        <f>"E"&amp;TEXT(VALUE(SUBSTITUTE(UPPER(TRIM('01_raw_data'!A630)),"E","")),"0000")</f>
        <v>E0626</v>
      </c>
      <c r="B627" t="str">
        <f>IF('01_raw_data'!B630="", "", PROPER(TRIM('01_raw_data'!B630)))</f>
        <v>Viktor Svensson</v>
      </c>
      <c r="C627" t="str">
        <f>_xlfn.XLOOKUP(PROPER(TRIM('01_raw_data'!C630)),'03_lookups'!$A$4:$A$9,'03_lookups'!$B$4:$B$9,"Needs Review")</f>
        <v>Female</v>
      </c>
      <c r="D627">
        <f>VALUE('01_raw_data'!D630)</f>
        <v>55</v>
      </c>
      <c r="E627" s="17">
        <f>IF(OR('01_raw_data'!E630="", LOWER(TRIM('01_raw_data'!E630))="not available"), "Missing", '01_raw_data'!E630)</f>
        <v>26005</v>
      </c>
      <c r="F627" t="str">
        <f t="shared" si="9"/>
        <v>Valid</v>
      </c>
      <c r="G627" t="str">
        <f>_xlfn.XLOOKUP(UPPER(TRIM('01_raw_data'!F630)),'04_departments'!A630:A685,'04_departments'!C630:C685,"Needs Review")</f>
        <v>Needs Review</v>
      </c>
      <c r="H627" t="str">
        <f>_xlfn.XLOOKUP('01_clean_data'!G627, '04_departments'!$C$5:$C$60,'04_departments'!$D$5:$D$60,"Needs Review")</f>
        <v>Needs Review</v>
      </c>
      <c r="I627" t="str">
        <f>PROPER(TRIM('01_raw_data'!H630))</f>
        <v>Financial Analyst</v>
      </c>
      <c r="J627" t="str">
        <f>IFERROR(UPPER('01_raw_data'!I630), "")</f>
        <v>L6</v>
      </c>
      <c r="K627" t="str">
        <f>IFERROR(UPPER('01_raw_data'!J630), "")</f>
        <v>M036</v>
      </c>
      <c r="L627" t="str">
        <f>IFERROR(VLOOKUP(K627,'05_manager_mapping'!$A$5:$B$64,2), "Missing")</f>
        <v>Beatrice Meyer</v>
      </c>
      <c r="M627" t="str">
        <f>IFERROR(_xlfn.XLOOKUP('01_raw_data'!L630,'06_location_master'!$B$5:$B$60,'06_location_master'!$C$5:$C$60), "Missing Location")</f>
        <v>Missing Location</v>
      </c>
      <c r="N627" t="str">
        <f>IFERROR(_xlfn.XLOOKUP(M627,'06_location_master'!$C$5:$C$60,'06_location_master'!$D$5:$D$60), "Missing Country")</f>
        <v>Missing Country</v>
      </c>
      <c r="O627" t="str">
        <f>IFERROR(_xlfn.XLOOKUP(M627,'06_location_master'!$C$5:$C$60,'06_location_master'!$E$5:$E$60), "Missing State")</f>
        <v>Missing State</v>
      </c>
      <c r="P627" s="17">
        <f>IFERROR(--'01_raw_data'!O630,"Missing Date")</f>
        <v>44190</v>
      </c>
      <c r="Q627" s="17" t="str">
        <f>IF(TRIM('01_raw_data'!P630)="","", IFERROR('01_raw_data'!P630, "check"))</f>
        <v/>
      </c>
      <c r="R627" t="str">
        <f>IFERROR(IF(OR(UPPER(TRIM('01_raw_data'!Q630))="A",UPPER(TRIM('01_raw_data'!Q630)="ACTVE"),UPPER(TRIM('01_raw_data'!Q630))="ACTIVE"), "Active", IF(OR(UPPER(TRIM('01_raw_data'!Q630)="INACTIVE"),UPPER(TRIM('01_raw_data'!Q630))="INACTVE"),"Inactive",IF(OR(UPPER(TRIM('01_raw_data'!Q630))="EXITED"), "Exited", IF(OR(UPPER(TRIM('01_raw_data'!Q630))="TERMINATED"), "Terminated", IF(OR(UPPER(TRIM('01_raw_data'!Q630))="LEFT"),"Left",IF(OR(UPPER(TRIM('01_raw_data'!Q630))="RESIGNED"),"Resigned")))))),"Check")</f>
        <v>Active</v>
      </c>
      <c r="S627" s="19">
        <f>IFERROR(IF(VALUE('01_raw_data'!R630)&gt;0,VALUE('01_raw_data'!R630),"Check"),"Check")</f>
        <v>169000</v>
      </c>
      <c r="T627" s="19">
        <f>IFERROR(IF(VALUE('01_raw_data'!S630)&gt;0, VALUE('01_raw_data'!S630), "Check"), "Check")</f>
        <v>1700</v>
      </c>
      <c r="U627">
        <f>IFERROR(VLOOKUP(UPPER(TRIM('01_raw_data'!T630)),'07_performance_master'!$A$5:$B$14,2,FALSE),"Check")</f>
        <v>1</v>
      </c>
      <c r="V627">
        <f>IFERROR(IF(VALUE('01_raw_data'!U630)&gt;0,VALUE('01_raw_data'!U630),"Check"),"Check")</f>
        <v>26</v>
      </c>
      <c r="W627">
        <f>IFERROR(IF(VALUE('01_raw_data'!V630)&gt;=0, VALUE('01_raw_data'!V630), "Check"), "Check")</f>
        <v>18</v>
      </c>
      <c r="X627">
        <f>IFERROR(IF(VALUE('01_raw_data'!W630)&gt;=0, VALUE('01_raw_data'!W630),"Check"), "Check")</f>
        <v>6</v>
      </c>
      <c r="Y627">
        <f>IFERROR(IF(AND(VALUE('01_raw_data'!X630)&gt;=0, VALUE('01_raw_data'!X630)&lt;=100), VALUE('01_raw_data'!X630), "Check"), "Check")</f>
        <v>72</v>
      </c>
      <c r="Z627" t="str">
        <f>IFERROR(IF(OR(UPPER(TRIM('01_raw_data'!Y630))="YES", UPPER(TRIM('01_raw_data'!Y630))="PROMOTED"),"Promoted", IF(OR(UPPER(TRIM('01_raw_data'!Y630))="NO",UPPER(TRIM('01_raw_data'!Y630))="NOT PROMOTED"), "Not Promoted", "Check")),"Check")</f>
        <v>Not Promoted</v>
      </c>
      <c r="AA627" t="str">
        <f>IFERROR(PROPER(TRIM('01_raw_data'!Z630)), "")</f>
        <v>Bachelor'S</v>
      </c>
      <c r="AB627" t="str">
        <f>IFERROR(PROPER(TRIM('01_raw_data'!AA630)),"")</f>
        <v>Internal Transfer</v>
      </c>
      <c r="AC627" t="str">
        <f>IFERROR(IF(UPPER(TRIM('01_raw_data'!AB630))="HYBRID","Hybrid",IF(OR(UPPER(TRIM('01_raw_data'!AB630))="REMOTE",UPPER(TRIM('01_raw_data'!AB630))="WFH",UPPER(TRIM('01_raw_data'!AB630))="WORK FROM HOME"),"Remote",IF(OR(UPPER(TRIM('01_raw_data'!AB630))="ONSITE",UPPER(TRIM('01_raw_data'!AB630))="ON-SITE",UPPER(TRIM('01_raw_data'!AB630))="OFFICE"),"Office"))),"Check")</f>
        <v>Hybrid</v>
      </c>
      <c r="AD627" t="str">
        <f>IFERROR(VLOOKUP(UPPER(TRIM('01_raw_data'!AC630)),'09_cost_center'!$A$5:$E$19,1,FALSE), "Check")</f>
        <v>EU-CC301</v>
      </c>
      <c r="AE627" t="str">
        <f>IFERROR(IF(OR(UPPER(TRIM('01_raw_data'!AD630))="CONTRACT", UPPER(TRIM('01_raw_data'!AD630))="CONTRACTOR"), "Contract", IF(OR(PROPER(TRIM('01_raw_data'!AD630))="FTE", UPPER(TRIM('01_raw_data'!AD630))="FULL TIME", UPPER(TRIM('01_raw_data'!AD630))="FULL-TIME"), "Full Time", IF(OR(UPPER(TRIM('01_raw_data'!AD630))="INTERN", UPPER(TRIM('01_raw_data'!AD630))="INTERNSHIP"), "Intern", IF(OR(UPPER(TRIM('01_raw_data'!AD630))="PART TIME", UPPER(TRIM('01_raw_data'!AD630))="PART-TIME"), "Part Time")))), "Check")</f>
        <v>Full Time</v>
      </c>
      <c r="AF627">
        <f>IFERROR(IF(AND(VALUE('01_raw_data'!AE630)&gt;=0,VALUE('01_raw_data'!AE630)&lt;=100), VALUE('01_raw_data'!AE630), "Check"), "Check")</f>
        <v>47.7</v>
      </c>
    </row>
    <row r="628" spans="1:32" x14ac:dyDescent="0.2">
      <c r="A628" t="str">
        <f>"E"&amp;TEXT(VALUE(SUBSTITUTE(UPPER(TRIM('01_raw_data'!A631)),"E","")),"0000")</f>
        <v>E0627</v>
      </c>
      <c r="B628" t="str">
        <f>IF('01_raw_data'!B631="", "", PROPER(TRIM('01_raw_data'!B631)))</f>
        <v>Astrid Karlsson</v>
      </c>
      <c r="C628" t="str">
        <f>_xlfn.XLOOKUP(PROPER(TRIM('01_raw_data'!C631)),'03_lookups'!$A$4:$A$9,'03_lookups'!$B$4:$B$9,"Needs Review")</f>
        <v>Female</v>
      </c>
      <c r="D628">
        <f>VALUE('01_raw_data'!D631)</f>
        <v>28</v>
      </c>
      <c r="E628" s="17">
        <f>IF(OR('01_raw_data'!E631="", LOWER(TRIM('01_raw_data'!E631))="not available"), "Missing", '01_raw_data'!E631)</f>
        <v>35766</v>
      </c>
      <c r="F628" t="str">
        <f t="shared" si="9"/>
        <v>Valid</v>
      </c>
      <c r="G628" t="str">
        <f>_xlfn.XLOOKUP(UPPER(TRIM('01_raw_data'!F631)),'04_departments'!A631:A686,'04_departments'!C631:C686,"Needs Review")</f>
        <v>Needs Review</v>
      </c>
      <c r="H628" t="str">
        <f>_xlfn.XLOOKUP('01_clean_data'!G628, '04_departments'!$C$5:$C$60,'04_departments'!$D$5:$D$60,"Needs Review")</f>
        <v>Needs Review</v>
      </c>
      <c r="I628" t="str">
        <f>PROPER(TRIM('01_raw_data'!H631))</f>
        <v>Support Specialist</v>
      </c>
      <c r="J628" t="str">
        <f>IFERROR(UPPER('01_raw_data'!I631), "")</f>
        <v>L2</v>
      </c>
      <c r="K628" t="str">
        <f>IFERROR(UPPER('01_raw_data'!J631), "")</f>
        <v>M050</v>
      </c>
      <c r="L628" t="str">
        <f>IFERROR(VLOOKUP(K628,'05_manager_mapping'!$A$5:$B$64,2), "Missing")</f>
        <v>Louis Szymanski</v>
      </c>
      <c r="M628" t="str">
        <f>IFERROR(_xlfn.XLOOKUP('01_raw_data'!L631,'06_location_master'!$B$5:$B$60,'06_location_master'!$C$5:$C$60), "Missing Location")</f>
        <v>London</v>
      </c>
      <c r="N628" t="str">
        <f>IFERROR(_xlfn.XLOOKUP(M628,'06_location_master'!$C$5:$C$60,'06_location_master'!$D$5:$D$60), "Missing Country")</f>
        <v>United Kingdom</v>
      </c>
      <c r="O628" t="str">
        <f>IFERROR(_xlfn.XLOOKUP(M628,'06_location_master'!$C$5:$C$60,'06_location_master'!$E$5:$E$60), "Missing State")</f>
        <v>England</v>
      </c>
      <c r="P628" s="17">
        <f>IFERROR(--'01_raw_data'!O631,"Missing Date")</f>
        <v>44068</v>
      </c>
      <c r="Q628" s="17" t="str">
        <f>IF(TRIM('01_raw_data'!P631)="","", IFERROR('01_raw_data'!P631, "check"))</f>
        <v/>
      </c>
      <c r="R628" t="str">
        <f>IFERROR(IF(OR(UPPER(TRIM('01_raw_data'!Q631))="A",UPPER(TRIM('01_raw_data'!Q631)="ACTVE"),UPPER(TRIM('01_raw_data'!Q631))="ACTIVE"), "Active", IF(OR(UPPER(TRIM('01_raw_data'!Q631)="INACTIVE"),UPPER(TRIM('01_raw_data'!Q631))="INACTVE"),"Inactive",IF(OR(UPPER(TRIM('01_raw_data'!Q631))="EXITED"), "Exited", IF(OR(UPPER(TRIM('01_raw_data'!Q631))="TERMINATED"), "Terminated", IF(OR(UPPER(TRIM('01_raw_data'!Q631))="LEFT"),"Left",IF(OR(UPPER(TRIM('01_raw_data'!Q631))="RESIGNED"),"Resigned")))))),"Check")</f>
        <v>Active</v>
      </c>
      <c r="S628" s="19">
        <f>IFERROR(IF(VALUE('01_raw_data'!R631)&gt;0,VALUE('01_raw_data'!R631),"Check"),"Check")</f>
        <v>58000</v>
      </c>
      <c r="T628" s="19">
        <f>IFERROR(IF(VALUE('01_raw_data'!S631)&gt;0, VALUE('01_raw_data'!S631), "Check"), "Check")</f>
        <v>2900</v>
      </c>
      <c r="U628">
        <f>IFERROR(VLOOKUP(UPPER(TRIM('01_raw_data'!T631)),'07_performance_master'!$A$5:$B$14,2,FALSE),"Check")</f>
        <v>3</v>
      </c>
      <c r="V628">
        <f>IFERROR(IF(VALUE('01_raw_data'!U631)&gt;0,VALUE('01_raw_data'!U631),"Check"),"Check")</f>
        <v>26</v>
      </c>
      <c r="W628">
        <f>IFERROR(IF(VALUE('01_raw_data'!V631)&gt;=0, VALUE('01_raw_data'!V631), "Check"), "Check")</f>
        <v>14</v>
      </c>
      <c r="X628">
        <f>IFERROR(IF(VALUE('01_raw_data'!W631)&gt;=0, VALUE('01_raw_data'!W631),"Check"), "Check")</f>
        <v>22</v>
      </c>
      <c r="Y628">
        <f>IFERROR(IF(AND(VALUE('01_raw_data'!X631)&gt;=0, VALUE('01_raw_data'!X631)&lt;=100), VALUE('01_raw_data'!X631), "Check"), "Check")</f>
        <v>69</v>
      </c>
      <c r="Z628" t="str">
        <f>IFERROR(IF(OR(UPPER(TRIM('01_raw_data'!Y631))="YES", UPPER(TRIM('01_raw_data'!Y631))="PROMOTED"),"Promoted", IF(OR(UPPER(TRIM('01_raw_data'!Y631))="NO",UPPER(TRIM('01_raw_data'!Y631))="NOT PROMOTED"), "Not Promoted", "Check")),"Check")</f>
        <v>Not Promoted</v>
      </c>
      <c r="AA628" t="str">
        <f>IFERROR(PROPER(TRIM('01_raw_data'!Z631)), "")</f>
        <v>Diploma</v>
      </c>
      <c r="AB628" t="str">
        <f>IFERROR(PROPER(TRIM('01_raw_data'!AA631)),"")</f>
        <v>Company Careers Page</v>
      </c>
      <c r="AC628" t="str">
        <f>IFERROR(IF(UPPER(TRIM('01_raw_data'!AB631))="HYBRID","Hybrid",IF(OR(UPPER(TRIM('01_raw_data'!AB631))="REMOTE",UPPER(TRIM('01_raw_data'!AB631))="WFH",UPPER(TRIM('01_raw_data'!AB631))="WORK FROM HOME"),"Remote",IF(OR(UPPER(TRIM('01_raw_data'!AB631))="ONSITE",UPPER(TRIM('01_raw_data'!AB631))="ON-SITE",UPPER(TRIM('01_raw_data'!AB631))="OFFICE"),"Office"))),"Check")</f>
        <v>Remote</v>
      </c>
      <c r="AD628" t="str">
        <f>IFERROR(VLOOKUP(UPPER(TRIM('01_raw_data'!AC631)),'09_cost_center'!$A$5:$E$19,1,FALSE), "Check")</f>
        <v>EU-CC202</v>
      </c>
      <c r="AE628" t="str">
        <f>IFERROR(IF(OR(UPPER(TRIM('01_raw_data'!AD631))="CONTRACT", UPPER(TRIM('01_raw_data'!AD631))="CONTRACTOR"), "Contract", IF(OR(PROPER(TRIM('01_raw_data'!AD631))="FTE", UPPER(TRIM('01_raw_data'!AD631))="FULL TIME", UPPER(TRIM('01_raw_data'!AD631))="FULL-TIME"), "Full Time", IF(OR(UPPER(TRIM('01_raw_data'!AD631))="INTERN", UPPER(TRIM('01_raw_data'!AD631))="INTERNSHIP"), "Intern", IF(OR(UPPER(TRIM('01_raw_data'!AD631))="PART TIME", UPPER(TRIM('01_raw_data'!AD631))="PART-TIME"), "Part Time")))), "Check")</f>
        <v>Full Time</v>
      </c>
      <c r="AF628">
        <f>IFERROR(IF(AND(VALUE('01_raw_data'!AE631)&gt;=0,VALUE('01_raw_data'!AE631)&lt;=100), VALUE('01_raw_data'!AE631), "Check"), "Check")</f>
        <v>57.6</v>
      </c>
    </row>
    <row r="629" spans="1:32" x14ac:dyDescent="0.2">
      <c r="A629" t="str">
        <f>"E"&amp;TEXT(VALUE(SUBSTITUTE(UPPER(TRIM('01_raw_data'!A632)),"E","")),"0000")</f>
        <v>E0628</v>
      </c>
      <c r="B629" t="str">
        <f>IF('01_raw_data'!B632="", "", PROPER(TRIM('01_raw_data'!B632)))</f>
        <v>Andrea Martin</v>
      </c>
      <c r="C629" t="str">
        <f>_xlfn.XLOOKUP(PROPER(TRIM('01_raw_data'!C632)),'03_lookups'!$A$4:$A$9,'03_lookups'!$B$4:$B$9,"Needs Review")</f>
        <v>Non-Binary</v>
      </c>
      <c r="D629">
        <f>VALUE('01_raw_data'!D632)</f>
        <v>26</v>
      </c>
      <c r="E629" s="17">
        <f>IF(OR('01_raw_data'!E632="", LOWER(TRIM('01_raw_data'!E632))="not available"), "Missing", '01_raw_data'!E632)</f>
        <v>36639</v>
      </c>
      <c r="F629" t="str">
        <f t="shared" si="9"/>
        <v>Valid</v>
      </c>
      <c r="G629" t="str">
        <f>_xlfn.XLOOKUP(UPPER(TRIM('01_raw_data'!F632)),'04_departments'!A632:A687,'04_departments'!C632:C687,"Needs Review")</f>
        <v>Needs Review</v>
      </c>
      <c r="H629" t="str">
        <f>_xlfn.XLOOKUP('01_clean_data'!G629, '04_departments'!$C$5:$C$60,'04_departments'!$D$5:$D$60,"Needs Review")</f>
        <v>Needs Review</v>
      </c>
      <c r="I629" t="str">
        <f>PROPER(TRIM('01_raw_data'!H632))</f>
        <v>People Operations Analyst</v>
      </c>
      <c r="J629" t="str">
        <f>IFERROR(UPPER('01_raw_data'!I632), "")</f>
        <v>L6</v>
      </c>
      <c r="K629" t="str">
        <f>IFERROR(UPPER('01_raw_data'!J632), "")</f>
        <v>M033</v>
      </c>
      <c r="L629" t="str">
        <f>IFERROR(VLOOKUP(K629,'05_manager_mapping'!$A$5:$B$64,2), "Missing")</f>
        <v>Pieter Perez</v>
      </c>
      <c r="M629" t="str">
        <f>IFERROR(_xlfn.XLOOKUP('01_raw_data'!L632,'06_location_master'!$B$5:$B$60,'06_location_master'!$C$5:$C$60), "Missing Location")</f>
        <v>Berlin</v>
      </c>
      <c r="N629" t="str">
        <f>IFERROR(_xlfn.XLOOKUP(M629,'06_location_master'!$C$5:$C$60,'06_location_master'!$D$5:$D$60), "Missing Country")</f>
        <v>Germany</v>
      </c>
      <c r="O629" t="str">
        <f>IFERROR(_xlfn.XLOOKUP(M629,'06_location_master'!$C$5:$C$60,'06_location_master'!$E$5:$E$60), "Missing State")</f>
        <v>Berlin</v>
      </c>
      <c r="P629" s="17">
        <f>IFERROR(--'01_raw_data'!O632,"Missing Date")</f>
        <v>43620</v>
      </c>
      <c r="Q629" s="17">
        <f>IF(TRIM('01_raw_data'!P632)="","", IFERROR('01_raw_data'!P632, "check"))</f>
        <v>43757</v>
      </c>
      <c r="R629" t="str">
        <f>IFERROR(IF(OR(UPPER(TRIM('01_raw_data'!Q632))="A",UPPER(TRIM('01_raw_data'!Q632)="ACTVE"),UPPER(TRIM('01_raw_data'!Q632))="ACTIVE"), "Active", IF(OR(UPPER(TRIM('01_raw_data'!Q632)="INACTIVE"),UPPER(TRIM('01_raw_data'!Q632))="INACTVE"),"Inactive",IF(OR(UPPER(TRIM('01_raw_data'!Q632))="EXITED"), "Exited", IF(OR(UPPER(TRIM('01_raw_data'!Q632))="TERMINATED"), "Terminated", IF(OR(UPPER(TRIM('01_raw_data'!Q632))="LEFT"),"Left",IF(OR(UPPER(TRIM('01_raw_data'!Q632))="RESIGNED"),"Resigned")))))),"Check")</f>
        <v>Exited</v>
      </c>
      <c r="S629" s="19">
        <f>IFERROR(IF(VALUE('01_raw_data'!R632)&gt;0,VALUE('01_raw_data'!R632),"Check"),"Check")</f>
        <v>202000</v>
      </c>
      <c r="T629" s="19">
        <f>IFERROR(IF(VALUE('01_raw_data'!S632)&gt;0, VALUE('01_raw_data'!S632), "Check"), "Check")</f>
        <v>12100</v>
      </c>
      <c r="U629">
        <f>IFERROR(VLOOKUP(UPPER(TRIM('01_raw_data'!T632)),'07_performance_master'!$A$5:$B$14,2,FALSE),"Check")</f>
        <v>3</v>
      </c>
      <c r="V629">
        <f>IFERROR(IF(VALUE('01_raw_data'!U632)&gt;0,VALUE('01_raw_data'!U632),"Check"),"Check")</f>
        <v>8</v>
      </c>
      <c r="W629">
        <f>IFERROR(IF(VALUE('01_raw_data'!V632)&gt;=0, VALUE('01_raw_data'!V632), "Check"), "Check")</f>
        <v>3</v>
      </c>
      <c r="X629">
        <f>IFERROR(IF(VALUE('01_raw_data'!W632)&gt;=0, VALUE('01_raw_data'!W632),"Check"), "Check")</f>
        <v>15</v>
      </c>
      <c r="Y629">
        <f>IFERROR(IF(AND(VALUE('01_raw_data'!X632)&gt;=0, VALUE('01_raw_data'!X632)&lt;=100), VALUE('01_raw_data'!X632), "Check"), "Check")</f>
        <v>52</v>
      </c>
      <c r="Z629" t="str">
        <f>IFERROR(IF(OR(UPPER(TRIM('01_raw_data'!Y632))="YES", UPPER(TRIM('01_raw_data'!Y632))="PROMOTED"),"Promoted", IF(OR(UPPER(TRIM('01_raw_data'!Y632))="NO",UPPER(TRIM('01_raw_data'!Y632))="NOT PROMOTED"), "Not Promoted", "Check")),"Check")</f>
        <v>Not Promoted</v>
      </c>
      <c r="AA629" t="str">
        <f>IFERROR(PROPER(TRIM('01_raw_data'!Z632)), "")</f>
        <v>Mba</v>
      </c>
      <c r="AB629" t="str">
        <f>IFERROR(PROPER(TRIM('01_raw_data'!AA632)),"")</f>
        <v>Employee Referral</v>
      </c>
      <c r="AC629" t="str">
        <f>IFERROR(IF(UPPER(TRIM('01_raw_data'!AB632))="HYBRID","Hybrid",IF(OR(UPPER(TRIM('01_raw_data'!AB632))="REMOTE",UPPER(TRIM('01_raw_data'!AB632))="WFH",UPPER(TRIM('01_raw_data'!AB632))="WORK FROM HOME"),"Remote",IF(OR(UPPER(TRIM('01_raw_data'!AB632))="ONSITE",UPPER(TRIM('01_raw_data'!AB632))="ON-SITE",UPPER(TRIM('01_raw_data'!AB632))="OFFICE"),"Office"))),"Check")</f>
        <v>Office</v>
      </c>
      <c r="AD629" t="str">
        <f>IFERROR(VLOOKUP(UPPER(TRIM('01_raw_data'!AC632)),'09_cost_center'!$A$5:$E$19,1,FALSE), "Check")</f>
        <v>EU-CC302</v>
      </c>
      <c r="AE629" t="str">
        <f>IFERROR(IF(OR(UPPER(TRIM('01_raw_data'!AD632))="CONTRACT", UPPER(TRIM('01_raw_data'!AD632))="CONTRACTOR"), "Contract", IF(OR(PROPER(TRIM('01_raw_data'!AD632))="FTE", UPPER(TRIM('01_raw_data'!AD632))="FULL TIME", UPPER(TRIM('01_raw_data'!AD632))="FULL-TIME"), "Full Time", IF(OR(UPPER(TRIM('01_raw_data'!AD632))="INTERN", UPPER(TRIM('01_raw_data'!AD632))="INTERNSHIP"), "Intern", IF(OR(UPPER(TRIM('01_raw_data'!AD632))="PART TIME", UPPER(TRIM('01_raw_data'!AD632))="PART-TIME"), "Part Time")))), "Check")</f>
        <v>Full Time</v>
      </c>
      <c r="AF629">
        <f>IFERROR(IF(AND(VALUE('01_raw_data'!AE632)&gt;=0,VALUE('01_raw_data'!AE632)&lt;=100), VALUE('01_raw_data'!AE632), "Check"), "Check")</f>
        <v>49.7</v>
      </c>
    </row>
    <row r="630" spans="1:32" x14ac:dyDescent="0.2">
      <c r="A630" t="str">
        <f>"E"&amp;TEXT(VALUE(SUBSTITUTE(UPPER(TRIM('01_raw_data'!A633)),"E","")),"0000")</f>
        <v>E0629</v>
      </c>
      <c r="B630" t="str">
        <f>IF('01_raw_data'!B633="", "", PROPER(TRIM('01_raw_data'!B633)))</f>
        <v>Alma Martin</v>
      </c>
      <c r="C630" t="str">
        <f>_xlfn.XLOOKUP(PROPER(TRIM('01_raw_data'!C633)),'03_lookups'!$A$4:$A$9,'03_lookups'!$B$4:$B$9,"Needs Review")</f>
        <v>Female</v>
      </c>
      <c r="D630">
        <f>VALUE('01_raw_data'!D633)</f>
        <v>37</v>
      </c>
      <c r="E630" s="17">
        <f>IF(OR('01_raw_data'!E633="", LOWER(TRIM('01_raw_data'!E633))="not available"), "Missing", '01_raw_data'!E633)</f>
        <v>32651</v>
      </c>
      <c r="F630" t="str">
        <f t="shared" si="9"/>
        <v>Valid</v>
      </c>
      <c r="G630" t="str">
        <f>_xlfn.XLOOKUP(UPPER(TRIM('01_raw_data'!F633)),'04_departments'!A633:A688,'04_departments'!C633:C688,"Needs Review")</f>
        <v>Needs Review</v>
      </c>
      <c r="H630" t="str">
        <f>_xlfn.XLOOKUP('01_clean_data'!G630, '04_departments'!$C$5:$C$60,'04_departments'!$D$5:$D$60,"Needs Review")</f>
        <v>Needs Review</v>
      </c>
      <c r="I630" t="str">
        <f>PROPER(TRIM('01_raw_data'!H633))</f>
        <v>Support Specialist</v>
      </c>
      <c r="J630" t="str">
        <f>IFERROR(UPPER('01_raw_data'!I633), "")</f>
        <v>L2</v>
      </c>
      <c r="K630" t="str">
        <f>IFERROR(UPPER('01_raw_data'!J633), "")</f>
        <v>M005</v>
      </c>
      <c r="L630" t="str">
        <f>IFERROR(VLOOKUP(K630,'05_manager_mapping'!$A$5:$B$64,2), "Missing")</f>
        <v>Lucas Doyle</v>
      </c>
      <c r="M630" t="str">
        <f>IFERROR(_xlfn.XLOOKUP('01_raw_data'!L633,'06_location_master'!$B$5:$B$60,'06_location_master'!$C$5:$C$60), "Missing Location")</f>
        <v>Lisbon</v>
      </c>
      <c r="N630" t="str">
        <f>IFERROR(_xlfn.XLOOKUP(M630,'06_location_master'!$C$5:$C$60,'06_location_master'!$D$5:$D$60), "Missing Country")</f>
        <v>Portugal</v>
      </c>
      <c r="O630" t="str">
        <f>IFERROR(_xlfn.XLOOKUP(M630,'06_location_master'!$C$5:$C$60,'06_location_master'!$E$5:$E$60), "Missing State")</f>
        <v>Lisbon District</v>
      </c>
      <c r="P630" s="17" t="str">
        <f>IFERROR(--'01_raw_data'!O633,"Missing Date")</f>
        <v>Missing Date</v>
      </c>
      <c r="Q630" s="17" t="str">
        <f>IF(TRIM('01_raw_data'!P633)="","", IFERROR('01_raw_data'!P633, "check"))</f>
        <v/>
      </c>
      <c r="R630" t="str">
        <f>IFERROR(IF(OR(UPPER(TRIM('01_raw_data'!Q633))="A",UPPER(TRIM('01_raw_data'!Q633)="ACTVE"),UPPER(TRIM('01_raw_data'!Q633))="ACTIVE"), "Active", IF(OR(UPPER(TRIM('01_raw_data'!Q633)="INACTIVE"),UPPER(TRIM('01_raw_data'!Q633))="INACTVE"),"Inactive",IF(OR(UPPER(TRIM('01_raw_data'!Q633))="EXITED"), "Exited", IF(OR(UPPER(TRIM('01_raw_data'!Q633))="TERMINATED"), "Terminated", IF(OR(UPPER(TRIM('01_raw_data'!Q633))="LEFT"),"Left",IF(OR(UPPER(TRIM('01_raw_data'!Q633))="RESIGNED"),"Resigned")))))),"Check")</f>
        <v>Active</v>
      </c>
      <c r="S630" s="19">
        <f>IFERROR(IF(VALUE('01_raw_data'!R633)&gt;0,VALUE('01_raw_data'!R633),"Check"),"Check")</f>
        <v>42000</v>
      </c>
      <c r="T630" s="19">
        <f>IFERROR(IF(VALUE('01_raw_data'!S633)&gt;0, VALUE('01_raw_data'!S633), "Check"), "Check")</f>
        <v>800</v>
      </c>
      <c r="U630">
        <f>IFERROR(VLOOKUP(UPPER(TRIM('01_raw_data'!T633)),'07_performance_master'!$A$5:$B$14,2,FALSE),"Check")</f>
        <v>2</v>
      </c>
      <c r="V630" t="str">
        <f>IFERROR(IF(VALUE('01_raw_data'!U633)&gt;0,VALUE('01_raw_data'!U633),"Check"),"Check")</f>
        <v>Check</v>
      </c>
      <c r="W630">
        <f>IFERROR(IF(VALUE('01_raw_data'!V633)&gt;=0, VALUE('01_raw_data'!V633), "Check"), "Check")</f>
        <v>7</v>
      </c>
      <c r="X630">
        <f>IFERROR(IF(VALUE('01_raw_data'!W633)&gt;=0, VALUE('01_raw_data'!W633),"Check"), "Check")</f>
        <v>10</v>
      </c>
      <c r="Y630">
        <f>IFERROR(IF(AND(VALUE('01_raw_data'!X633)&gt;=0, VALUE('01_raw_data'!X633)&lt;=100), VALUE('01_raw_data'!X633), "Check"), "Check")</f>
        <v>70</v>
      </c>
      <c r="Z630" t="str">
        <f>IFERROR(IF(OR(UPPER(TRIM('01_raw_data'!Y633))="YES", UPPER(TRIM('01_raw_data'!Y633))="PROMOTED"),"Promoted", IF(OR(UPPER(TRIM('01_raw_data'!Y633))="NO",UPPER(TRIM('01_raw_data'!Y633))="NOT PROMOTED"), "Not Promoted", "Check")),"Check")</f>
        <v>Not Promoted</v>
      </c>
      <c r="AA630" t="str">
        <f>IFERROR(PROPER(TRIM('01_raw_data'!Z633)), "")</f>
        <v>Bachelor'S</v>
      </c>
      <c r="AB630" t="str">
        <f>IFERROR(PROPER(TRIM('01_raw_data'!AA633)),"")</f>
        <v>Agency</v>
      </c>
      <c r="AC630" t="str">
        <f>IFERROR(IF(UPPER(TRIM('01_raw_data'!AB633))="HYBRID","Hybrid",IF(OR(UPPER(TRIM('01_raw_data'!AB633))="REMOTE",UPPER(TRIM('01_raw_data'!AB633))="WFH",UPPER(TRIM('01_raw_data'!AB633))="WORK FROM HOME"),"Remote",IF(OR(UPPER(TRIM('01_raw_data'!AB633))="ONSITE",UPPER(TRIM('01_raw_data'!AB633))="ON-SITE",UPPER(TRIM('01_raw_data'!AB633))="OFFICE"),"Office"))),"Check")</f>
        <v>Hybrid</v>
      </c>
      <c r="AD630" t="str">
        <f>IFERROR(VLOOKUP(UPPER(TRIM('01_raw_data'!AC633)),'09_cost_center'!$A$5:$E$19,1,FALSE), "Check")</f>
        <v>EU-CC202</v>
      </c>
      <c r="AE630" t="str">
        <f>IFERROR(IF(OR(UPPER(TRIM('01_raw_data'!AD633))="CONTRACT", UPPER(TRIM('01_raw_data'!AD633))="CONTRACTOR"), "Contract", IF(OR(PROPER(TRIM('01_raw_data'!AD633))="FTE", UPPER(TRIM('01_raw_data'!AD633))="FULL TIME", UPPER(TRIM('01_raw_data'!AD633))="FULL-TIME"), "Full Time", IF(OR(UPPER(TRIM('01_raw_data'!AD633))="INTERN", UPPER(TRIM('01_raw_data'!AD633))="INTERNSHIP"), "Intern", IF(OR(UPPER(TRIM('01_raw_data'!AD633))="PART TIME", UPPER(TRIM('01_raw_data'!AD633))="PART-TIME"), "Part Time")))), "Check")</f>
        <v>Full Time</v>
      </c>
      <c r="AF630">
        <f>IFERROR(IF(AND(VALUE('01_raw_data'!AE633)&gt;=0,VALUE('01_raw_data'!AE633)&lt;=100), VALUE('01_raw_data'!AE633), "Check"), "Check")</f>
        <v>47.5</v>
      </c>
    </row>
    <row r="631" spans="1:32" x14ac:dyDescent="0.2">
      <c r="A631" t="str">
        <f>"E"&amp;TEXT(VALUE(SUBSTITUTE(UPPER(TRIM('01_raw_data'!A634)),"E","")),"0000")</f>
        <v>E0630</v>
      </c>
      <c r="B631" t="str">
        <f>IF('01_raw_data'!B634="", "", PROPER(TRIM('01_raw_data'!B634)))</f>
        <v>Louis Brown</v>
      </c>
      <c r="C631" t="str">
        <f>_xlfn.XLOOKUP(PROPER(TRIM('01_raw_data'!C634)),'03_lookups'!$A$4:$A$9,'03_lookups'!$B$4:$B$9,"Needs Review")</f>
        <v>Female</v>
      </c>
      <c r="D631">
        <f>VALUE('01_raw_data'!D634)</f>
        <v>58</v>
      </c>
      <c r="E631" s="17">
        <f>IF(OR('01_raw_data'!E634="", LOWER(TRIM('01_raw_data'!E634))="not available"), "Missing", '01_raw_data'!E634)</f>
        <v>24993</v>
      </c>
      <c r="F631" t="str">
        <f t="shared" si="9"/>
        <v>Valid</v>
      </c>
      <c r="G631" t="str">
        <f>_xlfn.XLOOKUP(UPPER(TRIM('01_raw_data'!F634)),'04_departments'!A634:A689,'04_departments'!C634:C689,"Needs Review")</f>
        <v>Needs Review</v>
      </c>
      <c r="H631" t="str">
        <f>_xlfn.XLOOKUP('01_clean_data'!G631, '04_departments'!$C$5:$C$60,'04_departments'!$D$5:$D$60,"Needs Review")</f>
        <v>Needs Review</v>
      </c>
      <c r="I631" t="str">
        <f>PROPER(TRIM('01_raw_data'!H634))</f>
        <v>Talent Acquisition Specialist</v>
      </c>
      <c r="J631" t="str">
        <f>IFERROR(UPPER('01_raw_data'!I634), "")</f>
        <v>L2</v>
      </c>
      <c r="K631" t="str">
        <f>IFERROR(UPPER('01_raw_data'!J634), "")</f>
        <v>M033</v>
      </c>
      <c r="L631" t="str">
        <f>IFERROR(VLOOKUP(K631,'05_manager_mapping'!$A$5:$B$64,2), "Missing")</f>
        <v>Pieter Perez</v>
      </c>
      <c r="M631" t="str">
        <f>IFERROR(_xlfn.XLOOKUP('01_raw_data'!L634,'06_location_master'!$B$5:$B$60,'06_location_master'!$C$5:$C$60), "Missing Location")</f>
        <v>Missing Location</v>
      </c>
      <c r="N631" t="str">
        <f>IFERROR(_xlfn.XLOOKUP(M631,'06_location_master'!$C$5:$C$60,'06_location_master'!$D$5:$D$60), "Missing Country")</f>
        <v>Missing Country</v>
      </c>
      <c r="O631" t="str">
        <f>IFERROR(_xlfn.XLOOKUP(M631,'06_location_master'!$C$5:$C$60,'06_location_master'!$E$5:$E$60), "Missing State")</f>
        <v>Missing State</v>
      </c>
      <c r="P631" s="17">
        <f>IFERROR(--'01_raw_data'!O634,"Missing Date")</f>
        <v>45409</v>
      </c>
      <c r="Q631" s="17" t="str">
        <f>IF(TRIM('01_raw_data'!P634)="","", IFERROR('01_raw_data'!P634, "check"))</f>
        <v/>
      </c>
      <c r="R631" t="str">
        <f>IFERROR(IF(OR(UPPER(TRIM('01_raw_data'!Q634))="A",UPPER(TRIM('01_raw_data'!Q634)="ACTVE"),UPPER(TRIM('01_raw_data'!Q634))="ACTIVE"), "Active", IF(OR(UPPER(TRIM('01_raw_data'!Q634)="INACTIVE"),UPPER(TRIM('01_raw_data'!Q634))="INACTVE"),"Inactive",IF(OR(UPPER(TRIM('01_raw_data'!Q634))="EXITED"), "Exited", IF(OR(UPPER(TRIM('01_raw_data'!Q634))="TERMINATED"), "Terminated", IF(OR(UPPER(TRIM('01_raw_data'!Q634))="LEFT"),"Left",IF(OR(UPPER(TRIM('01_raw_data'!Q634))="RESIGNED"),"Resigned")))))),"Check")</f>
        <v>Active</v>
      </c>
      <c r="S631" s="19">
        <f>IFERROR(IF(VALUE('01_raw_data'!R634)&gt;0,VALUE('01_raw_data'!R634),"Check"),"Check")</f>
        <v>37000</v>
      </c>
      <c r="T631" s="19">
        <f>IFERROR(IF(VALUE('01_raw_data'!S634)&gt;0, VALUE('01_raw_data'!S634), "Check"), "Check")</f>
        <v>1800</v>
      </c>
      <c r="U631">
        <f>IFERROR(VLOOKUP(UPPER(TRIM('01_raw_data'!T634)),'07_performance_master'!$A$5:$B$14,2,FALSE),"Check")</f>
        <v>3</v>
      </c>
      <c r="V631">
        <f>IFERROR(IF(VALUE('01_raw_data'!U634)&gt;0,VALUE('01_raw_data'!U634),"Check"),"Check")</f>
        <v>19</v>
      </c>
      <c r="W631">
        <f>IFERROR(IF(VALUE('01_raw_data'!V634)&gt;=0, VALUE('01_raw_data'!V634), "Check"), "Check")</f>
        <v>10</v>
      </c>
      <c r="X631">
        <f>IFERROR(IF(VALUE('01_raw_data'!W634)&gt;=0, VALUE('01_raw_data'!W634),"Check"), "Check")</f>
        <v>14</v>
      </c>
      <c r="Y631">
        <f>IFERROR(IF(AND(VALUE('01_raw_data'!X634)&gt;=0, VALUE('01_raw_data'!X634)&lt;=100), VALUE('01_raw_data'!X634), "Check"), "Check")</f>
        <v>68</v>
      </c>
      <c r="Z631" t="str">
        <f>IFERROR(IF(OR(UPPER(TRIM('01_raw_data'!Y634))="YES", UPPER(TRIM('01_raw_data'!Y634))="PROMOTED"),"Promoted", IF(OR(UPPER(TRIM('01_raw_data'!Y634))="NO",UPPER(TRIM('01_raw_data'!Y634))="NOT PROMOTED"), "Not Promoted", "Check")),"Check")</f>
        <v>Not Promoted</v>
      </c>
      <c r="AA631" t="str">
        <f>IFERROR(PROPER(TRIM('01_raw_data'!Z634)), "")</f>
        <v>Mba</v>
      </c>
      <c r="AB631" t="str">
        <f>IFERROR(PROPER(TRIM('01_raw_data'!AA634)),"")</f>
        <v>University Hiring</v>
      </c>
      <c r="AC631" t="str">
        <f>IFERROR(IF(UPPER(TRIM('01_raw_data'!AB634))="HYBRID","Hybrid",IF(OR(UPPER(TRIM('01_raw_data'!AB634))="REMOTE",UPPER(TRIM('01_raw_data'!AB634))="WFH",UPPER(TRIM('01_raw_data'!AB634))="WORK FROM HOME"),"Remote",IF(OR(UPPER(TRIM('01_raw_data'!AB634))="ONSITE",UPPER(TRIM('01_raw_data'!AB634))="ON-SITE",UPPER(TRIM('01_raw_data'!AB634))="OFFICE"),"Office"))),"Check")</f>
        <v>Hybrid</v>
      </c>
      <c r="AD631" t="str">
        <f>IFERROR(VLOOKUP(UPPER(TRIM('01_raw_data'!AC634)),'09_cost_center'!$A$5:$E$19,1,FALSE), "Check")</f>
        <v>EU-CC302</v>
      </c>
      <c r="AE631" t="str">
        <f>IFERROR(IF(OR(UPPER(TRIM('01_raw_data'!AD634))="CONTRACT", UPPER(TRIM('01_raw_data'!AD634))="CONTRACTOR"), "Contract", IF(OR(PROPER(TRIM('01_raw_data'!AD634))="FTE", UPPER(TRIM('01_raw_data'!AD634))="FULL TIME", UPPER(TRIM('01_raw_data'!AD634))="FULL-TIME"), "Full Time", IF(OR(UPPER(TRIM('01_raw_data'!AD634))="INTERN", UPPER(TRIM('01_raw_data'!AD634))="INTERNSHIP"), "Intern", IF(OR(UPPER(TRIM('01_raw_data'!AD634))="PART TIME", UPPER(TRIM('01_raw_data'!AD634))="PART-TIME"), "Part Time")))), "Check")</f>
        <v>Full Time</v>
      </c>
      <c r="AF631">
        <f>IFERROR(IF(AND(VALUE('01_raw_data'!AE634)&gt;=0,VALUE('01_raw_data'!AE634)&lt;=100), VALUE('01_raw_data'!AE634), "Check"), "Check")</f>
        <v>58.5</v>
      </c>
    </row>
    <row r="632" spans="1:32" x14ac:dyDescent="0.2">
      <c r="A632" t="str">
        <f>"E"&amp;TEXT(VALUE(SUBSTITUTE(UPPER(TRIM('01_raw_data'!A635)),"E","")),"0000")</f>
        <v>E0631</v>
      </c>
      <c r="B632" t="str">
        <f>IF('01_raw_data'!B635="", "", PROPER(TRIM('01_raw_data'!B635)))</f>
        <v>Fleur Ryan</v>
      </c>
      <c r="C632" t="str">
        <f>_xlfn.XLOOKUP(PROPER(TRIM('01_raw_data'!C635)),'03_lookups'!$A$4:$A$9,'03_lookups'!$B$4:$B$9,"Needs Review")</f>
        <v>Male</v>
      </c>
      <c r="D632">
        <f>VALUE('01_raw_data'!D635)</f>
        <v>26</v>
      </c>
      <c r="E632" s="17">
        <f>IF(OR('01_raw_data'!E635="", LOWER(TRIM('01_raw_data'!E635))="not available"), "Missing", '01_raw_data'!E635)</f>
        <v>36610</v>
      </c>
      <c r="F632" t="str">
        <f t="shared" si="9"/>
        <v>Valid</v>
      </c>
      <c r="G632" t="str">
        <f>_xlfn.XLOOKUP(UPPER(TRIM('01_raw_data'!F635)),'04_departments'!A635:A690,'04_departments'!C635:C690,"Needs Review")</f>
        <v>Needs Review</v>
      </c>
      <c r="H632" t="str">
        <f>_xlfn.XLOOKUP('01_clean_data'!G632, '04_departments'!$C$5:$C$60,'04_departments'!$D$5:$D$60,"Needs Review")</f>
        <v>Needs Review</v>
      </c>
      <c r="I632" t="str">
        <f>PROPER(TRIM('01_raw_data'!H635))</f>
        <v>Client Success Associate</v>
      </c>
      <c r="J632" t="str">
        <f>IFERROR(UPPER('01_raw_data'!I635), "")</f>
        <v>L1</v>
      </c>
      <c r="K632" t="str">
        <f>IFERROR(UPPER('01_raw_data'!J635), "")</f>
        <v>M005</v>
      </c>
      <c r="L632" t="str">
        <f>IFERROR(VLOOKUP(K632,'05_manager_mapping'!$A$5:$B$64,2), "Missing")</f>
        <v>Lucas Doyle</v>
      </c>
      <c r="M632" t="str">
        <f>IFERROR(_xlfn.XLOOKUP('01_raw_data'!L635,'06_location_master'!$B$5:$B$60,'06_location_master'!$C$5:$C$60), "Missing Location")</f>
        <v>Rotterdam</v>
      </c>
      <c r="N632" t="str">
        <f>IFERROR(_xlfn.XLOOKUP(M632,'06_location_master'!$C$5:$C$60,'06_location_master'!$D$5:$D$60), "Missing Country")</f>
        <v>Netherlands</v>
      </c>
      <c r="O632" t="str">
        <f>IFERROR(_xlfn.XLOOKUP(M632,'06_location_master'!$C$5:$C$60,'06_location_master'!$E$5:$E$60), "Missing State")</f>
        <v>South Holland</v>
      </c>
      <c r="P632" s="17">
        <f>IFERROR(--'01_raw_data'!O635,"Missing Date")</f>
        <v>45111</v>
      </c>
      <c r="Q632" s="17">
        <f>IF(TRIM('01_raw_data'!P635)="","", IFERROR('01_raw_data'!P635, "check"))</f>
        <v>45362</v>
      </c>
      <c r="R632" t="str">
        <f>IFERROR(IF(OR(UPPER(TRIM('01_raw_data'!Q635))="A",UPPER(TRIM('01_raw_data'!Q635)="ACTVE"),UPPER(TRIM('01_raw_data'!Q635))="ACTIVE"), "Active", IF(OR(UPPER(TRIM('01_raw_data'!Q635)="INACTIVE"),UPPER(TRIM('01_raw_data'!Q635))="INACTVE"),"Inactive",IF(OR(UPPER(TRIM('01_raw_data'!Q635))="EXITED"), "Exited", IF(OR(UPPER(TRIM('01_raw_data'!Q635))="TERMINATED"), "Terminated", IF(OR(UPPER(TRIM('01_raw_data'!Q635))="LEFT"),"Left",IF(OR(UPPER(TRIM('01_raw_data'!Q635))="RESIGNED"),"Resigned")))))),"Check")</f>
        <v>Exited</v>
      </c>
      <c r="S632" s="19">
        <f>IFERROR(IF(VALUE('01_raw_data'!R635)&gt;0,VALUE('01_raw_data'!R635),"Check"),"Check")</f>
        <v>35000</v>
      </c>
      <c r="T632" s="19">
        <f>IFERROR(IF(VALUE('01_raw_data'!S635)&gt;0, VALUE('01_raw_data'!S635), "Check"), "Check")</f>
        <v>700</v>
      </c>
      <c r="U632">
        <f>IFERROR(VLOOKUP(UPPER(TRIM('01_raw_data'!T635)),'07_performance_master'!$A$5:$B$14,2,FALSE),"Check")</f>
        <v>2</v>
      </c>
      <c r="V632">
        <f>IFERROR(IF(VALUE('01_raw_data'!U635)&gt;0,VALUE('01_raw_data'!U635),"Check"),"Check")</f>
        <v>27</v>
      </c>
      <c r="W632">
        <f>IFERROR(IF(VALUE('01_raw_data'!V635)&gt;=0, VALUE('01_raw_data'!V635), "Check"), "Check")</f>
        <v>9</v>
      </c>
      <c r="X632">
        <f>IFERROR(IF(VALUE('01_raw_data'!W635)&gt;=0, VALUE('01_raw_data'!W635),"Check"), "Check")</f>
        <v>0</v>
      </c>
      <c r="Y632">
        <f>IFERROR(IF(AND(VALUE('01_raw_data'!X635)&gt;=0, VALUE('01_raw_data'!X635)&lt;=100), VALUE('01_raw_data'!X635), "Check"), "Check")</f>
        <v>50</v>
      </c>
      <c r="Z632" t="str">
        <f>IFERROR(IF(OR(UPPER(TRIM('01_raw_data'!Y635))="YES", UPPER(TRIM('01_raw_data'!Y635))="PROMOTED"),"Promoted", IF(OR(UPPER(TRIM('01_raw_data'!Y635))="NO",UPPER(TRIM('01_raw_data'!Y635))="NOT PROMOTED"), "Not Promoted", "Check")),"Check")</f>
        <v>Not Promoted</v>
      </c>
      <c r="AA632" t="str">
        <f>IFERROR(PROPER(TRIM('01_raw_data'!Z635)), "")</f>
        <v>Master'S</v>
      </c>
      <c r="AB632" t="str">
        <f>IFERROR(PROPER(TRIM('01_raw_data'!AA635)),"")</f>
        <v>Agency</v>
      </c>
      <c r="AC632" t="str">
        <f>IFERROR(IF(UPPER(TRIM('01_raw_data'!AB635))="HYBRID","Hybrid",IF(OR(UPPER(TRIM('01_raw_data'!AB635))="REMOTE",UPPER(TRIM('01_raw_data'!AB635))="WFH",UPPER(TRIM('01_raw_data'!AB635))="WORK FROM HOME"),"Remote",IF(OR(UPPER(TRIM('01_raw_data'!AB635))="ONSITE",UPPER(TRIM('01_raw_data'!AB635))="ON-SITE",UPPER(TRIM('01_raw_data'!AB635))="OFFICE"),"Office"))),"Check")</f>
        <v>Remote</v>
      </c>
      <c r="AD632" t="str">
        <f>IFERROR(VLOOKUP(UPPER(TRIM('01_raw_data'!AC635)),'09_cost_center'!$A$5:$E$19,1,FALSE), "Check")</f>
        <v>EU-CC202</v>
      </c>
      <c r="AE632" t="str">
        <f>IFERROR(IF(OR(UPPER(TRIM('01_raw_data'!AD635))="CONTRACT", UPPER(TRIM('01_raw_data'!AD635))="CONTRACTOR"), "Contract", IF(OR(PROPER(TRIM('01_raw_data'!AD635))="FTE", UPPER(TRIM('01_raw_data'!AD635))="FULL TIME", UPPER(TRIM('01_raw_data'!AD635))="FULL-TIME"), "Full Time", IF(OR(UPPER(TRIM('01_raw_data'!AD635))="INTERN", UPPER(TRIM('01_raw_data'!AD635))="INTERNSHIP"), "Intern", IF(OR(UPPER(TRIM('01_raw_data'!AD635))="PART TIME", UPPER(TRIM('01_raw_data'!AD635))="PART-TIME"), "Part Time")))), "Check")</f>
        <v>Full Time</v>
      </c>
      <c r="AF632">
        <f>IFERROR(IF(AND(VALUE('01_raw_data'!AE635)&gt;=0,VALUE('01_raw_data'!AE635)&lt;=100), VALUE('01_raw_data'!AE635), "Check"), "Check")</f>
        <v>52.2</v>
      </c>
    </row>
    <row r="633" spans="1:32" x14ac:dyDescent="0.2">
      <c r="A633" t="str">
        <f>"E"&amp;TEXT(VALUE(SUBSTITUTE(UPPER(TRIM('01_raw_data'!A636)),"E","")),"0000")</f>
        <v>E0632</v>
      </c>
      <c r="B633" t="str">
        <f>IF('01_raw_data'!B636="", "", PROPER(TRIM('01_raw_data'!B636)))</f>
        <v>Alice Martin</v>
      </c>
      <c r="C633" t="str">
        <f>_xlfn.XLOOKUP(PROPER(TRIM('01_raw_data'!C636)),'03_lookups'!$A$4:$A$9,'03_lookups'!$B$4:$B$9,"Needs Review")</f>
        <v>Female</v>
      </c>
      <c r="D633">
        <f>VALUE('01_raw_data'!D636)</f>
        <v>35</v>
      </c>
      <c r="E633" s="17">
        <f>IF(OR('01_raw_data'!E636="", LOWER(TRIM('01_raw_data'!E636))="not available"), "Missing", '01_raw_data'!E636)</f>
        <v>33174</v>
      </c>
      <c r="F633" t="str">
        <f t="shared" si="9"/>
        <v>Valid</v>
      </c>
      <c r="G633" t="str">
        <f>_xlfn.XLOOKUP(UPPER(TRIM('01_raw_data'!F636)),'04_departments'!A636:A691,'04_departments'!C636:C691,"Needs Review")</f>
        <v>Needs Review</v>
      </c>
      <c r="H633" t="str">
        <f>_xlfn.XLOOKUP('01_clean_data'!G633, '04_departments'!$C$5:$C$60,'04_departments'!$D$5:$D$60,"Needs Review")</f>
        <v>Needs Review</v>
      </c>
      <c r="I633" t="str">
        <f>PROPER(TRIM('01_raw_data'!H636))</f>
        <v>Sales Development Representative</v>
      </c>
      <c r="J633" t="str">
        <f>IFERROR(UPPER('01_raw_data'!I636), "")</f>
        <v>L3</v>
      </c>
      <c r="K633" t="str">
        <f>IFERROR(UPPER('01_raw_data'!J636), "")</f>
        <v>M023</v>
      </c>
      <c r="L633" t="str">
        <f>IFERROR(VLOOKUP(K633,'05_manager_mapping'!$A$5:$B$64,2), "Missing")</f>
        <v>Alice Greco</v>
      </c>
      <c r="M633" t="str">
        <f>IFERROR(_xlfn.XLOOKUP('01_raw_data'!L636,'06_location_master'!$B$5:$B$60,'06_location_master'!$C$5:$C$60), "Missing Location")</f>
        <v>Hamburg</v>
      </c>
      <c r="N633" t="str">
        <f>IFERROR(_xlfn.XLOOKUP(M633,'06_location_master'!$C$5:$C$60,'06_location_master'!$D$5:$D$60), "Missing Country")</f>
        <v>Germany</v>
      </c>
      <c r="O633" t="str">
        <f>IFERROR(_xlfn.XLOOKUP(M633,'06_location_master'!$C$5:$C$60,'06_location_master'!$E$5:$E$60), "Missing State")</f>
        <v>Hamburg</v>
      </c>
      <c r="P633" s="17">
        <f>IFERROR(--'01_raw_data'!O636,"Missing Date")</f>
        <v>45286</v>
      </c>
      <c r="Q633" s="17" t="str">
        <f>IF(TRIM('01_raw_data'!P636)="","", IFERROR('01_raw_data'!P636, "check"))</f>
        <v/>
      </c>
      <c r="R633" t="str">
        <f>IFERROR(IF(OR(UPPER(TRIM('01_raw_data'!Q636))="A",UPPER(TRIM('01_raw_data'!Q636)="ACTVE"),UPPER(TRIM('01_raw_data'!Q636))="ACTIVE"), "Active", IF(OR(UPPER(TRIM('01_raw_data'!Q636)="INACTIVE"),UPPER(TRIM('01_raw_data'!Q636))="INACTVE"),"Inactive",IF(OR(UPPER(TRIM('01_raw_data'!Q636))="EXITED"), "Exited", IF(OR(UPPER(TRIM('01_raw_data'!Q636))="TERMINATED"), "Terminated", IF(OR(UPPER(TRIM('01_raw_data'!Q636))="LEFT"),"Left",IF(OR(UPPER(TRIM('01_raw_data'!Q636))="RESIGNED"),"Resigned")))))),"Check")</f>
        <v>Active</v>
      </c>
      <c r="S633" s="19">
        <f>IFERROR(IF(VALUE('01_raw_data'!R636)&gt;0,VALUE('01_raw_data'!R636),"Check"),"Check")</f>
        <v>66000</v>
      </c>
      <c r="T633" s="19">
        <f>IFERROR(IF(VALUE('01_raw_data'!S636)&gt;0, VALUE('01_raw_data'!S636), "Check"), "Check")</f>
        <v>3300</v>
      </c>
      <c r="U633">
        <f>IFERROR(VLOOKUP(UPPER(TRIM('01_raw_data'!T636)),'07_performance_master'!$A$5:$B$14,2,FALSE),"Check")</f>
        <v>3</v>
      </c>
      <c r="V633">
        <f>IFERROR(IF(VALUE('01_raw_data'!U636)&gt;0,VALUE('01_raw_data'!U636),"Check"),"Check")</f>
        <v>13</v>
      </c>
      <c r="W633">
        <f>IFERROR(IF(VALUE('01_raw_data'!V636)&gt;=0, VALUE('01_raw_data'!V636), "Check"), "Check")</f>
        <v>21</v>
      </c>
      <c r="X633">
        <f>IFERROR(IF(VALUE('01_raw_data'!W636)&gt;=0, VALUE('01_raw_data'!W636),"Check"), "Check")</f>
        <v>28</v>
      </c>
      <c r="Y633">
        <f>IFERROR(IF(AND(VALUE('01_raw_data'!X636)&gt;=0, VALUE('01_raw_data'!X636)&lt;=100), VALUE('01_raw_data'!X636), "Check"), "Check")</f>
        <v>51</v>
      </c>
      <c r="Z633" t="str">
        <f>IFERROR(IF(OR(UPPER(TRIM('01_raw_data'!Y636))="YES", UPPER(TRIM('01_raw_data'!Y636))="PROMOTED"),"Promoted", IF(OR(UPPER(TRIM('01_raw_data'!Y636))="NO",UPPER(TRIM('01_raw_data'!Y636))="NOT PROMOTED"), "Not Promoted", "Check")),"Check")</f>
        <v>Not Promoted</v>
      </c>
      <c r="AA633" t="str">
        <f>IFERROR(PROPER(TRIM('01_raw_data'!Z636)), "")</f>
        <v>Diploma</v>
      </c>
      <c r="AB633" t="str">
        <f>IFERROR(PROPER(TRIM('01_raw_data'!AA636)),"")</f>
        <v>Indeed</v>
      </c>
      <c r="AC633" t="str">
        <f>IFERROR(IF(UPPER(TRIM('01_raw_data'!AB636))="HYBRID","Hybrid",IF(OR(UPPER(TRIM('01_raw_data'!AB636))="REMOTE",UPPER(TRIM('01_raw_data'!AB636))="WFH",UPPER(TRIM('01_raw_data'!AB636))="WORK FROM HOME"),"Remote",IF(OR(UPPER(TRIM('01_raw_data'!AB636))="ONSITE",UPPER(TRIM('01_raw_data'!AB636))="ON-SITE",UPPER(TRIM('01_raw_data'!AB636))="OFFICE"),"Office"))),"Check")</f>
        <v>Remote</v>
      </c>
      <c r="AD633" t="str">
        <f>IFERROR(VLOOKUP(UPPER(TRIM('01_raw_data'!AC636)),'09_cost_center'!$A$5:$E$19,1,FALSE), "Check")</f>
        <v>EU-CC201</v>
      </c>
      <c r="AE633" t="str">
        <f>IFERROR(IF(OR(UPPER(TRIM('01_raw_data'!AD636))="CONTRACT", UPPER(TRIM('01_raw_data'!AD636))="CONTRACTOR"), "Contract", IF(OR(PROPER(TRIM('01_raw_data'!AD636))="FTE", UPPER(TRIM('01_raw_data'!AD636))="FULL TIME", UPPER(TRIM('01_raw_data'!AD636))="FULL-TIME"), "Full Time", IF(OR(UPPER(TRIM('01_raw_data'!AD636))="INTERN", UPPER(TRIM('01_raw_data'!AD636))="INTERNSHIP"), "Intern", IF(OR(UPPER(TRIM('01_raw_data'!AD636))="PART TIME", UPPER(TRIM('01_raw_data'!AD636))="PART-TIME"), "Part Time")))), "Check")</f>
        <v>Full Time</v>
      </c>
      <c r="AF633">
        <f>IFERROR(IF(AND(VALUE('01_raw_data'!AE636)&gt;=0,VALUE('01_raw_data'!AE636)&lt;=100), VALUE('01_raw_data'!AE636), "Check"), "Check")</f>
        <v>48.1</v>
      </c>
    </row>
    <row r="634" spans="1:32" x14ac:dyDescent="0.2">
      <c r="A634" t="str">
        <f>"E"&amp;TEXT(VALUE(SUBSTITUTE(UPPER(TRIM('01_raw_data'!A637)),"E","")),"0000")</f>
        <v>E0633</v>
      </c>
      <c r="B634" t="str">
        <f>IF('01_raw_data'!B637="", "", PROPER(TRIM('01_raw_data'!B637)))</f>
        <v>Daniela Weber</v>
      </c>
      <c r="C634" t="str">
        <f>_xlfn.XLOOKUP(PROPER(TRIM('01_raw_data'!C637)),'03_lookups'!$A$4:$A$9,'03_lookups'!$B$4:$B$9,"Needs Review")</f>
        <v>Female</v>
      </c>
      <c r="D634">
        <f>VALUE('01_raw_data'!D637)</f>
        <v>47</v>
      </c>
      <c r="E634" s="17">
        <f>IF(OR('01_raw_data'!E637="", LOWER(TRIM('01_raw_data'!E637))="not available"), "Missing", '01_raw_data'!E637)</f>
        <v>28688</v>
      </c>
      <c r="F634" t="str">
        <f t="shared" si="9"/>
        <v>Valid</v>
      </c>
      <c r="G634" t="str">
        <f>_xlfn.XLOOKUP(UPPER(TRIM('01_raw_data'!F637)),'04_departments'!A637:A692,'04_departments'!C637:C692,"Needs Review")</f>
        <v>Needs Review</v>
      </c>
      <c r="H634" t="str">
        <f>_xlfn.XLOOKUP('01_clean_data'!G634, '04_departments'!$C$5:$C$60,'04_departments'!$D$5:$D$60,"Needs Review")</f>
        <v>Needs Review</v>
      </c>
      <c r="I634" t="str">
        <f>PROPER(TRIM('01_raw_data'!H637))</f>
        <v>Growth Marketer</v>
      </c>
      <c r="J634" t="str">
        <f>IFERROR(UPPER('01_raw_data'!I637), "")</f>
        <v>L4</v>
      </c>
      <c r="K634" t="str">
        <f>IFERROR(UPPER('01_raw_data'!J637), "")</f>
        <v>M006</v>
      </c>
      <c r="L634" t="str">
        <f>IFERROR(VLOOKUP(K634,'05_manager_mapping'!$A$5:$B$64,2), "Missing")</f>
        <v>Aleksander Fischer</v>
      </c>
      <c r="M634" t="str">
        <f>IFERROR(_xlfn.XLOOKUP('01_raw_data'!L637,'06_location_master'!$B$5:$B$60,'06_location_master'!$C$5:$C$60), "Missing Location")</f>
        <v>Missing Location</v>
      </c>
      <c r="N634" t="str">
        <f>IFERROR(_xlfn.XLOOKUP(M634,'06_location_master'!$C$5:$C$60,'06_location_master'!$D$5:$D$60), "Missing Country")</f>
        <v>Missing Country</v>
      </c>
      <c r="O634" t="str">
        <f>IFERROR(_xlfn.XLOOKUP(M634,'06_location_master'!$C$5:$C$60,'06_location_master'!$E$5:$E$60), "Missing State")</f>
        <v>Missing State</v>
      </c>
      <c r="P634" s="17">
        <f>IFERROR(--'01_raw_data'!O637,"Missing Date")</f>
        <v>44677</v>
      </c>
      <c r="Q634" s="17" t="str">
        <f>IF(TRIM('01_raw_data'!P637)="","", IFERROR('01_raw_data'!P637, "check"))</f>
        <v/>
      </c>
      <c r="R634" t="str">
        <f>IFERROR(IF(OR(UPPER(TRIM('01_raw_data'!Q637))="A",UPPER(TRIM('01_raw_data'!Q637)="ACTVE"),UPPER(TRIM('01_raw_data'!Q637))="ACTIVE"), "Active", IF(OR(UPPER(TRIM('01_raw_data'!Q637)="INACTIVE"),UPPER(TRIM('01_raw_data'!Q637))="INACTVE"),"Inactive",IF(OR(UPPER(TRIM('01_raw_data'!Q637))="EXITED"), "Exited", IF(OR(UPPER(TRIM('01_raw_data'!Q637))="TERMINATED"), "Terminated", IF(OR(UPPER(TRIM('01_raw_data'!Q637))="LEFT"),"Left",IF(OR(UPPER(TRIM('01_raw_data'!Q637))="RESIGNED"),"Resigned")))))),"Check")</f>
        <v>Active</v>
      </c>
      <c r="S634" s="19">
        <f>IFERROR(IF(VALUE('01_raw_data'!R637)&gt;0,VALUE('01_raw_data'!R637),"Check"),"Check")</f>
        <v>123000</v>
      </c>
      <c r="T634" s="19">
        <f>IFERROR(IF(VALUE('01_raw_data'!S637)&gt;0, VALUE('01_raw_data'!S637), "Check"), "Check")</f>
        <v>6200</v>
      </c>
      <c r="U634">
        <f>IFERROR(VLOOKUP(UPPER(TRIM('01_raw_data'!T637)),'07_performance_master'!$A$5:$B$14,2,FALSE),"Check")</f>
        <v>3</v>
      </c>
      <c r="V634">
        <f>IFERROR(IF(VALUE('01_raw_data'!U637)&gt;0,VALUE('01_raw_data'!U637),"Check"),"Check")</f>
        <v>4</v>
      </c>
      <c r="W634">
        <f>IFERROR(IF(VALUE('01_raw_data'!V637)&gt;=0, VALUE('01_raw_data'!V637), "Check"), "Check")</f>
        <v>5</v>
      </c>
      <c r="X634">
        <f>IFERROR(IF(VALUE('01_raw_data'!W637)&gt;=0, VALUE('01_raw_data'!W637),"Check"), "Check")</f>
        <v>12</v>
      </c>
      <c r="Y634">
        <f>IFERROR(IF(AND(VALUE('01_raw_data'!X637)&gt;=0, VALUE('01_raw_data'!X637)&lt;=100), VALUE('01_raw_data'!X637), "Check"), "Check")</f>
        <v>79</v>
      </c>
      <c r="Z634" t="str">
        <f>IFERROR(IF(OR(UPPER(TRIM('01_raw_data'!Y637))="YES", UPPER(TRIM('01_raw_data'!Y637))="PROMOTED"),"Promoted", IF(OR(UPPER(TRIM('01_raw_data'!Y637))="NO",UPPER(TRIM('01_raw_data'!Y637))="NOT PROMOTED"), "Not Promoted", "Check")),"Check")</f>
        <v>Not Promoted</v>
      </c>
      <c r="AA634" t="str">
        <f>IFERROR(PROPER(TRIM('01_raw_data'!Z637)), "")</f>
        <v>Bachelor'S</v>
      </c>
      <c r="AB634" t="str">
        <f>IFERROR(PROPER(TRIM('01_raw_data'!AA637)),"")</f>
        <v>Employee Referral</v>
      </c>
      <c r="AC634" t="str">
        <f>IFERROR(IF(UPPER(TRIM('01_raw_data'!AB637))="HYBRID","Hybrid",IF(OR(UPPER(TRIM('01_raw_data'!AB637))="REMOTE",UPPER(TRIM('01_raw_data'!AB637))="WFH",UPPER(TRIM('01_raw_data'!AB637))="WORK FROM HOME"),"Remote",IF(OR(UPPER(TRIM('01_raw_data'!AB637))="ONSITE",UPPER(TRIM('01_raw_data'!AB637))="ON-SITE",UPPER(TRIM('01_raw_data'!AB637))="OFFICE"),"Office"))),"Check")</f>
        <v>Hybrid</v>
      </c>
      <c r="AD634" t="str">
        <f>IFERROR(VLOOKUP(UPPER(TRIM('01_raw_data'!AC637)),'09_cost_center'!$A$5:$E$19,1,FALSE), "Check")</f>
        <v>EU-CC203</v>
      </c>
      <c r="AE634" t="str">
        <f>IFERROR(IF(OR(UPPER(TRIM('01_raw_data'!AD637))="CONTRACT", UPPER(TRIM('01_raw_data'!AD637))="CONTRACTOR"), "Contract", IF(OR(PROPER(TRIM('01_raw_data'!AD637))="FTE", UPPER(TRIM('01_raw_data'!AD637))="FULL TIME", UPPER(TRIM('01_raw_data'!AD637))="FULL-TIME"), "Full Time", IF(OR(UPPER(TRIM('01_raw_data'!AD637))="INTERN", UPPER(TRIM('01_raw_data'!AD637))="INTERNSHIP"), "Intern", IF(OR(UPPER(TRIM('01_raw_data'!AD637))="PART TIME", UPPER(TRIM('01_raw_data'!AD637))="PART-TIME"), "Part Time")))), "Check")</f>
        <v>Full Time</v>
      </c>
      <c r="AF634">
        <f>IFERROR(IF(AND(VALUE('01_raw_data'!AE637)&gt;=0,VALUE('01_raw_data'!AE637)&lt;=100), VALUE('01_raw_data'!AE637), "Check"), "Check")</f>
        <v>59.6</v>
      </c>
    </row>
    <row r="635" spans="1:32" x14ac:dyDescent="0.2">
      <c r="A635" t="str">
        <f>"E"&amp;TEXT(VALUE(SUBSTITUTE(UPPER(TRIM('01_raw_data'!A638)),"E","")),"0000")</f>
        <v>E0634</v>
      </c>
      <c r="B635" t="str">
        <f>IF('01_raw_data'!B638="", "", PROPER(TRIM('01_raw_data'!B638)))</f>
        <v>Clara Dubois</v>
      </c>
      <c r="C635" t="str">
        <f>_xlfn.XLOOKUP(PROPER(TRIM('01_raw_data'!C638)),'03_lookups'!$A$4:$A$9,'03_lookups'!$B$4:$B$9,"Needs Review")</f>
        <v>Male</v>
      </c>
      <c r="D635">
        <f>VALUE('01_raw_data'!D638)</f>
        <v>53</v>
      </c>
      <c r="E635" s="17">
        <f>IF(OR('01_raw_data'!E638="", LOWER(TRIM('01_raw_data'!E638))="not available"), "Missing", '01_raw_data'!E638)</f>
        <v>26724</v>
      </c>
      <c r="F635" t="str">
        <f t="shared" si="9"/>
        <v>Valid</v>
      </c>
      <c r="G635" t="str">
        <f>_xlfn.XLOOKUP(UPPER(TRIM('01_raw_data'!F638)),'04_departments'!A638:A693,'04_departments'!C638:C693,"Needs Review")</f>
        <v>Needs Review</v>
      </c>
      <c r="H635" t="str">
        <f>_xlfn.XLOOKUP('01_clean_data'!G635, '04_departments'!$C$5:$C$60,'04_departments'!$D$5:$D$60,"Needs Review")</f>
        <v>Needs Review</v>
      </c>
      <c r="I635" t="str">
        <f>PROPER(TRIM('01_raw_data'!H638))</f>
        <v>Engineering Lead</v>
      </c>
      <c r="J635" t="str">
        <f>IFERROR(UPPER('01_raw_data'!I638), "")</f>
        <v>L4</v>
      </c>
      <c r="K635" t="str">
        <f>IFERROR(UPPER('01_raw_data'!J638), "")</f>
        <v>MGR MISSING</v>
      </c>
      <c r="L635" t="str">
        <f>IFERROR(VLOOKUP(K635,'05_manager_mapping'!$A$5:$B$64,2), "Missing")</f>
        <v>Matteo Wagner</v>
      </c>
      <c r="M635" t="str">
        <f>IFERROR(_xlfn.XLOOKUP('01_raw_data'!L638,'06_location_master'!$B$5:$B$60,'06_location_master'!$C$5:$C$60), "Missing Location")</f>
        <v>Manchester</v>
      </c>
      <c r="N635" t="str">
        <f>IFERROR(_xlfn.XLOOKUP(M635,'06_location_master'!$C$5:$C$60,'06_location_master'!$D$5:$D$60), "Missing Country")</f>
        <v>United Kingdom</v>
      </c>
      <c r="O635" t="str">
        <f>IFERROR(_xlfn.XLOOKUP(M635,'06_location_master'!$C$5:$C$60,'06_location_master'!$E$5:$E$60), "Missing State")</f>
        <v>England</v>
      </c>
      <c r="P635" s="17">
        <f>IFERROR(--'01_raw_data'!O638,"Missing Date")</f>
        <v>43315</v>
      </c>
      <c r="Q635" s="17" t="str">
        <f>IF(TRIM('01_raw_data'!P638)="","", IFERROR('01_raw_data'!P638, "check"))</f>
        <v/>
      </c>
      <c r="R635" t="str">
        <f>IFERROR(IF(OR(UPPER(TRIM('01_raw_data'!Q638))="A",UPPER(TRIM('01_raw_data'!Q638)="ACTVE"),UPPER(TRIM('01_raw_data'!Q638))="ACTIVE"), "Active", IF(OR(UPPER(TRIM('01_raw_data'!Q638)="INACTIVE"),UPPER(TRIM('01_raw_data'!Q638))="INACTVE"),"Inactive",IF(OR(UPPER(TRIM('01_raw_data'!Q638))="EXITED"), "Exited", IF(OR(UPPER(TRIM('01_raw_data'!Q638))="TERMINATED"), "Terminated", IF(OR(UPPER(TRIM('01_raw_data'!Q638))="LEFT"),"Left",IF(OR(UPPER(TRIM('01_raw_data'!Q638))="RESIGNED"),"Resigned")))))),"Check")</f>
        <v>Active</v>
      </c>
      <c r="S635" s="19">
        <f>IFERROR(IF(VALUE('01_raw_data'!R638)&gt;0,VALUE('01_raw_data'!R638),"Check"),"Check")</f>
        <v>106000</v>
      </c>
      <c r="T635" s="19">
        <f>IFERROR(IF(VALUE('01_raw_data'!S638)&gt;0, VALUE('01_raw_data'!S638), "Check"), "Check")</f>
        <v>2100</v>
      </c>
      <c r="U635" t="str">
        <f>IFERROR(VLOOKUP(UPPER(TRIM('01_raw_data'!T638)),'07_performance_master'!$A$5:$B$14,2,FALSE),"Check")</f>
        <v>Check</v>
      </c>
      <c r="V635">
        <f>IFERROR(IF(VALUE('01_raw_data'!U638)&gt;0,VALUE('01_raw_data'!U638),"Check"),"Check")</f>
        <v>24</v>
      </c>
      <c r="W635">
        <f>IFERROR(IF(VALUE('01_raw_data'!V638)&gt;=0, VALUE('01_raw_data'!V638), "Check"), "Check")</f>
        <v>7</v>
      </c>
      <c r="X635">
        <f>IFERROR(IF(VALUE('01_raw_data'!W638)&gt;=0, VALUE('01_raw_data'!W638),"Check"), "Check")</f>
        <v>0</v>
      </c>
      <c r="Y635">
        <f>IFERROR(IF(AND(VALUE('01_raw_data'!X638)&gt;=0, VALUE('01_raw_data'!X638)&lt;=100), VALUE('01_raw_data'!X638), "Check"), "Check")</f>
        <v>25</v>
      </c>
      <c r="Z635" t="str">
        <f>IFERROR(IF(OR(UPPER(TRIM('01_raw_data'!Y638))="YES", UPPER(TRIM('01_raw_data'!Y638))="PROMOTED"),"Promoted", IF(OR(UPPER(TRIM('01_raw_data'!Y638))="NO",UPPER(TRIM('01_raw_data'!Y638))="NOT PROMOTED"), "Not Promoted", "Check")),"Check")</f>
        <v>Not Promoted</v>
      </c>
      <c r="AA635" t="str">
        <f>IFERROR(PROPER(TRIM('01_raw_data'!Z638)), "")</f>
        <v>Bachelor'S</v>
      </c>
      <c r="AB635" t="str">
        <f>IFERROR(PROPER(TRIM('01_raw_data'!AA638)),"")</f>
        <v>Linkedin</v>
      </c>
      <c r="AC635" t="str">
        <f>IFERROR(IF(UPPER(TRIM('01_raw_data'!AB638))="HYBRID","Hybrid",IF(OR(UPPER(TRIM('01_raw_data'!AB638))="REMOTE",UPPER(TRIM('01_raw_data'!AB638))="WFH",UPPER(TRIM('01_raw_data'!AB638))="WORK FROM HOME"),"Remote",IF(OR(UPPER(TRIM('01_raw_data'!AB638))="ONSITE",UPPER(TRIM('01_raw_data'!AB638))="ON-SITE",UPPER(TRIM('01_raw_data'!AB638))="OFFICE"),"Office"))),"Check")</f>
        <v>Hybrid</v>
      </c>
      <c r="AD635" t="str">
        <f>IFERROR(VLOOKUP(UPPER(TRIM('01_raw_data'!AC638)),'09_cost_center'!$A$5:$E$19,1,FALSE), "Check")</f>
        <v>EU-CC101</v>
      </c>
      <c r="AE635" t="str">
        <f>IFERROR(IF(OR(UPPER(TRIM('01_raw_data'!AD638))="CONTRACT", UPPER(TRIM('01_raw_data'!AD638))="CONTRACTOR"), "Contract", IF(OR(PROPER(TRIM('01_raw_data'!AD638))="FTE", UPPER(TRIM('01_raw_data'!AD638))="FULL TIME", UPPER(TRIM('01_raw_data'!AD638))="FULL-TIME"), "Full Time", IF(OR(UPPER(TRIM('01_raw_data'!AD638))="INTERN", UPPER(TRIM('01_raw_data'!AD638))="INTERNSHIP"), "Intern", IF(OR(UPPER(TRIM('01_raw_data'!AD638))="PART TIME", UPPER(TRIM('01_raw_data'!AD638))="PART-TIME"), "Part Time")))), "Check")</f>
        <v>Full Time</v>
      </c>
      <c r="AF635">
        <f>IFERROR(IF(AND(VALUE('01_raw_data'!AE638)&gt;=0,VALUE('01_raw_data'!AE638)&lt;=100), VALUE('01_raw_data'!AE638), "Check"), "Check")</f>
        <v>42.8</v>
      </c>
    </row>
    <row r="636" spans="1:32" x14ac:dyDescent="0.2">
      <c r="A636" t="str">
        <f>"E"&amp;TEXT(VALUE(SUBSTITUTE(UPPER(TRIM('01_raw_data'!A639)),"E","")),"0000")</f>
        <v>E0635</v>
      </c>
      <c r="B636" t="str">
        <f>IF('01_raw_data'!B639="", "", PROPER(TRIM('01_raw_data'!B639)))</f>
        <v>Arthur Ferreira</v>
      </c>
      <c r="C636" t="str">
        <f>_xlfn.XLOOKUP(PROPER(TRIM('01_raw_data'!C639)),'03_lookups'!$A$4:$A$9,'03_lookups'!$B$4:$B$9,"Needs Review")</f>
        <v>Male</v>
      </c>
      <c r="D636">
        <f>VALUE('01_raw_data'!D639)</f>
        <v>42</v>
      </c>
      <c r="E636" s="17">
        <f>IF(OR('01_raw_data'!E639="", LOWER(TRIM('01_raw_data'!E639))="not available"), "Missing", '01_raw_data'!E639)</f>
        <v>30763</v>
      </c>
      <c r="F636" t="str">
        <f t="shared" si="9"/>
        <v>Valid</v>
      </c>
      <c r="G636" t="str">
        <f>_xlfn.XLOOKUP(UPPER(TRIM('01_raw_data'!F639)),'04_departments'!A639:A694,'04_departments'!C639:C694,"Needs Review")</f>
        <v>Needs Review</v>
      </c>
      <c r="H636" t="str">
        <f>_xlfn.XLOOKUP('01_clean_data'!G636, '04_departments'!$C$5:$C$60,'04_departments'!$D$5:$D$60,"Needs Review")</f>
        <v>Needs Review</v>
      </c>
      <c r="I636" t="str">
        <f>PROPER(TRIM('01_raw_data'!H639))</f>
        <v>It Support Analyst</v>
      </c>
      <c r="J636" t="str">
        <f>IFERROR(UPPER('01_raw_data'!I639), "")</f>
        <v>L4</v>
      </c>
      <c r="K636" t="str">
        <f>IFERROR(UPPER('01_raw_data'!J639), "")</f>
        <v>M009</v>
      </c>
      <c r="L636" t="str">
        <f>IFERROR(VLOOKUP(K636,'05_manager_mapping'!$A$5:$B$64,2), "Missing")</f>
        <v>Maja Nilsson</v>
      </c>
      <c r="M636" t="str">
        <f>IFERROR(_xlfn.XLOOKUP('01_raw_data'!L639,'06_location_master'!$B$5:$B$60,'06_location_master'!$C$5:$C$60), "Missing Location")</f>
        <v>Stockholm</v>
      </c>
      <c r="N636" t="str">
        <f>IFERROR(_xlfn.XLOOKUP(M636,'06_location_master'!$C$5:$C$60,'06_location_master'!$D$5:$D$60), "Missing Country")</f>
        <v>Sweden</v>
      </c>
      <c r="O636" t="str">
        <f>IFERROR(_xlfn.XLOOKUP(M636,'06_location_master'!$C$5:$C$60,'06_location_master'!$E$5:$E$60), "Missing State")</f>
        <v>Stockholm County</v>
      </c>
      <c r="P636" s="17">
        <f>IFERROR(--'01_raw_data'!O639,"Missing Date")</f>
        <v>44607</v>
      </c>
      <c r="Q636" s="17" t="str">
        <f>IF(TRIM('01_raw_data'!P639)="","", IFERROR('01_raw_data'!P639, "check"))</f>
        <v/>
      </c>
      <c r="R636" t="str">
        <f>IFERROR(IF(OR(UPPER(TRIM('01_raw_data'!Q639))="A",UPPER(TRIM('01_raw_data'!Q639)="ACTVE"),UPPER(TRIM('01_raw_data'!Q639))="ACTIVE"), "Active", IF(OR(UPPER(TRIM('01_raw_data'!Q639)="INACTIVE"),UPPER(TRIM('01_raw_data'!Q639))="INACTVE"),"Inactive",IF(OR(UPPER(TRIM('01_raw_data'!Q639))="EXITED"), "Exited", IF(OR(UPPER(TRIM('01_raw_data'!Q639))="TERMINATED"), "Terminated", IF(OR(UPPER(TRIM('01_raw_data'!Q639))="LEFT"),"Left",IF(OR(UPPER(TRIM('01_raw_data'!Q639))="RESIGNED"),"Resigned")))))),"Check")</f>
        <v>Active</v>
      </c>
      <c r="S636" s="19">
        <f>IFERROR(IF(VALUE('01_raw_data'!R639)&gt;0,VALUE('01_raw_data'!R639),"Check"),"Check")</f>
        <v>113000</v>
      </c>
      <c r="T636" s="19">
        <f>IFERROR(IF(VALUE('01_raw_data'!S639)&gt;0, VALUE('01_raw_data'!S639), "Check"), "Check")</f>
        <v>5600</v>
      </c>
      <c r="U636">
        <f>IFERROR(VLOOKUP(UPPER(TRIM('01_raw_data'!T639)),'07_performance_master'!$A$5:$B$14,2,FALSE),"Check")</f>
        <v>3</v>
      </c>
      <c r="V636">
        <f>IFERROR(IF(VALUE('01_raw_data'!U639)&gt;0,VALUE('01_raw_data'!U639),"Check"),"Check")</f>
        <v>28</v>
      </c>
      <c r="W636">
        <f>IFERROR(IF(VALUE('01_raw_data'!V639)&gt;=0, VALUE('01_raw_data'!V639), "Check"), "Check")</f>
        <v>3</v>
      </c>
      <c r="X636">
        <f>IFERROR(IF(VALUE('01_raw_data'!W639)&gt;=0, VALUE('01_raw_data'!W639),"Check"), "Check")</f>
        <v>0</v>
      </c>
      <c r="Y636">
        <f>IFERROR(IF(AND(VALUE('01_raw_data'!X639)&gt;=0, VALUE('01_raw_data'!X639)&lt;=100), VALUE('01_raw_data'!X639), "Check"), "Check")</f>
        <v>54</v>
      </c>
      <c r="Z636" t="str">
        <f>IFERROR(IF(OR(UPPER(TRIM('01_raw_data'!Y639))="YES", UPPER(TRIM('01_raw_data'!Y639))="PROMOTED"),"Promoted", IF(OR(UPPER(TRIM('01_raw_data'!Y639))="NO",UPPER(TRIM('01_raw_data'!Y639))="NOT PROMOTED"), "Not Promoted", "Check")),"Check")</f>
        <v>Not Promoted</v>
      </c>
      <c r="AA636" t="str">
        <f>IFERROR(PROPER(TRIM('01_raw_data'!Z639)), "")</f>
        <v>Phd</v>
      </c>
      <c r="AB636" t="str">
        <f>IFERROR(PROPER(TRIM('01_raw_data'!AA639)),"")</f>
        <v>Agency</v>
      </c>
      <c r="AC636" t="str">
        <f>IFERROR(IF(UPPER(TRIM('01_raw_data'!AB639))="HYBRID","Hybrid",IF(OR(UPPER(TRIM('01_raw_data'!AB639))="REMOTE",UPPER(TRIM('01_raw_data'!AB639))="WFH",UPPER(TRIM('01_raw_data'!AB639))="WORK FROM HOME"),"Remote",IF(OR(UPPER(TRIM('01_raw_data'!AB639))="ONSITE",UPPER(TRIM('01_raw_data'!AB639))="ON-SITE",UPPER(TRIM('01_raw_data'!AB639))="OFFICE"),"Office"))),"Check")</f>
        <v>Hybrid</v>
      </c>
      <c r="AD636" t="str">
        <f>IFERROR(VLOOKUP(UPPER(TRIM('01_raw_data'!AC639)),'09_cost_center'!$A$5:$E$19,1,FALSE), "Check")</f>
        <v>EU-CC104</v>
      </c>
      <c r="AE636" t="str">
        <f>IFERROR(IF(OR(UPPER(TRIM('01_raw_data'!AD639))="CONTRACT", UPPER(TRIM('01_raw_data'!AD639))="CONTRACTOR"), "Contract", IF(OR(PROPER(TRIM('01_raw_data'!AD639))="FTE", UPPER(TRIM('01_raw_data'!AD639))="FULL TIME", UPPER(TRIM('01_raw_data'!AD639))="FULL-TIME"), "Full Time", IF(OR(UPPER(TRIM('01_raw_data'!AD639))="INTERN", UPPER(TRIM('01_raw_data'!AD639))="INTERNSHIP"), "Intern", IF(OR(UPPER(TRIM('01_raw_data'!AD639))="PART TIME", UPPER(TRIM('01_raw_data'!AD639))="PART-TIME"), "Part Time")))), "Check")</f>
        <v>Full Time</v>
      </c>
      <c r="AF636">
        <f>IFERROR(IF(AND(VALUE('01_raw_data'!AE639)&gt;=0,VALUE('01_raw_data'!AE639)&lt;=100), VALUE('01_raw_data'!AE639), "Check"), "Check")</f>
        <v>62.9</v>
      </c>
    </row>
    <row r="637" spans="1:32" x14ac:dyDescent="0.2">
      <c r="A637" t="str">
        <f>"E"&amp;TEXT(VALUE(SUBSTITUTE(UPPER(TRIM('01_raw_data'!A640)),"E","")),"0000")</f>
        <v>E0636</v>
      </c>
      <c r="B637" t="str">
        <f>IF('01_raw_data'!B640="", "", PROPER(TRIM('01_raw_data'!B640)))</f>
        <v>Miguel O'Sullivan</v>
      </c>
      <c r="C637" t="str">
        <f>_xlfn.XLOOKUP(PROPER(TRIM('01_raw_data'!C640)),'03_lookups'!$A$4:$A$9,'03_lookups'!$B$4:$B$9,"Needs Review")</f>
        <v>Male</v>
      </c>
      <c r="D637">
        <f>VALUE('01_raw_data'!D640)</f>
        <v>40</v>
      </c>
      <c r="E637" s="17">
        <f>IF(OR('01_raw_data'!E640="", LOWER(TRIM('01_raw_data'!E640))="not available"), "Missing", '01_raw_data'!E640)</f>
        <v>31444</v>
      </c>
      <c r="F637" t="str">
        <f t="shared" si="9"/>
        <v>Valid</v>
      </c>
      <c r="G637" t="str">
        <f>_xlfn.XLOOKUP(UPPER(TRIM('01_raw_data'!F640)),'04_departments'!A640:A695,'04_departments'!C640:C695,"Needs Review")</f>
        <v>Needs Review</v>
      </c>
      <c r="H637" t="str">
        <f>_xlfn.XLOOKUP('01_clean_data'!G637, '04_departments'!$C$5:$C$60,'04_departments'!$D$5:$D$60,"Needs Review")</f>
        <v>Needs Review</v>
      </c>
      <c r="I637" t="str">
        <f>PROPER(TRIM('01_raw_data'!H640))</f>
        <v>Senior Software Engineer</v>
      </c>
      <c r="J637" t="str">
        <f>IFERROR(UPPER('01_raw_data'!I640), "")</f>
        <v>L3</v>
      </c>
      <c r="K637" t="str">
        <f>IFERROR(UPPER('01_raw_data'!J640), "")</f>
        <v>M048</v>
      </c>
      <c r="L637" t="str">
        <f>IFERROR(VLOOKUP(K637,'05_manager_mapping'!$A$5:$B$64,2), "Missing")</f>
        <v>Jack Schmidt</v>
      </c>
      <c r="M637" t="str">
        <f>IFERROR(_xlfn.XLOOKUP('01_raw_data'!L640,'06_location_master'!$B$5:$B$60,'06_location_master'!$C$5:$C$60), "Missing Location")</f>
        <v>Valencia</v>
      </c>
      <c r="N637" t="str">
        <f>IFERROR(_xlfn.XLOOKUP(M637,'06_location_master'!$C$5:$C$60,'06_location_master'!$D$5:$D$60), "Missing Country")</f>
        <v>Spain</v>
      </c>
      <c r="O637" t="str">
        <f>IFERROR(_xlfn.XLOOKUP(M637,'06_location_master'!$C$5:$C$60,'06_location_master'!$E$5:$E$60), "Missing State")</f>
        <v>Valencian Community</v>
      </c>
      <c r="P637" s="17">
        <f>IFERROR(--'01_raw_data'!O640,"Missing Date")</f>
        <v>44697</v>
      </c>
      <c r="Q637" s="17" t="str">
        <f>IF(TRIM('01_raw_data'!P640)="","", IFERROR('01_raw_data'!P640, "check"))</f>
        <v/>
      </c>
      <c r="R637" t="str">
        <f>IFERROR(IF(OR(UPPER(TRIM('01_raw_data'!Q640))="A",UPPER(TRIM('01_raw_data'!Q640)="ACTVE"),UPPER(TRIM('01_raw_data'!Q640))="ACTIVE"), "Active", IF(OR(UPPER(TRIM('01_raw_data'!Q640)="INACTIVE"),UPPER(TRIM('01_raw_data'!Q640))="INACTVE"),"Inactive",IF(OR(UPPER(TRIM('01_raw_data'!Q640))="EXITED"), "Exited", IF(OR(UPPER(TRIM('01_raw_data'!Q640))="TERMINATED"), "Terminated", IF(OR(UPPER(TRIM('01_raw_data'!Q640))="LEFT"),"Left",IF(OR(UPPER(TRIM('01_raw_data'!Q640))="RESIGNED"),"Resigned")))))),"Check")</f>
        <v>Active</v>
      </c>
      <c r="S637" s="19">
        <f>IFERROR(IF(VALUE('01_raw_data'!R640)&gt;0,VALUE('01_raw_data'!R640),"Check"),"Check")</f>
        <v>69000</v>
      </c>
      <c r="T637" s="19">
        <f>IFERROR(IF(VALUE('01_raw_data'!S640)&gt;0, VALUE('01_raw_data'!S640), "Check"), "Check")</f>
        <v>1400</v>
      </c>
      <c r="U637">
        <f>IFERROR(VLOOKUP(UPPER(TRIM('01_raw_data'!T640)),'07_performance_master'!$A$5:$B$14,2,FALSE),"Check")</f>
        <v>2</v>
      </c>
      <c r="V637">
        <f>IFERROR(IF(VALUE('01_raw_data'!U640)&gt;0,VALUE('01_raw_data'!U640),"Check"),"Check")</f>
        <v>28</v>
      </c>
      <c r="W637">
        <f>IFERROR(IF(VALUE('01_raw_data'!V640)&gt;=0, VALUE('01_raw_data'!V640), "Check"), "Check")</f>
        <v>9</v>
      </c>
      <c r="X637">
        <f>IFERROR(IF(VALUE('01_raw_data'!W640)&gt;=0, VALUE('01_raw_data'!W640),"Check"), "Check")</f>
        <v>10</v>
      </c>
      <c r="Y637">
        <f>IFERROR(IF(AND(VALUE('01_raw_data'!X640)&gt;=0, VALUE('01_raw_data'!X640)&lt;=100), VALUE('01_raw_data'!X640), "Check"), "Check")</f>
        <v>56</v>
      </c>
      <c r="Z637" t="str">
        <f>IFERROR(IF(OR(UPPER(TRIM('01_raw_data'!Y640))="YES", UPPER(TRIM('01_raw_data'!Y640))="PROMOTED"),"Promoted", IF(OR(UPPER(TRIM('01_raw_data'!Y640))="NO",UPPER(TRIM('01_raw_data'!Y640))="NOT PROMOTED"), "Not Promoted", "Check")),"Check")</f>
        <v>Not Promoted</v>
      </c>
      <c r="AA637" t="str">
        <f>IFERROR(PROPER(TRIM('01_raw_data'!Z640)), "")</f>
        <v>Bachelor'S</v>
      </c>
      <c r="AB637" t="str">
        <f>IFERROR(PROPER(TRIM('01_raw_data'!AA640)),"")</f>
        <v>Linkedin</v>
      </c>
      <c r="AC637" t="str">
        <f>IFERROR(IF(UPPER(TRIM('01_raw_data'!AB640))="HYBRID","Hybrid",IF(OR(UPPER(TRIM('01_raw_data'!AB640))="REMOTE",UPPER(TRIM('01_raw_data'!AB640))="WFH",UPPER(TRIM('01_raw_data'!AB640))="WORK FROM HOME"),"Remote",IF(OR(UPPER(TRIM('01_raw_data'!AB640))="ONSITE",UPPER(TRIM('01_raw_data'!AB640))="ON-SITE",UPPER(TRIM('01_raw_data'!AB640))="OFFICE"),"Office"))),"Check")</f>
        <v>Hybrid</v>
      </c>
      <c r="AD637" t="str">
        <f>IFERROR(VLOOKUP(UPPER(TRIM('01_raw_data'!AC640)),'09_cost_center'!$A$5:$E$19,1,FALSE), "Check")</f>
        <v>EU-CC101</v>
      </c>
      <c r="AE637" t="str">
        <f>IFERROR(IF(OR(UPPER(TRIM('01_raw_data'!AD640))="CONTRACT", UPPER(TRIM('01_raw_data'!AD640))="CONTRACTOR"), "Contract", IF(OR(PROPER(TRIM('01_raw_data'!AD640))="FTE", UPPER(TRIM('01_raw_data'!AD640))="FULL TIME", UPPER(TRIM('01_raw_data'!AD640))="FULL-TIME"), "Full Time", IF(OR(UPPER(TRIM('01_raw_data'!AD640))="INTERN", UPPER(TRIM('01_raw_data'!AD640))="INTERNSHIP"), "Intern", IF(OR(UPPER(TRIM('01_raw_data'!AD640))="PART TIME", UPPER(TRIM('01_raw_data'!AD640))="PART-TIME"), "Part Time")))), "Check")</f>
        <v>Full Time</v>
      </c>
      <c r="AF637">
        <f>IFERROR(IF(AND(VALUE('01_raw_data'!AE640)&gt;=0,VALUE('01_raw_data'!AE640)&lt;=100), VALUE('01_raw_data'!AE640), "Check"), "Check")</f>
        <v>49.6</v>
      </c>
    </row>
    <row r="638" spans="1:32" x14ac:dyDescent="0.2">
      <c r="A638" t="str">
        <f>"E"&amp;TEXT(VALUE(SUBSTITUTE(UPPER(TRIM('01_raw_data'!A641)),"E","")),"0000")</f>
        <v>E0637</v>
      </c>
      <c r="B638" t="str">
        <f>IF('01_raw_data'!B641="", "", PROPER(TRIM('01_raw_data'!B641)))</f>
        <v>Olivia Olsson</v>
      </c>
      <c r="C638" t="str">
        <f>_xlfn.XLOOKUP(PROPER(TRIM('01_raw_data'!C641)),'03_lookups'!$A$4:$A$9,'03_lookups'!$B$4:$B$9,"Needs Review")</f>
        <v>Male</v>
      </c>
      <c r="D638">
        <f>VALUE('01_raw_data'!D641)</f>
        <v>38</v>
      </c>
      <c r="E638" s="17">
        <f>IF(OR('01_raw_data'!E641="", LOWER(TRIM('01_raw_data'!E641))="not available"), "Missing", '01_raw_data'!E641)</f>
        <v>32183</v>
      </c>
      <c r="F638" t="str">
        <f t="shared" si="9"/>
        <v>Valid</v>
      </c>
      <c r="G638" t="str">
        <f>_xlfn.XLOOKUP(UPPER(TRIM('01_raw_data'!F641)),'04_departments'!A641:A696,'04_departments'!C641:C696,"Needs Review")</f>
        <v>Needs Review</v>
      </c>
      <c r="H638" t="str">
        <f>_xlfn.XLOOKUP('01_clean_data'!G638, '04_departments'!$C$5:$C$60,'04_departments'!$D$5:$D$60,"Needs Review")</f>
        <v>Needs Review</v>
      </c>
      <c r="I638" t="str">
        <f>PROPER(TRIM('01_raw_data'!H641))</f>
        <v>Account Executive</v>
      </c>
      <c r="J638" t="str">
        <f>IFERROR(UPPER('01_raw_data'!I641), "")</f>
        <v>L3</v>
      </c>
      <c r="K638" t="str">
        <f>IFERROR(UPPER('01_raw_data'!J641), "")</f>
        <v>M023</v>
      </c>
      <c r="L638" t="str">
        <f>IFERROR(VLOOKUP(K638,'05_manager_mapping'!$A$5:$B$64,2), "Missing")</f>
        <v>Alice Greco</v>
      </c>
      <c r="M638" t="str">
        <f>IFERROR(_xlfn.XLOOKUP('01_raw_data'!L641,'06_location_master'!$B$5:$B$60,'06_location_master'!$C$5:$C$60), "Missing Location")</f>
        <v>Gothenburg</v>
      </c>
      <c r="N638" t="str">
        <f>IFERROR(_xlfn.XLOOKUP(M638,'06_location_master'!$C$5:$C$60,'06_location_master'!$D$5:$D$60), "Missing Country")</f>
        <v>Sweden</v>
      </c>
      <c r="O638" t="str">
        <f>IFERROR(_xlfn.XLOOKUP(M638,'06_location_master'!$C$5:$C$60,'06_location_master'!$E$5:$E$60), "Missing State")</f>
        <v>Vastra Gotaland</v>
      </c>
      <c r="P638" s="17">
        <f>IFERROR(--'01_raw_data'!O641,"Missing Date")</f>
        <v>43537</v>
      </c>
      <c r="Q638" s="17" t="str">
        <f>IF(TRIM('01_raw_data'!P641)="","", IFERROR('01_raw_data'!P641, "check"))</f>
        <v/>
      </c>
      <c r="R638" t="str">
        <f>IFERROR(IF(OR(UPPER(TRIM('01_raw_data'!Q641))="A",UPPER(TRIM('01_raw_data'!Q641)="ACTVE"),UPPER(TRIM('01_raw_data'!Q641))="ACTIVE"), "Active", IF(OR(UPPER(TRIM('01_raw_data'!Q641)="INACTIVE"),UPPER(TRIM('01_raw_data'!Q641))="INACTVE"),"Inactive",IF(OR(UPPER(TRIM('01_raw_data'!Q641))="EXITED"), "Exited", IF(OR(UPPER(TRIM('01_raw_data'!Q641))="TERMINATED"), "Terminated", IF(OR(UPPER(TRIM('01_raw_data'!Q641))="LEFT"),"Left",IF(OR(UPPER(TRIM('01_raw_data'!Q641))="RESIGNED"),"Resigned")))))),"Check")</f>
        <v>Active</v>
      </c>
      <c r="S638" s="19">
        <f>IFERROR(IF(VALUE('01_raw_data'!R641)&gt;0,VALUE('01_raw_data'!R641),"Check"),"Check")</f>
        <v>65000</v>
      </c>
      <c r="T638" s="19">
        <f>IFERROR(IF(VALUE('01_raw_data'!S641)&gt;0, VALUE('01_raw_data'!S641), "Check"), "Check")</f>
        <v>3200</v>
      </c>
      <c r="U638">
        <f>IFERROR(VLOOKUP(UPPER(TRIM('01_raw_data'!T641)),'07_performance_master'!$A$5:$B$14,2,FALSE),"Check")</f>
        <v>3</v>
      </c>
      <c r="V638">
        <f>IFERROR(IF(VALUE('01_raw_data'!U641)&gt;0,VALUE('01_raw_data'!U641),"Check"),"Check")</f>
        <v>28</v>
      </c>
      <c r="W638">
        <f>IFERROR(IF(VALUE('01_raw_data'!V641)&gt;=0, VALUE('01_raw_data'!V641), "Check"), "Check")</f>
        <v>6</v>
      </c>
      <c r="X638">
        <f>IFERROR(IF(VALUE('01_raw_data'!W641)&gt;=0, VALUE('01_raw_data'!W641),"Check"), "Check")</f>
        <v>20</v>
      </c>
      <c r="Y638">
        <f>IFERROR(IF(AND(VALUE('01_raw_data'!X641)&gt;=0, VALUE('01_raw_data'!X641)&lt;=100), VALUE('01_raw_data'!X641), "Check"), "Check")</f>
        <v>62</v>
      </c>
      <c r="Z638" t="str">
        <f>IFERROR(IF(OR(UPPER(TRIM('01_raw_data'!Y641))="YES", UPPER(TRIM('01_raw_data'!Y641))="PROMOTED"),"Promoted", IF(OR(UPPER(TRIM('01_raw_data'!Y641))="NO",UPPER(TRIM('01_raw_data'!Y641))="NOT PROMOTED"), "Not Promoted", "Check")),"Check")</f>
        <v>Not Promoted</v>
      </c>
      <c r="AA638" t="str">
        <f>IFERROR(PROPER(TRIM('01_raw_data'!Z641)), "")</f>
        <v>Diploma</v>
      </c>
      <c r="AB638" t="str">
        <f>IFERROR(PROPER(TRIM('01_raw_data'!AA641)),"")</f>
        <v>Internal Transfer</v>
      </c>
      <c r="AC638" t="str">
        <f>IFERROR(IF(UPPER(TRIM('01_raw_data'!AB641))="HYBRID","Hybrid",IF(OR(UPPER(TRIM('01_raw_data'!AB641))="REMOTE",UPPER(TRIM('01_raw_data'!AB641))="WFH",UPPER(TRIM('01_raw_data'!AB641))="WORK FROM HOME"),"Remote",IF(OR(UPPER(TRIM('01_raw_data'!AB641))="ONSITE",UPPER(TRIM('01_raw_data'!AB641))="ON-SITE",UPPER(TRIM('01_raw_data'!AB641))="OFFICE"),"Office"))),"Check")</f>
        <v>Remote</v>
      </c>
      <c r="AD638" t="str">
        <f>IFERROR(VLOOKUP(UPPER(TRIM('01_raw_data'!AC641)),'09_cost_center'!$A$5:$E$19,1,FALSE), "Check")</f>
        <v>EU-CC201</v>
      </c>
      <c r="AE638" t="str">
        <f>IFERROR(IF(OR(UPPER(TRIM('01_raw_data'!AD641))="CONTRACT", UPPER(TRIM('01_raw_data'!AD641))="CONTRACTOR"), "Contract", IF(OR(PROPER(TRIM('01_raw_data'!AD641))="FTE", UPPER(TRIM('01_raw_data'!AD641))="FULL TIME", UPPER(TRIM('01_raw_data'!AD641))="FULL-TIME"), "Full Time", IF(OR(UPPER(TRIM('01_raw_data'!AD641))="INTERN", UPPER(TRIM('01_raw_data'!AD641))="INTERNSHIP"), "Intern", IF(OR(UPPER(TRIM('01_raw_data'!AD641))="PART TIME", UPPER(TRIM('01_raw_data'!AD641))="PART-TIME"), "Part Time")))), "Check")</f>
        <v>Full Time</v>
      </c>
      <c r="AF638">
        <f>IFERROR(IF(AND(VALUE('01_raw_data'!AE641)&gt;=0,VALUE('01_raw_data'!AE641)&lt;=100), VALUE('01_raw_data'!AE641), "Check"), "Check")</f>
        <v>55.7</v>
      </c>
    </row>
    <row r="639" spans="1:32" x14ac:dyDescent="0.2">
      <c r="A639" t="str">
        <f>"E"&amp;TEXT(VALUE(SUBSTITUTE(UPPER(TRIM('01_raw_data'!A642)),"E","")),"0000")</f>
        <v>E0638</v>
      </c>
      <c r="B639" t="str">
        <f>IF('01_raw_data'!B642="", "", PROPER(TRIM('01_raw_data'!B642)))</f>
        <v>Natalia Pereira</v>
      </c>
      <c r="C639" t="str">
        <f>_xlfn.XLOOKUP(PROPER(TRIM('01_raw_data'!C642)),'03_lookups'!$A$4:$A$9,'03_lookups'!$B$4:$B$9,"Needs Review")</f>
        <v>Male</v>
      </c>
      <c r="D639">
        <f>VALUE('01_raw_data'!D642)</f>
        <v>24</v>
      </c>
      <c r="E639" s="17">
        <f>IF(OR('01_raw_data'!E642="", LOWER(TRIM('01_raw_data'!E642))="not available"), "Missing", '01_raw_data'!E642)</f>
        <v>37101</v>
      </c>
      <c r="F639" t="str">
        <f t="shared" si="9"/>
        <v>Valid</v>
      </c>
      <c r="G639" t="str">
        <f>_xlfn.XLOOKUP(UPPER(TRIM('01_raw_data'!F642)),'04_departments'!A642:A697,'04_departments'!C642:C697,"Needs Review")</f>
        <v>Needs Review</v>
      </c>
      <c r="H639" t="str">
        <f>_xlfn.XLOOKUP('01_clean_data'!G639, '04_departments'!$C$5:$C$60,'04_departments'!$D$5:$D$60,"Needs Review")</f>
        <v>Needs Review</v>
      </c>
      <c r="I639" t="str">
        <f>PROPER(TRIM('01_raw_data'!H642))</f>
        <v>Support Specialist</v>
      </c>
      <c r="J639" t="str">
        <f>IFERROR(UPPER('01_raw_data'!I642), "")</f>
        <v>L3</v>
      </c>
      <c r="K639" t="str">
        <f>IFERROR(UPPER('01_raw_data'!J642), "")</f>
        <v>M054</v>
      </c>
      <c r="L639" t="str">
        <f>IFERROR(VLOOKUP(K639,'05_manager_mapping'!$A$5:$B$64,2), "Missing")</f>
        <v>Isla Eriksson</v>
      </c>
      <c r="M639" t="str">
        <f>IFERROR(_xlfn.XLOOKUP('01_raw_data'!L642,'06_location_master'!$B$5:$B$60,'06_location_master'!$C$5:$C$60), "Missing Location")</f>
        <v>Missing Location</v>
      </c>
      <c r="N639" t="str">
        <f>IFERROR(_xlfn.XLOOKUP(M639,'06_location_master'!$C$5:$C$60,'06_location_master'!$D$5:$D$60), "Missing Country")</f>
        <v>Missing Country</v>
      </c>
      <c r="O639" t="str">
        <f>IFERROR(_xlfn.XLOOKUP(M639,'06_location_master'!$C$5:$C$60,'06_location_master'!$E$5:$E$60), "Missing State")</f>
        <v>Missing State</v>
      </c>
      <c r="P639" s="17">
        <f>IFERROR(--'01_raw_data'!O642,"Missing Date")</f>
        <v>45158</v>
      </c>
      <c r="Q639" s="17" t="str">
        <f>IF(TRIM('01_raw_data'!P642)="","", IFERROR('01_raw_data'!P642, "check"))</f>
        <v/>
      </c>
      <c r="R639" t="str">
        <f>IFERROR(IF(OR(UPPER(TRIM('01_raw_data'!Q642))="A",UPPER(TRIM('01_raw_data'!Q642)="ACTVE"),UPPER(TRIM('01_raw_data'!Q642))="ACTIVE"), "Active", IF(OR(UPPER(TRIM('01_raw_data'!Q642)="INACTIVE"),UPPER(TRIM('01_raw_data'!Q642))="INACTVE"),"Inactive",IF(OR(UPPER(TRIM('01_raw_data'!Q642))="EXITED"), "Exited", IF(OR(UPPER(TRIM('01_raw_data'!Q642))="TERMINATED"), "Terminated", IF(OR(UPPER(TRIM('01_raw_data'!Q642))="LEFT"),"Left",IF(OR(UPPER(TRIM('01_raw_data'!Q642))="RESIGNED"),"Resigned")))))),"Check")</f>
        <v>Active</v>
      </c>
      <c r="S639" s="19">
        <f>IFERROR(IF(VALUE('01_raw_data'!R642)&gt;0,VALUE('01_raw_data'!R642),"Check"),"Check")</f>
        <v>78000</v>
      </c>
      <c r="T639" s="19">
        <f>IFERROR(IF(VALUE('01_raw_data'!S642)&gt;0, VALUE('01_raw_data'!S642), "Check"), "Check")</f>
        <v>7000</v>
      </c>
      <c r="U639">
        <f>IFERROR(VLOOKUP(UPPER(TRIM('01_raw_data'!T642)),'07_performance_master'!$A$5:$B$14,2,FALSE),"Check")</f>
        <v>4</v>
      </c>
      <c r="V639">
        <f>IFERROR(IF(VALUE('01_raw_data'!U642)&gt;0,VALUE('01_raw_data'!U642),"Check"),"Check")</f>
        <v>29</v>
      </c>
      <c r="W639">
        <f>IFERROR(IF(VALUE('01_raw_data'!V642)&gt;=0, VALUE('01_raw_data'!V642), "Check"), "Check")</f>
        <v>0</v>
      </c>
      <c r="X639">
        <f>IFERROR(IF(VALUE('01_raw_data'!W642)&gt;=0, VALUE('01_raw_data'!W642),"Check"), "Check")</f>
        <v>18</v>
      </c>
      <c r="Y639">
        <f>IFERROR(IF(AND(VALUE('01_raw_data'!X642)&gt;=0, VALUE('01_raw_data'!X642)&lt;=100), VALUE('01_raw_data'!X642), "Check"), "Check")</f>
        <v>57</v>
      </c>
      <c r="Z639" t="str">
        <f>IFERROR(IF(OR(UPPER(TRIM('01_raw_data'!Y642))="YES", UPPER(TRIM('01_raw_data'!Y642))="PROMOTED"),"Promoted", IF(OR(UPPER(TRIM('01_raw_data'!Y642))="NO",UPPER(TRIM('01_raw_data'!Y642))="NOT PROMOTED"), "Not Promoted", "Check")),"Check")</f>
        <v>Promoted</v>
      </c>
      <c r="AA639" t="str">
        <f>IFERROR(PROPER(TRIM('01_raw_data'!Z642)), "")</f>
        <v>Diploma</v>
      </c>
      <c r="AB639" t="str">
        <f>IFERROR(PROPER(TRIM('01_raw_data'!AA642)),"")</f>
        <v>Linkedin</v>
      </c>
      <c r="AC639" t="str">
        <f>IFERROR(IF(UPPER(TRIM('01_raw_data'!AB642))="HYBRID","Hybrid",IF(OR(UPPER(TRIM('01_raw_data'!AB642))="REMOTE",UPPER(TRIM('01_raw_data'!AB642))="WFH",UPPER(TRIM('01_raw_data'!AB642))="WORK FROM HOME"),"Remote",IF(OR(UPPER(TRIM('01_raw_data'!AB642))="ONSITE",UPPER(TRIM('01_raw_data'!AB642))="ON-SITE",UPPER(TRIM('01_raw_data'!AB642))="OFFICE"),"Office"))),"Check")</f>
        <v>Remote</v>
      </c>
      <c r="AD639" t="str">
        <f>IFERROR(VLOOKUP(UPPER(TRIM('01_raw_data'!AC642)),'09_cost_center'!$A$5:$E$19,1,FALSE), "Check")</f>
        <v>EU-CC202</v>
      </c>
      <c r="AE639" t="str">
        <f>IFERROR(IF(OR(UPPER(TRIM('01_raw_data'!AD642))="CONTRACT", UPPER(TRIM('01_raw_data'!AD642))="CONTRACTOR"), "Contract", IF(OR(PROPER(TRIM('01_raw_data'!AD642))="FTE", UPPER(TRIM('01_raw_data'!AD642))="FULL TIME", UPPER(TRIM('01_raw_data'!AD642))="FULL-TIME"), "Full Time", IF(OR(UPPER(TRIM('01_raw_data'!AD642))="INTERN", UPPER(TRIM('01_raw_data'!AD642))="INTERNSHIP"), "Intern", IF(OR(UPPER(TRIM('01_raw_data'!AD642))="PART TIME", UPPER(TRIM('01_raw_data'!AD642))="PART-TIME"), "Part Time")))), "Check")</f>
        <v>Contract</v>
      </c>
      <c r="AF639">
        <f>IFERROR(IF(AND(VALUE('01_raw_data'!AE642)&gt;=0,VALUE('01_raw_data'!AE642)&lt;=100), VALUE('01_raw_data'!AE642), "Check"), "Check")</f>
        <v>64.2</v>
      </c>
    </row>
    <row r="640" spans="1:32" x14ac:dyDescent="0.2">
      <c r="A640" t="str">
        <f>"E"&amp;TEXT(VALUE(SUBSTITUTE(UPPER(TRIM('01_raw_data'!A643)),"E","")),"0000")</f>
        <v>E0639</v>
      </c>
      <c r="B640" t="str">
        <f>IF('01_raw_data'!B643="", "", PROPER(TRIM('01_raw_data'!B643)))</f>
        <v>Luuk Perez</v>
      </c>
      <c r="C640" t="str">
        <f>_xlfn.XLOOKUP(PROPER(TRIM('01_raw_data'!C643)),'03_lookups'!$A$4:$A$9,'03_lookups'!$B$4:$B$9,"Needs Review")</f>
        <v>Male</v>
      </c>
      <c r="D640">
        <f>VALUE('01_raw_data'!D643)</f>
        <v>57</v>
      </c>
      <c r="E640" s="17">
        <f>IF(OR('01_raw_data'!E643="", LOWER(TRIM('01_raw_data'!E643))="not available"), "Missing", '01_raw_data'!E643)</f>
        <v>25098</v>
      </c>
      <c r="F640" t="str">
        <f t="shared" si="9"/>
        <v>Valid</v>
      </c>
      <c r="G640" t="str">
        <f>_xlfn.XLOOKUP(UPPER(TRIM('01_raw_data'!F643)),'04_departments'!A643:A698,'04_departments'!C643:C698,"Needs Review")</f>
        <v>Needs Review</v>
      </c>
      <c r="H640" t="str">
        <f>_xlfn.XLOOKUP('01_clean_data'!G640, '04_departments'!$C$5:$C$60,'04_departments'!$D$5:$D$60,"Needs Review")</f>
        <v>Needs Review</v>
      </c>
      <c r="I640" t="str">
        <f>PROPER(TRIM('01_raw_data'!H643))</f>
        <v>It Manager</v>
      </c>
      <c r="J640" t="str">
        <f>IFERROR(UPPER('01_raw_data'!I643), "")</f>
        <v>L2</v>
      </c>
      <c r="K640" t="str">
        <f>IFERROR(UPPER('01_raw_data'!J643), "")</f>
        <v>M022</v>
      </c>
      <c r="L640" t="str">
        <f>IFERROR(VLOOKUP(K640,'05_manager_mapping'!$A$5:$B$64,2), "Missing")</f>
        <v>Lucas Ryan</v>
      </c>
      <c r="M640" t="str">
        <f>IFERROR(_xlfn.XLOOKUP('01_raw_data'!L643,'06_location_master'!$B$5:$B$60,'06_location_master'!$C$5:$C$60), "Missing Location")</f>
        <v>Rotterdam</v>
      </c>
      <c r="N640" t="str">
        <f>IFERROR(_xlfn.XLOOKUP(M640,'06_location_master'!$C$5:$C$60,'06_location_master'!$D$5:$D$60), "Missing Country")</f>
        <v>Netherlands</v>
      </c>
      <c r="O640" t="str">
        <f>IFERROR(_xlfn.XLOOKUP(M640,'06_location_master'!$C$5:$C$60,'06_location_master'!$E$5:$E$60), "Missing State")</f>
        <v>South Holland</v>
      </c>
      <c r="P640" s="17">
        <f>IFERROR(--'01_raw_data'!O643,"Missing Date")</f>
        <v>44303</v>
      </c>
      <c r="Q640" s="17" t="str">
        <f>IF(TRIM('01_raw_data'!P643)="","", IFERROR('01_raw_data'!P643, "check"))</f>
        <v/>
      </c>
      <c r="R640" t="str">
        <f>IFERROR(IF(OR(UPPER(TRIM('01_raw_data'!Q643))="A",UPPER(TRIM('01_raw_data'!Q643)="ACTVE"),UPPER(TRIM('01_raw_data'!Q643))="ACTIVE"), "Active", IF(OR(UPPER(TRIM('01_raw_data'!Q643)="INACTIVE"),UPPER(TRIM('01_raw_data'!Q643))="INACTVE"),"Inactive",IF(OR(UPPER(TRIM('01_raw_data'!Q643))="EXITED"), "Exited", IF(OR(UPPER(TRIM('01_raw_data'!Q643))="TERMINATED"), "Terminated", IF(OR(UPPER(TRIM('01_raw_data'!Q643))="LEFT"),"Left",IF(OR(UPPER(TRIM('01_raw_data'!Q643))="RESIGNED"),"Resigned")))))),"Check")</f>
        <v>Active</v>
      </c>
      <c r="S640" s="19">
        <f>IFERROR(IF(VALUE('01_raw_data'!R643)&gt;0,VALUE('01_raw_data'!R643),"Check"),"Check")</f>
        <v>58000</v>
      </c>
      <c r="T640" s="19">
        <f>IFERROR(IF(VALUE('01_raw_data'!S643)&gt;0, VALUE('01_raw_data'!S643), "Check"), "Check")</f>
        <v>1200</v>
      </c>
      <c r="U640">
        <f>IFERROR(VLOOKUP(UPPER(TRIM('01_raw_data'!T643)),'07_performance_master'!$A$5:$B$14,2,FALSE),"Check")</f>
        <v>2</v>
      </c>
      <c r="V640">
        <f>IFERROR(IF(VALUE('01_raw_data'!U643)&gt;0,VALUE('01_raw_data'!U643),"Check"),"Check")</f>
        <v>16</v>
      </c>
      <c r="W640">
        <f>IFERROR(IF(VALUE('01_raw_data'!V643)&gt;=0, VALUE('01_raw_data'!V643), "Check"), "Check")</f>
        <v>9</v>
      </c>
      <c r="X640">
        <f>IFERROR(IF(VALUE('01_raw_data'!W643)&gt;=0, VALUE('01_raw_data'!W643),"Check"), "Check")</f>
        <v>12</v>
      </c>
      <c r="Y640">
        <f>IFERROR(IF(AND(VALUE('01_raw_data'!X643)&gt;=0, VALUE('01_raw_data'!X643)&lt;=100), VALUE('01_raw_data'!X643), "Check"), "Check")</f>
        <v>76</v>
      </c>
      <c r="Z640" t="str">
        <f>IFERROR(IF(OR(UPPER(TRIM('01_raw_data'!Y643))="YES", UPPER(TRIM('01_raw_data'!Y643))="PROMOTED"),"Promoted", IF(OR(UPPER(TRIM('01_raw_data'!Y643))="NO",UPPER(TRIM('01_raw_data'!Y643))="NOT PROMOTED"), "Not Promoted", "Check")),"Check")</f>
        <v>Not Promoted</v>
      </c>
      <c r="AA640" t="str">
        <f>IFERROR(PROPER(TRIM('01_raw_data'!Z643)), "")</f>
        <v>Bachelor'S</v>
      </c>
      <c r="AB640" t="str">
        <f>IFERROR(PROPER(TRIM('01_raw_data'!AA643)),"")</f>
        <v>Company Careers Page</v>
      </c>
      <c r="AC640" t="str">
        <f>IFERROR(IF(UPPER(TRIM('01_raw_data'!AB643))="HYBRID","Hybrid",IF(OR(UPPER(TRIM('01_raw_data'!AB643))="REMOTE",UPPER(TRIM('01_raw_data'!AB643))="WFH",UPPER(TRIM('01_raw_data'!AB643))="WORK FROM HOME"),"Remote",IF(OR(UPPER(TRIM('01_raw_data'!AB643))="ONSITE",UPPER(TRIM('01_raw_data'!AB643))="ON-SITE",UPPER(TRIM('01_raw_data'!AB643))="OFFICE"),"Office"))),"Check")</f>
        <v>Hybrid</v>
      </c>
      <c r="AD640" t="str">
        <f>IFERROR(VLOOKUP(UPPER(TRIM('01_raw_data'!AC643)),'09_cost_center'!$A$5:$E$19,1,FALSE), "Check")</f>
        <v>EU-CC104</v>
      </c>
      <c r="AE640" t="str">
        <f>IFERROR(IF(OR(UPPER(TRIM('01_raw_data'!AD643))="CONTRACT", UPPER(TRIM('01_raw_data'!AD643))="CONTRACTOR"), "Contract", IF(OR(PROPER(TRIM('01_raw_data'!AD643))="FTE", UPPER(TRIM('01_raw_data'!AD643))="FULL TIME", UPPER(TRIM('01_raw_data'!AD643))="FULL-TIME"), "Full Time", IF(OR(UPPER(TRIM('01_raw_data'!AD643))="INTERN", UPPER(TRIM('01_raw_data'!AD643))="INTERNSHIP"), "Intern", IF(OR(UPPER(TRIM('01_raw_data'!AD643))="PART TIME", UPPER(TRIM('01_raw_data'!AD643))="PART-TIME"), "Part Time")))), "Check")</f>
        <v>Full Time</v>
      </c>
      <c r="AF640">
        <f>IFERROR(IF(AND(VALUE('01_raw_data'!AE643)&gt;=0,VALUE('01_raw_data'!AE643)&lt;=100), VALUE('01_raw_data'!AE643), "Check"), "Check")</f>
        <v>52.6</v>
      </c>
    </row>
    <row r="641" spans="1:32" x14ac:dyDescent="0.2">
      <c r="A641" t="str">
        <f>"E"&amp;TEXT(VALUE(SUBSTITUTE(UPPER(TRIM('01_raw_data'!A644)),"E","")),"0000")</f>
        <v>E0640</v>
      </c>
      <c r="B641" t="str">
        <f>IF('01_raw_data'!B644="", "", PROPER(TRIM('01_raw_data'!B644)))</f>
        <v>Gabriel Sanchez</v>
      </c>
      <c r="C641" t="str">
        <f>_xlfn.XLOOKUP(PROPER(TRIM('01_raw_data'!C644)),'03_lookups'!$A$4:$A$9,'03_lookups'!$B$4:$B$9,"Needs Review")</f>
        <v>Female</v>
      </c>
      <c r="D641">
        <f>VALUE('01_raw_data'!D644)</f>
        <v>41</v>
      </c>
      <c r="E641" s="17">
        <f>IF(OR('01_raw_data'!E644="", LOWER(TRIM('01_raw_data'!E644))="not available"), "Missing", '01_raw_data'!E644)</f>
        <v>31004</v>
      </c>
      <c r="F641" t="str">
        <f t="shared" si="9"/>
        <v>Valid</v>
      </c>
      <c r="G641" t="str">
        <f>_xlfn.XLOOKUP(UPPER(TRIM('01_raw_data'!F644)),'04_departments'!A644:A699,'04_departments'!C644:C699,"Needs Review")</f>
        <v>Needs Review</v>
      </c>
      <c r="H641" t="str">
        <f>_xlfn.XLOOKUP('01_clean_data'!G641, '04_departments'!$C$5:$C$60,'04_departments'!$D$5:$D$60,"Needs Review")</f>
        <v>Needs Review</v>
      </c>
      <c r="I641" t="str">
        <f>PROPER(TRIM('01_raw_data'!H644))</f>
        <v>Data Scientist</v>
      </c>
      <c r="J641" t="str">
        <f>IFERROR(UPPER('01_raw_data'!I644), "")</f>
        <v>L1</v>
      </c>
      <c r="K641" t="str">
        <f>IFERROR(UPPER('01_raw_data'!J644), "")</f>
        <v>M020</v>
      </c>
      <c r="L641" t="str">
        <f>IFERROR(VLOOKUP(K641,'05_manager_mapping'!$A$5:$B$64,2), "Missing")</f>
        <v>Alessandro Lewandowski</v>
      </c>
      <c r="M641" t="str">
        <f>IFERROR(_xlfn.XLOOKUP('01_raw_data'!L644,'06_location_master'!$B$5:$B$60,'06_location_master'!$C$5:$C$60), "Missing Location")</f>
        <v>Frankfurt</v>
      </c>
      <c r="N641" t="str">
        <f>IFERROR(_xlfn.XLOOKUP(M641,'06_location_master'!$C$5:$C$60,'06_location_master'!$D$5:$D$60), "Missing Country")</f>
        <v>Germany</v>
      </c>
      <c r="O641" t="str">
        <f>IFERROR(_xlfn.XLOOKUP(M641,'06_location_master'!$C$5:$C$60,'06_location_master'!$E$5:$E$60), "Missing State")</f>
        <v>Hesse</v>
      </c>
      <c r="P641" s="17">
        <f>IFERROR(--'01_raw_data'!O644,"Missing Date")</f>
        <v>45183</v>
      </c>
      <c r="Q641" s="17" t="str">
        <f>IF(TRIM('01_raw_data'!P644)="","", IFERROR('01_raw_data'!P644, "check"))</f>
        <v/>
      </c>
      <c r="R641" t="str">
        <f>IFERROR(IF(OR(UPPER(TRIM('01_raw_data'!Q644))="A",UPPER(TRIM('01_raw_data'!Q644)="ACTVE"),UPPER(TRIM('01_raw_data'!Q644))="ACTIVE"), "Active", IF(OR(UPPER(TRIM('01_raw_data'!Q644)="INACTIVE"),UPPER(TRIM('01_raw_data'!Q644))="INACTVE"),"Inactive",IF(OR(UPPER(TRIM('01_raw_data'!Q644))="EXITED"), "Exited", IF(OR(UPPER(TRIM('01_raw_data'!Q644))="TERMINATED"), "Terminated", IF(OR(UPPER(TRIM('01_raw_data'!Q644))="LEFT"),"Left",IF(OR(UPPER(TRIM('01_raw_data'!Q644))="RESIGNED"),"Resigned")))))),"Check")</f>
        <v>Active</v>
      </c>
      <c r="S641" s="19">
        <f>IFERROR(IF(VALUE('01_raw_data'!R644)&gt;0,VALUE('01_raw_data'!R644),"Check"),"Check")</f>
        <v>40000</v>
      </c>
      <c r="T641" s="19">
        <f>IFERROR(IF(VALUE('01_raw_data'!S644)&gt;0, VALUE('01_raw_data'!S644), "Check"), "Check")</f>
        <v>3600</v>
      </c>
      <c r="U641">
        <f>IFERROR(VLOOKUP(UPPER(TRIM('01_raw_data'!T644)),'07_performance_master'!$A$5:$B$14,2,FALSE),"Check")</f>
        <v>4</v>
      </c>
      <c r="V641">
        <f>IFERROR(IF(VALUE('01_raw_data'!U644)&gt;0,VALUE('01_raw_data'!U644),"Check"),"Check")</f>
        <v>45</v>
      </c>
      <c r="W641">
        <f>IFERROR(IF(VALUE('01_raw_data'!V644)&gt;=0, VALUE('01_raw_data'!V644), "Check"), "Check")</f>
        <v>22</v>
      </c>
      <c r="X641">
        <f>IFERROR(IF(VALUE('01_raw_data'!W644)&gt;=0, VALUE('01_raw_data'!W644),"Check"), "Check")</f>
        <v>15</v>
      </c>
      <c r="Y641">
        <f>IFERROR(IF(AND(VALUE('01_raw_data'!X644)&gt;=0, VALUE('01_raw_data'!X644)&lt;=100), VALUE('01_raw_data'!X644), "Check"), "Check")</f>
        <v>60</v>
      </c>
      <c r="Z641" t="str">
        <f>IFERROR(IF(OR(UPPER(TRIM('01_raw_data'!Y644))="YES", UPPER(TRIM('01_raw_data'!Y644))="PROMOTED"),"Promoted", IF(OR(UPPER(TRIM('01_raw_data'!Y644))="NO",UPPER(TRIM('01_raw_data'!Y644))="NOT PROMOTED"), "Not Promoted", "Check")),"Check")</f>
        <v>Not Promoted</v>
      </c>
      <c r="AA641" t="str">
        <f>IFERROR(PROPER(TRIM('01_raw_data'!Z644)), "")</f>
        <v>Bachelor'S</v>
      </c>
      <c r="AB641" t="str">
        <f>IFERROR(PROPER(TRIM('01_raw_data'!AA644)),"")</f>
        <v>Agency</v>
      </c>
      <c r="AC641" t="str">
        <f>IFERROR(IF(UPPER(TRIM('01_raw_data'!AB644))="HYBRID","Hybrid",IF(OR(UPPER(TRIM('01_raw_data'!AB644))="REMOTE",UPPER(TRIM('01_raw_data'!AB644))="WFH",UPPER(TRIM('01_raw_data'!AB644))="WORK FROM HOME"),"Remote",IF(OR(UPPER(TRIM('01_raw_data'!AB644))="ONSITE",UPPER(TRIM('01_raw_data'!AB644))="ON-SITE",UPPER(TRIM('01_raw_data'!AB644))="OFFICE"),"Office"))),"Check")</f>
        <v>Remote</v>
      </c>
      <c r="AD641" t="str">
        <f>IFERROR(VLOOKUP(UPPER(TRIM('01_raw_data'!AC644)),'09_cost_center'!$A$5:$E$19,1,FALSE), "Check")</f>
        <v>EU-CC103</v>
      </c>
      <c r="AE641" t="str">
        <f>IFERROR(IF(OR(UPPER(TRIM('01_raw_data'!AD644))="CONTRACT", UPPER(TRIM('01_raw_data'!AD644))="CONTRACTOR"), "Contract", IF(OR(PROPER(TRIM('01_raw_data'!AD644))="FTE", UPPER(TRIM('01_raw_data'!AD644))="FULL TIME", UPPER(TRIM('01_raw_data'!AD644))="FULL-TIME"), "Full Time", IF(OR(UPPER(TRIM('01_raw_data'!AD644))="INTERN", UPPER(TRIM('01_raw_data'!AD644))="INTERNSHIP"), "Intern", IF(OR(UPPER(TRIM('01_raw_data'!AD644))="PART TIME", UPPER(TRIM('01_raw_data'!AD644))="PART-TIME"), "Part Time")))), "Check")</f>
        <v>Full Time</v>
      </c>
      <c r="AF641">
        <f>IFERROR(IF(AND(VALUE('01_raw_data'!AE644)&gt;=0,VALUE('01_raw_data'!AE644)&lt;=100), VALUE('01_raw_data'!AE644), "Check"), "Check")</f>
        <v>69.5</v>
      </c>
    </row>
    <row r="642" spans="1:32" x14ac:dyDescent="0.2">
      <c r="A642" t="str">
        <f>"E"&amp;TEXT(VALUE(SUBSTITUTE(UPPER(TRIM('01_raw_data'!A645)),"E","")),"0000")</f>
        <v>E0641</v>
      </c>
      <c r="B642" t="str">
        <f>IF('01_raw_data'!B645="", "", PROPER(TRIM('01_raw_data'!B645)))</f>
        <v>Lotte Wilson</v>
      </c>
      <c r="C642" t="str">
        <f>_xlfn.XLOOKUP(PROPER(TRIM('01_raw_data'!C645)),'03_lookups'!$A$4:$A$9,'03_lookups'!$B$4:$B$9,"Needs Review")</f>
        <v>Male</v>
      </c>
      <c r="D642">
        <f>VALUE('01_raw_data'!D645)</f>
        <v>36</v>
      </c>
      <c r="E642" s="17">
        <f>IF(OR('01_raw_data'!E645="", LOWER(TRIM('01_raw_data'!E645))="not available"), "Missing", '01_raw_data'!E645)</f>
        <v>32693</v>
      </c>
      <c r="F642" t="str">
        <f t="shared" si="9"/>
        <v>Valid</v>
      </c>
      <c r="G642" t="str">
        <f>_xlfn.XLOOKUP(UPPER(TRIM('01_raw_data'!F645)),'04_departments'!A645:A700,'04_departments'!C645:C700,"Needs Review")</f>
        <v>Needs Review</v>
      </c>
      <c r="H642" t="str">
        <f>_xlfn.XLOOKUP('01_clean_data'!G642, '04_departments'!$C$5:$C$60,'04_departments'!$D$5:$D$60,"Needs Review")</f>
        <v>Needs Review</v>
      </c>
      <c r="I642" t="str">
        <f>PROPER(TRIM('01_raw_data'!H645))</f>
        <v>Sales Executive</v>
      </c>
      <c r="J642" t="str">
        <f>IFERROR(UPPER('01_raw_data'!I645), "")</f>
        <v>L3</v>
      </c>
      <c r="K642" t="str">
        <f>IFERROR(UPPER('01_raw_data'!J645), "")</f>
        <v>M023</v>
      </c>
      <c r="L642" t="str">
        <f>IFERROR(VLOOKUP(K642,'05_manager_mapping'!$A$5:$B$64,2), "Missing")</f>
        <v>Alice Greco</v>
      </c>
      <c r="M642" t="str">
        <f>IFERROR(_xlfn.XLOOKUP('01_raw_data'!L645,'06_location_master'!$B$5:$B$60,'06_location_master'!$C$5:$C$60), "Missing Location")</f>
        <v>Cork</v>
      </c>
      <c r="N642" t="str">
        <f>IFERROR(_xlfn.XLOOKUP(M642,'06_location_master'!$C$5:$C$60,'06_location_master'!$D$5:$D$60), "Missing Country")</f>
        <v>Ireland</v>
      </c>
      <c r="O642" t="str">
        <f>IFERROR(_xlfn.XLOOKUP(M642,'06_location_master'!$C$5:$C$60,'06_location_master'!$E$5:$E$60), "Missing State")</f>
        <v>Munster</v>
      </c>
      <c r="P642" s="17">
        <f>IFERROR(--'01_raw_data'!O645,"Missing Date")</f>
        <v>45627</v>
      </c>
      <c r="Q642" s="17" t="str">
        <f>IF(TRIM('01_raw_data'!P645)="","", IFERROR('01_raw_data'!P645, "check"))</f>
        <v/>
      </c>
      <c r="R642" t="str">
        <f>IFERROR(IF(OR(UPPER(TRIM('01_raw_data'!Q645))="A",UPPER(TRIM('01_raw_data'!Q645)="ACTVE"),UPPER(TRIM('01_raw_data'!Q645))="ACTIVE"), "Active", IF(OR(UPPER(TRIM('01_raw_data'!Q645)="INACTIVE"),UPPER(TRIM('01_raw_data'!Q645))="INACTVE"),"Inactive",IF(OR(UPPER(TRIM('01_raw_data'!Q645))="EXITED"), "Exited", IF(OR(UPPER(TRIM('01_raw_data'!Q645))="TERMINATED"), "Terminated", IF(OR(UPPER(TRIM('01_raw_data'!Q645))="LEFT"),"Left",IF(OR(UPPER(TRIM('01_raw_data'!Q645))="RESIGNED"),"Resigned")))))),"Check")</f>
        <v>Active</v>
      </c>
      <c r="S642" s="19">
        <f>IFERROR(IF(VALUE('01_raw_data'!R645)&gt;0,VALUE('01_raw_data'!R645),"Check"),"Check")</f>
        <v>71000</v>
      </c>
      <c r="T642" s="19">
        <f>IFERROR(IF(VALUE('01_raw_data'!S645)&gt;0, VALUE('01_raw_data'!S645), "Check"), "Check")</f>
        <v>3600</v>
      </c>
      <c r="U642">
        <f>IFERROR(VLOOKUP(UPPER(TRIM('01_raw_data'!T645)),'07_performance_master'!$A$5:$B$14,2,FALSE),"Check")</f>
        <v>3</v>
      </c>
      <c r="V642">
        <f>IFERROR(IF(VALUE('01_raw_data'!U645)&gt;0,VALUE('01_raw_data'!U645),"Check"),"Check")</f>
        <v>30</v>
      </c>
      <c r="W642">
        <f>IFERROR(IF(VALUE('01_raw_data'!V645)&gt;=0, VALUE('01_raw_data'!V645), "Check"), "Check")</f>
        <v>1</v>
      </c>
      <c r="X642">
        <f>IFERROR(IF(VALUE('01_raw_data'!W645)&gt;=0, VALUE('01_raw_data'!W645),"Check"), "Check")</f>
        <v>0</v>
      </c>
      <c r="Y642">
        <f>IFERROR(IF(AND(VALUE('01_raw_data'!X645)&gt;=0, VALUE('01_raw_data'!X645)&lt;=100), VALUE('01_raw_data'!X645), "Check"), "Check")</f>
        <v>63</v>
      </c>
      <c r="Z642" t="str">
        <f>IFERROR(IF(OR(UPPER(TRIM('01_raw_data'!Y645))="YES", UPPER(TRIM('01_raw_data'!Y645))="PROMOTED"),"Promoted", IF(OR(UPPER(TRIM('01_raw_data'!Y645))="NO",UPPER(TRIM('01_raw_data'!Y645))="NOT PROMOTED"), "Not Promoted", "Check")),"Check")</f>
        <v>Not Promoted</v>
      </c>
      <c r="AA642" t="str">
        <f>IFERROR(PROPER(TRIM('01_raw_data'!Z645)), "")</f>
        <v>Bachelor'S</v>
      </c>
      <c r="AB642" t="str">
        <f>IFERROR(PROPER(TRIM('01_raw_data'!AA645)),"")</f>
        <v>Linkedin</v>
      </c>
      <c r="AC642" t="str">
        <f>IFERROR(IF(UPPER(TRIM('01_raw_data'!AB645))="HYBRID","Hybrid",IF(OR(UPPER(TRIM('01_raw_data'!AB645))="REMOTE",UPPER(TRIM('01_raw_data'!AB645))="WFH",UPPER(TRIM('01_raw_data'!AB645))="WORK FROM HOME"),"Remote",IF(OR(UPPER(TRIM('01_raw_data'!AB645))="ONSITE",UPPER(TRIM('01_raw_data'!AB645))="ON-SITE",UPPER(TRIM('01_raw_data'!AB645))="OFFICE"),"Office"))),"Check")</f>
        <v>Remote</v>
      </c>
      <c r="AD642" t="str">
        <f>IFERROR(VLOOKUP(UPPER(TRIM('01_raw_data'!AC645)),'09_cost_center'!$A$5:$E$19,1,FALSE), "Check")</f>
        <v>EU-CC201</v>
      </c>
      <c r="AE642" t="str">
        <f>IFERROR(IF(OR(UPPER(TRIM('01_raw_data'!AD645))="CONTRACT", UPPER(TRIM('01_raw_data'!AD645))="CONTRACTOR"), "Contract", IF(OR(PROPER(TRIM('01_raw_data'!AD645))="FTE", UPPER(TRIM('01_raw_data'!AD645))="FULL TIME", UPPER(TRIM('01_raw_data'!AD645))="FULL-TIME"), "Full Time", IF(OR(UPPER(TRIM('01_raw_data'!AD645))="INTERN", UPPER(TRIM('01_raw_data'!AD645))="INTERNSHIP"), "Intern", IF(OR(UPPER(TRIM('01_raw_data'!AD645))="PART TIME", UPPER(TRIM('01_raw_data'!AD645))="PART-TIME"), "Part Time")))), "Check")</f>
        <v>Full Time</v>
      </c>
      <c r="AF642">
        <f>IFERROR(IF(AND(VALUE('01_raw_data'!AE645)&gt;=0,VALUE('01_raw_data'!AE645)&lt;=100), VALUE('01_raw_data'!AE645), "Check"), "Check")</f>
        <v>66.5</v>
      </c>
    </row>
    <row r="643" spans="1:32" x14ac:dyDescent="0.2">
      <c r="A643" t="str">
        <f>"E"&amp;TEXT(VALUE(SUBSTITUTE(UPPER(TRIM('01_raw_data'!A646)),"E","")),"0000")</f>
        <v>E0642</v>
      </c>
      <c r="B643" t="str">
        <f>IF('01_raw_data'!B646="", "", PROPER(TRIM('01_raw_data'!B646)))</f>
        <v>Alicja De Vries</v>
      </c>
      <c r="C643" t="str">
        <f>_xlfn.XLOOKUP(PROPER(TRIM('01_raw_data'!C646)),'03_lookups'!$A$4:$A$9,'03_lookups'!$B$4:$B$9,"Needs Review")</f>
        <v>Female</v>
      </c>
      <c r="D643">
        <f>VALUE('01_raw_data'!D646)</f>
        <v>54</v>
      </c>
      <c r="E643" s="17">
        <f>IF(OR('01_raw_data'!E646="", LOWER(TRIM('01_raw_data'!E646))="not available"), "Missing", '01_raw_data'!E646)</f>
        <v>26199</v>
      </c>
      <c r="F643" t="str">
        <f t="shared" ref="F643:F706" si="10">IF(OR(E643="",LOWER(TRIM(E643))="not available"),"Missing",IF(ISNUMBER(E643),"Valid","Needs Review"))</f>
        <v>Valid</v>
      </c>
      <c r="G643" t="str">
        <f>_xlfn.XLOOKUP(UPPER(TRIM('01_raw_data'!F646)),'04_departments'!A646:A701,'04_departments'!C646:C701,"Needs Review")</f>
        <v>Needs Review</v>
      </c>
      <c r="H643" t="str">
        <f>_xlfn.XLOOKUP('01_clean_data'!G643, '04_departments'!$C$5:$C$60,'04_departments'!$D$5:$D$60,"Needs Review")</f>
        <v>Needs Review</v>
      </c>
      <c r="I643" t="str">
        <f>PROPER(TRIM('01_raw_data'!H646))</f>
        <v>Associate Product Manager</v>
      </c>
      <c r="J643" t="str">
        <f>IFERROR(UPPER('01_raw_data'!I646), "")</f>
        <v>L6</v>
      </c>
      <c r="K643" t="str">
        <f>IFERROR(UPPER('01_raw_data'!J646), "")</f>
        <v>M027</v>
      </c>
      <c r="L643" t="str">
        <f>IFERROR(VLOOKUP(K643,'05_manager_mapping'!$A$5:$B$64,2), "Missing")</f>
        <v>Miguel Persson</v>
      </c>
      <c r="M643" t="str">
        <f>IFERROR(_xlfn.XLOOKUP('01_raw_data'!L646,'06_location_master'!$B$5:$B$60,'06_location_master'!$C$5:$C$60), "Missing Location")</f>
        <v>Lille</v>
      </c>
      <c r="N643" t="str">
        <f>IFERROR(_xlfn.XLOOKUP(M643,'06_location_master'!$C$5:$C$60,'06_location_master'!$D$5:$D$60), "Missing Country")</f>
        <v>France</v>
      </c>
      <c r="O643" t="str">
        <f>IFERROR(_xlfn.XLOOKUP(M643,'06_location_master'!$C$5:$C$60,'06_location_master'!$E$5:$E$60), "Missing State")</f>
        <v>Hauts-de-France</v>
      </c>
      <c r="P643" s="17" t="str">
        <f>IFERROR(--'01_raw_data'!O646,"Missing Date")</f>
        <v>Missing Date</v>
      </c>
      <c r="Q643" s="17" t="str">
        <f>IF(TRIM('01_raw_data'!P646)="","", IFERROR('01_raw_data'!P646, "check"))</f>
        <v/>
      </c>
      <c r="R643" t="str">
        <f>IFERROR(IF(OR(UPPER(TRIM('01_raw_data'!Q646))="A",UPPER(TRIM('01_raw_data'!Q646)="ACTVE"),UPPER(TRIM('01_raw_data'!Q646))="ACTIVE"), "Active", IF(OR(UPPER(TRIM('01_raw_data'!Q646)="INACTIVE"),UPPER(TRIM('01_raw_data'!Q646))="INACTVE"),"Inactive",IF(OR(UPPER(TRIM('01_raw_data'!Q646))="EXITED"), "Exited", IF(OR(UPPER(TRIM('01_raw_data'!Q646))="TERMINATED"), "Terminated", IF(OR(UPPER(TRIM('01_raw_data'!Q646))="LEFT"),"Left",IF(OR(UPPER(TRIM('01_raw_data'!Q646))="RESIGNED"),"Resigned")))))),"Check")</f>
        <v>Active</v>
      </c>
      <c r="S643" s="19">
        <f>IFERROR(IF(VALUE('01_raw_data'!R646)&gt;0,VALUE('01_raw_data'!R646),"Check"),"Check")</f>
        <v>145000</v>
      </c>
      <c r="T643" s="19">
        <f>IFERROR(IF(VALUE('01_raw_data'!S646)&gt;0, VALUE('01_raw_data'!S646), "Check"), "Check")</f>
        <v>14500</v>
      </c>
      <c r="U643">
        <f>IFERROR(VLOOKUP(UPPER(TRIM('01_raw_data'!T646)),'07_performance_master'!$A$5:$B$14,2,FALSE),"Check")</f>
        <v>4</v>
      </c>
      <c r="V643">
        <f>IFERROR(IF(VALUE('01_raw_data'!U646)&gt;0,VALUE('01_raw_data'!U646),"Check"),"Check")</f>
        <v>45</v>
      </c>
      <c r="W643">
        <f>IFERROR(IF(VALUE('01_raw_data'!V646)&gt;=0, VALUE('01_raw_data'!V646), "Check"), "Check")</f>
        <v>19</v>
      </c>
      <c r="X643">
        <f>IFERROR(IF(VALUE('01_raw_data'!W646)&gt;=0, VALUE('01_raw_data'!W646),"Check"), "Check")</f>
        <v>13</v>
      </c>
      <c r="Y643">
        <f>IFERROR(IF(AND(VALUE('01_raw_data'!X646)&gt;=0, VALUE('01_raw_data'!X646)&lt;=100), VALUE('01_raw_data'!X646), "Check"), "Check")</f>
        <v>96</v>
      </c>
      <c r="Z643" t="str">
        <f>IFERROR(IF(OR(UPPER(TRIM('01_raw_data'!Y646))="YES", UPPER(TRIM('01_raw_data'!Y646))="PROMOTED"),"Promoted", IF(OR(UPPER(TRIM('01_raw_data'!Y646))="NO",UPPER(TRIM('01_raw_data'!Y646))="NOT PROMOTED"), "Not Promoted", "Check")),"Check")</f>
        <v>Promoted</v>
      </c>
      <c r="AA643" t="str">
        <f>IFERROR(PROPER(TRIM('01_raw_data'!Z646)), "")</f>
        <v>Master'S</v>
      </c>
      <c r="AB643" t="str">
        <f>IFERROR(PROPER(TRIM('01_raw_data'!AA646)),"")</f>
        <v>Agency</v>
      </c>
      <c r="AC643" t="str">
        <f>IFERROR(IF(UPPER(TRIM('01_raw_data'!AB646))="HYBRID","Hybrid",IF(OR(UPPER(TRIM('01_raw_data'!AB646))="REMOTE",UPPER(TRIM('01_raw_data'!AB646))="WFH",UPPER(TRIM('01_raw_data'!AB646))="WORK FROM HOME"),"Remote",IF(OR(UPPER(TRIM('01_raw_data'!AB646))="ONSITE",UPPER(TRIM('01_raw_data'!AB646))="ON-SITE",UPPER(TRIM('01_raw_data'!AB646))="OFFICE"),"Office"))),"Check")</f>
        <v>Office</v>
      </c>
      <c r="AD643" t="str">
        <f>IFERROR(VLOOKUP(UPPER(TRIM('01_raw_data'!AC646)),'09_cost_center'!$A$5:$E$19,1,FALSE), "Check")</f>
        <v>EU-CC102</v>
      </c>
      <c r="AE643" t="str">
        <f>IFERROR(IF(OR(UPPER(TRIM('01_raw_data'!AD646))="CONTRACT", UPPER(TRIM('01_raw_data'!AD646))="CONTRACTOR"), "Contract", IF(OR(PROPER(TRIM('01_raw_data'!AD646))="FTE", UPPER(TRIM('01_raw_data'!AD646))="FULL TIME", UPPER(TRIM('01_raw_data'!AD646))="FULL-TIME"), "Full Time", IF(OR(UPPER(TRIM('01_raw_data'!AD646))="INTERN", UPPER(TRIM('01_raw_data'!AD646))="INTERNSHIP"), "Intern", IF(OR(UPPER(TRIM('01_raw_data'!AD646))="PART TIME", UPPER(TRIM('01_raw_data'!AD646))="PART-TIME"), "Part Time")))), "Check")</f>
        <v>Full Time</v>
      </c>
      <c r="AF643">
        <f>IFERROR(IF(AND(VALUE('01_raw_data'!AE646)&gt;=0,VALUE('01_raw_data'!AE646)&lt;=100), VALUE('01_raw_data'!AE646), "Check"), "Check")</f>
        <v>83.1</v>
      </c>
    </row>
    <row r="644" spans="1:32" x14ac:dyDescent="0.2">
      <c r="A644" t="str">
        <f>"E"&amp;TEXT(VALUE(SUBSTITUTE(UPPER(TRIM('01_raw_data'!A647)),"E","")),"0000")</f>
        <v>E0643</v>
      </c>
      <c r="B644" t="str">
        <f>IF('01_raw_data'!B647="", "", PROPER(TRIM('01_raw_data'!B647)))</f>
        <v>Elsa Kowalski</v>
      </c>
      <c r="C644" t="str">
        <f>_xlfn.XLOOKUP(PROPER(TRIM('01_raw_data'!C647)),'03_lookups'!$A$4:$A$9,'03_lookups'!$B$4:$B$9,"Needs Review")</f>
        <v>Female</v>
      </c>
      <c r="D644">
        <f>VALUE('01_raw_data'!D647)</f>
        <v>29</v>
      </c>
      <c r="E644" s="17">
        <f>IF(OR('01_raw_data'!E647="", LOWER(TRIM('01_raw_data'!E647))="not available"), "Missing", '01_raw_data'!E647)</f>
        <v>35393</v>
      </c>
      <c r="F644" t="str">
        <f t="shared" si="10"/>
        <v>Valid</v>
      </c>
      <c r="G644" t="str">
        <f>_xlfn.XLOOKUP(UPPER(TRIM('01_raw_data'!F647)),'04_departments'!A647:A702,'04_departments'!C647:C702,"Needs Review")</f>
        <v>Needs Review</v>
      </c>
      <c r="H644" t="str">
        <f>_xlfn.XLOOKUP('01_clean_data'!G644, '04_departments'!$C$5:$C$60,'04_departments'!$D$5:$D$60,"Needs Review")</f>
        <v>Needs Review</v>
      </c>
      <c r="I644" t="str">
        <f>PROPER(TRIM('01_raw_data'!H647))</f>
        <v>It Support Analyst</v>
      </c>
      <c r="J644" t="str">
        <f>IFERROR(UPPER('01_raw_data'!I647), "")</f>
        <v>L4</v>
      </c>
      <c r="K644" t="str">
        <f>IFERROR(UPPER('01_raw_data'!J647), "")</f>
        <v>M009</v>
      </c>
      <c r="L644" t="str">
        <f>IFERROR(VLOOKUP(K644,'05_manager_mapping'!$A$5:$B$64,2), "Missing")</f>
        <v>Maja Nilsson</v>
      </c>
      <c r="M644" t="str">
        <f>IFERROR(_xlfn.XLOOKUP('01_raw_data'!L647,'06_location_master'!$B$5:$B$60,'06_location_master'!$C$5:$C$60), "Missing Location")</f>
        <v>Missing Location</v>
      </c>
      <c r="N644" t="str">
        <f>IFERROR(_xlfn.XLOOKUP(M644,'06_location_master'!$C$5:$C$60,'06_location_master'!$D$5:$D$60), "Missing Country")</f>
        <v>Missing Country</v>
      </c>
      <c r="O644" t="str">
        <f>IFERROR(_xlfn.XLOOKUP(M644,'06_location_master'!$C$5:$C$60,'06_location_master'!$E$5:$E$60), "Missing State")</f>
        <v>Missing State</v>
      </c>
      <c r="P644" s="17">
        <f>IFERROR(--'01_raw_data'!O647,"Missing Date")</f>
        <v>44819</v>
      </c>
      <c r="Q644" s="17" t="str">
        <f>IF(TRIM('01_raw_data'!P647)="","", IFERROR('01_raw_data'!P647, "check"))</f>
        <v/>
      </c>
      <c r="R644" t="str">
        <f>IFERROR(IF(OR(UPPER(TRIM('01_raw_data'!Q647))="A",UPPER(TRIM('01_raw_data'!Q647)="ACTVE"),UPPER(TRIM('01_raw_data'!Q647))="ACTIVE"), "Active", IF(OR(UPPER(TRIM('01_raw_data'!Q647)="INACTIVE"),UPPER(TRIM('01_raw_data'!Q647))="INACTVE"),"Inactive",IF(OR(UPPER(TRIM('01_raw_data'!Q647))="EXITED"), "Exited", IF(OR(UPPER(TRIM('01_raw_data'!Q647))="TERMINATED"), "Terminated", IF(OR(UPPER(TRIM('01_raw_data'!Q647))="LEFT"),"Left",IF(OR(UPPER(TRIM('01_raw_data'!Q647))="RESIGNED"),"Resigned")))))),"Check")</f>
        <v>Active</v>
      </c>
      <c r="S644" s="19">
        <f>IFERROR(IF(VALUE('01_raw_data'!R647)&gt;0,VALUE('01_raw_data'!R647),"Check"),"Check")</f>
        <v>111000</v>
      </c>
      <c r="T644" s="19">
        <f>IFERROR(IF(VALUE('01_raw_data'!S647)&gt;0, VALUE('01_raw_data'!S647), "Check"), "Check")</f>
        <v>5600</v>
      </c>
      <c r="U644">
        <f>IFERROR(VLOOKUP(UPPER(TRIM('01_raw_data'!T647)),'07_performance_master'!$A$5:$B$14,2,FALSE),"Check")</f>
        <v>3</v>
      </c>
      <c r="V644">
        <f>IFERROR(IF(VALUE('01_raw_data'!U647)&gt;0,VALUE('01_raw_data'!U647),"Check"),"Check")</f>
        <v>17</v>
      </c>
      <c r="W644">
        <f>IFERROR(IF(VALUE('01_raw_data'!V647)&gt;=0, VALUE('01_raw_data'!V647), "Check"), "Check")</f>
        <v>12</v>
      </c>
      <c r="X644">
        <f>IFERROR(IF(VALUE('01_raw_data'!W647)&gt;=0, VALUE('01_raw_data'!W647),"Check"), "Check")</f>
        <v>1</v>
      </c>
      <c r="Y644">
        <f>IFERROR(IF(AND(VALUE('01_raw_data'!X647)&gt;=0, VALUE('01_raw_data'!X647)&lt;=100), VALUE('01_raw_data'!X647), "Check"), "Check")</f>
        <v>56</v>
      </c>
      <c r="Z644" t="str">
        <f>IFERROR(IF(OR(UPPER(TRIM('01_raw_data'!Y647))="YES", UPPER(TRIM('01_raw_data'!Y647))="PROMOTED"),"Promoted", IF(OR(UPPER(TRIM('01_raw_data'!Y647))="NO",UPPER(TRIM('01_raw_data'!Y647))="NOT PROMOTED"), "Not Promoted", "Check")),"Check")</f>
        <v>Not Promoted</v>
      </c>
      <c r="AA644" t="str">
        <f>IFERROR(PROPER(TRIM('01_raw_data'!Z647)), "")</f>
        <v>Bachelor'S</v>
      </c>
      <c r="AB644" t="str">
        <f>IFERROR(PROPER(TRIM('01_raw_data'!AA647)),"")</f>
        <v>University Hiring</v>
      </c>
      <c r="AC644" t="str">
        <f>IFERROR(IF(UPPER(TRIM('01_raw_data'!AB647))="HYBRID","Hybrid",IF(OR(UPPER(TRIM('01_raw_data'!AB647))="REMOTE",UPPER(TRIM('01_raw_data'!AB647))="WFH",UPPER(TRIM('01_raw_data'!AB647))="WORK FROM HOME"),"Remote",IF(OR(UPPER(TRIM('01_raw_data'!AB647))="ONSITE",UPPER(TRIM('01_raw_data'!AB647))="ON-SITE",UPPER(TRIM('01_raw_data'!AB647))="OFFICE"),"Office"))),"Check")</f>
        <v>Office</v>
      </c>
      <c r="AD644" t="str">
        <f>IFERROR(VLOOKUP(UPPER(TRIM('01_raw_data'!AC647)),'09_cost_center'!$A$5:$E$19,1,FALSE), "Check")</f>
        <v>EU-CC104</v>
      </c>
      <c r="AE644" t="str">
        <f>IFERROR(IF(OR(UPPER(TRIM('01_raw_data'!AD647))="CONTRACT", UPPER(TRIM('01_raw_data'!AD647))="CONTRACTOR"), "Contract", IF(OR(PROPER(TRIM('01_raw_data'!AD647))="FTE", UPPER(TRIM('01_raw_data'!AD647))="FULL TIME", UPPER(TRIM('01_raw_data'!AD647))="FULL-TIME"), "Full Time", IF(OR(UPPER(TRIM('01_raw_data'!AD647))="INTERN", UPPER(TRIM('01_raw_data'!AD647))="INTERNSHIP"), "Intern", IF(OR(UPPER(TRIM('01_raw_data'!AD647))="PART TIME", UPPER(TRIM('01_raw_data'!AD647))="PART-TIME"), "Part Time")))), "Check")</f>
        <v>Full Time</v>
      </c>
      <c r="AF644">
        <f>IFERROR(IF(AND(VALUE('01_raw_data'!AE647)&gt;=0,VALUE('01_raw_data'!AE647)&lt;=100), VALUE('01_raw_data'!AE647), "Check"), "Check")</f>
        <v>60.3</v>
      </c>
    </row>
    <row r="645" spans="1:32" x14ac:dyDescent="0.2">
      <c r="A645" t="str">
        <f>"E"&amp;TEXT(VALUE(SUBSTITUTE(UPPER(TRIM('01_raw_data'!A648)),"E","")),"0000")</f>
        <v>E0644</v>
      </c>
      <c r="B645" t="str">
        <f>IF('01_raw_data'!B648="", "", PROPER(TRIM('01_raw_data'!B648)))</f>
        <v>Alice Wilson</v>
      </c>
      <c r="C645" t="str">
        <f>_xlfn.XLOOKUP(PROPER(TRIM('01_raw_data'!C648)),'03_lookups'!$A$4:$A$9,'03_lookups'!$B$4:$B$9,"Needs Review")</f>
        <v>Female</v>
      </c>
      <c r="D645">
        <f>VALUE('01_raw_data'!D648)</f>
        <v>24</v>
      </c>
      <c r="E645" s="17" t="str">
        <f>IF(OR('01_raw_data'!E648="", LOWER(TRIM('01_raw_data'!E648))="not available"), "Missing", '01_raw_data'!E648)</f>
        <v>05-06-2002</v>
      </c>
      <c r="F645" t="str">
        <f t="shared" si="10"/>
        <v>Needs Review</v>
      </c>
      <c r="G645" t="str">
        <f>_xlfn.XLOOKUP(UPPER(TRIM('01_raw_data'!F648)),'04_departments'!A648:A703,'04_departments'!C648:C703,"Needs Review")</f>
        <v>Needs Review</v>
      </c>
      <c r="H645" t="str">
        <f>_xlfn.XLOOKUP('01_clean_data'!G645, '04_departments'!$C$5:$C$60,'04_departments'!$D$5:$D$60,"Needs Review")</f>
        <v>Needs Review</v>
      </c>
      <c r="I645" t="str">
        <f>PROPER(TRIM('01_raw_data'!H648))</f>
        <v>Security Lead</v>
      </c>
      <c r="J645" t="str">
        <f>IFERROR(UPPER('01_raw_data'!I648), "")</f>
        <v>L5</v>
      </c>
      <c r="K645" t="str">
        <f>IFERROR(UPPER('01_raw_data'!J648), "")</f>
        <v>M056</v>
      </c>
      <c r="L645" t="str">
        <f>IFERROR(VLOOKUP(K645,'05_manager_mapping'!$A$5:$B$64,2), "Missing")</f>
        <v>Emily Olsson</v>
      </c>
      <c r="M645" t="str">
        <f>IFERROR(_xlfn.XLOOKUP('01_raw_data'!L648,'06_location_master'!$B$5:$B$60,'06_location_master'!$C$5:$C$60), "Missing Location")</f>
        <v>Missing Location</v>
      </c>
      <c r="N645" t="str">
        <f>IFERROR(_xlfn.XLOOKUP(M645,'06_location_master'!$C$5:$C$60,'06_location_master'!$D$5:$D$60), "Missing Country")</f>
        <v>Missing Country</v>
      </c>
      <c r="O645" t="str">
        <f>IFERROR(_xlfn.XLOOKUP(M645,'06_location_master'!$C$5:$C$60,'06_location_master'!$E$5:$E$60), "Missing State")</f>
        <v>Missing State</v>
      </c>
      <c r="P645" s="17">
        <f>IFERROR(--'01_raw_data'!O648,"Missing Date")</f>
        <v>43006</v>
      </c>
      <c r="Q645" s="17" t="str">
        <f>IF(TRIM('01_raw_data'!P648)="","", IFERROR('01_raw_data'!P648, "check"))</f>
        <v/>
      </c>
      <c r="R645" t="str">
        <f>IFERROR(IF(OR(UPPER(TRIM('01_raw_data'!Q648))="A",UPPER(TRIM('01_raw_data'!Q648)="ACTVE"),UPPER(TRIM('01_raw_data'!Q648))="ACTIVE"), "Active", IF(OR(UPPER(TRIM('01_raw_data'!Q648)="INACTIVE"),UPPER(TRIM('01_raw_data'!Q648))="INACTVE"),"Inactive",IF(OR(UPPER(TRIM('01_raw_data'!Q648))="EXITED"), "Exited", IF(OR(UPPER(TRIM('01_raw_data'!Q648))="TERMINATED"), "Terminated", IF(OR(UPPER(TRIM('01_raw_data'!Q648))="LEFT"),"Left",IF(OR(UPPER(TRIM('01_raw_data'!Q648))="RESIGNED"),"Resigned")))))),"Check")</f>
        <v>Active</v>
      </c>
      <c r="S645" s="19">
        <f>IFERROR(IF(VALUE('01_raw_data'!R648)&gt;0,VALUE('01_raw_data'!R648),"Check"),"Check")</f>
        <v>132000</v>
      </c>
      <c r="T645" s="19">
        <f>IFERROR(IF(VALUE('01_raw_data'!S648)&gt;0, VALUE('01_raw_data'!S648), "Check"), "Check")</f>
        <v>13200</v>
      </c>
      <c r="U645">
        <f>IFERROR(VLOOKUP(UPPER(TRIM('01_raw_data'!T648)),'07_performance_master'!$A$5:$B$14,2,FALSE),"Check")</f>
        <v>4</v>
      </c>
      <c r="V645">
        <f>IFERROR(IF(VALUE('01_raw_data'!U648)&gt;0,VALUE('01_raw_data'!U648),"Check"),"Check")</f>
        <v>25</v>
      </c>
      <c r="W645">
        <f>IFERROR(IF(VALUE('01_raw_data'!V648)&gt;=0, VALUE('01_raw_data'!V648), "Check"), "Check")</f>
        <v>14</v>
      </c>
      <c r="X645">
        <f>IFERROR(IF(VALUE('01_raw_data'!W648)&gt;=0, VALUE('01_raw_data'!W648),"Check"), "Check")</f>
        <v>18</v>
      </c>
      <c r="Y645">
        <f>IFERROR(IF(AND(VALUE('01_raw_data'!X648)&gt;=0, VALUE('01_raw_data'!X648)&lt;=100), VALUE('01_raw_data'!X648), "Check"), "Check")</f>
        <v>89</v>
      </c>
      <c r="Z645" t="str">
        <f>IFERROR(IF(OR(UPPER(TRIM('01_raw_data'!Y648))="YES", UPPER(TRIM('01_raw_data'!Y648))="PROMOTED"),"Promoted", IF(OR(UPPER(TRIM('01_raw_data'!Y648))="NO",UPPER(TRIM('01_raw_data'!Y648))="NOT PROMOTED"), "Not Promoted", "Check")),"Check")</f>
        <v>Not Promoted</v>
      </c>
      <c r="AA645" t="str">
        <f>IFERROR(PROPER(TRIM('01_raw_data'!Z648)), "")</f>
        <v>High School</v>
      </c>
      <c r="AB645" t="str">
        <f>IFERROR(PROPER(TRIM('01_raw_data'!AA648)),"")</f>
        <v>Employee Referral</v>
      </c>
      <c r="AC645" t="str">
        <f>IFERROR(IF(UPPER(TRIM('01_raw_data'!AB648))="HYBRID","Hybrid",IF(OR(UPPER(TRIM('01_raw_data'!AB648))="REMOTE",UPPER(TRIM('01_raw_data'!AB648))="WFH",UPPER(TRIM('01_raw_data'!AB648))="WORK FROM HOME"),"Remote",IF(OR(UPPER(TRIM('01_raw_data'!AB648))="ONSITE",UPPER(TRIM('01_raw_data'!AB648))="ON-SITE",UPPER(TRIM('01_raw_data'!AB648))="OFFICE"),"Office"))),"Check")</f>
        <v>Hybrid</v>
      </c>
      <c r="AD645" t="str">
        <f>IFERROR(VLOOKUP(UPPER(TRIM('01_raw_data'!AC648)),'09_cost_center'!$A$5:$E$19,1,FALSE), "Check")</f>
        <v>EU-CC503</v>
      </c>
      <c r="AE645" t="str">
        <f>IFERROR(IF(OR(UPPER(TRIM('01_raw_data'!AD648))="CONTRACT", UPPER(TRIM('01_raw_data'!AD648))="CONTRACTOR"), "Contract", IF(OR(PROPER(TRIM('01_raw_data'!AD648))="FTE", UPPER(TRIM('01_raw_data'!AD648))="FULL TIME", UPPER(TRIM('01_raw_data'!AD648))="FULL-TIME"), "Full Time", IF(OR(UPPER(TRIM('01_raw_data'!AD648))="INTERN", UPPER(TRIM('01_raw_data'!AD648))="INTERNSHIP"), "Intern", IF(OR(UPPER(TRIM('01_raw_data'!AD648))="PART TIME", UPPER(TRIM('01_raw_data'!AD648))="PART-TIME"), "Part Time")))), "Check")</f>
        <v>Full Time</v>
      </c>
      <c r="AF645">
        <f>IFERROR(IF(AND(VALUE('01_raw_data'!AE648)&gt;=0,VALUE('01_raw_data'!AE648)&lt;=100), VALUE('01_raw_data'!AE648), "Check"), "Check")</f>
        <v>74.400000000000006</v>
      </c>
    </row>
    <row r="646" spans="1:32" x14ac:dyDescent="0.2">
      <c r="A646" t="str">
        <f>"E"&amp;TEXT(VALUE(SUBSTITUTE(UPPER(TRIM('01_raw_data'!A649)),"E","")),"0000")</f>
        <v>E0645</v>
      </c>
      <c r="B646" t="str">
        <f>IF('01_raw_data'!B649="", "", PROPER(TRIM('01_raw_data'!B649)))</f>
        <v>Erik Wagner</v>
      </c>
      <c r="C646" t="str">
        <f>_xlfn.XLOOKUP(PROPER(TRIM('01_raw_data'!C649)),'03_lookups'!$A$4:$A$9,'03_lookups'!$B$4:$B$9,"Needs Review")</f>
        <v>Female</v>
      </c>
      <c r="D646">
        <f>VALUE('01_raw_data'!D649)</f>
        <v>55</v>
      </c>
      <c r="E646" s="17" t="str">
        <f>IF(OR('01_raw_data'!E649="", LOWER(TRIM('01_raw_data'!E649))="not available"), "Missing", '01_raw_data'!E649)</f>
        <v>1971/06/08</v>
      </c>
      <c r="F646" t="str">
        <f t="shared" si="10"/>
        <v>Needs Review</v>
      </c>
      <c r="G646" t="str">
        <f>_xlfn.XLOOKUP(UPPER(TRIM('01_raw_data'!F649)),'04_departments'!A649:A704,'04_departments'!C649:C704,"Needs Review")</f>
        <v>Needs Review</v>
      </c>
      <c r="H646" t="str">
        <f>_xlfn.XLOOKUP('01_clean_data'!G646, '04_departments'!$C$5:$C$60,'04_departments'!$D$5:$D$60,"Needs Review")</f>
        <v>Needs Review</v>
      </c>
      <c r="I646" t="str">
        <f>PROPER(TRIM('01_raw_data'!H649))</f>
        <v>Data Scientist</v>
      </c>
      <c r="J646" t="str">
        <f>IFERROR(UPPER('01_raw_data'!I649), "")</f>
        <v xml:space="preserve"> L3 </v>
      </c>
      <c r="K646" t="str">
        <f>IFERROR(UPPER('01_raw_data'!J649), "")</f>
        <v>M058</v>
      </c>
      <c r="L646" t="str">
        <f>IFERROR(VLOOKUP(K646,'05_manager_mapping'!$A$5:$B$64,2), "Missing")</f>
        <v>Lukas Esposito</v>
      </c>
      <c r="M646" t="str">
        <f>IFERROR(_xlfn.XLOOKUP('01_raw_data'!L649,'06_location_master'!$B$5:$B$60,'06_location_master'!$C$5:$C$60), "Missing Location")</f>
        <v>Munich</v>
      </c>
      <c r="N646" t="str">
        <f>IFERROR(_xlfn.XLOOKUP(M646,'06_location_master'!$C$5:$C$60,'06_location_master'!$D$5:$D$60), "Missing Country")</f>
        <v>Germany</v>
      </c>
      <c r="O646" t="str">
        <f>IFERROR(_xlfn.XLOOKUP(M646,'06_location_master'!$C$5:$C$60,'06_location_master'!$E$5:$E$60), "Missing State")</f>
        <v>Bavaria</v>
      </c>
      <c r="P646" s="17">
        <f>IFERROR(--'01_raw_data'!O649,"Missing Date")</f>
        <v>43742</v>
      </c>
      <c r="Q646" s="17" t="str">
        <f>IF(TRIM('01_raw_data'!P649)="","", IFERROR('01_raw_data'!P649, "check"))</f>
        <v/>
      </c>
      <c r="R646" t="str">
        <f>IFERROR(IF(OR(UPPER(TRIM('01_raw_data'!Q649))="A",UPPER(TRIM('01_raw_data'!Q649)="ACTVE"),UPPER(TRIM('01_raw_data'!Q649))="ACTIVE"), "Active", IF(OR(UPPER(TRIM('01_raw_data'!Q649)="INACTIVE"),UPPER(TRIM('01_raw_data'!Q649))="INACTVE"),"Inactive",IF(OR(UPPER(TRIM('01_raw_data'!Q649))="EXITED"), "Exited", IF(OR(UPPER(TRIM('01_raw_data'!Q649))="TERMINATED"), "Terminated", IF(OR(UPPER(TRIM('01_raw_data'!Q649))="LEFT"),"Left",IF(OR(UPPER(TRIM('01_raw_data'!Q649))="RESIGNED"),"Resigned")))))),"Check")</f>
        <v>Active</v>
      </c>
      <c r="S646" s="19">
        <f>IFERROR(IF(VALUE('01_raw_data'!R649)&gt;0,VALUE('01_raw_data'!R649),"Check"),"Check")</f>
        <v>95000</v>
      </c>
      <c r="T646" s="19">
        <f>IFERROR(IF(VALUE('01_raw_data'!S649)&gt;0, VALUE('01_raw_data'!S649), "Check"), "Check")</f>
        <v>13300</v>
      </c>
      <c r="U646">
        <f>IFERROR(VLOOKUP(UPPER(TRIM('01_raw_data'!T649)),'07_performance_master'!$A$5:$B$14,2,FALSE),"Check")</f>
        <v>5</v>
      </c>
      <c r="V646">
        <f>IFERROR(IF(VALUE('01_raw_data'!U649)&gt;0,VALUE('01_raw_data'!U649),"Check"),"Check")</f>
        <v>37</v>
      </c>
      <c r="W646">
        <f>IFERROR(IF(VALUE('01_raw_data'!V649)&gt;=0, VALUE('01_raw_data'!V649), "Check"), "Check")</f>
        <v>7</v>
      </c>
      <c r="X646">
        <f>IFERROR(IF(VALUE('01_raw_data'!W649)&gt;=0, VALUE('01_raw_data'!W649),"Check"), "Check")</f>
        <v>2</v>
      </c>
      <c r="Y646">
        <f>IFERROR(IF(AND(VALUE('01_raw_data'!X649)&gt;=0, VALUE('01_raw_data'!X649)&lt;=100), VALUE('01_raw_data'!X649), "Check"), "Check")</f>
        <v>88</v>
      </c>
      <c r="Z646" t="str">
        <f>IFERROR(IF(OR(UPPER(TRIM('01_raw_data'!Y649))="YES", UPPER(TRIM('01_raw_data'!Y649))="PROMOTED"),"Promoted", IF(OR(UPPER(TRIM('01_raw_data'!Y649))="NO",UPPER(TRIM('01_raw_data'!Y649))="NOT PROMOTED"), "Not Promoted", "Check")),"Check")</f>
        <v>Not Promoted</v>
      </c>
      <c r="AA646" t="str">
        <f>IFERROR(PROPER(TRIM('01_raw_data'!Z649)), "")</f>
        <v>Master'S</v>
      </c>
      <c r="AB646" t="str">
        <f>IFERROR(PROPER(TRIM('01_raw_data'!AA649)),"")</f>
        <v>Employee Referral</v>
      </c>
      <c r="AC646" t="str">
        <f>IFERROR(IF(UPPER(TRIM('01_raw_data'!AB649))="HYBRID","Hybrid",IF(OR(UPPER(TRIM('01_raw_data'!AB649))="REMOTE",UPPER(TRIM('01_raw_data'!AB649))="WFH",UPPER(TRIM('01_raw_data'!AB649))="WORK FROM HOME"),"Remote",IF(OR(UPPER(TRIM('01_raw_data'!AB649))="ONSITE",UPPER(TRIM('01_raw_data'!AB649))="ON-SITE",UPPER(TRIM('01_raw_data'!AB649))="OFFICE"),"Office"))),"Check")</f>
        <v>Hybrid</v>
      </c>
      <c r="AD646" t="str">
        <f>IFERROR(VLOOKUP(UPPER(TRIM('01_raw_data'!AC649)),'09_cost_center'!$A$5:$E$19,1,FALSE), "Check")</f>
        <v>EU-CC103</v>
      </c>
      <c r="AE646" t="str">
        <f>IFERROR(IF(OR(UPPER(TRIM('01_raw_data'!AD649))="CONTRACT", UPPER(TRIM('01_raw_data'!AD649))="CONTRACTOR"), "Contract", IF(OR(PROPER(TRIM('01_raw_data'!AD649))="FTE", UPPER(TRIM('01_raw_data'!AD649))="FULL TIME", UPPER(TRIM('01_raw_data'!AD649))="FULL-TIME"), "Full Time", IF(OR(UPPER(TRIM('01_raw_data'!AD649))="INTERN", UPPER(TRIM('01_raw_data'!AD649))="INTERNSHIP"), "Intern", IF(OR(UPPER(TRIM('01_raw_data'!AD649))="PART TIME", UPPER(TRIM('01_raw_data'!AD649))="PART-TIME"), "Part Time")))), "Check")</f>
        <v>Full Time</v>
      </c>
      <c r="AF646">
        <f>IFERROR(IF(AND(VALUE('01_raw_data'!AE649)&gt;=0,VALUE('01_raw_data'!AE649)&lt;=100), VALUE('01_raw_data'!AE649), "Check"), "Check")</f>
        <v>94</v>
      </c>
    </row>
    <row r="647" spans="1:32" x14ac:dyDescent="0.2">
      <c r="A647" t="str">
        <f>"E"&amp;TEXT(VALUE(SUBSTITUTE(UPPER(TRIM('01_raw_data'!A650)),"E","")),"0000")</f>
        <v>E0646</v>
      </c>
      <c r="B647" t="str">
        <f>IF('01_raw_data'!B650="", "", PROPER(TRIM('01_raw_data'!B650)))</f>
        <v>Mia Perez</v>
      </c>
      <c r="C647" t="str">
        <f>_xlfn.XLOOKUP(PROPER(TRIM('01_raw_data'!C650)),'03_lookups'!$A$4:$A$9,'03_lookups'!$B$4:$B$9,"Needs Review")</f>
        <v>Female</v>
      </c>
      <c r="D647">
        <f>VALUE('01_raw_data'!D650)</f>
        <v>58</v>
      </c>
      <c r="E647" s="17">
        <f>IF(OR('01_raw_data'!E650="", LOWER(TRIM('01_raw_data'!E650))="not available"), "Missing", '01_raw_data'!E650)</f>
        <v>24857</v>
      </c>
      <c r="F647" t="str">
        <f t="shared" si="10"/>
        <v>Valid</v>
      </c>
      <c r="G647" t="str">
        <f>_xlfn.XLOOKUP(UPPER(TRIM('01_raw_data'!F650)),'04_departments'!A650:A705,'04_departments'!C650:C705,"Needs Review")</f>
        <v>Needs Review</v>
      </c>
      <c r="H647" t="str">
        <f>_xlfn.XLOOKUP('01_clean_data'!G647, '04_departments'!$C$5:$C$60,'04_departments'!$D$5:$D$60,"Needs Review")</f>
        <v>Needs Review</v>
      </c>
      <c r="I647" t="str">
        <f>PROPER(TRIM('01_raw_data'!H650))</f>
        <v>Senior Software Engineer</v>
      </c>
      <c r="J647" t="str">
        <f>IFERROR(UPPER('01_raw_data'!I650), "")</f>
        <v>L2</v>
      </c>
      <c r="K647" t="str">
        <f>IFERROR(UPPER('01_raw_data'!J650), "")</f>
        <v>M044</v>
      </c>
      <c r="L647" t="str">
        <f>IFERROR(VLOOKUP(K647,'05_manager_mapping'!$A$5:$B$64,2), "Missing")</f>
        <v>Sophia Russo</v>
      </c>
      <c r="M647" t="str">
        <f>IFERROR(_xlfn.XLOOKUP('01_raw_data'!L650,'06_location_master'!$B$5:$B$60,'06_location_master'!$C$5:$C$60), "Missing Location")</f>
        <v>Missing Location</v>
      </c>
      <c r="N647" t="str">
        <f>IFERROR(_xlfn.XLOOKUP(M647,'06_location_master'!$C$5:$C$60,'06_location_master'!$D$5:$D$60), "Missing Country")</f>
        <v>Missing Country</v>
      </c>
      <c r="O647" t="str">
        <f>IFERROR(_xlfn.XLOOKUP(M647,'06_location_master'!$C$5:$C$60,'06_location_master'!$E$5:$E$60), "Missing State")</f>
        <v>Missing State</v>
      </c>
      <c r="P647" s="17">
        <f>IFERROR(--'01_raw_data'!O650,"Missing Date")</f>
        <v>43849</v>
      </c>
      <c r="Q647" s="17">
        <f>IF(TRIM('01_raw_data'!P650)="","", IFERROR('01_raw_data'!P650, "check"))</f>
        <v>45607</v>
      </c>
      <c r="R647" t="str">
        <f>IFERROR(IF(OR(UPPER(TRIM('01_raw_data'!Q650))="A",UPPER(TRIM('01_raw_data'!Q650)="ACTVE"),UPPER(TRIM('01_raw_data'!Q650))="ACTIVE"), "Active", IF(OR(UPPER(TRIM('01_raw_data'!Q650)="INACTIVE"),UPPER(TRIM('01_raw_data'!Q650))="INACTVE"),"Inactive",IF(OR(UPPER(TRIM('01_raw_data'!Q650))="EXITED"), "Exited", IF(OR(UPPER(TRIM('01_raw_data'!Q650))="TERMINATED"), "Terminated", IF(OR(UPPER(TRIM('01_raw_data'!Q650))="LEFT"),"Left",IF(OR(UPPER(TRIM('01_raw_data'!Q650))="RESIGNED"),"Resigned")))))),"Check")</f>
        <v>Exited</v>
      </c>
      <c r="S647" s="19">
        <f>IFERROR(IF(VALUE('01_raw_data'!R650)&gt;0,VALUE('01_raw_data'!R650),"Check"),"Check")</f>
        <v>49000</v>
      </c>
      <c r="T647" s="19">
        <f>IFERROR(IF(VALUE('01_raw_data'!S650)&gt;0, VALUE('01_raw_data'!S650), "Check"), "Check")</f>
        <v>1000</v>
      </c>
      <c r="U647">
        <f>IFERROR(VLOOKUP(UPPER(TRIM('01_raw_data'!T650)),'07_performance_master'!$A$5:$B$14,2,FALSE),"Check")</f>
        <v>2</v>
      </c>
      <c r="V647">
        <f>IFERROR(IF(VALUE('01_raw_data'!U650)&gt;0,VALUE('01_raw_data'!U650),"Check"),"Check")</f>
        <v>18</v>
      </c>
      <c r="W647">
        <f>IFERROR(IF(VALUE('01_raw_data'!V650)&gt;=0, VALUE('01_raw_data'!V650), "Check"), "Check")</f>
        <v>12</v>
      </c>
      <c r="X647">
        <f>IFERROR(IF(VALUE('01_raw_data'!W650)&gt;=0, VALUE('01_raw_data'!W650),"Check"), "Check")</f>
        <v>12</v>
      </c>
      <c r="Y647">
        <f>IFERROR(IF(AND(VALUE('01_raw_data'!X650)&gt;=0, VALUE('01_raw_data'!X650)&lt;=100), VALUE('01_raw_data'!X650), "Check"), "Check")</f>
        <v>59</v>
      </c>
      <c r="Z647" t="str">
        <f>IFERROR(IF(OR(UPPER(TRIM('01_raw_data'!Y650))="YES", UPPER(TRIM('01_raw_data'!Y650))="PROMOTED"),"Promoted", IF(OR(UPPER(TRIM('01_raw_data'!Y650))="NO",UPPER(TRIM('01_raw_data'!Y650))="NOT PROMOTED"), "Not Promoted", "Check")),"Check")</f>
        <v>Not Promoted</v>
      </c>
      <c r="AA647" t="str">
        <f>IFERROR(PROPER(TRIM('01_raw_data'!Z650)), "")</f>
        <v>Bachelor'S</v>
      </c>
      <c r="AB647" t="str">
        <f>IFERROR(PROPER(TRIM('01_raw_data'!AA650)),"")</f>
        <v>Employee Referral</v>
      </c>
      <c r="AC647" t="str">
        <f>IFERROR(IF(UPPER(TRIM('01_raw_data'!AB650))="HYBRID","Hybrid",IF(OR(UPPER(TRIM('01_raw_data'!AB650))="REMOTE",UPPER(TRIM('01_raw_data'!AB650))="WFH",UPPER(TRIM('01_raw_data'!AB650))="WORK FROM HOME"),"Remote",IF(OR(UPPER(TRIM('01_raw_data'!AB650))="ONSITE",UPPER(TRIM('01_raw_data'!AB650))="ON-SITE",UPPER(TRIM('01_raw_data'!AB650))="OFFICE"),"Office"))),"Check")</f>
        <v>Office</v>
      </c>
      <c r="AD647" t="str">
        <f>IFERROR(VLOOKUP(UPPER(TRIM('01_raw_data'!AC650)),'09_cost_center'!$A$5:$E$19,1,FALSE), "Check")</f>
        <v>EU-CC101</v>
      </c>
      <c r="AE647" t="str">
        <f>IFERROR(IF(OR(UPPER(TRIM('01_raw_data'!AD650))="CONTRACT", UPPER(TRIM('01_raw_data'!AD650))="CONTRACTOR"), "Contract", IF(OR(PROPER(TRIM('01_raw_data'!AD650))="FTE", UPPER(TRIM('01_raw_data'!AD650))="FULL TIME", UPPER(TRIM('01_raw_data'!AD650))="FULL-TIME"), "Full Time", IF(OR(UPPER(TRIM('01_raw_data'!AD650))="INTERN", UPPER(TRIM('01_raw_data'!AD650))="INTERNSHIP"), "Intern", IF(OR(UPPER(TRIM('01_raw_data'!AD650))="PART TIME", UPPER(TRIM('01_raw_data'!AD650))="PART-TIME"), "Part Time")))), "Check")</f>
        <v>Part Time</v>
      </c>
      <c r="AF647">
        <f>IFERROR(IF(AND(VALUE('01_raw_data'!AE650)&gt;=0,VALUE('01_raw_data'!AE650)&lt;=100), VALUE('01_raw_data'!AE650), "Check"), "Check")</f>
        <v>47.1</v>
      </c>
    </row>
    <row r="648" spans="1:32" x14ac:dyDescent="0.2">
      <c r="A648" t="str">
        <f>"E"&amp;TEXT(VALUE(SUBSTITUTE(UPPER(TRIM('01_raw_data'!A651)),"E","")),"0000")</f>
        <v>E0647</v>
      </c>
      <c r="B648" t="str">
        <f>IF('01_raw_data'!B651="", "", PROPER(TRIM('01_raw_data'!B651)))</f>
        <v>Noor Wagner</v>
      </c>
      <c r="C648" t="str">
        <f>_xlfn.XLOOKUP(PROPER(TRIM('01_raw_data'!C651)),'03_lookups'!$A$4:$A$9,'03_lookups'!$B$4:$B$9,"Needs Review")</f>
        <v>Female</v>
      </c>
      <c r="D648">
        <f>VALUE('01_raw_data'!D651)</f>
        <v>48</v>
      </c>
      <c r="E648" s="17">
        <f>IF(OR('01_raw_data'!E651="", LOWER(TRIM('01_raw_data'!E651))="not available"), "Missing", '01_raw_data'!E651)</f>
        <v>28634</v>
      </c>
      <c r="F648" t="str">
        <f t="shared" si="10"/>
        <v>Valid</v>
      </c>
      <c r="G648" t="str">
        <f>_xlfn.XLOOKUP(UPPER(TRIM('01_raw_data'!F651)),'04_departments'!A651:A706,'04_departments'!C651:C706,"Needs Review")</f>
        <v>Needs Review</v>
      </c>
      <c r="H648" t="str">
        <f>_xlfn.XLOOKUP('01_clean_data'!G648, '04_departments'!$C$5:$C$60,'04_departments'!$D$5:$D$60,"Needs Review")</f>
        <v>Needs Review</v>
      </c>
      <c r="I648" t="str">
        <f>PROPER(TRIM('01_raw_data'!H651))</f>
        <v>Process Lead</v>
      </c>
      <c r="J648" t="str">
        <f>IFERROR(UPPER('01_raw_data'!I651), "")</f>
        <v>L3</v>
      </c>
      <c r="K648" t="str">
        <f>IFERROR(UPPER('01_raw_data'!J651), "")</f>
        <v>M010</v>
      </c>
      <c r="L648" t="str">
        <f>IFERROR(VLOOKUP(K648,'05_manager_mapping'!$A$5:$B$64,2), "Missing")</f>
        <v>Lotte Muller</v>
      </c>
      <c r="M648" t="str">
        <f>IFERROR(_xlfn.XLOOKUP('01_raw_data'!L651,'06_location_master'!$B$5:$B$60,'06_location_master'!$C$5:$C$60), "Missing Location")</f>
        <v>Amsterdam</v>
      </c>
      <c r="N648" t="str">
        <f>IFERROR(_xlfn.XLOOKUP(M648,'06_location_master'!$C$5:$C$60,'06_location_master'!$D$5:$D$60), "Missing Country")</f>
        <v>Netherlands</v>
      </c>
      <c r="O648" t="str">
        <f>IFERROR(_xlfn.XLOOKUP(M648,'06_location_master'!$C$5:$C$60,'06_location_master'!$E$5:$E$60), "Missing State")</f>
        <v>North Holland</v>
      </c>
      <c r="P648" s="17">
        <f>IFERROR(--'01_raw_data'!O651,"Missing Date")</f>
        <v>44403</v>
      </c>
      <c r="Q648" s="17" t="str">
        <f>IF(TRIM('01_raw_data'!P651)="","", IFERROR('01_raw_data'!P651, "check"))</f>
        <v/>
      </c>
      <c r="R648" t="str">
        <f>IFERROR(IF(OR(UPPER(TRIM('01_raw_data'!Q651))="A",UPPER(TRIM('01_raw_data'!Q651)="ACTVE"),UPPER(TRIM('01_raw_data'!Q651))="ACTIVE"), "Active", IF(OR(UPPER(TRIM('01_raw_data'!Q651)="INACTIVE"),UPPER(TRIM('01_raw_data'!Q651))="INACTVE"),"Inactive",IF(OR(UPPER(TRIM('01_raw_data'!Q651))="EXITED"), "Exited", IF(OR(UPPER(TRIM('01_raw_data'!Q651))="TERMINATED"), "Terminated", IF(OR(UPPER(TRIM('01_raw_data'!Q651))="LEFT"),"Left",IF(OR(UPPER(TRIM('01_raw_data'!Q651))="RESIGNED"),"Resigned")))))),"Check")</f>
        <v>Active</v>
      </c>
      <c r="S648" s="19">
        <f>IFERROR(IF(VALUE('01_raw_data'!R651)&gt;0,VALUE('01_raw_data'!R651),"Check"),"Check")</f>
        <v>81000</v>
      </c>
      <c r="T648" s="19">
        <f>IFERROR(IF(VALUE('01_raw_data'!S651)&gt;0, VALUE('01_raw_data'!S651), "Check"), "Check")</f>
        <v>1600</v>
      </c>
      <c r="U648">
        <f>IFERROR(VLOOKUP(UPPER(TRIM('01_raw_data'!T651)),'07_performance_master'!$A$5:$B$14,2,FALSE),"Check")</f>
        <v>2</v>
      </c>
      <c r="V648">
        <f>IFERROR(IF(VALUE('01_raw_data'!U651)&gt;0,VALUE('01_raw_data'!U651),"Check"),"Check")</f>
        <v>23</v>
      </c>
      <c r="W648">
        <f>IFERROR(IF(VALUE('01_raw_data'!V651)&gt;=0, VALUE('01_raw_data'!V651), "Check"), "Check")</f>
        <v>7</v>
      </c>
      <c r="X648">
        <f>IFERROR(IF(VALUE('01_raw_data'!W651)&gt;=0, VALUE('01_raw_data'!W651),"Check"), "Check")</f>
        <v>24</v>
      </c>
      <c r="Y648">
        <f>IFERROR(IF(AND(VALUE('01_raw_data'!X651)&gt;=0, VALUE('01_raw_data'!X651)&lt;=100), VALUE('01_raw_data'!X651), "Check"), "Check")</f>
        <v>33</v>
      </c>
      <c r="Z648" t="str">
        <f>IFERROR(IF(OR(UPPER(TRIM('01_raw_data'!Y651))="YES", UPPER(TRIM('01_raw_data'!Y651))="PROMOTED"),"Promoted", IF(OR(UPPER(TRIM('01_raw_data'!Y651))="NO",UPPER(TRIM('01_raw_data'!Y651))="NOT PROMOTED"), "Not Promoted", "Check")),"Check")</f>
        <v>Not Promoted</v>
      </c>
      <c r="AA648" t="str">
        <f>IFERROR(PROPER(TRIM('01_raw_data'!Z651)), "")</f>
        <v>Mba</v>
      </c>
      <c r="AB648" t="str">
        <f>IFERROR(PROPER(TRIM('01_raw_data'!AA651)),"")</f>
        <v>Linkedin</v>
      </c>
      <c r="AC648" t="str">
        <f>IFERROR(IF(UPPER(TRIM('01_raw_data'!AB651))="HYBRID","Hybrid",IF(OR(UPPER(TRIM('01_raw_data'!AB651))="REMOTE",UPPER(TRIM('01_raw_data'!AB651))="WFH",UPPER(TRIM('01_raw_data'!AB651))="WORK FROM HOME"),"Remote",IF(OR(UPPER(TRIM('01_raw_data'!AB651))="ONSITE",UPPER(TRIM('01_raw_data'!AB651))="ON-SITE",UPPER(TRIM('01_raw_data'!AB651))="OFFICE"),"Office"))),"Check")</f>
        <v>Hybrid</v>
      </c>
      <c r="AD648" t="str">
        <f>IFERROR(VLOOKUP(UPPER(TRIM('01_raw_data'!AC651)),'09_cost_center'!$A$5:$E$19,1,FALSE), "Check")</f>
        <v>EU-CC401</v>
      </c>
      <c r="AE648" t="str">
        <f>IFERROR(IF(OR(UPPER(TRIM('01_raw_data'!AD651))="CONTRACT", UPPER(TRIM('01_raw_data'!AD651))="CONTRACTOR"), "Contract", IF(OR(PROPER(TRIM('01_raw_data'!AD651))="FTE", UPPER(TRIM('01_raw_data'!AD651))="FULL TIME", UPPER(TRIM('01_raw_data'!AD651))="FULL-TIME"), "Full Time", IF(OR(UPPER(TRIM('01_raw_data'!AD651))="INTERN", UPPER(TRIM('01_raw_data'!AD651))="INTERNSHIP"), "Intern", IF(OR(UPPER(TRIM('01_raw_data'!AD651))="PART TIME", UPPER(TRIM('01_raw_data'!AD651))="PART-TIME"), "Part Time")))), "Check")</f>
        <v>Full Time</v>
      </c>
      <c r="AF648">
        <f>IFERROR(IF(AND(VALUE('01_raw_data'!AE651)&gt;=0,VALUE('01_raw_data'!AE651)&lt;=100), VALUE('01_raw_data'!AE651), "Check"), "Check")</f>
        <v>35.299999999999997</v>
      </c>
    </row>
    <row r="649" spans="1:32" x14ac:dyDescent="0.2">
      <c r="A649" t="str">
        <f>"E"&amp;TEXT(VALUE(SUBSTITUTE(UPPER(TRIM('01_raw_data'!A652)),"E","")),"0000")</f>
        <v>E0648</v>
      </c>
      <c r="B649" t="str">
        <f>IF('01_raw_data'!B652="", "", PROPER(TRIM('01_raw_data'!B652)))</f>
        <v>Maria Rossi</v>
      </c>
      <c r="C649" t="str">
        <f>_xlfn.XLOOKUP(PROPER(TRIM('01_raw_data'!C652)),'03_lookups'!$A$4:$A$9,'03_lookups'!$B$4:$B$9,"Needs Review")</f>
        <v>Female</v>
      </c>
      <c r="D649">
        <f>VALUE('01_raw_data'!D652)</f>
        <v>27</v>
      </c>
      <c r="E649" s="17">
        <f>IF(OR('01_raw_data'!E652="", LOWER(TRIM('01_raw_data'!E652))="not available"), "Missing", '01_raw_data'!E652)</f>
        <v>36312</v>
      </c>
      <c r="F649" t="str">
        <f t="shared" si="10"/>
        <v>Valid</v>
      </c>
      <c r="G649" t="str">
        <f>_xlfn.XLOOKUP(UPPER(TRIM('01_raw_data'!F652)),'04_departments'!A652:A707,'04_departments'!C652:C707,"Needs Review")</f>
        <v>Needs Review</v>
      </c>
      <c r="H649" t="str">
        <f>_xlfn.XLOOKUP('01_clean_data'!G649, '04_departments'!$C$5:$C$60,'04_departments'!$D$5:$D$60,"Needs Review")</f>
        <v>Needs Review</v>
      </c>
      <c r="I649" t="str">
        <f>PROPER(TRIM('01_raw_data'!H652))</f>
        <v>Account Executive</v>
      </c>
      <c r="J649" t="str">
        <f>IFERROR(UPPER('01_raw_data'!I652), "")</f>
        <v>L4</v>
      </c>
      <c r="K649" t="str">
        <f>IFERROR(UPPER('01_raw_data'!J652), "")</f>
        <v>M023</v>
      </c>
      <c r="L649" t="str">
        <f>IFERROR(VLOOKUP(K649,'05_manager_mapping'!$A$5:$B$64,2), "Missing")</f>
        <v>Alice Greco</v>
      </c>
      <c r="M649" t="str">
        <f>IFERROR(_xlfn.XLOOKUP('01_raw_data'!L652,'06_location_master'!$B$5:$B$60,'06_location_master'!$C$5:$C$60), "Missing Location")</f>
        <v>Missing Location</v>
      </c>
      <c r="N649" t="str">
        <f>IFERROR(_xlfn.XLOOKUP(M649,'06_location_master'!$C$5:$C$60,'06_location_master'!$D$5:$D$60), "Missing Country")</f>
        <v>Missing Country</v>
      </c>
      <c r="O649" t="str">
        <f>IFERROR(_xlfn.XLOOKUP(M649,'06_location_master'!$C$5:$C$60,'06_location_master'!$E$5:$E$60), "Missing State")</f>
        <v>Missing State</v>
      </c>
      <c r="P649" s="17">
        <f>IFERROR(--'01_raw_data'!O652,"Missing Date")</f>
        <v>43549</v>
      </c>
      <c r="Q649" s="17" t="str">
        <f>IF(TRIM('01_raw_data'!P652)="","", IFERROR('01_raw_data'!P652, "check"))</f>
        <v/>
      </c>
      <c r="R649" t="str">
        <f>IFERROR(IF(OR(UPPER(TRIM('01_raw_data'!Q652))="A",UPPER(TRIM('01_raw_data'!Q652)="ACTVE"),UPPER(TRIM('01_raw_data'!Q652))="ACTIVE"), "Active", IF(OR(UPPER(TRIM('01_raw_data'!Q652)="INACTIVE"),UPPER(TRIM('01_raw_data'!Q652))="INACTVE"),"Inactive",IF(OR(UPPER(TRIM('01_raw_data'!Q652))="EXITED"), "Exited", IF(OR(UPPER(TRIM('01_raw_data'!Q652))="TERMINATED"), "Terminated", IF(OR(UPPER(TRIM('01_raw_data'!Q652))="LEFT"),"Left",IF(OR(UPPER(TRIM('01_raw_data'!Q652))="RESIGNED"),"Resigned")))))),"Check")</f>
        <v>Active</v>
      </c>
      <c r="S649" s="19">
        <f>IFERROR(IF(VALUE('01_raw_data'!R652)&gt;0,VALUE('01_raw_data'!R652),"Check"),"Check")</f>
        <v>85000</v>
      </c>
      <c r="T649" s="19">
        <f>IFERROR(IF(VALUE('01_raw_data'!S652)&gt;0, VALUE('01_raw_data'!S652), "Check"), "Check")</f>
        <v>4200</v>
      </c>
      <c r="U649">
        <f>IFERROR(VLOOKUP(UPPER(TRIM('01_raw_data'!T652)),'07_performance_master'!$A$5:$B$14,2,FALSE),"Check")</f>
        <v>3</v>
      </c>
      <c r="V649">
        <f>IFERROR(IF(VALUE('01_raw_data'!U652)&gt;0,VALUE('01_raw_data'!U652),"Check"),"Check")</f>
        <v>29</v>
      </c>
      <c r="W649">
        <f>IFERROR(IF(VALUE('01_raw_data'!V652)&gt;=0, VALUE('01_raw_data'!V652), "Check"), "Check")</f>
        <v>7</v>
      </c>
      <c r="X649">
        <f>IFERROR(IF(VALUE('01_raw_data'!W652)&gt;=0, VALUE('01_raw_data'!W652),"Check"), "Check")</f>
        <v>16</v>
      </c>
      <c r="Y649">
        <f>IFERROR(IF(AND(VALUE('01_raw_data'!X652)&gt;=0, VALUE('01_raw_data'!X652)&lt;=100), VALUE('01_raw_data'!X652), "Check"), "Check")</f>
        <v>77</v>
      </c>
      <c r="Z649" t="str">
        <f>IFERROR(IF(OR(UPPER(TRIM('01_raw_data'!Y652))="YES", UPPER(TRIM('01_raw_data'!Y652))="PROMOTED"),"Promoted", IF(OR(UPPER(TRIM('01_raw_data'!Y652))="NO",UPPER(TRIM('01_raw_data'!Y652))="NOT PROMOTED"), "Not Promoted", "Check")),"Check")</f>
        <v>Not Promoted</v>
      </c>
      <c r="AA649" t="str">
        <f>IFERROR(PROPER(TRIM('01_raw_data'!Z652)), "")</f>
        <v>Bachelor'S</v>
      </c>
      <c r="AB649" t="str">
        <f>IFERROR(PROPER(TRIM('01_raw_data'!AA652)),"")</f>
        <v>European Job Board</v>
      </c>
      <c r="AC649" t="str">
        <f>IFERROR(IF(UPPER(TRIM('01_raw_data'!AB652))="HYBRID","Hybrid",IF(OR(UPPER(TRIM('01_raw_data'!AB652))="REMOTE",UPPER(TRIM('01_raw_data'!AB652))="WFH",UPPER(TRIM('01_raw_data'!AB652))="WORK FROM HOME"),"Remote",IF(OR(UPPER(TRIM('01_raw_data'!AB652))="ONSITE",UPPER(TRIM('01_raw_data'!AB652))="ON-SITE",UPPER(TRIM('01_raw_data'!AB652))="OFFICE"),"Office"))),"Check")</f>
        <v>Hybrid</v>
      </c>
      <c r="AD649" t="str">
        <f>IFERROR(VLOOKUP(UPPER(TRIM('01_raw_data'!AC652)),'09_cost_center'!$A$5:$E$19,1,FALSE), "Check")</f>
        <v>EU-CC201</v>
      </c>
      <c r="AE649" t="str">
        <f>IFERROR(IF(OR(UPPER(TRIM('01_raw_data'!AD652))="CONTRACT", UPPER(TRIM('01_raw_data'!AD652))="CONTRACTOR"), "Contract", IF(OR(PROPER(TRIM('01_raw_data'!AD652))="FTE", UPPER(TRIM('01_raw_data'!AD652))="FULL TIME", UPPER(TRIM('01_raw_data'!AD652))="FULL-TIME"), "Full Time", IF(OR(UPPER(TRIM('01_raw_data'!AD652))="INTERN", UPPER(TRIM('01_raw_data'!AD652))="INTERNSHIP"), "Intern", IF(OR(UPPER(TRIM('01_raw_data'!AD652))="PART TIME", UPPER(TRIM('01_raw_data'!AD652))="PART-TIME"), "Part Time")))), "Check")</f>
        <v>Full Time</v>
      </c>
      <c r="AF649">
        <f>IFERROR(IF(AND(VALUE('01_raw_data'!AE652)&gt;=0,VALUE('01_raw_data'!AE652)&lt;=100), VALUE('01_raw_data'!AE652), "Check"), "Check")</f>
        <v>63.2</v>
      </c>
    </row>
    <row r="650" spans="1:32" x14ac:dyDescent="0.2">
      <c r="A650" t="str">
        <f>"E"&amp;TEXT(VALUE(SUBSTITUTE(UPPER(TRIM('01_raw_data'!A653)),"E","")),"0000")</f>
        <v>E0649</v>
      </c>
      <c r="B650" t="str">
        <f>IF('01_raw_data'!B653="", "", PROPER(TRIM('01_raw_data'!B653)))</f>
        <v>Marie Gustafsson</v>
      </c>
      <c r="C650" t="str">
        <f>_xlfn.XLOOKUP(PROPER(TRIM('01_raw_data'!C653)),'03_lookups'!$A$4:$A$9,'03_lookups'!$B$4:$B$9,"Needs Review")</f>
        <v>Male</v>
      </c>
      <c r="D650">
        <f>VALUE('01_raw_data'!D653)</f>
        <v>55</v>
      </c>
      <c r="E650" s="17">
        <f>IF(OR('01_raw_data'!E653="", LOWER(TRIM('01_raw_data'!E653))="not available"), "Missing", '01_raw_data'!E653)</f>
        <v>25963</v>
      </c>
      <c r="F650" t="str">
        <f t="shared" si="10"/>
        <v>Valid</v>
      </c>
      <c r="G650" t="str">
        <f>_xlfn.XLOOKUP(UPPER(TRIM('01_raw_data'!F653)),'04_departments'!A653:A708,'04_departments'!C653:C708,"Needs Review")</f>
        <v>Needs Review</v>
      </c>
      <c r="H650" t="str">
        <f>_xlfn.XLOOKUP('01_clean_data'!G650, '04_departments'!$C$5:$C$60,'04_departments'!$D$5:$D$60,"Needs Review")</f>
        <v>Needs Review</v>
      </c>
      <c r="I650" t="str">
        <f>PROPER(TRIM('01_raw_data'!H653))</f>
        <v>Data Analyst</v>
      </c>
      <c r="J650" t="str">
        <f>IFERROR(UPPER('01_raw_data'!I653), "")</f>
        <v xml:space="preserve"> L6 </v>
      </c>
      <c r="K650" t="str">
        <f>IFERROR(UPPER('01_raw_data'!J653), "")</f>
        <v>M020</v>
      </c>
      <c r="L650" t="str">
        <f>IFERROR(VLOOKUP(K650,'05_manager_mapping'!$A$5:$B$64,2), "Missing")</f>
        <v>Alessandro Lewandowski</v>
      </c>
      <c r="M650" t="str">
        <f>IFERROR(_xlfn.XLOOKUP('01_raw_data'!L653,'06_location_master'!$B$5:$B$60,'06_location_master'!$C$5:$C$60), "Missing Location")</f>
        <v>Hamburg</v>
      </c>
      <c r="N650" t="str">
        <f>IFERROR(_xlfn.XLOOKUP(M650,'06_location_master'!$C$5:$C$60,'06_location_master'!$D$5:$D$60), "Missing Country")</f>
        <v>Germany</v>
      </c>
      <c r="O650" t="str">
        <f>IFERROR(_xlfn.XLOOKUP(M650,'06_location_master'!$C$5:$C$60,'06_location_master'!$E$5:$E$60), "Missing State")</f>
        <v>Hamburg</v>
      </c>
      <c r="P650" s="17">
        <f>IFERROR(--'01_raw_data'!O653,"Missing Date")</f>
        <v>44819</v>
      </c>
      <c r="Q650" s="17" t="str">
        <f>IF(TRIM('01_raw_data'!P653)="","", IFERROR('01_raw_data'!P653, "check"))</f>
        <v/>
      </c>
      <c r="R650" t="str">
        <f>IFERROR(IF(OR(UPPER(TRIM('01_raw_data'!Q653))="A",UPPER(TRIM('01_raw_data'!Q653)="ACTVE"),UPPER(TRIM('01_raw_data'!Q653))="ACTIVE"), "Active", IF(OR(UPPER(TRIM('01_raw_data'!Q653)="INACTIVE"),UPPER(TRIM('01_raw_data'!Q653))="INACTVE"),"Inactive",IF(OR(UPPER(TRIM('01_raw_data'!Q653))="EXITED"), "Exited", IF(OR(UPPER(TRIM('01_raw_data'!Q653))="TERMINATED"), "Terminated", IF(OR(UPPER(TRIM('01_raw_data'!Q653))="LEFT"),"Left",IF(OR(UPPER(TRIM('01_raw_data'!Q653))="RESIGNED"),"Resigned")))))),"Check")</f>
        <v>Active</v>
      </c>
      <c r="S650" s="19">
        <f>IFERROR(IF(VALUE('01_raw_data'!R653)&gt;0,VALUE('01_raw_data'!R653),"Check"),"Check")</f>
        <v>172000</v>
      </c>
      <c r="T650" s="19">
        <f>IFERROR(IF(VALUE('01_raw_data'!S653)&gt;0, VALUE('01_raw_data'!S653), "Check"), "Check")</f>
        <v>10300</v>
      </c>
      <c r="U650">
        <f>IFERROR(VLOOKUP(UPPER(TRIM('01_raw_data'!T653)),'07_performance_master'!$A$5:$B$14,2,FALSE),"Check")</f>
        <v>3</v>
      </c>
      <c r="V650" t="str">
        <f>IFERROR(IF(VALUE('01_raw_data'!U653)&gt;0,VALUE('01_raw_data'!U653),"Check"),"Check")</f>
        <v>Check</v>
      </c>
      <c r="W650">
        <f>IFERROR(IF(VALUE('01_raw_data'!V653)&gt;=0, VALUE('01_raw_data'!V653), "Check"), "Check")</f>
        <v>3</v>
      </c>
      <c r="X650">
        <f>IFERROR(IF(VALUE('01_raw_data'!W653)&gt;=0, VALUE('01_raw_data'!W653),"Check"), "Check")</f>
        <v>11</v>
      </c>
      <c r="Y650">
        <f>IFERROR(IF(AND(VALUE('01_raw_data'!X653)&gt;=0, VALUE('01_raw_data'!X653)&lt;=100), VALUE('01_raw_data'!X653), "Check"), "Check")</f>
        <v>49</v>
      </c>
      <c r="Z650" t="str">
        <f>IFERROR(IF(OR(UPPER(TRIM('01_raw_data'!Y653))="YES", UPPER(TRIM('01_raw_data'!Y653))="PROMOTED"),"Promoted", IF(OR(UPPER(TRIM('01_raw_data'!Y653))="NO",UPPER(TRIM('01_raw_data'!Y653))="NOT PROMOTED"), "Not Promoted", "Check")),"Check")</f>
        <v>Not Promoted</v>
      </c>
      <c r="AA650" t="str">
        <f>IFERROR(PROPER(TRIM('01_raw_data'!Z653)), "")</f>
        <v>Bachelor'S</v>
      </c>
      <c r="AB650" t="str">
        <f>IFERROR(PROPER(TRIM('01_raw_data'!AA653)),"")</f>
        <v>University Hiring</v>
      </c>
      <c r="AC650" t="str">
        <f>IFERROR(IF(UPPER(TRIM('01_raw_data'!AB653))="HYBRID","Hybrid",IF(OR(UPPER(TRIM('01_raw_data'!AB653))="REMOTE",UPPER(TRIM('01_raw_data'!AB653))="WFH",UPPER(TRIM('01_raw_data'!AB653))="WORK FROM HOME"),"Remote",IF(OR(UPPER(TRIM('01_raw_data'!AB653))="ONSITE",UPPER(TRIM('01_raw_data'!AB653))="ON-SITE",UPPER(TRIM('01_raw_data'!AB653))="OFFICE"),"Office"))),"Check")</f>
        <v>Hybrid</v>
      </c>
      <c r="AD650" t="str">
        <f>IFERROR(VLOOKUP(UPPER(TRIM('01_raw_data'!AC653)),'09_cost_center'!$A$5:$E$19,1,FALSE), "Check")</f>
        <v>EU-CC103</v>
      </c>
      <c r="AE650" t="str">
        <f>IFERROR(IF(OR(UPPER(TRIM('01_raw_data'!AD653))="CONTRACT", UPPER(TRIM('01_raw_data'!AD653))="CONTRACTOR"), "Contract", IF(OR(PROPER(TRIM('01_raw_data'!AD653))="FTE", UPPER(TRIM('01_raw_data'!AD653))="FULL TIME", UPPER(TRIM('01_raw_data'!AD653))="FULL-TIME"), "Full Time", IF(OR(UPPER(TRIM('01_raw_data'!AD653))="INTERN", UPPER(TRIM('01_raw_data'!AD653))="INTERNSHIP"), "Intern", IF(OR(UPPER(TRIM('01_raw_data'!AD653))="PART TIME", UPPER(TRIM('01_raw_data'!AD653))="PART-TIME"), "Part Time")))), "Check")</f>
        <v>Full Time</v>
      </c>
      <c r="AF650">
        <f>IFERROR(IF(AND(VALUE('01_raw_data'!AE653)&gt;=0,VALUE('01_raw_data'!AE653)&lt;=100), VALUE('01_raw_data'!AE653), "Check"), "Check")</f>
        <v>58.6</v>
      </c>
    </row>
    <row r="651" spans="1:32" x14ac:dyDescent="0.2">
      <c r="A651" t="str">
        <f>"E"&amp;TEXT(VALUE(SUBSTITUTE(UPPER(TRIM('01_raw_data'!A654)),"E","")),"0000")</f>
        <v>E0650</v>
      </c>
      <c r="B651" t="str">
        <f>IF('01_raw_data'!B654="", "", PROPER(TRIM('01_raw_data'!B654)))</f>
        <v>Mia Evans</v>
      </c>
      <c r="C651" t="str">
        <f>_xlfn.XLOOKUP(PROPER(TRIM('01_raw_data'!C654)),'03_lookups'!$A$4:$A$9,'03_lookups'!$B$4:$B$9,"Needs Review")</f>
        <v>Male</v>
      </c>
      <c r="D651">
        <f>VALUE('01_raw_data'!D654)</f>
        <v>45</v>
      </c>
      <c r="E651" s="17">
        <f>IF(OR('01_raw_data'!E654="", LOWER(TRIM('01_raw_data'!E654))="not available"), "Missing", '01_raw_data'!E654)</f>
        <v>29520</v>
      </c>
      <c r="F651" t="str">
        <f t="shared" si="10"/>
        <v>Valid</v>
      </c>
      <c r="G651" t="str">
        <f>_xlfn.XLOOKUP(UPPER(TRIM('01_raw_data'!F654)),'04_departments'!A654:A709,'04_departments'!C654:C709,"Needs Review")</f>
        <v>Needs Review</v>
      </c>
      <c r="H651" t="str">
        <f>_xlfn.XLOOKUP('01_clean_data'!G651, '04_departments'!$C$5:$C$60,'04_departments'!$D$5:$D$60,"Needs Review")</f>
        <v>Needs Review</v>
      </c>
      <c r="I651" t="str">
        <f>PROPER(TRIM('01_raw_data'!H654))</f>
        <v>Hr Associate</v>
      </c>
      <c r="J651" t="str">
        <f>IFERROR(UPPER('01_raw_data'!I654), "")</f>
        <v xml:space="preserve"> L1 </v>
      </c>
      <c r="K651" t="str">
        <f>IFERROR(UPPER('01_raw_data'!J654), "")</f>
        <v>M052</v>
      </c>
      <c r="L651" t="str">
        <f>IFERROR(VLOOKUP(K651,'05_manager_mapping'!$A$5:$B$64,2), "Missing")</f>
        <v>Hugo Schulz</v>
      </c>
      <c r="M651" t="str">
        <f>IFERROR(_xlfn.XLOOKUP('01_raw_data'!L654,'06_location_master'!$B$5:$B$60,'06_location_master'!$C$5:$C$60), "Missing Location")</f>
        <v>Missing Location</v>
      </c>
      <c r="N651" t="str">
        <f>IFERROR(_xlfn.XLOOKUP(M651,'06_location_master'!$C$5:$C$60,'06_location_master'!$D$5:$D$60), "Missing Country")</f>
        <v>Missing Country</v>
      </c>
      <c r="O651" t="str">
        <f>IFERROR(_xlfn.XLOOKUP(M651,'06_location_master'!$C$5:$C$60,'06_location_master'!$E$5:$E$60), "Missing State")</f>
        <v>Missing State</v>
      </c>
      <c r="P651" s="17">
        <f>IFERROR(--'01_raw_data'!O654,"Missing Date")</f>
        <v>44618</v>
      </c>
      <c r="Q651" s="17" t="str">
        <f>IF(TRIM('01_raw_data'!P654)="","", IFERROR('01_raw_data'!P654, "check"))</f>
        <v/>
      </c>
      <c r="R651" t="str">
        <f>IFERROR(IF(OR(UPPER(TRIM('01_raw_data'!Q654))="A",UPPER(TRIM('01_raw_data'!Q654)="ACTVE"),UPPER(TRIM('01_raw_data'!Q654))="ACTIVE"), "Active", IF(OR(UPPER(TRIM('01_raw_data'!Q654)="INACTIVE"),UPPER(TRIM('01_raw_data'!Q654))="INACTVE"),"Inactive",IF(OR(UPPER(TRIM('01_raw_data'!Q654))="EXITED"), "Exited", IF(OR(UPPER(TRIM('01_raw_data'!Q654))="TERMINATED"), "Terminated", IF(OR(UPPER(TRIM('01_raw_data'!Q654))="LEFT"),"Left",IF(OR(UPPER(TRIM('01_raw_data'!Q654))="RESIGNED"),"Resigned")))))),"Check")</f>
        <v>Active</v>
      </c>
      <c r="S651" s="19">
        <f>IFERROR(IF(VALUE('01_raw_data'!R654)&gt;0,VALUE('01_raw_data'!R654),"Check"),"Check")</f>
        <v>39000</v>
      </c>
      <c r="T651" s="19">
        <f>IFERROR(IF(VALUE('01_raw_data'!S654)&gt;0, VALUE('01_raw_data'!S654), "Check"), "Check")</f>
        <v>5500</v>
      </c>
      <c r="U651">
        <f>IFERROR(VLOOKUP(UPPER(TRIM('01_raw_data'!T654)),'07_performance_master'!$A$5:$B$14,2,FALSE),"Check")</f>
        <v>5</v>
      </c>
      <c r="V651">
        <f>IFERROR(IF(VALUE('01_raw_data'!U654)&gt;0,VALUE('01_raw_data'!U654),"Check"),"Check")</f>
        <v>21</v>
      </c>
      <c r="W651">
        <f>IFERROR(IF(VALUE('01_raw_data'!V654)&gt;=0, VALUE('01_raw_data'!V654), "Check"), "Check")</f>
        <v>7</v>
      </c>
      <c r="X651">
        <f>IFERROR(IF(VALUE('01_raw_data'!W654)&gt;=0, VALUE('01_raw_data'!W654),"Check"), "Check")</f>
        <v>11</v>
      </c>
      <c r="Y651">
        <f>IFERROR(IF(AND(VALUE('01_raw_data'!X654)&gt;=0, VALUE('01_raw_data'!X654)&lt;=100), VALUE('01_raw_data'!X654), "Check"), "Check")</f>
        <v>98</v>
      </c>
      <c r="Z651" t="str">
        <f>IFERROR(IF(OR(UPPER(TRIM('01_raw_data'!Y654))="YES", UPPER(TRIM('01_raw_data'!Y654))="PROMOTED"),"Promoted", IF(OR(UPPER(TRIM('01_raw_data'!Y654))="NO",UPPER(TRIM('01_raw_data'!Y654))="NOT PROMOTED"), "Not Promoted", "Check")),"Check")</f>
        <v>Not Promoted</v>
      </c>
      <c r="AA651" t="str">
        <f>IFERROR(PROPER(TRIM('01_raw_data'!Z654)), "")</f>
        <v>Master'S</v>
      </c>
      <c r="AB651" t="str">
        <f>IFERROR(PROPER(TRIM('01_raw_data'!AA654)),"")</f>
        <v>Company Careers Page</v>
      </c>
      <c r="AC651" t="str">
        <f>IFERROR(IF(UPPER(TRIM('01_raw_data'!AB654))="HYBRID","Hybrid",IF(OR(UPPER(TRIM('01_raw_data'!AB654))="REMOTE",UPPER(TRIM('01_raw_data'!AB654))="WFH",UPPER(TRIM('01_raw_data'!AB654))="WORK FROM HOME"),"Remote",IF(OR(UPPER(TRIM('01_raw_data'!AB654))="ONSITE",UPPER(TRIM('01_raw_data'!AB654))="ON-SITE",UPPER(TRIM('01_raw_data'!AB654))="OFFICE"),"Office"))),"Check")</f>
        <v>Hybrid</v>
      </c>
      <c r="AD651" t="str">
        <f>IFERROR(VLOOKUP(UPPER(TRIM('01_raw_data'!AC654)),'09_cost_center'!$A$5:$E$19,1,FALSE), "Check")</f>
        <v>EU-CC302</v>
      </c>
      <c r="AE651" t="str">
        <f>IFERROR(IF(OR(UPPER(TRIM('01_raw_data'!AD654))="CONTRACT", UPPER(TRIM('01_raw_data'!AD654))="CONTRACTOR"), "Contract", IF(OR(PROPER(TRIM('01_raw_data'!AD654))="FTE", UPPER(TRIM('01_raw_data'!AD654))="FULL TIME", UPPER(TRIM('01_raw_data'!AD654))="FULL-TIME"), "Full Time", IF(OR(UPPER(TRIM('01_raw_data'!AD654))="INTERN", UPPER(TRIM('01_raw_data'!AD654))="INTERNSHIP"), "Intern", IF(OR(UPPER(TRIM('01_raw_data'!AD654))="PART TIME", UPPER(TRIM('01_raw_data'!AD654))="PART-TIME"), "Part Time")))), "Check")</f>
        <v>Full Time</v>
      </c>
      <c r="AF651">
        <f>IFERROR(IF(AND(VALUE('01_raw_data'!AE654)&gt;=0,VALUE('01_raw_data'!AE654)&lt;=100), VALUE('01_raw_data'!AE654), "Check"), "Check")</f>
        <v>89</v>
      </c>
    </row>
    <row r="652" spans="1:32" x14ac:dyDescent="0.2">
      <c r="A652" t="str">
        <f>"E"&amp;TEXT(VALUE(SUBSTITUTE(UPPER(TRIM('01_raw_data'!A655)),"E","")),"0000")</f>
        <v>E0651</v>
      </c>
      <c r="B652" t="str">
        <f>IF('01_raw_data'!B655="", "", PROPER(TRIM('01_raw_data'!B655)))</f>
        <v>Natalia Fernandes</v>
      </c>
      <c r="C652" t="str">
        <f>_xlfn.XLOOKUP(PROPER(TRIM('01_raw_data'!C655)),'03_lookups'!$A$4:$A$9,'03_lookups'!$B$4:$B$9,"Needs Review")</f>
        <v>Female</v>
      </c>
      <c r="D652">
        <f>VALUE('01_raw_data'!D655)</f>
        <v>57</v>
      </c>
      <c r="E652" s="17">
        <f>IF(OR('01_raw_data'!E655="", LOWER(TRIM('01_raw_data'!E655))="not available"), "Missing", '01_raw_data'!E655)</f>
        <v>25040</v>
      </c>
      <c r="F652" t="str">
        <f t="shared" si="10"/>
        <v>Valid</v>
      </c>
      <c r="G652" t="str">
        <f>_xlfn.XLOOKUP(UPPER(TRIM('01_raw_data'!F655)),'04_departments'!A655:A710,'04_departments'!C655:C710,"Needs Review")</f>
        <v>Needs Review</v>
      </c>
      <c r="H652" t="str">
        <f>_xlfn.XLOOKUP('01_clean_data'!G652, '04_departments'!$C$5:$C$60,'04_departments'!$D$5:$D$60,"Needs Review")</f>
        <v>Needs Review</v>
      </c>
      <c r="I652" t="str">
        <f>PROPER(TRIM('01_raw_data'!H655))</f>
        <v>Campaign Manager</v>
      </c>
      <c r="J652" t="str">
        <f>IFERROR(UPPER('01_raw_data'!I655), "")</f>
        <v xml:space="preserve"> L3 </v>
      </c>
      <c r="K652" t="str">
        <f>IFERROR(UPPER('01_raw_data'!J655), "")</f>
        <v>M006</v>
      </c>
      <c r="L652" t="str">
        <f>IFERROR(VLOOKUP(K652,'05_manager_mapping'!$A$5:$B$64,2), "Missing")</f>
        <v>Aleksander Fischer</v>
      </c>
      <c r="M652" t="str">
        <f>IFERROR(_xlfn.XLOOKUP('01_raw_data'!L655,'06_location_master'!$B$5:$B$60,'06_location_master'!$C$5:$C$60), "Missing Location")</f>
        <v>Brussels</v>
      </c>
      <c r="N652" t="str">
        <f>IFERROR(_xlfn.XLOOKUP(M652,'06_location_master'!$C$5:$C$60,'06_location_master'!$D$5:$D$60), "Missing Country")</f>
        <v>Belgium</v>
      </c>
      <c r="O652" t="str">
        <f>IFERROR(_xlfn.XLOOKUP(M652,'06_location_master'!$C$5:$C$60,'06_location_master'!$E$5:$E$60), "Missing State")</f>
        <v>Brussels-Capital</v>
      </c>
      <c r="P652" s="17">
        <f>IFERROR(--'01_raw_data'!O655,"Missing Date")</f>
        <v>44100</v>
      </c>
      <c r="Q652" s="17" t="str">
        <f>IF(TRIM('01_raw_data'!P655)="","", IFERROR('01_raw_data'!P655, "check"))</f>
        <v/>
      </c>
      <c r="R652" t="str">
        <f>IFERROR(IF(OR(UPPER(TRIM('01_raw_data'!Q655))="A",UPPER(TRIM('01_raw_data'!Q655)="ACTVE"),UPPER(TRIM('01_raw_data'!Q655))="ACTIVE"), "Active", IF(OR(UPPER(TRIM('01_raw_data'!Q655)="INACTIVE"),UPPER(TRIM('01_raw_data'!Q655))="INACTVE"),"Inactive",IF(OR(UPPER(TRIM('01_raw_data'!Q655))="EXITED"), "Exited", IF(OR(UPPER(TRIM('01_raw_data'!Q655))="TERMINATED"), "Terminated", IF(OR(UPPER(TRIM('01_raw_data'!Q655))="LEFT"),"Left",IF(OR(UPPER(TRIM('01_raw_data'!Q655))="RESIGNED"),"Resigned")))))),"Check")</f>
        <v>Active</v>
      </c>
      <c r="S652" s="19">
        <f>IFERROR(IF(VALUE('01_raw_data'!R655)&gt;0,VALUE('01_raw_data'!R655),"Check"),"Check")</f>
        <v>74000</v>
      </c>
      <c r="T652" s="19">
        <f>IFERROR(IF(VALUE('01_raw_data'!S655)&gt;0, VALUE('01_raw_data'!S655), "Check"), "Check")</f>
        <v>10400</v>
      </c>
      <c r="U652">
        <f>IFERROR(VLOOKUP(UPPER(TRIM('01_raw_data'!T655)),'07_performance_master'!$A$5:$B$14,2,FALSE),"Check")</f>
        <v>5</v>
      </c>
      <c r="V652">
        <f>IFERROR(IF(VALUE('01_raw_data'!U655)&gt;0,VALUE('01_raw_data'!U655),"Check"),"Check")</f>
        <v>24</v>
      </c>
      <c r="W652">
        <f>IFERROR(IF(VALUE('01_raw_data'!V655)&gt;=0, VALUE('01_raw_data'!V655), "Check"), "Check")</f>
        <v>21</v>
      </c>
      <c r="X652">
        <f>IFERROR(IF(VALUE('01_raw_data'!W655)&gt;=0, VALUE('01_raw_data'!W655),"Check"), "Check")</f>
        <v>13</v>
      </c>
      <c r="Y652">
        <f>IFERROR(IF(AND(VALUE('01_raw_data'!X655)&gt;=0, VALUE('01_raw_data'!X655)&lt;=100), VALUE('01_raw_data'!X655), "Check"), "Check")</f>
        <v>77</v>
      </c>
      <c r="Z652" t="str">
        <f>IFERROR(IF(OR(UPPER(TRIM('01_raw_data'!Y655))="YES", UPPER(TRIM('01_raw_data'!Y655))="PROMOTED"),"Promoted", IF(OR(UPPER(TRIM('01_raw_data'!Y655))="NO",UPPER(TRIM('01_raw_data'!Y655))="NOT PROMOTED"), "Not Promoted", "Check")),"Check")</f>
        <v>Not Promoted</v>
      </c>
      <c r="AA652" t="str">
        <f>IFERROR(PROPER(TRIM('01_raw_data'!Z655)), "")</f>
        <v>Bachelor'S</v>
      </c>
      <c r="AB652" t="str">
        <f>IFERROR(PROPER(TRIM('01_raw_data'!AA655)),"")</f>
        <v>University Hiring</v>
      </c>
      <c r="AC652" t="str">
        <f>IFERROR(IF(UPPER(TRIM('01_raw_data'!AB655))="HYBRID","Hybrid",IF(OR(UPPER(TRIM('01_raw_data'!AB655))="REMOTE",UPPER(TRIM('01_raw_data'!AB655))="WFH",UPPER(TRIM('01_raw_data'!AB655))="WORK FROM HOME"),"Remote",IF(OR(UPPER(TRIM('01_raw_data'!AB655))="ONSITE",UPPER(TRIM('01_raw_data'!AB655))="ON-SITE",UPPER(TRIM('01_raw_data'!AB655))="OFFICE"),"Office"))),"Check")</f>
        <v>Remote</v>
      </c>
      <c r="AD652" t="str">
        <f>IFERROR(VLOOKUP(UPPER(TRIM('01_raw_data'!AC655)),'09_cost_center'!$A$5:$E$19,1,FALSE), "Check")</f>
        <v>EU-CC203</v>
      </c>
      <c r="AE652" t="str">
        <f>IFERROR(IF(OR(UPPER(TRIM('01_raw_data'!AD655))="CONTRACT", UPPER(TRIM('01_raw_data'!AD655))="CONTRACTOR"), "Contract", IF(OR(PROPER(TRIM('01_raw_data'!AD655))="FTE", UPPER(TRIM('01_raw_data'!AD655))="FULL TIME", UPPER(TRIM('01_raw_data'!AD655))="FULL-TIME"), "Full Time", IF(OR(UPPER(TRIM('01_raw_data'!AD655))="INTERN", UPPER(TRIM('01_raw_data'!AD655))="INTERNSHIP"), "Intern", IF(OR(UPPER(TRIM('01_raw_data'!AD655))="PART TIME", UPPER(TRIM('01_raw_data'!AD655))="PART-TIME"), "Part Time")))), "Check")</f>
        <v>Contract</v>
      </c>
      <c r="AF652">
        <f>IFERROR(IF(AND(VALUE('01_raw_data'!AE655)&gt;=0,VALUE('01_raw_data'!AE655)&lt;=100), VALUE('01_raw_data'!AE655), "Check"), "Check")</f>
        <v>81.5</v>
      </c>
    </row>
    <row r="653" spans="1:32" x14ac:dyDescent="0.2">
      <c r="A653" t="str">
        <f>"E"&amp;TEXT(VALUE(SUBSTITUTE(UPPER(TRIM('01_raw_data'!A656)),"E","")),"0000")</f>
        <v>E0652</v>
      </c>
      <c r="B653" t="str">
        <f>IF('01_raw_data'!B656="", "", PROPER(TRIM('01_raw_data'!B656)))</f>
        <v>Maximilian Thomas</v>
      </c>
      <c r="C653" t="str">
        <f>_xlfn.XLOOKUP(PROPER(TRIM('01_raw_data'!C656)),'03_lookups'!$A$4:$A$9,'03_lookups'!$B$4:$B$9,"Needs Review")</f>
        <v>Female</v>
      </c>
      <c r="D653">
        <f>VALUE('01_raw_data'!D656)</f>
        <v>36</v>
      </c>
      <c r="E653" s="17">
        <f>IF(OR('01_raw_data'!E656="", LOWER(TRIM('01_raw_data'!E656))="not available"), "Missing", '01_raw_data'!E656)</f>
        <v>32888</v>
      </c>
      <c r="F653" t="str">
        <f t="shared" si="10"/>
        <v>Valid</v>
      </c>
      <c r="G653" t="str">
        <f>_xlfn.XLOOKUP(UPPER(TRIM('01_raw_data'!F656)),'04_departments'!A656:A711,'04_departments'!C656:C711,"Needs Review")</f>
        <v>Needs Review</v>
      </c>
      <c r="H653" t="str">
        <f>_xlfn.XLOOKUP('01_clean_data'!G653, '04_departments'!$C$5:$C$60,'04_departments'!$D$5:$D$60,"Needs Review")</f>
        <v>Needs Review</v>
      </c>
      <c r="I653" t="str">
        <f>PROPER(TRIM('01_raw_data'!H656))</f>
        <v>Workforce Planner</v>
      </c>
      <c r="J653" t="str">
        <f>IFERROR(UPPER('01_raw_data'!I656), "")</f>
        <v>L4</v>
      </c>
      <c r="K653" t="str">
        <f>IFERROR(UPPER('01_raw_data'!J656), "")</f>
        <v>M017</v>
      </c>
      <c r="L653" t="str">
        <f>IFERROR(VLOOKUP(K653,'05_manager_mapping'!$A$5:$B$64,2), "Missing")</f>
        <v>Ines Karlsson</v>
      </c>
      <c r="M653" t="str">
        <f>IFERROR(_xlfn.XLOOKUP('01_raw_data'!L656,'06_location_master'!$B$5:$B$60,'06_location_master'!$C$5:$C$60), "Missing Location")</f>
        <v>Eindhoven</v>
      </c>
      <c r="N653" t="str">
        <f>IFERROR(_xlfn.XLOOKUP(M653,'06_location_master'!$C$5:$C$60,'06_location_master'!$D$5:$D$60), "Missing Country")</f>
        <v>Netherlands</v>
      </c>
      <c r="O653" t="str">
        <f>IFERROR(_xlfn.XLOOKUP(M653,'06_location_master'!$C$5:$C$60,'06_location_master'!$E$5:$E$60), "Missing State")</f>
        <v>North Brabant</v>
      </c>
      <c r="P653" s="17">
        <f>IFERROR(--'01_raw_data'!O656,"Missing Date")</f>
        <v>45671</v>
      </c>
      <c r="Q653" s="17" t="str">
        <f>IF(TRIM('01_raw_data'!P656)="","", IFERROR('01_raw_data'!P656, "check"))</f>
        <v/>
      </c>
      <c r="R653" t="str">
        <f>IFERROR(IF(OR(UPPER(TRIM('01_raw_data'!Q656))="A",UPPER(TRIM('01_raw_data'!Q656)="ACTVE"),UPPER(TRIM('01_raw_data'!Q656))="ACTIVE"), "Active", IF(OR(UPPER(TRIM('01_raw_data'!Q656)="INACTIVE"),UPPER(TRIM('01_raw_data'!Q656))="INACTVE"),"Inactive",IF(OR(UPPER(TRIM('01_raw_data'!Q656))="EXITED"), "Exited", IF(OR(UPPER(TRIM('01_raw_data'!Q656))="TERMINATED"), "Terminated", IF(OR(UPPER(TRIM('01_raw_data'!Q656))="LEFT"),"Left",IF(OR(UPPER(TRIM('01_raw_data'!Q656))="RESIGNED"),"Resigned")))))),"Check")</f>
        <v>Active</v>
      </c>
      <c r="S653" s="19">
        <f>IFERROR(IF(VALUE('01_raw_data'!R656)&gt;0,VALUE('01_raw_data'!R656),"Check"),"Check")</f>
        <v>86000</v>
      </c>
      <c r="T653" s="19">
        <f>IFERROR(IF(VALUE('01_raw_data'!S656)&gt;0, VALUE('01_raw_data'!S656), "Check"), "Check")</f>
        <v>4300</v>
      </c>
      <c r="U653">
        <f>IFERROR(VLOOKUP(UPPER(TRIM('01_raw_data'!T656)),'07_performance_master'!$A$5:$B$14,2,FALSE),"Check")</f>
        <v>3</v>
      </c>
      <c r="V653">
        <f>IFERROR(IF(VALUE('01_raw_data'!U656)&gt;0,VALUE('01_raw_data'!U656),"Check"),"Check")</f>
        <v>33</v>
      </c>
      <c r="W653">
        <f>IFERROR(IF(VALUE('01_raw_data'!V656)&gt;=0, VALUE('01_raw_data'!V656), "Check"), "Check")</f>
        <v>23</v>
      </c>
      <c r="X653">
        <f>IFERROR(IF(VALUE('01_raw_data'!W656)&gt;=0, VALUE('01_raw_data'!W656),"Check"), "Check")</f>
        <v>2</v>
      </c>
      <c r="Y653">
        <f>IFERROR(IF(AND(VALUE('01_raw_data'!X656)&gt;=0, VALUE('01_raw_data'!X656)&lt;=100), VALUE('01_raw_data'!X656), "Check"), "Check")</f>
        <v>69</v>
      </c>
      <c r="Z653" t="str">
        <f>IFERROR(IF(OR(UPPER(TRIM('01_raw_data'!Y656))="YES", UPPER(TRIM('01_raw_data'!Y656))="PROMOTED"),"Promoted", IF(OR(UPPER(TRIM('01_raw_data'!Y656))="NO",UPPER(TRIM('01_raw_data'!Y656))="NOT PROMOTED"), "Not Promoted", "Check")),"Check")</f>
        <v>Not Promoted</v>
      </c>
      <c r="AA653" t="str">
        <f>IFERROR(PROPER(TRIM('01_raw_data'!Z656)), "")</f>
        <v>Master'S</v>
      </c>
      <c r="AB653" t="str">
        <f>IFERROR(PROPER(TRIM('01_raw_data'!AA656)),"")</f>
        <v>European Job Board</v>
      </c>
      <c r="AC653" t="str">
        <f>IFERROR(IF(UPPER(TRIM('01_raw_data'!AB656))="HYBRID","Hybrid",IF(OR(UPPER(TRIM('01_raw_data'!AB656))="REMOTE",UPPER(TRIM('01_raw_data'!AB656))="WFH",UPPER(TRIM('01_raw_data'!AB656))="WORK FROM HOME"),"Remote",IF(OR(UPPER(TRIM('01_raw_data'!AB656))="ONSITE",UPPER(TRIM('01_raw_data'!AB656))="ON-SITE",UPPER(TRIM('01_raw_data'!AB656))="OFFICE"),"Office"))),"Check")</f>
        <v>Office</v>
      </c>
      <c r="AD653" t="str">
        <f>IFERROR(VLOOKUP(UPPER(TRIM('01_raw_data'!AC656)),'09_cost_center'!$A$5:$E$19,1,FALSE), "Check")</f>
        <v>EU-CC401</v>
      </c>
      <c r="AE653" t="str">
        <f>IFERROR(IF(OR(UPPER(TRIM('01_raw_data'!AD656))="CONTRACT", UPPER(TRIM('01_raw_data'!AD656))="CONTRACTOR"), "Contract", IF(OR(PROPER(TRIM('01_raw_data'!AD656))="FTE", UPPER(TRIM('01_raw_data'!AD656))="FULL TIME", UPPER(TRIM('01_raw_data'!AD656))="FULL-TIME"), "Full Time", IF(OR(UPPER(TRIM('01_raw_data'!AD656))="INTERN", UPPER(TRIM('01_raw_data'!AD656))="INTERNSHIP"), "Intern", IF(OR(UPPER(TRIM('01_raw_data'!AD656))="PART TIME", UPPER(TRIM('01_raw_data'!AD656))="PART-TIME"), "Part Time")))), "Check")</f>
        <v>Full Time</v>
      </c>
      <c r="AF653">
        <f>IFERROR(IF(AND(VALUE('01_raw_data'!AE656)&gt;=0,VALUE('01_raw_data'!AE656)&lt;=100), VALUE('01_raw_data'!AE656), "Check"), "Check")</f>
        <v>68.400000000000006</v>
      </c>
    </row>
    <row r="654" spans="1:32" x14ac:dyDescent="0.2">
      <c r="A654" t="str">
        <f>"E"&amp;TEXT(VALUE(SUBSTITUTE(UPPER(TRIM('01_raw_data'!A657)),"E","")),"0000")</f>
        <v>E0653</v>
      </c>
      <c r="B654" t="str">
        <f>IF('01_raw_data'!B657="", "", PROPER(TRIM('01_raw_data'!B657)))</f>
        <v>Axel Ferreira</v>
      </c>
      <c r="C654" t="str">
        <f>_xlfn.XLOOKUP(PROPER(TRIM('01_raw_data'!C657)),'03_lookups'!$A$4:$A$9,'03_lookups'!$B$4:$B$9,"Needs Review")</f>
        <v>Male</v>
      </c>
      <c r="D654">
        <f>VALUE('01_raw_data'!D657)</f>
        <v>60</v>
      </c>
      <c r="E654" s="17" t="str">
        <f>IF(OR('01_raw_data'!E657="", LOWER(TRIM('01_raw_data'!E657))="not available"), "Missing", '01_raw_data'!E657)</f>
        <v>1966/02/22</v>
      </c>
      <c r="F654" t="str">
        <f t="shared" si="10"/>
        <v>Needs Review</v>
      </c>
      <c r="G654" t="str">
        <f>_xlfn.XLOOKUP(UPPER(TRIM('01_raw_data'!F657)),'04_departments'!A657:A712,'04_departments'!C657:C712,"Needs Review")</f>
        <v>Needs Review</v>
      </c>
      <c r="H654" t="str">
        <f>_xlfn.XLOOKUP('01_clean_data'!G654, '04_departments'!$C$5:$C$60,'04_departments'!$D$5:$D$60,"Needs Review")</f>
        <v>Needs Review</v>
      </c>
      <c r="I654" t="str">
        <f>PROPER(TRIM('01_raw_data'!H657))</f>
        <v>Enterprise Account Manager</v>
      </c>
      <c r="J654" t="str">
        <f>IFERROR(UPPER('01_raw_data'!I657), "")</f>
        <v>L3</v>
      </c>
      <c r="K654" t="str">
        <f>IFERROR(UPPER('01_raw_data'!J657), "")</f>
        <v>M016</v>
      </c>
      <c r="L654" t="str">
        <f>IFERROR(VLOOKUP(K654,'05_manager_mapping'!$A$5:$B$64,2), "Missing")</f>
        <v>Juliette Williams</v>
      </c>
      <c r="M654" t="str">
        <f>IFERROR(_xlfn.XLOOKUP('01_raw_data'!L657,'06_location_master'!$B$5:$B$60,'06_location_master'!$C$5:$C$60), "Missing Location")</f>
        <v>Brussels</v>
      </c>
      <c r="N654" t="str">
        <f>IFERROR(_xlfn.XLOOKUP(M654,'06_location_master'!$C$5:$C$60,'06_location_master'!$D$5:$D$60), "Missing Country")</f>
        <v>Belgium</v>
      </c>
      <c r="O654" t="str">
        <f>IFERROR(_xlfn.XLOOKUP(M654,'06_location_master'!$C$5:$C$60,'06_location_master'!$E$5:$E$60), "Missing State")</f>
        <v>Brussels-Capital</v>
      </c>
      <c r="P654" s="17">
        <f>IFERROR(--'01_raw_data'!O657,"Missing Date")</f>
        <v>44883</v>
      </c>
      <c r="Q654" s="17" t="str">
        <f>IF(TRIM('01_raw_data'!P657)="","", IFERROR('01_raw_data'!P657, "check"))</f>
        <v/>
      </c>
      <c r="R654" t="str">
        <f>IFERROR(IF(OR(UPPER(TRIM('01_raw_data'!Q657))="A",UPPER(TRIM('01_raw_data'!Q657)="ACTVE"),UPPER(TRIM('01_raw_data'!Q657))="ACTIVE"), "Active", IF(OR(UPPER(TRIM('01_raw_data'!Q657)="INACTIVE"),UPPER(TRIM('01_raw_data'!Q657))="INACTVE"),"Inactive",IF(OR(UPPER(TRIM('01_raw_data'!Q657))="EXITED"), "Exited", IF(OR(UPPER(TRIM('01_raw_data'!Q657))="TERMINATED"), "Terminated", IF(OR(UPPER(TRIM('01_raw_data'!Q657))="LEFT"),"Left",IF(OR(UPPER(TRIM('01_raw_data'!Q657))="RESIGNED"),"Resigned")))))),"Check")</f>
        <v>Active</v>
      </c>
      <c r="S654" s="19">
        <f>IFERROR(IF(VALUE('01_raw_data'!R657)&gt;0,VALUE('01_raw_data'!R657),"Check"),"Check")</f>
        <v>85000</v>
      </c>
      <c r="T654" s="19">
        <f>IFERROR(IF(VALUE('01_raw_data'!S657)&gt;0, VALUE('01_raw_data'!S657), "Check"), "Check")</f>
        <v>11900</v>
      </c>
      <c r="U654">
        <f>IFERROR(VLOOKUP(UPPER(TRIM('01_raw_data'!T657)),'07_performance_master'!$A$5:$B$14,2,FALSE),"Check")</f>
        <v>5</v>
      </c>
      <c r="V654" t="str">
        <f>IFERROR(IF(VALUE('01_raw_data'!U657)&gt;0,VALUE('01_raw_data'!U657),"Check"),"Check")</f>
        <v>Check</v>
      </c>
      <c r="W654">
        <f>IFERROR(IF(VALUE('01_raw_data'!V657)&gt;=0, VALUE('01_raw_data'!V657), "Check"), "Check")</f>
        <v>1</v>
      </c>
      <c r="X654">
        <f>IFERROR(IF(VALUE('01_raw_data'!W657)&gt;=0, VALUE('01_raw_data'!W657),"Check"), "Check")</f>
        <v>30</v>
      </c>
      <c r="Y654">
        <f>IFERROR(IF(AND(VALUE('01_raw_data'!X657)&gt;=0, VALUE('01_raw_data'!X657)&lt;=100), VALUE('01_raw_data'!X657), "Check"), "Check")</f>
        <v>67</v>
      </c>
      <c r="Z654" t="str">
        <f>IFERROR(IF(OR(UPPER(TRIM('01_raw_data'!Y657))="YES", UPPER(TRIM('01_raw_data'!Y657))="PROMOTED"),"Promoted", IF(OR(UPPER(TRIM('01_raw_data'!Y657))="NO",UPPER(TRIM('01_raw_data'!Y657))="NOT PROMOTED"), "Not Promoted", "Check")),"Check")</f>
        <v>Promoted</v>
      </c>
      <c r="AA654" t="str">
        <f>IFERROR(PROPER(TRIM('01_raw_data'!Z657)), "")</f>
        <v>Bachelor'S</v>
      </c>
      <c r="AB654" t="str">
        <f>IFERROR(PROPER(TRIM('01_raw_data'!AA657)),"")</f>
        <v>Company Careers Page</v>
      </c>
      <c r="AC654" t="str">
        <f>IFERROR(IF(UPPER(TRIM('01_raw_data'!AB657))="HYBRID","Hybrid",IF(OR(UPPER(TRIM('01_raw_data'!AB657))="REMOTE",UPPER(TRIM('01_raw_data'!AB657))="WFH",UPPER(TRIM('01_raw_data'!AB657))="WORK FROM HOME"),"Remote",IF(OR(UPPER(TRIM('01_raw_data'!AB657))="ONSITE",UPPER(TRIM('01_raw_data'!AB657))="ON-SITE",UPPER(TRIM('01_raw_data'!AB657))="OFFICE"),"Office"))),"Check")</f>
        <v>Hybrid</v>
      </c>
      <c r="AD654" t="str">
        <f>IFERROR(VLOOKUP(UPPER(TRIM('01_raw_data'!AC657)),'09_cost_center'!$A$5:$E$19,1,FALSE), "Check")</f>
        <v>EU-CC201</v>
      </c>
      <c r="AE654" t="str">
        <f>IFERROR(IF(OR(UPPER(TRIM('01_raw_data'!AD657))="CONTRACT", UPPER(TRIM('01_raw_data'!AD657))="CONTRACTOR"), "Contract", IF(OR(PROPER(TRIM('01_raw_data'!AD657))="FTE", UPPER(TRIM('01_raw_data'!AD657))="FULL TIME", UPPER(TRIM('01_raw_data'!AD657))="FULL-TIME"), "Full Time", IF(OR(UPPER(TRIM('01_raw_data'!AD657))="INTERN", UPPER(TRIM('01_raw_data'!AD657))="INTERNSHIP"), "Intern", IF(OR(UPPER(TRIM('01_raw_data'!AD657))="PART TIME", UPPER(TRIM('01_raw_data'!AD657))="PART-TIME"), "Part Time")))), "Check")</f>
        <v>Full Time</v>
      </c>
      <c r="AF654">
        <f>IFERROR(IF(AND(VALUE('01_raw_data'!AE657)&gt;=0,VALUE('01_raw_data'!AE657)&lt;=100), VALUE('01_raw_data'!AE657), "Check"), "Check")</f>
        <v>77.5</v>
      </c>
    </row>
    <row r="655" spans="1:32" x14ac:dyDescent="0.2">
      <c r="A655" t="str">
        <f>"E"&amp;TEXT(VALUE(SUBSTITUTE(UPPER(TRIM('01_raw_data'!A658)),"E","")),"0000")</f>
        <v>E0654</v>
      </c>
      <c r="B655" t="str">
        <f>IF('01_raw_data'!B658="", "", PROPER(TRIM('01_raw_data'!B658)))</f>
        <v>Anna Russo</v>
      </c>
      <c r="C655" t="str">
        <f>_xlfn.XLOOKUP(PROPER(TRIM('01_raw_data'!C658)),'03_lookups'!$A$4:$A$9,'03_lookups'!$B$4:$B$9,"Needs Review")</f>
        <v>Female</v>
      </c>
      <c r="D655">
        <f>VALUE('01_raw_data'!D658)</f>
        <v>44</v>
      </c>
      <c r="E655" s="17">
        <f>IF(OR('01_raw_data'!E658="", LOWER(TRIM('01_raw_data'!E658))="not available"), "Missing", '01_raw_data'!E658)</f>
        <v>29838</v>
      </c>
      <c r="F655" t="str">
        <f t="shared" si="10"/>
        <v>Valid</v>
      </c>
      <c r="G655" t="str">
        <f>_xlfn.XLOOKUP(UPPER(TRIM('01_raw_data'!F658)),'04_departments'!A658:A713,'04_departments'!C658:C713,"Needs Review")</f>
        <v>Needs Review</v>
      </c>
      <c r="H655" t="str">
        <f>_xlfn.XLOOKUP('01_clean_data'!G655, '04_departments'!$C$5:$C$60,'04_departments'!$D$5:$D$60,"Needs Review")</f>
        <v>Needs Review</v>
      </c>
      <c r="I655" t="str">
        <f>PROPER(TRIM('01_raw_data'!H658))</f>
        <v>Hr Business Partner</v>
      </c>
      <c r="J655" t="str">
        <f>IFERROR(UPPER('01_raw_data'!I658), "")</f>
        <v>L3</v>
      </c>
      <c r="K655" t="str">
        <f>IFERROR(UPPER('01_raw_data'!J658), "")</f>
        <v>M008</v>
      </c>
      <c r="L655" t="str">
        <f>IFERROR(VLOOKUP(K655,'05_manager_mapping'!$A$5:$B$64,2), "Missing")</f>
        <v>Mia Szymanski</v>
      </c>
      <c r="M655" t="str">
        <f>IFERROR(_xlfn.XLOOKUP('01_raw_data'!L658,'06_location_master'!$B$5:$B$60,'06_location_master'!$C$5:$C$60), "Missing Location")</f>
        <v>Krakow</v>
      </c>
      <c r="N655" t="str">
        <f>IFERROR(_xlfn.XLOOKUP(M655,'06_location_master'!$C$5:$C$60,'06_location_master'!$D$5:$D$60), "Missing Country")</f>
        <v>Poland</v>
      </c>
      <c r="O655" t="str">
        <f>IFERROR(_xlfn.XLOOKUP(M655,'06_location_master'!$C$5:$C$60,'06_location_master'!$E$5:$E$60), "Missing State")</f>
        <v>Lesser Poland</v>
      </c>
      <c r="P655" s="17">
        <f>IFERROR(--'01_raw_data'!O658,"Missing Date")</f>
        <v>44537</v>
      </c>
      <c r="Q655" s="17" t="str">
        <f>IF(TRIM('01_raw_data'!P658)="","", IFERROR('01_raw_data'!P658, "check"))</f>
        <v/>
      </c>
      <c r="R655" t="str">
        <f>IFERROR(IF(OR(UPPER(TRIM('01_raw_data'!Q658))="A",UPPER(TRIM('01_raw_data'!Q658)="ACTVE"),UPPER(TRIM('01_raw_data'!Q658))="ACTIVE"), "Active", IF(OR(UPPER(TRIM('01_raw_data'!Q658)="INACTIVE"),UPPER(TRIM('01_raw_data'!Q658))="INACTVE"),"Inactive",IF(OR(UPPER(TRIM('01_raw_data'!Q658))="EXITED"), "Exited", IF(OR(UPPER(TRIM('01_raw_data'!Q658))="TERMINATED"), "Terminated", IF(OR(UPPER(TRIM('01_raw_data'!Q658))="LEFT"),"Left",IF(OR(UPPER(TRIM('01_raw_data'!Q658))="RESIGNED"),"Resigned")))))),"Check")</f>
        <v>Active</v>
      </c>
      <c r="S655" s="19">
        <f>IFERROR(IF(VALUE('01_raw_data'!R658)&gt;0,VALUE('01_raw_data'!R658),"Check"),"Check")</f>
        <v>46000</v>
      </c>
      <c r="T655" s="19">
        <f>IFERROR(IF(VALUE('01_raw_data'!S658)&gt;0, VALUE('01_raw_data'!S658), "Check"), "Check")</f>
        <v>4100</v>
      </c>
      <c r="U655">
        <f>IFERROR(VLOOKUP(UPPER(TRIM('01_raw_data'!T658)),'07_performance_master'!$A$5:$B$14,2,FALSE),"Check")</f>
        <v>4</v>
      </c>
      <c r="V655">
        <f>IFERROR(IF(VALUE('01_raw_data'!U658)&gt;0,VALUE('01_raw_data'!U658),"Check"),"Check")</f>
        <v>37</v>
      </c>
      <c r="W655">
        <f>IFERROR(IF(VALUE('01_raw_data'!V658)&gt;=0, VALUE('01_raw_data'!V658), "Check"), "Check")</f>
        <v>15</v>
      </c>
      <c r="X655">
        <f>IFERROR(IF(VALUE('01_raw_data'!W658)&gt;=0, VALUE('01_raw_data'!W658),"Check"), "Check")</f>
        <v>0</v>
      </c>
      <c r="Y655">
        <f>IFERROR(IF(AND(VALUE('01_raw_data'!X658)&gt;=0, VALUE('01_raw_data'!X658)&lt;=100), VALUE('01_raw_data'!X658), "Check"), "Check")</f>
        <v>80</v>
      </c>
      <c r="Z655" t="str">
        <f>IFERROR(IF(OR(UPPER(TRIM('01_raw_data'!Y658))="YES", UPPER(TRIM('01_raw_data'!Y658))="PROMOTED"),"Promoted", IF(OR(UPPER(TRIM('01_raw_data'!Y658))="NO",UPPER(TRIM('01_raw_data'!Y658))="NOT PROMOTED"), "Not Promoted", "Check")),"Check")</f>
        <v>Not Promoted</v>
      </c>
      <c r="AA655" t="str">
        <f>IFERROR(PROPER(TRIM('01_raw_data'!Z658)), "")</f>
        <v>Bachelor'S</v>
      </c>
      <c r="AB655" t="str">
        <f>IFERROR(PROPER(TRIM('01_raw_data'!AA658)),"")</f>
        <v>University Hiring</v>
      </c>
      <c r="AC655" t="str">
        <f>IFERROR(IF(UPPER(TRIM('01_raw_data'!AB658))="HYBRID","Hybrid",IF(OR(UPPER(TRIM('01_raw_data'!AB658))="REMOTE",UPPER(TRIM('01_raw_data'!AB658))="WFH",UPPER(TRIM('01_raw_data'!AB658))="WORK FROM HOME"),"Remote",IF(OR(UPPER(TRIM('01_raw_data'!AB658))="ONSITE",UPPER(TRIM('01_raw_data'!AB658))="ON-SITE",UPPER(TRIM('01_raw_data'!AB658))="OFFICE"),"Office"))),"Check")</f>
        <v>Remote</v>
      </c>
      <c r="AD655" t="str">
        <f>IFERROR(VLOOKUP(UPPER(TRIM('01_raw_data'!AC658)),'09_cost_center'!$A$5:$E$19,1,FALSE), "Check")</f>
        <v>EU-CC302</v>
      </c>
      <c r="AE655" t="str">
        <f>IFERROR(IF(OR(UPPER(TRIM('01_raw_data'!AD658))="CONTRACT", UPPER(TRIM('01_raw_data'!AD658))="CONTRACTOR"), "Contract", IF(OR(PROPER(TRIM('01_raw_data'!AD658))="FTE", UPPER(TRIM('01_raw_data'!AD658))="FULL TIME", UPPER(TRIM('01_raw_data'!AD658))="FULL-TIME"), "Full Time", IF(OR(UPPER(TRIM('01_raw_data'!AD658))="INTERN", UPPER(TRIM('01_raw_data'!AD658))="INTERNSHIP"), "Intern", IF(OR(UPPER(TRIM('01_raw_data'!AD658))="PART TIME", UPPER(TRIM('01_raw_data'!AD658))="PART-TIME"), "Part Time")))), "Check")</f>
        <v>Full Time</v>
      </c>
      <c r="AF655">
        <f>IFERROR(IF(AND(VALUE('01_raw_data'!AE658)&gt;=0,VALUE('01_raw_data'!AE658)&lt;=100), VALUE('01_raw_data'!AE658), "Check"), "Check")</f>
        <v>83.2</v>
      </c>
    </row>
    <row r="656" spans="1:32" x14ac:dyDescent="0.2">
      <c r="A656" t="str">
        <f>"E"&amp;TEXT(VALUE(SUBSTITUTE(UPPER(TRIM('01_raw_data'!A659)),"E","")),"0000")</f>
        <v>E0655</v>
      </c>
      <c r="B656" t="str">
        <f>IF('01_raw_data'!B659="", "", PROPER(TRIM('01_raw_data'!B659)))</f>
        <v>Aleksander Martins</v>
      </c>
      <c r="C656" t="str">
        <f>_xlfn.XLOOKUP(PROPER(TRIM('01_raw_data'!C659)),'03_lookups'!$A$4:$A$9,'03_lookups'!$B$4:$B$9,"Needs Review")</f>
        <v>Male</v>
      </c>
      <c r="D656">
        <f>VALUE('01_raw_data'!D659)</f>
        <v>34</v>
      </c>
      <c r="E656" s="17">
        <f>IF(OR('01_raw_data'!E659="", LOWER(TRIM('01_raw_data'!E659))="not available"), "Missing", '01_raw_data'!E659)</f>
        <v>33633</v>
      </c>
      <c r="F656" t="str">
        <f t="shared" si="10"/>
        <v>Valid</v>
      </c>
      <c r="G656" t="str">
        <f>_xlfn.XLOOKUP(UPPER(TRIM('01_raw_data'!F659)),'04_departments'!A659:A714,'04_departments'!C659:C714,"Needs Review")</f>
        <v>Needs Review</v>
      </c>
      <c r="H656" t="str">
        <f>_xlfn.XLOOKUP('01_clean_data'!G656, '04_departments'!$C$5:$C$60,'04_departments'!$D$5:$D$60,"Needs Review")</f>
        <v>Needs Review</v>
      </c>
      <c r="I656" t="str">
        <f>PROPER(TRIM('01_raw_data'!H659))</f>
        <v>Regional Sales Manager</v>
      </c>
      <c r="J656" t="str">
        <f>IFERROR(UPPER('01_raw_data'!I659), "")</f>
        <v>L2</v>
      </c>
      <c r="K656" t="str">
        <f>IFERROR(UPPER('01_raw_data'!J659), "")</f>
        <v>M023</v>
      </c>
      <c r="L656" t="str">
        <f>IFERROR(VLOOKUP(K656,'05_manager_mapping'!$A$5:$B$64,2), "Missing")</f>
        <v>Alice Greco</v>
      </c>
      <c r="M656" t="str">
        <f>IFERROR(_xlfn.XLOOKUP('01_raw_data'!L659,'06_location_master'!$B$5:$B$60,'06_location_master'!$C$5:$C$60), "Missing Location")</f>
        <v>Rome</v>
      </c>
      <c r="N656" t="str">
        <f>IFERROR(_xlfn.XLOOKUP(M656,'06_location_master'!$C$5:$C$60,'06_location_master'!$D$5:$D$60), "Missing Country")</f>
        <v>Italy</v>
      </c>
      <c r="O656" t="str">
        <f>IFERROR(_xlfn.XLOOKUP(M656,'06_location_master'!$C$5:$C$60,'06_location_master'!$E$5:$E$60), "Missing State")</f>
        <v>Lazio</v>
      </c>
      <c r="P656" s="17">
        <f>IFERROR(--'01_raw_data'!O659,"Missing Date")</f>
        <v>43493</v>
      </c>
      <c r="Q656" s="17">
        <f>IF(TRIM('01_raw_data'!P659)="","", IFERROR('01_raw_data'!P659, "check"))</f>
        <v>44255</v>
      </c>
      <c r="R656" t="str">
        <f>IFERROR(IF(OR(UPPER(TRIM('01_raw_data'!Q659))="A",UPPER(TRIM('01_raw_data'!Q659)="ACTVE"),UPPER(TRIM('01_raw_data'!Q659))="ACTIVE"), "Active", IF(OR(UPPER(TRIM('01_raw_data'!Q659)="INACTIVE"),UPPER(TRIM('01_raw_data'!Q659))="INACTVE"),"Inactive",IF(OR(UPPER(TRIM('01_raw_data'!Q659))="EXITED"), "Exited", IF(OR(UPPER(TRIM('01_raw_data'!Q659))="TERMINATED"), "Terminated", IF(OR(UPPER(TRIM('01_raw_data'!Q659))="LEFT"),"Left",IF(OR(UPPER(TRIM('01_raw_data'!Q659))="RESIGNED"),"Resigned")))))),"Check")</f>
        <v>Exited</v>
      </c>
      <c r="S656" s="19">
        <f>IFERROR(IF(VALUE('01_raw_data'!R659)&gt;0,VALUE('01_raw_data'!R659),"Check"),"Check")</f>
        <v>49000</v>
      </c>
      <c r="T656" s="19">
        <f>IFERROR(IF(VALUE('01_raw_data'!S659)&gt;0, VALUE('01_raw_data'!S659), "Check"), "Check")</f>
        <v>2400</v>
      </c>
      <c r="U656">
        <f>IFERROR(VLOOKUP(UPPER(TRIM('01_raw_data'!T659)),'07_performance_master'!$A$5:$B$14,2,FALSE),"Check")</f>
        <v>3</v>
      </c>
      <c r="V656">
        <f>IFERROR(IF(VALUE('01_raw_data'!U659)&gt;0,VALUE('01_raw_data'!U659),"Check"),"Check")</f>
        <v>13</v>
      </c>
      <c r="W656">
        <f>IFERROR(IF(VALUE('01_raw_data'!V659)&gt;=0, VALUE('01_raw_data'!V659), "Check"), "Check")</f>
        <v>17</v>
      </c>
      <c r="X656">
        <f>IFERROR(IF(VALUE('01_raw_data'!W659)&gt;=0, VALUE('01_raw_data'!W659),"Check"), "Check")</f>
        <v>14</v>
      </c>
      <c r="Y656">
        <f>IFERROR(IF(AND(VALUE('01_raw_data'!X659)&gt;=0, VALUE('01_raw_data'!X659)&lt;=100), VALUE('01_raw_data'!X659), "Check"), "Check")</f>
        <v>53</v>
      </c>
      <c r="Z656" t="str">
        <f>IFERROR(IF(OR(UPPER(TRIM('01_raw_data'!Y659))="YES", UPPER(TRIM('01_raw_data'!Y659))="PROMOTED"),"Promoted", IF(OR(UPPER(TRIM('01_raw_data'!Y659))="NO",UPPER(TRIM('01_raw_data'!Y659))="NOT PROMOTED"), "Not Promoted", "Check")),"Check")</f>
        <v>Not Promoted</v>
      </c>
      <c r="AA656" t="str">
        <f>IFERROR(PROPER(TRIM('01_raw_data'!Z659)), "")</f>
        <v>Diploma</v>
      </c>
      <c r="AB656" t="str">
        <f>IFERROR(PROPER(TRIM('01_raw_data'!AA659)),"")</f>
        <v>Company Careers Page</v>
      </c>
      <c r="AC656" t="str">
        <f>IFERROR(IF(UPPER(TRIM('01_raw_data'!AB659))="HYBRID","Hybrid",IF(OR(UPPER(TRIM('01_raw_data'!AB659))="REMOTE",UPPER(TRIM('01_raw_data'!AB659))="WFH",UPPER(TRIM('01_raw_data'!AB659))="WORK FROM HOME"),"Remote",IF(OR(UPPER(TRIM('01_raw_data'!AB659))="ONSITE",UPPER(TRIM('01_raw_data'!AB659))="ON-SITE",UPPER(TRIM('01_raw_data'!AB659))="OFFICE"),"Office"))),"Check")</f>
        <v>Hybrid</v>
      </c>
      <c r="AD656" t="str">
        <f>IFERROR(VLOOKUP(UPPER(TRIM('01_raw_data'!AC659)),'09_cost_center'!$A$5:$E$19,1,FALSE), "Check")</f>
        <v>EU-CC201</v>
      </c>
      <c r="AE656" t="str">
        <f>IFERROR(IF(OR(UPPER(TRIM('01_raw_data'!AD659))="CONTRACT", UPPER(TRIM('01_raw_data'!AD659))="CONTRACTOR"), "Contract", IF(OR(PROPER(TRIM('01_raw_data'!AD659))="FTE", UPPER(TRIM('01_raw_data'!AD659))="FULL TIME", UPPER(TRIM('01_raw_data'!AD659))="FULL-TIME"), "Full Time", IF(OR(UPPER(TRIM('01_raw_data'!AD659))="INTERN", UPPER(TRIM('01_raw_data'!AD659))="INTERNSHIP"), "Intern", IF(OR(UPPER(TRIM('01_raw_data'!AD659))="PART TIME", UPPER(TRIM('01_raw_data'!AD659))="PART-TIME"), "Part Time")))), "Check")</f>
        <v>Full Time</v>
      </c>
      <c r="AF656">
        <f>IFERROR(IF(AND(VALUE('01_raw_data'!AE659)&gt;=0,VALUE('01_raw_data'!AE659)&lt;=100), VALUE('01_raw_data'!AE659), "Check"), "Check")</f>
        <v>51.8</v>
      </c>
    </row>
    <row r="657" spans="1:32" x14ac:dyDescent="0.2">
      <c r="A657" t="str">
        <f>"E"&amp;TEXT(VALUE(SUBSTITUTE(UPPER(TRIM('01_raw_data'!A660)),"E","")),"0000")</f>
        <v>E0656</v>
      </c>
      <c r="B657" t="str">
        <f>IF('01_raw_data'!B660="", "", PROPER(TRIM('01_raw_data'!B660)))</f>
        <v>Arthur Svensson</v>
      </c>
      <c r="C657" t="str">
        <f>_xlfn.XLOOKUP(PROPER(TRIM('01_raw_data'!C660)),'03_lookups'!$A$4:$A$9,'03_lookups'!$B$4:$B$9,"Needs Review")</f>
        <v>Male</v>
      </c>
      <c r="D657">
        <f>VALUE('01_raw_data'!D660)</f>
        <v>23</v>
      </c>
      <c r="E657" s="17">
        <f>IF(OR('01_raw_data'!E660="", LOWER(TRIM('01_raw_data'!E660))="not available"), "Missing", '01_raw_data'!E660)</f>
        <v>37762</v>
      </c>
      <c r="F657" t="str">
        <f t="shared" si="10"/>
        <v>Valid</v>
      </c>
      <c r="G657" t="str">
        <f>_xlfn.XLOOKUP(UPPER(TRIM('01_raw_data'!F660)),'04_departments'!A660:A715,'04_departments'!C660:C715,"Needs Review")</f>
        <v>Needs Review</v>
      </c>
      <c r="H657" t="str">
        <f>_xlfn.XLOOKUP('01_clean_data'!G657, '04_departments'!$C$5:$C$60,'04_departments'!$D$5:$D$60,"Needs Review")</f>
        <v>Needs Review</v>
      </c>
      <c r="I657" t="str">
        <f>PROPER(TRIM('01_raw_data'!H660))</f>
        <v>Security Analyst</v>
      </c>
      <c r="J657" t="str">
        <f>IFERROR(UPPER('01_raw_data'!I660), "")</f>
        <v>L3</v>
      </c>
      <c r="K657" t="str">
        <f>IFERROR(UPPER('01_raw_data'!J660), "")</f>
        <v>M056</v>
      </c>
      <c r="L657" t="str">
        <f>IFERROR(VLOOKUP(K657,'05_manager_mapping'!$A$5:$B$64,2), "Missing")</f>
        <v>Emily Olsson</v>
      </c>
      <c r="M657" t="str">
        <f>IFERROR(_xlfn.XLOOKUP('01_raw_data'!L660,'06_location_master'!$B$5:$B$60,'06_location_master'!$C$5:$C$60), "Missing Location")</f>
        <v>London</v>
      </c>
      <c r="N657" t="str">
        <f>IFERROR(_xlfn.XLOOKUP(M657,'06_location_master'!$C$5:$C$60,'06_location_master'!$D$5:$D$60), "Missing Country")</f>
        <v>United Kingdom</v>
      </c>
      <c r="O657" t="str">
        <f>IFERROR(_xlfn.XLOOKUP(M657,'06_location_master'!$C$5:$C$60,'06_location_master'!$E$5:$E$60), "Missing State")</f>
        <v>England</v>
      </c>
      <c r="P657" s="17">
        <f>IFERROR(--'01_raw_data'!O660,"Missing Date")</f>
        <v>44985</v>
      </c>
      <c r="Q657" s="17" t="str">
        <f>IF(TRIM('01_raw_data'!P660)="","", IFERROR('01_raw_data'!P660, "check"))</f>
        <v/>
      </c>
      <c r="R657" t="str">
        <f>IFERROR(IF(OR(UPPER(TRIM('01_raw_data'!Q660))="A",UPPER(TRIM('01_raw_data'!Q660)="ACTVE"),UPPER(TRIM('01_raw_data'!Q660))="ACTIVE"), "Active", IF(OR(UPPER(TRIM('01_raw_data'!Q660)="INACTIVE"),UPPER(TRIM('01_raw_data'!Q660))="INACTVE"),"Inactive",IF(OR(UPPER(TRIM('01_raw_data'!Q660))="EXITED"), "Exited", IF(OR(UPPER(TRIM('01_raw_data'!Q660))="TERMINATED"), "Terminated", IF(OR(UPPER(TRIM('01_raw_data'!Q660))="LEFT"),"Left",IF(OR(UPPER(TRIM('01_raw_data'!Q660))="RESIGNED"),"Resigned")))))),"Check")</f>
        <v>Active</v>
      </c>
      <c r="S657" s="19">
        <f>IFERROR(IF(VALUE('01_raw_data'!R660)&gt;0,VALUE('01_raw_data'!R660),"Check"),"Check")</f>
        <v>73000</v>
      </c>
      <c r="T657" s="19">
        <f>IFERROR(IF(VALUE('01_raw_data'!S660)&gt;0, VALUE('01_raw_data'!S660), "Check"), "Check")</f>
        <v>3600</v>
      </c>
      <c r="U657">
        <f>IFERROR(VLOOKUP(UPPER(TRIM('01_raw_data'!T660)),'07_performance_master'!$A$5:$B$14,2,FALSE),"Check")</f>
        <v>3</v>
      </c>
      <c r="V657">
        <f>IFERROR(IF(VALUE('01_raw_data'!U660)&gt;0,VALUE('01_raw_data'!U660),"Check"),"Check")</f>
        <v>31</v>
      </c>
      <c r="W657">
        <f>IFERROR(IF(VALUE('01_raw_data'!V660)&gt;=0, VALUE('01_raw_data'!V660), "Check"), "Check")</f>
        <v>23</v>
      </c>
      <c r="X657">
        <f>IFERROR(IF(VALUE('01_raw_data'!W660)&gt;=0, VALUE('01_raw_data'!W660),"Check"), "Check")</f>
        <v>15</v>
      </c>
      <c r="Y657">
        <f>IFERROR(IF(AND(VALUE('01_raw_data'!X660)&gt;=0, VALUE('01_raw_data'!X660)&lt;=100), VALUE('01_raw_data'!X660), "Check"), "Check")</f>
        <v>78</v>
      </c>
      <c r="Z657" t="str">
        <f>IFERROR(IF(OR(UPPER(TRIM('01_raw_data'!Y660))="YES", UPPER(TRIM('01_raw_data'!Y660))="PROMOTED"),"Promoted", IF(OR(UPPER(TRIM('01_raw_data'!Y660))="NO",UPPER(TRIM('01_raw_data'!Y660))="NOT PROMOTED"), "Not Promoted", "Check")),"Check")</f>
        <v>Not Promoted</v>
      </c>
      <c r="AA657" t="str">
        <f>IFERROR(PROPER(TRIM('01_raw_data'!Z660)), "")</f>
        <v>Bachelor'S</v>
      </c>
      <c r="AB657" t="str">
        <f>IFERROR(PROPER(TRIM('01_raw_data'!AA660)),"")</f>
        <v>Company Careers Page</v>
      </c>
      <c r="AC657" t="str">
        <f>IFERROR(IF(UPPER(TRIM('01_raw_data'!AB660))="HYBRID","Hybrid",IF(OR(UPPER(TRIM('01_raw_data'!AB660))="REMOTE",UPPER(TRIM('01_raw_data'!AB660))="WFH",UPPER(TRIM('01_raw_data'!AB660))="WORK FROM HOME"),"Remote",IF(OR(UPPER(TRIM('01_raw_data'!AB660))="ONSITE",UPPER(TRIM('01_raw_data'!AB660))="ON-SITE",UPPER(TRIM('01_raw_data'!AB660))="OFFICE"),"Office"))),"Check")</f>
        <v>Hybrid</v>
      </c>
      <c r="AD657" t="str">
        <f>IFERROR(VLOOKUP(UPPER(TRIM('01_raw_data'!AC660)),'09_cost_center'!$A$5:$E$19,1,FALSE), "Check")</f>
        <v>EU-CC503</v>
      </c>
      <c r="AE657" t="str">
        <f>IFERROR(IF(OR(UPPER(TRIM('01_raw_data'!AD660))="CONTRACT", UPPER(TRIM('01_raw_data'!AD660))="CONTRACTOR"), "Contract", IF(OR(PROPER(TRIM('01_raw_data'!AD660))="FTE", UPPER(TRIM('01_raw_data'!AD660))="FULL TIME", UPPER(TRIM('01_raw_data'!AD660))="FULL-TIME"), "Full Time", IF(OR(UPPER(TRIM('01_raw_data'!AD660))="INTERN", UPPER(TRIM('01_raw_data'!AD660))="INTERNSHIP"), "Intern", IF(OR(UPPER(TRIM('01_raw_data'!AD660))="PART TIME", UPPER(TRIM('01_raw_data'!AD660))="PART-TIME"), "Part Time")))), "Check")</f>
        <v>Full Time</v>
      </c>
      <c r="AF657">
        <f>IFERROR(IF(AND(VALUE('01_raw_data'!AE660)&gt;=0,VALUE('01_raw_data'!AE660)&lt;=100), VALUE('01_raw_data'!AE660), "Check"), "Check")</f>
        <v>64.5</v>
      </c>
    </row>
    <row r="658" spans="1:32" x14ac:dyDescent="0.2">
      <c r="A658" t="str">
        <f>"E"&amp;TEXT(VALUE(SUBSTITUTE(UPPER(TRIM('01_raw_data'!A661)),"E","")),"0000")</f>
        <v>E0657</v>
      </c>
      <c r="B658" t="str">
        <f>IF('01_raw_data'!B661="", "", PROPER(TRIM('01_raw_data'!B661)))</f>
        <v>Alicja Leroy</v>
      </c>
      <c r="C658" t="str">
        <f>_xlfn.XLOOKUP(PROPER(TRIM('01_raw_data'!C661)),'03_lookups'!$A$4:$A$9,'03_lookups'!$B$4:$B$9,"Needs Review")</f>
        <v>Female</v>
      </c>
      <c r="D658">
        <f>VALUE('01_raw_data'!D661)</f>
        <v>39</v>
      </c>
      <c r="E658" s="17">
        <f>IF(OR('01_raw_data'!E661="", LOWER(TRIM('01_raw_data'!E661))="not available"), "Missing", '01_raw_data'!E661)</f>
        <v>31934</v>
      </c>
      <c r="F658" t="str">
        <f t="shared" si="10"/>
        <v>Valid</v>
      </c>
      <c r="G658" t="str">
        <f>_xlfn.XLOOKUP(UPPER(TRIM('01_raw_data'!F661)),'04_departments'!A661:A716,'04_departments'!C661:C716,"Needs Review")</f>
        <v>Needs Review</v>
      </c>
      <c r="H658" t="str">
        <f>_xlfn.XLOOKUP('01_clean_data'!G658, '04_departments'!$C$5:$C$60,'04_departments'!$D$5:$D$60,"Needs Review")</f>
        <v>Needs Review</v>
      </c>
      <c r="I658" t="str">
        <f>PROPER(TRIM('01_raw_data'!H661))</f>
        <v>Compliance Manager</v>
      </c>
      <c r="J658" t="str">
        <f>IFERROR(UPPER('01_raw_data'!I661), "")</f>
        <v>L3</v>
      </c>
      <c r="K658" t="str">
        <f>IFERROR(UPPER('01_raw_data'!J661), "")</f>
        <v>M025</v>
      </c>
      <c r="L658" t="str">
        <f>IFERROR(VLOOKUP(K658,'05_manager_mapping'!$A$5:$B$64,2), "Missing")</f>
        <v>Elias De Jong</v>
      </c>
      <c r="M658" t="str">
        <f>IFERROR(_xlfn.XLOOKUP('01_raw_data'!L661,'06_location_master'!$B$5:$B$60,'06_location_master'!$C$5:$C$60), "Missing Location")</f>
        <v>Dublin</v>
      </c>
      <c r="N658" t="str">
        <f>IFERROR(_xlfn.XLOOKUP(M658,'06_location_master'!$C$5:$C$60,'06_location_master'!$D$5:$D$60), "Missing Country")</f>
        <v>Ireland</v>
      </c>
      <c r="O658" t="str">
        <f>IFERROR(_xlfn.XLOOKUP(M658,'06_location_master'!$C$5:$C$60,'06_location_master'!$E$5:$E$60), "Missing State")</f>
        <v>Leinster</v>
      </c>
      <c r="P658" s="17">
        <f>IFERROR(--'01_raw_data'!O661,"Missing Date")</f>
        <v>45143</v>
      </c>
      <c r="Q658" s="17" t="str">
        <f>IF(TRIM('01_raw_data'!P661)="","", IFERROR('01_raw_data'!P661, "check"))</f>
        <v/>
      </c>
      <c r="R658" t="str">
        <f>IFERROR(IF(OR(UPPER(TRIM('01_raw_data'!Q661))="A",UPPER(TRIM('01_raw_data'!Q661)="ACTVE"),UPPER(TRIM('01_raw_data'!Q661))="ACTIVE"), "Active", IF(OR(UPPER(TRIM('01_raw_data'!Q661)="INACTIVE"),UPPER(TRIM('01_raw_data'!Q661))="INACTVE"),"Inactive",IF(OR(UPPER(TRIM('01_raw_data'!Q661))="EXITED"), "Exited", IF(OR(UPPER(TRIM('01_raw_data'!Q661))="TERMINATED"), "Terminated", IF(OR(UPPER(TRIM('01_raw_data'!Q661))="LEFT"),"Left",IF(OR(UPPER(TRIM('01_raw_data'!Q661))="RESIGNED"),"Resigned")))))),"Check")</f>
        <v>Active</v>
      </c>
      <c r="S658" s="19">
        <f>IFERROR(IF(VALUE('01_raw_data'!R661)&gt;0,VALUE('01_raw_data'!R661),"Check"),"Check")</f>
        <v>89000</v>
      </c>
      <c r="T658" s="19">
        <f>IFERROR(IF(VALUE('01_raw_data'!S661)&gt;0, VALUE('01_raw_data'!S661), "Check"), "Check")</f>
        <v>4400</v>
      </c>
      <c r="U658">
        <f>IFERROR(VLOOKUP(UPPER(TRIM('01_raw_data'!T661)),'07_performance_master'!$A$5:$B$14,2,FALSE),"Check")</f>
        <v>3</v>
      </c>
      <c r="V658" t="str">
        <f>IFERROR(IF(VALUE('01_raw_data'!U661)&gt;0,VALUE('01_raw_data'!U661),"Check"),"Check")</f>
        <v>Check</v>
      </c>
      <c r="W658">
        <f>IFERROR(IF(VALUE('01_raw_data'!V661)&gt;=0, VALUE('01_raw_data'!V661), "Check"), "Check")</f>
        <v>17</v>
      </c>
      <c r="X658">
        <f>IFERROR(IF(VALUE('01_raw_data'!W661)&gt;=0, VALUE('01_raw_data'!W661),"Check"), "Check")</f>
        <v>27</v>
      </c>
      <c r="Y658">
        <f>IFERROR(IF(AND(VALUE('01_raw_data'!X661)&gt;=0, VALUE('01_raw_data'!X661)&lt;=100), VALUE('01_raw_data'!X661), "Check"), "Check")</f>
        <v>64</v>
      </c>
      <c r="Z658" t="str">
        <f>IFERROR(IF(OR(UPPER(TRIM('01_raw_data'!Y661))="YES", UPPER(TRIM('01_raw_data'!Y661))="PROMOTED"),"Promoted", IF(OR(UPPER(TRIM('01_raw_data'!Y661))="NO",UPPER(TRIM('01_raw_data'!Y661))="NOT PROMOTED"), "Not Promoted", "Check")),"Check")</f>
        <v>Not Promoted</v>
      </c>
      <c r="AA658" t="str">
        <f>IFERROR(PROPER(TRIM('01_raw_data'!Z661)), "")</f>
        <v>Master'S</v>
      </c>
      <c r="AB658" t="str">
        <f>IFERROR(PROPER(TRIM('01_raw_data'!AA661)),"")</f>
        <v>European Job Board</v>
      </c>
      <c r="AC658" t="str">
        <f>IFERROR(IF(UPPER(TRIM('01_raw_data'!AB661))="HYBRID","Hybrid",IF(OR(UPPER(TRIM('01_raw_data'!AB661))="REMOTE",UPPER(TRIM('01_raw_data'!AB661))="WFH",UPPER(TRIM('01_raw_data'!AB661))="WORK FROM HOME"),"Remote",IF(OR(UPPER(TRIM('01_raw_data'!AB661))="ONSITE",UPPER(TRIM('01_raw_data'!AB661))="ON-SITE",UPPER(TRIM('01_raw_data'!AB661))="OFFICE"),"Office"))),"Check")</f>
        <v>Hybrid</v>
      </c>
      <c r="AD658" t="str">
        <f>IFERROR(VLOOKUP(UPPER(TRIM('01_raw_data'!AC661)),'09_cost_center'!$A$5:$E$19,1,FALSE), "Check")</f>
        <v>EU-CC502</v>
      </c>
      <c r="AE658" t="str">
        <f>IFERROR(IF(OR(UPPER(TRIM('01_raw_data'!AD661))="CONTRACT", UPPER(TRIM('01_raw_data'!AD661))="CONTRACTOR"), "Contract", IF(OR(PROPER(TRIM('01_raw_data'!AD661))="FTE", UPPER(TRIM('01_raw_data'!AD661))="FULL TIME", UPPER(TRIM('01_raw_data'!AD661))="FULL-TIME"), "Full Time", IF(OR(UPPER(TRIM('01_raw_data'!AD661))="INTERN", UPPER(TRIM('01_raw_data'!AD661))="INTERNSHIP"), "Intern", IF(OR(UPPER(TRIM('01_raw_data'!AD661))="PART TIME", UPPER(TRIM('01_raw_data'!AD661))="PART-TIME"), "Part Time")))), "Check")</f>
        <v>Contract</v>
      </c>
      <c r="AF658">
        <f>IFERROR(IF(AND(VALUE('01_raw_data'!AE661)&gt;=0,VALUE('01_raw_data'!AE661)&lt;=100), VALUE('01_raw_data'!AE661), "Check"), "Check")</f>
        <v>56.4</v>
      </c>
    </row>
    <row r="659" spans="1:32" x14ac:dyDescent="0.2">
      <c r="A659" t="str">
        <f>"E"&amp;TEXT(VALUE(SUBSTITUTE(UPPER(TRIM('01_raw_data'!A662)),"E","")),"0000")</f>
        <v>E0658</v>
      </c>
      <c r="B659" t="str">
        <f>IF('01_raw_data'!B662="", "", PROPER(TRIM('01_raw_data'!B662)))</f>
        <v>Klara Evans</v>
      </c>
      <c r="C659" t="str">
        <f>_xlfn.XLOOKUP(PROPER(TRIM('01_raw_data'!C662)),'03_lookups'!$A$4:$A$9,'03_lookups'!$B$4:$B$9,"Needs Review")</f>
        <v>Non-Binary</v>
      </c>
      <c r="D659">
        <f>VALUE('01_raw_data'!D662)</f>
        <v>58</v>
      </c>
      <c r="E659" s="17">
        <f>IF(OR('01_raw_data'!E662="", LOWER(TRIM('01_raw_data'!E662))="not available"), "Missing", '01_raw_data'!E662)</f>
        <v>24645</v>
      </c>
      <c r="F659" t="str">
        <f t="shared" si="10"/>
        <v>Valid</v>
      </c>
      <c r="G659" t="str">
        <f>_xlfn.XLOOKUP(UPPER(TRIM('01_raw_data'!F662)),'04_departments'!A662:A717,'04_departments'!C662:C717,"Needs Review")</f>
        <v>Needs Review</v>
      </c>
      <c r="H659" t="str">
        <f>_xlfn.XLOOKUP('01_clean_data'!G659, '04_departments'!$C$5:$C$60,'04_departments'!$D$5:$D$60,"Needs Review")</f>
        <v>Needs Review</v>
      </c>
      <c r="I659" t="str">
        <f>PROPER(TRIM('01_raw_data'!H662))</f>
        <v>Sourcing Specialist</v>
      </c>
      <c r="J659" t="str">
        <f>IFERROR(UPPER('01_raw_data'!I662), "")</f>
        <v>L1</v>
      </c>
      <c r="K659" t="str">
        <f>IFERROR(UPPER('01_raw_data'!J662), "")</f>
        <v>M013</v>
      </c>
      <c r="L659" t="str">
        <f>IFERROR(VLOOKUP(K659,'05_manager_mapping'!$A$5:$B$64,2), "Missing")</f>
        <v>Ebba Kelly</v>
      </c>
      <c r="M659" t="str">
        <f>IFERROR(_xlfn.XLOOKUP('01_raw_data'!L662,'06_location_master'!$B$5:$B$60,'06_location_master'!$C$5:$C$60), "Missing Location")</f>
        <v>Paris</v>
      </c>
      <c r="N659" t="str">
        <f>IFERROR(_xlfn.XLOOKUP(M659,'06_location_master'!$C$5:$C$60,'06_location_master'!$D$5:$D$60), "Missing Country")</f>
        <v>France</v>
      </c>
      <c r="O659" t="str">
        <f>IFERROR(_xlfn.XLOOKUP(M659,'06_location_master'!$C$5:$C$60,'06_location_master'!$E$5:$E$60), "Missing State")</f>
        <v>Ile-de-France</v>
      </c>
      <c r="P659" s="17">
        <f>IFERROR(--'01_raw_data'!O662,"Missing Date")</f>
        <v>44813</v>
      </c>
      <c r="Q659" s="17" t="str">
        <f>IF(TRIM('01_raw_data'!P662)="","", IFERROR('01_raw_data'!P662, "check"))</f>
        <v>11/01/2024</v>
      </c>
      <c r="R659" t="str">
        <f>IFERROR(IF(OR(UPPER(TRIM('01_raw_data'!Q662))="A",UPPER(TRIM('01_raw_data'!Q662)="ACTVE"),UPPER(TRIM('01_raw_data'!Q662))="ACTIVE"), "Active", IF(OR(UPPER(TRIM('01_raw_data'!Q662)="INACTIVE"),UPPER(TRIM('01_raw_data'!Q662))="INACTVE"),"Inactive",IF(OR(UPPER(TRIM('01_raw_data'!Q662))="EXITED"), "Exited", IF(OR(UPPER(TRIM('01_raw_data'!Q662))="TERMINATED"), "Terminated", IF(OR(UPPER(TRIM('01_raw_data'!Q662))="LEFT"),"Left",IF(OR(UPPER(TRIM('01_raw_data'!Q662))="RESIGNED"),"Resigned")))))),"Check")</f>
        <v>Exited</v>
      </c>
      <c r="S659" s="19">
        <f>IFERROR(IF(VALUE('01_raw_data'!R662)&gt;0,VALUE('01_raw_data'!R662),"Check"),"Check")</f>
        <v>39000</v>
      </c>
      <c r="T659" s="19" t="str">
        <f>IFERROR(IF(VALUE('01_raw_data'!S662)&gt;0, VALUE('01_raw_data'!S662), "Check"), "Check")</f>
        <v>Check</v>
      </c>
      <c r="U659">
        <f>IFERROR(VLOOKUP(UPPER(TRIM('01_raw_data'!T662)),'07_performance_master'!$A$5:$B$14,2,FALSE),"Check")</f>
        <v>1</v>
      </c>
      <c r="V659">
        <f>IFERROR(IF(VALUE('01_raw_data'!U662)&gt;0,VALUE('01_raw_data'!U662),"Check"),"Check")</f>
        <v>34</v>
      </c>
      <c r="W659">
        <f>IFERROR(IF(VALUE('01_raw_data'!V662)&gt;=0, VALUE('01_raw_data'!V662), "Check"), "Check")</f>
        <v>12</v>
      </c>
      <c r="X659">
        <f>IFERROR(IF(VALUE('01_raw_data'!W662)&gt;=0, VALUE('01_raw_data'!W662),"Check"), "Check")</f>
        <v>17</v>
      </c>
      <c r="Y659">
        <f>IFERROR(IF(AND(VALUE('01_raw_data'!X662)&gt;=0, VALUE('01_raw_data'!X662)&lt;=100), VALUE('01_raw_data'!X662), "Check"), "Check")</f>
        <v>40</v>
      </c>
      <c r="Z659" t="str">
        <f>IFERROR(IF(OR(UPPER(TRIM('01_raw_data'!Y662))="YES", UPPER(TRIM('01_raw_data'!Y662))="PROMOTED"),"Promoted", IF(OR(UPPER(TRIM('01_raw_data'!Y662))="NO",UPPER(TRIM('01_raw_data'!Y662))="NOT PROMOTED"), "Not Promoted", "Check")),"Check")</f>
        <v>Not Promoted</v>
      </c>
      <c r="AA659" t="str">
        <f>IFERROR(PROPER(TRIM('01_raw_data'!Z662)), "")</f>
        <v>Mba</v>
      </c>
      <c r="AB659" t="str">
        <f>IFERROR(PROPER(TRIM('01_raw_data'!AA662)),"")</f>
        <v>Company Careers Page</v>
      </c>
      <c r="AC659" t="str">
        <f>IFERROR(IF(UPPER(TRIM('01_raw_data'!AB662))="HYBRID","Hybrid",IF(OR(UPPER(TRIM('01_raw_data'!AB662))="REMOTE",UPPER(TRIM('01_raw_data'!AB662))="WFH",UPPER(TRIM('01_raw_data'!AB662))="WORK FROM HOME"),"Remote",IF(OR(UPPER(TRIM('01_raw_data'!AB662))="ONSITE",UPPER(TRIM('01_raw_data'!AB662))="ON-SITE",UPPER(TRIM('01_raw_data'!AB662))="OFFICE"),"Office"))),"Check")</f>
        <v>Office</v>
      </c>
      <c r="AD659" t="str">
        <f>IFERROR(VLOOKUP(UPPER(TRIM('01_raw_data'!AC662)),'09_cost_center'!$A$5:$E$19,1,FALSE), "Check")</f>
        <v>EU-CC402</v>
      </c>
      <c r="AE659" t="str">
        <f>IFERROR(IF(OR(UPPER(TRIM('01_raw_data'!AD662))="CONTRACT", UPPER(TRIM('01_raw_data'!AD662))="CONTRACTOR"), "Contract", IF(OR(PROPER(TRIM('01_raw_data'!AD662))="FTE", UPPER(TRIM('01_raw_data'!AD662))="FULL TIME", UPPER(TRIM('01_raw_data'!AD662))="FULL-TIME"), "Full Time", IF(OR(UPPER(TRIM('01_raw_data'!AD662))="INTERN", UPPER(TRIM('01_raw_data'!AD662))="INTERNSHIP"), "Intern", IF(OR(UPPER(TRIM('01_raw_data'!AD662))="PART TIME", UPPER(TRIM('01_raw_data'!AD662))="PART-TIME"), "Part Time")))), "Check")</f>
        <v>Full Time</v>
      </c>
      <c r="AF659">
        <f>IFERROR(IF(AND(VALUE('01_raw_data'!AE662)&gt;=0,VALUE('01_raw_data'!AE662)&lt;=100), VALUE('01_raw_data'!AE662), "Check"), "Check")</f>
        <v>33</v>
      </c>
    </row>
    <row r="660" spans="1:32" x14ac:dyDescent="0.2">
      <c r="A660" t="str">
        <f>"E"&amp;TEXT(VALUE(SUBSTITUTE(UPPER(TRIM('01_raw_data'!A663)),"E","")),"0000")</f>
        <v>E0659</v>
      </c>
      <c r="B660" t="str">
        <f>IF('01_raw_data'!B663="", "", PROPER(TRIM('01_raw_data'!B663)))</f>
        <v>Lukas Greco</v>
      </c>
      <c r="C660" t="str">
        <f>_xlfn.XLOOKUP(PROPER(TRIM('01_raw_data'!C663)),'03_lookups'!$A$4:$A$9,'03_lookups'!$B$4:$B$9,"Needs Review")</f>
        <v>Male</v>
      </c>
      <c r="D660">
        <f>VALUE('01_raw_data'!D663)</f>
        <v>32</v>
      </c>
      <c r="E660" s="17">
        <f>IF(OR('01_raw_data'!E663="", LOWER(TRIM('01_raw_data'!E663))="not available"), "Missing", '01_raw_data'!E663)</f>
        <v>34152</v>
      </c>
      <c r="F660" t="str">
        <f t="shared" si="10"/>
        <v>Valid</v>
      </c>
      <c r="G660" t="str">
        <f>_xlfn.XLOOKUP(UPPER(TRIM('01_raw_data'!F663)),'04_departments'!A663:A718,'04_departments'!C663:C718,"Needs Review")</f>
        <v>Needs Review</v>
      </c>
      <c r="H660" t="str">
        <f>_xlfn.XLOOKUP('01_clean_data'!G660, '04_departments'!$C$5:$C$60,'04_departments'!$D$5:$D$60,"Needs Review")</f>
        <v>Needs Review</v>
      </c>
      <c r="I660" t="str">
        <f>PROPER(TRIM('01_raw_data'!H663))</f>
        <v>Software Engineer</v>
      </c>
      <c r="J660" t="str">
        <f>IFERROR(UPPER('01_raw_data'!I663), "")</f>
        <v>L3</v>
      </c>
      <c r="K660" t="str">
        <f>IFERROR(UPPER('01_raw_data'!J663), "")</f>
        <v>M044</v>
      </c>
      <c r="L660" t="str">
        <f>IFERROR(VLOOKUP(K660,'05_manager_mapping'!$A$5:$B$64,2), "Missing")</f>
        <v>Sophia Russo</v>
      </c>
      <c r="M660" t="str">
        <f>IFERROR(_xlfn.XLOOKUP('01_raw_data'!L663,'06_location_master'!$B$5:$B$60,'06_location_master'!$C$5:$C$60), "Missing Location")</f>
        <v>Missing Location</v>
      </c>
      <c r="N660" t="str">
        <f>IFERROR(_xlfn.XLOOKUP(M660,'06_location_master'!$C$5:$C$60,'06_location_master'!$D$5:$D$60), "Missing Country")</f>
        <v>Missing Country</v>
      </c>
      <c r="O660" t="str">
        <f>IFERROR(_xlfn.XLOOKUP(M660,'06_location_master'!$C$5:$C$60,'06_location_master'!$E$5:$E$60), "Missing State")</f>
        <v>Missing State</v>
      </c>
      <c r="P660" s="17">
        <f>IFERROR(--'01_raw_data'!O663,"Missing Date")</f>
        <v>45409</v>
      </c>
      <c r="Q660" s="17" t="str">
        <f>IF(TRIM('01_raw_data'!P663)="","", IFERROR('01_raw_data'!P663, "check"))</f>
        <v/>
      </c>
      <c r="R660" t="str">
        <f>IFERROR(IF(OR(UPPER(TRIM('01_raw_data'!Q663))="A",UPPER(TRIM('01_raw_data'!Q663)="ACTVE"),UPPER(TRIM('01_raw_data'!Q663))="ACTIVE"), "Active", IF(OR(UPPER(TRIM('01_raw_data'!Q663)="INACTIVE"),UPPER(TRIM('01_raw_data'!Q663))="INACTVE"),"Inactive",IF(OR(UPPER(TRIM('01_raw_data'!Q663))="EXITED"), "Exited", IF(OR(UPPER(TRIM('01_raw_data'!Q663))="TERMINATED"), "Terminated", IF(OR(UPPER(TRIM('01_raw_data'!Q663))="LEFT"),"Left",IF(OR(UPPER(TRIM('01_raw_data'!Q663))="RESIGNED"),"Resigned")))))),"Check")</f>
        <v>Active</v>
      </c>
      <c r="S660" s="19">
        <f>IFERROR(IF(VALUE('01_raw_data'!R663)&gt;0,VALUE('01_raw_data'!R663),"Check"),"Check")</f>
        <v>79000</v>
      </c>
      <c r="T660" s="19">
        <f>IFERROR(IF(VALUE('01_raw_data'!S663)&gt;0, VALUE('01_raw_data'!S663), "Check"), "Check")</f>
        <v>1600</v>
      </c>
      <c r="U660">
        <f>IFERROR(VLOOKUP(UPPER(TRIM('01_raw_data'!T663)),'07_performance_master'!$A$5:$B$14,2,FALSE),"Check")</f>
        <v>2</v>
      </c>
      <c r="V660">
        <f>IFERROR(IF(VALUE('01_raw_data'!U663)&gt;0,VALUE('01_raw_data'!U663),"Check"),"Check")</f>
        <v>8</v>
      </c>
      <c r="W660">
        <f>IFERROR(IF(VALUE('01_raw_data'!V663)&gt;=0, VALUE('01_raw_data'!V663), "Check"), "Check")</f>
        <v>15</v>
      </c>
      <c r="X660">
        <f>IFERROR(IF(VALUE('01_raw_data'!W663)&gt;=0, VALUE('01_raw_data'!W663),"Check"), "Check")</f>
        <v>9</v>
      </c>
      <c r="Y660">
        <f>IFERROR(IF(AND(VALUE('01_raw_data'!X663)&gt;=0, VALUE('01_raw_data'!X663)&lt;=100), VALUE('01_raw_data'!X663), "Check"), "Check")</f>
        <v>63</v>
      </c>
      <c r="Z660" t="str">
        <f>IFERROR(IF(OR(UPPER(TRIM('01_raw_data'!Y663))="YES", UPPER(TRIM('01_raw_data'!Y663))="PROMOTED"),"Promoted", IF(OR(UPPER(TRIM('01_raw_data'!Y663))="NO",UPPER(TRIM('01_raw_data'!Y663))="NOT PROMOTED"), "Not Promoted", "Check")),"Check")</f>
        <v>Not Promoted</v>
      </c>
      <c r="AA660" t="str">
        <f>IFERROR(PROPER(TRIM('01_raw_data'!Z663)), "")</f>
        <v>Bachelor'S</v>
      </c>
      <c r="AB660" t="str">
        <f>IFERROR(PROPER(TRIM('01_raw_data'!AA663)),"")</f>
        <v>Employee Referral</v>
      </c>
      <c r="AC660" t="str">
        <f>IFERROR(IF(UPPER(TRIM('01_raw_data'!AB663))="HYBRID","Hybrid",IF(OR(UPPER(TRIM('01_raw_data'!AB663))="REMOTE",UPPER(TRIM('01_raw_data'!AB663))="WFH",UPPER(TRIM('01_raw_data'!AB663))="WORK FROM HOME"),"Remote",IF(OR(UPPER(TRIM('01_raw_data'!AB663))="ONSITE",UPPER(TRIM('01_raw_data'!AB663))="ON-SITE",UPPER(TRIM('01_raw_data'!AB663))="OFFICE"),"Office"))),"Check")</f>
        <v>Remote</v>
      </c>
      <c r="AD660" t="str">
        <f>IFERROR(VLOOKUP(UPPER(TRIM('01_raw_data'!AC663)),'09_cost_center'!$A$5:$E$19,1,FALSE), "Check")</f>
        <v>EU-CC101</v>
      </c>
      <c r="AE660" t="str">
        <f>IFERROR(IF(OR(UPPER(TRIM('01_raw_data'!AD663))="CONTRACT", UPPER(TRIM('01_raw_data'!AD663))="CONTRACTOR"), "Contract", IF(OR(PROPER(TRIM('01_raw_data'!AD663))="FTE", UPPER(TRIM('01_raw_data'!AD663))="FULL TIME", UPPER(TRIM('01_raw_data'!AD663))="FULL-TIME"), "Full Time", IF(OR(UPPER(TRIM('01_raw_data'!AD663))="INTERN", UPPER(TRIM('01_raw_data'!AD663))="INTERNSHIP"), "Intern", IF(OR(UPPER(TRIM('01_raw_data'!AD663))="PART TIME", UPPER(TRIM('01_raw_data'!AD663))="PART-TIME"), "Part Time")))), "Check")</f>
        <v>Full Time</v>
      </c>
      <c r="AF660">
        <f>IFERROR(IF(AND(VALUE('01_raw_data'!AE663)&gt;=0,VALUE('01_raw_data'!AE663)&lt;=100), VALUE('01_raw_data'!AE663), "Check"), "Check")</f>
        <v>47.5</v>
      </c>
    </row>
    <row r="661" spans="1:32" x14ac:dyDescent="0.2">
      <c r="A661" t="str">
        <f>"E"&amp;TEXT(VALUE(SUBSTITUTE(UPPER(TRIM('01_raw_data'!A664)),"E","")),"0000")</f>
        <v>E0660</v>
      </c>
      <c r="B661" t="str">
        <f>IF('01_raw_data'!B664="", "", PROPER(TRIM('01_raw_data'!B664)))</f>
        <v>Nina Bakker</v>
      </c>
      <c r="C661" t="str">
        <f>_xlfn.XLOOKUP(PROPER(TRIM('01_raw_data'!C664)),'03_lookups'!$A$4:$A$9,'03_lookups'!$B$4:$B$9,"Needs Review")</f>
        <v>Female</v>
      </c>
      <c r="D661">
        <f>VALUE('01_raw_data'!D664)</f>
        <v>32</v>
      </c>
      <c r="E661" s="17">
        <f>IF(OR('01_raw_data'!E664="", LOWER(TRIM('01_raw_data'!E664))="not available"), "Missing", '01_raw_data'!E664)</f>
        <v>34203</v>
      </c>
      <c r="F661" t="str">
        <f t="shared" si="10"/>
        <v>Valid</v>
      </c>
      <c r="G661" t="str">
        <f>_xlfn.XLOOKUP(UPPER(TRIM('01_raw_data'!F664)),'04_departments'!A664:A719,'04_departments'!C664:C719,"Needs Review")</f>
        <v>Needs Review</v>
      </c>
      <c r="H661" t="str">
        <f>_xlfn.XLOOKUP('01_clean_data'!G661, '04_departments'!$C$5:$C$60,'04_departments'!$D$5:$D$60,"Needs Review")</f>
        <v>Needs Review</v>
      </c>
      <c r="I661" t="str">
        <f>PROPER(TRIM('01_raw_data'!H664))</f>
        <v>Sales Development Representative</v>
      </c>
      <c r="J661" t="str">
        <f>IFERROR(UPPER('01_raw_data'!I664), "")</f>
        <v>L2</v>
      </c>
      <c r="K661" t="str">
        <f>IFERROR(UPPER('01_raw_data'!J664), "")</f>
        <v>M023</v>
      </c>
      <c r="L661" t="str">
        <f>IFERROR(VLOOKUP(K661,'05_manager_mapping'!$A$5:$B$64,2), "Missing")</f>
        <v>Alice Greco</v>
      </c>
      <c r="M661" t="str">
        <f>IFERROR(_xlfn.XLOOKUP('01_raw_data'!L664,'06_location_master'!$B$5:$B$60,'06_location_master'!$C$5:$C$60), "Missing Location")</f>
        <v>Amsterdam</v>
      </c>
      <c r="N661" t="str">
        <f>IFERROR(_xlfn.XLOOKUP(M661,'06_location_master'!$C$5:$C$60,'06_location_master'!$D$5:$D$60), "Missing Country")</f>
        <v>Netherlands</v>
      </c>
      <c r="O661" t="str">
        <f>IFERROR(_xlfn.XLOOKUP(M661,'06_location_master'!$C$5:$C$60,'06_location_master'!$E$5:$E$60), "Missing State")</f>
        <v>North Holland</v>
      </c>
      <c r="P661" s="17">
        <f>IFERROR(--'01_raw_data'!O664,"Missing Date")</f>
        <v>45702</v>
      </c>
      <c r="Q661" s="17" t="str">
        <f>IF(TRIM('01_raw_data'!P664)="","", IFERROR('01_raw_data'!P664, "check"))</f>
        <v/>
      </c>
      <c r="R661" t="str">
        <f>IFERROR(IF(OR(UPPER(TRIM('01_raw_data'!Q664))="A",UPPER(TRIM('01_raw_data'!Q664)="ACTVE"),UPPER(TRIM('01_raw_data'!Q664))="ACTIVE"), "Active", IF(OR(UPPER(TRIM('01_raw_data'!Q664)="INACTIVE"),UPPER(TRIM('01_raw_data'!Q664))="INACTVE"),"Inactive",IF(OR(UPPER(TRIM('01_raw_data'!Q664))="EXITED"), "Exited", IF(OR(UPPER(TRIM('01_raw_data'!Q664))="TERMINATED"), "Terminated", IF(OR(UPPER(TRIM('01_raw_data'!Q664))="LEFT"),"Left",IF(OR(UPPER(TRIM('01_raw_data'!Q664))="RESIGNED"),"Resigned")))))),"Check")</f>
        <v>Active</v>
      </c>
      <c r="S661" s="19">
        <f>IFERROR(IF(VALUE('01_raw_data'!R664)&gt;0,VALUE('01_raw_data'!R664),"Check"),"Check")</f>
        <v>68000</v>
      </c>
      <c r="T661" s="19">
        <f>IFERROR(IF(VALUE('01_raw_data'!S664)&gt;0, VALUE('01_raw_data'!S664), "Check"), "Check")</f>
        <v>3400</v>
      </c>
      <c r="U661">
        <f>IFERROR(VLOOKUP(UPPER(TRIM('01_raw_data'!T664)),'07_performance_master'!$A$5:$B$14,2,FALSE),"Check")</f>
        <v>3</v>
      </c>
      <c r="V661">
        <f>IFERROR(IF(VALUE('01_raw_data'!U664)&gt;0,VALUE('01_raw_data'!U664),"Check"),"Check")</f>
        <v>26</v>
      </c>
      <c r="W661">
        <f>IFERROR(IF(VALUE('01_raw_data'!V664)&gt;=0, VALUE('01_raw_data'!V664), "Check"), "Check")</f>
        <v>20</v>
      </c>
      <c r="X661">
        <f>IFERROR(IF(VALUE('01_raw_data'!W664)&gt;=0, VALUE('01_raw_data'!W664),"Check"), "Check")</f>
        <v>20</v>
      </c>
      <c r="Y661">
        <f>IFERROR(IF(AND(VALUE('01_raw_data'!X664)&gt;=0, VALUE('01_raw_data'!X664)&lt;=100), VALUE('01_raw_data'!X664), "Check"), "Check")</f>
        <v>71</v>
      </c>
      <c r="Z661" t="str">
        <f>IFERROR(IF(OR(UPPER(TRIM('01_raw_data'!Y664))="YES", UPPER(TRIM('01_raw_data'!Y664))="PROMOTED"),"Promoted", IF(OR(UPPER(TRIM('01_raw_data'!Y664))="NO",UPPER(TRIM('01_raw_data'!Y664))="NOT PROMOTED"), "Not Promoted", "Check")),"Check")</f>
        <v>Not Promoted</v>
      </c>
      <c r="AA661" t="str">
        <f>IFERROR(PROPER(TRIM('01_raw_data'!Z664)), "")</f>
        <v>Diploma</v>
      </c>
      <c r="AB661" t="str">
        <f>IFERROR(PROPER(TRIM('01_raw_data'!AA664)),"")</f>
        <v>Indeed</v>
      </c>
      <c r="AC661" t="str">
        <f>IFERROR(IF(UPPER(TRIM('01_raw_data'!AB664))="HYBRID","Hybrid",IF(OR(UPPER(TRIM('01_raw_data'!AB664))="REMOTE",UPPER(TRIM('01_raw_data'!AB664))="WFH",UPPER(TRIM('01_raw_data'!AB664))="WORK FROM HOME"),"Remote",IF(OR(UPPER(TRIM('01_raw_data'!AB664))="ONSITE",UPPER(TRIM('01_raw_data'!AB664))="ON-SITE",UPPER(TRIM('01_raw_data'!AB664))="OFFICE"),"Office"))),"Check")</f>
        <v>Remote</v>
      </c>
      <c r="AD661" t="str">
        <f>IFERROR(VLOOKUP(UPPER(TRIM('01_raw_data'!AC664)),'09_cost_center'!$A$5:$E$19,1,FALSE), "Check")</f>
        <v>EU-CC201</v>
      </c>
      <c r="AE661" t="str">
        <f>IFERROR(IF(OR(UPPER(TRIM('01_raw_data'!AD664))="CONTRACT", UPPER(TRIM('01_raw_data'!AD664))="CONTRACTOR"), "Contract", IF(OR(PROPER(TRIM('01_raw_data'!AD664))="FTE", UPPER(TRIM('01_raw_data'!AD664))="FULL TIME", UPPER(TRIM('01_raw_data'!AD664))="FULL-TIME"), "Full Time", IF(OR(UPPER(TRIM('01_raw_data'!AD664))="INTERN", UPPER(TRIM('01_raw_data'!AD664))="INTERNSHIP"), "Intern", IF(OR(UPPER(TRIM('01_raw_data'!AD664))="PART TIME", UPPER(TRIM('01_raw_data'!AD664))="PART-TIME"), "Part Time")))), "Check")</f>
        <v>Full Time</v>
      </c>
      <c r="AF661">
        <f>IFERROR(IF(AND(VALUE('01_raw_data'!AE664)&gt;=0,VALUE('01_raw_data'!AE664)&lt;=100), VALUE('01_raw_data'!AE664), "Check"), "Check")</f>
        <v>58.3</v>
      </c>
    </row>
    <row r="662" spans="1:32" x14ac:dyDescent="0.2">
      <c r="A662" t="str">
        <f>"E"&amp;TEXT(VALUE(SUBSTITUTE(UPPER(TRIM('01_raw_data'!A665)),"E","")),"0000")</f>
        <v>E0661</v>
      </c>
      <c r="B662" t="str">
        <f>IF('01_raw_data'!B665="", "", PROPER(TRIM('01_raw_data'!B665)))</f>
        <v>Manuel O'Brien</v>
      </c>
      <c r="C662" t="str">
        <f>_xlfn.XLOOKUP(PROPER(TRIM('01_raw_data'!C665)),'03_lookups'!$A$4:$A$9,'03_lookups'!$B$4:$B$9,"Needs Review")</f>
        <v>Female</v>
      </c>
      <c r="D662">
        <f>VALUE('01_raw_data'!D665)</f>
        <v>33</v>
      </c>
      <c r="E662" s="17">
        <f>IF(OR('01_raw_data'!E665="", LOWER(TRIM('01_raw_data'!E665))="not available"), "Missing", '01_raw_data'!E665)</f>
        <v>34096</v>
      </c>
      <c r="F662" t="str">
        <f t="shared" si="10"/>
        <v>Valid</v>
      </c>
      <c r="G662" t="str">
        <f>_xlfn.XLOOKUP(UPPER(TRIM('01_raw_data'!F665)),'04_departments'!A665:A720,'04_departments'!C665:C720,"Needs Review")</f>
        <v>Needs Review</v>
      </c>
      <c r="H662" t="str">
        <f>_xlfn.XLOOKUP('01_clean_data'!G662, '04_departments'!$C$5:$C$60,'04_departments'!$D$5:$D$60,"Needs Review")</f>
        <v>Needs Review</v>
      </c>
      <c r="I662" t="str">
        <f>PROPER(TRIM('01_raw_data'!H665))</f>
        <v>Software Engineer</v>
      </c>
      <c r="J662" t="str">
        <f>IFERROR(UPPER('01_raw_data'!I665), "")</f>
        <v>L2</v>
      </c>
      <c r="K662" t="str">
        <f>IFERROR(UPPER('01_raw_data'!J665), "")</f>
        <v>M044</v>
      </c>
      <c r="L662" t="str">
        <f>IFERROR(VLOOKUP(K662,'05_manager_mapping'!$A$5:$B$64,2), "Missing")</f>
        <v>Sophia Russo</v>
      </c>
      <c r="M662" t="str">
        <f>IFERROR(_xlfn.XLOOKUP('01_raw_data'!L665,'06_location_master'!$B$5:$B$60,'06_location_master'!$C$5:$C$60), "Missing Location")</f>
        <v>Brussels</v>
      </c>
      <c r="N662" t="str">
        <f>IFERROR(_xlfn.XLOOKUP(M662,'06_location_master'!$C$5:$C$60,'06_location_master'!$D$5:$D$60), "Missing Country")</f>
        <v>Belgium</v>
      </c>
      <c r="O662" t="str">
        <f>IFERROR(_xlfn.XLOOKUP(M662,'06_location_master'!$C$5:$C$60,'06_location_master'!$E$5:$E$60), "Missing State")</f>
        <v>Brussels-Capital</v>
      </c>
      <c r="P662" s="17">
        <f>IFERROR(--'01_raw_data'!O665,"Missing Date")</f>
        <v>44624</v>
      </c>
      <c r="Q662" s="17" t="str">
        <f>IF(TRIM('01_raw_data'!P665)="","", IFERROR('01_raw_data'!P665, "check"))</f>
        <v/>
      </c>
      <c r="R662" t="str">
        <f>IFERROR(IF(OR(UPPER(TRIM('01_raw_data'!Q665))="A",UPPER(TRIM('01_raw_data'!Q665)="ACTVE"),UPPER(TRIM('01_raw_data'!Q665))="ACTIVE"), "Active", IF(OR(UPPER(TRIM('01_raw_data'!Q665)="INACTIVE"),UPPER(TRIM('01_raw_data'!Q665))="INACTVE"),"Inactive",IF(OR(UPPER(TRIM('01_raw_data'!Q665))="EXITED"), "Exited", IF(OR(UPPER(TRIM('01_raw_data'!Q665))="TERMINATED"), "Terminated", IF(OR(UPPER(TRIM('01_raw_data'!Q665))="LEFT"),"Left",IF(OR(UPPER(TRIM('01_raw_data'!Q665))="RESIGNED"),"Resigned")))))),"Check")</f>
        <v>Active</v>
      </c>
      <c r="S662" s="19">
        <f>IFERROR(IF(VALUE('01_raw_data'!R665)&gt;0,VALUE('01_raw_data'!R665),"Check"),"Check")</f>
        <v>52000</v>
      </c>
      <c r="T662" s="19">
        <f>IFERROR(IF(VALUE('01_raw_data'!S665)&gt;0, VALUE('01_raw_data'!S665), "Check"), "Check")</f>
        <v>7300</v>
      </c>
      <c r="U662">
        <f>IFERROR(VLOOKUP(UPPER(TRIM('01_raw_data'!T665)),'07_performance_master'!$A$5:$B$14,2,FALSE),"Check")</f>
        <v>5</v>
      </c>
      <c r="V662">
        <f>IFERROR(IF(VALUE('01_raw_data'!U665)&gt;0,VALUE('01_raw_data'!U665),"Check"),"Check")</f>
        <v>10</v>
      </c>
      <c r="W662">
        <f>IFERROR(IF(VALUE('01_raw_data'!V665)&gt;=0, VALUE('01_raw_data'!V665), "Check"), "Check")</f>
        <v>19</v>
      </c>
      <c r="X662">
        <f>IFERROR(IF(VALUE('01_raw_data'!W665)&gt;=0, VALUE('01_raw_data'!W665),"Check"), "Check")</f>
        <v>2</v>
      </c>
      <c r="Y662">
        <f>IFERROR(IF(AND(VALUE('01_raw_data'!X665)&gt;=0, VALUE('01_raw_data'!X665)&lt;=100), VALUE('01_raw_data'!X665), "Check"), "Check")</f>
        <v>96</v>
      </c>
      <c r="Z662" t="str">
        <f>IFERROR(IF(OR(UPPER(TRIM('01_raw_data'!Y665))="YES", UPPER(TRIM('01_raw_data'!Y665))="PROMOTED"),"Promoted", IF(OR(UPPER(TRIM('01_raw_data'!Y665))="NO",UPPER(TRIM('01_raw_data'!Y665))="NOT PROMOTED"), "Not Promoted", "Check")),"Check")</f>
        <v>Not Promoted</v>
      </c>
      <c r="AA662" t="str">
        <f>IFERROR(PROPER(TRIM('01_raw_data'!Z665)), "")</f>
        <v>Master'S</v>
      </c>
      <c r="AB662" t="str">
        <f>IFERROR(PROPER(TRIM('01_raw_data'!AA665)),"")</f>
        <v>European Job Board</v>
      </c>
      <c r="AC662" t="str">
        <f>IFERROR(IF(UPPER(TRIM('01_raw_data'!AB665))="HYBRID","Hybrid",IF(OR(UPPER(TRIM('01_raw_data'!AB665))="REMOTE",UPPER(TRIM('01_raw_data'!AB665))="WFH",UPPER(TRIM('01_raw_data'!AB665))="WORK FROM HOME"),"Remote",IF(OR(UPPER(TRIM('01_raw_data'!AB665))="ONSITE",UPPER(TRIM('01_raw_data'!AB665))="ON-SITE",UPPER(TRIM('01_raw_data'!AB665))="OFFICE"),"Office"))),"Check")</f>
        <v>Hybrid</v>
      </c>
      <c r="AD662" t="str">
        <f>IFERROR(VLOOKUP(UPPER(TRIM('01_raw_data'!AC665)),'09_cost_center'!$A$5:$E$19,1,FALSE), "Check")</f>
        <v>EU-CC101</v>
      </c>
      <c r="AE662" t="str">
        <f>IFERROR(IF(OR(UPPER(TRIM('01_raw_data'!AD665))="CONTRACT", UPPER(TRIM('01_raw_data'!AD665))="CONTRACTOR"), "Contract", IF(OR(PROPER(TRIM('01_raw_data'!AD665))="FTE", UPPER(TRIM('01_raw_data'!AD665))="FULL TIME", UPPER(TRIM('01_raw_data'!AD665))="FULL-TIME"), "Full Time", IF(OR(UPPER(TRIM('01_raw_data'!AD665))="INTERN", UPPER(TRIM('01_raw_data'!AD665))="INTERNSHIP"), "Intern", IF(OR(UPPER(TRIM('01_raw_data'!AD665))="PART TIME", UPPER(TRIM('01_raw_data'!AD665))="PART-TIME"), "Part Time")))), "Check")</f>
        <v>Full Time</v>
      </c>
      <c r="AF662">
        <f>IFERROR(IF(AND(VALUE('01_raw_data'!AE665)&gt;=0,VALUE('01_raw_data'!AE665)&lt;=100), VALUE('01_raw_data'!AE665), "Check"), "Check")</f>
        <v>0</v>
      </c>
    </row>
    <row r="663" spans="1:32" x14ac:dyDescent="0.2">
      <c r="A663" t="str">
        <f>"E"&amp;TEXT(VALUE(SUBSTITUTE(UPPER(TRIM('01_raw_data'!A666)),"E","")),"0000")</f>
        <v>E0662</v>
      </c>
      <c r="B663" t="str">
        <f>IF('01_raw_data'!B666="", "", PROPER(TRIM('01_raw_data'!B666)))</f>
        <v>Sarah Gomez</v>
      </c>
      <c r="C663" t="str">
        <f>_xlfn.XLOOKUP(PROPER(TRIM('01_raw_data'!C666)),'03_lookups'!$A$4:$A$9,'03_lookups'!$B$4:$B$9,"Needs Review")</f>
        <v>Male</v>
      </c>
      <c r="D663">
        <f>VALUE('01_raw_data'!D666)</f>
        <v>29</v>
      </c>
      <c r="E663" s="17" t="str">
        <f>IF(OR('01_raw_data'!E666="", LOWER(TRIM('01_raw_data'!E666))="not available"), "Missing", '01_raw_data'!E666)</f>
        <v>24/09/1996</v>
      </c>
      <c r="F663" t="str">
        <f t="shared" si="10"/>
        <v>Needs Review</v>
      </c>
      <c r="G663" t="str">
        <f>_xlfn.XLOOKUP(UPPER(TRIM('01_raw_data'!F666)),'04_departments'!A666:A721,'04_departments'!C666:C721,"Needs Review")</f>
        <v>Needs Review</v>
      </c>
      <c r="H663" t="str">
        <f>_xlfn.XLOOKUP('01_clean_data'!G663, '04_departments'!$C$5:$C$60,'04_departments'!$D$5:$D$60,"Needs Review")</f>
        <v>Needs Review</v>
      </c>
      <c r="I663" t="str">
        <f>PROPER(TRIM('01_raw_data'!H666))</f>
        <v>Associate Product Manager</v>
      </c>
      <c r="J663" t="str">
        <f>IFERROR(UPPER('01_raw_data'!I666), "")</f>
        <v>L4</v>
      </c>
      <c r="K663" t="str">
        <f>IFERROR(UPPER('01_raw_data'!J666), "")</f>
        <v>M040</v>
      </c>
      <c r="L663" t="str">
        <f>IFERROR(VLOOKUP(K663,'05_manager_mapping'!$A$5:$B$64,2), "Missing")</f>
        <v>Sara Wagner</v>
      </c>
      <c r="M663" t="str">
        <f>IFERROR(_xlfn.XLOOKUP('01_raw_data'!L666,'06_location_master'!$B$5:$B$60,'06_location_master'!$C$5:$C$60), "Missing Location")</f>
        <v>London</v>
      </c>
      <c r="N663" t="str">
        <f>IFERROR(_xlfn.XLOOKUP(M663,'06_location_master'!$C$5:$C$60,'06_location_master'!$D$5:$D$60), "Missing Country")</f>
        <v>United Kingdom</v>
      </c>
      <c r="O663" t="str">
        <f>IFERROR(_xlfn.XLOOKUP(M663,'06_location_master'!$C$5:$C$60,'06_location_master'!$E$5:$E$60), "Missing State")</f>
        <v>England</v>
      </c>
      <c r="P663" s="17">
        <f>IFERROR(--'01_raw_data'!O666,"Missing Date")</f>
        <v>43701</v>
      </c>
      <c r="Q663" s="17">
        <f>IF(TRIM('01_raw_data'!P666)="","", IFERROR('01_raw_data'!P666, "check"))</f>
        <v>46021</v>
      </c>
      <c r="R663" t="str">
        <f>IFERROR(IF(OR(UPPER(TRIM('01_raw_data'!Q666))="A",UPPER(TRIM('01_raw_data'!Q666)="ACTVE"),UPPER(TRIM('01_raw_data'!Q666))="ACTIVE"), "Active", IF(OR(UPPER(TRIM('01_raw_data'!Q666)="INACTIVE"),UPPER(TRIM('01_raw_data'!Q666))="INACTVE"),"Inactive",IF(OR(UPPER(TRIM('01_raw_data'!Q666))="EXITED"), "Exited", IF(OR(UPPER(TRIM('01_raw_data'!Q666))="TERMINATED"), "Terminated", IF(OR(UPPER(TRIM('01_raw_data'!Q666))="LEFT"),"Left",IF(OR(UPPER(TRIM('01_raw_data'!Q666))="RESIGNED"),"Resigned")))))),"Check")</f>
        <v>Resigned</v>
      </c>
      <c r="S663" s="19">
        <f>IFERROR(IF(VALUE('01_raw_data'!R666)&gt;0,VALUE('01_raw_data'!R666),"Check"),"Check")</f>
        <v>123000</v>
      </c>
      <c r="T663" s="19">
        <f>IFERROR(IF(VALUE('01_raw_data'!S666)&gt;0, VALUE('01_raw_data'!S666), "Check"), "Check")</f>
        <v>6200</v>
      </c>
      <c r="U663">
        <f>IFERROR(VLOOKUP(UPPER(TRIM('01_raw_data'!T666)),'07_performance_master'!$A$5:$B$14,2,FALSE),"Check")</f>
        <v>3</v>
      </c>
      <c r="V663">
        <f>IFERROR(IF(VALUE('01_raw_data'!U666)&gt;0,VALUE('01_raw_data'!U666),"Check"),"Check")</f>
        <v>37</v>
      </c>
      <c r="W663">
        <f>IFERROR(IF(VALUE('01_raw_data'!V666)&gt;=0, VALUE('01_raw_data'!V666), "Check"), "Check")</f>
        <v>14</v>
      </c>
      <c r="X663">
        <f>IFERROR(IF(VALUE('01_raw_data'!W666)&gt;=0, VALUE('01_raw_data'!W666),"Check"), "Check")</f>
        <v>9</v>
      </c>
      <c r="Y663">
        <f>IFERROR(IF(AND(VALUE('01_raw_data'!X666)&gt;=0, VALUE('01_raw_data'!X666)&lt;=100), VALUE('01_raw_data'!X666), "Check"), "Check")</f>
        <v>45</v>
      </c>
      <c r="Z663" t="str">
        <f>IFERROR(IF(OR(UPPER(TRIM('01_raw_data'!Y666))="YES", UPPER(TRIM('01_raw_data'!Y666))="PROMOTED"),"Promoted", IF(OR(UPPER(TRIM('01_raw_data'!Y666))="NO",UPPER(TRIM('01_raw_data'!Y666))="NOT PROMOTED"), "Not Promoted", "Check")),"Check")</f>
        <v>Not Promoted</v>
      </c>
      <c r="AA663" t="str">
        <f>IFERROR(PROPER(TRIM('01_raw_data'!Z666)), "")</f>
        <v>Mba</v>
      </c>
      <c r="AB663" t="str">
        <f>IFERROR(PROPER(TRIM('01_raw_data'!AA666)),"")</f>
        <v>University Hiring</v>
      </c>
      <c r="AC663" t="str">
        <f>IFERROR(IF(UPPER(TRIM('01_raw_data'!AB666))="HYBRID","Hybrid",IF(OR(UPPER(TRIM('01_raw_data'!AB666))="REMOTE",UPPER(TRIM('01_raw_data'!AB666))="WFH",UPPER(TRIM('01_raw_data'!AB666))="WORK FROM HOME"),"Remote",IF(OR(UPPER(TRIM('01_raw_data'!AB666))="ONSITE",UPPER(TRIM('01_raw_data'!AB666))="ON-SITE",UPPER(TRIM('01_raw_data'!AB666))="OFFICE"),"Office"))),"Check")</f>
        <v>Remote</v>
      </c>
      <c r="AD663" t="str">
        <f>IFERROR(VLOOKUP(UPPER(TRIM('01_raw_data'!AC666)),'09_cost_center'!$A$5:$E$19,1,FALSE), "Check")</f>
        <v>EU-CC102</v>
      </c>
      <c r="AE663" t="str">
        <f>IFERROR(IF(OR(UPPER(TRIM('01_raw_data'!AD666))="CONTRACT", UPPER(TRIM('01_raw_data'!AD666))="CONTRACTOR"), "Contract", IF(OR(PROPER(TRIM('01_raw_data'!AD666))="FTE", UPPER(TRIM('01_raw_data'!AD666))="FULL TIME", UPPER(TRIM('01_raw_data'!AD666))="FULL-TIME"), "Full Time", IF(OR(UPPER(TRIM('01_raw_data'!AD666))="INTERN", UPPER(TRIM('01_raw_data'!AD666))="INTERNSHIP"), "Intern", IF(OR(UPPER(TRIM('01_raw_data'!AD666))="PART TIME", UPPER(TRIM('01_raw_data'!AD666))="PART-TIME"), "Part Time")))), "Check")</f>
        <v>Full Time</v>
      </c>
      <c r="AF663">
        <f>IFERROR(IF(AND(VALUE('01_raw_data'!AE666)&gt;=0,VALUE('01_raw_data'!AE666)&lt;=100), VALUE('01_raw_data'!AE666), "Check"), "Check")</f>
        <v>57.5</v>
      </c>
    </row>
    <row r="664" spans="1:32" x14ac:dyDescent="0.2">
      <c r="A664" t="str">
        <f>"E"&amp;TEXT(VALUE(SUBSTITUTE(UPPER(TRIM('01_raw_data'!A667)),"E","")),"0000")</f>
        <v>E0663</v>
      </c>
      <c r="B664" t="str">
        <f>IF('01_raw_data'!B667="", "", PROPER(TRIM('01_raw_data'!B667)))</f>
        <v>Anna Jones</v>
      </c>
      <c r="C664" t="str">
        <f>_xlfn.XLOOKUP(PROPER(TRIM('01_raw_data'!C667)),'03_lookups'!$A$4:$A$9,'03_lookups'!$B$4:$B$9,"Needs Review")</f>
        <v>Male</v>
      </c>
      <c r="D664">
        <f>VALUE('01_raw_data'!D667)</f>
        <v>22</v>
      </c>
      <c r="E664" s="17">
        <f>IF(OR('01_raw_data'!E667="", LOWER(TRIM('01_raw_data'!E667))="not available"), "Missing", '01_raw_data'!E667)</f>
        <v>37960</v>
      </c>
      <c r="F664" t="str">
        <f t="shared" si="10"/>
        <v>Valid</v>
      </c>
      <c r="G664" t="str">
        <f>_xlfn.XLOOKUP(UPPER(TRIM('01_raw_data'!F667)),'04_departments'!A667:A722,'04_departments'!C667:C722,"Needs Review")</f>
        <v>Needs Review</v>
      </c>
      <c r="H664" t="str">
        <f>_xlfn.XLOOKUP('01_clean_data'!G664, '04_departments'!$C$5:$C$60,'04_departments'!$D$5:$D$60,"Needs Review")</f>
        <v>Needs Review</v>
      </c>
      <c r="I664" t="str">
        <f>PROPER(TRIM('01_raw_data'!H667))</f>
        <v>Support Specialist</v>
      </c>
      <c r="J664" t="str">
        <f>IFERROR(UPPER('01_raw_data'!I667), "")</f>
        <v>L1</v>
      </c>
      <c r="K664" t="str">
        <f>IFERROR(UPPER('01_raw_data'!J667), "")</f>
        <v>M024</v>
      </c>
      <c r="L664" t="str">
        <f>IFERROR(VLOOKUP(K664,'05_manager_mapping'!$A$5:$B$64,2), "Missing")</f>
        <v>Noah Ryan</v>
      </c>
      <c r="M664" t="str">
        <f>IFERROR(_xlfn.XLOOKUP('01_raw_data'!L667,'06_location_master'!$B$5:$B$60,'06_location_master'!$C$5:$C$60), "Missing Location")</f>
        <v>Berlin</v>
      </c>
      <c r="N664" t="str">
        <f>IFERROR(_xlfn.XLOOKUP(M664,'06_location_master'!$C$5:$C$60,'06_location_master'!$D$5:$D$60), "Missing Country")</f>
        <v>Germany</v>
      </c>
      <c r="O664" t="str">
        <f>IFERROR(_xlfn.XLOOKUP(M664,'06_location_master'!$C$5:$C$60,'06_location_master'!$E$5:$E$60), "Missing State")</f>
        <v>Berlin</v>
      </c>
      <c r="P664" s="17">
        <f>IFERROR(--'01_raw_data'!O667,"Missing Date")</f>
        <v>44141</v>
      </c>
      <c r="Q664" s="17">
        <f>IF(TRIM('01_raw_data'!P667)="","", IFERROR('01_raw_data'!P667, "check"))</f>
        <v>45036</v>
      </c>
      <c r="R664" t="str">
        <f>IFERROR(IF(OR(UPPER(TRIM('01_raw_data'!Q667))="A",UPPER(TRIM('01_raw_data'!Q667)="ACTVE"),UPPER(TRIM('01_raw_data'!Q667))="ACTIVE"), "Active", IF(OR(UPPER(TRIM('01_raw_data'!Q667)="INACTIVE"),UPPER(TRIM('01_raw_data'!Q667))="INACTVE"),"Inactive",IF(OR(UPPER(TRIM('01_raw_data'!Q667))="EXITED"), "Exited", IF(OR(UPPER(TRIM('01_raw_data'!Q667))="TERMINATED"), "Terminated", IF(OR(UPPER(TRIM('01_raw_data'!Q667))="LEFT"),"Left",IF(OR(UPPER(TRIM('01_raw_data'!Q667))="RESIGNED"),"Resigned")))))),"Check")</f>
        <v>Exited</v>
      </c>
      <c r="S664" s="19">
        <f>IFERROR(IF(VALUE('01_raw_data'!R667)&gt;0,VALUE('01_raw_data'!R667),"Check"),"Check")</f>
        <v>44000</v>
      </c>
      <c r="T664" s="19">
        <f>IFERROR(IF(VALUE('01_raw_data'!S667)&gt;0, VALUE('01_raw_data'!S667), "Check"), "Check")</f>
        <v>900</v>
      </c>
      <c r="U664">
        <f>IFERROR(VLOOKUP(UPPER(TRIM('01_raw_data'!T667)),'07_performance_master'!$A$5:$B$14,2,FALSE),"Check")</f>
        <v>2</v>
      </c>
      <c r="V664">
        <f>IFERROR(IF(VALUE('01_raw_data'!U667)&gt;0,VALUE('01_raw_data'!U667),"Check"),"Check")</f>
        <v>52</v>
      </c>
      <c r="W664">
        <f>IFERROR(IF(VALUE('01_raw_data'!V667)&gt;=0, VALUE('01_raw_data'!V667), "Check"), "Check")</f>
        <v>13</v>
      </c>
      <c r="X664">
        <f>IFERROR(IF(VALUE('01_raw_data'!W667)&gt;=0, VALUE('01_raw_data'!W667),"Check"), "Check")</f>
        <v>8</v>
      </c>
      <c r="Y664">
        <f>IFERROR(IF(AND(VALUE('01_raw_data'!X667)&gt;=0, VALUE('01_raw_data'!X667)&lt;=100), VALUE('01_raw_data'!X667), "Check"), "Check")</f>
        <v>39</v>
      </c>
      <c r="Z664" t="str">
        <f>IFERROR(IF(OR(UPPER(TRIM('01_raw_data'!Y667))="YES", UPPER(TRIM('01_raw_data'!Y667))="PROMOTED"),"Promoted", IF(OR(UPPER(TRIM('01_raw_data'!Y667))="NO",UPPER(TRIM('01_raw_data'!Y667))="NOT PROMOTED"), "Not Promoted", "Check")),"Check")</f>
        <v>Not Promoted</v>
      </c>
      <c r="AA664" t="str">
        <f>IFERROR(PROPER(TRIM('01_raw_data'!Z667)), "")</f>
        <v>Bachelor'S</v>
      </c>
      <c r="AB664" t="str">
        <f>IFERROR(PROPER(TRIM('01_raw_data'!AA667)),"")</f>
        <v>Employee Referral</v>
      </c>
      <c r="AC664" t="str">
        <f>IFERROR(IF(UPPER(TRIM('01_raw_data'!AB667))="HYBRID","Hybrid",IF(OR(UPPER(TRIM('01_raw_data'!AB667))="REMOTE",UPPER(TRIM('01_raw_data'!AB667))="WFH",UPPER(TRIM('01_raw_data'!AB667))="WORK FROM HOME"),"Remote",IF(OR(UPPER(TRIM('01_raw_data'!AB667))="ONSITE",UPPER(TRIM('01_raw_data'!AB667))="ON-SITE",UPPER(TRIM('01_raw_data'!AB667))="OFFICE"),"Office"))),"Check")</f>
        <v>Hybrid</v>
      </c>
      <c r="AD664" t="str">
        <f>IFERROR(VLOOKUP(UPPER(TRIM('01_raw_data'!AC667)),'09_cost_center'!$A$5:$E$19,1,FALSE), "Check")</f>
        <v>EU-CC202</v>
      </c>
      <c r="AE664" t="str">
        <f>IFERROR(IF(OR(UPPER(TRIM('01_raw_data'!AD667))="CONTRACT", UPPER(TRIM('01_raw_data'!AD667))="CONTRACTOR"), "Contract", IF(OR(PROPER(TRIM('01_raw_data'!AD667))="FTE", UPPER(TRIM('01_raw_data'!AD667))="FULL TIME", UPPER(TRIM('01_raw_data'!AD667))="FULL-TIME"), "Full Time", IF(OR(UPPER(TRIM('01_raw_data'!AD667))="INTERN", UPPER(TRIM('01_raw_data'!AD667))="INTERNSHIP"), "Intern", IF(OR(UPPER(TRIM('01_raw_data'!AD667))="PART TIME", UPPER(TRIM('01_raw_data'!AD667))="PART-TIME"), "Part Time")))), "Check")</f>
        <v>Full Time</v>
      </c>
      <c r="AF664">
        <f>IFERROR(IF(AND(VALUE('01_raw_data'!AE667)&gt;=0,VALUE('01_raw_data'!AE667)&lt;=100), VALUE('01_raw_data'!AE667), "Check"), "Check")</f>
        <v>47.6</v>
      </c>
    </row>
    <row r="665" spans="1:32" x14ac:dyDescent="0.2">
      <c r="A665" t="str">
        <f>"E"&amp;TEXT(VALUE(SUBSTITUTE(UPPER(TRIM('01_raw_data'!A668)),"E","")),"0000")</f>
        <v>E0664</v>
      </c>
      <c r="B665" t="str">
        <f>IF('01_raw_data'!B668="", "", PROPER(TRIM('01_raw_data'!B668)))</f>
        <v>Jules Walker</v>
      </c>
      <c r="C665" t="str">
        <f>_xlfn.XLOOKUP(PROPER(TRIM('01_raw_data'!C668)),'03_lookups'!$A$4:$A$9,'03_lookups'!$B$4:$B$9,"Needs Review")</f>
        <v>Non-Binary</v>
      </c>
      <c r="D665">
        <f>VALUE('01_raw_data'!D668)</f>
        <v>30</v>
      </c>
      <c r="E665" s="17">
        <f>IF(OR('01_raw_data'!E668="", LOWER(TRIM('01_raw_data'!E668))="not available"), "Missing", '01_raw_data'!E668)</f>
        <v>35063</v>
      </c>
      <c r="F665" t="str">
        <f t="shared" si="10"/>
        <v>Valid</v>
      </c>
      <c r="G665" t="str">
        <f>_xlfn.XLOOKUP(UPPER(TRIM('01_raw_data'!F668)),'04_departments'!A668:A723,'04_departments'!C668:C723,"Needs Review")</f>
        <v>Needs Review</v>
      </c>
      <c r="H665" t="str">
        <f>_xlfn.XLOOKUP('01_clean_data'!G665, '04_departments'!$C$5:$C$60,'04_departments'!$D$5:$D$60,"Needs Review")</f>
        <v>Needs Review</v>
      </c>
      <c r="I665" t="str">
        <f>PROPER(TRIM('01_raw_data'!H668))</f>
        <v>Seo Specialist</v>
      </c>
      <c r="J665" t="str">
        <f>IFERROR(UPPER('01_raw_data'!I668), "")</f>
        <v>L6</v>
      </c>
      <c r="K665" t="str">
        <f>IFERROR(UPPER('01_raw_data'!J668), "")</f>
        <v>M006</v>
      </c>
      <c r="L665" t="str">
        <f>IFERROR(VLOOKUP(K665,'05_manager_mapping'!$A$5:$B$64,2), "Missing")</f>
        <v>Aleksander Fischer</v>
      </c>
      <c r="M665" t="str">
        <f>IFERROR(_xlfn.XLOOKUP('01_raw_data'!L668,'06_location_master'!$B$5:$B$60,'06_location_master'!$C$5:$C$60), "Missing Location")</f>
        <v>Eindhoven</v>
      </c>
      <c r="N665" t="str">
        <f>IFERROR(_xlfn.XLOOKUP(M665,'06_location_master'!$C$5:$C$60,'06_location_master'!$D$5:$D$60), "Missing Country")</f>
        <v>Netherlands</v>
      </c>
      <c r="O665" t="str">
        <f>IFERROR(_xlfn.XLOOKUP(M665,'06_location_master'!$C$5:$C$60,'06_location_master'!$E$5:$E$60), "Missing State")</f>
        <v>North Brabant</v>
      </c>
      <c r="P665" s="17">
        <f>IFERROR(--'01_raw_data'!O668,"Missing Date")</f>
        <v>44874</v>
      </c>
      <c r="Q665" s="17" t="str">
        <f>IF(TRIM('01_raw_data'!P668)="","", IFERROR('01_raw_data'!P668, "check"))</f>
        <v/>
      </c>
      <c r="R665" t="str">
        <f>IFERROR(IF(OR(UPPER(TRIM('01_raw_data'!Q668))="A",UPPER(TRIM('01_raw_data'!Q668)="ACTVE"),UPPER(TRIM('01_raw_data'!Q668))="ACTIVE"), "Active", IF(OR(UPPER(TRIM('01_raw_data'!Q668)="INACTIVE"),UPPER(TRIM('01_raw_data'!Q668))="INACTVE"),"Inactive",IF(OR(UPPER(TRIM('01_raw_data'!Q668))="EXITED"), "Exited", IF(OR(UPPER(TRIM('01_raw_data'!Q668))="TERMINATED"), "Terminated", IF(OR(UPPER(TRIM('01_raw_data'!Q668))="LEFT"),"Left",IF(OR(UPPER(TRIM('01_raw_data'!Q668))="RESIGNED"),"Resigned")))))),"Check")</f>
        <v>Active</v>
      </c>
      <c r="S665" s="19">
        <f>IFERROR(IF(VALUE('01_raw_data'!R668)&gt;0,VALUE('01_raw_data'!R668),"Check"),"Check")</f>
        <v>175000</v>
      </c>
      <c r="T665" s="19">
        <f>IFERROR(IF(VALUE('01_raw_data'!S668)&gt;0, VALUE('01_raw_data'!S668), "Check"), "Check")</f>
        <v>10500</v>
      </c>
      <c r="U665">
        <f>IFERROR(VLOOKUP(UPPER(TRIM('01_raw_data'!T668)),'07_performance_master'!$A$5:$B$14,2,FALSE),"Check")</f>
        <v>3</v>
      </c>
      <c r="V665">
        <f>IFERROR(IF(VALUE('01_raw_data'!U668)&gt;0,VALUE('01_raw_data'!U668),"Check"),"Check")</f>
        <v>29</v>
      </c>
      <c r="W665">
        <f>IFERROR(IF(VALUE('01_raw_data'!V668)&gt;=0, VALUE('01_raw_data'!V668), "Check"), "Check")</f>
        <v>1</v>
      </c>
      <c r="X665">
        <f>IFERROR(IF(VALUE('01_raw_data'!W668)&gt;=0, VALUE('01_raw_data'!W668),"Check"), "Check")</f>
        <v>16</v>
      </c>
      <c r="Y665">
        <f>IFERROR(IF(AND(VALUE('01_raw_data'!X668)&gt;=0, VALUE('01_raw_data'!X668)&lt;=100), VALUE('01_raw_data'!X668), "Check"), "Check")</f>
        <v>61</v>
      </c>
      <c r="Z665" t="str">
        <f>IFERROR(IF(OR(UPPER(TRIM('01_raw_data'!Y668))="YES", UPPER(TRIM('01_raw_data'!Y668))="PROMOTED"),"Promoted", IF(OR(UPPER(TRIM('01_raw_data'!Y668))="NO",UPPER(TRIM('01_raw_data'!Y668))="NOT PROMOTED"), "Not Promoted", "Check")),"Check")</f>
        <v>Not Promoted</v>
      </c>
      <c r="AA665" t="str">
        <f>IFERROR(PROPER(TRIM('01_raw_data'!Z668)), "")</f>
        <v>Mba</v>
      </c>
      <c r="AB665" t="str">
        <f>IFERROR(PROPER(TRIM('01_raw_data'!AA668)),"")</f>
        <v>Agency</v>
      </c>
      <c r="AC665" t="str">
        <f>IFERROR(IF(UPPER(TRIM('01_raw_data'!AB668))="HYBRID","Hybrid",IF(OR(UPPER(TRIM('01_raw_data'!AB668))="REMOTE",UPPER(TRIM('01_raw_data'!AB668))="WFH",UPPER(TRIM('01_raw_data'!AB668))="WORK FROM HOME"),"Remote",IF(OR(UPPER(TRIM('01_raw_data'!AB668))="ONSITE",UPPER(TRIM('01_raw_data'!AB668))="ON-SITE",UPPER(TRIM('01_raw_data'!AB668))="OFFICE"),"Office"))),"Check")</f>
        <v>Remote</v>
      </c>
      <c r="AD665" t="str">
        <f>IFERROR(VLOOKUP(UPPER(TRIM('01_raw_data'!AC668)),'09_cost_center'!$A$5:$E$19,1,FALSE), "Check")</f>
        <v>EU-CC203</v>
      </c>
      <c r="AE665" t="str">
        <f>IFERROR(IF(OR(UPPER(TRIM('01_raw_data'!AD668))="CONTRACT", UPPER(TRIM('01_raw_data'!AD668))="CONTRACTOR"), "Contract", IF(OR(PROPER(TRIM('01_raw_data'!AD668))="FTE", UPPER(TRIM('01_raw_data'!AD668))="FULL TIME", UPPER(TRIM('01_raw_data'!AD668))="FULL-TIME"), "Full Time", IF(OR(UPPER(TRIM('01_raw_data'!AD668))="INTERN", UPPER(TRIM('01_raw_data'!AD668))="INTERNSHIP"), "Intern", IF(OR(UPPER(TRIM('01_raw_data'!AD668))="PART TIME", UPPER(TRIM('01_raw_data'!AD668))="PART-TIME"), "Part Time")))), "Check")</f>
        <v>Part Time</v>
      </c>
      <c r="AF665">
        <f>IFERROR(IF(AND(VALUE('01_raw_data'!AE668)&gt;=0,VALUE('01_raw_data'!AE668)&lt;=100), VALUE('01_raw_data'!AE668), "Check"), "Check")</f>
        <v>57.6</v>
      </c>
    </row>
    <row r="666" spans="1:32" x14ac:dyDescent="0.2">
      <c r="A666" t="str">
        <f>"E"&amp;TEXT(VALUE(SUBSTITUTE(UPPER(TRIM('01_raw_data'!A669)),"E","")),"0000")</f>
        <v>E0665</v>
      </c>
      <c r="B666" t="str">
        <f>IF('01_raw_data'!B669="", "", PROPER(TRIM('01_raw_data'!B669)))</f>
        <v>Juliette Smith</v>
      </c>
      <c r="C666" t="str">
        <f>_xlfn.XLOOKUP(PROPER(TRIM('01_raw_data'!C669)),'03_lookups'!$A$4:$A$9,'03_lookups'!$B$4:$B$9,"Needs Review")</f>
        <v>Female</v>
      </c>
      <c r="D666">
        <f>VALUE('01_raw_data'!D669)</f>
        <v>49</v>
      </c>
      <c r="E666" s="17">
        <f>IF(OR('01_raw_data'!E669="", LOWER(TRIM('01_raw_data'!E669))="not available"), "Missing", '01_raw_data'!E669)</f>
        <v>27984</v>
      </c>
      <c r="F666" t="str">
        <f t="shared" si="10"/>
        <v>Valid</v>
      </c>
      <c r="G666" t="str">
        <f>_xlfn.XLOOKUP(UPPER(TRIM('01_raw_data'!F669)),'04_departments'!A669:A724,'04_departments'!C669:C724,"Needs Review")</f>
        <v>Needs Review</v>
      </c>
      <c r="H666" t="str">
        <f>_xlfn.XLOOKUP('01_clean_data'!G666, '04_departments'!$C$5:$C$60,'04_departments'!$D$5:$D$60,"Needs Review")</f>
        <v>Needs Review</v>
      </c>
      <c r="I666" t="str">
        <f>PROPER(TRIM('01_raw_data'!H669))</f>
        <v>It Manager</v>
      </c>
      <c r="J666" t="str">
        <f>IFERROR(UPPER('01_raw_data'!I669), "")</f>
        <v>L2</v>
      </c>
      <c r="K666" t="str">
        <f>IFERROR(UPPER('01_raw_data'!J669), "")</f>
        <v>M022</v>
      </c>
      <c r="L666" t="str">
        <f>IFERROR(VLOOKUP(K666,'05_manager_mapping'!$A$5:$B$64,2), "Missing")</f>
        <v>Lucas Ryan</v>
      </c>
      <c r="M666" t="str">
        <f>IFERROR(_xlfn.XLOOKUP('01_raw_data'!L669,'06_location_master'!$B$5:$B$60,'06_location_master'!$C$5:$C$60), "Missing Location")</f>
        <v>Munich</v>
      </c>
      <c r="N666" t="str">
        <f>IFERROR(_xlfn.XLOOKUP(M666,'06_location_master'!$C$5:$C$60,'06_location_master'!$D$5:$D$60), "Missing Country")</f>
        <v>Germany</v>
      </c>
      <c r="O666" t="str">
        <f>IFERROR(_xlfn.XLOOKUP(M666,'06_location_master'!$C$5:$C$60,'06_location_master'!$E$5:$E$60), "Missing State")</f>
        <v>Bavaria</v>
      </c>
      <c r="P666" s="17">
        <f>IFERROR(--'01_raw_data'!O669,"Missing Date")</f>
        <v>45280</v>
      </c>
      <c r="Q666" s="17" t="str">
        <f>IF(TRIM('01_raw_data'!P669)="","", IFERROR('01_raw_data'!P669, "check"))</f>
        <v/>
      </c>
      <c r="R666" t="str">
        <f>IFERROR(IF(OR(UPPER(TRIM('01_raw_data'!Q669))="A",UPPER(TRIM('01_raw_data'!Q669)="ACTVE"),UPPER(TRIM('01_raw_data'!Q669))="ACTIVE"), "Active", IF(OR(UPPER(TRIM('01_raw_data'!Q669)="INACTIVE"),UPPER(TRIM('01_raw_data'!Q669))="INACTVE"),"Inactive",IF(OR(UPPER(TRIM('01_raw_data'!Q669))="EXITED"), "Exited", IF(OR(UPPER(TRIM('01_raw_data'!Q669))="TERMINATED"), "Terminated", IF(OR(UPPER(TRIM('01_raw_data'!Q669))="LEFT"),"Left",IF(OR(UPPER(TRIM('01_raw_data'!Q669))="RESIGNED"),"Resigned")))))),"Check")</f>
        <v>Active</v>
      </c>
      <c r="S666" s="19">
        <f>IFERROR(IF(VALUE('01_raw_data'!R669)&gt;0,VALUE('01_raw_data'!R669),"Check"),"Check")</f>
        <v>64000</v>
      </c>
      <c r="T666" s="19">
        <f>IFERROR(IF(VALUE('01_raw_data'!S669)&gt;0, VALUE('01_raw_data'!S669), "Check"), "Check")</f>
        <v>3200</v>
      </c>
      <c r="U666">
        <f>IFERROR(VLOOKUP(UPPER(TRIM('01_raw_data'!T669)),'07_performance_master'!$A$5:$B$14,2,FALSE),"Check")</f>
        <v>3</v>
      </c>
      <c r="V666">
        <f>IFERROR(IF(VALUE('01_raw_data'!U669)&gt;0,VALUE('01_raw_data'!U669),"Check"),"Check")</f>
        <v>21</v>
      </c>
      <c r="W666">
        <f>IFERROR(IF(VALUE('01_raw_data'!V669)&gt;=0, VALUE('01_raw_data'!V669), "Check"), "Check")</f>
        <v>22</v>
      </c>
      <c r="X666">
        <f>IFERROR(IF(VALUE('01_raw_data'!W669)&gt;=0, VALUE('01_raw_data'!W669),"Check"), "Check")</f>
        <v>2</v>
      </c>
      <c r="Y666">
        <f>IFERROR(IF(AND(VALUE('01_raw_data'!X669)&gt;=0, VALUE('01_raw_data'!X669)&lt;=100), VALUE('01_raw_data'!X669), "Check"), "Check")</f>
        <v>61</v>
      </c>
      <c r="Z666" t="str">
        <f>IFERROR(IF(OR(UPPER(TRIM('01_raw_data'!Y669))="YES", UPPER(TRIM('01_raw_data'!Y669))="PROMOTED"),"Promoted", IF(OR(UPPER(TRIM('01_raw_data'!Y669))="NO",UPPER(TRIM('01_raw_data'!Y669))="NOT PROMOTED"), "Not Promoted", "Check")),"Check")</f>
        <v>Not Promoted</v>
      </c>
      <c r="AA666" t="str">
        <f>IFERROR(PROPER(TRIM('01_raw_data'!Z669)), "")</f>
        <v>Master'S</v>
      </c>
      <c r="AB666" t="str">
        <f>IFERROR(PROPER(TRIM('01_raw_data'!AA669)),"")</f>
        <v>Linkedin</v>
      </c>
      <c r="AC666" t="str">
        <f>IFERROR(IF(UPPER(TRIM('01_raw_data'!AB669))="HYBRID","Hybrid",IF(OR(UPPER(TRIM('01_raw_data'!AB669))="REMOTE",UPPER(TRIM('01_raw_data'!AB669))="WFH",UPPER(TRIM('01_raw_data'!AB669))="WORK FROM HOME"),"Remote",IF(OR(UPPER(TRIM('01_raw_data'!AB669))="ONSITE",UPPER(TRIM('01_raw_data'!AB669))="ON-SITE",UPPER(TRIM('01_raw_data'!AB669))="OFFICE"),"Office"))),"Check")</f>
        <v>Hybrid</v>
      </c>
      <c r="AD666" t="str">
        <f>IFERROR(VLOOKUP(UPPER(TRIM('01_raw_data'!AC669)),'09_cost_center'!$A$5:$E$19,1,FALSE), "Check")</f>
        <v>EU-CC104</v>
      </c>
      <c r="AE666" t="str">
        <f>IFERROR(IF(OR(UPPER(TRIM('01_raw_data'!AD669))="CONTRACT", UPPER(TRIM('01_raw_data'!AD669))="CONTRACTOR"), "Contract", IF(OR(PROPER(TRIM('01_raw_data'!AD669))="FTE", UPPER(TRIM('01_raw_data'!AD669))="FULL TIME", UPPER(TRIM('01_raw_data'!AD669))="FULL-TIME"), "Full Time", IF(OR(UPPER(TRIM('01_raw_data'!AD669))="INTERN", UPPER(TRIM('01_raw_data'!AD669))="INTERNSHIP"), "Intern", IF(OR(UPPER(TRIM('01_raw_data'!AD669))="PART TIME", UPPER(TRIM('01_raw_data'!AD669))="PART-TIME"), "Part Time")))), "Check")</f>
        <v>Full Time</v>
      </c>
      <c r="AF666">
        <f>IFERROR(IF(AND(VALUE('01_raw_data'!AE669)&gt;=0,VALUE('01_raw_data'!AE669)&lt;=100), VALUE('01_raw_data'!AE669), "Check"), "Check")</f>
        <v>62.6</v>
      </c>
    </row>
    <row r="667" spans="1:32" x14ac:dyDescent="0.2">
      <c r="A667" t="str">
        <f>"E"&amp;TEXT(VALUE(SUBSTITUTE(UPPER(TRIM('01_raw_data'!A670)),"E","")),"0000")</f>
        <v>E0666</v>
      </c>
      <c r="B667" t="str">
        <f>IF('01_raw_data'!B670="", "", PROPER(TRIM('01_raw_data'!B670)))</f>
        <v>Julia Dubois</v>
      </c>
      <c r="C667" t="str">
        <f>_xlfn.XLOOKUP(PROPER(TRIM('01_raw_data'!C670)),'03_lookups'!$A$4:$A$9,'03_lookups'!$B$4:$B$9,"Needs Review")</f>
        <v>Male</v>
      </c>
      <c r="D667">
        <f>VALUE('01_raw_data'!D670)</f>
        <v>56</v>
      </c>
      <c r="E667" s="17">
        <f>IF(OR('01_raw_data'!E670="", LOWER(TRIM('01_raw_data'!E670))="not available"), "Missing", '01_raw_data'!E670)</f>
        <v>25528</v>
      </c>
      <c r="F667" t="str">
        <f t="shared" si="10"/>
        <v>Valid</v>
      </c>
      <c r="G667" t="str">
        <f>_xlfn.XLOOKUP(UPPER(TRIM('01_raw_data'!F670)),'04_departments'!A670:A725,'04_departments'!C670:C725,"Needs Review")</f>
        <v>Needs Review</v>
      </c>
      <c r="H667" t="str">
        <f>_xlfn.XLOOKUP('01_clean_data'!G667, '04_departments'!$C$5:$C$60,'04_departments'!$D$5:$D$60,"Needs Review")</f>
        <v>Needs Review</v>
      </c>
      <c r="I667" t="str">
        <f>PROPER(TRIM('01_raw_data'!H670))</f>
        <v>Support Specialist</v>
      </c>
      <c r="J667" t="str">
        <f>IFERROR(UPPER('01_raw_data'!I670), "")</f>
        <v>L3</v>
      </c>
      <c r="K667" t="str">
        <f>IFERROR(UPPER('01_raw_data'!J670), "")</f>
        <v>M005</v>
      </c>
      <c r="L667" t="str">
        <f>IFERROR(VLOOKUP(K667,'05_manager_mapping'!$A$5:$B$64,2), "Missing")</f>
        <v>Lucas Doyle</v>
      </c>
      <c r="M667" t="str">
        <f>IFERROR(_xlfn.XLOOKUP('01_raw_data'!L670,'06_location_master'!$B$5:$B$60,'06_location_master'!$C$5:$C$60), "Missing Location")</f>
        <v>Lisbon</v>
      </c>
      <c r="N667" t="str">
        <f>IFERROR(_xlfn.XLOOKUP(M667,'06_location_master'!$C$5:$C$60,'06_location_master'!$D$5:$D$60), "Missing Country")</f>
        <v>Portugal</v>
      </c>
      <c r="O667" t="str">
        <f>IFERROR(_xlfn.XLOOKUP(M667,'06_location_master'!$C$5:$C$60,'06_location_master'!$E$5:$E$60), "Missing State")</f>
        <v>Lisbon District</v>
      </c>
      <c r="P667" s="17">
        <f>IFERROR(--'01_raw_data'!O670,"Missing Date")</f>
        <v>44402</v>
      </c>
      <c r="Q667" s="17">
        <f>IF(TRIM('01_raw_data'!P670)="","", IFERROR('01_raw_data'!P670, "check"))</f>
        <v>45749</v>
      </c>
      <c r="R667" t="str">
        <f>IFERROR(IF(OR(UPPER(TRIM('01_raw_data'!Q670))="A",UPPER(TRIM('01_raw_data'!Q670)="ACTVE"),UPPER(TRIM('01_raw_data'!Q670))="ACTIVE"), "Active", IF(OR(UPPER(TRIM('01_raw_data'!Q670)="INACTIVE"),UPPER(TRIM('01_raw_data'!Q670))="INACTVE"),"Inactive",IF(OR(UPPER(TRIM('01_raw_data'!Q670))="EXITED"), "Exited", IF(OR(UPPER(TRIM('01_raw_data'!Q670))="TERMINATED"), "Terminated", IF(OR(UPPER(TRIM('01_raw_data'!Q670))="LEFT"),"Left",IF(OR(UPPER(TRIM('01_raw_data'!Q670))="RESIGNED"),"Resigned")))))),"Check")</f>
        <v>Inactive</v>
      </c>
      <c r="S667" s="19">
        <f>IFERROR(IF(VALUE('01_raw_data'!R670)&gt;0,VALUE('01_raw_data'!R670),"Check"),"Check")</f>
        <v>52000</v>
      </c>
      <c r="T667" s="19">
        <f>IFERROR(IF(VALUE('01_raw_data'!S670)&gt;0, VALUE('01_raw_data'!S670), "Check"), "Check")</f>
        <v>2600</v>
      </c>
      <c r="U667">
        <f>IFERROR(VLOOKUP(UPPER(TRIM('01_raw_data'!T670)),'07_performance_master'!$A$5:$B$14,2,FALSE),"Check")</f>
        <v>3</v>
      </c>
      <c r="V667">
        <f>IFERROR(IF(VALUE('01_raw_data'!U670)&gt;0,VALUE('01_raw_data'!U670),"Check"),"Check")</f>
        <v>9</v>
      </c>
      <c r="W667">
        <f>IFERROR(IF(VALUE('01_raw_data'!V670)&gt;=0, VALUE('01_raw_data'!V670), "Check"), "Check")</f>
        <v>15</v>
      </c>
      <c r="X667">
        <f>IFERROR(IF(VALUE('01_raw_data'!W670)&gt;=0, VALUE('01_raw_data'!W670),"Check"), "Check")</f>
        <v>8</v>
      </c>
      <c r="Y667">
        <f>IFERROR(IF(AND(VALUE('01_raw_data'!X670)&gt;=0, VALUE('01_raw_data'!X670)&lt;=100), VALUE('01_raw_data'!X670), "Check"), "Check")</f>
        <v>61</v>
      </c>
      <c r="Z667" t="str">
        <f>IFERROR(IF(OR(UPPER(TRIM('01_raw_data'!Y670))="YES", UPPER(TRIM('01_raw_data'!Y670))="PROMOTED"),"Promoted", IF(OR(UPPER(TRIM('01_raw_data'!Y670))="NO",UPPER(TRIM('01_raw_data'!Y670))="NOT PROMOTED"), "Not Promoted", "Check")),"Check")</f>
        <v>Not Promoted</v>
      </c>
      <c r="AA667" t="str">
        <f>IFERROR(PROPER(TRIM('01_raw_data'!Z670)), "")</f>
        <v>Master'S</v>
      </c>
      <c r="AB667" t="str">
        <f>IFERROR(PROPER(TRIM('01_raw_data'!AA670)),"")</f>
        <v>Company Careers Page</v>
      </c>
      <c r="AC667" t="str">
        <f>IFERROR(IF(UPPER(TRIM('01_raw_data'!AB670))="HYBRID","Hybrid",IF(OR(UPPER(TRIM('01_raw_data'!AB670))="REMOTE",UPPER(TRIM('01_raw_data'!AB670))="WFH",UPPER(TRIM('01_raw_data'!AB670))="WORK FROM HOME"),"Remote",IF(OR(UPPER(TRIM('01_raw_data'!AB670))="ONSITE",UPPER(TRIM('01_raw_data'!AB670))="ON-SITE",UPPER(TRIM('01_raw_data'!AB670))="OFFICE"),"Office"))),"Check")</f>
        <v>Hybrid</v>
      </c>
      <c r="AD667" t="str">
        <f>IFERROR(VLOOKUP(UPPER(TRIM('01_raw_data'!AC670)),'09_cost_center'!$A$5:$E$19,1,FALSE), "Check")</f>
        <v>EU-CC202</v>
      </c>
      <c r="AE667" t="str">
        <f>IFERROR(IF(OR(UPPER(TRIM('01_raw_data'!AD670))="CONTRACT", UPPER(TRIM('01_raw_data'!AD670))="CONTRACTOR"), "Contract", IF(OR(PROPER(TRIM('01_raw_data'!AD670))="FTE", UPPER(TRIM('01_raw_data'!AD670))="FULL TIME", UPPER(TRIM('01_raw_data'!AD670))="FULL-TIME"), "Full Time", IF(OR(UPPER(TRIM('01_raw_data'!AD670))="INTERN", UPPER(TRIM('01_raw_data'!AD670))="INTERNSHIP"), "Intern", IF(OR(UPPER(TRIM('01_raw_data'!AD670))="PART TIME", UPPER(TRIM('01_raw_data'!AD670))="PART-TIME"), "Part Time")))), "Check")</f>
        <v>Full Time</v>
      </c>
      <c r="AF667">
        <f>IFERROR(IF(AND(VALUE('01_raw_data'!AE670)&gt;=0,VALUE('01_raw_data'!AE670)&lt;=100), VALUE('01_raw_data'!AE670), "Check"), "Check")</f>
        <v>56.6</v>
      </c>
    </row>
    <row r="668" spans="1:32" x14ac:dyDescent="0.2">
      <c r="A668" t="str">
        <f>"E"&amp;TEXT(VALUE(SUBSTITUTE(UPPER(TRIM('01_raw_data'!A671)),"E","")),"0000")</f>
        <v>E0667</v>
      </c>
      <c r="B668" t="str">
        <f>IF('01_raw_data'!B671="", "", PROPER(TRIM('01_raw_data'!B671)))</f>
        <v>Laura Wagner</v>
      </c>
      <c r="C668" t="str">
        <f>_xlfn.XLOOKUP(PROPER(TRIM('01_raw_data'!C671)),'03_lookups'!$A$4:$A$9,'03_lookups'!$B$4:$B$9,"Needs Review")</f>
        <v>Male</v>
      </c>
      <c r="D668">
        <f>VALUE('01_raw_data'!D671)</f>
        <v>58</v>
      </c>
      <c r="E668" s="17">
        <f>IF(OR('01_raw_data'!E671="", LOWER(TRIM('01_raw_data'!E671))="not available"), "Missing", '01_raw_data'!E671)</f>
        <v>24903</v>
      </c>
      <c r="F668" t="str">
        <f t="shared" si="10"/>
        <v>Valid</v>
      </c>
      <c r="G668" t="str">
        <f>_xlfn.XLOOKUP(UPPER(TRIM('01_raw_data'!F671)),'04_departments'!A671:A726,'04_departments'!C671:C726,"Needs Review")</f>
        <v>Needs Review</v>
      </c>
      <c r="H668" t="str">
        <f>_xlfn.XLOOKUP('01_clean_data'!G668, '04_departments'!$C$5:$C$60,'04_departments'!$D$5:$D$60,"Needs Review")</f>
        <v>Needs Review</v>
      </c>
      <c r="I668" t="str">
        <f>PROPER(TRIM('01_raw_data'!H671))</f>
        <v>Client Success Associate</v>
      </c>
      <c r="J668" t="str">
        <f>IFERROR(UPPER('01_raw_data'!I671), "")</f>
        <v xml:space="preserve"> L4 </v>
      </c>
      <c r="K668" t="str">
        <f>IFERROR(UPPER('01_raw_data'!J671), "")</f>
        <v>M005</v>
      </c>
      <c r="L668" t="str">
        <f>IFERROR(VLOOKUP(K668,'05_manager_mapping'!$A$5:$B$64,2), "Missing")</f>
        <v>Lucas Doyle</v>
      </c>
      <c r="M668" t="str">
        <f>IFERROR(_xlfn.XLOOKUP('01_raw_data'!L671,'06_location_master'!$B$5:$B$60,'06_location_master'!$C$5:$C$60), "Missing Location")</f>
        <v>Paris</v>
      </c>
      <c r="N668" t="str">
        <f>IFERROR(_xlfn.XLOOKUP(M668,'06_location_master'!$C$5:$C$60,'06_location_master'!$D$5:$D$60), "Missing Country")</f>
        <v>France</v>
      </c>
      <c r="O668" t="str">
        <f>IFERROR(_xlfn.XLOOKUP(M668,'06_location_master'!$C$5:$C$60,'06_location_master'!$E$5:$E$60), "Missing State")</f>
        <v>Ile-de-France</v>
      </c>
      <c r="P668" s="17">
        <f>IFERROR(--'01_raw_data'!O671,"Missing Date")</f>
        <v>43430</v>
      </c>
      <c r="Q668" s="17" t="str">
        <f>IF(TRIM('01_raw_data'!P671)="","", IFERROR('01_raw_data'!P671, "check"))</f>
        <v/>
      </c>
      <c r="R668" t="str">
        <f>IFERROR(IF(OR(UPPER(TRIM('01_raw_data'!Q671))="A",UPPER(TRIM('01_raw_data'!Q671)="ACTVE"),UPPER(TRIM('01_raw_data'!Q671))="ACTIVE"), "Active", IF(OR(UPPER(TRIM('01_raw_data'!Q671)="INACTIVE"),UPPER(TRIM('01_raw_data'!Q671))="INACTVE"),"Inactive",IF(OR(UPPER(TRIM('01_raw_data'!Q671))="EXITED"), "Exited", IF(OR(UPPER(TRIM('01_raw_data'!Q671))="TERMINATED"), "Terminated", IF(OR(UPPER(TRIM('01_raw_data'!Q671))="LEFT"),"Left",IF(OR(UPPER(TRIM('01_raw_data'!Q671))="RESIGNED"),"Resigned")))))),"Check")</f>
        <v>Active</v>
      </c>
      <c r="S668" s="19">
        <f>IFERROR(IF(VALUE('01_raw_data'!R671)&gt;0,VALUE('01_raw_data'!R671),"Check"),"Check")</f>
        <v>97000</v>
      </c>
      <c r="T668" s="19">
        <f>IFERROR(IF(VALUE('01_raw_data'!S671)&gt;0, VALUE('01_raw_data'!S671), "Check"), "Check")</f>
        <v>4800</v>
      </c>
      <c r="U668">
        <f>IFERROR(VLOOKUP(UPPER(TRIM('01_raw_data'!T671)),'07_performance_master'!$A$5:$B$14,2,FALSE),"Check")</f>
        <v>3</v>
      </c>
      <c r="V668">
        <f>IFERROR(IF(VALUE('01_raw_data'!U671)&gt;0,VALUE('01_raw_data'!U671),"Check"),"Check")</f>
        <v>49</v>
      </c>
      <c r="W668">
        <f>IFERROR(IF(VALUE('01_raw_data'!V671)&gt;=0, VALUE('01_raw_data'!V671), "Check"), "Check")</f>
        <v>17</v>
      </c>
      <c r="X668">
        <f>IFERROR(IF(VALUE('01_raw_data'!W671)&gt;=0, VALUE('01_raw_data'!W671),"Check"), "Check")</f>
        <v>0</v>
      </c>
      <c r="Y668">
        <f>IFERROR(IF(AND(VALUE('01_raw_data'!X671)&gt;=0, VALUE('01_raw_data'!X671)&lt;=100), VALUE('01_raw_data'!X671), "Check"), "Check")</f>
        <v>95</v>
      </c>
      <c r="Z668" t="str">
        <f>IFERROR(IF(OR(UPPER(TRIM('01_raw_data'!Y671))="YES", UPPER(TRIM('01_raw_data'!Y671))="PROMOTED"),"Promoted", IF(OR(UPPER(TRIM('01_raw_data'!Y671))="NO",UPPER(TRIM('01_raw_data'!Y671))="NOT PROMOTED"), "Not Promoted", "Check")),"Check")</f>
        <v>Not Promoted</v>
      </c>
      <c r="AA668" t="str">
        <f>IFERROR(PROPER(TRIM('01_raw_data'!Z671)), "")</f>
        <v>Bachelor'S</v>
      </c>
      <c r="AB668" t="str">
        <f>IFERROR(PROPER(TRIM('01_raw_data'!AA671)),"")</f>
        <v>Agency</v>
      </c>
      <c r="AC668" t="str">
        <f>IFERROR(IF(UPPER(TRIM('01_raw_data'!AB671))="HYBRID","Hybrid",IF(OR(UPPER(TRIM('01_raw_data'!AB671))="REMOTE",UPPER(TRIM('01_raw_data'!AB671))="WFH",UPPER(TRIM('01_raw_data'!AB671))="WORK FROM HOME"),"Remote",IF(OR(UPPER(TRIM('01_raw_data'!AB671))="ONSITE",UPPER(TRIM('01_raw_data'!AB671))="ON-SITE",UPPER(TRIM('01_raw_data'!AB671))="OFFICE"),"Office"))),"Check")</f>
        <v>Hybrid</v>
      </c>
      <c r="AD668" t="str">
        <f>IFERROR(VLOOKUP(UPPER(TRIM('01_raw_data'!AC671)),'09_cost_center'!$A$5:$E$19,1,FALSE), "Check")</f>
        <v>EU-CC202</v>
      </c>
      <c r="AE668" t="str">
        <f>IFERROR(IF(OR(UPPER(TRIM('01_raw_data'!AD671))="CONTRACT", UPPER(TRIM('01_raw_data'!AD671))="CONTRACTOR"), "Contract", IF(OR(PROPER(TRIM('01_raw_data'!AD671))="FTE", UPPER(TRIM('01_raw_data'!AD671))="FULL TIME", UPPER(TRIM('01_raw_data'!AD671))="FULL-TIME"), "Full Time", IF(OR(UPPER(TRIM('01_raw_data'!AD671))="INTERN", UPPER(TRIM('01_raw_data'!AD671))="INTERNSHIP"), "Intern", IF(OR(UPPER(TRIM('01_raw_data'!AD671))="PART TIME", UPPER(TRIM('01_raw_data'!AD671))="PART-TIME"), "Part Time")))), "Check")</f>
        <v>Full Time</v>
      </c>
      <c r="AF668">
        <f>IFERROR(IF(AND(VALUE('01_raw_data'!AE671)&gt;=0,VALUE('01_raw_data'!AE671)&lt;=100), VALUE('01_raw_data'!AE671), "Check"), "Check")</f>
        <v>80.2</v>
      </c>
    </row>
    <row r="669" spans="1:32" x14ac:dyDescent="0.2">
      <c r="A669" t="str">
        <f>"E"&amp;TEXT(VALUE(SUBSTITUTE(UPPER(TRIM('01_raw_data'!A672)),"E","")),"0000")</f>
        <v>E0668</v>
      </c>
      <c r="B669" t="str">
        <f>IF('01_raw_data'!B672="", "", PROPER(TRIM('01_raw_data'!B672)))</f>
        <v>Leo Byrne</v>
      </c>
      <c r="C669" t="str">
        <f>_xlfn.XLOOKUP(PROPER(TRIM('01_raw_data'!C672)),'03_lookups'!$A$4:$A$9,'03_lookups'!$B$4:$B$9,"Needs Review")</f>
        <v>Male</v>
      </c>
      <c r="D669">
        <f>VALUE('01_raw_data'!D672)</f>
        <v>39</v>
      </c>
      <c r="E669" s="17" t="str">
        <f>IF(OR('01_raw_data'!E672="", LOWER(TRIM('01_raw_data'!E672))="not available"), "Missing", '01_raw_data'!E672)</f>
        <v>09-10-1986</v>
      </c>
      <c r="F669" t="str">
        <f t="shared" si="10"/>
        <v>Needs Review</v>
      </c>
      <c r="G669" t="str">
        <f>_xlfn.XLOOKUP(UPPER(TRIM('01_raw_data'!F672)),'04_departments'!A672:A727,'04_departments'!C672:C727,"Needs Review")</f>
        <v>Needs Review</v>
      </c>
      <c r="H669" t="str">
        <f>_xlfn.XLOOKUP('01_clean_data'!G669, '04_departments'!$C$5:$C$60,'04_departments'!$D$5:$D$60,"Needs Review")</f>
        <v>Needs Review</v>
      </c>
      <c r="I669" t="str">
        <f>PROPER(TRIM('01_raw_data'!H672))</f>
        <v>Associate Product Manager</v>
      </c>
      <c r="J669" t="str">
        <f>IFERROR(UPPER('01_raw_data'!I672), "")</f>
        <v>L4</v>
      </c>
      <c r="K669" t="str">
        <f>IFERROR(UPPER('01_raw_data'!J672), "")</f>
        <v>M031</v>
      </c>
      <c r="L669" t="str">
        <f>IFERROR(VLOOKUP(K669,'05_manager_mapping'!$A$5:$B$64,2), "Missing")</f>
        <v>Felix Pereira</v>
      </c>
      <c r="M669" t="str">
        <f>IFERROR(_xlfn.XLOOKUP('01_raw_data'!L672,'06_location_master'!$B$5:$B$60,'06_location_master'!$C$5:$C$60), "Missing Location")</f>
        <v>Berlin</v>
      </c>
      <c r="N669" t="str">
        <f>IFERROR(_xlfn.XLOOKUP(M669,'06_location_master'!$C$5:$C$60,'06_location_master'!$D$5:$D$60), "Missing Country")</f>
        <v>Germany</v>
      </c>
      <c r="O669" t="str">
        <f>IFERROR(_xlfn.XLOOKUP(M669,'06_location_master'!$C$5:$C$60,'06_location_master'!$E$5:$E$60), "Missing State")</f>
        <v>Berlin</v>
      </c>
      <c r="P669" s="17">
        <f>IFERROR(--'01_raw_data'!O672,"Missing Date")</f>
        <v>45853</v>
      </c>
      <c r="Q669" s="17" t="str">
        <f>IF(TRIM('01_raw_data'!P672)="","", IFERROR('01_raw_data'!P672, "check"))</f>
        <v/>
      </c>
      <c r="R669" t="str">
        <f>IFERROR(IF(OR(UPPER(TRIM('01_raw_data'!Q672))="A",UPPER(TRIM('01_raw_data'!Q672)="ACTVE"),UPPER(TRIM('01_raw_data'!Q672))="ACTIVE"), "Active", IF(OR(UPPER(TRIM('01_raw_data'!Q672)="INACTIVE"),UPPER(TRIM('01_raw_data'!Q672))="INACTVE"),"Inactive",IF(OR(UPPER(TRIM('01_raw_data'!Q672))="EXITED"), "Exited", IF(OR(UPPER(TRIM('01_raw_data'!Q672))="TERMINATED"), "Terminated", IF(OR(UPPER(TRIM('01_raw_data'!Q672))="LEFT"),"Left",IF(OR(UPPER(TRIM('01_raw_data'!Q672))="RESIGNED"),"Resigned")))))),"Check")</f>
        <v>Active</v>
      </c>
      <c r="S669" s="19">
        <f>IFERROR(IF(VALUE('01_raw_data'!R672)&gt;0,VALUE('01_raw_data'!R672),"Check"),"Check")</f>
        <v>98000</v>
      </c>
      <c r="T669" s="19">
        <f>IFERROR(IF(VALUE('01_raw_data'!S672)&gt;0, VALUE('01_raw_data'!S672), "Check"), "Check")</f>
        <v>4900</v>
      </c>
      <c r="U669">
        <f>IFERROR(VLOOKUP(UPPER(TRIM('01_raw_data'!T672)),'07_performance_master'!$A$5:$B$14,2,FALSE),"Check")</f>
        <v>3</v>
      </c>
      <c r="V669">
        <f>IFERROR(IF(VALUE('01_raw_data'!U672)&gt;0,VALUE('01_raw_data'!U672),"Check"),"Check")</f>
        <v>27</v>
      </c>
      <c r="W669">
        <f>IFERROR(IF(VALUE('01_raw_data'!V672)&gt;=0, VALUE('01_raw_data'!V672), "Check"), "Check")</f>
        <v>9</v>
      </c>
      <c r="X669">
        <f>IFERROR(IF(VALUE('01_raw_data'!W672)&gt;=0, VALUE('01_raw_data'!W672),"Check"), "Check")</f>
        <v>3</v>
      </c>
      <c r="Y669">
        <f>IFERROR(IF(AND(VALUE('01_raw_data'!X672)&gt;=0, VALUE('01_raw_data'!X672)&lt;=100), VALUE('01_raw_data'!X672), "Check"), "Check")</f>
        <v>52</v>
      </c>
      <c r="Z669" t="str">
        <f>IFERROR(IF(OR(UPPER(TRIM('01_raw_data'!Y672))="YES", UPPER(TRIM('01_raw_data'!Y672))="PROMOTED"),"Promoted", IF(OR(UPPER(TRIM('01_raw_data'!Y672))="NO",UPPER(TRIM('01_raw_data'!Y672))="NOT PROMOTED"), "Not Promoted", "Check")),"Check")</f>
        <v>Not Promoted</v>
      </c>
      <c r="AA669" t="str">
        <f>IFERROR(PROPER(TRIM('01_raw_data'!Z672)), "")</f>
        <v>Diploma</v>
      </c>
      <c r="AB669" t="str">
        <f>IFERROR(PROPER(TRIM('01_raw_data'!AA672)),"")</f>
        <v>Internal Transfer</v>
      </c>
      <c r="AC669" t="str">
        <f>IFERROR(IF(UPPER(TRIM('01_raw_data'!AB672))="HYBRID","Hybrid",IF(OR(UPPER(TRIM('01_raw_data'!AB672))="REMOTE",UPPER(TRIM('01_raw_data'!AB672))="WFH",UPPER(TRIM('01_raw_data'!AB672))="WORK FROM HOME"),"Remote",IF(OR(UPPER(TRIM('01_raw_data'!AB672))="ONSITE",UPPER(TRIM('01_raw_data'!AB672))="ON-SITE",UPPER(TRIM('01_raw_data'!AB672))="OFFICE"),"Office"))),"Check")</f>
        <v>Remote</v>
      </c>
      <c r="AD669" t="str">
        <f>IFERROR(VLOOKUP(UPPER(TRIM('01_raw_data'!AC672)),'09_cost_center'!$A$5:$E$19,1,FALSE), "Check")</f>
        <v>EU-CC102</v>
      </c>
      <c r="AE669" t="str">
        <f>IFERROR(IF(OR(UPPER(TRIM('01_raw_data'!AD672))="CONTRACT", UPPER(TRIM('01_raw_data'!AD672))="CONTRACTOR"), "Contract", IF(OR(PROPER(TRIM('01_raw_data'!AD672))="FTE", UPPER(TRIM('01_raw_data'!AD672))="FULL TIME", UPPER(TRIM('01_raw_data'!AD672))="FULL-TIME"), "Full Time", IF(OR(UPPER(TRIM('01_raw_data'!AD672))="INTERN", UPPER(TRIM('01_raw_data'!AD672))="INTERNSHIP"), "Intern", IF(OR(UPPER(TRIM('01_raw_data'!AD672))="PART TIME", UPPER(TRIM('01_raw_data'!AD672))="PART-TIME"), "Part Time")))), "Check")</f>
        <v>Contract</v>
      </c>
      <c r="AF669">
        <f>IFERROR(IF(AND(VALUE('01_raw_data'!AE672)&gt;=0,VALUE('01_raw_data'!AE672)&lt;=100), VALUE('01_raw_data'!AE672), "Check"), "Check")</f>
        <v>60.5</v>
      </c>
    </row>
    <row r="670" spans="1:32" x14ac:dyDescent="0.2">
      <c r="A670" t="str">
        <f>"E"&amp;TEXT(VALUE(SUBSTITUTE(UPPER(TRIM('01_raw_data'!A673)),"E","")),"0000")</f>
        <v>E0669</v>
      </c>
      <c r="B670" t="str">
        <f>IF('01_raw_data'!B673="", "", PROPER(TRIM('01_raw_data'!B673)))</f>
        <v>Lea Robert</v>
      </c>
      <c r="C670" t="str">
        <f>_xlfn.XLOOKUP(PROPER(TRIM('01_raw_data'!C673)),'03_lookups'!$A$4:$A$9,'03_lookups'!$B$4:$B$9,"Needs Review")</f>
        <v>Female</v>
      </c>
      <c r="D670">
        <f>VALUE('01_raw_data'!D673)</f>
        <v>58</v>
      </c>
      <c r="E670" s="17">
        <f>IF(OR('01_raw_data'!E673="", LOWER(TRIM('01_raw_data'!E673))="not available"), "Missing", '01_raw_data'!E673)</f>
        <v>24951</v>
      </c>
      <c r="F670" t="str">
        <f t="shared" si="10"/>
        <v>Valid</v>
      </c>
      <c r="G670" t="str">
        <f>_xlfn.XLOOKUP(UPPER(TRIM('01_raw_data'!F673)),'04_departments'!A673:A728,'04_departments'!C673:C728,"Needs Review")</f>
        <v>Needs Review</v>
      </c>
      <c r="H670" t="str">
        <f>_xlfn.XLOOKUP('01_clean_data'!G670, '04_departments'!$C$5:$C$60,'04_departments'!$D$5:$D$60,"Needs Review")</f>
        <v>Needs Review</v>
      </c>
      <c r="I670" t="str">
        <f>PROPER(TRIM('01_raw_data'!H673))</f>
        <v>Account Executive</v>
      </c>
      <c r="J670" t="str">
        <f>IFERROR(UPPER('01_raw_data'!I673), "")</f>
        <v>L2</v>
      </c>
      <c r="K670" t="str">
        <f>IFERROR(UPPER('01_raw_data'!J673), "")</f>
        <v>M023</v>
      </c>
      <c r="L670" t="str">
        <f>IFERROR(VLOOKUP(K670,'05_manager_mapping'!$A$5:$B$64,2), "Missing")</f>
        <v>Alice Greco</v>
      </c>
      <c r="M670" t="str">
        <f>IFERROR(_xlfn.XLOOKUP('01_raw_data'!L673,'06_location_master'!$B$5:$B$60,'06_location_master'!$C$5:$C$60), "Missing Location")</f>
        <v>Cork</v>
      </c>
      <c r="N670" t="str">
        <f>IFERROR(_xlfn.XLOOKUP(M670,'06_location_master'!$C$5:$C$60,'06_location_master'!$D$5:$D$60), "Missing Country")</f>
        <v>Ireland</v>
      </c>
      <c r="O670" t="str">
        <f>IFERROR(_xlfn.XLOOKUP(M670,'06_location_master'!$C$5:$C$60,'06_location_master'!$E$5:$E$60), "Missing State")</f>
        <v>Munster</v>
      </c>
      <c r="P670" s="17">
        <f>IFERROR(--'01_raw_data'!O673,"Missing Date")</f>
        <v>45642</v>
      </c>
      <c r="Q670" s="17">
        <f>IF(TRIM('01_raw_data'!P673)="","", IFERROR('01_raw_data'!P673, "check"))</f>
        <v>45907</v>
      </c>
      <c r="R670" t="str">
        <f>IFERROR(IF(OR(UPPER(TRIM('01_raw_data'!Q673))="A",UPPER(TRIM('01_raw_data'!Q673)="ACTVE"),UPPER(TRIM('01_raw_data'!Q673))="ACTIVE"), "Active", IF(OR(UPPER(TRIM('01_raw_data'!Q673)="INACTIVE"),UPPER(TRIM('01_raw_data'!Q673))="INACTVE"),"Inactive",IF(OR(UPPER(TRIM('01_raw_data'!Q673))="EXITED"), "Exited", IF(OR(UPPER(TRIM('01_raw_data'!Q673))="TERMINATED"), "Terminated", IF(OR(UPPER(TRIM('01_raw_data'!Q673))="LEFT"),"Left",IF(OR(UPPER(TRIM('01_raw_data'!Q673))="RESIGNED"),"Resigned")))))),"Check")</f>
        <v>Exited</v>
      </c>
      <c r="S670" s="19">
        <f>IFERROR(IF(VALUE('01_raw_data'!R673)&gt;0,VALUE('01_raw_data'!R673),"Check"),"Check")</f>
        <v>51000</v>
      </c>
      <c r="T670" s="19">
        <f>IFERROR(IF(VALUE('01_raw_data'!S673)&gt;0, VALUE('01_raw_data'!S673), "Check"), "Check")</f>
        <v>2600</v>
      </c>
      <c r="U670">
        <f>IFERROR(VLOOKUP(UPPER(TRIM('01_raw_data'!T673)),'07_performance_master'!$A$5:$B$14,2,FALSE),"Check")</f>
        <v>3</v>
      </c>
      <c r="V670">
        <f>IFERROR(IF(VALUE('01_raw_data'!U673)&gt;0,VALUE('01_raw_data'!U673),"Check"),"Check")</f>
        <v>27</v>
      </c>
      <c r="W670">
        <f>IFERROR(IF(VALUE('01_raw_data'!V673)&gt;=0, VALUE('01_raw_data'!V673), "Check"), "Check")</f>
        <v>25</v>
      </c>
      <c r="X670">
        <f>IFERROR(IF(VALUE('01_raw_data'!W673)&gt;=0, VALUE('01_raw_data'!W673),"Check"), "Check")</f>
        <v>5</v>
      </c>
      <c r="Y670">
        <f>IFERROR(IF(AND(VALUE('01_raw_data'!X673)&gt;=0, VALUE('01_raw_data'!X673)&lt;=100), VALUE('01_raw_data'!X673), "Check"), "Check")</f>
        <v>70</v>
      </c>
      <c r="Z670" t="str">
        <f>IFERROR(IF(OR(UPPER(TRIM('01_raw_data'!Y673))="YES", UPPER(TRIM('01_raw_data'!Y673))="PROMOTED"),"Promoted", IF(OR(UPPER(TRIM('01_raw_data'!Y673))="NO",UPPER(TRIM('01_raw_data'!Y673))="NOT PROMOTED"), "Not Promoted", "Check")),"Check")</f>
        <v>Not Promoted</v>
      </c>
      <c r="AA670" t="str">
        <f>IFERROR(PROPER(TRIM('01_raw_data'!Z673)), "")</f>
        <v>Master'S</v>
      </c>
      <c r="AB670" t="str">
        <f>IFERROR(PROPER(TRIM('01_raw_data'!AA673)),"")</f>
        <v>Employee Referral</v>
      </c>
      <c r="AC670" t="str">
        <f>IFERROR(IF(UPPER(TRIM('01_raw_data'!AB673))="HYBRID","Hybrid",IF(OR(UPPER(TRIM('01_raw_data'!AB673))="REMOTE",UPPER(TRIM('01_raw_data'!AB673))="WFH",UPPER(TRIM('01_raw_data'!AB673))="WORK FROM HOME"),"Remote",IF(OR(UPPER(TRIM('01_raw_data'!AB673))="ONSITE",UPPER(TRIM('01_raw_data'!AB673))="ON-SITE",UPPER(TRIM('01_raw_data'!AB673))="OFFICE"),"Office"))),"Check")</f>
        <v>Hybrid</v>
      </c>
      <c r="AD670" t="str">
        <f>IFERROR(VLOOKUP(UPPER(TRIM('01_raw_data'!AC673)),'09_cost_center'!$A$5:$E$19,1,FALSE), "Check")</f>
        <v>EU-CC201</v>
      </c>
      <c r="AE670" t="str">
        <f>IFERROR(IF(OR(UPPER(TRIM('01_raw_data'!AD673))="CONTRACT", UPPER(TRIM('01_raw_data'!AD673))="CONTRACTOR"), "Contract", IF(OR(PROPER(TRIM('01_raw_data'!AD673))="FTE", UPPER(TRIM('01_raw_data'!AD673))="FULL TIME", UPPER(TRIM('01_raw_data'!AD673))="FULL-TIME"), "Full Time", IF(OR(UPPER(TRIM('01_raw_data'!AD673))="INTERN", UPPER(TRIM('01_raw_data'!AD673))="INTERNSHIP"), "Intern", IF(OR(UPPER(TRIM('01_raw_data'!AD673))="PART TIME", UPPER(TRIM('01_raw_data'!AD673))="PART-TIME"), "Part Time")))), "Check")</f>
        <v>Intern</v>
      </c>
      <c r="AF670">
        <f>IFERROR(IF(AND(VALUE('01_raw_data'!AE673)&gt;=0,VALUE('01_raw_data'!AE673)&lt;=100), VALUE('01_raw_data'!AE673), "Check"), "Check")</f>
        <v>65.8</v>
      </c>
    </row>
    <row r="671" spans="1:32" x14ac:dyDescent="0.2">
      <c r="A671" t="str">
        <f>"E"&amp;TEXT(VALUE(SUBSTITUTE(UPPER(TRIM('01_raw_data'!A674)),"E","")),"0000")</f>
        <v>E0670</v>
      </c>
      <c r="B671" t="str">
        <f>IF('01_raw_data'!B674="", "", PROPER(TRIM('01_raw_data'!B674)))</f>
        <v>Miguel Fischer</v>
      </c>
      <c r="C671" t="str">
        <f>_xlfn.XLOOKUP(PROPER(TRIM('01_raw_data'!C674)),'03_lookups'!$A$4:$A$9,'03_lookups'!$B$4:$B$9,"Needs Review")</f>
        <v>Female</v>
      </c>
      <c r="D671">
        <f>VALUE('01_raw_data'!D674)</f>
        <v>47</v>
      </c>
      <c r="E671" s="17">
        <f>IF(OR('01_raw_data'!E674="", LOWER(TRIM('01_raw_data'!E674))="not available"), "Missing", '01_raw_data'!E674)</f>
        <v>28831</v>
      </c>
      <c r="F671" t="str">
        <f t="shared" si="10"/>
        <v>Valid</v>
      </c>
      <c r="G671" t="str">
        <f>_xlfn.XLOOKUP(UPPER(TRIM('01_raw_data'!F674)),'04_departments'!A674:A729,'04_departments'!C674:C729,"Needs Review")</f>
        <v>Needs Review</v>
      </c>
      <c r="H671" t="str">
        <f>_xlfn.XLOOKUP('01_clean_data'!G671, '04_departments'!$C$5:$C$60,'04_departments'!$D$5:$D$60,"Needs Review")</f>
        <v>Needs Review</v>
      </c>
      <c r="I671" t="str">
        <f>PROPER(TRIM('01_raw_data'!H674))</f>
        <v>Sales Development Representative</v>
      </c>
      <c r="J671" t="str">
        <f>IFERROR(UPPER('01_raw_data'!I674), "")</f>
        <v>L6</v>
      </c>
      <c r="K671" t="str">
        <f>IFERROR(UPPER('01_raw_data'!J674), "")</f>
        <v>M023</v>
      </c>
      <c r="L671" t="str">
        <f>IFERROR(VLOOKUP(K671,'05_manager_mapping'!$A$5:$B$64,2), "Missing")</f>
        <v>Alice Greco</v>
      </c>
      <c r="M671" t="str">
        <f>IFERROR(_xlfn.XLOOKUP('01_raw_data'!L674,'06_location_master'!$B$5:$B$60,'06_location_master'!$C$5:$C$60), "Missing Location")</f>
        <v>Missing Location</v>
      </c>
      <c r="N671" t="str">
        <f>IFERROR(_xlfn.XLOOKUP(M671,'06_location_master'!$C$5:$C$60,'06_location_master'!$D$5:$D$60), "Missing Country")</f>
        <v>Missing Country</v>
      </c>
      <c r="O671" t="str">
        <f>IFERROR(_xlfn.XLOOKUP(M671,'06_location_master'!$C$5:$C$60,'06_location_master'!$E$5:$E$60), "Missing State")</f>
        <v>Missing State</v>
      </c>
      <c r="P671" s="17">
        <f>IFERROR(--'01_raw_data'!O674,"Missing Date")</f>
        <v>45911</v>
      </c>
      <c r="Q671" s="17">
        <f>IF(TRIM('01_raw_data'!P674)="","", IFERROR('01_raw_data'!P674, "check"))</f>
        <v>46083</v>
      </c>
      <c r="R671" t="str">
        <f>IFERROR(IF(OR(UPPER(TRIM('01_raw_data'!Q674))="A",UPPER(TRIM('01_raw_data'!Q674)="ACTVE"),UPPER(TRIM('01_raw_data'!Q674))="ACTIVE"), "Active", IF(OR(UPPER(TRIM('01_raw_data'!Q674)="INACTIVE"),UPPER(TRIM('01_raw_data'!Q674))="INACTVE"),"Inactive",IF(OR(UPPER(TRIM('01_raw_data'!Q674))="EXITED"), "Exited", IF(OR(UPPER(TRIM('01_raw_data'!Q674))="TERMINATED"), "Terminated", IF(OR(UPPER(TRIM('01_raw_data'!Q674))="LEFT"),"Left",IF(OR(UPPER(TRIM('01_raw_data'!Q674))="RESIGNED"),"Resigned")))))),"Check")</f>
        <v>Exited</v>
      </c>
      <c r="S671" s="19">
        <f>IFERROR(IF(VALUE('01_raw_data'!R674)&gt;0,VALUE('01_raw_data'!R674),"Check"),"Check")</f>
        <v>177000</v>
      </c>
      <c r="T671" s="19">
        <f>IFERROR(IF(VALUE('01_raw_data'!S674)&gt;0, VALUE('01_raw_data'!S674), "Check"), "Check")</f>
        <v>5300</v>
      </c>
      <c r="U671">
        <f>IFERROR(VLOOKUP(UPPER(TRIM('01_raw_data'!T674)),'07_performance_master'!$A$5:$B$14,2,FALSE),"Check")</f>
        <v>2</v>
      </c>
      <c r="V671">
        <f>IFERROR(IF(VALUE('01_raw_data'!U674)&gt;0,VALUE('01_raw_data'!U674),"Check"),"Check")</f>
        <v>34</v>
      </c>
      <c r="W671">
        <f>IFERROR(IF(VALUE('01_raw_data'!V674)&gt;=0, VALUE('01_raw_data'!V674), "Check"), "Check")</f>
        <v>15</v>
      </c>
      <c r="X671">
        <f>IFERROR(IF(VALUE('01_raw_data'!W674)&gt;=0, VALUE('01_raw_data'!W674),"Check"), "Check")</f>
        <v>0</v>
      </c>
      <c r="Y671">
        <f>IFERROR(IF(AND(VALUE('01_raw_data'!X674)&gt;=0, VALUE('01_raw_data'!X674)&lt;=100), VALUE('01_raw_data'!X674), "Check"), "Check")</f>
        <v>34</v>
      </c>
      <c r="Z671" t="str">
        <f>IFERROR(IF(OR(UPPER(TRIM('01_raw_data'!Y674))="YES", UPPER(TRIM('01_raw_data'!Y674))="PROMOTED"),"Promoted", IF(OR(UPPER(TRIM('01_raw_data'!Y674))="NO",UPPER(TRIM('01_raw_data'!Y674))="NOT PROMOTED"), "Not Promoted", "Check")),"Check")</f>
        <v>Not Promoted</v>
      </c>
      <c r="AA671" t="str">
        <f>IFERROR(PROPER(TRIM('01_raw_data'!Z674)), "")</f>
        <v>Master'S</v>
      </c>
      <c r="AB671" t="str">
        <f>IFERROR(PROPER(TRIM('01_raw_data'!AA674)),"")</f>
        <v>Employee Referral</v>
      </c>
      <c r="AC671" t="str">
        <f>IFERROR(IF(UPPER(TRIM('01_raw_data'!AB674))="HYBRID","Hybrid",IF(OR(UPPER(TRIM('01_raw_data'!AB674))="REMOTE",UPPER(TRIM('01_raw_data'!AB674))="WFH",UPPER(TRIM('01_raw_data'!AB674))="WORK FROM HOME"),"Remote",IF(OR(UPPER(TRIM('01_raw_data'!AB674))="ONSITE",UPPER(TRIM('01_raw_data'!AB674))="ON-SITE",UPPER(TRIM('01_raw_data'!AB674))="OFFICE"),"Office"))),"Check")</f>
        <v>Remote</v>
      </c>
      <c r="AD671" t="str">
        <f>IFERROR(VLOOKUP(UPPER(TRIM('01_raw_data'!AC674)),'09_cost_center'!$A$5:$E$19,1,FALSE), "Check")</f>
        <v>EU-CC201</v>
      </c>
      <c r="AE671" t="str">
        <f>IFERROR(IF(OR(UPPER(TRIM('01_raw_data'!AD674))="CONTRACT", UPPER(TRIM('01_raw_data'!AD674))="CONTRACTOR"), "Contract", IF(OR(PROPER(TRIM('01_raw_data'!AD674))="FTE", UPPER(TRIM('01_raw_data'!AD674))="FULL TIME", UPPER(TRIM('01_raw_data'!AD674))="FULL-TIME"), "Full Time", IF(OR(UPPER(TRIM('01_raw_data'!AD674))="INTERN", UPPER(TRIM('01_raw_data'!AD674))="INTERNSHIP"), "Intern", IF(OR(UPPER(TRIM('01_raw_data'!AD674))="PART TIME", UPPER(TRIM('01_raw_data'!AD674))="PART-TIME"), "Part Time")))), "Check")</f>
        <v>Full Time</v>
      </c>
      <c r="AF671">
        <f>IFERROR(IF(AND(VALUE('01_raw_data'!AE674)&gt;=0,VALUE('01_raw_data'!AE674)&lt;=100), VALUE('01_raw_data'!AE674), "Check"), "Check")</f>
        <v>48.4</v>
      </c>
    </row>
    <row r="672" spans="1:32" x14ac:dyDescent="0.2">
      <c r="A672" t="str">
        <f>"E"&amp;TEXT(VALUE(SUBSTITUTE(UPPER(TRIM('01_raw_data'!A675)),"E","")),"0000")</f>
        <v>E0671</v>
      </c>
      <c r="B672" t="str">
        <f>IF('01_raw_data'!B675="", "", PROPER(TRIM('01_raw_data'!B675)))</f>
        <v>Diego Olsson</v>
      </c>
      <c r="C672" t="str">
        <f>_xlfn.XLOOKUP(PROPER(TRIM('01_raw_data'!C675)),'03_lookups'!$A$4:$A$9,'03_lookups'!$B$4:$B$9,"Needs Review")</f>
        <v>Male</v>
      </c>
      <c r="D672">
        <f>VALUE('01_raw_data'!D675)</f>
        <v>25</v>
      </c>
      <c r="E672" s="17">
        <f>IF(OR('01_raw_data'!E675="", LOWER(TRIM('01_raw_data'!E675))="not available"), "Missing", '01_raw_data'!E675)</f>
        <v>36955</v>
      </c>
      <c r="F672" t="str">
        <f t="shared" si="10"/>
        <v>Valid</v>
      </c>
      <c r="G672" t="str">
        <f>_xlfn.XLOOKUP(UPPER(TRIM('01_raw_data'!F675)),'04_departments'!A675:A730,'04_departments'!C675:C730,"Needs Review")</f>
        <v>Needs Review</v>
      </c>
      <c r="H672" t="str">
        <f>_xlfn.XLOOKUP('01_clean_data'!G672, '04_departments'!$C$5:$C$60,'04_departments'!$D$5:$D$60,"Needs Review")</f>
        <v>Needs Review</v>
      </c>
      <c r="I672" t="str">
        <f>PROPER(TRIM('01_raw_data'!H675))</f>
        <v>Support Specialist</v>
      </c>
      <c r="J672" t="str">
        <f>IFERROR(UPPER('01_raw_data'!I675), "")</f>
        <v>L4</v>
      </c>
      <c r="K672" t="str">
        <f>IFERROR(UPPER('01_raw_data'!J675), "")</f>
        <v>M047</v>
      </c>
      <c r="L672" t="str">
        <f>IFERROR(VLOOKUP(K672,'05_manager_mapping'!$A$5:$B$64,2), "Missing")</f>
        <v>Alice Andersson</v>
      </c>
      <c r="M672" t="str">
        <f>IFERROR(_xlfn.XLOOKUP('01_raw_data'!L675,'06_location_master'!$B$5:$B$60,'06_location_master'!$C$5:$C$60), "Missing Location")</f>
        <v>Krakow</v>
      </c>
      <c r="N672" t="str">
        <f>IFERROR(_xlfn.XLOOKUP(M672,'06_location_master'!$C$5:$C$60,'06_location_master'!$D$5:$D$60), "Missing Country")</f>
        <v>Poland</v>
      </c>
      <c r="O672" t="str">
        <f>IFERROR(_xlfn.XLOOKUP(M672,'06_location_master'!$C$5:$C$60,'06_location_master'!$E$5:$E$60), "Missing State")</f>
        <v>Lesser Poland</v>
      </c>
      <c r="P672" s="17">
        <f>IFERROR(--'01_raw_data'!O675,"Missing Date")</f>
        <v>42893</v>
      </c>
      <c r="Q672" s="17" t="str">
        <f>IF(TRIM('01_raw_data'!P675)="","", IFERROR('01_raw_data'!P675, "check"))</f>
        <v/>
      </c>
      <c r="R672" t="str">
        <f>IFERROR(IF(OR(UPPER(TRIM('01_raw_data'!Q675))="A",UPPER(TRIM('01_raw_data'!Q675)="ACTVE"),UPPER(TRIM('01_raw_data'!Q675))="ACTIVE"), "Active", IF(OR(UPPER(TRIM('01_raw_data'!Q675)="INACTIVE"),UPPER(TRIM('01_raw_data'!Q675))="INACTVE"),"Inactive",IF(OR(UPPER(TRIM('01_raw_data'!Q675))="EXITED"), "Exited", IF(OR(UPPER(TRIM('01_raw_data'!Q675))="TERMINATED"), "Terminated", IF(OR(UPPER(TRIM('01_raw_data'!Q675))="LEFT"),"Left",IF(OR(UPPER(TRIM('01_raw_data'!Q675))="RESIGNED"),"Resigned")))))),"Check")</f>
        <v>Active</v>
      </c>
      <c r="S672" s="19">
        <f>IFERROR(IF(VALUE('01_raw_data'!R675)&gt;0,VALUE('01_raw_data'!R675),"Check"),"Check")</f>
        <v>63000</v>
      </c>
      <c r="T672" s="19">
        <f>IFERROR(IF(VALUE('01_raw_data'!S675)&gt;0, VALUE('01_raw_data'!S675), "Check"), "Check")</f>
        <v>3200</v>
      </c>
      <c r="U672">
        <f>IFERROR(VLOOKUP(UPPER(TRIM('01_raw_data'!T675)),'07_performance_master'!$A$5:$B$14,2,FALSE),"Check")</f>
        <v>3</v>
      </c>
      <c r="V672">
        <f>IFERROR(IF(VALUE('01_raw_data'!U675)&gt;0,VALUE('01_raw_data'!U675),"Check"),"Check")</f>
        <v>41</v>
      </c>
      <c r="W672">
        <f>IFERROR(IF(VALUE('01_raw_data'!V675)&gt;=0, VALUE('01_raw_data'!V675), "Check"), "Check")</f>
        <v>23</v>
      </c>
      <c r="X672">
        <f>IFERROR(IF(VALUE('01_raw_data'!W675)&gt;=0, VALUE('01_raw_data'!W675),"Check"), "Check")</f>
        <v>13</v>
      </c>
      <c r="Y672">
        <f>IFERROR(IF(AND(VALUE('01_raw_data'!X675)&gt;=0, VALUE('01_raw_data'!X675)&lt;=100), VALUE('01_raw_data'!X675), "Check"), "Check")</f>
        <v>72</v>
      </c>
      <c r="Z672" t="str">
        <f>IFERROR(IF(OR(UPPER(TRIM('01_raw_data'!Y675))="YES", UPPER(TRIM('01_raw_data'!Y675))="PROMOTED"),"Promoted", IF(OR(UPPER(TRIM('01_raw_data'!Y675))="NO",UPPER(TRIM('01_raw_data'!Y675))="NOT PROMOTED"), "Not Promoted", "Check")),"Check")</f>
        <v>Not Promoted</v>
      </c>
      <c r="AA672" t="str">
        <f>IFERROR(PROPER(TRIM('01_raw_data'!Z675)), "")</f>
        <v>Bachelor'S</v>
      </c>
      <c r="AB672" t="str">
        <f>IFERROR(PROPER(TRIM('01_raw_data'!AA675)),"")</f>
        <v>University Hiring</v>
      </c>
      <c r="AC672" t="str">
        <f>IFERROR(IF(UPPER(TRIM('01_raw_data'!AB675))="HYBRID","Hybrid",IF(OR(UPPER(TRIM('01_raw_data'!AB675))="REMOTE",UPPER(TRIM('01_raw_data'!AB675))="WFH",UPPER(TRIM('01_raw_data'!AB675))="WORK FROM HOME"),"Remote",IF(OR(UPPER(TRIM('01_raw_data'!AB675))="ONSITE",UPPER(TRIM('01_raw_data'!AB675))="ON-SITE",UPPER(TRIM('01_raw_data'!AB675))="OFFICE"),"Office"))),"Check")</f>
        <v>Remote</v>
      </c>
      <c r="AD672" t="str">
        <f>IFERROR(VLOOKUP(UPPER(TRIM('01_raw_data'!AC675)),'09_cost_center'!$A$5:$E$19,1,FALSE), "Check")</f>
        <v>EU-CC202</v>
      </c>
      <c r="AE672" t="str">
        <f>IFERROR(IF(OR(UPPER(TRIM('01_raw_data'!AD675))="CONTRACT", UPPER(TRIM('01_raw_data'!AD675))="CONTRACTOR"), "Contract", IF(OR(PROPER(TRIM('01_raw_data'!AD675))="FTE", UPPER(TRIM('01_raw_data'!AD675))="FULL TIME", UPPER(TRIM('01_raw_data'!AD675))="FULL-TIME"), "Full Time", IF(OR(UPPER(TRIM('01_raw_data'!AD675))="INTERN", UPPER(TRIM('01_raw_data'!AD675))="INTERNSHIP"), "Intern", IF(OR(UPPER(TRIM('01_raw_data'!AD675))="PART TIME", UPPER(TRIM('01_raw_data'!AD675))="PART-TIME"), "Part Time")))), "Check")</f>
        <v>Full Time</v>
      </c>
      <c r="AF672">
        <f>IFERROR(IF(AND(VALUE('01_raw_data'!AE675)&gt;=0,VALUE('01_raw_data'!AE675)&lt;=100), VALUE('01_raw_data'!AE675), "Check"), "Check")</f>
        <v>65.7</v>
      </c>
    </row>
    <row r="673" spans="1:32" x14ac:dyDescent="0.2">
      <c r="A673" t="str">
        <f>"E"&amp;TEXT(VALUE(SUBSTITUTE(UPPER(TRIM('01_raw_data'!A676)),"E","")),"0000")</f>
        <v>E0672</v>
      </c>
      <c r="B673" t="str">
        <f>IF('01_raw_data'!B676="", "", PROPER(TRIM('01_raw_data'!B676)))</f>
        <v>Valeria Schneider</v>
      </c>
      <c r="C673" t="str">
        <f>_xlfn.XLOOKUP(PROPER(TRIM('01_raw_data'!C676)),'03_lookups'!$A$4:$A$9,'03_lookups'!$B$4:$B$9,"Needs Review")</f>
        <v>Male</v>
      </c>
      <c r="D673">
        <f>VALUE('01_raw_data'!D676)</f>
        <v>49</v>
      </c>
      <c r="E673" s="17">
        <f>IF(OR('01_raw_data'!E676="", LOWER(TRIM('01_raw_data'!E676))="not available"), "Missing", '01_raw_data'!E676)</f>
        <v>28061</v>
      </c>
      <c r="F673" t="str">
        <f t="shared" si="10"/>
        <v>Valid</v>
      </c>
      <c r="G673" t="str">
        <f>_xlfn.XLOOKUP(UPPER(TRIM('01_raw_data'!F676)),'04_departments'!A676:A731,'04_departments'!C676:C731,"Needs Review")</f>
        <v>Needs Review</v>
      </c>
      <c r="H673" t="str">
        <f>_xlfn.XLOOKUP('01_clean_data'!G673, '04_departments'!$C$5:$C$60,'04_departments'!$D$5:$D$60,"Needs Review")</f>
        <v>Needs Review</v>
      </c>
      <c r="I673" t="str">
        <f>PROPER(TRIM('01_raw_data'!H676))</f>
        <v>Process Lead</v>
      </c>
      <c r="J673" t="str">
        <f>IFERROR(UPPER('01_raw_data'!I676), "")</f>
        <v>L1</v>
      </c>
      <c r="K673" t="str">
        <f>IFERROR(UPPER('01_raw_data'!J676), "")</f>
        <v>M010</v>
      </c>
      <c r="L673" t="str">
        <f>IFERROR(VLOOKUP(K673,'05_manager_mapping'!$A$5:$B$64,2), "Missing")</f>
        <v>Lotte Muller</v>
      </c>
      <c r="M673" t="str">
        <f>IFERROR(_xlfn.XLOOKUP('01_raw_data'!L676,'06_location_master'!$B$5:$B$60,'06_location_master'!$C$5:$C$60), "Missing Location")</f>
        <v>Stockholm</v>
      </c>
      <c r="N673" t="str">
        <f>IFERROR(_xlfn.XLOOKUP(M673,'06_location_master'!$C$5:$C$60,'06_location_master'!$D$5:$D$60), "Missing Country")</f>
        <v>Sweden</v>
      </c>
      <c r="O673" t="str">
        <f>IFERROR(_xlfn.XLOOKUP(M673,'06_location_master'!$C$5:$C$60,'06_location_master'!$E$5:$E$60), "Missing State")</f>
        <v>Stockholm County</v>
      </c>
      <c r="P673" s="17">
        <f>IFERROR(--'01_raw_data'!O676,"Missing Date")</f>
        <v>44967</v>
      </c>
      <c r="Q673" s="17" t="str">
        <f>IF(TRIM('01_raw_data'!P676)="","", IFERROR('01_raw_data'!P676, "check"))</f>
        <v/>
      </c>
      <c r="R673" t="str">
        <f>IFERROR(IF(OR(UPPER(TRIM('01_raw_data'!Q676))="A",UPPER(TRIM('01_raw_data'!Q676)="ACTVE"),UPPER(TRIM('01_raw_data'!Q676))="ACTIVE"), "Active", IF(OR(UPPER(TRIM('01_raw_data'!Q676)="INACTIVE"),UPPER(TRIM('01_raw_data'!Q676))="INACTVE"),"Inactive",IF(OR(UPPER(TRIM('01_raw_data'!Q676))="EXITED"), "Exited", IF(OR(UPPER(TRIM('01_raw_data'!Q676))="TERMINATED"), "Terminated", IF(OR(UPPER(TRIM('01_raw_data'!Q676))="LEFT"),"Left",IF(OR(UPPER(TRIM('01_raw_data'!Q676))="RESIGNED"),"Resigned")))))),"Check")</f>
        <v>Active</v>
      </c>
      <c r="S673" s="19">
        <f>IFERROR(IF(VALUE('01_raw_data'!R676)&gt;0,VALUE('01_raw_data'!R676),"Check"),"Check")</f>
        <v>47000</v>
      </c>
      <c r="T673" s="19" t="str">
        <f>IFERROR(IF(VALUE('01_raw_data'!S676)&gt;0, VALUE('01_raw_data'!S676), "Check"), "Check")</f>
        <v>Check</v>
      </c>
      <c r="U673">
        <f>IFERROR(VLOOKUP(UPPER(TRIM('01_raw_data'!T676)),'07_performance_master'!$A$5:$B$14,2,FALSE),"Check")</f>
        <v>1</v>
      </c>
      <c r="V673">
        <f>IFERROR(IF(VALUE('01_raw_data'!U676)&gt;0,VALUE('01_raw_data'!U676),"Check"),"Check")</f>
        <v>15</v>
      </c>
      <c r="W673">
        <f>IFERROR(IF(VALUE('01_raw_data'!V676)&gt;=0, VALUE('01_raw_data'!V676), "Check"), "Check")</f>
        <v>21</v>
      </c>
      <c r="X673">
        <f>IFERROR(IF(VALUE('01_raw_data'!W676)&gt;=0, VALUE('01_raw_data'!W676),"Check"), "Check")</f>
        <v>0</v>
      </c>
      <c r="Y673">
        <f>IFERROR(IF(AND(VALUE('01_raw_data'!X676)&gt;=0, VALUE('01_raw_data'!X676)&lt;=100), VALUE('01_raw_data'!X676), "Check"), "Check")</f>
        <v>34</v>
      </c>
      <c r="Z673" t="str">
        <f>IFERROR(IF(OR(UPPER(TRIM('01_raw_data'!Y676))="YES", UPPER(TRIM('01_raw_data'!Y676))="PROMOTED"),"Promoted", IF(OR(UPPER(TRIM('01_raw_data'!Y676))="NO",UPPER(TRIM('01_raw_data'!Y676))="NOT PROMOTED"), "Not Promoted", "Check")),"Check")</f>
        <v>Not Promoted</v>
      </c>
      <c r="AA673" t="str">
        <f>IFERROR(PROPER(TRIM('01_raw_data'!Z676)), "")</f>
        <v>Diploma</v>
      </c>
      <c r="AB673" t="str">
        <f>IFERROR(PROPER(TRIM('01_raw_data'!AA676)),"")</f>
        <v>European Job Board</v>
      </c>
      <c r="AC673" t="str">
        <f>IFERROR(IF(UPPER(TRIM('01_raw_data'!AB676))="HYBRID","Hybrid",IF(OR(UPPER(TRIM('01_raw_data'!AB676))="REMOTE",UPPER(TRIM('01_raw_data'!AB676))="WFH",UPPER(TRIM('01_raw_data'!AB676))="WORK FROM HOME"),"Remote",IF(OR(UPPER(TRIM('01_raw_data'!AB676))="ONSITE",UPPER(TRIM('01_raw_data'!AB676))="ON-SITE",UPPER(TRIM('01_raw_data'!AB676))="OFFICE"),"Office"))),"Check")</f>
        <v>Hybrid</v>
      </c>
      <c r="AD673" t="str">
        <f>IFERROR(VLOOKUP(UPPER(TRIM('01_raw_data'!AC676)),'09_cost_center'!$A$5:$E$19,1,FALSE), "Check")</f>
        <v>EU-CC401</v>
      </c>
      <c r="AE673" t="str">
        <f>IFERROR(IF(OR(UPPER(TRIM('01_raw_data'!AD676))="CONTRACT", UPPER(TRIM('01_raw_data'!AD676))="CONTRACTOR"), "Contract", IF(OR(PROPER(TRIM('01_raw_data'!AD676))="FTE", UPPER(TRIM('01_raw_data'!AD676))="FULL TIME", UPPER(TRIM('01_raw_data'!AD676))="FULL-TIME"), "Full Time", IF(OR(UPPER(TRIM('01_raw_data'!AD676))="INTERN", UPPER(TRIM('01_raw_data'!AD676))="INTERNSHIP"), "Intern", IF(OR(UPPER(TRIM('01_raw_data'!AD676))="PART TIME", UPPER(TRIM('01_raw_data'!AD676))="PART-TIME"), "Part Time")))), "Check")</f>
        <v>Full Time</v>
      </c>
      <c r="AF673">
        <f>IFERROR(IF(AND(VALUE('01_raw_data'!AE676)&gt;=0,VALUE('01_raw_data'!AE676)&lt;=100), VALUE('01_raw_data'!AE676), "Check"), "Check")</f>
        <v>34.6</v>
      </c>
    </row>
    <row r="674" spans="1:32" x14ac:dyDescent="0.2">
      <c r="A674" t="str">
        <f>"E"&amp;TEXT(VALUE(SUBSTITUTE(UPPER(TRIM('01_raw_data'!A677)),"E","")),"0000")</f>
        <v>E0673</v>
      </c>
      <c r="B674" t="str">
        <f>IF('01_raw_data'!B677="", "", PROPER(TRIM('01_raw_data'!B677)))</f>
        <v>Sofia Martins</v>
      </c>
      <c r="C674" t="str">
        <f>_xlfn.XLOOKUP(PROPER(TRIM('01_raw_data'!C677)),'03_lookups'!$A$4:$A$9,'03_lookups'!$B$4:$B$9,"Needs Review")</f>
        <v>Male</v>
      </c>
      <c r="D674">
        <f>VALUE('01_raw_data'!D677)</f>
        <v>39</v>
      </c>
      <c r="E674" s="17">
        <f>IF(OR('01_raw_data'!E677="", LOWER(TRIM('01_raw_data'!E677))="not available"), "Missing", '01_raw_data'!E677)</f>
        <v>31758</v>
      </c>
      <c r="F674" t="str">
        <f t="shared" si="10"/>
        <v>Valid</v>
      </c>
      <c r="G674" t="str">
        <f>_xlfn.XLOOKUP(UPPER(TRIM('01_raw_data'!F677)),'04_departments'!A677:A732,'04_departments'!C677:C732,"Needs Review")</f>
        <v>Needs Review</v>
      </c>
      <c r="H674" t="str">
        <f>_xlfn.XLOOKUP('01_clean_data'!G674, '04_departments'!$C$5:$C$60,'04_departments'!$D$5:$D$60,"Needs Review")</f>
        <v>Needs Review</v>
      </c>
      <c r="I674" t="str">
        <f>PROPER(TRIM('01_raw_data'!H677))</f>
        <v>Platform Engineer</v>
      </c>
      <c r="J674" t="str">
        <f>IFERROR(UPPER('01_raw_data'!I677), "")</f>
        <v>L4</v>
      </c>
      <c r="K674" t="str">
        <f>IFERROR(UPPER('01_raw_data'!J677), "")</f>
        <v>M048</v>
      </c>
      <c r="L674" t="str">
        <f>IFERROR(VLOOKUP(K674,'05_manager_mapping'!$A$5:$B$64,2), "Missing")</f>
        <v>Jack Schmidt</v>
      </c>
      <c r="M674" t="str">
        <f>IFERROR(_xlfn.XLOOKUP('01_raw_data'!L677,'06_location_master'!$B$5:$B$60,'06_location_master'!$C$5:$C$60), "Missing Location")</f>
        <v>Rome</v>
      </c>
      <c r="N674" t="str">
        <f>IFERROR(_xlfn.XLOOKUP(M674,'06_location_master'!$C$5:$C$60,'06_location_master'!$D$5:$D$60), "Missing Country")</f>
        <v>Italy</v>
      </c>
      <c r="O674" t="str">
        <f>IFERROR(_xlfn.XLOOKUP(M674,'06_location_master'!$C$5:$C$60,'06_location_master'!$E$5:$E$60), "Missing State")</f>
        <v>Lazio</v>
      </c>
      <c r="P674" s="17">
        <f>IFERROR(--'01_raw_data'!O677,"Missing Date")</f>
        <v>43895</v>
      </c>
      <c r="Q674" s="17" t="str">
        <f>IF(TRIM('01_raw_data'!P677)="","", IFERROR('01_raw_data'!P677, "check"))</f>
        <v/>
      </c>
      <c r="R674" t="str">
        <f>IFERROR(IF(OR(UPPER(TRIM('01_raw_data'!Q677))="A",UPPER(TRIM('01_raw_data'!Q677)="ACTVE"),UPPER(TRIM('01_raw_data'!Q677))="ACTIVE"), "Active", IF(OR(UPPER(TRIM('01_raw_data'!Q677)="INACTIVE"),UPPER(TRIM('01_raw_data'!Q677))="INACTVE"),"Inactive",IF(OR(UPPER(TRIM('01_raw_data'!Q677))="EXITED"), "Exited", IF(OR(UPPER(TRIM('01_raw_data'!Q677))="TERMINATED"), "Terminated", IF(OR(UPPER(TRIM('01_raw_data'!Q677))="LEFT"),"Left",IF(OR(UPPER(TRIM('01_raw_data'!Q677))="RESIGNED"),"Resigned")))))),"Check")</f>
        <v>Active</v>
      </c>
      <c r="S674" s="19">
        <f>IFERROR(IF(VALUE('01_raw_data'!R677)&gt;0,VALUE('01_raw_data'!R677),"Check"),"Check")</f>
        <v>94000</v>
      </c>
      <c r="T674" s="19">
        <f>IFERROR(IF(VALUE('01_raw_data'!S677)&gt;0, VALUE('01_raw_data'!S677), "Check"), "Check")</f>
        <v>13200</v>
      </c>
      <c r="U674">
        <f>IFERROR(VLOOKUP(UPPER(TRIM('01_raw_data'!T677)),'07_performance_master'!$A$5:$B$14,2,FALSE),"Check")</f>
        <v>5</v>
      </c>
      <c r="V674" t="str">
        <f>IFERROR(IF(VALUE('01_raw_data'!U677)&gt;0,VALUE('01_raw_data'!U677),"Check"),"Check")</f>
        <v>Check</v>
      </c>
      <c r="W674">
        <f>IFERROR(IF(VALUE('01_raw_data'!V677)&gt;=0, VALUE('01_raw_data'!V677), "Check"), "Check")</f>
        <v>7</v>
      </c>
      <c r="X674">
        <f>IFERROR(IF(VALUE('01_raw_data'!W677)&gt;=0, VALUE('01_raw_data'!W677),"Check"), "Check")</f>
        <v>29</v>
      </c>
      <c r="Y674">
        <f>IFERROR(IF(AND(VALUE('01_raw_data'!X677)&gt;=0, VALUE('01_raw_data'!X677)&lt;=100), VALUE('01_raw_data'!X677), "Check"), "Check")</f>
        <v>67</v>
      </c>
      <c r="Z674" t="str">
        <f>IFERROR(IF(OR(UPPER(TRIM('01_raw_data'!Y677))="YES", UPPER(TRIM('01_raw_data'!Y677))="PROMOTED"),"Promoted", IF(OR(UPPER(TRIM('01_raw_data'!Y677))="NO",UPPER(TRIM('01_raw_data'!Y677))="NOT PROMOTED"), "Not Promoted", "Check")),"Check")</f>
        <v>Not Promoted</v>
      </c>
      <c r="AA674" t="str">
        <f>IFERROR(PROPER(TRIM('01_raw_data'!Z677)), "")</f>
        <v>Bachelor'S</v>
      </c>
      <c r="AB674" t="str">
        <f>IFERROR(PROPER(TRIM('01_raw_data'!AA677)),"")</f>
        <v>European Job Board</v>
      </c>
      <c r="AC674" t="str">
        <f>IFERROR(IF(UPPER(TRIM('01_raw_data'!AB677))="HYBRID","Hybrid",IF(OR(UPPER(TRIM('01_raw_data'!AB677))="REMOTE",UPPER(TRIM('01_raw_data'!AB677))="WFH",UPPER(TRIM('01_raw_data'!AB677))="WORK FROM HOME"),"Remote",IF(OR(UPPER(TRIM('01_raw_data'!AB677))="ONSITE",UPPER(TRIM('01_raw_data'!AB677))="ON-SITE",UPPER(TRIM('01_raw_data'!AB677))="OFFICE"),"Office"))),"Check")</f>
        <v>Hybrid</v>
      </c>
      <c r="AD674" t="str">
        <f>IFERROR(VLOOKUP(UPPER(TRIM('01_raw_data'!AC677)),'09_cost_center'!$A$5:$E$19,1,FALSE), "Check")</f>
        <v>EU-CC101</v>
      </c>
      <c r="AE674" t="str">
        <f>IFERROR(IF(OR(UPPER(TRIM('01_raw_data'!AD677))="CONTRACT", UPPER(TRIM('01_raw_data'!AD677))="CONTRACTOR"), "Contract", IF(OR(PROPER(TRIM('01_raw_data'!AD677))="FTE", UPPER(TRIM('01_raw_data'!AD677))="FULL TIME", UPPER(TRIM('01_raw_data'!AD677))="FULL-TIME"), "Full Time", IF(OR(UPPER(TRIM('01_raw_data'!AD677))="INTERN", UPPER(TRIM('01_raw_data'!AD677))="INTERNSHIP"), "Intern", IF(OR(UPPER(TRIM('01_raw_data'!AD677))="PART TIME", UPPER(TRIM('01_raw_data'!AD677))="PART-TIME"), "Part Time")))), "Check")</f>
        <v>Full Time</v>
      </c>
      <c r="AF674">
        <f>IFERROR(IF(AND(VALUE('01_raw_data'!AE677)&gt;=0,VALUE('01_raw_data'!AE677)&lt;=100), VALUE('01_raw_data'!AE677), "Check"), "Check")</f>
        <v>75</v>
      </c>
    </row>
    <row r="675" spans="1:32" x14ac:dyDescent="0.2">
      <c r="A675" t="str">
        <f>"E"&amp;TEXT(VALUE(SUBSTITUTE(UPPER(TRIM('01_raw_data'!A678)),"E","")),"0000")</f>
        <v>E0674</v>
      </c>
      <c r="B675" t="str">
        <f>IF('01_raw_data'!B678="", "", PROPER(TRIM('01_raw_data'!B678)))</f>
        <v>Louis Becker</v>
      </c>
      <c r="C675" t="str">
        <f>_xlfn.XLOOKUP(PROPER(TRIM('01_raw_data'!C678)),'03_lookups'!$A$4:$A$9,'03_lookups'!$B$4:$B$9,"Needs Review")</f>
        <v>Female</v>
      </c>
      <c r="D675">
        <f>VALUE('01_raw_data'!D678)</f>
        <v>43</v>
      </c>
      <c r="E675" s="17">
        <f>IF(OR('01_raw_data'!E678="", LOWER(TRIM('01_raw_data'!E678))="not available"), "Missing", '01_raw_data'!E678)</f>
        <v>30220</v>
      </c>
      <c r="F675" t="str">
        <f t="shared" si="10"/>
        <v>Valid</v>
      </c>
      <c r="G675" t="str">
        <f>_xlfn.XLOOKUP(UPPER(TRIM('01_raw_data'!F678)),'04_departments'!A678:A733,'04_departments'!C678:C733,"Needs Review")</f>
        <v>Needs Review</v>
      </c>
      <c r="H675" t="str">
        <f>_xlfn.XLOOKUP('01_clean_data'!G675, '04_departments'!$C$5:$C$60,'04_departments'!$D$5:$D$60,"Needs Review")</f>
        <v>Needs Review</v>
      </c>
      <c r="I675" t="str">
        <f>PROPER(TRIM('01_raw_data'!H678))</f>
        <v>Enterprise Account Manager</v>
      </c>
      <c r="J675" t="str">
        <f>IFERROR(UPPER('01_raw_data'!I678), "")</f>
        <v xml:space="preserve"> L4 </v>
      </c>
      <c r="K675" t="str">
        <f>IFERROR(UPPER('01_raw_data'!J678), "")</f>
        <v>M023</v>
      </c>
      <c r="L675" t="str">
        <f>IFERROR(VLOOKUP(K675,'05_manager_mapping'!$A$5:$B$64,2), "Missing")</f>
        <v>Alice Greco</v>
      </c>
      <c r="M675" t="str">
        <f>IFERROR(_xlfn.XLOOKUP('01_raw_data'!L678,'06_location_master'!$B$5:$B$60,'06_location_master'!$C$5:$C$60), "Missing Location")</f>
        <v>Gothenburg</v>
      </c>
      <c r="N675" t="str">
        <f>IFERROR(_xlfn.XLOOKUP(M675,'06_location_master'!$C$5:$C$60,'06_location_master'!$D$5:$D$60), "Missing Country")</f>
        <v>Sweden</v>
      </c>
      <c r="O675" t="str">
        <f>IFERROR(_xlfn.XLOOKUP(M675,'06_location_master'!$C$5:$C$60,'06_location_master'!$E$5:$E$60), "Missing State")</f>
        <v>Vastra Gotaland</v>
      </c>
      <c r="P675" s="17">
        <f>IFERROR(--'01_raw_data'!O678,"Missing Date")</f>
        <v>44373</v>
      </c>
      <c r="Q675" s="17" t="str">
        <f>IF(TRIM('01_raw_data'!P678)="","", IFERROR('01_raw_data'!P678, "check"))</f>
        <v/>
      </c>
      <c r="R675" t="str">
        <f>IFERROR(IF(OR(UPPER(TRIM('01_raw_data'!Q678))="A",UPPER(TRIM('01_raw_data'!Q678)="ACTVE"),UPPER(TRIM('01_raw_data'!Q678))="ACTIVE"), "Active", IF(OR(UPPER(TRIM('01_raw_data'!Q678)="INACTIVE"),UPPER(TRIM('01_raw_data'!Q678))="INACTVE"),"Inactive",IF(OR(UPPER(TRIM('01_raw_data'!Q678))="EXITED"), "Exited", IF(OR(UPPER(TRIM('01_raw_data'!Q678))="TERMINATED"), "Terminated", IF(OR(UPPER(TRIM('01_raw_data'!Q678))="LEFT"),"Left",IF(OR(UPPER(TRIM('01_raw_data'!Q678))="RESIGNED"),"Resigned")))))),"Check")</f>
        <v>Active</v>
      </c>
      <c r="S675" s="19">
        <f>IFERROR(IF(VALUE('01_raw_data'!R678)&gt;0,VALUE('01_raw_data'!R678),"Check"),"Check")</f>
        <v>109000</v>
      </c>
      <c r="T675" s="19">
        <f>IFERROR(IF(VALUE('01_raw_data'!S678)&gt;0, VALUE('01_raw_data'!S678), "Check"), "Check")</f>
        <v>9800</v>
      </c>
      <c r="U675">
        <f>IFERROR(VLOOKUP(UPPER(TRIM('01_raw_data'!T678)),'07_performance_master'!$A$5:$B$14,2,FALSE),"Check")</f>
        <v>4</v>
      </c>
      <c r="V675">
        <f>IFERROR(IF(VALUE('01_raw_data'!U678)&gt;0,VALUE('01_raw_data'!U678),"Check"),"Check")</f>
        <v>20</v>
      </c>
      <c r="W675">
        <f>IFERROR(IF(VALUE('01_raw_data'!V678)&gt;=0, VALUE('01_raw_data'!V678), "Check"), "Check")</f>
        <v>23</v>
      </c>
      <c r="X675">
        <f>IFERROR(IF(VALUE('01_raw_data'!W678)&gt;=0, VALUE('01_raw_data'!W678),"Check"), "Check")</f>
        <v>7</v>
      </c>
      <c r="Y675">
        <f>IFERROR(IF(AND(VALUE('01_raw_data'!X678)&gt;=0, VALUE('01_raw_data'!X678)&lt;=100), VALUE('01_raw_data'!X678), "Check"), "Check")</f>
        <v>86</v>
      </c>
      <c r="Z675" t="str">
        <f>IFERROR(IF(OR(UPPER(TRIM('01_raw_data'!Y678))="YES", UPPER(TRIM('01_raw_data'!Y678))="PROMOTED"),"Promoted", IF(OR(UPPER(TRIM('01_raw_data'!Y678))="NO",UPPER(TRIM('01_raw_data'!Y678))="NOT PROMOTED"), "Not Promoted", "Check")),"Check")</f>
        <v>Promoted</v>
      </c>
      <c r="AA675" t="str">
        <f>IFERROR(PROPER(TRIM('01_raw_data'!Z678)), "")</f>
        <v>Diploma</v>
      </c>
      <c r="AB675" t="str">
        <f>IFERROR(PROPER(TRIM('01_raw_data'!AA678)),"")</f>
        <v>Company Careers Page</v>
      </c>
      <c r="AC675" t="str">
        <f>IFERROR(IF(UPPER(TRIM('01_raw_data'!AB678))="HYBRID","Hybrid",IF(OR(UPPER(TRIM('01_raw_data'!AB678))="REMOTE",UPPER(TRIM('01_raw_data'!AB678))="WFH",UPPER(TRIM('01_raw_data'!AB678))="WORK FROM HOME"),"Remote",IF(OR(UPPER(TRIM('01_raw_data'!AB678))="ONSITE",UPPER(TRIM('01_raw_data'!AB678))="ON-SITE",UPPER(TRIM('01_raw_data'!AB678))="OFFICE"),"Office"))),"Check")</f>
        <v>Remote</v>
      </c>
      <c r="AD675" t="str">
        <f>IFERROR(VLOOKUP(UPPER(TRIM('01_raw_data'!AC678)),'09_cost_center'!$A$5:$E$19,1,FALSE), "Check")</f>
        <v>EU-CC201</v>
      </c>
      <c r="AE675" t="str">
        <f>IFERROR(IF(OR(UPPER(TRIM('01_raw_data'!AD678))="CONTRACT", UPPER(TRIM('01_raw_data'!AD678))="CONTRACTOR"), "Contract", IF(OR(PROPER(TRIM('01_raw_data'!AD678))="FTE", UPPER(TRIM('01_raw_data'!AD678))="FULL TIME", UPPER(TRIM('01_raw_data'!AD678))="FULL-TIME"), "Full Time", IF(OR(UPPER(TRIM('01_raw_data'!AD678))="INTERN", UPPER(TRIM('01_raw_data'!AD678))="INTERNSHIP"), "Intern", IF(OR(UPPER(TRIM('01_raw_data'!AD678))="PART TIME", UPPER(TRIM('01_raw_data'!AD678))="PART-TIME"), "Part Time")))), "Check")</f>
        <v>Full Time</v>
      </c>
      <c r="AF675">
        <f>IFERROR(IF(AND(VALUE('01_raw_data'!AE678)&gt;=0,VALUE('01_raw_data'!AE678)&lt;=100), VALUE('01_raw_data'!AE678), "Check"), "Check")</f>
        <v>77.599999999999994</v>
      </c>
    </row>
    <row r="676" spans="1:32" x14ac:dyDescent="0.2">
      <c r="A676" t="str">
        <f>"E"&amp;TEXT(VALUE(SUBSTITUTE(UPPER(TRIM('01_raw_data'!A679)),"E","")),"0000")</f>
        <v>E0675</v>
      </c>
      <c r="B676" t="str">
        <f>IF('01_raw_data'!B679="", "", PROPER(TRIM('01_raw_data'!B679)))</f>
        <v>George Wilson</v>
      </c>
      <c r="C676" t="str">
        <f>_xlfn.XLOOKUP(PROPER(TRIM('01_raw_data'!C679)),'03_lookups'!$A$4:$A$9,'03_lookups'!$B$4:$B$9,"Needs Review")</f>
        <v>Male</v>
      </c>
      <c r="D676">
        <f>VALUE('01_raw_data'!D679)</f>
        <v>41</v>
      </c>
      <c r="E676" s="17">
        <f>IF(OR('01_raw_data'!E679="", LOWER(TRIM('01_raw_data'!E679))="not available"), "Missing", '01_raw_data'!E679)</f>
        <v>31022</v>
      </c>
      <c r="F676" t="str">
        <f t="shared" si="10"/>
        <v>Valid</v>
      </c>
      <c r="G676" t="str">
        <f>_xlfn.XLOOKUP(UPPER(TRIM('01_raw_data'!F679)),'04_departments'!A679:A734,'04_departments'!C679:C734,"Needs Review")</f>
        <v>Needs Review</v>
      </c>
      <c r="H676" t="str">
        <f>_xlfn.XLOOKUP('01_clean_data'!G676, '04_departments'!$C$5:$C$60,'04_departments'!$D$5:$D$60,"Needs Review")</f>
        <v>Needs Review</v>
      </c>
      <c r="I676" t="str">
        <f>PROPER(TRIM('01_raw_data'!H679))</f>
        <v>Finance Manager</v>
      </c>
      <c r="J676" t="str">
        <f>IFERROR(UPPER('01_raw_data'!I679), "")</f>
        <v>L3</v>
      </c>
      <c r="K676" t="str">
        <f>IFERROR(UPPER('01_raw_data'!J679), "")</f>
        <v>M007</v>
      </c>
      <c r="L676" t="str">
        <f>IFERROR(VLOOKUP(K676,'05_manager_mapping'!$A$5:$B$64,2), "Missing")</f>
        <v>Astrid Bakker</v>
      </c>
      <c r="M676" t="str">
        <f>IFERROR(_xlfn.XLOOKUP('01_raw_data'!L679,'06_location_master'!$B$5:$B$60,'06_location_master'!$C$5:$C$60), "Missing Location")</f>
        <v>Missing Location</v>
      </c>
      <c r="N676" t="str">
        <f>IFERROR(_xlfn.XLOOKUP(M676,'06_location_master'!$C$5:$C$60,'06_location_master'!$D$5:$D$60), "Missing Country")</f>
        <v>Missing Country</v>
      </c>
      <c r="O676" t="str">
        <f>IFERROR(_xlfn.XLOOKUP(M676,'06_location_master'!$C$5:$C$60,'06_location_master'!$E$5:$E$60), "Missing State")</f>
        <v>Missing State</v>
      </c>
      <c r="P676" s="17">
        <f>IFERROR(--'01_raw_data'!O679,"Missing Date")</f>
        <v>43157</v>
      </c>
      <c r="Q676" s="17" t="str">
        <f>IF(TRIM('01_raw_data'!P679)="","", IFERROR('01_raw_data'!P679, "check"))</f>
        <v/>
      </c>
      <c r="R676" t="str">
        <f>IFERROR(IF(OR(UPPER(TRIM('01_raw_data'!Q679))="A",UPPER(TRIM('01_raw_data'!Q679)="ACTVE"),UPPER(TRIM('01_raw_data'!Q679))="ACTIVE"), "Active", IF(OR(UPPER(TRIM('01_raw_data'!Q679)="INACTIVE"),UPPER(TRIM('01_raw_data'!Q679))="INACTVE"),"Inactive",IF(OR(UPPER(TRIM('01_raw_data'!Q679))="EXITED"), "Exited", IF(OR(UPPER(TRIM('01_raw_data'!Q679))="TERMINATED"), "Terminated", IF(OR(UPPER(TRIM('01_raw_data'!Q679))="LEFT"),"Left",IF(OR(UPPER(TRIM('01_raw_data'!Q679))="RESIGNED"),"Resigned")))))),"Check")</f>
        <v>Active</v>
      </c>
      <c r="S676" s="19">
        <f>IFERROR(IF(VALUE('01_raw_data'!R679)&gt;0,VALUE('01_raw_data'!R679),"Check"),"Check")</f>
        <v>68000</v>
      </c>
      <c r="T676" s="19">
        <f>IFERROR(IF(VALUE('01_raw_data'!S679)&gt;0, VALUE('01_raw_data'!S679), "Check"), "Check")</f>
        <v>3400</v>
      </c>
      <c r="U676">
        <f>IFERROR(VLOOKUP(UPPER(TRIM('01_raw_data'!T679)),'07_performance_master'!$A$5:$B$14,2,FALSE),"Check")</f>
        <v>3</v>
      </c>
      <c r="V676">
        <f>IFERROR(IF(VALUE('01_raw_data'!U679)&gt;0,VALUE('01_raw_data'!U679),"Check"),"Check")</f>
        <v>17</v>
      </c>
      <c r="W676">
        <f>IFERROR(IF(VALUE('01_raw_data'!V679)&gt;=0, VALUE('01_raw_data'!V679), "Check"), "Check")</f>
        <v>22</v>
      </c>
      <c r="X676">
        <f>IFERROR(IF(VALUE('01_raw_data'!W679)&gt;=0, VALUE('01_raw_data'!W679),"Check"), "Check")</f>
        <v>0</v>
      </c>
      <c r="Y676">
        <f>IFERROR(IF(AND(VALUE('01_raw_data'!X679)&gt;=0, VALUE('01_raw_data'!X679)&lt;=100), VALUE('01_raw_data'!X679), "Check"), "Check")</f>
        <v>63</v>
      </c>
      <c r="Z676" t="str">
        <f>IFERROR(IF(OR(UPPER(TRIM('01_raw_data'!Y679))="YES", UPPER(TRIM('01_raw_data'!Y679))="PROMOTED"),"Promoted", IF(OR(UPPER(TRIM('01_raw_data'!Y679))="NO",UPPER(TRIM('01_raw_data'!Y679))="NOT PROMOTED"), "Not Promoted", "Check")),"Check")</f>
        <v>Not Promoted</v>
      </c>
      <c r="AA676" t="str">
        <f>IFERROR(PROPER(TRIM('01_raw_data'!Z679)), "")</f>
        <v>Bachelor'S</v>
      </c>
      <c r="AB676" t="str">
        <f>IFERROR(PROPER(TRIM('01_raw_data'!AA679)),"")</f>
        <v>Indeed</v>
      </c>
      <c r="AC676" t="str">
        <f>IFERROR(IF(UPPER(TRIM('01_raw_data'!AB679))="HYBRID","Hybrid",IF(OR(UPPER(TRIM('01_raw_data'!AB679))="REMOTE",UPPER(TRIM('01_raw_data'!AB679))="WFH",UPPER(TRIM('01_raw_data'!AB679))="WORK FROM HOME"),"Remote",IF(OR(UPPER(TRIM('01_raw_data'!AB679))="ONSITE",UPPER(TRIM('01_raw_data'!AB679))="ON-SITE",UPPER(TRIM('01_raw_data'!AB679))="OFFICE"),"Office"))),"Check")</f>
        <v>Hybrid</v>
      </c>
      <c r="AD676" t="str">
        <f>IFERROR(VLOOKUP(UPPER(TRIM('01_raw_data'!AC679)),'09_cost_center'!$A$5:$E$19,1,FALSE), "Check")</f>
        <v>EU-CC301</v>
      </c>
      <c r="AE676" t="str">
        <f>IFERROR(IF(OR(UPPER(TRIM('01_raw_data'!AD679))="CONTRACT", UPPER(TRIM('01_raw_data'!AD679))="CONTRACTOR"), "Contract", IF(OR(PROPER(TRIM('01_raw_data'!AD679))="FTE", UPPER(TRIM('01_raw_data'!AD679))="FULL TIME", UPPER(TRIM('01_raw_data'!AD679))="FULL-TIME"), "Full Time", IF(OR(UPPER(TRIM('01_raw_data'!AD679))="INTERN", UPPER(TRIM('01_raw_data'!AD679))="INTERNSHIP"), "Intern", IF(OR(UPPER(TRIM('01_raw_data'!AD679))="PART TIME", UPPER(TRIM('01_raw_data'!AD679))="PART-TIME"), "Part Time")))), "Check")</f>
        <v>Full Time</v>
      </c>
      <c r="AF676">
        <f>IFERROR(IF(AND(VALUE('01_raw_data'!AE679)&gt;=0,VALUE('01_raw_data'!AE679)&lt;=100), VALUE('01_raw_data'!AE679), "Check"), "Check")</f>
        <v>63.3</v>
      </c>
    </row>
    <row r="677" spans="1:32" x14ac:dyDescent="0.2">
      <c r="A677" t="str">
        <f>"E"&amp;TEXT(VALUE(SUBSTITUTE(UPPER(TRIM('01_raw_data'!A680)),"E","")),"0000")</f>
        <v>E0676</v>
      </c>
      <c r="B677" t="str">
        <f>IF('01_raw_data'!B680="", "", PROPER(TRIM('01_raw_data'!B680)))</f>
        <v>Tess Sanchez</v>
      </c>
      <c r="C677" t="str">
        <f>_xlfn.XLOOKUP(PROPER(TRIM('01_raw_data'!C680)),'03_lookups'!$A$4:$A$9,'03_lookups'!$B$4:$B$9,"Needs Review")</f>
        <v>Female</v>
      </c>
      <c r="D677">
        <f>VALUE('01_raw_data'!D680)</f>
        <v>46</v>
      </c>
      <c r="E677" s="17">
        <f>IF(OR('01_raw_data'!E680="", LOWER(TRIM('01_raw_data'!E680))="not available"), "Missing", '01_raw_data'!E680)</f>
        <v>29189</v>
      </c>
      <c r="F677" t="str">
        <f t="shared" si="10"/>
        <v>Valid</v>
      </c>
      <c r="G677" t="str">
        <f>_xlfn.XLOOKUP(UPPER(TRIM('01_raw_data'!F680)),'04_departments'!A680:A735,'04_departments'!C680:C735,"Needs Review")</f>
        <v>Needs Review</v>
      </c>
      <c r="H677" t="str">
        <f>_xlfn.XLOOKUP('01_clean_data'!G677, '04_departments'!$C$5:$C$60,'04_departments'!$D$5:$D$60,"Needs Review")</f>
        <v>Needs Review</v>
      </c>
      <c r="I677" t="str">
        <f>PROPER(TRIM('01_raw_data'!H680))</f>
        <v>Campaign Manager</v>
      </c>
      <c r="J677" t="str">
        <f>IFERROR(UPPER('01_raw_data'!I680), "")</f>
        <v xml:space="preserve"> L7 </v>
      </c>
      <c r="K677" t="str">
        <f>IFERROR(UPPER('01_raw_data'!J680), "")</f>
        <v>M006</v>
      </c>
      <c r="L677" t="str">
        <f>IFERROR(VLOOKUP(K677,'05_manager_mapping'!$A$5:$B$64,2), "Missing")</f>
        <v>Aleksander Fischer</v>
      </c>
      <c r="M677" t="str">
        <f>IFERROR(_xlfn.XLOOKUP('01_raw_data'!L680,'06_location_master'!$B$5:$B$60,'06_location_master'!$C$5:$C$60), "Missing Location")</f>
        <v>Amsterdam</v>
      </c>
      <c r="N677" t="str">
        <f>IFERROR(_xlfn.XLOOKUP(M677,'06_location_master'!$C$5:$C$60,'06_location_master'!$D$5:$D$60), "Missing Country")</f>
        <v>Netherlands</v>
      </c>
      <c r="O677" t="str">
        <f>IFERROR(_xlfn.XLOOKUP(M677,'06_location_master'!$C$5:$C$60,'06_location_master'!$E$5:$E$60), "Missing State")</f>
        <v>North Holland</v>
      </c>
      <c r="P677" s="17">
        <f>IFERROR(--'01_raw_data'!O680,"Missing Date")</f>
        <v>45396</v>
      </c>
      <c r="Q677" s="17" t="str">
        <f>IF(TRIM('01_raw_data'!P680)="","", IFERROR('01_raw_data'!P680, "check"))</f>
        <v/>
      </c>
      <c r="R677" t="str">
        <f>IFERROR(IF(OR(UPPER(TRIM('01_raw_data'!Q680))="A",UPPER(TRIM('01_raw_data'!Q680)="ACTVE"),UPPER(TRIM('01_raw_data'!Q680))="ACTIVE"), "Active", IF(OR(UPPER(TRIM('01_raw_data'!Q680)="INACTIVE"),UPPER(TRIM('01_raw_data'!Q680))="INACTVE"),"Inactive",IF(OR(UPPER(TRIM('01_raw_data'!Q680))="EXITED"), "Exited", IF(OR(UPPER(TRIM('01_raw_data'!Q680))="TERMINATED"), "Terminated", IF(OR(UPPER(TRIM('01_raw_data'!Q680))="LEFT"),"Left",IF(OR(UPPER(TRIM('01_raw_data'!Q680))="RESIGNED"),"Resigned")))))),"Check")</f>
        <v>Active</v>
      </c>
      <c r="S677" s="19">
        <f>IFERROR(IF(VALUE('01_raw_data'!R680)&gt;0,VALUE('01_raw_data'!R680),"Check"),"Check")</f>
        <v>258000</v>
      </c>
      <c r="T677" s="19">
        <f>IFERROR(IF(VALUE('01_raw_data'!S680)&gt;0, VALUE('01_raw_data'!S680), "Check"), "Check")</f>
        <v>15500</v>
      </c>
      <c r="U677">
        <f>IFERROR(VLOOKUP(UPPER(TRIM('01_raw_data'!T680)),'07_performance_master'!$A$5:$B$14,2,FALSE),"Check")</f>
        <v>3</v>
      </c>
      <c r="V677">
        <f>IFERROR(IF(VALUE('01_raw_data'!U680)&gt;0,VALUE('01_raw_data'!U680),"Check"),"Check")</f>
        <v>40</v>
      </c>
      <c r="W677">
        <f>IFERROR(IF(VALUE('01_raw_data'!V680)&gt;=0, VALUE('01_raw_data'!V680), "Check"), "Check")</f>
        <v>11</v>
      </c>
      <c r="X677">
        <f>IFERROR(IF(VALUE('01_raw_data'!W680)&gt;=0, VALUE('01_raw_data'!W680),"Check"), "Check")</f>
        <v>12</v>
      </c>
      <c r="Y677">
        <f>IFERROR(IF(AND(VALUE('01_raw_data'!X680)&gt;=0, VALUE('01_raw_data'!X680)&lt;=100), VALUE('01_raw_data'!X680), "Check"), "Check")</f>
        <v>65</v>
      </c>
      <c r="Z677" t="str">
        <f>IFERROR(IF(OR(UPPER(TRIM('01_raw_data'!Y680))="YES", UPPER(TRIM('01_raw_data'!Y680))="PROMOTED"),"Promoted", IF(OR(UPPER(TRIM('01_raw_data'!Y680))="NO",UPPER(TRIM('01_raw_data'!Y680))="NOT PROMOTED"), "Not Promoted", "Check")),"Check")</f>
        <v>Not Promoted</v>
      </c>
      <c r="AA677" t="str">
        <f>IFERROR(PROPER(TRIM('01_raw_data'!Z680)), "")</f>
        <v>Bachelor'S</v>
      </c>
      <c r="AB677" t="str">
        <f>IFERROR(PROPER(TRIM('01_raw_data'!AA680)),"")</f>
        <v>Indeed</v>
      </c>
      <c r="AC677" t="str">
        <f>IFERROR(IF(UPPER(TRIM('01_raw_data'!AB680))="HYBRID","Hybrid",IF(OR(UPPER(TRIM('01_raw_data'!AB680))="REMOTE",UPPER(TRIM('01_raw_data'!AB680))="WFH",UPPER(TRIM('01_raw_data'!AB680))="WORK FROM HOME"),"Remote",IF(OR(UPPER(TRIM('01_raw_data'!AB680))="ONSITE",UPPER(TRIM('01_raw_data'!AB680))="ON-SITE",UPPER(TRIM('01_raw_data'!AB680))="OFFICE"),"Office"))),"Check")</f>
        <v>Remote</v>
      </c>
      <c r="AD677" t="str">
        <f>IFERROR(VLOOKUP(UPPER(TRIM('01_raw_data'!AC680)),'09_cost_center'!$A$5:$E$19,1,FALSE), "Check")</f>
        <v>EU-CC203</v>
      </c>
      <c r="AE677" t="str">
        <f>IFERROR(IF(OR(UPPER(TRIM('01_raw_data'!AD680))="CONTRACT", UPPER(TRIM('01_raw_data'!AD680))="CONTRACTOR"), "Contract", IF(OR(PROPER(TRIM('01_raw_data'!AD680))="FTE", UPPER(TRIM('01_raw_data'!AD680))="FULL TIME", UPPER(TRIM('01_raw_data'!AD680))="FULL-TIME"), "Full Time", IF(OR(UPPER(TRIM('01_raw_data'!AD680))="INTERN", UPPER(TRIM('01_raw_data'!AD680))="INTERNSHIP"), "Intern", IF(OR(UPPER(TRIM('01_raw_data'!AD680))="PART TIME", UPPER(TRIM('01_raw_data'!AD680))="PART-TIME"), "Part Time")))), "Check")</f>
        <v>Full Time</v>
      </c>
      <c r="AF677">
        <f>IFERROR(IF(AND(VALUE('01_raw_data'!AE680)&gt;=0,VALUE('01_raw_data'!AE680)&lt;=100), VALUE('01_raw_data'!AE680), "Check"), "Check")</f>
        <v>63.8</v>
      </c>
    </row>
    <row r="678" spans="1:32" x14ac:dyDescent="0.2">
      <c r="A678" t="str">
        <f>"E"&amp;TEXT(VALUE(SUBSTITUTE(UPPER(TRIM('01_raw_data'!A681)),"E","")),"0000")</f>
        <v>E0677</v>
      </c>
      <c r="B678" t="str">
        <f>IF('01_raw_data'!B681="", "", PROPER(TRIM('01_raw_data'!B681)))</f>
        <v>Emily Perez</v>
      </c>
      <c r="C678" t="str">
        <f>_xlfn.XLOOKUP(PROPER(TRIM('01_raw_data'!C681)),'03_lookups'!$A$4:$A$9,'03_lookups'!$B$4:$B$9,"Needs Review")</f>
        <v>Male</v>
      </c>
      <c r="D678">
        <f>VALUE('01_raw_data'!D681)</f>
        <v>33</v>
      </c>
      <c r="E678" s="17">
        <f>IF(OR('01_raw_data'!E681="", LOWER(TRIM('01_raw_data'!E681))="not available"), "Missing", '01_raw_data'!E681)</f>
        <v>33772</v>
      </c>
      <c r="F678" t="str">
        <f t="shared" si="10"/>
        <v>Valid</v>
      </c>
      <c r="G678" t="str">
        <f>_xlfn.XLOOKUP(UPPER(TRIM('01_raw_data'!F681)),'04_departments'!A681:A736,'04_departments'!C681:C736,"Needs Review")</f>
        <v>Needs Review</v>
      </c>
      <c r="H678" t="str">
        <f>_xlfn.XLOOKUP('01_clean_data'!G678, '04_departments'!$C$5:$C$60,'04_departments'!$D$5:$D$60,"Needs Review")</f>
        <v>Needs Review</v>
      </c>
      <c r="I678" t="str">
        <f>PROPER(TRIM('01_raw_data'!H681))</f>
        <v>Growth Marketer</v>
      </c>
      <c r="J678" t="str">
        <f>IFERROR(UPPER('01_raw_data'!I681), "")</f>
        <v xml:space="preserve"> L4 </v>
      </c>
      <c r="K678" t="str">
        <f>IFERROR(UPPER('01_raw_data'!J681), "")</f>
        <v>M006</v>
      </c>
      <c r="L678" t="str">
        <f>IFERROR(VLOOKUP(K678,'05_manager_mapping'!$A$5:$B$64,2), "Missing")</f>
        <v>Aleksander Fischer</v>
      </c>
      <c r="M678" t="str">
        <f>IFERROR(_xlfn.XLOOKUP('01_raw_data'!L681,'06_location_master'!$B$5:$B$60,'06_location_master'!$C$5:$C$60), "Missing Location")</f>
        <v>Milan</v>
      </c>
      <c r="N678" t="str">
        <f>IFERROR(_xlfn.XLOOKUP(M678,'06_location_master'!$C$5:$C$60,'06_location_master'!$D$5:$D$60), "Missing Country")</f>
        <v>Italy</v>
      </c>
      <c r="O678" t="str">
        <f>IFERROR(_xlfn.XLOOKUP(M678,'06_location_master'!$C$5:$C$60,'06_location_master'!$E$5:$E$60), "Missing State")</f>
        <v>Lombardy</v>
      </c>
      <c r="P678" s="17">
        <f>IFERROR(--'01_raw_data'!O681,"Missing Date")</f>
        <v>43013</v>
      </c>
      <c r="Q678" s="17" t="str">
        <f>IF(TRIM('01_raw_data'!P681)="","", IFERROR('01_raw_data'!P681, "check"))</f>
        <v/>
      </c>
      <c r="R678" t="str">
        <f>IFERROR(IF(OR(UPPER(TRIM('01_raw_data'!Q681))="A",UPPER(TRIM('01_raw_data'!Q681)="ACTVE"),UPPER(TRIM('01_raw_data'!Q681))="ACTIVE"), "Active", IF(OR(UPPER(TRIM('01_raw_data'!Q681)="INACTIVE"),UPPER(TRIM('01_raw_data'!Q681))="INACTVE"),"Inactive",IF(OR(UPPER(TRIM('01_raw_data'!Q681))="EXITED"), "Exited", IF(OR(UPPER(TRIM('01_raw_data'!Q681))="TERMINATED"), "Terminated", IF(OR(UPPER(TRIM('01_raw_data'!Q681))="LEFT"),"Left",IF(OR(UPPER(TRIM('01_raw_data'!Q681))="RESIGNED"),"Resigned")))))),"Check")</f>
        <v>Active</v>
      </c>
      <c r="S678" s="19">
        <f>IFERROR(IF(VALUE('01_raw_data'!R681)&gt;0,VALUE('01_raw_data'!R681),"Check"),"Check")</f>
        <v>100000</v>
      </c>
      <c r="T678" s="19">
        <f>IFERROR(IF(VALUE('01_raw_data'!S681)&gt;0, VALUE('01_raw_data'!S681), "Check"), "Check")</f>
        <v>5000</v>
      </c>
      <c r="U678">
        <f>IFERROR(VLOOKUP(UPPER(TRIM('01_raw_data'!T681)),'07_performance_master'!$A$5:$B$14,2,FALSE),"Check")</f>
        <v>3</v>
      </c>
      <c r="V678">
        <f>IFERROR(IF(VALUE('01_raw_data'!U681)&gt;0,VALUE('01_raw_data'!U681),"Check"),"Check")</f>
        <v>21</v>
      </c>
      <c r="W678">
        <f>IFERROR(IF(VALUE('01_raw_data'!V681)&gt;=0, VALUE('01_raw_data'!V681), "Check"), "Check")</f>
        <v>13</v>
      </c>
      <c r="X678" t="str">
        <f>IFERROR(IF(VALUE('01_raw_data'!W681)&gt;=0, VALUE('01_raw_data'!W681),"Check"), "Check")</f>
        <v>Check</v>
      </c>
      <c r="Y678">
        <f>IFERROR(IF(AND(VALUE('01_raw_data'!X681)&gt;=0, VALUE('01_raw_data'!X681)&lt;=100), VALUE('01_raw_data'!X681), "Check"), "Check")</f>
        <v>39</v>
      </c>
      <c r="Z678" t="str">
        <f>IFERROR(IF(OR(UPPER(TRIM('01_raw_data'!Y681))="YES", UPPER(TRIM('01_raw_data'!Y681))="PROMOTED"),"Promoted", IF(OR(UPPER(TRIM('01_raw_data'!Y681))="NO",UPPER(TRIM('01_raw_data'!Y681))="NOT PROMOTED"), "Not Promoted", "Check")),"Check")</f>
        <v>Not Promoted</v>
      </c>
      <c r="AA678" t="str">
        <f>IFERROR(PROPER(TRIM('01_raw_data'!Z681)), "")</f>
        <v>Bachelor'S</v>
      </c>
      <c r="AB678" t="str">
        <f>IFERROR(PROPER(TRIM('01_raw_data'!AA681)),"")</f>
        <v>Company Careers Page</v>
      </c>
      <c r="AC678" t="str">
        <f>IFERROR(IF(UPPER(TRIM('01_raw_data'!AB681))="HYBRID","Hybrid",IF(OR(UPPER(TRIM('01_raw_data'!AB681))="REMOTE",UPPER(TRIM('01_raw_data'!AB681))="WFH",UPPER(TRIM('01_raw_data'!AB681))="WORK FROM HOME"),"Remote",IF(OR(UPPER(TRIM('01_raw_data'!AB681))="ONSITE",UPPER(TRIM('01_raw_data'!AB681))="ON-SITE",UPPER(TRIM('01_raw_data'!AB681))="OFFICE"),"Office"))),"Check")</f>
        <v>Hybrid</v>
      </c>
      <c r="AD678" t="str">
        <f>IFERROR(VLOOKUP(UPPER(TRIM('01_raw_data'!AC681)),'09_cost_center'!$A$5:$E$19,1,FALSE), "Check")</f>
        <v>EU-CC203</v>
      </c>
      <c r="AE678" t="str">
        <f>IFERROR(IF(OR(UPPER(TRIM('01_raw_data'!AD681))="CONTRACT", UPPER(TRIM('01_raw_data'!AD681))="CONTRACTOR"), "Contract", IF(OR(PROPER(TRIM('01_raw_data'!AD681))="FTE", UPPER(TRIM('01_raw_data'!AD681))="FULL TIME", UPPER(TRIM('01_raw_data'!AD681))="FULL-TIME"), "Full Time", IF(OR(UPPER(TRIM('01_raw_data'!AD681))="INTERN", UPPER(TRIM('01_raw_data'!AD681))="INTERNSHIP"), "Intern", IF(OR(UPPER(TRIM('01_raw_data'!AD681))="PART TIME", UPPER(TRIM('01_raw_data'!AD681))="PART-TIME"), "Part Time")))), "Check")</f>
        <v>Full Time</v>
      </c>
      <c r="AF678">
        <f>IFERROR(IF(AND(VALUE('01_raw_data'!AE681)&gt;=0,VALUE('01_raw_data'!AE681)&lt;=100), VALUE('01_raw_data'!AE681), "Check"), "Check")</f>
        <v>50.9</v>
      </c>
    </row>
    <row r="679" spans="1:32" x14ac:dyDescent="0.2">
      <c r="A679" t="str">
        <f>"E"&amp;TEXT(VALUE(SUBSTITUTE(UPPER(TRIM('01_raw_data'!A682)),"E","")),"0000")</f>
        <v>E0678</v>
      </c>
      <c r="B679" t="str">
        <f>IF('01_raw_data'!B682="", "", PROPER(TRIM('01_raw_data'!B682)))</f>
        <v>Oscar Greco</v>
      </c>
      <c r="C679" t="str">
        <f>_xlfn.XLOOKUP(PROPER(TRIM('01_raw_data'!C682)),'03_lookups'!$A$4:$A$9,'03_lookups'!$B$4:$B$9,"Needs Review")</f>
        <v>Male</v>
      </c>
      <c r="D679">
        <f>VALUE('01_raw_data'!D682)</f>
        <v>56</v>
      </c>
      <c r="E679" s="17">
        <f>IF(OR('01_raw_data'!E682="", LOWER(TRIM('01_raw_data'!E682))="not available"), "Missing", '01_raw_data'!E682)</f>
        <v>25649</v>
      </c>
      <c r="F679" t="str">
        <f t="shared" si="10"/>
        <v>Valid</v>
      </c>
      <c r="G679" t="str">
        <f>_xlfn.XLOOKUP(UPPER(TRIM('01_raw_data'!F682)),'04_departments'!A682:A737,'04_departments'!C682:C737,"Needs Review")</f>
        <v>Needs Review</v>
      </c>
      <c r="H679" t="str">
        <f>_xlfn.XLOOKUP('01_clean_data'!G679, '04_departments'!$C$5:$C$60,'04_departments'!$D$5:$D$60,"Needs Review")</f>
        <v>Needs Review</v>
      </c>
      <c r="I679" t="str">
        <f>PROPER(TRIM('01_raw_data'!H682))</f>
        <v>It Support Analyst</v>
      </c>
      <c r="J679" t="str">
        <f>IFERROR(UPPER('01_raw_data'!I682), "")</f>
        <v>L3</v>
      </c>
      <c r="K679" t="str">
        <f>IFERROR(UPPER('01_raw_data'!J682), "")</f>
        <v>M041</v>
      </c>
      <c r="L679" t="str">
        <f>IFERROR(VLOOKUP(K679,'05_manager_mapping'!$A$5:$B$64,2), "Missing")</f>
        <v>Javier Jansen</v>
      </c>
      <c r="M679" t="str">
        <f>IFERROR(_xlfn.XLOOKUP('01_raw_data'!L682,'06_location_master'!$B$5:$B$60,'06_location_master'!$C$5:$C$60), "Missing Location")</f>
        <v>Dublin</v>
      </c>
      <c r="N679" t="str">
        <f>IFERROR(_xlfn.XLOOKUP(M679,'06_location_master'!$C$5:$C$60,'06_location_master'!$D$5:$D$60), "Missing Country")</f>
        <v>Ireland</v>
      </c>
      <c r="O679" t="str">
        <f>IFERROR(_xlfn.XLOOKUP(M679,'06_location_master'!$C$5:$C$60,'06_location_master'!$E$5:$E$60), "Missing State")</f>
        <v>Leinster</v>
      </c>
      <c r="P679" s="17">
        <f>IFERROR(--'01_raw_data'!O682,"Missing Date")</f>
        <v>43267</v>
      </c>
      <c r="Q679" s="17" t="str">
        <f>IF(TRIM('01_raw_data'!P682)="","", IFERROR('01_raw_data'!P682, "check"))</f>
        <v/>
      </c>
      <c r="R679" t="str">
        <f>IFERROR(IF(OR(UPPER(TRIM('01_raw_data'!Q682))="A",UPPER(TRIM('01_raw_data'!Q682)="ACTVE"),UPPER(TRIM('01_raw_data'!Q682))="ACTIVE"), "Active", IF(OR(UPPER(TRIM('01_raw_data'!Q682)="INACTIVE"),UPPER(TRIM('01_raw_data'!Q682))="INACTVE"),"Inactive",IF(OR(UPPER(TRIM('01_raw_data'!Q682))="EXITED"), "Exited", IF(OR(UPPER(TRIM('01_raw_data'!Q682))="TERMINATED"), "Terminated", IF(OR(UPPER(TRIM('01_raw_data'!Q682))="LEFT"),"Left",IF(OR(UPPER(TRIM('01_raw_data'!Q682))="RESIGNED"),"Resigned")))))),"Check")</f>
        <v>Active</v>
      </c>
      <c r="S679" s="19">
        <f>IFERROR(IF(VALUE('01_raw_data'!R682)&gt;0,VALUE('01_raw_data'!R682),"Check"),"Check")</f>
        <v>76000</v>
      </c>
      <c r="T679" s="19">
        <f>IFERROR(IF(VALUE('01_raw_data'!S682)&gt;0, VALUE('01_raw_data'!S682), "Check"), "Check")</f>
        <v>10600</v>
      </c>
      <c r="U679">
        <f>IFERROR(VLOOKUP(UPPER(TRIM('01_raw_data'!T682)),'07_performance_master'!$A$5:$B$14,2,FALSE),"Check")</f>
        <v>5</v>
      </c>
      <c r="V679">
        <f>IFERROR(IF(VALUE('01_raw_data'!U682)&gt;0,VALUE('01_raw_data'!U682),"Check"),"Check")</f>
        <v>15</v>
      </c>
      <c r="W679">
        <f>IFERROR(IF(VALUE('01_raw_data'!V682)&gt;=0, VALUE('01_raw_data'!V682), "Check"), "Check")</f>
        <v>12</v>
      </c>
      <c r="X679">
        <f>IFERROR(IF(VALUE('01_raw_data'!W682)&gt;=0, VALUE('01_raw_data'!W682),"Check"), "Check")</f>
        <v>15</v>
      </c>
      <c r="Y679">
        <f>IFERROR(IF(AND(VALUE('01_raw_data'!X682)&gt;=0, VALUE('01_raw_data'!X682)&lt;=100), VALUE('01_raw_data'!X682), "Check"), "Check")</f>
        <v>80</v>
      </c>
      <c r="Z679" t="str">
        <f>IFERROR(IF(OR(UPPER(TRIM('01_raw_data'!Y682))="YES", UPPER(TRIM('01_raw_data'!Y682))="PROMOTED"),"Promoted", IF(OR(UPPER(TRIM('01_raw_data'!Y682))="NO",UPPER(TRIM('01_raw_data'!Y682))="NOT PROMOTED"), "Not Promoted", "Check")),"Check")</f>
        <v>Not Promoted</v>
      </c>
      <c r="AA679" t="str">
        <f>IFERROR(PROPER(TRIM('01_raw_data'!Z682)), "")</f>
        <v>High School</v>
      </c>
      <c r="AB679" t="str">
        <f>IFERROR(PROPER(TRIM('01_raw_data'!AA682)),"")</f>
        <v>Indeed</v>
      </c>
      <c r="AC679" t="str">
        <f>IFERROR(IF(UPPER(TRIM('01_raw_data'!AB682))="HYBRID","Hybrid",IF(OR(UPPER(TRIM('01_raw_data'!AB682))="REMOTE",UPPER(TRIM('01_raw_data'!AB682))="WFH",UPPER(TRIM('01_raw_data'!AB682))="WORK FROM HOME"),"Remote",IF(OR(UPPER(TRIM('01_raw_data'!AB682))="ONSITE",UPPER(TRIM('01_raw_data'!AB682))="ON-SITE",UPPER(TRIM('01_raw_data'!AB682))="OFFICE"),"Office"))),"Check")</f>
        <v>Hybrid</v>
      </c>
      <c r="AD679" t="str">
        <f>IFERROR(VLOOKUP(UPPER(TRIM('01_raw_data'!AC682)),'09_cost_center'!$A$5:$E$19,1,FALSE), "Check")</f>
        <v>EU-CC104</v>
      </c>
      <c r="AE679" t="str">
        <f>IFERROR(IF(OR(UPPER(TRIM('01_raw_data'!AD682))="CONTRACT", UPPER(TRIM('01_raw_data'!AD682))="CONTRACTOR"), "Contract", IF(OR(PROPER(TRIM('01_raw_data'!AD682))="FTE", UPPER(TRIM('01_raw_data'!AD682))="FULL TIME", UPPER(TRIM('01_raw_data'!AD682))="FULL-TIME"), "Full Time", IF(OR(UPPER(TRIM('01_raw_data'!AD682))="INTERN", UPPER(TRIM('01_raw_data'!AD682))="INTERNSHIP"), "Intern", IF(OR(UPPER(TRIM('01_raw_data'!AD682))="PART TIME", UPPER(TRIM('01_raw_data'!AD682))="PART-TIME"), "Part Time")))), "Check")</f>
        <v>Full Time</v>
      </c>
      <c r="AF679">
        <f>IFERROR(IF(AND(VALUE('01_raw_data'!AE682)&gt;=0,VALUE('01_raw_data'!AE682)&lt;=100), VALUE('01_raw_data'!AE682), "Check"), "Check")</f>
        <v>79.2</v>
      </c>
    </row>
    <row r="680" spans="1:32" x14ac:dyDescent="0.2">
      <c r="A680" t="str">
        <f>"E"&amp;TEXT(VALUE(SUBSTITUTE(UPPER(TRIM('01_raw_data'!A683)),"E","")),"0000")</f>
        <v>E0679</v>
      </c>
      <c r="B680" t="str">
        <f>IF('01_raw_data'!B683="", "", PROPER(TRIM('01_raw_data'!B683)))</f>
        <v>Chiara Szymanski</v>
      </c>
      <c r="C680" t="str">
        <f>_xlfn.XLOOKUP(PROPER(TRIM('01_raw_data'!C683)),'03_lookups'!$A$4:$A$9,'03_lookups'!$B$4:$B$9,"Needs Review")</f>
        <v>Female</v>
      </c>
      <c r="D680">
        <f>VALUE('01_raw_data'!D683)</f>
        <v>57</v>
      </c>
      <c r="E680" s="17">
        <f>IF(OR('01_raw_data'!E683="", LOWER(TRIM('01_raw_data'!E683))="not available"), "Missing", '01_raw_data'!E683)</f>
        <v>25245</v>
      </c>
      <c r="F680" t="str">
        <f t="shared" si="10"/>
        <v>Valid</v>
      </c>
      <c r="G680" t="str">
        <f>_xlfn.XLOOKUP(UPPER(TRIM('01_raw_data'!F683)),'04_departments'!A683:A738,'04_departments'!C683:C738,"Needs Review")</f>
        <v>Needs Review</v>
      </c>
      <c r="H680" t="str">
        <f>_xlfn.XLOOKUP('01_clean_data'!G680, '04_departments'!$C$5:$C$60,'04_departments'!$D$5:$D$60,"Needs Review")</f>
        <v>Needs Review</v>
      </c>
      <c r="I680" t="str">
        <f>PROPER(TRIM('01_raw_data'!H683))</f>
        <v>Systems Administrator</v>
      </c>
      <c r="J680" t="str">
        <f>IFERROR(UPPER('01_raw_data'!I683), "")</f>
        <v>L3</v>
      </c>
      <c r="K680" t="str">
        <f>IFERROR(UPPER('01_raw_data'!J683), "")</f>
        <v>M041</v>
      </c>
      <c r="L680" t="str">
        <f>IFERROR(VLOOKUP(K680,'05_manager_mapping'!$A$5:$B$64,2), "Missing")</f>
        <v>Javier Jansen</v>
      </c>
      <c r="M680" t="str">
        <f>IFERROR(_xlfn.XLOOKUP('01_raw_data'!L683,'06_location_master'!$B$5:$B$60,'06_location_master'!$C$5:$C$60), "Missing Location")</f>
        <v>Missing Location</v>
      </c>
      <c r="N680" t="str">
        <f>IFERROR(_xlfn.XLOOKUP(M680,'06_location_master'!$C$5:$C$60,'06_location_master'!$D$5:$D$60), "Missing Country")</f>
        <v>Missing Country</v>
      </c>
      <c r="O680" t="str">
        <f>IFERROR(_xlfn.XLOOKUP(M680,'06_location_master'!$C$5:$C$60,'06_location_master'!$E$5:$E$60), "Missing State")</f>
        <v>Missing State</v>
      </c>
      <c r="P680" s="17">
        <f>IFERROR(--'01_raw_data'!O683,"Missing Date")</f>
        <v>44988</v>
      </c>
      <c r="Q680" s="17" t="str">
        <f>IF(TRIM('01_raw_data'!P683)="","", IFERROR('01_raw_data'!P683, "check"))</f>
        <v/>
      </c>
      <c r="R680" t="str">
        <f>IFERROR(IF(OR(UPPER(TRIM('01_raw_data'!Q683))="A",UPPER(TRIM('01_raw_data'!Q683)="ACTVE"),UPPER(TRIM('01_raw_data'!Q683))="ACTIVE"), "Active", IF(OR(UPPER(TRIM('01_raw_data'!Q683)="INACTIVE"),UPPER(TRIM('01_raw_data'!Q683))="INACTVE"),"Inactive",IF(OR(UPPER(TRIM('01_raw_data'!Q683))="EXITED"), "Exited", IF(OR(UPPER(TRIM('01_raw_data'!Q683))="TERMINATED"), "Terminated", IF(OR(UPPER(TRIM('01_raw_data'!Q683))="LEFT"),"Left",IF(OR(UPPER(TRIM('01_raw_data'!Q683))="RESIGNED"),"Resigned")))))),"Check")</f>
        <v>Active</v>
      </c>
      <c r="S680" s="19">
        <f>IFERROR(IF(VALUE('01_raw_data'!R683)&gt;0,VALUE('01_raw_data'!R683),"Check"),"Check")</f>
        <v>66000</v>
      </c>
      <c r="T680" s="19">
        <f>IFERROR(IF(VALUE('01_raw_data'!S683)&gt;0, VALUE('01_raw_data'!S683), "Check"), "Check")</f>
        <v>3300</v>
      </c>
      <c r="U680">
        <f>IFERROR(VLOOKUP(UPPER(TRIM('01_raw_data'!T683)),'07_performance_master'!$A$5:$B$14,2,FALSE),"Check")</f>
        <v>3</v>
      </c>
      <c r="V680">
        <f>IFERROR(IF(VALUE('01_raw_data'!U683)&gt;0,VALUE('01_raw_data'!U683),"Check"),"Check")</f>
        <v>22</v>
      </c>
      <c r="W680">
        <f>IFERROR(IF(VALUE('01_raw_data'!V683)&gt;=0, VALUE('01_raw_data'!V683), "Check"), "Check")</f>
        <v>10</v>
      </c>
      <c r="X680">
        <f>IFERROR(IF(VALUE('01_raw_data'!W683)&gt;=0, VALUE('01_raw_data'!W683),"Check"), "Check")</f>
        <v>1</v>
      </c>
      <c r="Y680">
        <f>IFERROR(IF(AND(VALUE('01_raw_data'!X683)&gt;=0, VALUE('01_raw_data'!X683)&lt;=100), VALUE('01_raw_data'!X683), "Check"), "Check")</f>
        <v>59</v>
      </c>
      <c r="Z680" t="str">
        <f>IFERROR(IF(OR(UPPER(TRIM('01_raw_data'!Y683))="YES", UPPER(TRIM('01_raw_data'!Y683))="PROMOTED"),"Promoted", IF(OR(UPPER(TRIM('01_raw_data'!Y683))="NO",UPPER(TRIM('01_raw_data'!Y683))="NOT PROMOTED"), "Not Promoted", "Check")),"Check")</f>
        <v>Not Promoted</v>
      </c>
      <c r="AA680" t="str">
        <f>IFERROR(PROPER(TRIM('01_raw_data'!Z683)), "")</f>
        <v>Bachelor'S</v>
      </c>
      <c r="AB680" t="str">
        <f>IFERROR(PROPER(TRIM('01_raw_data'!AA683)),"")</f>
        <v>Linkedin</v>
      </c>
      <c r="AC680" t="str">
        <f>IFERROR(IF(UPPER(TRIM('01_raw_data'!AB683))="HYBRID","Hybrid",IF(OR(UPPER(TRIM('01_raw_data'!AB683))="REMOTE",UPPER(TRIM('01_raw_data'!AB683))="WFH",UPPER(TRIM('01_raw_data'!AB683))="WORK FROM HOME"),"Remote",IF(OR(UPPER(TRIM('01_raw_data'!AB683))="ONSITE",UPPER(TRIM('01_raw_data'!AB683))="ON-SITE",UPPER(TRIM('01_raw_data'!AB683))="OFFICE"),"Office"))),"Check")</f>
        <v>Hybrid</v>
      </c>
      <c r="AD680" t="str">
        <f>IFERROR(VLOOKUP(UPPER(TRIM('01_raw_data'!AC683)),'09_cost_center'!$A$5:$E$19,1,FALSE), "Check")</f>
        <v>EU-CC104</v>
      </c>
      <c r="AE680" t="str">
        <f>IFERROR(IF(OR(UPPER(TRIM('01_raw_data'!AD683))="CONTRACT", UPPER(TRIM('01_raw_data'!AD683))="CONTRACTOR"), "Contract", IF(OR(PROPER(TRIM('01_raw_data'!AD683))="FTE", UPPER(TRIM('01_raw_data'!AD683))="FULL TIME", UPPER(TRIM('01_raw_data'!AD683))="FULL-TIME"), "Full Time", IF(OR(UPPER(TRIM('01_raw_data'!AD683))="INTERN", UPPER(TRIM('01_raw_data'!AD683))="INTERNSHIP"), "Intern", IF(OR(UPPER(TRIM('01_raw_data'!AD683))="PART TIME", UPPER(TRIM('01_raw_data'!AD683))="PART-TIME"), "Part Time")))), "Check")</f>
        <v>Full Time</v>
      </c>
      <c r="AF680">
        <f>IFERROR(IF(AND(VALUE('01_raw_data'!AE683)&gt;=0,VALUE('01_raw_data'!AE683)&lt;=100), VALUE('01_raw_data'!AE683), "Check"), "Check")</f>
        <v>62.6</v>
      </c>
    </row>
    <row r="681" spans="1:32" x14ac:dyDescent="0.2">
      <c r="A681" t="str">
        <f>"E"&amp;TEXT(VALUE(SUBSTITUTE(UPPER(TRIM('01_raw_data'!A684)),"E","")),"0000")</f>
        <v>E0680</v>
      </c>
      <c r="B681" t="str">
        <f>IF('01_raw_data'!B684="", "", PROPER(TRIM('01_raw_data'!B684)))</f>
        <v>Noel Karlsson</v>
      </c>
      <c r="C681" t="str">
        <f>_xlfn.XLOOKUP(PROPER(TRIM('01_raw_data'!C684)),'03_lookups'!$A$4:$A$9,'03_lookups'!$B$4:$B$9,"Needs Review")</f>
        <v>Female</v>
      </c>
      <c r="D681">
        <f>VALUE('01_raw_data'!D684)</f>
        <v>35</v>
      </c>
      <c r="E681" s="17">
        <f>IF(OR('01_raw_data'!E684="", LOWER(TRIM('01_raw_data'!E684))="not available"), "Missing", '01_raw_data'!E684)</f>
        <v>33193</v>
      </c>
      <c r="F681" t="str">
        <f t="shared" si="10"/>
        <v>Valid</v>
      </c>
      <c r="G681" t="str">
        <f>_xlfn.XLOOKUP(UPPER(TRIM('01_raw_data'!F684)),'04_departments'!A684:A739,'04_departments'!C684:C739,"Needs Review")</f>
        <v>Needs Review</v>
      </c>
      <c r="H681" t="str">
        <f>_xlfn.XLOOKUP('01_clean_data'!G681, '04_departments'!$C$5:$C$60,'04_departments'!$D$5:$D$60,"Needs Review")</f>
        <v>Needs Review</v>
      </c>
      <c r="I681" t="str">
        <f>PROPER(TRIM('01_raw_data'!H684))</f>
        <v>Regulatory Specialist</v>
      </c>
      <c r="J681" t="str">
        <f>IFERROR(UPPER('01_raw_data'!I684), "")</f>
        <v>L6</v>
      </c>
      <c r="K681" t="str">
        <f>IFERROR(UPPER('01_raw_data'!J684), "")</f>
        <v>M025</v>
      </c>
      <c r="L681" t="str">
        <f>IFERROR(VLOOKUP(K681,'05_manager_mapping'!$A$5:$B$64,2), "Missing")</f>
        <v>Elias De Jong</v>
      </c>
      <c r="M681" t="str">
        <f>IFERROR(_xlfn.XLOOKUP('01_raw_data'!L684,'06_location_master'!$B$5:$B$60,'06_location_master'!$C$5:$C$60), "Missing Location")</f>
        <v>Barcelona</v>
      </c>
      <c r="N681" t="str">
        <f>IFERROR(_xlfn.XLOOKUP(M681,'06_location_master'!$C$5:$C$60,'06_location_master'!$D$5:$D$60), "Missing Country")</f>
        <v>Spain</v>
      </c>
      <c r="O681" t="str">
        <f>IFERROR(_xlfn.XLOOKUP(M681,'06_location_master'!$C$5:$C$60,'06_location_master'!$E$5:$E$60), "Missing State")</f>
        <v>Catalonia</v>
      </c>
      <c r="P681" s="17">
        <f>IFERROR(--'01_raw_data'!O684,"Missing Date")</f>
        <v>44875</v>
      </c>
      <c r="Q681" s="17" t="str">
        <f>IF(TRIM('01_raw_data'!P684)="","", IFERROR('01_raw_data'!P684, "check"))</f>
        <v/>
      </c>
      <c r="R681" t="str">
        <f>IFERROR(IF(OR(UPPER(TRIM('01_raw_data'!Q684))="A",UPPER(TRIM('01_raw_data'!Q684)="ACTVE"),UPPER(TRIM('01_raw_data'!Q684))="ACTIVE"), "Active", IF(OR(UPPER(TRIM('01_raw_data'!Q684)="INACTIVE"),UPPER(TRIM('01_raw_data'!Q684))="INACTVE"),"Inactive",IF(OR(UPPER(TRIM('01_raw_data'!Q684))="EXITED"), "Exited", IF(OR(UPPER(TRIM('01_raw_data'!Q684))="TERMINATED"), "Terminated", IF(OR(UPPER(TRIM('01_raw_data'!Q684))="LEFT"),"Left",IF(OR(UPPER(TRIM('01_raw_data'!Q684))="RESIGNED"),"Resigned")))))),"Check")</f>
        <v>Active</v>
      </c>
      <c r="S681" s="19">
        <f>IFERROR(IF(VALUE('01_raw_data'!R684)&gt;0,VALUE('01_raw_data'!R684),"Check"),"Check")</f>
        <v>162000</v>
      </c>
      <c r="T681" s="19">
        <f>IFERROR(IF(VALUE('01_raw_data'!S684)&gt;0, VALUE('01_raw_data'!S684), "Check"), "Check")</f>
        <v>9700</v>
      </c>
      <c r="U681">
        <f>IFERROR(VLOOKUP(UPPER(TRIM('01_raw_data'!T684)),'07_performance_master'!$A$5:$B$14,2,FALSE),"Check")</f>
        <v>3</v>
      </c>
      <c r="V681">
        <f>IFERROR(IF(VALUE('01_raw_data'!U684)&gt;0,VALUE('01_raw_data'!U684),"Check"),"Check")</f>
        <v>32</v>
      </c>
      <c r="W681">
        <f>IFERROR(IF(VALUE('01_raw_data'!V684)&gt;=0, VALUE('01_raw_data'!V684), "Check"), "Check")</f>
        <v>23</v>
      </c>
      <c r="X681">
        <f>IFERROR(IF(VALUE('01_raw_data'!W684)&gt;=0, VALUE('01_raw_data'!W684),"Check"), "Check")</f>
        <v>10</v>
      </c>
      <c r="Y681">
        <f>IFERROR(IF(AND(VALUE('01_raw_data'!X684)&gt;=0, VALUE('01_raw_data'!X684)&lt;=100), VALUE('01_raw_data'!X684), "Check"), "Check")</f>
        <v>55</v>
      </c>
      <c r="Z681" t="str">
        <f>IFERROR(IF(OR(UPPER(TRIM('01_raw_data'!Y684))="YES", UPPER(TRIM('01_raw_data'!Y684))="PROMOTED"),"Promoted", IF(OR(UPPER(TRIM('01_raw_data'!Y684))="NO",UPPER(TRIM('01_raw_data'!Y684))="NOT PROMOTED"), "Not Promoted", "Check")),"Check")</f>
        <v>Not Promoted</v>
      </c>
      <c r="AA681" t="str">
        <f>IFERROR(PROPER(TRIM('01_raw_data'!Z684)), "")</f>
        <v>Master'S</v>
      </c>
      <c r="AB681" t="str">
        <f>IFERROR(PROPER(TRIM('01_raw_data'!AA684)),"")</f>
        <v>University Hiring</v>
      </c>
      <c r="AC681" t="str">
        <f>IFERROR(IF(UPPER(TRIM('01_raw_data'!AB684))="HYBRID","Hybrid",IF(OR(UPPER(TRIM('01_raw_data'!AB684))="REMOTE",UPPER(TRIM('01_raw_data'!AB684))="WFH",UPPER(TRIM('01_raw_data'!AB684))="WORK FROM HOME"),"Remote",IF(OR(UPPER(TRIM('01_raw_data'!AB684))="ONSITE",UPPER(TRIM('01_raw_data'!AB684))="ON-SITE",UPPER(TRIM('01_raw_data'!AB684))="OFFICE"),"Office"))),"Check")</f>
        <v>Hybrid</v>
      </c>
      <c r="AD681" t="str">
        <f>IFERROR(VLOOKUP(UPPER(TRIM('01_raw_data'!AC684)),'09_cost_center'!$A$5:$E$19,1,FALSE), "Check")</f>
        <v>EU-CC502</v>
      </c>
      <c r="AE681" t="str">
        <f>IFERROR(IF(OR(UPPER(TRIM('01_raw_data'!AD684))="CONTRACT", UPPER(TRIM('01_raw_data'!AD684))="CONTRACTOR"), "Contract", IF(OR(PROPER(TRIM('01_raw_data'!AD684))="FTE", UPPER(TRIM('01_raw_data'!AD684))="FULL TIME", UPPER(TRIM('01_raw_data'!AD684))="FULL-TIME"), "Full Time", IF(OR(UPPER(TRIM('01_raw_data'!AD684))="INTERN", UPPER(TRIM('01_raw_data'!AD684))="INTERNSHIP"), "Intern", IF(OR(UPPER(TRIM('01_raw_data'!AD684))="PART TIME", UPPER(TRIM('01_raw_data'!AD684))="PART-TIME"), "Part Time")))), "Check")</f>
        <v>Part Time</v>
      </c>
      <c r="AF681">
        <f>IFERROR(IF(AND(VALUE('01_raw_data'!AE684)&gt;=0,VALUE('01_raw_data'!AE684)&lt;=100), VALUE('01_raw_data'!AE684), "Check"), "Check")</f>
        <v>59.2</v>
      </c>
    </row>
    <row r="682" spans="1:32" x14ac:dyDescent="0.2">
      <c r="A682" t="str">
        <f>"E"&amp;TEXT(VALUE(SUBSTITUTE(UPPER(TRIM('01_raw_data'!A685)),"E","")),"0000")</f>
        <v>E0681</v>
      </c>
      <c r="B682" t="str">
        <f>IF('01_raw_data'!B685="", "", PROPER(TRIM('01_raw_data'!B685)))</f>
        <v>Jesse Esposito</v>
      </c>
      <c r="C682" t="str">
        <f>_xlfn.XLOOKUP(PROPER(TRIM('01_raw_data'!C685)),'03_lookups'!$A$4:$A$9,'03_lookups'!$B$4:$B$9,"Needs Review")</f>
        <v>Male</v>
      </c>
      <c r="D682">
        <f>VALUE('01_raw_data'!D685)</f>
        <v>51</v>
      </c>
      <c r="E682" s="17">
        <f>IF(OR('01_raw_data'!E685="", LOWER(TRIM('01_raw_data'!E685))="not available"), "Missing", '01_raw_data'!E685)</f>
        <v>27307</v>
      </c>
      <c r="F682" t="str">
        <f t="shared" si="10"/>
        <v>Valid</v>
      </c>
      <c r="G682" t="str">
        <f>_xlfn.XLOOKUP(UPPER(TRIM('01_raw_data'!F685)),'04_departments'!A685:A740,'04_departments'!C685:C740,"Needs Review")</f>
        <v>Needs Review</v>
      </c>
      <c r="H682" t="str">
        <f>_xlfn.XLOOKUP('01_clean_data'!G682, '04_departments'!$C$5:$C$60,'04_departments'!$D$5:$D$60,"Needs Review")</f>
        <v>Needs Review</v>
      </c>
      <c r="I682" t="str">
        <f>PROPER(TRIM('01_raw_data'!H685))</f>
        <v>Associate Product Manager</v>
      </c>
      <c r="J682" t="str">
        <f>IFERROR(UPPER('01_raw_data'!I685), "")</f>
        <v>L4</v>
      </c>
      <c r="K682" t="str">
        <f>IFERROR(UPPER('01_raw_data'!J685), "")</f>
        <v>M028</v>
      </c>
      <c r="L682" t="str">
        <f>IFERROR(VLOOKUP(K682,'05_manager_mapping'!$A$5:$B$64,2), "Missing")</f>
        <v>Sara Fernandes</v>
      </c>
      <c r="M682" t="str">
        <f>IFERROR(_xlfn.XLOOKUP('01_raw_data'!L685,'06_location_master'!$B$5:$B$60,'06_location_master'!$C$5:$C$60), "Missing Location")</f>
        <v>Missing Location</v>
      </c>
      <c r="N682" t="str">
        <f>IFERROR(_xlfn.XLOOKUP(M682,'06_location_master'!$C$5:$C$60,'06_location_master'!$D$5:$D$60), "Missing Country")</f>
        <v>Missing Country</v>
      </c>
      <c r="O682" t="str">
        <f>IFERROR(_xlfn.XLOOKUP(M682,'06_location_master'!$C$5:$C$60,'06_location_master'!$E$5:$E$60), "Missing State")</f>
        <v>Missing State</v>
      </c>
      <c r="P682" s="17">
        <f>IFERROR(--'01_raw_data'!O685,"Missing Date")</f>
        <v>44709</v>
      </c>
      <c r="Q682" s="17" t="str">
        <f>IF(TRIM('01_raw_data'!P685)="","", IFERROR('01_raw_data'!P685, "check"))</f>
        <v/>
      </c>
      <c r="R682" t="str">
        <f>IFERROR(IF(OR(UPPER(TRIM('01_raw_data'!Q685))="A",UPPER(TRIM('01_raw_data'!Q685)="ACTVE"),UPPER(TRIM('01_raw_data'!Q685))="ACTIVE"), "Active", IF(OR(UPPER(TRIM('01_raw_data'!Q685)="INACTIVE"),UPPER(TRIM('01_raw_data'!Q685))="INACTVE"),"Inactive",IF(OR(UPPER(TRIM('01_raw_data'!Q685))="EXITED"), "Exited", IF(OR(UPPER(TRIM('01_raw_data'!Q685))="TERMINATED"), "Terminated", IF(OR(UPPER(TRIM('01_raw_data'!Q685))="LEFT"),"Left",IF(OR(UPPER(TRIM('01_raw_data'!Q685))="RESIGNED"),"Resigned")))))),"Check")</f>
        <v>Active</v>
      </c>
      <c r="S682" s="19">
        <f>IFERROR(IF(VALUE('01_raw_data'!R685)&gt;0,VALUE('01_raw_data'!R685),"Check"),"Check")</f>
        <v>83000</v>
      </c>
      <c r="T682" s="19">
        <f>IFERROR(IF(VALUE('01_raw_data'!S685)&gt;0, VALUE('01_raw_data'!S685), "Check"), "Check")</f>
        <v>7500</v>
      </c>
      <c r="U682">
        <f>IFERROR(VLOOKUP(UPPER(TRIM('01_raw_data'!T685)),'07_performance_master'!$A$5:$B$14,2,FALSE),"Check")</f>
        <v>4</v>
      </c>
      <c r="V682">
        <f>IFERROR(IF(VALUE('01_raw_data'!U685)&gt;0,VALUE('01_raw_data'!U685),"Check"),"Check")</f>
        <v>9</v>
      </c>
      <c r="W682">
        <f>IFERROR(IF(VALUE('01_raw_data'!V685)&gt;=0, VALUE('01_raw_data'!V685), "Check"), "Check")</f>
        <v>7</v>
      </c>
      <c r="X682">
        <f>IFERROR(IF(VALUE('01_raw_data'!W685)&gt;=0, VALUE('01_raw_data'!W685),"Check"), "Check")</f>
        <v>16</v>
      </c>
      <c r="Y682">
        <f>IFERROR(IF(AND(VALUE('01_raw_data'!X685)&gt;=0, VALUE('01_raw_data'!X685)&lt;=100), VALUE('01_raw_data'!X685), "Check"), "Check")</f>
        <v>81</v>
      </c>
      <c r="Z682" t="str">
        <f>IFERROR(IF(OR(UPPER(TRIM('01_raw_data'!Y685))="YES", UPPER(TRIM('01_raw_data'!Y685))="PROMOTED"),"Promoted", IF(OR(UPPER(TRIM('01_raw_data'!Y685))="NO",UPPER(TRIM('01_raw_data'!Y685))="NOT PROMOTED"), "Not Promoted", "Check")),"Check")</f>
        <v>Not Promoted</v>
      </c>
      <c r="AA682" t="str">
        <f>IFERROR(PROPER(TRIM('01_raw_data'!Z685)), "")</f>
        <v>Master'S</v>
      </c>
      <c r="AB682" t="str">
        <f>IFERROR(PROPER(TRIM('01_raw_data'!AA685)),"")</f>
        <v>European Job Board</v>
      </c>
      <c r="AC682" t="str">
        <f>IFERROR(IF(UPPER(TRIM('01_raw_data'!AB685))="HYBRID","Hybrid",IF(OR(UPPER(TRIM('01_raw_data'!AB685))="REMOTE",UPPER(TRIM('01_raw_data'!AB685))="WFH",UPPER(TRIM('01_raw_data'!AB685))="WORK FROM HOME"),"Remote",IF(OR(UPPER(TRIM('01_raw_data'!AB685))="ONSITE",UPPER(TRIM('01_raw_data'!AB685))="ON-SITE",UPPER(TRIM('01_raw_data'!AB685))="OFFICE"),"Office"))),"Check")</f>
        <v>Office</v>
      </c>
      <c r="AD682" t="str">
        <f>IFERROR(VLOOKUP(UPPER(TRIM('01_raw_data'!AC685)),'09_cost_center'!$A$5:$E$19,1,FALSE), "Check")</f>
        <v>EU-CC102</v>
      </c>
      <c r="AE682" t="str">
        <f>IFERROR(IF(OR(UPPER(TRIM('01_raw_data'!AD685))="CONTRACT", UPPER(TRIM('01_raw_data'!AD685))="CONTRACTOR"), "Contract", IF(OR(PROPER(TRIM('01_raw_data'!AD685))="FTE", UPPER(TRIM('01_raw_data'!AD685))="FULL TIME", UPPER(TRIM('01_raw_data'!AD685))="FULL-TIME"), "Full Time", IF(OR(UPPER(TRIM('01_raw_data'!AD685))="INTERN", UPPER(TRIM('01_raw_data'!AD685))="INTERNSHIP"), "Intern", IF(OR(UPPER(TRIM('01_raw_data'!AD685))="PART TIME", UPPER(TRIM('01_raw_data'!AD685))="PART-TIME"), "Part Time")))), "Check")</f>
        <v>Full Time</v>
      </c>
      <c r="AF682">
        <f>IFERROR(IF(AND(VALUE('01_raw_data'!AE685)&gt;=0,VALUE('01_raw_data'!AE685)&lt;=100), VALUE('01_raw_data'!AE685), "Check"), "Check")</f>
        <v>68.599999999999994</v>
      </c>
    </row>
    <row r="683" spans="1:32" x14ac:dyDescent="0.2">
      <c r="A683" t="str">
        <f>"E"&amp;TEXT(VALUE(SUBSTITUTE(UPPER(TRIM('01_raw_data'!A686)),"E","")),"0000")</f>
        <v>E0682</v>
      </c>
      <c r="B683" t="str">
        <f>IF('01_raw_data'!B686="", "", PROPER(TRIM('01_raw_data'!B686)))</f>
        <v>Aurora Johnson</v>
      </c>
      <c r="C683" t="str">
        <f>_xlfn.XLOOKUP(PROPER(TRIM('01_raw_data'!C686)),'03_lookups'!$A$4:$A$9,'03_lookups'!$B$4:$B$9,"Needs Review")</f>
        <v>Male</v>
      </c>
      <c r="D683">
        <f>VALUE('01_raw_data'!D686)</f>
        <v>43</v>
      </c>
      <c r="E683" s="17" t="str">
        <f>IF(OR('01_raw_data'!E686="", LOWER(TRIM('01_raw_data'!E686))="not available"), "Missing", '01_raw_data'!E686)</f>
        <v>1983/02/08</v>
      </c>
      <c r="F683" t="str">
        <f t="shared" si="10"/>
        <v>Needs Review</v>
      </c>
      <c r="G683" t="str">
        <f>_xlfn.XLOOKUP(UPPER(TRIM('01_raw_data'!F686)),'04_departments'!A686:A741,'04_departments'!C686:C741,"Needs Review")</f>
        <v>Needs Review</v>
      </c>
      <c r="H683" t="str">
        <f>_xlfn.XLOOKUP('01_clean_data'!G683, '04_departments'!$C$5:$C$60,'04_departments'!$D$5:$D$60,"Needs Review")</f>
        <v>Needs Review</v>
      </c>
      <c r="I683" t="str">
        <f>PROPER(TRIM('01_raw_data'!H686))</f>
        <v>People Operations Analyst</v>
      </c>
      <c r="J683" t="str">
        <f>IFERROR(UPPER('01_raw_data'!I686), "")</f>
        <v>L3</v>
      </c>
      <c r="K683" t="str">
        <f>IFERROR(UPPER('01_raw_data'!J686), "")</f>
        <v>M008</v>
      </c>
      <c r="L683" t="str">
        <f>IFERROR(VLOOKUP(K683,'05_manager_mapping'!$A$5:$B$64,2), "Missing")</f>
        <v>Mia Szymanski</v>
      </c>
      <c r="M683" t="str">
        <f>IFERROR(_xlfn.XLOOKUP('01_raw_data'!L686,'06_location_master'!$B$5:$B$60,'06_location_master'!$C$5:$C$60), "Missing Location")</f>
        <v>Missing Location</v>
      </c>
      <c r="N683" t="str">
        <f>IFERROR(_xlfn.XLOOKUP(M683,'06_location_master'!$C$5:$C$60,'06_location_master'!$D$5:$D$60), "Missing Country")</f>
        <v>Missing Country</v>
      </c>
      <c r="O683" t="str">
        <f>IFERROR(_xlfn.XLOOKUP(M683,'06_location_master'!$C$5:$C$60,'06_location_master'!$E$5:$E$60), "Missing State")</f>
        <v>Missing State</v>
      </c>
      <c r="P683" s="17">
        <f>IFERROR(--'01_raw_data'!O686,"Missing Date")</f>
        <v>45082</v>
      </c>
      <c r="Q683" s="17" t="str">
        <f>IF(TRIM('01_raw_data'!P686)="","", IFERROR('01_raw_data'!P686, "check"))</f>
        <v/>
      </c>
      <c r="R683" t="str">
        <f>IFERROR(IF(OR(UPPER(TRIM('01_raw_data'!Q686))="A",UPPER(TRIM('01_raw_data'!Q686)="ACTVE"),UPPER(TRIM('01_raw_data'!Q686))="ACTIVE"), "Active", IF(OR(UPPER(TRIM('01_raw_data'!Q686)="INACTIVE"),UPPER(TRIM('01_raw_data'!Q686))="INACTVE"),"Inactive",IF(OR(UPPER(TRIM('01_raw_data'!Q686))="EXITED"), "Exited", IF(OR(UPPER(TRIM('01_raw_data'!Q686))="TERMINATED"), "Terminated", IF(OR(UPPER(TRIM('01_raw_data'!Q686))="LEFT"),"Left",IF(OR(UPPER(TRIM('01_raw_data'!Q686))="RESIGNED"),"Resigned")))))),"Check")</f>
        <v>Active</v>
      </c>
      <c r="S683" s="19">
        <f>IFERROR(IF(VALUE('01_raw_data'!R686)&gt;0,VALUE('01_raw_data'!R686),"Check"),"Check")</f>
        <v>81000</v>
      </c>
      <c r="T683" s="19">
        <f>IFERROR(IF(VALUE('01_raw_data'!S686)&gt;0, VALUE('01_raw_data'!S686), "Check"), "Check")</f>
        <v>11300</v>
      </c>
      <c r="U683" t="str">
        <f>IFERROR(VLOOKUP(UPPER(TRIM('01_raw_data'!T686)),'07_performance_master'!$A$5:$B$14,2,FALSE),"Check")</f>
        <v>Check</v>
      </c>
      <c r="V683">
        <f>IFERROR(IF(VALUE('01_raw_data'!U686)&gt;0,VALUE('01_raw_data'!U686),"Check"),"Check")</f>
        <v>24</v>
      </c>
      <c r="W683">
        <f>IFERROR(IF(VALUE('01_raw_data'!V686)&gt;=0, VALUE('01_raw_data'!V686), "Check"), "Check")</f>
        <v>18</v>
      </c>
      <c r="X683">
        <f>IFERROR(IF(VALUE('01_raw_data'!W686)&gt;=0, VALUE('01_raw_data'!W686),"Check"), "Check")</f>
        <v>17</v>
      </c>
      <c r="Y683">
        <f>IFERROR(IF(AND(VALUE('01_raw_data'!X686)&gt;=0, VALUE('01_raw_data'!X686)&lt;=100), VALUE('01_raw_data'!X686), "Check"), "Check")</f>
        <v>56</v>
      </c>
      <c r="Z683" t="str">
        <f>IFERROR(IF(OR(UPPER(TRIM('01_raw_data'!Y686))="YES", UPPER(TRIM('01_raw_data'!Y686))="PROMOTED"),"Promoted", IF(OR(UPPER(TRIM('01_raw_data'!Y686))="NO",UPPER(TRIM('01_raw_data'!Y686))="NOT PROMOTED"), "Not Promoted", "Check")),"Check")</f>
        <v>Promoted</v>
      </c>
      <c r="AA683" t="str">
        <f>IFERROR(PROPER(TRIM('01_raw_data'!Z686)), "")</f>
        <v>Master'S</v>
      </c>
      <c r="AB683" t="str">
        <f>IFERROR(PROPER(TRIM('01_raw_data'!AA686)),"")</f>
        <v>Company Careers Page</v>
      </c>
      <c r="AC683" t="str">
        <f>IFERROR(IF(UPPER(TRIM('01_raw_data'!AB686))="HYBRID","Hybrid",IF(OR(UPPER(TRIM('01_raw_data'!AB686))="REMOTE",UPPER(TRIM('01_raw_data'!AB686))="WFH",UPPER(TRIM('01_raw_data'!AB686))="WORK FROM HOME"),"Remote",IF(OR(UPPER(TRIM('01_raw_data'!AB686))="ONSITE",UPPER(TRIM('01_raw_data'!AB686))="ON-SITE",UPPER(TRIM('01_raw_data'!AB686))="OFFICE"),"Office"))),"Check")</f>
        <v>Hybrid</v>
      </c>
      <c r="AD683" t="str">
        <f>IFERROR(VLOOKUP(UPPER(TRIM('01_raw_data'!AC686)),'09_cost_center'!$A$5:$E$19,1,FALSE), "Check")</f>
        <v>EU-CC302</v>
      </c>
      <c r="AE683" t="str">
        <f>IFERROR(IF(OR(UPPER(TRIM('01_raw_data'!AD686))="CONTRACT", UPPER(TRIM('01_raw_data'!AD686))="CONTRACTOR"), "Contract", IF(OR(PROPER(TRIM('01_raw_data'!AD686))="FTE", UPPER(TRIM('01_raw_data'!AD686))="FULL TIME", UPPER(TRIM('01_raw_data'!AD686))="FULL-TIME"), "Full Time", IF(OR(UPPER(TRIM('01_raw_data'!AD686))="INTERN", UPPER(TRIM('01_raw_data'!AD686))="INTERNSHIP"), "Intern", IF(OR(UPPER(TRIM('01_raw_data'!AD686))="PART TIME", UPPER(TRIM('01_raw_data'!AD686))="PART-TIME"), "Part Time")))), "Check")</f>
        <v>Full Time</v>
      </c>
      <c r="AF683">
        <f>IFERROR(IF(AND(VALUE('01_raw_data'!AE686)&gt;=0,VALUE('01_raw_data'!AE686)&lt;=100), VALUE('01_raw_data'!AE686), "Check"), "Check")</f>
        <v>72.099999999999994</v>
      </c>
    </row>
    <row r="684" spans="1:32" x14ac:dyDescent="0.2">
      <c r="A684" t="str">
        <f>"E"&amp;TEXT(VALUE(SUBSTITUTE(UPPER(TRIM('01_raw_data'!A687)),"E","")),"0000")</f>
        <v>E0683</v>
      </c>
      <c r="B684" t="str">
        <f>IF('01_raw_data'!B687="", "", PROPER(TRIM('01_raw_data'!B687)))</f>
        <v>Ava Andersson</v>
      </c>
      <c r="C684" t="str">
        <f>_xlfn.XLOOKUP(PROPER(TRIM('01_raw_data'!C687)),'03_lookups'!$A$4:$A$9,'03_lookups'!$B$4:$B$9,"Needs Review")</f>
        <v>Male</v>
      </c>
      <c r="D684">
        <f>VALUE('01_raw_data'!D687)</f>
        <v>24</v>
      </c>
      <c r="E684" s="17" t="str">
        <f>IF(OR('01_raw_data'!E687="", LOWER(TRIM('01_raw_data'!E687))="not available"), "Missing", '01_raw_data'!E687)</f>
        <v>05-23-2002</v>
      </c>
      <c r="F684" t="str">
        <f t="shared" si="10"/>
        <v>Needs Review</v>
      </c>
      <c r="G684" t="str">
        <f>_xlfn.XLOOKUP(UPPER(TRIM('01_raw_data'!F687)),'04_departments'!A687:A742,'04_departments'!C687:C742,"Needs Review")</f>
        <v>Needs Review</v>
      </c>
      <c r="H684" t="str">
        <f>_xlfn.XLOOKUP('01_clean_data'!G684, '04_departments'!$C$5:$C$60,'04_departments'!$D$5:$D$60,"Needs Review")</f>
        <v>Needs Review</v>
      </c>
      <c r="I684" t="str">
        <f>PROPER(TRIM('01_raw_data'!H687))</f>
        <v>Senior Data Analyst</v>
      </c>
      <c r="J684" t="str">
        <f>IFERROR(UPPER('01_raw_data'!I687), "")</f>
        <v>L3</v>
      </c>
      <c r="K684" t="str">
        <f>IFERROR(UPPER('01_raw_data'!J687), "")</f>
        <v>M058</v>
      </c>
      <c r="L684" t="str">
        <f>IFERROR(VLOOKUP(K684,'05_manager_mapping'!$A$5:$B$64,2), "Missing")</f>
        <v>Lukas Esposito</v>
      </c>
      <c r="M684" t="str">
        <f>IFERROR(_xlfn.XLOOKUP('01_raw_data'!L687,'06_location_master'!$B$5:$B$60,'06_location_master'!$C$5:$C$60), "Missing Location")</f>
        <v>Amsterdam</v>
      </c>
      <c r="N684" t="str">
        <f>IFERROR(_xlfn.XLOOKUP(M684,'06_location_master'!$C$5:$C$60,'06_location_master'!$D$5:$D$60), "Missing Country")</f>
        <v>Netherlands</v>
      </c>
      <c r="O684" t="str">
        <f>IFERROR(_xlfn.XLOOKUP(M684,'06_location_master'!$C$5:$C$60,'06_location_master'!$E$5:$E$60), "Missing State")</f>
        <v>North Holland</v>
      </c>
      <c r="P684" s="17">
        <f>IFERROR(--'01_raw_data'!O687,"Missing Date")</f>
        <v>44849</v>
      </c>
      <c r="Q684" s="17" t="str">
        <f>IF(TRIM('01_raw_data'!P687)="","", IFERROR('01_raw_data'!P687, "check"))</f>
        <v/>
      </c>
      <c r="R684" t="str">
        <f>IFERROR(IF(OR(UPPER(TRIM('01_raw_data'!Q687))="A",UPPER(TRIM('01_raw_data'!Q687)="ACTVE"),UPPER(TRIM('01_raw_data'!Q687))="ACTIVE"), "Active", IF(OR(UPPER(TRIM('01_raw_data'!Q687)="INACTIVE"),UPPER(TRIM('01_raw_data'!Q687))="INACTVE"),"Inactive",IF(OR(UPPER(TRIM('01_raw_data'!Q687))="EXITED"), "Exited", IF(OR(UPPER(TRIM('01_raw_data'!Q687))="TERMINATED"), "Terminated", IF(OR(UPPER(TRIM('01_raw_data'!Q687))="LEFT"),"Left",IF(OR(UPPER(TRIM('01_raw_data'!Q687))="RESIGNED"),"Resigned")))))),"Check")</f>
        <v>Active</v>
      </c>
      <c r="S684" s="19">
        <f>IFERROR(IF(VALUE('01_raw_data'!R687)&gt;0,VALUE('01_raw_data'!R687),"Check"),"Check")</f>
        <v>74000</v>
      </c>
      <c r="T684" s="19">
        <f>IFERROR(IF(VALUE('01_raw_data'!S687)&gt;0, VALUE('01_raw_data'!S687), "Check"), "Check")</f>
        <v>6700</v>
      </c>
      <c r="U684">
        <f>IFERROR(VLOOKUP(UPPER(TRIM('01_raw_data'!T687)),'07_performance_master'!$A$5:$B$14,2,FALSE),"Check")</f>
        <v>4</v>
      </c>
      <c r="V684">
        <f>IFERROR(IF(VALUE('01_raw_data'!U687)&gt;0,VALUE('01_raw_data'!U687),"Check"),"Check")</f>
        <v>20</v>
      </c>
      <c r="W684">
        <f>IFERROR(IF(VALUE('01_raw_data'!V687)&gt;=0, VALUE('01_raw_data'!V687), "Check"), "Check")</f>
        <v>8</v>
      </c>
      <c r="X684">
        <f>IFERROR(IF(VALUE('01_raw_data'!W687)&gt;=0, VALUE('01_raw_data'!W687),"Check"), "Check")</f>
        <v>6</v>
      </c>
      <c r="Y684">
        <f>IFERROR(IF(AND(VALUE('01_raw_data'!X687)&gt;=0, VALUE('01_raw_data'!X687)&lt;=100), VALUE('01_raw_data'!X687), "Check"), "Check")</f>
        <v>70</v>
      </c>
      <c r="Z684" t="str">
        <f>IFERROR(IF(OR(UPPER(TRIM('01_raw_data'!Y687))="YES", UPPER(TRIM('01_raw_data'!Y687))="PROMOTED"),"Promoted", IF(OR(UPPER(TRIM('01_raw_data'!Y687))="NO",UPPER(TRIM('01_raw_data'!Y687))="NOT PROMOTED"), "Not Promoted", "Check")),"Check")</f>
        <v>Not Promoted</v>
      </c>
      <c r="AA684" t="str">
        <f>IFERROR(PROPER(TRIM('01_raw_data'!Z687)), "")</f>
        <v>Bachelor'S</v>
      </c>
      <c r="AB684" t="str">
        <f>IFERROR(PROPER(TRIM('01_raw_data'!AA687)),"")</f>
        <v>Linkedin</v>
      </c>
      <c r="AC684" t="str">
        <f>IFERROR(IF(UPPER(TRIM('01_raw_data'!AB687))="HYBRID","Hybrid",IF(OR(UPPER(TRIM('01_raw_data'!AB687))="REMOTE",UPPER(TRIM('01_raw_data'!AB687))="WFH",UPPER(TRIM('01_raw_data'!AB687))="WORK FROM HOME"),"Remote",IF(OR(UPPER(TRIM('01_raw_data'!AB687))="ONSITE",UPPER(TRIM('01_raw_data'!AB687))="ON-SITE",UPPER(TRIM('01_raw_data'!AB687))="OFFICE"),"Office"))),"Check")</f>
        <v>Remote</v>
      </c>
      <c r="AD684" t="str">
        <f>IFERROR(VLOOKUP(UPPER(TRIM('01_raw_data'!AC687)),'09_cost_center'!$A$5:$E$19,1,FALSE), "Check")</f>
        <v>EU-CC103</v>
      </c>
      <c r="AE684" t="str">
        <f>IFERROR(IF(OR(UPPER(TRIM('01_raw_data'!AD687))="CONTRACT", UPPER(TRIM('01_raw_data'!AD687))="CONTRACTOR"), "Contract", IF(OR(PROPER(TRIM('01_raw_data'!AD687))="FTE", UPPER(TRIM('01_raw_data'!AD687))="FULL TIME", UPPER(TRIM('01_raw_data'!AD687))="FULL-TIME"), "Full Time", IF(OR(UPPER(TRIM('01_raw_data'!AD687))="INTERN", UPPER(TRIM('01_raw_data'!AD687))="INTERNSHIP"), "Intern", IF(OR(UPPER(TRIM('01_raw_data'!AD687))="PART TIME", UPPER(TRIM('01_raw_data'!AD687))="PART-TIME"), "Part Time")))), "Check")</f>
        <v>Part Time</v>
      </c>
      <c r="AF684">
        <f>IFERROR(IF(AND(VALUE('01_raw_data'!AE687)&gt;=0,VALUE('01_raw_data'!AE687)&lt;=100), VALUE('01_raw_data'!AE687), "Check"), "Check")</f>
        <v>72.5</v>
      </c>
    </row>
    <row r="685" spans="1:32" x14ac:dyDescent="0.2">
      <c r="A685" t="str">
        <f>"E"&amp;TEXT(VALUE(SUBSTITUTE(UPPER(TRIM('01_raw_data'!A688)),"E","")),"0000")</f>
        <v>E0674</v>
      </c>
      <c r="B685" t="str">
        <f>IF('01_raw_data'!B688="", "", PROPER(TRIM('01_raw_data'!B688)))</f>
        <v>Amelia Richard</v>
      </c>
      <c r="C685" t="str">
        <f>_xlfn.XLOOKUP(PROPER(TRIM('01_raw_data'!C688)),'03_lookups'!$A$4:$A$9,'03_lookups'!$B$4:$B$9,"Needs Review")</f>
        <v>Male</v>
      </c>
      <c r="D685">
        <f>VALUE('01_raw_data'!D688)</f>
        <v>41</v>
      </c>
      <c r="E685" s="17">
        <f>IF(OR('01_raw_data'!E688="", LOWER(TRIM('01_raw_data'!E688))="not available"), "Missing", '01_raw_data'!E688)</f>
        <v>31092</v>
      </c>
      <c r="F685" t="str">
        <f t="shared" si="10"/>
        <v>Valid</v>
      </c>
      <c r="G685" t="str">
        <f>_xlfn.XLOOKUP(UPPER(TRIM('01_raw_data'!F688)),'04_departments'!A688:A743,'04_departments'!C688:C743,"Needs Review")</f>
        <v>Needs Review</v>
      </c>
      <c r="H685" t="str">
        <f>_xlfn.XLOOKUP('01_clean_data'!G685, '04_departments'!$C$5:$C$60,'04_departments'!$D$5:$D$60,"Needs Review")</f>
        <v>Needs Review</v>
      </c>
      <c r="I685" t="str">
        <f>PROPER(TRIM('01_raw_data'!H688))</f>
        <v>Sourcing Specialist</v>
      </c>
      <c r="J685" t="str">
        <f>IFERROR(UPPER('01_raw_data'!I688), "")</f>
        <v>L3</v>
      </c>
      <c r="K685" t="str">
        <f>IFERROR(UPPER('01_raw_data'!J688), "")</f>
        <v>M013</v>
      </c>
      <c r="L685" t="str">
        <f>IFERROR(VLOOKUP(K685,'05_manager_mapping'!$A$5:$B$64,2), "Missing")</f>
        <v>Ebba Kelly</v>
      </c>
      <c r="M685" t="str">
        <f>IFERROR(_xlfn.XLOOKUP('01_raw_data'!L688,'06_location_master'!$B$5:$B$60,'06_location_master'!$C$5:$C$60), "Missing Location")</f>
        <v>Lille</v>
      </c>
      <c r="N685" t="str">
        <f>IFERROR(_xlfn.XLOOKUP(M685,'06_location_master'!$C$5:$C$60,'06_location_master'!$D$5:$D$60), "Missing Country")</f>
        <v>France</v>
      </c>
      <c r="O685" t="str">
        <f>IFERROR(_xlfn.XLOOKUP(M685,'06_location_master'!$C$5:$C$60,'06_location_master'!$E$5:$E$60), "Missing State")</f>
        <v>Hauts-de-France</v>
      </c>
      <c r="P685" s="17">
        <f>IFERROR(--'01_raw_data'!O688,"Missing Date")</f>
        <v>43897</v>
      </c>
      <c r="Q685" s="17" t="str">
        <f>IF(TRIM('01_raw_data'!P688)="","", IFERROR('01_raw_data'!P688, "check"))</f>
        <v/>
      </c>
      <c r="R685" t="str">
        <f>IFERROR(IF(OR(UPPER(TRIM('01_raw_data'!Q688))="A",UPPER(TRIM('01_raw_data'!Q688)="ACTVE"),UPPER(TRIM('01_raw_data'!Q688))="ACTIVE"), "Active", IF(OR(UPPER(TRIM('01_raw_data'!Q688)="INACTIVE"),UPPER(TRIM('01_raw_data'!Q688))="INACTVE"),"Inactive",IF(OR(UPPER(TRIM('01_raw_data'!Q688))="EXITED"), "Exited", IF(OR(UPPER(TRIM('01_raw_data'!Q688))="TERMINATED"), "Terminated", IF(OR(UPPER(TRIM('01_raw_data'!Q688))="LEFT"),"Left",IF(OR(UPPER(TRIM('01_raw_data'!Q688))="RESIGNED"),"Resigned")))))),"Check")</f>
        <v>Active</v>
      </c>
      <c r="S685" s="19">
        <f>IFERROR(IF(VALUE('01_raw_data'!R688)&gt;0,VALUE('01_raw_data'!R688),"Check"),"Check")</f>
        <v>72000</v>
      </c>
      <c r="T685" s="19">
        <f>IFERROR(IF(VALUE('01_raw_data'!S688)&gt;0, VALUE('01_raw_data'!S688), "Check"), "Check")</f>
        <v>10100</v>
      </c>
      <c r="U685">
        <f>IFERROR(VLOOKUP(UPPER(TRIM('01_raw_data'!T688)),'07_performance_master'!$A$5:$B$14,2,FALSE),"Check")</f>
        <v>5</v>
      </c>
      <c r="V685">
        <f>IFERROR(IF(VALUE('01_raw_data'!U688)&gt;0,VALUE('01_raw_data'!U688),"Check"),"Check")</f>
        <v>41</v>
      </c>
      <c r="W685">
        <f>IFERROR(IF(VALUE('01_raw_data'!V688)&gt;=0, VALUE('01_raw_data'!V688), "Check"), "Check")</f>
        <v>21</v>
      </c>
      <c r="X685">
        <f>IFERROR(IF(VALUE('01_raw_data'!W688)&gt;=0, VALUE('01_raw_data'!W688),"Check"), "Check")</f>
        <v>8</v>
      </c>
      <c r="Y685">
        <f>IFERROR(IF(AND(VALUE('01_raw_data'!X688)&gt;=0, VALUE('01_raw_data'!X688)&lt;=100), VALUE('01_raw_data'!X688), "Check"), "Check")</f>
        <v>71</v>
      </c>
      <c r="Z685" t="str">
        <f>IFERROR(IF(OR(UPPER(TRIM('01_raw_data'!Y688))="YES", UPPER(TRIM('01_raw_data'!Y688))="PROMOTED"),"Promoted", IF(OR(UPPER(TRIM('01_raw_data'!Y688))="NO",UPPER(TRIM('01_raw_data'!Y688))="NOT PROMOTED"), "Not Promoted", "Check")),"Check")</f>
        <v>Not Promoted</v>
      </c>
      <c r="AA685" t="str">
        <f>IFERROR(PROPER(TRIM('01_raw_data'!Z688)), "")</f>
        <v>Mba</v>
      </c>
      <c r="AB685" t="str">
        <f>IFERROR(PROPER(TRIM('01_raw_data'!AA688)),"")</f>
        <v>Agency</v>
      </c>
      <c r="AC685" t="str">
        <f>IFERROR(IF(UPPER(TRIM('01_raw_data'!AB688))="HYBRID","Hybrid",IF(OR(UPPER(TRIM('01_raw_data'!AB688))="REMOTE",UPPER(TRIM('01_raw_data'!AB688))="WFH",UPPER(TRIM('01_raw_data'!AB688))="WORK FROM HOME"),"Remote",IF(OR(UPPER(TRIM('01_raw_data'!AB688))="ONSITE",UPPER(TRIM('01_raw_data'!AB688))="ON-SITE",UPPER(TRIM('01_raw_data'!AB688))="OFFICE"),"Office"))),"Check")</f>
        <v>Hybrid</v>
      </c>
      <c r="AD685" t="str">
        <f>IFERROR(VLOOKUP(UPPER(TRIM('01_raw_data'!AC688)),'09_cost_center'!$A$5:$E$19,1,FALSE), "Check")</f>
        <v>EU-CC402</v>
      </c>
      <c r="AE685" t="str">
        <f>IFERROR(IF(OR(UPPER(TRIM('01_raw_data'!AD688))="CONTRACT", UPPER(TRIM('01_raw_data'!AD688))="CONTRACTOR"), "Contract", IF(OR(PROPER(TRIM('01_raw_data'!AD688))="FTE", UPPER(TRIM('01_raw_data'!AD688))="FULL TIME", UPPER(TRIM('01_raw_data'!AD688))="FULL-TIME"), "Full Time", IF(OR(UPPER(TRIM('01_raw_data'!AD688))="INTERN", UPPER(TRIM('01_raw_data'!AD688))="INTERNSHIP"), "Intern", IF(OR(UPPER(TRIM('01_raw_data'!AD688))="PART TIME", UPPER(TRIM('01_raw_data'!AD688))="PART-TIME"), "Part Time")))), "Check")</f>
        <v>Full Time</v>
      </c>
      <c r="AF685">
        <f>IFERROR(IF(AND(VALUE('01_raw_data'!AE688)&gt;=0,VALUE('01_raw_data'!AE688)&lt;=100), VALUE('01_raw_data'!AE688), "Check"), "Check")</f>
        <v>85.8</v>
      </c>
    </row>
    <row r="686" spans="1:32" x14ac:dyDescent="0.2">
      <c r="A686" t="str">
        <f>"E"&amp;TEXT(VALUE(SUBSTITUTE(UPPER(TRIM('01_raw_data'!A689)),"E","")),"0000")</f>
        <v>E0685</v>
      </c>
      <c r="B686" t="str">
        <f>IF('01_raw_data'!B689="", "", PROPER(TRIM('01_raw_data'!B689)))</f>
        <v>Camille Rodriguez</v>
      </c>
      <c r="C686" t="str">
        <f>_xlfn.XLOOKUP(PROPER(TRIM('01_raw_data'!C689)),'03_lookups'!$A$4:$A$9,'03_lookups'!$B$4:$B$9,"Needs Review")</f>
        <v>Male</v>
      </c>
      <c r="D686">
        <f>VALUE('01_raw_data'!D689)</f>
        <v>54</v>
      </c>
      <c r="E686" s="17">
        <f>IF(OR('01_raw_data'!E689="", LOWER(TRIM('01_raw_data'!E689))="not available"), "Missing", '01_raw_data'!E689)</f>
        <v>26366</v>
      </c>
      <c r="F686" t="str">
        <f t="shared" si="10"/>
        <v>Valid</v>
      </c>
      <c r="G686" t="str">
        <f>_xlfn.XLOOKUP(UPPER(TRIM('01_raw_data'!F689)),'04_departments'!A689:A744,'04_departments'!C689:C744,"Needs Review")</f>
        <v>Needs Review</v>
      </c>
      <c r="H686" t="str">
        <f>_xlfn.XLOOKUP('01_clean_data'!G686, '04_departments'!$C$5:$C$60,'04_departments'!$D$5:$D$60,"Needs Review")</f>
        <v>Needs Review</v>
      </c>
      <c r="I686" t="str">
        <f>PROPER(TRIM('01_raw_data'!H689))</f>
        <v>Software Engineer</v>
      </c>
      <c r="J686" t="str">
        <f>IFERROR(UPPER('01_raw_data'!I689), "")</f>
        <v>L4</v>
      </c>
      <c r="K686" t="str">
        <f>IFERROR(UPPER('01_raw_data'!J689), "")</f>
        <v>M048</v>
      </c>
      <c r="L686" t="str">
        <f>IFERROR(VLOOKUP(K686,'05_manager_mapping'!$A$5:$B$64,2), "Missing")</f>
        <v>Jack Schmidt</v>
      </c>
      <c r="M686" t="str">
        <f>IFERROR(_xlfn.XLOOKUP('01_raw_data'!L689,'06_location_master'!$B$5:$B$60,'06_location_master'!$C$5:$C$60), "Missing Location")</f>
        <v>Paris</v>
      </c>
      <c r="N686" t="str">
        <f>IFERROR(_xlfn.XLOOKUP(M686,'06_location_master'!$C$5:$C$60,'06_location_master'!$D$5:$D$60), "Missing Country")</f>
        <v>France</v>
      </c>
      <c r="O686" t="str">
        <f>IFERROR(_xlfn.XLOOKUP(M686,'06_location_master'!$C$5:$C$60,'06_location_master'!$E$5:$E$60), "Missing State")</f>
        <v>Ile-de-France</v>
      </c>
      <c r="P686" s="17">
        <f>IFERROR(--'01_raw_data'!O689,"Missing Date")</f>
        <v>44308</v>
      </c>
      <c r="Q686" s="17" t="str">
        <f>IF(TRIM('01_raw_data'!P689)="","", IFERROR('01_raw_data'!P689, "check"))</f>
        <v/>
      </c>
      <c r="R686" t="str">
        <f>IFERROR(IF(OR(UPPER(TRIM('01_raw_data'!Q689))="A",UPPER(TRIM('01_raw_data'!Q689)="ACTVE"),UPPER(TRIM('01_raw_data'!Q689))="ACTIVE"), "Active", IF(OR(UPPER(TRIM('01_raw_data'!Q689)="INACTIVE"),UPPER(TRIM('01_raw_data'!Q689))="INACTVE"),"Inactive",IF(OR(UPPER(TRIM('01_raw_data'!Q689))="EXITED"), "Exited", IF(OR(UPPER(TRIM('01_raw_data'!Q689))="TERMINATED"), "Terminated", IF(OR(UPPER(TRIM('01_raw_data'!Q689))="LEFT"),"Left",IF(OR(UPPER(TRIM('01_raw_data'!Q689))="RESIGNED"),"Resigned")))))),"Check")</f>
        <v>Active</v>
      </c>
      <c r="S686" s="19">
        <f>IFERROR(IF(VALUE('01_raw_data'!R689)&gt;0,VALUE('01_raw_data'!R689),"Check"),"Check")</f>
        <v>98000</v>
      </c>
      <c r="T686" s="19">
        <f>IFERROR(IF(VALUE('01_raw_data'!S689)&gt;0, VALUE('01_raw_data'!S689), "Check"), "Check")</f>
        <v>13700</v>
      </c>
      <c r="U686">
        <f>IFERROR(VLOOKUP(UPPER(TRIM('01_raw_data'!T689)),'07_performance_master'!$A$5:$B$14,2,FALSE),"Check")</f>
        <v>5</v>
      </c>
      <c r="V686">
        <f>IFERROR(IF(VALUE('01_raw_data'!U689)&gt;0,VALUE('01_raw_data'!U689),"Check"),"Check")</f>
        <v>26</v>
      </c>
      <c r="W686">
        <f>IFERROR(IF(VALUE('01_raw_data'!V689)&gt;=0, VALUE('01_raw_data'!V689), "Check"), "Check")</f>
        <v>16</v>
      </c>
      <c r="X686">
        <f>IFERROR(IF(VALUE('01_raw_data'!W689)&gt;=0, VALUE('01_raw_data'!W689),"Check"), "Check")</f>
        <v>15</v>
      </c>
      <c r="Y686">
        <f>IFERROR(IF(AND(VALUE('01_raw_data'!X689)&gt;=0, VALUE('01_raw_data'!X689)&lt;=100), VALUE('01_raw_data'!X689), "Check"), "Check")</f>
        <v>81</v>
      </c>
      <c r="Z686" t="str">
        <f>IFERROR(IF(OR(UPPER(TRIM('01_raw_data'!Y689))="YES", UPPER(TRIM('01_raw_data'!Y689))="PROMOTED"),"Promoted", IF(OR(UPPER(TRIM('01_raw_data'!Y689))="NO",UPPER(TRIM('01_raw_data'!Y689))="NOT PROMOTED"), "Not Promoted", "Check")),"Check")</f>
        <v>Promoted</v>
      </c>
      <c r="AA686" t="str">
        <f>IFERROR(PROPER(TRIM('01_raw_data'!Z689)), "")</f>
        <v>Diploma</v>
      </c>
      <c r="AB686" t="str">
        <f>IFERROR(PROPER(TRIM('01_raw_data'!AA689)),"")</f>
        <v>European Job Board</v>
      </c>
      <c r="AC686" t="str">
        <f>IFERROR(IF(UPPER(TRIM('01_raw_data'!AB689))="HYBRID","Hybrid",IF(OR(UPPER(TRIM('01_raw_data'!AB689))="REMOTE",UPPER(TRIM('01_raw_data'!AB689))="WFH",UPPER(TRIM('01_raw_data'!AB689))="WORK FROM HOME"),"Remote",IF(OR(UPPER(TRIM('01_raw_data'!AB689))="ONSITE",UPPER(TRIM('01_raw_data'!AB689))="ON-SITE",UPPER(TRIM('01_raw_data'!AB689))="OFFICE"),"Office"))),"Check")</f>
        <v>Hybrid</v>
      </c>
      <c r="AD686" t="str">
        <f>IFERROR(VLOOKUP(UPPER(TRIM('01_raw_data'!AC689)),'09_cost_center'!$A$5:$E$19,1,FALSE), "Check")</f>
        <v>EU-CC101</v>
      </c>
      <c r="AE686" t="str">
        <f>IFERROR(IF(OR(UPPER(TRIM('01_raw_data'!AD689))="CONTRACT", UPPER(TRIM('01_raw_data'!AD689))="CONTRACTOR"), "Contract", IF(OR(PROPER(TRIM('01_raw_data'!AD689))="FTE", UPPER(TRIM('01_raw_data'!AD689))="FULL TIME", UPPER(TRIM('01_raw_data'!AD689))="FULL-TIME"), "Full Time", IF(OR(UPPER(TRIM('01_raw_data'!AD689))="INTERN", UPPER(TRIM('01_raw_data'!AD689))="INTERNSHIP"), "Intern", IF(OR(UPPER(TRIM('01_raw_data'!AD689))="PART TIME", UPPER(TRIM('01_raw_data'!AD689))="PART-TIME"), "Part Time")))), "Check")</f>
        <v>Full Time</v>
      </c>
      <c r="AF686">
        <f>IFERROR(IF(AND(VALUE('01_raw_data'!AE689)&gt;=0,VALUE('01_raw_data'!AE689)&lt;=100), VALUE('01_raw_data'!AE689), "Check"), "Check")</f>
        <v>82.3</v>
      </c>
    </row>
    <row r="687" spans="1:32" x14ac:dyDescent="0.2">
      <c r="A687" t="str">
        <f>"E"&amp;TEXT(VALUE(SUBSTITUTE(UPPER(TRIM('01_raw_data'!A690)),"E","")),"0000")</f>
        <v>E0686</v>
      </c>
      <c r="B687" t="str">
        <f>IF('01_raw_data'!B690="", "", PROPER(TRIM('01_raw_data'!B690)))</f>
        <v>Lea Evans</v>
      </c>
      <c r="C687" t="str">
        <f>_xlfn.XLOOKUP(PROPER(TRIM('01_raw_data'!C690)),'03_lookups'!$A$4:$A$9,'03_lookups'!$B$4:$B$9,"Needs Review")</f>
        <v>Male</v>
      </c>
      <c r="D687">
        <f>VALUE('01_raw_data'!D690)</f>
        <v>27</v>
      </c>
      <c r="E687" s="17">
        <f>IF(OR('01_raw_data'!E690="", LOWER(TRIM('01_raw_data'!E690))="not available"), "Missing", '01_raw_data'!E690)</f>
        <v>36266</v>
      </c>
      <c r="F687" t="str">
        <f t="shared" si="10"/>
        <v>Valid</v>
      </c>
      <c r="G687" t="str">
        <f>_xlfn.XLOOKUP(UPPER(TRIM('01_raw_data'!F690)),'04_departments'!A690:A745,'04_departments'!C690:C745,"Needs Review")</f>
        <v>Needs Review</v>
      </c>
      <c r="H687" t="str">
        <f>_xlfn.XLOOKUP('01_clean_data'!G687, '04_departments'!$C$5:$C$60,'04_departments'!$D$5:$D$60,"Needs Review")</f>
        <v>Needs Review</v>
      </c>
      <c r="I687" t="str">
        <f>PROPER(TRIM('01_raw_data'!H690))</f>
        <v>Senior Software Engineer</v>
      </c>
      <c r="J687" t="str">
        <f>IFERROR(UPPER('01_raw_data'!I690), "")</f>
        <v xml:space="preserve"> L3 </v>
      </c>
      <c r="K687" t="str">
        <f>IFERROR(UPPER('01_raw_data'!J690), "")</f>
        <v>M030</v>
      </c>
      <c r="L687" t="str">
        <f>IFERROR(VLOOKUP(K687,'05_manager_mapping'!$A$5:$B$64,2), "Missing")</f>
        <v>Sem Thomas</v>
      </c>
      <c r="M687" t="str">
        <f>IFERROR(_xlfn.XLOOKUP('01_raw_data'!L690,'06_location_master'!$B$5:$B$60,'06_location_master'!$C$5:$C$60), "Missing Location")</f>
        <v>London</v>
      </c>
      <c r="N687" t="str">
        <f>IFERROR(_xlfn.XLOOKUP(M687,'06_location_master'!$C$5:$C$60,'06_location_master'!$D$5:$D$60), "Missing Country")</f>
        <v>United Kingdom</v>
      </c>
      <c r="O687" t="str">
        <f>IFERROR(_xlfn.XLOOKUP(M687,'06_location_master'!$C$5:$C$60,'06_location_master'!$E$5:$E$60), "Missing State")</f>
        <v>England</v>
      </c>
      <c r="P687" s="17">
        <f>IFERROR(--'01_raw_data'!O690,"Missing Date")</f>
        <v>44941</v>
      </c>
      <c r="Q687" s="17" t="str">
        <f>IF(TRIM('01_raw_data'!P690)="","", IFERROR('01_raw_data'!P690, "check"))</f>
        <v/>
      </c>
      <c r="R687" t="str">
        <f>IFERROR(IF(OR(UPPER(TRIM('01_raw_data'!Q690))="A",UPPER(TRIM('01_raw_data'!Q690)="ACTVE"),UPPER(TRIM('01_raw_data'!Q690))="ACTIVE"), "Active", IF(OR(UPPER(TRIM('01_raw_data'!Q690)="INACTIVE"),UPPER(TRIM('01_raw_data'!Q690))="INACTVE"),"Inactive",IF(OR(UPPER(TRIM('01_raw_data'!Q690))="EXITED"), "Exited", IF(OR(UPPER(TRIM('01_raw_data'!Q690))="TERMINATED"), "Terminated", IF(OR(UPPER(TRIM('01_raw_data'!Q690))="LEFT"),"Left",IF(OR(UPPER(TRIM('01_raw_data'!Q690))="RESIGNED"),"Resigned")))))),"Check")</f>
        <v>Active</v>
      </c>
      <c r="S687" s="19">
        <f>IFERROR(IF(VALUE('01_raw_data'!R690)&gt;0,VALUE('01_raw_data'!R690),"Check"),"Check")</f>
        <v>80000</v>
      </c>
      <c r="T687" s="19">
        <f>IFERROR(IF(VALUE('01_raw_data'!S690)&gt;0, VALUE('01_raw_data'!S690), "Check"), "Check")</f>
        <v>7200</v>
      </c>
      <c r="U687">
        <f>IFERROR(VLOOKUP(UPPER(TRIM('01_raw_data'!T690)),'07_performance_master'!$A$5:$B$14,2,FALSE),"Check")</f>
        <v>4</v>
      </c>
      <c r="V687">
        <f>IFERROR(IF(VALUE('01_raw_data'!U690)&gt;0,VALUE('01_raw_data'!U690),"Check"),"Check")</f>
        <v>11</v>
      </c>
      <c r="W687">
        <f>IFERROR(IF(VALUE('01_raw_data'!V690)&gt;=0, VALUE('01_raw_data'!V690), "Check"), "Check")</f>
        <v>13</v>
      </c>
      <c r="X687">
        <f>IFERROR(IF(VALUE('01_raw_data'!W690)&gt;=0, VALUE('01_raw_data'!W690),"Check"), "Check")</f>
        <v>12</v>
      </c>
      <c r="Y687">
        <f>IFERROR(IF(AND(VALUE('01_raw_data'!X690)&gt;=0, VALUE('01_raw_data'!X690)&lt;=100), VALUE('01_raw_data'!X690), "Check"), "Check")</f>
        <v>97</v>
      </c>
      <c r="Z687" t="str">
        <f>IFERROR(IF(OR(UPPER(TRIM('01_raw_data'!Y690))="YES", UPPER(TRIM('01_raw_data'!Y690))="PROMOTED"),"Promoted", IF(OR(UPPER(TRIM('01_raw_data'!Y690))="NO",UPPER(TRIM('01_raw_data'!Y690))="NOT PROMOTED"), "Not Promoted", "Check")),"Check")</f>
        <v>Not Promoted</v>
      </c>
      <c r="AA687" t="str">
        <f>IFERROR(PROPER(TRIM('01_raw_data'!Z690)), "")</f>
        <v>Bachelor'S</v>
      </c>
      <c r="AB687" t="str">
        <f>IFERROR(PROPER(TRIM('01_raw_data'!AA690)),"")</f>
        <v>Internal Transfer</v>
      </c>
      <c r="AC687" t="str">
        <f>IFERROR(IF(UPPER(TRIM('01_raw_data'!AB690))="HYBRID","Hybrid",IF(OR(UPPER(TRIM('01_raw_data'!AB690))="REMOTE",UPPER(TRIM('01_raw_data'!AB690))="WFH",UPPER(TRIM('01_raw_data'!AB690))="WORK FROM HOME"),"Remote",IF(OR(UPPER(TRIM('01_raw_data'!AB690))="ONSITE",UPPER(TRIM('01_raw_data'!AB690))="ON-SITE",UPPER(TRIM('01_raw_data'!AB690))="OFFICE"),"Office"))),"Check")</f>
        <v>Hybrid</v>
      </c>
      <c r="AD687" t="str">
        <f>IFERROR(VLOOKUP(UPPER(TRIM('01_raw_data'!AC690)),'09_cost_center'!$A$5:$E$19,1,FALSE), "Check")</f>
        <v>EU-CC101</v>
      </c>
      <c r="AE687" t="str">
        <f>IFERROR(IF(OR(UPPER(TRIM('01_raw_data'!AD690))="CONTRACT", UPPER(TRIM('01_raw_data'!AD690))="CONTRACTOR"), "Contract", IF(OR(PROPER(TRIM('01_raw_data'!AD690))="FTE", UPPER(TRIM('01_raw_data'!AD690))="FULL TIME", UPPER(TRIM('01_raw_data'!AD690))="FULL-TIME"), "Full Time", IF(OR(UPPER(TRIM('01_raw_data'!AD690))="INTERN", UPPER(TRIM('01_raw_data'!AD690))="INTERNSHIP"), "Intern", IF(OR(UPPER(TRIM('01_raw_data'!AD690))="PART TIME", UPPER(TRIM('01_raw_data'!AD690))="PART-TIME"), "Part Time")))), "Check")</f>
        <v>Full Time</v>
      </c>
      <c r="AF687">
        <f>IFERROR(IF(AND(VALUE('01_raw_data'!AE690)&gt;=0,VALUE('01_raw_data'!AE690)&lt;=100), VALUE('01_raw_data'!AE690), "Check"), "Check")</f>
        <v>76.7</v>
      </c>
    </row>
    <row r="688" spans="1:32" x14ac:dyDescent="0.2">
      <c r="A688" t="str">
        <f>"E"&amp;TEXT(VALUE(SUBSTITUTE(UPPER(TRIM('01_raw_data'!A691)),"E","")),"0000")</f>
        <v>E0687</v>
      </c>
      <c r="B688" t="str">
        <f>IF('01_raw_data'!B691="", "", PROPER(TRIM('01_raw_data'!B691)))</f>
        <v>Aleksander Petit</v>
      </c>
      <c r="C688" t="str">
        <f>_xlfn.XLOOKUP(PROPER(TRIM('01_raw_data'!C691)),'03_lookups'!$A$4:$A$9,'03_lookups'!$B$4:$B$9,"Needs Review")</f>
        <v>Female</v>
      </c>
      <c r="D688">
        <f>VALUE('01_raw_data'!D691)</f>
        <v>33</v>
      </c>
      <c r="E688" s="17">
        <f>IF(OR('01_raw_data'!E691="", LOWER(TRIM('01_raw_data'!E691))="not available"), "Missing", '01_raw_data'!E691)</f>
        <v>33901</v>
      </c>
      <c r="F688" t="str">
        <f t="shared" si="10"/>
        <v>Valid</v>
      </c>
      <c r="G688" t="str">
        <f>_xlfn.XLOOKUP(UPPER(TRIM('01_raw_data'!F691)),'04_departments'!A691:A746,'04_departments'!C691:C746,"Needs Review")</f>
        <v>Needs Review</v>
      </c>
      <c r="H688" t="str">
        <f>_xlfn.XLOOKUP('01_clean_data'!G688, '04_departments'!$C$5:$C$60,'04_departments'!$D$5:$D$60,"Needs Review")</f>
        <v>Needs Review</v>
      </c>
      <c r="I688" t="str">
        <f>PROPER(TRIM('01_raw_data'!H691))</f>
        <v>Payroll Specialist</v>
      </c>
      <c r="J688" t="str">
        <f>IFERROR(UPPER('01_raw_data'!I691), "")</f>
        <v xml:space="preserve"> L3 </v>
      </c>
      <c r="K688" t="str">
        <f>IFERROR(UPPER('01_raw_data'!J691), "")</f>
        <v>M007</v>
      </c>
      <c r="L688" t="str">
        <f>IFERROR(VLOOKUP(K688,'05_manager_mapping'!$A$5:$B$64,2), "Missing")</f>
        <v>Astrid Bakker</v>
      </c>
      <c r="M688" t="str">
        <f>IFERROR(_xlfn.XLOOKUP('01_raw_data'!L691,'06_location_master'!$B$5:$B$60,'06_location_master'!$C$5:$C$60), "Missing Location")</f>
        <v>Dublin</v>
      </c>
      <c r="N688" t="str">
        <f>IFERROR(_xlfn.XLOOKUP(M688,'06_location_master'!$C$5:$C$60,'06_location_master'!$D$5:$D$60), "Missing Country")</f>
        <v>Ireland</v>
      </c>
      <c r="O688" t="str">
        <f>IFERROR(_xlfn.XLOOKUP(M688,'06_location_master'!$C$5:$C$60,'06_location_master'!$E$5:$E$60), "Missing State")</f>
        <v>Leinster</v>
      </c>
      <c r="P688" s="17">
        <f>IFERROR(--'01_raw_data'!O691,"Missing Date")</f>
        <v>45355</v>
      </c>
      <c r="Q688" s="17">
        <f>IF(TRIM('01_raw_data'!P691)="","", IFERROR('01_raw_data'!P691, "check"))</f>
        <v>45468</v>
      </c>
      <c r="R688" t="str">
        <f>IFERROR(IF(OR(UPPER(TRIM('01_raw_data'!Q691))="A",UPPER(TRIM('01_raw_data'!Q691)="ACTVE"),UPPER(TRIM('01_raw_data'!Q691))="ACTIVE"), "Active", IF(OR(UPPER(TRIM('01_raw_data'!Q691)="INACTIVE"),UPPER(TRIM('01_raw_data'!Q691))="INACTVE"),"Inactive",IF(OR(UPPER(TRIM('01_raw_data'!Q691))="EXITED"), "Exited", IF(OR(UPPER(TRIM('01_raw_data'!Q691))="TERMINATED"), "Terminated", IF(OR(UPPER(TRIM('01_raw_data'!Q691))="LEFT"),"Left",IF(OR(UPPER(TRIM('01_raw_data'!Q691))="RESIGNED"),"Resigned")))))),"Check")</f>
        <v>Exited</v>
      </c>
      <c r="S688" s="19">
        <f>IFERROR(IF(VALUE('01_raw_data'!R691)&gt;0,VALUE('01_raw_data'!R691),"Check"),"Check")</f>
        <v>90000</v>
      </c>
      <c r="T688" s="19">
        <f>IFERROR(IF(VALUE('01_raw_data'!S691)&gt;0, VALUE('01_raw_data'!S691), "Check"), "Check")</f>
        <v>8100</v>
      </c>
      <c r="U688">
        <f>IFERROR(VLOOKUP(UPPER(TRIM('01_raw_data'!T691)),'07_performance_master'!$A$5:$B$14,2,FALSE),"Check")</f>
        <v>4</v>
      </c>
      <c r="V688">
        <f>IFERROR(IF(VALUE('01_raw_data'!U691)&gt;0,VALUE('01_raw_data'!U691),"Check"),"Check")</f>
        <v>30</v>
      </c>
      <c r="W688">
        <f>IFERROR(IF(VALUE('01_raw_data'!V691)&gt;=0, VALUE('01_raw_data'!V691), "Check"), "Check")</f>
        <v>19</v>
      </c>
      <c r="X688">
        <f>IFERROR(IF(VALUE('01_raw_data'!W691)&gt;=0, VALUE('01_raw_data'!W691),"Check"), "Check")</f>
        <v>25</v>
      </c>
      <c r="Y688">
        <f>IFERROR(IF(AND(VALUE('01_raw_data'!X691)&gt;=0, VALUE('01_raw_data'!X691)&lt;=100), VALUE('01_raw_data'!X691), "Check"), "Check")</f>
        <v>61</v>
      </c>
      <c r="Z688" t="str">
        <f>IFERROR(IF(OR(UPPER(TRIM('01_raw_data'!Y691))="YES", UPPER(TRIM('01_raw_data'!Y691))="PROMOTED"),"Promoted", IF(OR(UPPER(TRIM('01_raw_data'!Y691))="NO",UPPER(TRIM('01_raw_data'!Y691))="NOT PROMOTED"), "Not Promoted", "Check")),"Check")</f>
        <v>Not Promoted</v>
      </c>
      <c r="AA688" t="str">
        <f>IFERROR(PROPER(TRIM('01_raw_data'!Z691)), "")</f>
        <v>Phd</v>
      </c>
      <c r="AB688" t="str">
        <f>IFERROR(PROPER(TRIM('01_raw_data'!AA691)),"")</f>
        <v>Indeed</v>
      </c>
      <c r="AC688" t="str">
        <f>IFERROR(IF(UPPER(TRIM('01_raw_data'!AB691))="HYBRID","Hybrid",IF(OR(UPPER(TRIM('01_raw_data'!AB691))="REMOTE",UPPER(TRIM('01_raw_data'!AB691))="WFH",UPPER(TRIM('01_raw_data'!AB691))="WORK FROM HOME"),"Remote",IF(OR(UPPER(TRIM('01_raw_data'!AB691))="ONSITE",UPPER(TRIM('01_raw_data'!AB691))="ON-SITE",UPPER(TRIM('01_raw_data'!AB691))="OFFICE"),"Office"))),"Check")</f>
        <v>Hybrid</v>
      </c>
      <c r="AD688" t="str">
        <f>IFERROR(VLOOKUP(UPPER(TRIM('01_raw_data'!AC691)),'09_cost_center'!$A$5:$E$19,1,FALSE), "Check")</f>
        <v>EU-CC301</v>
      </c>
      <c r="AE688" t="str">
        <f>IFERROR(IF(OR(UPPER(TRIM('01_raw_data'!AD691))="CONTRACT", UPPER(TRIM('01_raw_data'!AD691))="CONTRACTOR"), "Contract", IF(OR(PROPER(TRIM('01_raw_data'!AD691))="FTE", UPPER(TRIM('01_raw_data'!AD691))="FULL TIME", UPPER(TRIM('01_raw_data'!AD691))="FULL-TIME"), "Full Time", IF(OR(UPPER(TRIM('01_raw_data'!AD691))="INTERN", UPPER(TRIM('01_raw_data'!AD691))="INTERNSHIP"), "Intern", IF(OR(UPPER(TRIM('01_raw_data'!AD691))="PART TIME", UPPER(TRIM('01_raw_data'!AD691))="PART-TIME"), "Part Time")))), "Check")</f>
        <v>Full Time</v>
      </c>
      <c r="AF688">
        <f>IFERROR(IF(AND(VALUE('01_raw_data'!AE691)&gt;=0,VALUE('01_raw_data'!AE691)&lt;=100), VALUE('01_raw_data'!AE691), "Check"), "Check")</f>
        <v>64.8</v>
      </c>
    </row>
    <row r="689" spans="1:32" x14ac:dyDescent="0.2">
      <c r="A689" t="str">
        <f>"E"&amp;TEXT(VALUE(SUBSTITUTE(UPPER(TRIM('01_raw_data'!A692)),"E","")),"0000")</f>
        <v>E0688</v>
      </c>
      <c r="B689" t="str">
        <f>IF('01_raw_data'!B692="", "", PROPER(TRIM('01_raw_data'!B692)))</f>
        <v>Noah Larsson</v>
      </c>
      <c r="C689" t="str">
        <f>_xlfn.XLOOKUP(PROPER(TRIM('01_raw_data'!C692)),'03_lookups'!$A$4:$A$9,'03_lookups'!$B$4:$B$9,"Needs Review")</f>
        <v>Male</v>
      </c>
      <c r="D689">
        <f>VALUE('01_raw_data'!D692)</f>
        <v>45</v>
      </c>
      <c r="E689" s="17">
        <f>IF(OR('01_raw_data'!E692="", LOWER(TRIM('01_raw_data'!E692))="not available"), "Missing", '01_raw_data'!E692)</f>
        <v>29572</v>
      </c>
      <c r="F689" t="str">
        <f t="shared" si="10"/>
        <v>Valid</v>
      </c>
      <c r="G689" t="str">
        <f>_xlfn.XLOOKUP(UPPER(TRIM('01_raw_data'!F692)),'04_departments'!A692:A747,'04_departments'!C692:C747,"Needs Review")</f>
        <v>Needs Review</v>
      </c>
      <c r="H689" t="str">
        <f>_xlfn.XLOOKUP('01_clean_data'!G689, '04_departments'!$C$5:$C$60,'04_departments'!$D$5:$D$60,"Needs Review")</f>
        <v>Needs Review</v>
      </c>
      <c r="I689" t="str">
        <f>PROPER(TRIM('01_raw_data'!H692))</f>
        <v>It Support Analyst</v>
      </c>
      <c r="J689" t="str">
        <f>IFERROR(UPPER('01_raw_data'!I692), "")</f>
        <v xml:space="preserve"> L4 </v>
      </c>
      <c r="K689" t="str">
        <f>IFERROR(UPPER('01_raw_data'!J692), "")</f>
        <v>M009</v>
      </c>
      <c r="L689" t="str">
        <f>IFERROR(VLOOKUP(K689,'05_manager_mapping'!$A$5:$B$64,2), "Missing")</f>
        <v>Maja Nilsson</v>
      </c>
      <c r="M689" t="str">
        <f>IFERROR(_xlfn.XLOOKUP('01_raw_data'!L692,'06_location_master'!$B$5:$B$60,'06_location_master'!$C$5:$C$60), "Missing Location")</f>
        <v>Missing Location</v>
      </c>
      <c r="N689" t="str">
        <f>IFERROR(_xlfn.XLOOKUP(M689,'06_location_master'!$C$5:$C$60,'06_location_master'!$D$5:$D$60), "Missing Country")</f>
        <v>Missing Country</v>
      </c>
      <c r="O689" t="str">
        <f>IFERROR(_xlfn.XLOOKUP(M689,'06_location_master'!$C$5:$C$60,'06_location_master'!$E$5:$E$60), "Missing State")</f>
        <v>Missing State</v>
      </c>
      <c r="P689" s="17">
        <f>IFERROR(--'01_raw_data'!O692,"Missing Date")</f>
        <v>43788</v>
      </c>
      <c r="Q689" s="17" t="str">
        <f>IF(TRIM('01_raw_data'!P692)="","", IFERROR('01_raw_data'!P692, "check"))</f>
        <v/>
      </c>
      <c r="R689" t="str">
        <f>IFERROR(IF(OR(UPPER(TRIM('01_raw_data'!Q692))="A",UPPER(TRIM('01_raw_data'!Q692)="ACTVE"),UPPER(TRIM('01_raw_data'!Q692))="ACTIVE"), "Active", IF(OR(UPPER(TRIM('01_raw_data'!Q692)="INACTIVE"),UPPER(TRIM('01_raw_data'!Q692))="INACTVE"),"Inactive",IF(OR(UPPER(TRIM('01_raw_data'!Q692))="EXITED"), "Exited", IF(OR(UPPER(TRIM('01_raw_data'!Q692))="TERMINATED"), "Terminated", IF(OR(UPPER(TRIM('01_raw_data'!Q692))="LEFT"),"Left",IF(OR(UPPER(TRIM('01_raw_data'!Q692))="RESIGNED"),"Resigned")))))),"Check")</f>
        <v>Active</v>
      </c>
      <c r="S689" s="19">
        <f>IFERROR(IF(VALUE('01_raw_data'!R692)&gt;0,VALUE('01_raw_data'!R692),"Check"),"Check")</f>
        <v>64000</v>
      </c>
      <c r="T689" s="19">
        <f>IFERROR(IF(VALUE('01_raw_data'!S692)&gt;0, VALUE('01_raw_data'!S692), "Check"), "Check")</f>
        <v>5800</v>
      </c>
      <c r="U689">
        <f>IFERROR(VLOOKUP(UPPER(TRIM('01_raw_data'!T692)),'07_performance_master'!$A$5:$B$14,2,FALSE),"Check")</f>
        <v>4</v>
      </c>
      <c r="V689">
        <f>IFERROR(IF(VALUE('01_raw_data'!U692)&gt;0,VALUE('01_raw_data'!U692),"Check"),"Check")</f>
        <v>21</v>
      </c>
      <c r="W689">
        <f>IFERROR(IF(VALUE('01_raw_data'!V692)&gt;=0, VALUE('01_raw_data'!V692), "Check"), "Check")</f>
        <v>15</v>
      </c>
      <c r="X689">
        <f>IFERROR(IF(VALUE('01_raw_data'!W692)&gt;=0, VALUE('01_raw_data'!W692),"Check"), "Check")</f>
        <v>31</v>
      </c>
      <c r="Y689">
        <f>IFERROR(IF(AND(VALUE('01_raw_data'!X692)&gt;=0, VALUE('01_raw_data'!X692)&lt;=100), VALUE('01_raw_data'!X692), "Check"), "Check")</f>
        <v>85</v>
      </c>
      <c r="Z689" t="str">
        <f>IFERROR(IF(OR(UPPER(TRIM('01_raw_data'!Y692))="YES", UPPER(TRIM('01_raw_data'!Y692))="PROMOTED"),"Promoted", IF(OR(UPPER(TRIM('01_raw_data'!Y692))="NO",UPPER(TRIM('01_raw_data'!Y692))="NOT PROMOTED"), "Not Promoted", "Check")),"Check")</f>
        <v>Promoted</v>
      </c>
      <c r="AA689" t="str">
        <f>IFERROR(PROPER(TRIM('01_raw_data'!Z692)), "")</f>
        <v>Bachelor'S</v>
      </c>
      <c r="AB689" t="str">
        <f>IFERROR(PROPER(TRIM('01_raw_data'!AA692)),"")</f>
        <v>Company Careers Page</v>
      </c>
      <c r="AC689" t="str">
        <f>IFERROR(IF(UPPER(TRIM('01_raw_data'!AB692))="HYBRID","Hybrid",IF(OR(UPPER(TRIM('01_raw_data'!AB692))="REMOTE",UPPER(TRIM('01_raw_data'!AB692))="WFH",UPPER(TRIM('01_raw_data'!AB692))="WORK FROM HOME"),"Remote",IF(OR(UPPER(TRIM('01_raw_data'!AB692))="ONSITE",UPPER(TRIM('01_raw_data'!AB692))="ON-SITE",UPPER(TRIM('01_raw_data'!AB692))="OFFICE"),"Office"))),"Check")</f>
        <v>Remote</v>
      </c>
      <c r="AD689" t="str">
        <f>IFERROR(VLOOKUP(UPPER(TRIM('01_raw_data'!AC692)),'09_cost_center'!$A$5:$E$19,1,FALSE), "Check")</f>
        <v>EU-CC104</v>
      </c>
      <c r="AE689" t="str">
        <f>IFERROR(IF(OR(UPPER(TRIM('01_raw_data'!AD692))="CONTRACT", UPPER(TRIM('01_raw_data'!AD692))="CONTRACTOR"), "Contract", IF(OR(PROPER(TRIM('01_raw_data'!AD692))="FTE", UPPER(TRIM('01_raw_data'!AD692))="FULL TIME", UPPER(TRIM('01_raw_data'!AD692))="FULL-TIME"), "Full Time", IF(OR(UPPER(TRIM('01_raw_data'!AD692))="INTERN", UPPER(TRIM('01_raw_data'!AD692))="INTERNSHIP"), "Intern", IF(OR(UPPER(TRIM('01_raw_data'!AD692))="PART TIME", UPPER(TRIM('01_raw_data'!AD692))="PART-TIME"), "Part Time")))), "Check")</f>
        <v>Full Time</v>
      </c>
      <c r="AF689">
        <f>IFERROR(IF(AND(VALUE('01_raw_data'!AE692)&gt;=0,VALUE('01_raw_data'!AE692)&lt;=100), VALUE('01_raw_data'!AE692), "Check"), "Check")</f>
        <v>71</v>
      </c>
    </row>
    <row r="690" spans="1:32" x14ac:dyDescent="0.2">
      <c r="A690" t="str">
        <f>"E"&amp;TEXT(VALUE(SUBSTITUTE(UPPER(TRIM('01_raw_data'!A693)),"E","")),"0000")</f>
        <v>E0689</v>
      </c>
      <c r="B690" t="str">
        <f>IF('01_raw_data'!B693="", "", PROPER(TRIM('01_raw_data'!B693)))</f>
        <v>Sara Lewandowski</v>
      </c>
      <c r="C690" t="str">
        <f>_xlfn.XLOOKUP(PROPER(TRIM('01_raw_data'!C693)),'03_lookups'!$A$4:$A$9,'03_lookups'!$B$4:$B$9,"Needs Review")</f>
        <v>Male</v>
      </c>
      <c r="D690">
        <f>VALUE('01_raw_data'!D693)</f>
        <v>30</v>
      </c>
      <c r="E690" s="17">
        <f>IF(OR('01_raw_data'!E693="", LOWER(TRIM('01_raw_data'!E693))="not available"), "Missing", '01_raw_data'!E693)</f>
        <v>35122</v>
      </c>
      <c r="F690" t="str">
        <f t="shared" si="10"/>
        <v>Valid</v>
      </c>
      <c r="G690" t="str">
        <f>_xlfn.XLOOKUP(UPPER(TRIM('01_raw_data'!F693)),'04_departments'!A693:A748,'04_departments'!C693:C748,"Needs Review")</f>
        <v>Needs Review</v>
      </c>
      <c r="H690" t="str">
        <f>_xlfn.XLOOKUP('01_clean_data'!G690, '04_departments'!$C$5:$C$60,'04_departments'!$D$5:$D$60,"Needs Review")</f>
        <v>Needs Review</v>
      </c>
      <c r="I690" t="str">
        <f>PROPER(TRIM('01_raw_data'!H693))</f>
        <v>Operations Analyst</v>
      </c>
      <c r="J690" t="str">
        <f>IFERROR(UPPER('01_raw_data'!I693), "")</f>
        <v>L2</v>
      </c>
      <c r="K690" t="str">
        <f>IFERROR(UPPER('01_raw_data'!J693), "")</f>
        <v>M042</v>
      </c>
      <c r="L690" t="str">
        <f>IFERROR(VLOOKUP(K690,'05_manager_mapping'!$A$5:$B$64,2), "Missing")</f>
        <v>Paul Schneider</v>
      </c>
      <c r="M690" t="str">
        <f>IFERROR(_xlfn.XLOOKUP('01_raw_data'!L693,'06_location_master'!$B$5:$B$60,'06_location_master'!$C$5:$C$60), "Missing Location")</f>
        <v>Krakow</v>
      </c>
      <c r="N690" t="str">
        <f>IFERROR(_xlfn.XLOOKUP(M690,'06_location_master'!$C$5:$C$60,'06_location_master'!$D$5:$D$60), "Missing Country")</f>
        <v>Poland</v>
      </c>
      <c r="O690" t="str">
        <f>IFERROR(_xlfn.XLOOKUP(M690,'06_location_master'!$C$5:$C$60,'06_location_master'!$E$5:$E$60), "Missing State")</f>
        <v>Lesser Poland</v>
      </c>
      <c r="P690" s="17">
        <f>IFERROR(--'01_raw_data'!O693,"Missing Date")</f>
        <v>42218</v>
      </c>
      <c r="Q690" s="17" t="str">
        <f>IF(TRIM('01_raw_data'!P693)="","", IFERROR('01_raw_data'!P693, "check"))</f>
        <v/>
      </c>
      <c r="R690" t="str">
        <f>IFERROR(IF(OR(UPPER(TRIM('01_raw_data'!Q693))="A",UPPER(TRIM('01_raw_data'!Q693)="ACTVE"),UPPER(TRIM('01_raw_data'!Q693))="ACTIVE"), "Active", IF(OR(UPPER(TRIM('01_raw_data'!Q693)="INACTIVE"),UPPER(TRIM('01_raw_data'!Q693))="INACTVE"),"Inactive",IF(OR(UPPER(TRIM('01_raw_data'!Q693))="EXITED"), "Exited", IF(OR(UPPER(TRIM('01_raw_data'!Q693))="TERMINATED"), "Terminated", IF(OR(UPPER(TRIM('01_raw_data'!Q693))="LEFT"),"Left",IF(OR(UPPER(TRIM('01_raw_data'!Q693))="RESIGNED"),"Resigned")))))),"Check")</f>
        <v>Active</v>
      </c>
      <c r="S690" s="19">
        <f>IFERROR(IF(VALUE('01_raw_data'!R693)&gt;0,VALUE('01_raw_data'!R693),"Check"),"Check")</f>
        <v>37000</v>
      </c>
      <c r="T690" s="19">
        <f>IFERROR(IF(VALUE('01_raw_data'!S693)&gt;0, VALUE('01_raw_data'!S693), "Check"), "Check")</f>
        <v>700</v>
      </c>
      <c r="U690">
        <f>IFERROR(VLOOKUP(UPPER(TRIM('01_raw_data'!T693)),'07_performance_master'!$A$5:$B$14,2,FALSE),"Check")</f>
        <v>2</v>
      </c>
      <c r="V690">
        <f>IFERROR(IF(VALUE('01_raw_data'!U693)&gt;0,VALUE('01_raw_data'!U693),"Check"),"Check")</f>
        <v>25</v>
      </c>
      <c r="W690">
        <f>IFERROR(IF(VALUE('01_raw_data'!V693)&gt;=0, VALUE('01_raw_data'!V693), "Check"), "Check")</f>
        <v>23</v>
      </c>
      <c r="X690">
        <f>IFERROR(IF(VALUE('01_raw_data'!W693)&gt;=0, VALUE('01_raw_data'!W693),"Check"), "Check")</f>
        <v>23</v>
      </c>
      <c r="Y690">
        <f>IFERROR(IF(AND(VALUE('01_raw_data'!X693)&gt;=0, VALUE('01_raw_data'!X693)&lt;=100), VALUE('01_raw_data'!X693), "Check"), "Check")</f>
        <v>62</v>
      </c>
      <c r="Z690" t="str">
        <f>IFERROR(IF(OR(UPPER(TRIM('01_raw_data'!Y693))="YES", UPPER(TRIM('01_raw_data'!Y693))="PROMOTED"),"Promoted", IF(OR(UPPER(TRIM('01_raw_data'!Y693))="NO",UPPER(TRIM('01_raw_data'!Y693))="NOT PROMOTED"), "Not Promoted", "Check")),"Check")</f>
        <v>Not Promoted</v>
      </c>
      <c r="AA690" t="str">
        <f>IFERROR(PROPER(TRIM('01_raw_data'!Z693)), "")</f>
        <v>Diploma</v>
      </c>
      <c r="AB690" t="str">
        <f>IFERROR(PROPER(TRIM('01_raw_data'!AA693)),"")</f>
        <v>Employee Referral</v>
      </c>
      <c r="AC690" t="str">
        <f>IFERROR(IF(UPPER(TRIM('01_raw_data'!AB693))="HYBRID","Hybrid",IF(OR(UPPER(TRIM('01_raw_data'!AB693))="REMOTE",UPPER(TRIM('01_raw_data'!AB693))="WFH",UPPER(TRIM('01_raw_data'!AB693))="WORK FROM HOME"),"Remote",IF(OR(UPPER(TRIM('01_raw_data'!AB693))="ONSITE",UPPER(TRIM('01_raw_data'!AB693))="ON-SITE",UPPER(TRIM('01_raw_data'!AB693))="OFFICE"),"Office"))),"Check")</f>
        <v>Hybrid</v>
      </c>
      <c r="AD690" t="str">
        <f>IFERROR(VLOOKUP(UPPER(TRIM('01_raw_data'!AC693)),'09_cost_center'!$A$5:$E$19,1,FALSE), "Check")</f>
        <v>EU-CC401</v>
      </c>
      <c r="AE690" t="str">
        <f>IFERROR(IF(OR(UPPER(TRIM('01_raw_data'!AD693))="CONTRACT", UPPER(TRIM('01_raw_data'!AD693))="CONTRACTOR"), "Contract", IF(OR(PROPER(TRIM('01_raw_data'!AD693))="FTE", UPPER(TRIM('01_raw_data'!AD693))="FULL TIME", UPPER(TRIM('01_raw_data'!AD693))="FULL-TIME"), "Full Time", IF(OR(UPPER(TRIM('01_raw_data'!AD693))="INTERN", UPPER(TRIM('01_raw_data'!AD693))="INTERNSHIP"), "Intern", IF(OR(UPPER(TRIM('01_raw_data'!AD693))="PART TIME", UPPER(TRIM('01_raw_data'!AD693))="PART-TIME"), "Part Time")))), "Check")</f>
        <v>Contract</v>
      </c>
      <c r="AF690">
        <f>IFERROR(IF(AND(VALUE('01_raw_data'!AE693)&gt;=0,VALUE('01_raw_data'!AE693)&lt;=100), VALUE('01_raw_data'!AE693), "Check"), "Check")</f>
        <v>46</v>
      </c>
    </row>
    <row r="691" spans="1:32" x14ac:dyDescent="0.2">
      <c r="A691" t="str">
        <f>"E"&amp;TEXT(VALUE(SUBSTITUTE(UPPER(TRIM('01_raw_data'!A694)),"E","")),"0000")</f>
        <v>E0690</v>
      </c>
      <c r="B691" t="str">
        <f>IF('01_raw_data'!B694="", "", PROPER(TRIM('01_raw_data'!B694)))</f>
        <v>Thomas Ferrari</v>
      </c>
      <c r="C691" t="str">
        <f>_xlfn.XLOOKUP(PROPER(TRIM('01_raw_data'!C694)),'03_lookups'!$A$4:$A$9,'03_lookups'!$B$4:$B$9,"Needs Review")</f>
        <v>Male</v>
      </c>
      <c r="D691">
        <f>VALUE('01_raw_data'!D694)</f>
        <v>30</v>
      </c>
      <c r="E691" s="17">
        <f>IF(OR('01_raw_data'!E694="", LOWER(TRIM('01_raw_data'!E694))="not available"), "Missing", '01_raw_data'!E694)</f>
        <v>35086</v>
      </c>
      <c r="F691" t="str">
        <f t="shared" si="10"/>
        <v>Valid</v>
      </c>
      <c r="G691" t="str">
        <f>_xlfn.XLOOKUP(UPPER(TRIM('01_raw_data'!F694)),'04_departments'!A694:A749,'04_departments'!C694:C749,"Needs Review")</f>
        <v>Needs Review</v>
      </c>
      <c r="H691" t="str">
        <f>_xlfn.XLOOKUP('01_clean_data'!G691, '04_departments'!$C$5:$C$60,'04_departments'!$D$5:$D$60,"Needs Review")</f>
        <v>Needs Review</v>
      </c>
      <c r="I691" t="str">
        <f>PROPER(TRIM('01_raw_data'!H694))</f>
        <v>Customer Success Manager</v>
      </c>
      <c r="J691" t="str">
        <f>IFERROR(UPPER('01_raw_data'!I694), "")</f>
        <v>L6</v>
      </c>
      <c r="K691" t="str">
        <f>IFERROR(UPPER('01_raw_data'!J694), "")</f>
        <v>M050</v>
      </c>
      <c r="L691" t="str">
        <f>IFERROR(VLOOKUP(K691,'05_manager_mapping'!$A$5:$B$64,2), "Missing")</f>
        <v>Louis Szymanski</v>
      </c>
      <c r="M691" t="str">
        <f>IFERROR(_xlfn.XLOOKUP('01_raw_data'!L694,'06_location_master'!$B$5:$B$60,'06_location_master'!$C$5:$C$60), "Missing Location")</f>
        <v>Hamburg</v>
      </c>
      <c r="N691" t="str">
        <f>IFERROR(_xlfn.XLOOKUP(M691,'06_location_master'!$C$5:$C$60,'06_location_master'!$D$5:$D$60), "Missing Country")</f>
        <v>Germany</v>
      </c>
      <c r="O691" t="str">
        <f>IFERROR(_xlfn.XLOOKUP(M691,'06_location_master'!$C$5:$C$60,'06_location_master'!$E$5:$E$60), "Missing State")</f>
        <v>Hamburg</v>
      </c>
      <c r="P691" s="17">
        <f>IFERROR(--'01_raw_data'!O694,"Missing Date")</f>
        <v>45743</v>
      </c>
      <c r="Q691" s="17" t="str">
        <f>IF(TRIM('01_raw_data'!P694)="","", IFERROR('01_raw_data'!P694, "check"))</f>
        <v/>
      </c>
      <c r="R691" t="str">
        <f>IFERROR(IF(OR(UPPER(TRIM('01_raw_data'!Q694))="A",UPPER(TRIM('01_raw_data'!Q694)="ACTVE"),UPPER(TRIM('01_raw_data'!Q694))="ACTIVE"), "Active", IF(OR(UPPER(TRIM('01_raw_data'!Q694)="INACTIVE"),UPPER(TRIM('01_raw_data'!Q694))="INACTVE"),"Inactive",IF(OR(UPPER(TRIM('01_raw_data'!Q694))="EXITED"), "Exited", IF(OR(UPPER(TRIM('01_raw_data'!Q694))="TERMINATED"), "Terminated", IF(OR(UPPER(TRIM('01_raw_data'!Q694))="LEFT"),"Left",IF(OR(UPPER(TRIM('01_raw_data'!Q694))="RESIGNED"),"Resigned")))))),"Check")</f>
        <v>Active</v>
      </c>
      <c r="S691" s="19">
        <f>IFERROR(IF(VALUE('01_raw_data'!R694)&gt;0,VALUE('01_raw_data'!R694),"Check"),"Check")</f>
        <v>184000</v>
      </c>
      <c r="T691" s="19">
        <f>IFERROR(IF(VALUE('01_raw_data'!S694)&gt;0, VALUE('01_raw_data'!S694), "Check"), "Check")</f>
        <v>1800</v>
      </c>
      <c r="U691">
        <f>IFERROR(VLOOKUP(UPPER(TRIM('01_raw_data'!T694)),'07_performance_master'!$A$5:$B$14,2,FALSE),"Check")</f>
        <v>1</v>
      </c>
      <c r="V691">
        <f>IFERROR(IF(VALUE('01_raw_data'!U694)&gt;0,VALUE('01_raw_data'!U694),"Check"),"Check")</f>
        <v>16</v>
      </c>
      <c r="W691">
        <f>IFERROR(IF(VALUE('01_raw_data'!V694)&gt;=0, VALUE('01_raw_data'!V694), "Check"), "Check")</f>
        <v>1</v>
      </c>
      <c r="X691">
        <f>IFERROR(IF(VALUE('01_raw_data'!W694)&gt;=0, VALUE('01_raw_data'!W694),"Check"), "Check")</f>
        <v>15</v>
      </c>
      <c r="Y691">
        <f>IFERROR(IF(AND(VALUE('01_raw_data'!X694)&gt;=0, VALUE('01_raw_data'!X694)&lt;=100), VALUE('01_raw_data'!X694), "Check"), "Check")</f>
        <v>52</v>
      </c>
      <c r="Z691" t="str">
        <f>IFERROR(IF(OR(UPPER(TRIM('01_raw_data'!Y694))="YES", UPPER(TRIM('01_raw_data'!Y694))="PROMOTED"),"Promoted", IF(OR(UPPER(TRIM('01_raw_data'!Y694))="NO",UPPER(TRIM('01_raw_data'!Y694))="NOT PROMOTED"), "Not Promoted", "Check")),"Check")</f>
        <v>Not Promoted</v>
      </c>
      <c r="AA691" t="str">
        <f>IFERROR(PROPER(TRIM('01_raw_data'!Z694)), "")</f>
        <v>High School</v>
      </c>
      <c r="AB691" t="str">
        <f>IFERROR(PROPER(TRIM('01_raw_data'!AA694)),"")</f>
        <v>Agency</v>
      </c>
      <c r="AC691" t="str">
        <f>IFERROR(IF(UPPER(TRIM('01_raw_data'!AB694))="HYBRID","Hybrid",IF(OR(UPPER(TRIM('01_raw_data'!AB694))="REMOTE",UPPER(TRIM('01_raw_data'!AB694))="WFH",UPPER(TRIM('01_raw_data'!AB694))="WORK FROM HOME"),"Remote",IF(OR(UPPER(TRIM('01_raw_data'!AB694))="ONSITE",UPPER(TRIM('01_raw_data'!AB694))="ON-SITE",UPPER(TRIM('01_raw_data'!AB694))="OFFICE"),"Office"))),"Check")</f>
        <v>Remote</v>
      </c>
      <c r="AD691" t="str">
        <f>IFERROR(VLOOKUP(UPPER(TRIM('01_raw_data'!AC694)),'09_cost_center'!$A$5:$E$19,1,FALSE), "Check")</f>
        <v>EU-CC202</v>
      </c>
      <c r="AE691" t="str">
        <f>IFERROR(IF(OR(UPPER(TRIM('01_raw_data'!AD694))="CONTRACT", UPPER(TRIM('01_raw_data'!AD694))="CONTRACTOR"), "Contract", IF(OR(PROPER(TRIM('01_raw_data'!AD694))="FTE", UPPER(TRIM('01_raw_data'!AD694))="FULL TIME", UPPER(TRIM('01_raw_data'!AD694))="FULL-TIME"), "Full Time", IF(OR(UPPER(TRIM('01_raw_data'!AD694))="INTERN", UPPER(TRIM('01_raw_data'!AD694))="INTERNSHIP"), "Intern", IF(OR(UPPER(TRIM('01_raw_data'!AD694))="PART TIME", UPPER(TRIM('01_raw_data'!AD694))="PART-TIME"), "Part Time")))), "Check")</f>
        <v>Full Time</v>
      </c>
      <c r="AF691">
        <f>IFERROR(IF(AND(VALUE('01_raw_data'!AE694)&gt;=0,VALUE('01_raw_data'!AE694)&lt;=100), VALUE('01_raw_data'!AE694), "Check"), "Check")</f>
        <v>33.700000000000003</v>
      </c>
    </row>
    <row r="692" spans="1:32" x14ac:dyDescent="0.2">
      <c r="A692" t="str">
        <f>"E"&amp;TEXT(VALUE(SUBSTITUTE(UPPER(TRIM('01_raw_data'!A695)),"E","")),"0000")</f>
        <v>E0691</v>
      </c>
      <c r="B692" t="str">
        <f>IF('01_raw_data'!B695="", "", PROPER(TRIM('01_raw_data'!B695)))</f>
        <v>Manuel Karlsson</v>
      </c>
      <c r="C692" t="str">
        <f>_xlfn.XLOOKUP(PROPER(TRIM('01_raw_data'!C695)),'03_lookups'!$A$4:$A$9,'03_lookups'!$B$4:$B$9,"Needs Review")</f>
        <v>Female</v>
      </c>
      <c r="D692">
        <f>VALUE('01_raw_data'!D695)</f>
        <v>50</v>
      </c>
      <c r="E692" s="17">
        <f>IF(OR('01_raw_data'!E695="", LOWER(TRIM('01_raw_data'!E695))="not available"), "Missing", '01_raw_data'!E695)</f>
        <v>27737</v>
      </c>
      <c r="F692" t="str">
        <f t="shared" si="10"/>
        <v>Valid</v>
      </c>
      <c r="G692" t="str">
        <f>_xlfn.XLOOKUP(UPPER(TRIM('01_raw_data'!F695)),'04_departments'!A695:A750,'04_departments'!C695:C750,"Needs Review")</f>
        <v>Needs Review</v>
      </c>
      <c r="H692" t="str">
        <f>_xlfn.XLOOKUP('01_clean_data'!G692, '04_departments'!$C$5:$C$60,'04_departments'!$D$5:$D$60,"Needs Review")</f>
        <v>Needs Review</v>
      </c>
      <c r="I692" t="str">
        <f>PROPER(TRIM('01_raw_data'!H695))</f>
        <v>Regional Sales Manager</v>
      </c>
      <c r="J692" t="str">
        <f>IFERROR(UPPER('01_raw_data'!I695), "")</f>
        <v xml:space="preserve"> L4 </v>
      </c>
      <c r="K692" t="str">
        <f>IFERROR(UPPER('01_raw_data'!J695), "")</f>
        <v>M004</v>
      </c>
      <c r="L692" t="str">
        <f>IFERROR(VLOOKUP(K692,'05_manager_mapping'!$A$5:$B$64,2), "Missing")</f>
        <v>Giovanni Leroy</v>
      </c>
      <c r="M692" t="str">
        <f>IFERROR(_xlfn.XLOOKUP('01_raw_data'!L695,'06_location_master'!$B$5:$B$60,'06_location_master'!$C$5:$C$60), "Missing Location")</f>
        <v>Frankfurt</v>
      </c>
      <c r="N692" t="str">
        <f>IFERROR(_xlfn.XLOOKUP(M692,'06_location_master'!$C$5:$C$60,'06_location_master'!$D$5:$D$60), "Missing Country")</f>
        <v>Germany</v>
      </c>
      <c r="O692" t="str">
        <f>IFERROR(_xlfn.XLOOKUP(M692,'06_location_master'!$C$5:$C$60,'06_location_master'!$E$5:$E$60), "Missing State")</f>
        <v>Hesse</v>
      </c>
      <c r="P692" s="17">
        <f>IFERROR(--'01_raw_data'!O695,"Missing Date")</f>
        <v>44724</v>
      </c>
      <c r="Q692" s="17" t="str">
        <f>IF(TRIM('01_raw_data'!P695)="","", IFERROR('01_raw_data'!P695, "check"))</f>
        <v/>
      </c>
      <c r="R692" t="str">
        <f>IFERROR(IF(OR(UPPER(TRIM('01_raw_data'!Q695))="A",UPPER(TRIM('01_raw_data'!Q695)="ACTVE"),UPPER(TRIM('01_raw_data'!Q695))="ACTIVE"), "Active", IF(OR(UPPER(TRIM('01_raw_data'!Q695)="INACTIVE"),UPPER(TRIM('01_raw_data'!Q695))="INACTVE"),"Inactive",IF(OR(UPPER(TRIM('01_raw_data'!Q695))="EXITED"), "Exited", IF(OR(UPPER(TRIM('01_raw_data'!Q695))="TERMINATED"), "Terminated", IF(OR(UPPER(TRIM('01_raw_data'!Q695))="LEFT"),"Left",IF(OR(UPPER(TRIM('01_raw_data'!Q695))="RESIGNED"),"Resigned")))))),"Check")</f>
        <v>Active</v>
      </c>
      <c r="S692" s="19">
        <f>IFERROR(IF(VALUE('01_raw_data'!R695)&gt;0,VALUE('01_raw_data'!R695),"Check"),"Check")</f>
        <v>121000</v>
      </c>
      <c r="T692" s="19">
        <f>IFERROR(IF(VALUE('01_raw_data'!S695)&gt;0, VALUE('01_raw_data'!S695), "Check"), "Check")</f>
        <v>16900</v>
      </c>
      <c r="U692">
        <f>IFERROR(VLOOKUP(UPPER(TRIM('01_raw_data'!T695)),'07_performance_master'!$A$5:$B$14,2,FALSE),"Check")</f>
        <v>5</v>
      </c>
      <c r="V692">
        <f>IFERROR(IF(VALUE('01_raw_data'!U695)&gt;0,VALUE('01_raw_data'!U695),"Check"),"Check")</f>
        <v>23</v>
      </c>
      <c r="W692">
        <f>IFERROR(IF(VALUE('01_raw_data'!V695)&gt;=0, VALUE('01_raw_data'!V695), "Check"), "Check")</f>
        <v>28</v>
      </c>
      <c r="X692">
        <f>IFERROR(IF(VALUE('01_raw_data'!W695)&gt;=0, VALUE('01_raw_data'!W695),"Check"), "Check")</f>
        <v>22</v>
      </c>
      <c r="Y692">
        <f>IFERROR(IF(AND(VALUE('01_raw_data'!X695)&gt;=0, VALUE('01_raw_data'!X695)&lt;=100), VALUE('01_raw_data'!X695), "Check"), "Check")</f>
        <v>91</v>
      </c>
      <c r="Z692" t="str">
        <f>IFERROR(IF(OR(UPPER(TRIM('01_raw_data'!Y695))="YES", UPPER(TRIM('01_raw_data'!Y695))="PROMOTED"),"Promoted", IF(OR(UPPER(TRIM('01_raw_data'!Y695))="NO",UPPER(TRIM('01_raw_data'!Y695))="NOT PROMOTED"), "Not Promoted", "Check")),"Check")</f>
        <v>Not Promoted</v>
      </c>
      <c r="AA692" t="str">
        <f>IFERROR(PROPER(TRIM('01_raw_data'!Z695)), "")</f>
        <v>High School</v>
      </c>
      <c r="AB692" t="str">
        <f>IFERROR(PROPER(TRIM('01_raw_data'!AA695)),"")</f>
        <v>Linkedin</v>
      </c>
      <c r="AC692" t="str">
        <f>IFERROR(IF(UPPER(TRIM('01_raw_data'!AB695))="HYBRID","Hybrid",IF(OR(UPPER(TRIM('01_raw_data'!AB695))="REMOTE",UPPER(TRIM('01_raw_data'!AB695))="WFH",UPPER(TRIM('01_raw_data'!AB695))="WORK FROM HOME"),"Remote",IF(OR(UPPER(TRIM('01_raw_data'!AB695))="ONSITE",UPPER(TRIM('01_raw_data'!AB695))="ON-SITE",UPPER(TRIM('01_raw_data'!AB695))="OFFICE"),"Office"))),"Check")</f>
        <v>Hybrid</v>
      </c>
      <c r="AD692" t="str">
        <f>IFERROR(VLOOKUP(UPPER(TRIM('01_raw_data'!AC695)),'09_cost_center'!$A$5:$E$19,1,FALSE), "Check")</f>
        <v>EU-CC201</v>
      </c>
      <c r="AE692" t="str">
        <f>IFERROR(IF(OR(UPPER(TRIM('01_raw_data'!AD695))="CONTRACT", UPPER(TRIM('01_raw_data'!AD695))="CONTRACTOR"), "Contract", IF(OR(PROPER(TRIM('01_raw_data'!AD695))="FTE", UPPER(TRIM('01_raw_data'!AD695))="FULL TIME", UPPER(TRIM('01_raw_data'!AD695))="FULL-TIME"), "Full Time", IF(OR(UPPER(TRIM('01_raw_data'!AD695))="INTERN", UPPER(TRIM('01_raw_data'!AD695))="INTERNSHIP"), "Intern", IF(OR(UPPER(TRIM('01_raw_data'!AD695))="PART TIME", UPPER(TRIM('01_raw_data'!AD695))="PART-TIME"), "Part Time")))), "Check")</f>
        <v>Full Time</v>
      </c>
      <c r="AF692">
        <f>IFERROR(IF(AND(VALUE('01_raw_data'!AE695)&gt;=0,VALUE('01_raw_data'!AE695)&lt;=100), VALUE('01_raw_data'!AE695), "Check"), "Check")</f>
        <v>82.6</v>
      </c>
    </row>
    <row r="693" spans="1:32" x14ac:dyDescent="0.2">
      <c r="A693" t="str">
        <f>"E"&amp;TEXT(VALUE(SUBSTITUTE(UPPER(TRIM('01_raw_data'!A696)),"E","")),"0000")</f>
        <v>E0692</v>
      </c>
      <c r="B693" t="str">
        <f>IF('01_raw_data'!B696="", "", PROPER(TRIM('01_raw_data'!B696)))</f>
        <v>Sofia Meyer</v>
      </c>
      <c r="C693" t="str">
        <f>_xlfn.XLOOKUP(PROPER(TRIM('01_raw_data'!C696)),'03_lookups'!$A$4:$A$9,'03_lookups'!$B$4:$B$9,"Needs Review")</f>
        <v>Male</v>
      </c>
      <c r="D693">
        <f>VALUE('01_raw_data'!D696)</f>
        <v>23</v>
      </c>
      <c r="E693" s="17">
        <f>IF(OR('01_raw_data'!E696="", LOWER(TRIM('01_raw_data'!E696))="not available"), "Missing", '01_raw_data'!E696)</f>
        <v>37575</v>
      </c>
      <c r="F693" t="str">
        <f t="shared" si="10"/>
        <v>Valid</v>
      </c>
      <c r="G693" t="str">
        <f>_xlfn.XLOOKUP(UPPER(TRIM('01_raw_data'!F696)),'04_departments'!A696:A751,'04_departments'!C696:C751,"Needs Review")</f>
        <v>Needs Review</v>
      </c>
      <c r="H693" t="str">
        <f>_xlfn.XLOOKUP('01_clean_data'!G693, '04_departments'!$C$5:$C$60,'04_departments'!$D$5:$D$60,"Needs Review")</f>
        <v>Needs Review</v>
      </c>
      <c r="I693" t="str">
        <f>PROPER(TRIM('01_raw_data'!H696))</f>
        <v>Campaign Manager</v>
      </c>
      <c r="J693" t="str">
        <f>IFERROR(UPPER('01_raw_data'!I696), "")</f>
        <v xml:space="preserve"> L1 </v>
      </c>
      <c r="K693" t="str">
        <f>IFERROR(UPPER('01_raw_data'!J696), "")</f>
        <v>M006</v>
      </c>
      <c r="L693" t="str">
        <f>IFERROR(VLOOKUP(K693,'05_manager_mapping'!$A$5:$B$64,2), "Missing")</f>
        <v>Aleksander Fischer</v>
      </c>
      <c r="M693" t="str">
        <f>IFERROR(_xlfn.XLOOKUP('01_raw_data'!L696,'06_location_master'!$B$5:$B$60,'06_location_master'!$C$5:$C$60), "Missing Location")</f>
        <v>Missing Location</v>
      </c>
      <c r="N693" t="str">
        <f>IFERROR(_xlfn.XLOOKUP(M693,'06_location_master'!$C$5:$C$60,'06_location_master'!$D$5:$D$60), "Missing Country")</f>
        <v>Missing Country</v>
      </c>
      <c r="O693" t="str">
        <f>IFERROR(_xlfn.XLOOKUP(M693,'06_location_master'!$C$5:$C$60,'06_location_master'!$E$5:$E$60), "Missing State")</f>
        <v>Missing State</v>
      </c>
      <c r="P693" s="17">
        <f>IFERROR(--'01_raw_data'!O696,"Missing Date")</f>
        <v>42808</v>
      </c>
      <c r="Q693" s="17" t="str">
        <f>IF(TRIM('01_raw_data'!P696)="","", IFERROR('01_raw_data'!P696, "check"))</f>
        <v/>
      </c>
      <c r="R693" t="str">
        <f>IFERROR(IF(OR(UPPER(TRIM('01_raw_data'!Q696))="A",UPPER(TRIM('01_raw_data'!Q696)="ACTVE"),UPPER(TRIM('01_raw_data'!Q696))="ACTIVE"), "Active", IF(OR(UPPER(TRIM('01_raw_data'!Q696)="INACTIVE"),UPPER(TRIM('01_raw_data'!Q696))="INACTVE"),"Inactive",IF(OR(UPPER(TRIM('01_raw_data'!Q696))="EXITED"), "Exited", IF(OR(UPPER(TRIM('01_raw_data'!Q696))="TERMINATED"), "Terminated", IF(OR(UPPER(TRIM('01_raw_data'!Q696))="LEFT"),"Left",IF(OR(UPPER(TRIM('01_raw_data'!Q696))="RESIGNED"),"Resigned")))))),"Check")</f>
        <v>Active</v>
      </c>
      <c r="S693" s="19">
        <f>IFERROR(IF(VALUE('01_raw_data'!R696)&gt;0,VALUE('01_raw_data'!R696),"Check"),"Check")</f>
        <v>30000</v>
      </c>
      <c r="T693" s="19">
        <f>IFERROR(IF(VALUE('01_raw_data'!S696)&gt;0, VALUE('01_raw_data'!S696), "Check"), "Check")</f>
        <v>1500</v>
      </c>
      <c r="U693">
        <f>IFERROR(VLOOKUP(UPPER(TRIM('01_raw_data'!T696)),'07_performance_master'!$A$5:$B$14,2,FALSE),"Check")</f>
        <v>3</v>
      </c>
      <c r="V693">
        <f>IFERROR(IF(VALUE('01_raw_data'!U696)&gt;0,VALUE('01_raw_data'!U696),"Check"),"Check")</f>
        <v>30</v>
      </c>
      <c r="W693">
        <f>IFERROR(IF(VALUE('01_raw_data'!V696)&gt;=0, VALUE('01_raw_data'!V696), "Check"), "Check")</f>
        <v>5</v>
      </c>
      <c r="X693">
        <f>IFERROR(IF(VALUE('01_raw_data'!W696)&gt;=0, VALUE('01_raw_data'!W696),"Check"), "Check")</f>
        <v>7</v>
      </c>
      <c r="Y693">
        <f>IFERROR(IF(AND(VALUE('01_raw_data'!X696)&gt;=0, VALUE('01_raw_data'!X696)&lt;=100), VALUE('01_raw_data'!X696), "Check"), "Check")</f>
        <v>67</v>
      </c>
      <c r="Z693" t="str">
        <f>IFERROR(IF(OR(UPPER(TRIM('01_raw_data'!Y696))="YES", UPPER(TRIM('01_raw_data'!Y696))="PROMOTED"),"Promoted", IF(OR(UPPER(TRIM('01_raw_data'!Y696))="NO",UPPER(TRIM('01_raw_data'!Y696))="NOT PROMOTED"), "Not Promoted", "Check")),"Check")</f>
        <v>Not Promoted</v>
      </c>
      <c r="AA693" t="str">
        <f>IFERROR(PROPER(TRIM('01_raw_data'!Z696)), "")</f>
        <v>High School</v>
      </c>
      <c r="AB693" t="str">
        <f>IFERROR(PROPER(TRIM('01_raw_data'!AA696)),"")</f>
        <v>Employee Referral</v>
      </c>
      <c r="AC693" t="str">
        <f>IFERROR(IF(UPPER(TRIM('01_raw_data'!AB696))="HYBRID","Hybrid",IF(OR(UPPER(TRIM('01_raw_data'!AB696))="REMOTE",UPPER(TRIM('01_raw_data'!AB696))="WFH",UPPER(TRIM('01_raw_data'!AB696))="WORK FROM HOME"),"Remote",IF(OR(UPPER(TRIM('01_raw_data'!AB696))="ONSITE",UPPER(TRIM('01_raw_data'!AB696))="ON-SITE",UPPER(TRIM('01_raw_data'!AB696))="OFFICE"),"Office"))),"Check")</f>
        <v>Remote</v>
      </c>
      <c r="AD693" t="str">
        <f>IFERROR(VLOOKUP(UPPER(TRIM('01_raw_data'!AC696)),'09_cost_center'!$A$5:$E$19,1,FALSE), "Check")</f>
        <v>EU-CC203</v>
      </c>
      <c r="AE693" t="str">
        <f>IFERROR(IF(OR(UPPER(TRIM('01_raw_data'!AD696))="CONTRACT", UPPER(TRIM('01_raw_data'!AD696))="CONTRACTOR"), "Contract", IF(OR(PROPER(TRIM('01_raw_data'!AD696))="FTE", UPPER(TRIM('01_raw_data'!AD696))="FULL TIME", UPPER(TRIM('01_raw_data'!AD696))="FULL-TIME"), "Full Time", IF(OR(UPPER(TRIM('01_raw_data'!AD696))="INTERN", UPPER(TRIM('01_raw_data'!AD696))="INTERNSHIP"), "Intern", IF(OR(UPPER(TRIM('01_raw_data'!AD696))="PART TIME", UPPER(TRIM('01_raw_data'!AD696))="PART-TIME"), "Part Time")))), "Check")</f>
        <v>Full Time</v>
      </c>
      <c r="AF693">
        <f>IFERROR(IF(AND(VALUE('01_raw_data'!AE696)&gt;=0,VALUE('01_raw_data'!AE696)&lt;=100), VALUE('01_raw_data'!AE696), "Check"), "Check")</f>
        <v>64.5</v>
      </c>
    </row>
    <row r="694" spans="1:32" x14ac:dyDescent="0.2">
      <c r="A694" t="str">
        <f>"E"&amp;TEXT(VALUE(SUBSTITUTE(UPPER(TRIM('01_raw_data'!A697)),"E","")),"0000")</f>
        <v>E0693</v>
      </c>
      <c r="B694" t="str">
        <f>IF('01_raw_data'!B697="", "", PROPER(TRIM('01_raw_data'!B697)))</f>
        <v>Elena Muller</v>
      </c>
      <c r="C694" t="str">
        <f>_xlfn.XLOOKUP(PROPER(TRIM('01_raw_data'!C697)),'03_lookups'!$A$4:$A$9,'03_lookups'!$B$4:$B$9,"Needs Review")</f>
        <v>Male</v>
      </c>
      <c r="D694">
        <f>VALUE('01_raw_data'!D697)</f>
        <v>24</v>
      </c>
      <c r="E694" s="17">
        <f>IF(OR('01_raw_data'!E697="", LOWER(TRIM('01_raw_data'!E697))="not available"), "Missing", '01_raw_data'!E697)</f>
        <v>37212</v>
      </c>
      <c r="F694" t="str">
        <f t="shared" si="10"/>
        <v>Valid</v>
      </c>
      <c r="G694" t="str">
        <f>_xlfn.XLOOKUP(UPPER(TRIM('01_raw_data'!F697)),'04_departments'!A697:A752,'04_departments'!C697:C752,"Needs Review")</f>
        <v>Needs Review</v>
      </c>
      <c r="H694" t="str">
        <f>_xlfn.XLOOKUP('01_clean_data'!G694, '04_departments'!$C$5:$C$60,'04_departments'!$D$5:$D$60,"Needs Review")</f>
        <v>Needs Review</v>
      </c>
      <c r="I694" t="str">
        <f>PROPER(TRIM('01_raw_data'!H697))</f>
        <v>Implementation Consultant</v>
      </c>
      <c r="J694" t="str">
        <f>IFERROR(UPPER('01_raw_data'!I697), "")</f>
        <v>L2</v>
      </c>
      <c r="K694" t="str">
        <f>IFERROR(UPPER('01_raw_data'!J697), "")</f>
        <v>M032</v>
      </c>
      <c r="L694" t="str">
        <f>IFERROR(VLOOKUP(K694,'05_manager_mapping'!$A$5:$B$64,2), "Missing")</f>
        <v>Hannah Wagner</v>
      </c>
      <c r="M694" t="str">
        <f>IFERROR(_xlfn.XLOOKUP('01_raw_data'!L697,'06_location_master'!$B$5:$B$60,'06_location_master'!$C$5:$C$60), "Missing Location")</f>
        <v>Missing Location</v>
      </c>
      <c r="N694" t="str">
        <f>IFERROR(_xlfn.XLOOKUP(M694,'06_location_master'!$C$5:$C$60,'06_location_master'!$D$5:$D$60), "Missing Country")</f>
        <v>Missing Country</v>
      </c>
      <c r="O694" t="str">
        <f>IFERROR(_xlfn.XLOOKUP(M694,'06_location_master'!$C$5:$C$60,'06_location_master'!$E$5:$E$60), "Missing State")</f>
        <v>Missing State</v>
      </c>
      <c r="P694" s="17">
        <f>IFERROR(--'01_raw_data'!O697,"Missing Date")</f>
        <v>45789</v>
      </c>
      <c r="Q694" s="17" t="str">
        <f>IF(TRIM('01_raw_data'!P697)="","", IFERROR('01_raw_data'!P697, "check"))</f>
        <v/>
      </c>
      <c r="R694" t="str">
        <f>IFERROR(IF(OR(UPPER(TRIM('01_raw_data'!Q697))="A",UPPER(TRIM('01_raw_data'!Q697)="ACTVE"),UPPER(TRIM('01_raw_data'!Q697))="ACTIVE"), "Active", IF(OR(UPPER(TRIM('01_raw_data'!Q697)="INACTIVE"),UPPER(TRIM('01_raw_data'!Q697))="INACTVE"),"Inactive",IF(OR(UPPER(TRIM('01_raw_data'!Q697))="EXITED"), "Exited", IF(OR(UPPER(TRIM('01_raw_data'!Q697))="TERMINATED"), "Terminated", IF(OR(UPPER(TRIM('01_raw_data'!Q697))="LEFT"),"Left",IF(OR(UPPER(TRIM('01_raw_data'!Q697))="RESIGNED"),"Resigned")))))),"Check")</f>
        <v>Active</v>
      </c>
      <c r="S694" s="19">
        <f>IFERROR(IF(VALUE('01_raw_data'!R697)&gt;0,VALUE('01_raw_data'!R697),"Check"),"Check")</f>
        <v>64000</v>
      </c>
      <c r="T694" s="19">
        <f>IFERROR(IF(VALUE('01_raw_data'!S697)&gt;0, VALUE('01_raw_data'!S697), "Check"), "Check")</f>
        <v>3200</v>
      </c>
      <c r="U694">
        <f>IFERROR(VLOOKUP(UPPER(TRIM('01_raw_data'!T697)),'07_performance_master'!$A$5:$B$14,2,FALSE),"Check")</f>
        <v>3</v>
      </c>
      <c r="V694">
        <f>IFERROR(IF(VALUE('01_raw_data'!U697)&gt;0,VALUE('01_raw_data'!U697),"Check"),"Check")</f>
        <v>27</v>
      </c>
      <c r="W694">
        <f>IFERROR(IF(VALUE('01_raw_data'!V697)&gt;=0, VALUE('01_raw_data'!V697), "Check"), "Check")</f>
        <v>21</v>
      </c>
      <c r="X694">
        <f>IFERROR(IF(VALUE('01_raw_data'!W697)&gt;=0, VALUE('01_raw_data'!W697),"Check"), "Check")</f>
        <v>16</v>
      </c>
      <c r="Y694">
        <f>IFERROR(IF(AND(VALUE('01_raw_data'!X697)&gt;=0, VALUE('01_raw_data'!X697)&lt;=100), VALUE('01_raw_data'!X697), "Check"), "Check")</f>
        <v>68</v>
      </c>
      <c r="Z694" t="str">
        <f>IFERROR(IF(OR(UPPER(TRIM('01_raw_data'!Y697))="YES", UPPER(TRIM('01_raw_data'!Y697))="PROMOTED"),"Promoted", IF(OR(UPPER(TRIM('01_raw_data'!Y697))="NO",UPPER(TRIM('01_raw_data'!Y697))="NOT PROMOTED"), "Not Promoted", "Check")),"Check")</f>
        <v>Not Promoted</v>
      </c>
      <c r="AA694" t="str">
        <f>IFERROR(PROPER(TRIM('01_raw_data'!Z697)), "")</f>
        <v>High School</v>
      </c>
      <c r="AB694" t="str">
        <f>IFERROR(PROPER(TRIM('01_raw_data'!AA697)),"")</f>
        <v>Company Careers Page</v>
      </c>
      <c r="AC694" t="str">
        <f>IFERROR(IF(UPPER(TRIM('01_raw_data'!AB697))="HYBRID","Hybrid",IF(OR(UPPER(TRIM('01_raw_data'!AB697))="REMOTE",UPPER(TRIM('01_raw_data'!AB697))="WFH",UPPER(TRIM('01_raw_data'!AB697))="WORK FROM HOME"),"Remote",IF(OR(UPPER(TRIM('01_raw_data'!AB697))="ONSITE",UPPER(TRIM('01_raw_data'!AB697))="ON-SITE",UPPER(TRIM('01_raw_data'!AB697))="OFFICE"),"Office"))),"Check")</f>
        <v>Office</v>
      </c>
      <c r="AD694" t="str">
        <f>IFERROR(VLOOKUP(UPPER(TRIM('01_raw_data'!AC697)),'09_cost_center'!$A$5:$E$19,1,FALSE), "Check")</f>
        <v>EU-CC202</v>
      </c>
      <c r="AE694" t="str">
        <f>IFERROR(IF(OR(UPPER(TRIM('01_raw_data'!AD697))="CONTRACT", UPPER(TRIM('01_raw_data'!AD697))="CONTRACTOR"), "Contract", IF(OR(PROPER(TRIM('01_raw_data'!AD697))="FTE", UPPER(TRIM('01_raw_data'!AD697))="FULL TIME", UPPER(TRIM('01_raw_data'!AD697))="FULL-TIME"), "Full Time", IF(OR(UPPER(TRIM('01_raw_data'!AD697))="INTERN", UPPER(TRIM('01_raw_data'!AD697))="INTERNSHIP"), "Intern", IF(OR(UPPER(TRIM('01_raw_data'!AD697))="PART TIME", UPPER(TRIM('01_raw_data'!AD697))="PART-TIME"), "Part Time")))), "Check")</f>
        <v>Full Time</v>
      </c>
      <c r="AF694">
        <f>IFERROR(IF(AND(VALUE('01_raw_data'!AE697)&gt;=0,VALUE('01_raw_data'!AE697)&lt;=100), VALUE('01_raw_data'!AE697), "Check"), "Check")</f>
        <v>59.5</v>
      </c>
    </row>
    <row r="695" spans="1:32" x14ac:dyDescent="0.2">
      <c r="A695" t="str">
        <f>"E"&amp;TEXT(VALUE(SUBSTITUTE(UPPER(TRIM('01_raw_data'!A698)),"E","")),"0000")</f>
        <v>E0694</v>
      </c>
      <c r="B695" t="str">
        <f>IF('01_raw_data'!B698="", "", PROPER(TRIM('01_raw_data'!B698)))</f>
        <v>Carmen Byrne</v>
      </c>
      <c r="C695" t="str">
        <f>_xlfn.XLOOKUP(PROPER(TRIM('01_raw_data'!C698)),'03_lookups'!$A$4:$A$9,'03_lookups'!$B$4:$B$9,"Needs Review")</f>
        <v>Male</v>
      </c>
      <c r="D695">
        <f>VALUE('01_raw_data'!D698)</f>
        <v>49</v>
      </c>
      <c r="E695" s="17">
        <f>IF(OR('01_raw_data'!E698="", LOWER(TRIM('01_raw_data'!E698))="not available"), "Missing", '01_raw_data'!E698)</f>
        <v>27930</v>
      </c>
      <c r="F695" t="str">
        <f t="shared" si="10"/>
        <v>Valid</v>
      </c>
      <c r="G695" t="str">
        <f>_xlfn.XLOOKUP(UPPER(TRIM('01_raw_data'!F698)),'04_departments'!A698:A753,'04_departments'!C698:C753,"Needs Review")</f>
        <v>Needs Review</v>
      </c>
      <c r="H695" t="str">
        <f>_xlfn.XLOOKUP('01_clean_data'!G695, '04_departments'!$C$5:$C$60,'04_departments'!$D$5:$D$60,"Needs Review")</f>
        <v>Needs Review</v>
      </c>
      <c r="I695" t="str">
        <f>PROPER(TRIM('01_raw_data'!H698))</f>
        <v>Account Executive</v>
      </c>
      <c r="J695" t="str">
        <f>IFERROR(UPPER('01_raw_data'!I698), "")</f>
        <v>L2</v>
      </c>
      <c r="K695" t="str">
        <f>IFERROR(UPPER('01_raw_data'!J698), "")</f>
        <v>M016</v>
      </c>
      <c r="L695" t="str">
        <f>IFERROR(VLOOKUP(K695,'05_manager_mapping'!$A$5:$B$64,2), "Missing")</f>
        <v>Juliette Williams</v>
      </c>
      <c r="M695" t="str">
        <f>IFERROR(_xlfn.XLOOKUP('01_raw_data'!L698,'06_location_master'!$B$5:$B$60,'06_location_master'!$C$5:$C$60), "Missing Location")</f>
        <v>Missing Location</v>
      </c>
      <c r="N695" t="str">
        <f>IFERROR(_xlfn.XLOOKUP(M695,'06_location_master'!$C$5:$C$60,'06_location_master'!$D$5:$D$60), "Missing Country")</f>
        <v>Missing Country</v>
      </c>
      <c r="O695" t="str">
        <f>IFERROR(_xlfn.XLOOKUP(M695,'06_location_master'!$C$5:$C$60,'06_location_master'!$E$5:$E$60), "Missing State")</f>
        <v>Missing State</v>
      </c>
      <c r="P695" s="17">
        <f>IFERROR(--'01_raw_data'!O698,"Missing Date")</f>
        <v>42116</v>
      </c>
      <c r="Q695" s="17" t="str">
        <f>IF(TRIM('01_raw_data'!P698)="","", IFERROR('01_raw_data'!P698, "check"))</f>
        <v/>
      </c>
      <c r="R695" t="str">
        <f>IFERROR(IF(OR(UPPER(TRIM('01_raw_data'!Q698))="A",UPPER(TRIM('01_raw_data'!Q698)="ACTVE"),UPPER(TRIM('01_raw_data'!Q698))="ACTIVE"), "Active", IF(OR(UPPER(TRIM('01_raw_data'!Q698)="INACTIVE"),UPPER(TRIM('01_raw_data'!Q698))="INACTVE"),"Inactive",IF(OR(UPPER(TRIM('01_raw_data'!Q698))="EXITED"), "Exited", IF(OR(UPPER(TRIM('01_raw_data'!Q698))="TERMINATED"), "Terminated", IF(OR(UPPER(TRIM('01_raw_data'!Q698))="LEFT"),"Left",IF(OR(UPPER(TRIM('01_raw_data'!Q698))="RESIGNED"),"Resigned")))))),"Check")</f>
        <v>Active</v>
      </c>
      <c r="S695" s="19">
        <f>IFERROR(IF(VALUE('01_raw_data'!R698)&gt;0,VALUE('01_raw_data'!R698),"Check"),"Check")</f>
        <v>59000</v>
      </c>
      <c r="T695" s="19">
        <f>IFERROR(IF(VALUE('01_raw_data'!S698)&gt;0, VALUE('01_raw_data'!S698), "Check"), "Check")</f>
        <v>3000</v>
      </c>
      <c r="U695">
        <f>IFERROR(VLOOKUP(UPPER(TRIM('01_raw_data'!T698)),'07_performance_master'!$A$5:$B$14,2,FALSE),"Check")</f>
        <v>3</v>
      </c>
      <c r="V695">
        <f>IFERROR(IF(VALUE('01_raw_data'!U698)&gt;0,VALUE('01_raw_data'!U698),"Check"),"Check")</f>
        <v>36</v>
      </c>
      <c r="W695">
        <f>IFERROR(IF(VALUE('01_raw_data'!V698)&gt;=0, VALUE('01_raw_data'!V698), "Check"), "Check")</f>
        <v>25</v>
      </c>
      <c r="X695">
        <f>IFERROR(IF(VALUE('01_raw_data'!W698)&gt;=0, VALUE('01_raw_data'!W698),"Check"), "Check")</f>
        <v>30</v>
      </c>
      <c r="Y695">
        <f>IFERROR(IF(AND(VALUE('01_raw_data'!X698)&gt;=0, VALUE('01_raw_data'!X698)&lt;=100), VALUE('01_raw_data'!X698), "Check"), "Check")</f>
        <v>51</v>
      </c>
      <c r="Z695" t="str">
        <f>IFERROR(IF(OR(UPPER(TRIM('01_raw_data'!Y698))="YES", UPPER(TRIM('01_raw_data'!Y698))="PROMOTED"),"Promoted", IF(OR(UPPER(TRIM('01_raw_data'!Y698))="NO",UPPER(TRIM('01_raw_data'!Y698))="NOT PROMOTED"), "Not Promoted", "Check")),"Check")</f>
        <v>Not Promoted</v>
      </c>
      <c r="AA695" t="str">
        <f>IFERROR(PROPER(TRIM('01_raw_data'!Z698)), "")</f>
        <v>Master'S</v>
      </c>
      <c r="AB695" t="str">
        <f>IFERROR(PROPER(TRIM('01_raw_data'!AA698)),"")</f>
        <v>Company Careers Page</v>
      </c>
      <c r="AC695" t="str">
        <f>IFERROR(IF(UPPER(TRIM('01_raw_data'!AB698))="HYBRID","Hybrid",IF(OR(UPPER(TRIM('01_raw_data'!AB698))="REMOTE",UPPER(TRIM('01_raw_data'!AB698))="WFH",UPPER(TRIM('01_raw_data'!AB698))="WORK FROM HOME"),"Remote",IF(OR(UPPER(TRIM('01_raw_data'!AB698))="ONSITE",UPPER(TRIM('01_raw_data'!AB698))="ON-SITE",UPPER(TRIM('01_raw_data'!AB698))="OFFICE"),"Office"))),"Check")</f>
        <v>Hybrid</v>
      </c>
      <c r="AD695" t="str">
        <f>IFERROR(VLOOKUP(UPPER(TRIM('01_raw_data'!AC698)),'09_cost_center'!$A$5:$E$19,1,FALSE), "Check")</f>
        <v>EU-CC201</v>
      </c>
      <c r="AE695" t="str">
        <f>IFERROR(IF(OR(UPPER(TRIM('01_raw_data'!AD698))="CONTRACT", UPPER(TRIM('01_raw_data'!AD698))="CONTRACTOR"), "Contract", IF(OR(PROPER(TRIM('01_raw_data'!AD698))="FTE", UPPER(TRIM('01_raw_data'!AD698))="FULL TIME", UPPER(TRIM('01_raw_data'!AD698))="FULL-TIME"), "Full Time", IF(OR(UPPER(TRIM('01_raw_data'!AD698))="INTERN", UPPER(TRIM('01_raw_data'!AD698))="INTERNSHIP"), "Intern", IF(OR(UPPER(TRIM('01_raw_data'!AD698))="PART TIME", UPPER(TRIM('01_raw_data'!AD698))="PART-TIME"), "Part Time")))), "Check")</f>
        <v>Full Time</v>
      </c>
      <c r="AF695">
        <f>IFERROR(IF(AND(VALUE('01_raw_data'!AE698)&gt;=0,VALUE('01_raw_data'!AE698)&lt;=100), VALUE('01_raw_data'!AE698), "Check"), "Check")</f>
        <v>53.8</v>
      </c>
    </row>
    <row r="696" spans="1:32" x14ac:dyDescent="0.2">
      <c r="A696" t="str">
        <f>"E"&amp;TEXT(VALUE(SUBSTITUTE(UPPER(TRIM('01_raw_data'!A699)),"E","")),"0000")</f>
        <v>E0695</v>
      </c>
      <c r="B696" t="str">
        <f>IF('01_raw_data'!B699="", "", PROPER(TRIM('01_raw_data'!B699)))</f>
        <v>Zofia Eriksson</v>
      </c>
      <c r="C696" t="str">
        <f>_xlfn.XLOOKUP(PROPER(TRIM('01_raw_data'!C699)),'03_lookups'!$A$4:$A$9,'03_lookups'!$B$4:$B$9,"Needs Review")</f>
        <v>Male</v>
      </c>
      <c r="D696">
        <f>VALUE('01_raw_data'!D699)</f>
        <v>37</v>
      </c>
      <c r="E696" s="17">
        <f>IF(OR('01_raw_data'!E699="", LOWER(TRIM('01_raw_data'!E699))="not available"), "Missing", '01_raw_data'!E699)</f>
        <v>32603</v>
      </c>
      <c r="F696" t="str">
        <f t="shared" si="10"/>
        <v>Valid</v>
      </c>
      <c r="G696" t="str">
        <f>_xlfn.XLOOKUP(UPPER(TRIM('01_raw_data'!F699)),'04_departments'!A699:A754,'04_departments'!C699:C754,"Needs Review")</f>
        <v>Needs Review</v>
      </c>
      <c r="H696" t="str">
        <f>_xlfn.XLOOKUP('01_clean_data'!G696, '04_departments'!$C$5:$C$60,'04_departments'!$D$5:$D$60,"Needs Review")</f>
        <v>Needs Review</v>
      </c>
      <c r="I696" t="str">
        <f>PROPER(TRIM('01_raw_data'!H699))</f>
        <v>Hr Associate</v>
      </c>
      <c r="J696" t="str">
        <f>IFERROR(UPPER('01_raw_data'!I699), "")</f>
        <v>L3</v>
      </c>
      <c r="K696" t="str">
        <f>IFERROR(UPPER('01_raw_data'!J699), "")</f>
        <v>M008</v>
      </c>
      <c r="L696" t="str">
        <f>IFERROR(VLOOKUP(K696,'05_manager_mapping'!$A$5:$B$64,2), "Missing")</f>
        <v>Mia Szymanski</v>
      </c>
      <c r="M696" t="str">
        <f>IFERROR(_xlfn.XLOOKUP('01_raw_data'!L699,'06_location_master'!$B$5:$B$60,'06_location_master'!$C$5:$C$60), "Missing Location")</f>
        <v>Missing Location</v>
      </c>
      <c r="N696" t="str">
        <f>IFERROR(_xlfn.XLOOKUP(M696,'06_location_master'!$C$5:$C$60,'06_location_master'!$D$5:$D$60), "Missing Country")</f>
        <v>Missing Country</v>
      </c>
      <c r="O696" t="str">
        <f>IFERROR(_xlfn.XLOOKUP(M696,'06_location_master'!$C$5:$C$60,'06_location_master'!$E$5:$E$60), "Missing State")</f>
        <v>Missing State</v>
      </c>
      <c r="P696" s="17">
        <f>IFERROR(--'01_raw_data'!O699,"Missing Date")</f>
        <v>44381</v>
      </c>
      <c r="Q696" s="17" t="str">
        <f>IF(TRIM('01_raw_data'!P699)="","", IFERROR('01_raw_data'!P699, "check"))</f>
        <v/>
      </c>
      <c r="R696" t="str">
        <f>IFERROR(IF(OR(UPPER(TRIM('01_raw_data'!Q699))="A",UPPER(TRIM('01_raw_data'!Q699)="ACTVE"),UPPER(TRIM('01_raw_data'!Q699))="ACTIVE"), "Active", IF(OR(UPPER(TRIM('01_raw_data'!Q699)="INACTIVE"),UPPER(TRIM('01_raw_data'!Q699))="INACTVE"),"Inactive",IF(OR(UPPER(TRIM('01_raw_data'!Q699))="EXITED"), "Exited", IF(OR(UPPER(TRIM('01_raw_data'!Q699))="TERMINATED"), "Terminated", IF(OR(UPPER(TRIM('01_raw_data'!Q699))="LEFT"),"Left",IF(OR(UPPER(TRIM('01_raw_data'!Q699))="RESIGNED"),"Resigned")))))),"Check")</f>
        <v>Active</v>
      </c>
      <c r="S696" s="19">
        <f>IFERROR(IF(VALUE('01_raw_data'!R699)&gt;0,VALUE('01_raw_data'!R699),"Check"),"Check")</f>
        <v>68000</v>
      </c>
      <c r="T696" s="19">
        <f>IFERROR(IF(VALUE('01_raw_data'!S699)&gt;0, VALUE('01_raw_data'!S699), "Check"), "Check")</f>
        <v>3400</v>
      </c>
      <c r="U696">
        <f>IFERROR(VLOOKUP(UPPER(TRIM('01_raw_data'!T699)),'07_performance_master'!$A$5:$B$14,2,FALSE),"Check")</f>
        <v>3</v>
      </c>
      <c r="V696">
        <f>IFERROR(IF(VALUE('01_raw_data'!U699)&gt;0,VALUE('01_raw_data'!U699),"Check"),"Check")</f>
        <v>24</v>
      </c>
      <c r="W696">
        <f>IFERROR(IF(VALUE('01_raw_data'!V699)&gt;=0, VALUE('01_raw_data'!V699), "Check"), "Check")</f>
        <v>2</v>
      </c>
      <c r="X696">
        <f>IFERROR(IF(VALUE('01_raw_data'!W699)&gt;=0, VALUE('01_raw_data'!W699),"Check"), "Check")</f>
        <v>23</v>
      </c>
      <c r="Y696">
        <f>IFERROR(IF(AND(VALUE('01_raw_data'!X699)&gt;=0, VALUE('01_raw_data'!X699)&lt;=100), VALUE('01_raw_data'!X699), "Check"), "Check")</f>
        <v>67</v>
      </c>
      <c r="Z696" t="str">
        <f>IFERROR(IF(OR(UPPER(TRIM('01_raw_data'!Y699))="YES", UPPER(TRIM('01_raw_data'!Y699))="PROMOTED"),"Promoted", IF(OR(UPPER(TRIM('01_raw_data'!Y699))="NO",UPPER(TRIM('01_raw_data'!Y699))="NOT PROMOTED"), "Not Promoted", "Check")),"Check")</f>
        <v>Not Promoted</v>
      </c>
      <c r="AA696" t="str">
        <f>IFERROR(PROPER(TRIM('01_raw_data'!Z699)), "")</f>
        <v>Master'S</v>
      </c>
      <c r="AB696" t="str">
        <f>IFERROR(PROPER(TRIM('01_raw_data'!AA699)),"")</f>
        <v>Employee Referral</v>
      </c>
      <c r="AC696" t="str">
        <f>IFERROR(IF(UPPER(TRIM('01_raw_data'!AB699))="HYBRID","Hybrid",IF(OR(UPPER(TRIM('01_raw_data'!AB699))="REMOTE",UPPER(TRIM('01_raw_data'!AB699))="WFH",UPPER(TRIM('01_raw_data'!AB699))="WORK FROM HOME"),"Remote",IF(OR(UPPER(TRIM('01_raw_data'!AB699))="ONSITE",UPPER(TRIM('01_raw_data'!AB699))="ON-SITE",UPPER(TRIM('01_raw_data'!AB699))="OFFICE"),"Office"))),"Check")</f>
        <v>Remote</v>
      </c>
      <c r="AD696" t="str">
        <f>IFERROR(VLOOKUP(UPPER(TRIM('01_raw_data'!AC699)),'09_cost_center'!$A$5:$E$19,1,FALSE), "Check")</f>
        <v>EU-CC302</v>
      </c>
      <c r="AE696" t="str">
        <f>IFERROR(IF(OR(UPPER(TRIM('01_raw_data'!AD699))="CONTRACT", UPPER(TRIM('01_raw_data'!AD699))="CONTRACTOR"), "Contract", IF(OR(PROPER(TRIM('01_raw_data'!AD699))="FTE", UPPER(TRIM('01_raw_data'!AD699))="FULL TIME", UPPER(TRIM('01_raw_data'!AD699))="FULL-TIME"), "Full Time", IF(OR(UPPER(TRIM('01_raw_data'!AD699))="INTERN", UPPER(TRIM('01_raw_data'!AD699))="INTERNSHIP"), "Intern", IF(OR(UPPER(TRIM('01_raw_data'!AD699))="PART TIME", UPPER(TRIM('01_raw_data'!AD699))="PART-TIME"), "Part Time")))), "Check")</f>
        <v>Full Time</v>
      </c>
      <c r="AF696">
        <f>IFERROR(IF(AND(VALUE('01_raw_data'!AE699)&gt;=0,VALUE('01_raw_data'!AE699)&lt;=100), VALUE('01_raw_data'!AE699), "Check"), "Check")</f>
        <v>56.5</v>
      </c>
    </row>
    <row r="697" spans="1:32" x14ac:dyDescent="0.2">
      <c r="A697" t="str">
        <f>"E"&amp;TEXT(VALUE(SUBSTITUTE(UPPER(TRIM('01_raw_data'!A700)),"E","")),"0000")</f>
        <v>E0696</v>
      </c>
      <c r="B697" t="str">
        <f>IF('01_raw_data'!B700="", "", PROPER(TRIM('01_raw_data'!B700)))</f>
        <v>Pieter Eriksson</v>
      </c>
      <c r="C697" t="str">
        <f>_xlfn.XLOOKUP(PROPER(TRIM('01_raw_data'!C700)),'03_lookups'!$A$4:$A$9,'03_lookups'!$B$4:$B$9,"Needs Review")</f>
        <v>Male</v>
      </c>
      <c r="D697">
        <f>VALUE('01_raw_data'!D700)</f>
        <v>57</v>
      </c>
      <c r="E697" s="17">
        <f>IF(OR('01_raw_data'!E700="", LOWER(TRIM('01_raw_data'!E700))="not available"), "Missing", '01_raw_data'!E700)</f>
        <v>25334</v>
      </c>
      <c r="F697" t="str">
        <f t="shared" si="10"/>
        <v>Valid</v>
      </c>
      <c r="G697" t="str">
        <f>_xlfn.XLOOKUP(UPPER(TRIM('01_raw_data'!F700)),'04_departments'!A700:A755,'04_departments'!C700:C755,"Needs Review")</f>
        <v>Needs Review</v>
      </c>
      <c r="H697" t="str">
        <f>_xlfn.XLOOKUP('01_clean_data'!G697, '04_departments'!$C$5:$C$60,'04_departments'!$D$5:$D$60,"Needs Review")</f>
        <v>Needs Review</v>
      </c>
      <c r="I697" t="str">
        <f>PROPER(TRIM('01_raw_data'!H700))</f>
        <v>Process Lead</v>
      </c>
      <c r="J697" t="str">
        <f>IFERROR(UPPER('01_raw_data'!I700), "")</f>
        <v>L3</v>
      </c>
      <c r="K697" t="str">
        <f>IFERROR(UPPER('01_raw_data'!J700), "")</f>
        <v>M042</v>
      </c>
      <c r="L697" t="str">
        <f>IFERROR(VLOOKUP(K697,'05_manager_mapping'!$A$5:$B$64,2), "Missing")</f>
        <v>Paul Schneider</v>
      </c>
      <c r="M697" t="str">
        <f>IFERROR(_xlfn.XLOOKUP('01_raw_data'!L700,'06_location_master'!$B$5:$B$60,'06_location_master'!$C$5:$C$60), "Missing Location")</f>
        <v>London</v>
      </c>
      <c r="N697" t="str">
        <f>IFERROR(_xlfn.XLOOKUP(M697,'06_location_master'!$C$5:$C$60,'06_location_master'!$D$5:$D$60), "Missing Country")</f>
        <v>United Kingdom</v>
      </c>
      <c r="O697" t="str">
        <f>IFERROR(_xlfn.XLOOKUP(M697,'06_location_master'!$C$5:$C$60,'06_location_master'!$E$5:$E$60), "Missing State")</f>
        <v>England</v>
      </c>
      <c r="P697" s="17">
        <f>IFERROR(--'01_raw_data'!O700,"Missing Date")</f>
        <v>43802</v>
      </c>
      <c r="Q697" s="17" t="str">
        <f>IF(TRIM('01_raw_data'!P700)="","", IFERROR('01_raw_data'!P700, "check"))</f>
        <v/>
      </c>
      <c r="R697" t="str">
        <f>IFERROR(IF(OR(UPPER(TRIM('01_raw_data'!Q700))="A",UPPER(TRIM('01_raw_data'!Q700)="ACTVE"),UPPER(TRIM('01_raw_data'!Q700))="ACTIVE"), "Active", IF(OR(UPPER(TRIM('01_raw_data'!Q700)="INACTIVE"),UPPER(TRIM('01_raw_data'!Q700))="INACTVE"),"Inactive",IF(OR(UPPER(TRIM('01_raw_data'!Q700))="EXITED"), "Exited", IF(OR(UPPER(TRIM('01_raw_data'!Q700))="TERMINATED"), "Terminated", IF(OR(UPPER(TRIM('01_raw_data'!Q700))="LEFT"),"Left",IF(OR(UPPER(TRIM('01_raw_data'!Q700))="RESIGNED"),"Resigned")))))),"Check")</f>
        <v>Active</v>
      </c>
      <c r="S697" s="19">
        <f>IFERROR(IF(VALUE('01_raw_data'!R700)&gt;0,VALUE('01_raw_data'!R700),"Check"),"Check")</f>
        <v>76000</v>
      </c>
      <c r="T697" s="19">
        <f>IFERROR(IF(VALUE('01_raw_data'!S700)&gt;0, VALUE('01_raw_data'!S700), "Check"), "Check")</f>
        <v>3800</v>
      </c>
      <c r="U697">
        <f>IFERROR(VLOOKUP(UPPER(TRIM('01_raw_data'!T700)),'07_performance_master'!$A$5:$B$14,2,FALSE),"Check")</f>
        <v>3</v>
      </c>
      <c r="V697">
        <f>IFERROR(IF(VALUE('01_raw_data'!U700)&gt;0,VALUE('01_raw_data'!U700),"Check"),"Check")</f>
        <v>21</v>
      </c>
      <c r="W697">
        <f>IFERROR(IF(VALUE('01_raw_data'!V700)&gt;=0, VALUE('01_raw_data'!V700), "Check"), "Check")</f>
        <v>13</v>
      </c>
      <c r="X697">
        <f>IFERROR(IF(VALUE('01_raw_data'!W700)&gt;=0, VALUE('01_raw_data'!W700),"Check"), "Check")</f>
        <v>1</v>
      </c>
      <c r="Y697">
        <f>IFERROR(IF(AND(VALUE('01_raw_data'!X700)&gt;=0, VALUE('01_raw_data'!X700)&lt;=100), VALUE('01_raw_data'!X700), "Check"), "Check")</f>
        <v>56</v>
      </c>
      <c r="Z697" t="str">
        <f>IFERROR(IF(OR(UPPER(TRIM('01_raw_data'!Y700))="YES", UPPER(TRIM('01_raw_data'!Y700))="PROMOTED"),"Promoted", IF(OR(UPPER(TRIM('01_raw_data'!Y700))="NO",UPPER(TRIM('01_raw_data'!Y700))="NOT PROMOTED"), "Not Promoted", "Check")),"Check")</f>
        <v>Not Promoted</v>
      </c>
      <c r="AA697" t="str">
        <f>IFERROR(PROPER(TRIM('01_raw_data'!Z700)), "")</f>
        <v>Master'S</v>
      </c>
      <c r="AB697" t="str">
        <f>IFERROR(PROPER(TRIM('01_raw_data'!AA700)),"")</f>
        <v>European Job Board</v>
      </c>
      <c r="AC697" t="str">
        <f>IFERROR(IF(UPPER(TRIM('01_raw_data'!AB700))="HYBRID","Hybrid",IF(OR(UPPER(TRIM('01_raw_data'!AB700))="REMOTE",UPPER(TRIM('01_raw_data'!AB700))="WFH",UPPER(TRIM('01_raw_data'!AB700))="WORK FROM HOME"),"Remote",IF(OR(UPPER(TRIM('01_raw_data'!AB700))="ONSITE",UPPER(TRIM('01_raw_data'!AB700))="ON-SITE",UPPER(TRIM('01_raw_data'!AB700))="OFFICE"),"Office"))),"Check")</f>
        <v>Remote</v>
      </c>
      <c r="AD697" t="str">
        <f>IFERROR(VLOOKUP(UPPER(TRIM('01_raw_data'!AC700)),'09_cost_center'!$A$5:$E$19,1,FALSE), "Check")</f>
        <v>EU-CC401</v>
      </c>
      <c r="AE697" t="str">
        <f>IFERROR(IF(OR(UPPER(TRIM('01_raw_data'!AD700))="CONTRACT", UPPER(TRIM('01_raw_data'!AD700))="CONTRACTOR"), "Contract", IF(OR(PROPER(TRIM('01_raw_data'!AD700))="FTE", UPPER(TRIM('01_raw_data'!AD700))="FULL TIME", UPPER(TRIM('01_raw_data'!AD700))="FULL-TIME"), "Full Time", IF(OR(UPPER(TRIM('01_raw_data'!AD700))="INTERN", UPPER(TRIM('01_raw_data'!AD700))="INTERNSHIP"), "Intern", IF(OR(UPPER(TRIM('01_raw_data'!AD700))="PART TIME", UPPER(TRIM('01_raw_data'!AD700))="PART-TIME"), "Part Time")))), "Check")</f>
        <v>Full Time</v>
      </c>
      <c r="AF697">
        <f>IFERROR(IF(AND(VALUE('01_raw_data'!AE700)&gt;=0,VALUE('01_raw_data'!AE700)&lt;=100), VALUE('01_raw_data'!AE700), "Check"), "Check")</f>
        <v>61.3</v>
      </c>
    </row>
    <row r="698" spans="1:32" x14ac:dyDescent="0.2">
      <c r="A698" t="str">
        <f>"E"&amp;TEXT(VALUE(SUBSTITUTE(UPPER(TRIM('01_raw_data'!A701)),"E","")),"0000")</f>
        <v>E0697</v>
      </c>
      <c r="B698" t="str">
        <f>IF('01_raw_data'!B701="", "", PROPER(TRIM('01_raw_data'!B701)))</f>
        <v>Ebba Perez</v>
      </c>
      <c r="C698" t="str">
        <f>_xlfn.XLOOKUP(PROPER(TRIM('01_raw_data'!C701)),'03_lookups'!$A$4:$A$9,'03_lookups'!$B$4:$B$9,"Needs Review")</f>
        <v>Non-Binary</v>
      </c>
      <c r="D698">
        <f>VALUE('01_raw_data'!D701)</f>
        <v>36</v>
      </c>
      <c r="E698" s="17">
        <f>IF(OR('01_raw_data'!E701="", LOWER(TRIM('01_raw_data'!E701))="not available"), "Missing", '01_raw_data'!E701)</f>
        <v>32707</v>
      </c>
      <c r="F698" t="str">
        <f t="shared" si="10"/>
        <v>Valid</v>
      </c>
      <c r="G698" t="str">
        <f>_xlfn.XLOOKUP(UPPER(TRIM('01_raw_data'!F701)),'04_departments'!A701:A756,'04_departments'!C701:C756,"Needs Review")</f>
        <v>Needs Review</v>
      </c>
      <c r="H698" t="str">
        <f>_xlfn.XLOOKUP('01_clean_data'!G698, '04_departments'!$C$5:$C$60,'04_departments'!$D$5:$D$60,"Needs Review")</f>
        <v>Needs Review</v>
      </c>
      <c r="I698" t="str">
        <f>PROPER(TRIM('01_raw_data'!H701))</f>
        <v>Frontend Engineer</v>
      </c>
      <c r="J698" t="str">
        <f>IFERROR(UPPER('01_raw_data'!I701), "")</f>
        <v>L3</v>
      </c>
      <c r="K698" t="str">
        <f>IFERROR(UPPER('01_raw_data'!J701), "")</f>
        <v>M051</v>
      </c>
      <c r="L698" t="str">
        <f>IFERROR(VLOOKUP(K698,'05_manager_mapping'!$A$5:$B$64,2), "Missing")</f>
        <v>Eva Bianchi</v>
      </c>
      <c r="M698" t="str">
        <f>IFERROR(_xlfn.XLOOKUP('01_raw_data'!L701,'06_location_master'!$B$5:$B$60,'06_location_master'!$C$5:$C$60), "Missing Location")</f>
        <v>Edinburgh</v>
      </c>
      <c r="N698" t="str">
        <f>IFERROR(_xlfn.XLOOKUP(M698,'06_location_master'!$C$5:$C$60,'06_location_master'!$D$5:$D$60), "Missing Country")</f>
        <v>United Kingdom</v>
      </c>
      <c r="O698" t="str">
        <f>IFERROR(_xlfn.XLOOKUP(M698,'06_location_master'!$C$5:$C$60,'06_location_master'!$E$5:$E$60), "Missing State")</f>
        <v>Scotland</v>
      </c>
      <c r="P698" s="17">
        <f>IFERROR(--'01_raw_data'!O701,"Missing Date")</f>
        <v>44487</v>
      </c>
      <c r="Q698" s="17" t="str">
        <f>IF(TRIM('01_raw_data'!P701)="","", IFERROR('01_raw_data'!P701, "check"))</f>
        <v/>
      </c>
      <c r="R698" t="str">
        <f>IFERROR(IF(OR(UPPER(TRIM('01_raw_data'!Q701))="A",UPPER(TRIM('01_raw_data'!Q701)="ACTVE"),UPPER(TRIM('01_raw_data'!Q701))="ACTIVE"), "Active", IF(OR(UPPER(TRIM('01_raw_data'!Q701)="INACTIVE"),UPPER(TRIM('01_raw_data'!Q701))="INACTVE"),"Inactive",IF(OR(UPPER(TRIM('01_raw_data'!Q701))="EXITED"), "Exited", IF(OR(UPPER(TRIM('01_raw_data'!Q701))="TERMINATED"), "Terminated", IF(OR(UPPER(TRIM('01_raw_data'!Q701))="LEFT"),"Left",IF(OR(UPPER(TRIM('01_raw_data'!Q701))="RESIGNED"),"Resigned")))))),"Check")</f>
        <v>Active</v>
      </c>
      <c r="S698" s="19">
        <f>IFERROR(IF(VALUE('01_raw_data'!R701)&gt;0,VALUE('01_raw_data'!R701),"Check"),"Check")</f>
        <v>66000</v>
      </c>
      <c r="T698" s="19">
        <f>IFERROR(IF(VALUE('01_raw_data'!S701)&gt;0, VALUE('01_raw_data'!S701), "Check"), "Check")</f>
        <v>9200</v>
      </c>
      <c r="U698">
        <f>IFERROR(VLOOKUP(UPPER(TRIM('01_raw_data'!T701)),'07_performance_master'!$A$5:$B$14,2,FALSE),"Check")</f>
        <v>5</v>
      </c>
      <c r="V698">
        <f>IFERROR(IF(VALUE('01_raw_data'!U701)&gt;0,VALUE('01_raw_data'!U701),"Check"),"Check")</f>
        <v>30</v>
      </c>
      <c r="W698">
        <f>IFERROR(IF(VALUE('01_raw_data'!V701)&gt;=0, VALUE('01_raw_data'!V701), "Check"), "Check")</f>
        <v>13</v>
      </c>
      <c r="X698">
        <f>IFERROR(IF(VALUE('01_raw_data'!W701)&gt;=0, VALUE('01_raw_data'!W701),"Check"), "Check")</f>
        <v>0</v>
      </c>
      <c r="Y698">
        <f>IFERROR(IF(AND(VALUE('01_raw_data'!X701)&gt;=0, VALUE('01_raw_data'!X701)&lt;=100), VALUE('01_raw_data'!X701), "Check"), "Check")</f>
        <v>80</v>
      </c>
      <c r="Z698" t="str">
        <f>IFERROR(IF(OR(UPPER(TRIM('01_raw_data'!Y701))="YES", UPPER(TRIM('01_raw_data'!Y701))="PROMOTED"),"Promoted", IF(OR(UPPER(TRIM('01_raw_data'!Y701))="NO",UPPER(TRIM('01_raw_data'!Y701))="NOT PROMOTED"), "Not Promoted", "Check")),"Check")</f>
        <v>Not Promoted</v>
      </c>
      <c r="AA698" t="str">
        <f>IFERROR(PROPER(TRIM('01_raw_data'!Z701)), "")</f>
        <v>Master'S</v>
      </c>
      <c r="AB698" t="str">
        <f>IFERROR(PROPER(TRIM('01_raw_data'!AA701)),"")</f>
        <v>University Hiring</v>
      </c>
      <c r="AC698" t="str">
        <f>IFERROR(IF(UPPER(TRIM('01_raw_data'!AB701))="HYBRID","Hybrid",IF(OR(UPPER(TRIM('01_raw_data'!AB701))="REMOTE",UPPER(TRIM('01_raw_data'!AB701))="WFH",UPPER(TRIM('01_raw_data'!AB701))="WORK FROM HOME"),"Remote",IF(OR(UPPER(TRIM('01_raw_data'!AB701))="ONSITE",UPPER(TRIM('01_raw_data'!AB701))="ON-SITE",UPPER(TRIM('01_raw_data'!AB701))="OFFICE"),"Office"))),"Check")</f>
        <v>Hybrid</v>
      </c>
      <c r="AD698" t="str">
        <f>IFERROR(VLOOKUP(UPPER(TRIM('01_raw_data'!AC701)),'09_cost_center'!$A$5:$E$19,1,FALSE), "Check")</f>
        <v>EU-CC101</v>
      </c>
      <c r="AE698" t="str">
        <f>IFERROR(IF(OR(UPPER(TRIM('01_raw_data'!AD701))="CONTRACT", UPPER(TRIM('01_raw_data'!AD701))="CONTRACTOR"), "Contract", IF(OR(PROPER(TRIM('01_raw_data'!AD701))="FTE", UPPER(TRIM('01_raw_data'!AD701))="FULL TIME", UPPER(TRIM('01_raw_data'!AD701))="FULL-TIME"), "Full Time", IF(OR(UPPER(TRIM('01_raw_data'!AD701))="INTERN", UPPER(TRIM('01_raw_data'!AD701))="INTERNSHIP"), "Intern", IF(OR(UPPER(TRIM('01_raw_data'!AD701))="PART TIME", UPPER(TRIM('01_raw_data'!AD701))="PART-TIME"), "Part Time")))), "Check")</f>
        <v>Full Time</v>
      </c>
      <c r="AF698">
        <f>IFERROR(IF(AND(VALUE('01_raw_data'!AE701)&gt;=0,VALUE('01_raw_data'!AE701)&lt;=100), VALUE('01_raw_data'!AE701), "Check"), "Check")</f>
        <v>90.5</v>
      </c>
    </row>
    <row r="699" spans="1:32" x14ac:dyDescent="0.2">
      <c r="A699" t="str">
        <f>"E"&amp;TEXT(VALUE(SUBSTITUTE(UPPER(TRIM('01_raw_data'!A702)),"E","")),"0000")</f>
        <v>E0698</v>
      </c>
      <c r="B699" t="str">
        <f>IF('01_raw_data'!B702="", "", PROPER(TRIM('01_raw_data'!B702)))</f>
        <v>Jan Romano</v>
      </c>
      <c r="C699" t="str">
        <f>_xlfn.XLOOKUP(PROPER(TRIM('01_raw_data'!C702)),'03_lookups'!$A$4:$A$9,'03_lookups'!$B$4:$B$9,"Needs Review")</f>
        <v>Male</v>
      </c>
      <c r="D699">
        <f>VALUE('01_raw_data'!D702)</f>
        <v>54</v>
      </c>
      <c r="E699" s="17">
        <f>IF(OR('01_raw_data'!E702="", LOWER(TRIM('01_raw_data'!E702))="not available"), "Missing", '01_raw_data'!E702)</f>
        <v>26122</v>
      </c>
      <c r="F699" t="str">
        <f t="shared" si="10"/>
        <v>Valid</v>
      </c>
      <c r="G699" t="str">
        <f>_xlfn.XLOOKUP(UPPER(TRIM('01_raw_data'!F702)),'04_departments'!A702:A757,'04_departments'!C702:C757,"Needs Review")</f>
        <v>Needs Review</v>
      </c>
      <c r="H699" t="str">
        <f>_xlfn.XLOOKUP('01_clean_data'!G699, '04_departments'!$C$5:$C$60,'04_departments'!$D$5:$D$60,"Needs Review")</f>
        <v>Needs Review</v>
      </c>
      <c r="I699" t="str">
        <f>PROPER(TRIM('01_raw_data'!H702))</f>
        <v>Seo Specialist</v>
      </c>
      <c r="J699" t="str">
        <f>IFERROR(UPPER('01_raw_data'!I702), "")</f>
        <v>L2</v>
      </c>
      <c r="K699" t="str">
        <f>IFERROR(UPPER('01_raw_data'!J702), "")</f>
        <v>M006</v>
      </c>
      <c r="L699" t="str">
        <f>IFERROR(VLOOKUP(K699,'05_manager_mapping'!$A$5:$B$64,2), "Missing")</f>
        <v>Aleksander Fischer</v>
      </c>
      <c r="M699" t="str">
        <f>IFERROR(_xlfn.XLOOKUP('01_raw_data'!L702,'06_location_master'!$B$5:$B$60,'06_location_master'!$C$5:$C$60), "Missing Location")</f>
        <v>Missing Location</v>
      </c>
      <c r="N699" t="str">
        <f>IFERROR(_xlfn.XLOOKUP(M699,'06_location_master'!$C$5:$C$60,'06_location_master'!$D$5:$D$60), "Missing Country")</f>
        <v>Missing Country</v>
      </c>
      <c r="O699" t="str">
        <f>IFERROR(_xlfn.XLOOKUP(M699,'06_location_master'!$C$5:$C$60,'06_location_master'!$E$5:$E$60), "Missing State")</f>
        <v>Missing State</v>
      </c>
      <c r="P699" s="17">
        <f>IFERROR(--'01_raw_data'!O702,"Missing Date")</f>
        <v>44199</v>
      </c>
      <c r="Q699" s="17" t="str">
        <f>IF(TRIM('01_raw_data'!P702)="","", IFERROR('01_raw_data'!P702, "check"))</f>
        <v/>
      </c>
      <c r="R699" t="str">
        <f>IFERROR(IF(OR(UPPER(TRIM('01_raw_data'!Q702))="A",UPPER(TRIM('01_raw_data'!Q702)="ACTVE"),UPPER(TRIM('01_raw_data'!Q702))="ACTIVE"), "Active", IF(OR(UPPER(TRIM('01_raw_data'!Q702)="INACTIVE"),UPPER(TRIM('01_raw_data'!Q702))="INACTVE"),"Inactive",IF(OR(UPPER(TRIM('01_raw_data'!Q702))="EXITED"), "Exited", IF(OR(UPPER(TRIM('01_raw_data'!Q702))="TERMINATED"), "Terminated", IF(OR(UPPER(TRIM('01_raw_data'!Q702))="LEFT"),"Left",IF(OR(UPPER(TRIM('01_raw_data'!Q702))="RESIGNED"),"Resigned")))))),"Check")</f>
        <v>Active</v>
      </c>
      <c r="S699" s="19">
        <f>IFERROR(IF(VALUE('01_raw_data'!R702)&gt;0,VALUE('01_raw_data'!R702),"Check"),"Check")</f>
        <v>59000</v>
      </c>
      <c r="T699" s="19">
        <f>IFERROR(IF(VALUE('01_raw_data'!S702)&gt;0, VALUE('01_raw_data'!S702), "Check"), "Check")</f>
        <v>1200</v>
      </c>
      <c r="U699">
        <f>IFERROR(VLOOKUP(UPPER(TRIM('01_raw_data'!T702)),'07_performance_master'!$A$5:$B$14,2,FALSE),"Check")</f>
        <v>2</v>
      </c>
      <c r="V699" t="str">
        <f>IFERROR(IF(VALUE('01_raw_data'!U702)&gt;0,VALUE('01_raw_data'!U702),"Check"),"Check")</f>
        <v>Check</v>
      </c>
      <c r="W699">
        <f>IFERROR(IF(VALUE('01_raw_data'!V702)&gt;=0, VALUE('01_raw_data'!V702), "Check"), "Check")</f>
        <v>23</v>
      </c>
      <c r="X699">
        <f>IFERROR(IF(VALUE('01_raw_data'!W702)&gt;=0, VALUE('01_raw_data'!W702),"Check"), "Check")</f>
        <v>10</v>
      </c>
      <c r="Y699">
        <f>IFERROR(IF(AND(VALUE('01_raw_data'!X702)&gt;=0, VALUE('01_raw_data'!X702)&lt;=100), VALUE('01_raw_data'!X702), "Check"), "Check")</f>
        <v>56</v>
      </c>
      <c r="Z699" t="str">
        <f>IFERROR(IF(OR(UPPER(TRIM('01_raw_data'!Y702))="YES", UPPER(TRIM('01_raw_data'!Y702))="PROMOTED"),"Promoted", IF(OR(UPPER(TRIM('01_raw_data'!Y702))="NO",UPPER(TRIM('01_raw_data'!Y702))="NOT PROMOTED"), "Not Promoted", "Check")),"Check")</f>
        <v>Not Promoted</v>
      </c>
      <c r="AA699" t="str">
        <f>IFERROR(PROPER(TRIM('01_raw_data'!Z702)), "")</f>
        <v>Bachelor'S</v>
      </c>
      <c r="AB699" t="str">
        <f>IFERROR(PROPER(TRIM('01_raw_data'!AA702)),"")</f>
        <v>European Job Board</v>
      </c>
      <c r="AC699" t="str">
        <f>IFERROR(IF(UPPER(TRIM('01_raw_data'!AB702))="HYBRID","Hybrid",IF(OR(UPPER(TRIM('01_raw_data'!AB702))="REMOTE",UPPER(TRIM('01_raw_data'!AB702))="WFH",UPPER(TRIM('01_raw_data'!AB702))="WORK FROM HOME"),"Remote",IF(OR(UPPER(TRIM('01_raw_data'!AB702))="ONSITE",UPPER(TRIM('01_raw_data'!AB702))="ON-SITE",UPPER(TRIM('01_raw_data'!AB702))="OFFICE"),"Office"))),"Check")</f>
        <v>Remote</v>
      </c>
      <c r="AD699" t="str">
        <f>IFERROR(VLOOKUP(UPPER(TRIM('01_raw_data'!AC702)),'09_cost_center'!$A$5:$E$19,1,FALSE), "Check")</f>
        <v>EU-CC203</v>
      </c>
      <c r="AE699" t="str">
        <f>IFERROR(IF(OR(UPPER(TRIM('01_raw_data'!AD702))="CONTRACT", UPPER(TRIM('01_raw_data'!AD702))="CONTRACTOR"), "Contract", IF(OR(PROPER(TRIM('01_raw_data'!AD702))="FTE", UPPER(TRIM('01_raw_data'!AD702))="FULL TIME", UPPER(TRIM('01_raw_data'!AD702))="FULL-TIME"), "Full Time", IF(OR(UPPER(TRIM('01_raw_data'!AD702))="INTERN", UPPER(TRIM('01_raw_data'!AD702))="INTERNSHIP"), "Intern", IF(OR(UPPER(TRIM('01_raw_data'!AD702))="PART TIME", UPPER(TRIM('01_raw_data'!AD702))="PART-TIME"), "Part Time")))), "Check")</f>
        <v>Full Time</v>
      </c>
      <c r="AF699">
        <f>IFERROR(IF(AND(VALUE('01_raw_data'!AE702)&gt;=0,VALUE('01_raw_data'!AE702)&lt;=100), VALUE('01_raw_data'!AE702), "Check"), "Check")</f>
        <v>42.6</v>
      </c>
    </row>
    <row r="700" spans="1:32" x14ac:dyDescent="0.2">
      <c r="A700" t="str">
        <f>"E"&amp;TEXT(VALUE(SUBSTITUTE(UPPER(TRIM('01_raw_data'!A703)),"E","")),"0000")</f>
        <v>E0699</v>
      </c>
      <c r="B700" t="str">
        <f>IF('01_raw_data'!B703="", "", PROPER(TRIM('01_raw_data'!B703)))</f>
        <v>Gabriel Fischer</v>
      </c>
      <c r="C700" t="str">
        <f>_xlfn.XLOOKUP(PROPER(TRIM('01_raw_data'!C703)),'03_lookups'!$A$4:$A$9,'03_lookups'!$B$4:$B$9,"Needs Review")</f>
        <v>Male</v>
      </c>
      <c r="D700">
        <f>VALUE('01_raw_data'!D703)</f>
        <v>25</v>
      </c>
      <c r="E700" s="17" t="str">
        <f>IF(OR('01_raw_data'!E703="", LOWER(TRIM('01_raw_data'!E703))="not available"), "Missing", '01_raw_data'!E703)</f>
        <v>25/03/2001</v>
      </c>
      <c r="F700" t="str">
        <f t="shared" si="10"/>
        <v>Needs Review</v>
      </c>
      <c r="G700" t="str">
        <f>_xlfn.XLOOKUP(UPPER(TRIM('01_raw_data'!F703)),'04_departments'!A703:A758,'04_departments'!C703:C758,"Needs Review")</f>
        <v>Needs Review</v>
      </c>
      <c r="H700" t="str">
        <f>_xlfn.XLOOKUP('01_clean_data'!G700, '04_departments'!$C$5:$C$60,'04_departments'!$D$5:$D$60,"Needs Review")</f>
        <v>Needs Review</v>
      </c>
      <c r="I700" t="str">
        <f>PROPER(TRIM('01_raw_data'!H703))</f>
        <v>Hr Business Partner</v>
      </c>
      <c r="J700" t="str">
        <f>IFERROR(UPPER('01_raw_data'!I703), "")</f>
        <v>L3</v>
      </c>
      <c r="K700" t="str">
        <f>IFERROR(UPPER('01_raw_data'!J703), "")</f>
        <v>M008</v>
      </c>
      <c r="L700" t="str">
        <f>IFERROR(VLOOKUP(K700,'05_manager_mapping'!$A$5:$B$64,2), "Missing")</f>
        <v>Mia Szymanski</v>
      </c>
      <c r="M700" t="str">
        <f>IFERROR(_xlfn.XLOOKUP('01_raw_data'!L703,'06_location_master'!$B$5:$B$60,'06_location_master'!$C$5:$C$60), "Missing Location")</f>
        <v>Rome</v>
      </c>
      <c r="N700" t="str">
        <f>IFERROR(_xlfn.XLOOKUP(M700,'06_location_master'!$C$5:$C$60,'06_location_master'!$D$5:$D$60), "Missing Country")</f>
        <v>Italy</v>
      </c>
      <c r="O700" t="str">
        <f>IFERROR(_xlfn.XLOOKUP(M700,'06_location_master'!$C$5:$C$60,'06_location_master'!$E$5:$E$60), "Missing State")</f>
        <v>Lazio</v>
      </c>
      <c r="P700" s="17">
        <f>IFERROR(--'01_raw_data'!O703,"Missing Date")</f>
        <v>45926</v>
      </c>
      <c r="Q700" s="17">
        <f>IF(TRIM('01_raw_data'!P703)="","", IFERROR('01_raw_data'!P703, "check"))</f>
        <v>46110</v>
      </c>
      <c r="R700" t="str">
        <f>IFERROR(IF(OR(UPPER(TRIM('01_raw_data'!Q703))="A",UPPER(TRIM('01_raw_data'!Q703)="ACTVE"),UPPER(TRIM('01_raw_data'!Q703))="ACTIVE"), "Active", IF(OR(UPPER(TRIM('01_raw_data'!Q703)="INACTIVE"),UPPER(TRIM('01_raw_data'!Q703))="INACTVE"),"Inactive",IF(OR(UPPER(TRIM('01_raw_data'!Q703))="EXITED"), "Exited", IF(OR(UPPER(TRIM('01_raw_data'!Q703))="TERMINATED"), "Terminated", IF(OR(UPPER(TRIM('01_raw_data'!Q703))="LEFT"),"Left",IF(OR(UPPER(TRIM('01_raw_data'!Q703))="RESIGNED"),"Resigned")))))),"Check")</f>
        <v>Inactive</v>
      </c>
      <c r="S700" s="19">
        <f>IFERROR(IF(VALUE('01_raw_data'!R703)&gt;0,VALUE('01_raw_data'!R703),"Check"),"Check")</f>
        <v>72000</v>
      </c>
      <c r="T700" s="19">
        <f>IFERROR(IF(VALUE('01_raw_data'!S703)&gt;0, VALUE('01_raw_data'!S703), "Check"), "Check")</f>
        <v>6500</v>
      </c>
      <c r="U700">
        <f>IFERROR(VLOOKUP(UPPER(TRIM('01_raw_data'!T703)),'07_performance_master'!$A$5:$B$14,2,FALSE),"Check")</f>
        <v>4</v>
      </c>
      <c r="V700">
        <f>IFERROR(IF(VALUE('01_raw_data'!U703)&gt;0,VALUE('01_raw_data'!U703),"Check"),"Check")</f>
        <v>3</v>
      </c>
      <c r="W700">
        <f>IFERROR(IF(VALUE('01_raw_data'!V703)&gt;=0, VALUE('01_raw_data'!V703), "Check"), "Check")</f>
        <v>6</v>
      </c>
      <c r="X700">
        <f>IFERROR(IF(VALUE('01_raw_data'!W703)&gt;=0, VALUE('01_raw_data'!W703),"Check"), "Check")</f>
        <v>13</v>
      </c>
      <c r="Y700">
        <f>IFERROR(IF(AND(VALUE('01_raw_data'!X703)&gt;=0, VALUE('01_raw_data'!X703)&lt;=100), VALUE('01_raw_data'!X703), "Check"), "Check")</f>
        <v>49</v>
      </c>
      <c r="Z700" t="str">
        <f>IFERROR(IF(OR(UPPER(TRIM('01_raw_data'!Y703))="YES", UPPER(TRIM('01_raw_data'!Y703))="PROMOTED"),"Promoted", IF(OR(UPPER(TRIM('01_raw_data'!Y703))="NO",UPPER(TRIM('01_raw_data'!Y703))="NOT PROMOTED"), "Not Promoted", "Check")),"Check")</f>
        <v>Not Promoted</v>
      </c>
      <c r="AA700" t="str">
        <f>IFERROR(PROPER(TRIM('01_raw_data'!Z703)), "")</f>
        <v>Bachelor'S</v>
      </c>
      <c r="AB700" t="str">
        <f>IFERROR(PROPER(TRIM('01_raw_data'!AA703)),"")</f>
        <v>Employee Referral</v>
      </c>
      <c r="AC700" t="str">
        <f>IFERROR(IF(UPPER(TRIM('01_raw_data'!AB703))="HYBRID","Hybrid",IF(OR(UPPER(TRIM('01_raw_data'!AB703))="REMOTE",UPPER(TRIM('01_raw_data'!AB703))="WFH",UPPER(TRIM('01_raw_data'!AB703))="WORK FROM HOME"),"Remote",IF(OR(UPPER(TRIM('01_raw_data'!AB703))="ONSITE",UPPER(TRIM('01_raw_data'!AB703))="ON-SITE",UPPER(TRIM('01_raw_data'!AB703))="OFFICE"),"Office"))),"Check")</f>
        <v>Office</v>
      </c>
      <c r="AD700" t="str">
        <f>IFERROR(VLOOKUP(UPPER(TRIM('01_raw_data'!AC703)),'09_cost_center'!$A$5:$E$19,1,FALSE), "Check")</f>
        <v>EU-CC302</v>
      </c>
      <c r="AE700" t="str">
        <f>IFERROR(IF(OR(UPPER(TRIM('01_raw_data'!AD703))="CONTRACT", UPPER(TRIM('01_raw_data'!AD703))="CONTRACTOR"), "Contract", IF(OR(PROPER(TRIM('01_raw_data'!AD703))="FTE", UPPER(TRIM('01_raw_data'!AD703))="FULL TIME", UPPER(TRIM('01_raw_data'!AD703))="FULL-TIME"), "Full Time", IF(OR(UPPER(TRIM('01_raw_data'!AD703))="INTERN", UPPER(TRIM('01_raw_data'!AD703))="INTERNSHIP"), "Intern", IF(OR(UPPER(TRIM('01_raw_data'!AD703))="PART TIME", UPPER(TRIM('01_raw_data'!AD703))="PART-TIME"), "Part Time")))), "Check")</f>
        <v>Full Time</v>
      </c>
      <c r="AF700">
        <f>IFERROR(IF(AND(VALUE('01_raw_data'!AE703)&gt;=0,VALUE('01_raw_data'!AE703)&lt;=100), VALUE('01_raw_data'!AE703), "Check"), "Check")</f>
        <v>57.4</v>
      </c>
    </row>
    <row r="701" spans="1:32" x14ac:dyDescent="0.2">
      <c r="A701" t="str">
        <f>"E"&amp;TEXT(VALUE(SUBSTITUTE(UPPER(TRIM('01_raw_data'!A704)),"E","")),"0000")</f>
        <v>E0700</v>
      </c>
      <c r="B701" t="str">
        <f>IF('01_raw_data'!B704="", "", PROPER(TRIM('01_raw_data'!B704)))</f>
        <v>Thomas Pereira</v>
      </c>
      <c r="C701" t="str">
        <f>_xlfn.XLOOKUP(PROPER(TRIM('01_raw_data'!C704)),'03_lookups'!$A$4:$A$9,'03_lookups'!$B$4:$B$9,"Needs Review")</f>
        <v>Female</v>
      </c>
      <c r="D701">
        <f>VALUE('01_raw_data'!D704)</f>
        <v>54</v>
      </c>
      <c r="E701" s="17" t="str">
        <f>IF(OR('01_raw_data'!E704="", LOWER(TRIM('01_raw_data'!E704))="not available"), "Missing", '01_raw_data'!E704)</f>
        <v>Missing</v>
      </c>
      <c r="F701" t="str">
        <f t="shared" si="10"/>
        <v>Needs Review</v>
      </c>
      <c r="G701" t="str">
        <f>_xlfn.XLOOKUP(UPPER(TRIM('01_raw_data'!F704)),'04_departments'!A704:A759,'04_departments'!C704:C759,"Needs Review")</f>
        <v>Needs Review</v>
      </c>
      <c r="H701" t="str">
        <f>_xlfn.XLOOKUP('01_clean_data'!G701, '04_departments'!$C$5:$C$60,'04_departments'!$D$5:$D$60,"Needs Review")</f>
        <v>Needs Review</v>
      </c>
      <c r="I701" t="str">
        <f>PROPER(TRIM('01_raw_data'!H704))</f>
        <v>Seo Specialist</v>
      </c>
      <c r="J701" t="str">
        <f>IFERROR(UPPER('01_raw_data'!I704), "")</f>
        <v>L2</v>
      </c>
      <c r="K701" t="str">
        <f>IFERROR(UPPER('01_raw_data'!J704), "")</f>
        <v>M006</v>
      </c>
      <c r="L701" t="str">
        <f>IFERROR(VLOOKUP(K701,'05_manager_mapping'!$A$5:$B$64,2), "Missing")</f>
        <v>Aleksander Fischer</v>
      </c>
      <c r="M701" t="str">
        <f>IFERROR(_xlfn.XLOOKUP('01_raw_data'!L704,'06_location_master'!$B$5:$B$60,'06_location_master'!$C$5:$C$60), "Missing Location")</f>
        <v>Missing Location</v>
      </c>
      <c r="N701" t="str">
        <f>IFERROR(_xlfn.XLOOKUP(M701,'06_location_master'!$C$5:$C$60,'06_location_master'!$D$5:$D$60), "Missing Country")</f>
        <v>Missing Country</v>
      </c>
      <c r="O701" t="str">
        <f>IFERROR(_xlfn.XLOOKUP(M701,'06_location_master'!$C$5:$C$60,'06_location_master'!$E$5:$E$60), "Missing State")</f>
        <v>Missing State</v>
      </c>
      <c r="P701" s="17">
        <f>IFERROR(--'01_raw_data'!O704,"Missing Date")</f>
        <v>45548</v>
      </c>
      <c r="Q701" s="17" t="str">
        <f>IF(TRIM('01_raw_data'!P704)="","", IFERROR('01_raw_data'!P704, "check"))</f>
        <v/>
      </c>
      <c r="R701" t="str">
        <f>IFERROR(IF(OR(UPPER(TRIM('01_raw_data'!Q704))="A",UPPER(TRIM('01_raw_data'!Q704)="ACTVE"),UPPER(TRIM('01_raw_data'!Q704))="ACTIVE"), "Active", IF(OR(UPPER(TRIM('01_raw_data'!Q704)="INACTIVE"),UPPER(TRIM('01_raw_data'!Q704))="INACTVE"),"Inactive",IF(OR(UPPER(TRIM('01_raw_data'!Q704))="EXITED"), "Exited", IF(OR(UPPER(TRIM('01_raw_data'!Q704))="TERMINATED"), "Terminated", IF(OR(UPPER(TRIM('01_raw_data'!Q704))="LEFT"),"Left",IF(OR(UPPER(TRIM('01_raw_data'!Q704))="RESIGNED"),"Resigned")))))),"Check")</f>
        <v>Active</v>
      </c>
      <c r="S701" s="19">
        <f>IFERROR(IF(VALUE('01_raw_data'!R704)&gt;0,VALUE('01_raw_data'!R704),"Check"),"Check")</f>
        <v>36000</v>
      </c>
      <c r="T701" s="19">
        <f>IFERROR(IF(VALUE('01_raw_data'!S704)&gt;0, VALUE('01_raw_data'!S704), "Check"), "Check")</f>
        <v>700</v>
      </c>
      <c r="U701">
        <f>IFERROR(VLOOKUP(UPPER(TRIM('01_raw_data'!T704)),'07_performance_master'!$A$5:$B$14,2,FALSE),"Check")</f>
        <v>2</v>
      </c>
      <c r="V701">
        <f>IFERROR(IF(VALUE('01_raw_data'!U704)&gt;0,VALUE('01_raw_data'!U704),"Check"),"Check")</f>
        <v>24</v>
      </c>
      <c r="W701">
        <f>IFERROR(IF(VALUE('01_raw_data'!V704)&gt;=0, VALUE('01_raw_data'!V704), "Check"), "Check")</f>
        <v>7</v>
      </c>
      <c r="X701">
        <f>IFERROR(IF(VALUE('01_raw_data'!W704)&gt;=0, VALUE('01_raw_data'!W704),"Check"), "Check")</f>
        <v>18</v>
      </c>
      <c r="Y701">
        <f>IFERROR(IF(AND(VALUE('01_raw_data'!X704)&gt;=0, VALUE('01_raw_data'!X704)&lt;=100), VALUE('01_raw_data'!X704), "Check"), "Check")</f>
        <v>49</v>
      </c>
      <c r="Z701" t="str">
        <f>IFERROR(IF(OR(UPPER(TRIM('01_raw_data'!Y704))="YES", UPPER(TRIM('01_raw_data'!Y704))="PROMOTED"),"Promoted", IF(OR(UPPER(TRIM('01_raw_data'!Y704))="NO",UPPER(TRIM('01_raw_data'!Y704))="NOT PROMOTED"), "Not Promoted", "Check")),"Check")</f>
        <v>Not Promoted</v>
      </c>
      <c r="AA701" t="str">
        <f>IFERROR(PROPER(TRIM('01_raw_data'!Z704)), "")</f>
        <v>Bachelor'S</v>
      </c>
      <c r="AB701" t="str">
        <f>IFERROR(PROPER(TRIM('01_raw_data'!AA704)),"")</f>
        <v>University Hiring</v>
      </c>
      <c r="AC701" t="str">
        <f>IFERROR(IF(UPPER(TRIM('01_raw_data'!AB704))="HYBRID","Hybrid",IF(OR(UPPER(TRIM('01_raw_data'!AB704))="REMOTE",UPPER(TRIM('01_raw_data'!AB704))="WFH",UPPER(TRIM('01_raw_data'!AB704))="WORK FROM HOME"),"Remote",IF(OR(UPPER(TRIM('01_raw_data'!AB704))="ONSITE",UPPER(TRIM('01_raw_data'!AB704))="ON-SITE",UPPER(TRIM('01_raw_data'!AB704))="OFFICE"),"Office"))),"Check")</f>
        <v>Hybrid</v>
      </c>
      <c r="AD701" t="str">
        <f>IFERROR(VLOOKUP(UPPER(TRIM('01_raw_data'!AC704)),'09_cost_center'!$A$5:$E$19,1,FALSE), "Check")</f>
        <v>EU-CC203</v>
      </c>
      <c r="AE701" t="str">
        <f>IFERROR(IF(OR(UPPER(TRIM('01_raw_data'!AD704))="CONTRACT", UPPER(TRIM('01_raw_data'!AD704))="CONTRACTOR"), "Contract", IF(OR(PROPER(TRIM('01_raw_data'!AD704))="FTE", UPPER(TRIM('01_raw_data'!AD704))="FULL TIME", UPPER(TRIM('01_raw_data'!AD704))="FULL-TIME"), "Full Time", IF(OR(UPPER(TRIM('01_raw_data'!AD704))="INTERN", UPPER(TRIM('01_raw_data'!AD704))="INTERNSHIP"), "Intern", IF(OR(UPPER(TRIM('01_raw_data'!AD704))="PART TIME", UPPER(TRIM('01_raw_data'!AD704))="PART-TIME"), "Part Time")))), "Check")</f>
        <v>Full Time</v>
      </c>
      <c r="AF701">
        <f>IFERROR(IF(AND(VALUE('01_raw_data'!AE704)&gt;=0,VALUE('01_raw_data'!AE704)&lt;=100), VALUE('01_raw_data'!AE704), "Check"), "Check")</f>
        <v>42.1</v>
      </c>
    </row>
    <row r="702" spans="1:32" x14ac:dyDescent="0.2">
      <c r="A702" t="str">
        <f>"E"&amp;TEXT(VALUE(SUBSTITUTE(UPPER(TRIM('01_raw_data'!A705)),"E","")),"0000")</f>
        <v>E0701</v>
      </c>
      <c r="B702" t="str">
        <f>IF('01_raw_data'!B705="", "", PROPER(TRIM('01_raw_data'!B705)))</f>
        <v>Miguel Zielinski</v>
      </c>
      <c r="C702" t="str">
        <f>_xlfn.XLOOKUP(PROPER(TRIM('01_raw_data'!C705)),'03_lookups'!$A$4:$A$9,'03_lookups'!$B$4:$B$9,"Needs Review")</f>
        <v>Male</v>
      </c>
      <c r="D702">
        <f>VALUE('01_raw_data'!D705)</f>
        <v>22</v>
      </c>
      <c r="E702" s="17">
        <f>IF(OR('01_raw_data'!E705="", LOWER(TRIM('01_raw_data'!E705))="not available"), "Missing", '01_raw_data'!E705)</f>
        <v>37876</v>
      </c>
      <c r="F702" t="str">
        <f t="shared" si="10"/>
        <v>Valid</v>
      </c>
      <c r="G702" t="str">
        <f>_xlfn.XLOOKUP(UPPER(TRIM('01_raw_data'!F705)),'04_departments'!A705:A760,'04_departments'!C705:C760,"Needs Review")</f>
        <v>Needs Review</v>
      </c>
      <c r="H702" t="str">
        <f>_xlfn.XLOOKUP('01_clean_data'!G702, '04_departments'!$C$5:$C$60,'04_departments'!$D$5:$D$60,"Needs Review")</f>
        <v>Needs Review</v>
      </c>
      <c r="I702" t="str">
        <f>PROPER(TRIM('01_raw_data'!H705))</f>
        <v>Associate Product Manager</v>
      </c>
      <c r="J702" t="str">
        <f>IFERROR(UPPER('01_raw_data'!I705), "")</f>
        <v>L4</v>
      </c>
      <c r="K702" t="str">
        <f>IFERROR(UPPER('01_raw_data'!J705), "")</f>
        <v>M053</v>
      </c>
      <c r="L702" t="str">
        <f>IFERROR(VLOOKUP(K702,'05_manager_mapping'!$A$5:$B$64,2), "Missing")</f>
        <v>Hugo Costa</v>
      </c>
      <c r="M702" t="str">
        <f>IFERROR(_xlfn.XLOOKUP('01_raw_data'!L705,'06_location_master'!$B$5:$B$60,'06_location_master'!$C$5:$C$60), "Missing Location")</f>
        <v>London</v>
      </c>
      <c r="N702" t="str">
        <f>IFERROR(_xlfn.XLOOKUP(M702,'06_location_master'!$C$5:$C$60,'06_location_master'!$D$5:$D$60), "Missing Country")</f>
        <v>United Kingdom</v>
      </c>
      <c r="O702" t="str">
        <f>IFERROR(_xlfn.XLOOKUP(M702,'06_location_master'!$C$5:$C$60,'06_location_master'!$E$5:$E$60), "Missing State")</f>
        <v>England</v>
      </c>
      <c r="P702" s="17">
        <f>IFERROR(--'01_raw_data'!O705,"Missing Date")</f>
        <v>44430</v>
      </c>
      <c r="Q702" s="17">
        <f>IF(TRIM('01_raw_data'!P705)="","", IFERROR('01_raw_data'!P705, "check"))</f>
        <v>44888</v>
      </c>
      <c r="R702" t="str">
        <f>IFERROR(IF(OR(UPPER(TRIM('01_raw_data'!Q705))="A",UPPER(TRIM('01_raw_data'!Q705)="ACTVE"),UPPER(TRIM('01_raw_data'!Q705))="ACTIVE"), "Active", IF(OR(UPPER(TRIM('01_raw_data'!Q705)="INACTIVE"),UPPER(TRIM('01_raw_data'!Q705))="INACTVE"),"Inactive",IF(OR(UPPER(TRIM('01_raw_data'!Q705))="EXITED"), "Exited", IF(OR(UPPER(TRIM('01_raw_data'!Q705))="TERMINATED"), "Terminated", IF(OR(UPPER(TRIM('01_raw_data'!Q705))="LEFT"),"Left",IF(OR(UPPER(TRIM('01_raw_data'!Q705))="RESIGNED"),"Resigned")))))),"Check")</f>
        <v>Exited</v>
      </c>
      <c r="S702" s="19">
        <f>IFERROR(IF(VALUE('01_raw_data'!R705)&gt;0,VALUE('01_raw_data'!R705),"Check"),"Check")</f>
        <v>127000</v>
      </c>
      <c r="T702" s="19">
        <f>IFERROR(IF(VALUE('01_raw_data'!S705)&gt;0, VALUE('01_raw_data'!S705), "Check"), "Check")</f>
        <v>2500</v>
      </c>
      <c r="U702">
        <f>IFERROR(VLOOKUP(UPPER(TRIM('01_raw_data'!T705)),'07_performance_master'!$A$5:$B$14,2,FALSE),"Check")</f>
        <v>2</v>
      </c>
      <c r="V702">
        <f>IFERROR(IF(VALUE('01_raw_data'!U705)&gt;0,VALUE('01_raw_data'!U705),"Check"),"Check")</f>
        <v>38</v>
      </c>
      <c r="W702">
        <f>IFERROR(IF(VALUE('01_raw_data'!V705)&gt;=0, VALUE('01_raw_data'!V705), "Check"), "Check")</f>
        <v>20</v>
      </c>
      <c r="X702">
        <f>IFERROR(IF(VALUE('01_raw_data'!W705)&gt;=0, VALUE('01_raw_data'!W705),"Check"), "Check")</f>
        <v>16</v>
      </c>
      <c r="Y702">
        <f>IFERROR(IF(AND(VALUE('01_raw_data'!X705)&gt;=0, VALUE('01_raw_data'!X705)&lt;=100), VALUE('01_raw_data'!X705), "Check"), "Check")</f>
        <v>53</v>
      </c>
      <c r="Z702" t="str">
        <f>IFERROR(IF(OR(UPPER(TRIM('01_raw_data'!Y705))="YES", UPPER(TRIM('01_raw_data'!Y705))="PROMOTED"),"Promoted", IF(OR(UPPER(TRIM('01_raw_data'!Y705))="NO",UPPER(TRIM('01_raw_data'!Y705))="NOT PROMOTED"), "Not Promoted", "Check")),"Check")</f>
        <v>Not Promoted</v>
      </c>
      <c r="AA702" t="str">
        <f>IFERROR(PROPER(TRIM('01_raw_data'!Z705)), "")</f>
        <v>Master'S</v>
      </c>
      <c r="AB702" t="str">
        <f>IFERROR(PROPER(TRIM('01_raw_data'!AA705)),"")</f>
        <v>Internal Transfer</v>
      </c>
      <c r="AC702" t="str">
        <f>IFERROR(IF(UPPER(TRIM('01_raw_data'!AB705))="HYBRID","Hybrid",IF(OR(UPPER(TRIM('01_raw_data'!AB705))="REMOTE",UPPER(TRIM('01_raw_data'!AB705))="WFH",UPPER(TRIM('01_raw_data'!AB705))="WORK FROM HOME"),"Remote",IF(OR(UPPER(TRIM('01_raw_data'!AB705))="ONSITE",UPPER(TRIM('01_raw_data'!AB705))="ON-SITE",UPPER(TRIM('01_raw_data'!AB705))="OFFICE"),"Office"))),"Check")</f>
        <v>Remote</v>
      </c>
      <c r="AD702" t="str">
        <f>IFERROR(VLOOKUP(UPPER(TRIM('01_raw_data'!AC705)),'09_cost_center'!$A$5:$E$19,1,FALSE), "Check")</f>
        <v>EU-CC102</v>
      </c>
      <c r="AE702" t="str">
        <f>IFERROR(IF(OR(UPPER(TRIM('01_raw_data'!AD705))="CONTRACT", UPPER(TRIM('01_raw_data'!AD705))="CONTRACTOR"), "Contract", IF(OR(PROPER(TRIM('01_raw_data'!AD705))="FTE", UPPER(TRIM('01_raw_data'!AD705))="FULL TIME", UPPER(TRIM('01_raw_data'!AD705))="FULL-TIME"), "Full Time", IF(OR(UPPER(TRIM('01_raw_data'!AD705))="INTERN", UPPER(TRIM('01_raw_data'!AD705))="INTERNSHIP"), "Intern", IF(OR(UPPER(TRIM('01_raw_data'!AD705))="PART TIME", UPPER(TRIM('01_raw_data'!AD705))="PART-TIME"), "Part Time")))), "Check")</f>
        <v>Full Time</v>
      </c>
      <c r="AF702">
        <f>IFERROR(IF(AND(VALUE('01_raw_data'!AE705)&gt;=0,VALUE('01_raw_data'!AE705)&lt;=100), VALUE('01_raw_data'!AE705), "Check"), "Check")</f>
        <v>48</v>
      </c>
    </row>
    <row r="703" spans="1:32" x14ac:dyDescent="0.2">
      <c r="A703" t="str">
        <f>"E"&amp;TEXT(VALUE(SUBSTITUTE(UPPER(TRIM('01_raw_data'!A706)),"E","")),"0000")</f>
        <v>E0702</v>
      </c>
      <c r="B703" t="str">
        <f>IF('01_raw_data'!B706="", "", PROPER(TRIM('01_raw_data'!B706)))</f>
        <v>Lorenzo Johansson</v>
      </c>
      <c r="C703" t="str">
        <f>_xlfn.XLOOKUP(PROPER(TRIM('01_raw_data'!C706)),'03_lookups'!$A$4:$A$9,'03_lookups'!$B$4:$B$9,"Needs Review")</f>
        <v>Female</v>
      </c>
      <c r="D703">
        <f>VALUE('01_raw_data'!D706)</f>
        <v>31</v>
      </c>
      <c r="E703" s="17">
        <f>IF(OR('01_raw_data'!E706="", LOWER(TRIM('01_raw_data'!E706))="not available"), "Missing", '01_raw_data'!E706)</f>
        <v>34627</v>
      </c>
      <c r="F703" t="str">
        <f t="shared" si="10"/>
        <v>Valid</v>
      </c>
      <c r="G703" t="str">
        <f>_xlfn.XLOOKUP(UPPER(TRIM('01_raw_data'!F706)),'04_departments'!A706:A761,'04_departments'!C706:C761,"Needs Review")</f>
        <v>Needs Review</v>
      </c>
      <c r="H703" t="str">
        <f>_xlfn.XLOOKUP('01_clean_data'!G703, '04_departments'!$C$5:$C$60,'04_departments'!$D$5:$D$60,"Needs Review")</f>
        <v>Needs Review</v>
      </c>
      <c r="I703" t="str">
        <f>PROPER(TRIM('01_raw_data'!H706))</f>
        <v>Workplace Technology Specialist</v>
      </c>
      <c r="J703" t="str">
        <f>IFERROR(UPPER('01_raw_data'!I706), "")</f>
        <v xml:space="preserve"> L3 </v>
      </c>
      <c r="K703" t="str">
        <f>IFERROR(UPPER('01_raw_data'!J706), "")</f>
        <v>M009</v>
      </c>
      <c r="L703" t="str">
        <f>IFERROR(VLOOKUP(K703,'05_manager_mapping'!$A$5:$B$64,2), "Missing")</f>
        <v>Maja Nilsson</v>
      </c>
      <c r="M703" t="str">
        <f>IFERROR(_xlfn.XLOOKUP('01_raw_data'!L706,'06_location_master'!$B$5:$B$60,'06_location_master'!$C$5:$C$60), "Missing Location")</f>
        <v>Missing Location</v>
      </c>
      <c r="N703" t="str">
        <f>IFERROR(_xlfn.XLOOKUP(M703,'06_location_master'!$C$5:$C$60,'06_location_master'!$D$5:$D$60), "Missing Country")</f>
        <v>Missing Country</v>
      </c>
      <c r="O703" t="str">
        <f>IFERROR(_xlfn.XLOOKUP(M703,'06_location_master'!$C$5:$C$60,'06_location_master'!$E$5:$E$60), "Missing State")</f>
        <v>Missing State</v>
      </c>
      <c r="P703" s="17">
        <f>IFERROR(--'01_raw_data'!O706,"Missing Date")</f>
        <v>44674</v>
      </c>
      <c r="Q703" s="17">
        <f>IF(TRIM('01_raw_data'!P706)="","", IFERROR('01_raw_data'!P706, "check"))</f>
        <v>44945</v>
      </c>
      <c r="R703" t="str">
        <f>IFERROR(IF(OR(UPPER(TRIM('01_raw_data'!Q706))="A",UPPER(TRIM('01_raw_data'!Q706)="ACTVE"),UPPER(TRIM('01_raw_data'!Q706))="ACTIVE"), "Active", IF(OR(UPPER(TRIM('01_raw_data'!Q706)="INACTIVE"),UPPER(TRIM('01_raw_data'!Q706))="INACTVE"),"Inactive",IF(OR(UPPER(TRIM('01_raw_data'!Q706))="EXITED"), "Exited", IF(OR(UPPER(TRIM('01_raw_data'!Q706))="TERMINATED"), "Terminated", IF(OR(UPPER(TRIM('01_raw_data'!Q706))="LEFT"),"Left",IF(OR(UPPER(TRIM('01_raw_data'!Q706))="RESIGNED"),"Resigned")))))),"Check")</f>
        <v>Exited</v>
      </c>
      <c r="S703" s="19">
        <f>IFERROR(IF(VALUE('01_raw_data'!R706)&gt;0,VALUE('01_raw_data'!R706),"Check"),"Check")</f>
        <v>92000</v>
      </c>
      <c r="T703" s="19">
        <f>IFERROR(IF(VALUE('01_raw_data'!S706)&gt;0, VALUE('01_raw_data'!S706), "Check"), "Check")</f>
        <v>4600</v>
      </c>
      <c r="U703">
        <f>IFERROR(VLOOKUP(UPPER(TRIM('01_raw_data'!T706)),'07_performance_master'!$A$5:$B$14,2,FALSE),"Check")</f>
        <v>3</v>
      </c>
      <c r="V703">
        <f>IFERROR(IF(VALUE('01_raw_data'!U706)&gt;0,VALUE('01_raw_data'!U706),"Check"),"Check")</f>
        <v>48</v>
      </c>
      <c r="W703">
        <f>IFERROR(IF(VALUE('01_raw_data'!V706)&gt;=0, VALUE('01_raw_data'!V706), "Check"), "Check")</f>
        <v>19</v>
      </c>
      <c r="X703">
        <f>IFERROR(IF(VALUE('01_raw_data'!W706)&gt;=0, VALUE('01_raw_data'!W706),"Check"), "Check")</f>
        <v>8</v>
      </c>
      <c r="Y703">
        <f>IFERROR(IF(AND(VALUE('01_raw_data'!X706)&gt;=0, VALUE('01_raw_data'!X706)&lt;=100), VALUE('01_raw_data'!X706), "Check"), "Check")</f>
        <v>50</v>
      </c>
      <c r="Z703" t="str">
        <f>IFERROR(IF(OR(UPPER(TRIM('01_raw_data'!Y706))="YES", UPPER(TRIM('01_raw_data'!Y706))="PROMOTED"),"Promoted", IF(OR(UPPER(TRIM('01_raw_data'!Y706))="NO",UPPER(TRIM('01_raw_data'!Y706))="NOT PROMOTED"), "Not Promoted", "Check")),"Check")</f>
        <v>Not Promoted</v>
      </c>
      <c r="AA703" t="str">
        <f>IFERROR(PROPER(TRIM('01_raw_data'!Z706)), "")</f>
        <v>Bachelor'S</v>
      </c>
      <c r="AB703" t="str">
        <f>IFERROR(PROPER(TRIM('01_raw_data'!AA706)),"")</f>
        <v>University Hiring</v>
      </c>
      <c r="AC703" t="str">
        <f>IFERROR(IF(UPPER(TRIM('01_raw_data'!AB706))="HYBRID","Hybrid",IF(OR(UPPER(TRIM('01_raw_data'!AB706))="REMOTE",UPPER(TRIM('01_raw_data'!AB706))="WFH",UPPER(TRIM('01_raw_data'!AB706))="WORK FROM HOME"),"Remote",IF(OR(UPPER(TRIM('01_raw_data'!AB706))="ONSITE",UPPER(TRIM('01_raw_data'!AB706))="ON-SITE",UPPER(TRIM('01_raw_data'!AB706))="OFFICE"),"Office"))),"Check")</f>
        <v>Hybrid</v>
      </c>
      <c r="AD703" t="str">
        <f>IFERROR(VLOOKUP(UPPER(TRIM('01_raw_data'!AC706)),'09_cost_center'!$A$5:$E$19,1,FALSE), "Check")</f>
        <v>EU-CC104</v>
      </c>
      <c r="AE703" t="str">
        <f>IFERROR(IF(OR(UPPER(TRIM('01_raw_data'!AD706))="CONTRACT", UPPER(TRIM('01_raw_data'!AD706))="CONTRACTOR"), "Contract", IF(OR(PROPER(TRIM('01_raw_data'!AD706))="FTE", UPPER(TRIM('01_raw_data'!AD706))="FULL TIME", UPPER(TRIM('01_raw_data'!AD706))="FULL-TIME"), "Full Time", IF(OR(UPPER(TRIM('01_raw_data'!AD706))="INTERN", UPPER(TRIM('01_raw_data'!AD706))="INTERNSHIP"), "Intern", IF(OR(UPPER(TRIM('01_raw_data'!AD706))="PART TIME", UPPER(TRIM('01_raw_data'!AD706))="PART-TIME"), "Part Time")))), "Check")</f>
        <v>Full Time</v>
      </c>
      <c r="AF703">
        <f>IFERROR(IF(AND(VALUE('01_raw_data'!AE706)&gt;=0,VALUE('01_raw_data'!AE706)&lt;=100), VALUE('01_raw_data'!AE706), "Check"), "Check")</f>
        <v>60.5</v>
      </c>
    </row>
    <row r="704" spans="1:32" x14ac:dyDescent="0.2">
      <c r="A704" t="str">
        <f>"E"&amp;TEXT(VALUE(SUBSTITUTE(UPPER(TRIM('01_raw_data'!A707)),"E","")),"0000")</f>
        <v>E0703</v>
      </c>
      <c r="B704" t="str">
        <f>IF('01_raw_data'!B707="", "", PROPER(TRIM('01_raw_data'!B707)))</f>
        <v>Maximilian Fernandes</v>
      </c>
      <c r="C704" t="str">
        <f>_xlfn.XLOOKUP(PROPER(TRIM('01_raw_data'!C707)),'03_lookups'!$A$4:$A$9,'03_lookups'!$B$4:$B$9,"Needs Review")</f>
        <v>Female</v>
      </c>
      <c r="D704">
        <f>VALUE('01_raw_data'!D707)</f>
        <v>59</v>
      </c>
      <c r="E704" s="17" t="str">
        <f>IF(OR('01_raw_data'!E707="", LOWER(TRIM('01_raw_data'!E707))="not available"), "Missing", '01_raw_data'!E707)</f>
        <v>07-12-1966</v>
      </c>
      <c r="F704" t="str">
        <f t="shared" si="10"/>
        <v>Needs Review</v>
      </c>
      <c r="G704" t="str">
        <f>_xlfn.XLOOKUP(UPPER(TRIM('01_raw_data'!F707)),'04_departments'!A707:A762,'04_departments'!C707:C762,"Needs Review")</f>
        <v>Needs Review</v>
      </c>
      <c r="H704" t="str">
        <f>_xlfn.XLOOKUP('01_clean_data'!G704, '04_departments'!$C$5:$C$60,'04_departments'!$D$5:$D$60,"Needs Review")</f>
        <v>Needs Review</v>
      </c>
      <c r="I704" t="str">
        <f>PROPER(TRIM('01_raw_data'!H707))</f>
        <v>Hr Business Partner</v>
      </c>
      <c r="J704" t="str">
        <f>IFERROR(UPPER('01_raw_data'!I707), "")</f>
        <v>L3</v>
      </c>
      <c r="K704" t="str">
        <f>IFERROR(UPPER('01_raw_data'!J707), "")</f>
        <v>M008</v>
      </c>
      <c r="L704" t="str">
        <f>IFERROR(VLOOKUP(K704,'05_manager_mapping'!$A$5:$B$64,2), "Missing")</f>
        <v>Mia Szymanski</v>
      </c>
      <c r="M704" t="str">
        <f>IFERROR(_xlfn.XLOOKUP('01_raw_data'!L707,'06_location_master'!$B$5:$B$60,'06_location_master'!$C$5:$C$60), "Missing Location")</f>
        <v>Missing Location</v>
      </c>
      <c r="N704" t="str">
        <f>IFERROR(_xlfn.XLOOKUP(M704,'06_location_master'!$C$5:$C$60,'06_location_master'!$D$5:$D$60), "Missing Country")</f>
        <v>Missing Country</v>
      </c>
      <c r="O704" t="str">
        <f>IFERROR(_xlfn.XLOOKUP(M704,'06_location_master'!$C$5:$C$60,'06_location_master'!$E$5:$E$60), "Missing State")</f>
        <v>Missing State</v>
      </c>
      <c r="P704" s="17">
        <f>IFERROR(--'01_raw_data'!O707,"Missing Date")</f>
        <v>46012</v>
      </c>
      <c r="Q704" s="17" t="str">
        <f>IF(TRIM('01_raw_data'!P707)="","", IFERROR('01_raw_data'!P707, "check"))</f>
        <v/>
      </c>
      <c r="R704" t="str">
        <f>IFERROR(IF(OR(UPPER(TRIM('01_raw_data'!Q707))="A",UPPER(TRIM('01_raw_data'!Q707)="ACTVE"),UPPER(TRIM('01_raw_data'!Q707))="ACTIVE"), "Active", IF(OR(UPPER(TRIM('01_raw_data'!Q707)="INACTIVE"),UPPER(TRIM('01_raw_data'!Q707))="INACTVE"),"Inactive",IF(OR(UPPER(TRIM('01_raw_data'!Q707))="EXITED"), "Exited", IF(OR(UPPER(TRIM('01_raw_data'!Q707))="TERMINATED"), "Terminated", IF(OR(UPPER(TRIM('01_raw_data'!Q707))="LEFT"),"Left",IF(OR(UPPER(TRIM('01_raw_data'!Q707))="RESIGNED"),"Resigned")))))),"Check")</f>
        <v>Active</v>
      </c>
      <c r="S704" s="19">
        <f>IFERROR(IF(VALUE('01_raw_data'!R707)&gt;0,VALUE('01_raw_data'!R707),"Check"),"Check")</f>
        <v>80000</v>
      </c>
      <c r="T704" s="19">
        <f>IFERROR(IF(VALUE('01_raw_data'!S707)&gt;0, VALUE('01_raw_data'!S707), "Check"), "Check")</f>
        <v>4000</v>
      </c>
      <c r="U704">
        <f>IFERROR(VLOOKUP(UPPER(TRIM('01_raw_data'!T707)),'07_performance_master'!$A$5:$B$14,2,FALSE),"Check")</f>
        <v>3</v>
      </c>
      <c r="V704">
        <f>IFERROR(IF(VALUE('01_raw_data'!U707)&gt;0,VALUE('01_raw_data'!U707),"Check"),"Check")</f>
        <v>24</v>
      </c>
      <c r="W704">
        <f>IFERROR(IF(VALUE('01_raw_data'!V707)&gt;=0, VALUE('01_raw_data'!V707), "Check"), "Check")</f>
        <v>20</v>
      </c>
      <c r="X704">
        <f>IFERROR(IF(VALUE('01_raw_data'!W707)&gt;=0, VALUE('01_raw_data'!W707),"Check"), "Check")</f>
        <v>10</v>
      </c>
      <c r="Y704">
        <f>IFERROR(IF(AND(VALUE('01_raw_data'!X707)&gt;=0, VALUE('01_raw_data'!X707)&lt;=100), VALUE('01_raw_data'!X707), "Check"), "Check")</f>
        <v>62</v>
      </c>
      <c r="Z704" t="str">
        <f>IFERROR(IF(OR(UPPER(TRIM('01_raw_data'!Y707))="YES", UPPER(TRIM('01_raw_data'!Y707))="PROMOTED"),"Promoted", IF(OR(UPPER(TRIM('01_raw_data'!Y707))="NO",UPPER(TRIM('01_raw_data'!Y707))="NOT PROMOTED"), "Not Promoted", "Check")),"Check")</f>
        <v>Not Promoted</v>
      </c>
      <c r="AA704" t="str">
        <f>IFERROR(PROPER(TRIM('01_raw_data'!Z707)), "")</f>
        <v>Bachelor'S</v>
      </c>
      <c r="AB704" t="str">
        <f>IFERROR(PROPER(TRIM('01_raw_data'!AA707)),"")</f>
        <v>Internal Transfer</v>
      </c>
      <c r="AC704" t="str">
        <f>IFERROR(IF(UPPER(TRIM('01_raw_data'!AB707))="HYBRID","Hybrid",IF(OR(UPPER(TRIM('01_raw_data'!AB707))="REMOTE",UPPER(TRIM('01_raw_data'!AB707))="WFH",UPPER(TRIM('01_raw_data'!AB707))="WORK FROM HOME"),"Remote",IF(OR(UPPER(TRIM('01_raw_data'!AB707))="ONSITE",UPPER(TRIM('01_raw_data'!AB707))="ON-SITE",UPPER(TRIM('01_raw_data'!AB707))="OFFICE"),"Office"))),"Check")</f>
        <v>Office</v>
      </c>
      <c r="AD704" t="str">
        <f>IFERROR(VLOOKUP(UPPER(TRIM('01_raw_data'!AC707)),'09_cost_center'!$A$5:$E$19,1,FALSE), "Check")</f>
        <v>EU-CC302</v>
      </c>
      <c r="AE704" t="str">
        <f>IFERROR(IF(OR(UPPER(TRIM('01_raw_data'!AD707))="CONTRACT", UPPER(TRIM('01_raw_data'!AD707))="CONTRACTOR"), "Contract", IF(OR(PROPER(TRIM('01_raw_data'!AD707))="FTE", UPPER(TRIM('01_raw_data'!AD707))="FULL TIME", UPPER(TRIM('01_raw_data'!AD707))="FULL-TIME"), "Full Time", IF(OR(UPPER(TRIM('01_raw_data'!AD707))="INTERN", UPPER(TRIM('01_raw_data'!AD707))="INTERNSHIP"), "Intern", IF(OR(UPPER(TRIM('01_raw_data'!AD707))="PART TIME", UPPER(TRIM('01_raw_data'!AD707))="PART-TIME"), "Part Time")))), "Check")</f>
        <v>Full Time</v>
      </c>
      <c r="AF704">
        <f>IFERROR(IF(AND(VALUE('01_raw_data'!AE707)&gt;=0,VALUE('01_raw_data'!AE707)&lt;=100), VALUE('01_raw_data'!AE707), "Check"), "Check")</f>
        <v>59.7</v>
      </c>
    </row>
    <row r="705" spans="1:32" x14ac:dyDescent="0.2">
      <c r="A705" t="str">
        <f>"E"&amp;TEXT(VALUE(SUBSTITUTE(UPPER(TRIM('01_raw_data'!A708)),"E","")),"0000")</f>
        <v>E0704</v>
      </c>
      <c r="B705" t="str">
        <f>IF('01_raw_data'!B708="", "", PROPER(TRIM('01_raw_data'!B708)))</f>
        <v>Laura Johansson</v>
      </c>
      <c r="C705" t="str">
        <f>_xlfn.XLOOKUP(PROPER(TRIM('01_raw_data'!C708)),'03_lookups'!$A$4:$A$9,'03_lookups'!$B$4:$B$9,"Needs Review")</f>
        <v>Male</v>
      </c>
      <c r="D705">
        <f>VALUE('01_raw_data'!D708)</f>
        <v>46</v>
      </c>
      <c r="E705" s="17">
        <f>IF(OR('01_raw_data'!E708="", LOWER(TRIM('01_raw_data'!E708))="not available"), "Missing", '01_raw_data'!E708)</f>
        <v>29314</v>
      </c>
      <c r="F705" t="str">
        <f t="shared" si="10"/>
        <v>Valid</v>
      </c>
      <c r="G705" t="str">
        <f>_xlfn.XLOOKUP(UPPER(TRIM('01_raw_data'!F708)),'04_departments'!A708:A763,'04_departments'!C708:C763,"Needs Review")</f>
        <v>Needs Review</v>
      </c>
      <c r="H705" t="str">
        <f>_xlfn.XLOOKUP('01_clean_data'!G705, '04_departments'!$C$5:$C$60,'04_departments'!$D$5:$D$60,"Needs Review")</f>
        <v>Needs Review</v>
      </c>
      <c r="I705" t="str">
        <f>PROPER(TRIM('01_raw_data'!H708))</f>
        <v>Platform Engineer</v>
      </c>
      <c r="J705" t="str">
        <f>IFERROR(UPPER('01_raw_data'!I708), "")</f>
        <v xml:space="preserve"> L5 </v>
      </c>
      <c r="K705" t="str">
        <f>IFERROR(UPPER('01_raw_data'!J708), "")</f>
        <v>M057</v>
      </c>
      <c r="L705" t="str">
        <f>IFERROR(VLOOKUP(K705,'05_manager_mapping'!$A$5:$B$64,2), "Missing")</f>
        <v>Emma Karlsson</v>
      </c>
      <c r="M705" t="str">
        <f>IFERROR(_xlfn.XLOOKUP('01_raw_data'!L708,'06_location_master'!$B$5:$B$60,'06_location_master'!$C$5:$C$60), "Missing Location")</f>
        <v>Berlin</v>
      </c>
      <c r="N705" t="str">
        <f>IFERROR(_xlfn.XLOOKUP(M705,'06_location_master'!$C$5:$C$60,'06_location_master'!$D$5:$D$60), "Missing Country")</f>
        <v>Germany</v>
      </c>
      <c r="O705" t="str">
        <f>IFERROR(_xlfn.XLOOKUP(M705,'06_location_master'!$C$5:$C$60,'06_location_master'!$E$5:$E$60), "Missing State")</f>
        <v>Berlin</v>
      </c>
      <c r="P705" s="17">
        <f>IFERROR(--'01_raw_data'!O708,"Missing Date")</f>
        <v>45064</v>
      </c>
      <c r="Q705" s="17" t="str">
        <f>IF(TRIM('01_raw_data'!P708)="","", IFERROR('01_raw_data'!P708, "check"))</f>
        <v/>
      </c>
      <c r="R705" t="str">
        <f>IFERROR(IF(OR(UPPER(TRIM('01_raw_data'!Q708))="A",UPPER(TRIM('01_raw_data'!Q708)="ACTVE"),UPPER(TRIM('01_raw_data'!Q708))="ACTIVE"), "Active", IF(OR(UPPER(TRIM('01_raw_data'!Q708)="INACTIVE"),UPPER(TRIM('01_raw_data'!Q708))="INACTVE"),"Inactive",IF(OR(UPPER(TRIM('01_raw_data'!Q708))="EXITED"), "Exited", IF(OR(UPPER(TRIM('01_raw_data'!Q708))="TERMINATED"), "Terminated", IF(OR(UPPER(TRIM('01_raw_data'!Q708))="LEFT"),"Left",IF(OR(UPPER(TRIM('01_raw_data'!Q708))="RESIGNED"),"Resigned")))))),"Check")</f>
        <v>Active</v>
      </c>
      <c r="S705" s="19">
        <f>IFERROR(IF(VALUE('01_raw_data'!R708)&gt;0,VALUE('01_raw_data'!R708),"Check"),"Check")</f>
        <v>124000</v>
      </c>
      <c r="T705" s="19">
        <f>IFERROR(IF(VALUE('01_raw_data'!S708)&gt;0, VALUE('01_raw_data'!S708), "Check"), "Check")</f>
        <v>18600</v>
      </c>
      <c r="U705">
        <f>IFERROR(VLOOKUP(UPPER(TRIM('01_raw_data'!T708)),'07_performance_master'!$A$5:$B$14,2,FALSE),"Check")</f>
        <v>5</v>
      </c>
      <c r="V705">
        <f>IFERROR(IF(VALUE('01_raw_data'!U708)&gt;0,VALUE('01_raw_data'!U708),"Check"),"Check")</f>
        <v>44</v>
      </c>
      <c r="W705">
        <f>IFERROR(IF(VALUE('01_raw_data'!V708)&gt;=0, VALUE('01_raw_data'!V708), "Check"), "Check")</f>
        <v>11</v>
      </c>
      <c r="X705">
        <f>IFERROR(IF(VALUE('01_raw_data'!W708)&gt;=0, VALUE('01_raw_data'!W708),"Check"), "Check")</f>
        <v>11</v>
      </c>
      <c r="Y705">
        <f>IFERROR(IF(AND(VALUE('01_raw_data'!X708)&gt;=0, VALUE('01_raw_data'!X708)&lt;=100), VALUE('01_raw_data'!X708), "Check"), "Check")</f>
        <v>88</v>
      </c>
      <c r="Z705" t="str">
        <f>IFERROR(IF(OR(UPPER(TRIM('01_raw_data'!Y708))="YES", UPPER(TRIM('01_raw_data'!Y708))="PROMOTED"),"Promoted", IF(OR(UPPER(TRIM('01_raw_data'!Y708))="NO",UPPER(TRIM('01_raw_data'!Y708))="NOT PROMOTED"), "Not Promoted", "Check")),"Check")</f>
        <v>Not Promoted</v>
      </c>
      <c r="AA705" t="str">
        <f>IFERROR(PROPER(TRIM('01_raw_data'!Z708)), "")</f>
        <v>Bachelor'S</v>
      </c>
      <c r="AB705" t="str">
        <f>IFERROR(PROPER(TRIM('01_raw_data'!AA708)),"")</f>
        <v>Linkedin</v>
      </c>
      <c r="AC705" t="str">
        <f>IFERROR(IF(UPPER(TRIM('01_raw_data'!AB708))="HYBRID","Hybrid",IF(OR(UPPER(TRIM('01_raw_data'!AB708))="REMOTE",UPPER(TRIM('01_raw_data'!AB708))="WFH",UPPER(TRIM('01_raw_data'!AB708))="WORK FROM HOME"),"Remote",IF(OR(UPPER(TRIM('01_raw_data'!AB708))="ONSITE",UPPER(TRIM('01_raw_data'!AB708))="ON-SITE",UPPER(TRIM('01_raw_data'!AB708))="OFFICE"),"Office"))),"Check")</f>
        <v>Remote</v>
      </c>
      <c r="AD705" t="str">
        <f>IFERROR(VLOOKUP(UPPER(TRIM('01_raw_data'!AC708)),'09_cost_center'!$A$5:$E$19,1,FALSE), "Check")</f>
        <v>EU-CC101</v>
      </c>
      <c r="AE705" t="str">
        <f>IFERROR(IF(OR(UPPER(TRIM('01_raw_data'!AD708))="CONTRACT", UPPER(TRIM('01_raw_data'!AD708))="CONTRACTOR"), "Contract", IF(OR(PROPER(TRIM('01_raw_data'!AD708))="FTE", UPPER(TRIM('01_raw_data'!AD708))="FULL TIME", UPPER(TRIM('01_raw_data'!AD708))="FULL-TIME"), "Full Time", IF(OR(UPPER(TRIM('01_raw_data'!AD708))="INTERN", UPPER(TRIM('01_raw_data'!AD708))="INTERNSHIP"), "Intern", IF(OR(UPPER(TRIM('01_raw_data'!AD708))="PART TIME", UPPER(TRIM('01_raw_data'!AD708))="PART-TIME"), "Part Time")))), "Check")</f>
        <v>Full Time</v>
      </c>
      <c r="AF705">
        <f>IFERROR(IF(AND(VALUE('01_raw_data'!AE708)&gt;=0,VALUE('01_raw_data'!AE708)&lt;=100), VALUE('01_raw_data'!AE708), "Check"), "Check")</f>
        <v>90.3</v>
      </c>
    </row>
    <row r="706" spans="1:32" x14ac:dyDescent="0.2">
      <c r="A706" t="str">
        <f>"E"&amp;TEXT(VALUE(SUBSTITUTE(UPPER(TRIM('01_raw_data'!A709)),"E","")),"0000")</f>
        <v>E0705</v>
      </c>
      <c r="B706" t="str">
        <f>IF('01_raw_data'!B709="", "", PROPER(TRIM('01_raw_data'!B709)))</f>
        <v>Lars Rossi</v>
      </c>
      <c r="C706" t="str">
        <f>_xlfn.XLOOKUP(PROPER(TRIM('01_raw_data'!C709)),'03_lookups'!$A$4:$A$9,'03_lookups'!$B$4:$B$9,"Needs Review")</f>
        <v>Male</v>
      </c>
      <c r="D706">
        <f>VALUE('01_raw_data'!D709)</f>
        <v>55</v>
      </c>
      <c r="E706" s="17">
        <f>IF(OR('01_raw_data'!E709="", LOWER(TRIM('01_raw_data'!E709))="not available"), "Missing", '01_raw_data'!E709)</f>
        <v>25871</v>
      </c>
      <c r="F706" t="str">
        <f t="shared" si="10"/>
        <v>Valid</v>
      </c>
      <c r="G706" t="str">
        <f>_xlfn.XLOOKUP(UPPER(TRIM('01_raw_data'!F709)),'04_departments'!A709:A764,'04_departments'!C709:C764,"Needs Review")</f>
        <v>Needs Review</v>
      </c>
      <c r="H706" t="str">
        <f>_xlfn.XLOOKUP('01_clean_data'!G706, '04_departments'!$C$5:$C$60,'04_departments'!$D$5:$D$60,"Needs Review")</f>
        <v>Needs Review</v>
      </c>
      <c r="I706" t="str">
        <f>PROPER(TRIM('01_raw_data'!H709))</f>
        <v>Marketing Executive</v>
      </c>
      <c r="J706" t="str">
        <f>IFERROR(UPPER('01_raw_data'!I709), "")</f>
        <v>L1</v>
      </c>
      <c r="K706" t="str">
        <f>IFERROR(UPPER('01_raw_data'!J709), "")</f>
        <v>M006</v>
      </c>
      <c r="L706" t="str">
        <f>IFERROR(VLOOKUP(K706,'05_manager_mapping'!$A$5:$B$64,2), "Missing")</f>
        <v>Aleksander Fischer</v>
      </c>
      <c r="M706" t="str">
        <f>IFERROR(_xlfn.XLOOKUP('01_raw_data'!L709,'06_location_master'!$B$5:$B$60,'06_location_master'!$C$5:$C$60), "Missing Location")</f>
        <v>Manchester</v>
      </c>
      <c r="N706" t="str">
        <f>IFERROR(_xlfn.XLOOKUP(M706,'06_location_master'!$C$5:$C$60,'06_location_master'!$D$5:$D$60), "Missing Country")</f>
        <v>United Kingdom</v>
      </c>
      <c r="O706" t="str">
        <f>IFERROR(_xlfn.XLOOKUP(M706,'06_location_master'!$C$5:$C$60,'06_location_master'!$E$5:$E$60), "Missing State")</f>
        <v>England</v>
      </c>
      <c r="P706" s="17">
        <f>IFERROR(--'01_raw_data'!O709,"Missing Date")</f>
        <v>42419</v>
      </c>
      <c r="Q706" s="17" t="str">
        <f>IF(TRIM('01_raw_data'!P709)="","", IFERROR('01_raw_data'!P709, "check"))</f>
        <v/>
      </c>
      <c r="R706" t="str">
        <f>IFERROR(IF(OR(UPPER(TRIM('01_raw_data'!Q709))="A",UPPER(TRIM('01_raw_data'!Q709)="ACTVE"),UPPER(TRIM('01_raw_data'!Q709))="ACTIVE"), "Active", IF(OR(UPPER(TRIM('01_raw_data'!Q709)="INACTIVE"),UPPER(TRIM('01_raw_data'!Q709))="INACTVE"),"Inactive",IF(OR(UPPER(TRIM('01_raw_data'!Q709))="EXITED"), "Exited", IF(OR(UPPER(TRIM('01_raw_data'!Q709))="TERMINATED"), "Terminated", IF(OR(UPPER(TRIM('01_raw_data'!Q709))="LEFT"),"Left",IF(OR(UPPER(TRIM('01_raw_data'!Q709))="RESIGNED"),"Resigned")))))),"Check")</f>
        <v>Active</v>
      </c>
      <c r="S706" s="19">
        <f>IFERROR(IF(VALUE('01_raw_data'!R709)&gt;0,VALUE('01_raw_data'!R709),"Check"),"Check")</f>
        <v>46000</v>
      </c>
      <c r="T706" s="19">
        <f>IFERROR(IF(VALUE('01_raw_data'!S709)&gt;0, VALUE('01_raw_data'!S709), "Check"), "Check")</f>
        <v>2300</v>
      </c>
      <c r="U706">
        <f>IFERROR(VLOOKUP(UPPER(TRIM('01_raw_data'!T709)),'07_performance_master'!$A$5:$B$14,2,FALSE),"Check")</f>
        <v>3</v>
      </c>
      <c r="V706">
        <f>IFERROR(IF(VALUE('01_raw_data'!U709)&gt;0,VALUE('01_raw_data'!U709),"Check"),"Check")</f>
        <v>5</v>
      </c>
      <c r="W706">
        <f>IFERROR(IF(VALUE('01_raw_data'!V709)&gt;=0, VALUE('01_raw_data'!V709), "Check"), "Check")</f>
        <v>0</v>
      </c>
      <c r="X706">
        <f>IFERROR(IF(VALUE('01_raw_data'!W709)&gt;=0, VALUE('01_raw_data'!W709),"Check"), "Check")</f>
        <v>8</v>
      </c>
      <c r="Y706">
        <f>IFERROR(IF(AND(VALUE('01_raw_data'!X709)&gt;=0, VALUE('01_raw_data'!X709)&lt;=100), VALUE('01_raw_data'!X709), "Check"), "Check")</f>
        <v>59</v>
      </c>
      <c r="Z706" t="str">
        <f>IFERROR(IF(OR(UPPER(TRIM('01_raw_data'!Y709))="YES", UPPER(TRIM('01_raw_data'!Y709))="PROMOTED"),"Promoted", IF(OR(UPPER(TRIM('01_raw_data'!Y709))="NO",UPPER(TRIM('01_raw_data'!Y709))="NOT PROMOTED"), "Not Promoted", "Check")),"Check")</f>
        <v>Not Promoted</v>
      </c>
      <c r="AA706" t="str">
        <f>IFERROR(PROPER(TRIM('01_raw_data'!Z709)), "")</f>
        <v>Master'S</v>
      </c>
      <c r="AB706" t="str">
        <f>IFERROR(PROPER(TRIM('01_raw_data'!AA709)),"")</f>
        <v>University Hiring</v>
      </c>
      <c r="AC706" t="str">
        <f>IFERROR(IF(UPPER(TRIM('01_raw_data'!AB709))="HYBRID","Hybrid",IF(OR(UPPER(TRIM('01_raw_data'!AB709))="REMOTE",UPPER(TRIM('01_raw_data'!AB709))="WFH",UPPER(TRIM('01_raw_data'!AB709))="WORK FROM HOME"),"Remote",IF(OR(UPPER(TRIM('01_raw_data'!AB709))="ONSITE",UPPER(TRIM('01_raw_data'!AB709))="ON-SITE",UPPER(TRIM('01_raw_data'!AB709))="OFFICE"),"Office"))),"Check")</f>
        <v>Hybrid</v>
      </c>
      <c r="AD706" t="str">
        <f>IFERROR(VLOOKUP(UPPER(TRIM('01_raw_data'!AC709)),'09_cost_center'!$A$5:$E$19,1,FALSE), "Check")</f>
        <v>EU-CC203</v>
      </c>
      <c r="AE706" t="str">
        <f>IFERROR(IF(OR(UPPER(TRIM('01_raw_data'!AD709))="CONTRACT", UPPER(TRIM('01_raw_data'!AD709))="CONTRACTOR"), "Contract", IF(OR(PROPER(TRIM('01_raw_data'!AD709))="FTE", UPPER(TRIM('01_raw_data'!AD709))="FULL TIME", UPPER(TRIM('01_raw_data'!AD709))="FULL-TIME"), "Full Time", IF(OR(UPPER(TRIM('01_raw_data'!AD709))="INTERN", UPPER(TRIM('01_raw_data'!AD709))="INTERNSHIP"), "Intern", IF(OR(UPPER(TRIM('01_raw_data'!AD709))="PART TIME", UPPER(TRIM('01_raw_data'!AD709))="PART-TIME"), "Part Time")))), "Check")</f>
        <v>Full Time</v>
      </c>
      <c r="AF706">
        <f>IFERROR(IF(AND(VALUE('01_raw_data'!AE709)&gt;=0,VALUE('01_raw_data'!AE709)&lt;=100), VALUE('01_raw_data'!AE709), "Check"), "Check")</f>
        <v>54.9</v>
      </c>
    </row>
    <row r="707" spans="1:32" x14ac:dyDescent="0.2">
      <c r="A707" t="str">
        <f>"E"&amp;TEXT(VALUE(SUBSTITUTE(UPPER(TRIM('01_raw_data'!A710)),"E","")),"0000")</f>
        <v>E0706</v>
      </c>
      <c r="B707" t="str">
        <f>IF('01_raw_data'!B710="", "", PROPER(TRIM('01_raw_data'!B710)))</f>
        <v>Ines Garcia</v>
      </c>
      <c r="C707" t="str">
        <f>_xlfn.XLOOKUP(PROPER(TRIM('01_raw_data'!C710)),'03_lookups'!$A$4:$A$9,'03_lookups'!$B$4:$B$9,"Needs Review")</f>
        <v>Female</v>
      </c>
      <c r="D707">
        <f>VALUE('01_raw_data'!D710)</f>
        <v>22</v>
      </c>
      <c r="E707" s="17">
        <f>IF(OR('01_raw_data'!E710="", LOWER(TRIM('01_raw_data'!E710))="not available"), "Missing", '01_raw_data'!E710)</f>
        <v>37978</v>
      </c>
      <c r="F707" t="str">
        <f t="shared" ref="F707:F770" si="11">IF(OR(E707="",LOWER(TRIM(E707))="not available"),"Missing",IF(ISNUMBER(E707),"Valid","Needs Review"))</f>
        <v>Valid</v>
      </c>
      <c r="G707" t="str">
        <f>_xlfn.XLOOKUP(UPPER(TRIM('01_raw_data'!F710)),'04_departments'!A710:A765,'04_departments'!C710:C765,"Needs Review")</f>
        <v>Needs Review</v>
      </c>
      <c r="H707" t="str">
        <f>_xlfn.XLOOKUP('01_clean_data'!G707, '04_departments'!$C$5:$C$60,'04_departments'!$D$5:$D$60,"Needs Review")</f>
        <v>Needs Review</v>
      </c>
      <c r="I707" t="str">
        <f>PROPER(TRIM('01_raw_data'!H710))</f>
        <v>Associate Product Manager</v>
      </c>
      <c r="J707" t="str">
        <f>IFERROR(UPPER('01_raw_data'!I710), "")</f>
        <v xml:space="preserve"> L2 </v>
      </c>
      <c r="K707" t="str">
        <f>IFERROR(UPPER('01_raw_data'!J710), "")</f>
        <v>M038</v>
      </c>
      <c r="L707" t="str">
        <f>IFERROR(VLOOKUP(K707,'05_manager_mapping'!$A$5:$B$64,2), "Missing")</f>
        <v>Sophia Moreau</v>
      </c>
      <c r="M707" t="str">
        <f>IFERROR(_xlfn.XLOOKUP('01_raw_data'!L710,'06_location_master'!$B$5:$B$60,'06_location_master'!$C$5:$C$60), "Missing Location")</f>
        <v>Eindhoven</v>
      </c>
      <c r="N707" t="str">
        <f>IFERROR(_xlfn.XLOOKUP(M707,'06_location_master'!$C$5:$C$60,'06_location_master'!$D$5:$D$60), "Missing Country")</f>
        <v>Netherlands</v>
      </c>
      <c r="O707" t="str">
        <f>IFERROR(_xlfn.XLOOKUP(M707,'06_location_master'!$C$5:$C$60,'06_location_master'!$E$5:$E$60), "Missing State")</f>
        <v>North Brabant</v>
      </c>
      <c r="P707" s="17">
        <f>IFERROR(--'01_raw_data'!O710,"Missing Date")</f>
        <v>42911</v>
      </c>
      <c r="Q707" s="17" t="str">
        <f>IF(TRIM('01_raw_data'!P710)="","", IFERROR('01_raw_data'!P710, "check"))</f>
        <v/>
      </c>
      <c r="R707" t="str">
        <f>IFERROR(IF(OR(UPPER(TRIM('01_raw_data'!Q710))="A",UPPER(TRIM('01_raw_data'!Q710)="ACTVE"),UPPER(TRIM('01_raw_data'!Q710))="ACTIVE"), "Active", IF(OR(UPPER(TRIM('01_raw_data'!Q710)="INACTIVE"),UPPER(TRIM('01_raw_data'!Q710))="INACTVE"),"Inactive",IF(OR(UPPER(TRIM('01_raw_data'!Q710))="EXITED"), "Exited", IF(OR(UPPER(TRIM('01_raw_data'!Q710))="TERMINATED"), "Terminated", IF(OR(UPPER(TRIM('01_raw_data'!Q710))="LEFT"),"Left",IF(OR(UPPER(TRIM('01_raw_data'!Q710))="RESIGNED"),"Resigned")))))),"Check")</f>
        <v>Active</v>
      </c>
      <c r="S707" s="19">
        <f>IFERROR(IF(VALUE('01_raw_data'!R710)&gt;0,VALUE('01_raw_data'!R710),"Check"),"Check")</f>
        <v>45000</v>
      </c>
      <c r="T707" s="19">
        <f>IFERROR(IF(VALUE('01_raw_data'!S710)&gt;0, VALUE('01_raw_data'!S710), "Check"), "Check")</f>
        <v>900</v>
      </c>
      <c r="U707">
        <f>IFERROR(VLOOKUP(UPPER(TRIM('01_raw_data'!T710)),'07_performance_master'!$A$5:$B$14,2,FALSE),"Check")</f>
        <v>2</v>
      </c>
      <c r="V707">
        <f>IFERROR(IF(VALUE('01_raw_data'!U710)&gt;0,VALUE('01_raw_data'!U710),"Check"),"Check")</f>
        <v>32</v>
      </c>
      <c r="W707">
        <f>IFERROR(IF(VALUE('01_raw_data'!V710)&gt;=0, VALUE('01_raw_data'!V710), "Check"), "Check")</f>
        <v>11</v>
      </c>
      <c r="X707">
        <f>IFERROR(IF(VALUE('01_raw_data'!W710)&gt;=0, VALUE('01_raw_data'!W710),"Check"), "Check")</f>
        <v>10</v>
      </c>
      <c r="Y707">
        <f>IFERROR(IF(AND(VALUE('01_raw_data'!X710)&gt;=0, VALUE('01_raw_data'!X710)&lt;=100), VALUE('01_raw_data'!X710), "Check"), "Check")</f>
        <v>64</v>
      </c>
      <c r="Z707" t="str">
        <f>IFERROR(IF(OR(UPPER(TRIM('01_raw_data'!Y710))="YES", UPPER(TRIM('01_raw_data'!Y710))="PROMOTED"),"Promoted", IF(OR(UPPER(TRIM('01_raw_data'!Y710))="NO",UPPER(TRIM('01_raw_data'!Y710))="NOT PROMOTED"), "Not Promoted", "Check")),"Check")</f>
        <v>Not Promoted</v>
      </c>
      <c r="AA707" t="str">
        <f>IFERROR(PROPER(TRIM('01_raw_data'!Z710)), "")</f>
        <v>Diploma</v>
      </c>
      <c r="AB707" t="str">
        <f>IFERROR(PROPER(TRIM('01_raw_data'!AA710)),"")</f>
        <v>Employee Referral</v>
      </c>
      <c r="AC707" t="str">
        <f>IFERROR(IF(UPPER(TRIM('01_raw_data'!AB710))="HYBRID","Hybrid",IF(OR(UPPER(TRIM('01_raw_data'!AB710))="REMOTE",UPPER(TRIM('01_raw_data'!AB710))="WFH",UPPER(TRIM('01_raw_data'!AB710))="WORK FROM HOME"),"Remote",IF(OR(UPPER(TRIM('01_raw_data'!AB710))="ONSITE",UPPER(TRIM('01_raw_data'!AB710))="ON-SITE",UPPER(TRIM('01_raw_data'!AB710))="OFFICE"),"Office"))),"Check")</f>
        <v>Hybrid</v>
      </c>
      <c r="AD707" t="str">
        <f>IFERROR(VLOOKUP(UPPER(TRIM('01_raw_data'!AC710)),'09_cost_center'!$A$5:$E$19,1,FALSE), "Check")</f>
        <v>EU-CC102</v>
      </c>
      <c r="AE707" t="str">
        <f>IFERROR(IF(OR(UPPER(TRIM('01_raw_data'!AD710))="CONTRACT", UPPER(TRIM('01_raw_data'!AD710))="CONTRACTOR"), "Contract", IF(OR(PROPER(TRIM('01_raw_data'!AD710))="FTE", UPPER(TRIM('01_raw_data'!AD710))="FULL TIME", UPPER(TRIM('01_raw_data'!AD710))="FULL-TIME"), "Full Time", IF(OR(UPPER(TRIM('01_raw_data'!AD710))="INTERN", UPPER(TRIM('01_raw_data'!AD710))="INTERNSHIP"), "Intern", IF(OR(UPPER(TRIM('01_raw_data'!AD710))="PART TIME", UPPER(TRIM('01_raw_data'!AD710))="PART-TIME"), "Part Time")))), "Check")</f>
        <v>Full Time</v>
      </c>
      <c r="AF707">
        <f>IFERROR(IF(AND(VALUE('01_raw_data'!AE710)&gt;=0,VALUE('01_raw_data'!AE710)&lt;=100), VALUE('01_raw_data'!AE710), "Check"), "Check")</f>
        <v>53.4</v>
      </c>
    </row>
    <row r="708" spans="1:32" x14ac:dyDescent="0.2">
      <c r="A708" t="str">
        <f>"E"&amp;TEXT(VALUE(SUBSTITUTE(UPPER(TRIM('01_raw_data'!A711)),"E","")),"0000")</f>
        <v>E0707</v>
      </c>
      <c r="B708" t="str">
        <f>IF('01_raw_data'!B711="", "", PROPER(TRIM('01_raw_data'!B711)))</f>
        <v>Arthur Doyle</v>
      </c>
      <c r="C708" t="str">
        <f>_xlfn.XLOOKUP(PROPER(TRIM('01_raw_data'!C711)),'03_lookups'!$A$4:$A$9,'03_lookups'!$B$4:$B$9,"Needs Review")</f>
        <v>Male</v>
      </c>
      <c r="D708">
        <f>VALUE('01_raw_data'!D711)</f>
        <v>23</v>
      </c>
      <c r="E708" s="17">
        <f>IF(OR('01_raw_data'!E711="", LOWER(TRIM('01_raw_data'!E711))="not available"), "Missing", '01_raw_data'!E711)</f>
        <v>37496</v>
      </c>
      <c r="F708" t="str">
        <f t="shared" si="11"/>
        <v>Valid</v>
      </c>
      <c r="G708" t="str">
        <f>_xlfn.XLOOKUP(UPPER(TRIM('01_raw_data'!F711)),'04_departments'!A711:A766,'04_departments'!C711:C766,"Needs Review")</f>
        <v>Needs Review</v>
      </c>
      <c r="H708" t="str">
        <f>_xlfn.XLOOKUP('01_clean_data'!G708, '04_departments'!$C$5:$C$60,'04_departments'!$D$5:$D$60,"Needs Review")</f>
        <v>Needs Review</v>
      </c>
      <c r="I708" t="str">
        <f>PROPER(TRIM('01_raw_data'!H711))</f>
        <v>Sales Development Representative</v>
      </c>
      <c r="J708" t="str">
        <f>IFERROR(UPPER('01_raw_data'!I711), "")</f>
        <v>L4</v>
      </c>
      <c r="K708" t="str">
        <f>IFERROR(UPPER('01_raw_data'!J711), "")</f>
        <v>M026</v>
      </c>
      <c r="L708" t="str">
        <f>IFERROR(VLOOKUP(K708,'05_manager_mapping'!$A$5:$B$64,2), "Missing")</f>
        <v>Sergio Rodrigues</v>
      </c>
      <c r="M708" t="str">
        <f>IFERROR(_xlfn.XLOOKUP('01_raw_data'!L711,'06_location_master'!$B$5:$B$60,'06_location_master'!$C$5:$C$60), "Missing Location")</f>
        <v>Brussels</v>
      </c>
      <c r="N708" t="str">
        <f>IFERROR(_xlfn.XLOOKUP(M708,'06_location_master'!$C$5:$C$60,'06_location_master'!$D$5:$D$60), "Missing Country")</f>
        <v>Belgium</v>
      </c>
      <c r="O708" t="str">
        <f>IFERROR(_xlfn.XLOOKUP(M708,'06_location_master'!$C$5:$C$60,'06_location_master'!$E$5:$E$60), "Missing State")</f>
        <v>Brussels-Capital</v>
      </c>
      <c r="P708" s="17">
        <f>IFERROR(--'01_raw_data'!O711,"Missing Date")</f>
        <v>45713</v>
      </c>
      <c r="Q708" s="17" t="str">
        <f>IF(TRIM('01_raw_data'!P711)="","", IFERROR('01_raw_data'!P711, "check"))</f>
        <v/>
      </c>
      <c r="R708" t="str">
        <f>IFERROR(IF(OR(UPPER(TRIM('01_raw_data'!Q711))="A",UPPER(TRIM('01_raw_data'!Q711)="ACTVE"),UPPER(TRIM('01_raw_data'!Q711))="ACTIVE"), "Active", IF(OR(UPPER(TRIM('01_raw_data'!Q711)="INACTIVE"),UPPER(TRIM('01_raw_data'!Q711))="INACTVE"),"Inactive",IF(OR(UPPER(TRIM('01_raw_data'!Q711))="EXITED"), "Exited", IF(OR(UPPER(TRIM('01_raw_data'!Q711))="TERMINATED"), "Terminated", IF(OR(UPPER(TRIM('01_raw_data'!Q711))="LEFT"),"Left",IF(OR(UPPER(TRIM('01_raw_data'!Q711))="RESIGNED"),"Resigned")))))),"Check")</f>
        <v>Active</v>
      </c>
      <c r="S708" s="19">
        <f>IFERROR(IF(VALUE('01_raw_data'!R711)&gt;0,VALUE('01_raw_data'!R711),"Check"),"Check")</f>
        <v>111000</v>
      </c>
      <c r="T708" s="19">
        <f>IFERROR(IF(VALUE('01_raw_data'!S711)&gt;0, VALUE('01_raw_data'!S711), "Check"), "Check")</f>
        <v>5600</v>
      </c>
      <c r="U708">
        <f>IFERROR(VLOOKUP(UPPER(TRIM('01_raw_data'!T711)),'07_performance_master'!$A$5:$B$14,2,FALSE),"Check")</f>
        <v>3</v>
      </c>
      <c r="V708">
        <f>IFERROR(IF(VALUE('01_raw_data'!U711)&gt;0,VALUE('01_raw_data'!U711),"Check"),"Check")</f>
        <v>10</v>
      </c>
      <c r="W708">
        <f>IFERROR(IF(VALUE('01_raw_data'!V711)&gt;=0, VALUE('01_raw_data'!V711), "Check"), "Check")</f>
        <v>11</v>
      </c>
      <c r="X708">
        <f>IFERROR(IF(VALUE('01_raw_data'!W711)&gt;=0, VALUE('01_raw_data'!W711),"Check"), "Check")</f>
        <v>22</v>
      </c>
      <c r="Y708">
        <f>IFERROR(IF(AND(VALUE('01_raw_data'!X711)&gt;=0, VALUE('01_raw_data'!X711)&lt;=100), VALUE('01_raw_data'!X711), "Check"), "Check")</f>
        <v>66</v>
      </c>
      <c r="Z708" t="str">
        <f>IFERROR(IF(OR(UPPER(TRIM('01_raw_data'!Y711))="YES", UPPER(TRIM('01_raw_data'!Y711))="PROMOTED"),"Promoted", IF(OR(UPPER(TRIM('01_raw_data'!Y711))="NO",UPPER(TRIM('01_raw_data'!Y711))="NOT PROMOTED"), "Not Promoted", "Check")),"Check")</f>
        <v>Not Promoted</v>
      </c>
      <c r="AA708" t="str">
        <f>IFERROR(PROPER(TRIM('01_raw_data'!Z711)), "")</f>
        <v>Mba</v>
      </c>
      <c r="AB708" t="str">
        <f>IFERROR(PROPER(TRIM('01_raw_data'!AA711)),"")</f>
        <v>Linkedin</v>
      </c>
      <c r="AC708" t="str">
        <f>IFERROR(IF(UPPER(TRIM('01_raw_data'!AB711))="HYBRID","Hybrid",IF(OR(UPPER(TRIM('01_raw_data'!AB711))="REMOTE",UPPER(TRIM('01_raw_data'!AB711))="WFH",UPPER(TRIM('01_raw_data'!AB711))="WORK FROM HOME"),"Remote",IF(OR(UPPER(TRIM('01_raw_data'!AB711))="ONSITE",UPPER(TRIM('01_raw_data'!AB711))="ON-SITE",UPPER(TRIM('01_raw_data'!AB711))="OFFICE"),"Office"))),"Check")</f>
        <v>Remote</v>
      </c>
      <c r="AD708" t="str">
        <f>IFERROR(VLOOKUP(UPPER(TRIM('01_raw_data'!AC711)),'09_cost_center'!$A$5:$E$19,1,FALSE), "Check")</f>
        <v>EU-CC201</v>
      </c>
      <c r="AE708" t="str">
        <f>IFERROR(IF(OR(UPPER(TRIM('01_raw_data'!AD711))="CONTRACT", UPPER(TRIM('01_raw_data'!AD711))="CONTRACTOR"), "Contract", IF(OR(PROPER(TRIM('01_raw_data'!AD711))="FTE", UPPER(TRIM('01_raw_data'!AD711))="FULL TIME", UPPER(TRIM('01_raw_data'!AD711))="FULL-TIME"), "Full Time", IF(OR(UPPER(TRIM('01_raw_data'!AD711))="INTERN", UPPER(TRIM('01_raw_data'!AD711))="INTERNSHIP"), "Intern", IF(OR(UPPER(TRIM('01_raw_data'!AD711))="PART TIME", UPPER(TRIM('01_raw_data'!AD711))="PART-TIME"), "Part Time")))), "Check")</f>
        <v>Full Time</v>
      </c>
      <c r="AF708">
        <f>IFERROR(IF(AND(VALUE('01_raw_data'!AE711)&gt;=0,VALUE('01_raw_data'!AE711)&lt;=100), VALUE('01_raw_data'!AE711), "Check"), "Check")</f>
        <v>52.6</v>
      </c>
    </row>
    <row r="709" spans="1:32" x14ac:dyDescent="0.2">
      <c r="A709" t="str">
        <f>"E"&amp;TEXT(VALUE(SUBSTITUTE(UPPER(TRIM('01_raw_data'!A712)),"E","")),"0000")</f>
        <v>E0708</v>
      </c>
      <c r="B709" t="str">
        <f>IF('01_raw_data'!B712="", "", PROPER(TRIM('01_raw_data'!B712)))</f>
        <v>Oscar Hoffmann</v>
      </c>
      <c r="C709" t="str">
        <f>_xlfn.XLOOKUP(PROPER(TRIM('01_raw_data'!C712)),'03_lookups'!$A$4:$A$9,'03_lookups'!$B$4:$B$9,"Needs Review")</f>
        <v>Male</v>
      </c>
      <c r="D709">
        <f>VALUE('01_raw_data'!D712)</f>
        <v>27</v>
      </c>
      <c r="E709" s="17">
        <f>IF(OR('01_raw_data'!E712="", LOWER(TRIM('01_raw_data'!E712))="not available"), "Missing", '01_raw_data'!E712)</f>
        <v>36099</v>
      </c>
      <c r="F709" t="str">
        <f t="shared" si="11"/>
        <v>Valid</v>
      </c>
      <c r="G709" t="str">
        <f>_xlfn.XLOOKUP(UPPER(TRIM('01_raw_data'!F712)),'04_departments'!A712:A767,'04_departments'!C712:C767,"Needs Review")</f>
        <v>Needs Review</v>
      </c>
      <c r="H709" t="str">
        <f>_xlfn.XLOOKUP('01_clean_data'!G709, '04_departments'!$C$5:$C$60,'04_departments'!$D$5:$D$60,"Needs Review")</f>
        <v>Needs Review</v>
      </c>
      <c r="I709" t="str">
        <f>PROPER(TRIM('01_raw_data'!H712))</f>
        <v>Data Analyst</v>
      </c>
      <c r="J709" t="str">
        <f>IFERROR(UPPER('01_raw_data'!I712), "")</f>
        <v>L3</v>
      </c>
      <c r="K709" t="str">
        <f>IFERROR(UPPER('01_raw_data'!J712), "")</f>
        <v>M020</v>
      </c>
      <c r="L709" t="str">
        <f>IFERROR(VLOOKUP(K709,'05_manager_mapping'!$A$5:$B$64,2), "Missing")</f>
        <v>Alessandro Lewandowski</v>
      </c>
      <c r="M709" t="str">
        <f>IFERROR(_xlfn.XLOOKUP('01_raw_data'!L712,'06_location_master'!$B$5:$B$60,'06_location_master'!$C$5:$C$60), "Missing Location")</f>
        <v>Milan</v>
      </c>
      <c r="N709" t="str">
        <f>IFERROR(_xlfn.XLOOKUP(M709,'06_location_master'!$C$5:$C$60,'06_location_master'!$D$5:$D$60), "Missing Country")</f>
        <v>Italy</v>
      </c>
      <c r="O709" t="str">
        <f>IFERROR(_xlfn.XLOOKUP(M709,'06_location_master'!$C$5:$C$60,'06_location_master'!$E$5:$E$60), "Missing State")</f>
        <v>Lombardy</v>
      </c>
      <c r="P709" s="17">
        <f>IFERROR(--'01_raw_data'!O712,"Missing Date")</f>
        <v>45128</v>
      </c>
      <c r="Q709" s="17" t="str">
        <f>IF(TRIM('01_raw_data'!P712)="","", IFERROR('01_raw_data'!P712, "check"))</f>
        <v/>
      </c>
      <c r="R709" t="str">
        <f>IFERROR(IF(OR(UPPER(TRIM('01_raw_data'!Q712))="A",UPPER(TRIM('01_raw_data'!Q712)="ACTVE"),UPPER(TRIM('01_raw_data'!Q712))="ACTIVE"), "Active", IF(OR(UPPER(TRIM('01_raw_data'!Q712)="INACTIVE"),UPPER(TRIM('01_raw_data'!Q712))="INACTVE"),"Inactive",IF(OR(UPPER(TRIM('01_raw_data'!Q712))="EXITED"), "Exited", IF(OR(UPPER(TRIM('01_raw_data'!Q712))="TERMINATED"), "Terminated", IF(OR(UPPER(TRIM('01_raw_data'!Q712))="LEFT"),"Left",IF(OR(UPPER(TRIM('01_raw_data'!Q712))="RESIGNED"),"Resigned")))))),"Check")</f>
        <v>Active</v>
      </c>
      <c r="S709" s="19">
        <f>IFERROR(IF(VALUE('01_raw_data'!R712)&gt;0,VALUE('01_raw_data'!R712),"Check"),"Check")</f>
        <v>65000</v>
      </c>
      <c r="T709" s="19">
        <f>IFERROR(IF(VALUE('01_raw_data'!S712)&gt;0, VALUE('01_raw_data'!S712), "Check"), "Check")</f>
        <v>3200</v>
      </c>
      <c r="U709">
        <f>IFERROR(VLOOKUP(UPPER(TRIM('01_raw_data'!T712)),'07_performance_master'!$A$5:$B$14,2,FALSE),"Check")</f>
        <v>3</v>
      </c>
      <c r="V709">
        <f>IFERROR(IF(VALUE('01_raw_data'!U712)&gt;0,VALUE('01_raw_data'!U712),"Check"),"Check")</f>
        <v>15</v>
      </c>
      <c r="W709">
        <f>IFERROR(IF(VALUE('01_raw_data'!V712)&gt;=0, VALUE('01_raw_data'!V712), "Check"), "Check")</f>
        <v>6</v>
      </c>
      <c r="X709">
        <f>IFERROR(IF(VALUE('01_raw_data'!W712)&gt;=0, VALUE('01_raw_data'!W712),"Check"), "Check")</f>
        <v>24</v>
      </c>
      <c r="Y709">
        <f>IFERROR(IF(AND(VALUE('01_raw_data'!X712)&gt;=0, VALUE('01_raw_data'!X712)&lt;=100), VALUE('01_raw_data'!X712), "Check"), "Check")</f>
        <v>52</v>
      </c>
      <c r="Z709" t="str">
        <f>IFERROR(IF(OR(UPPER(TRIM('01_raw_data'!Y712))="YES", UPPER(TRIM('01_raw_data'!Y712))="PROMOTED"),"Promoted", IF(OR(UPPER(TRIM('01_raw_data'!Y712))="NO",UPPER(TRIM('01_raw_data'!Y712))="NOT PROMOTED"), "Not Promoted", "Check")),"Check")</f>
        <v>Not Promoted</v>
      </c>
      <c r="AA709" t="str">
        <f>IFERROR(PROPER(TRIM('01_raw_data'!Z712)), "")</f>
        <v>Master'S</v>
      </c>
      <c r="AB709" t="str">
        <f>IFERROR(PROPER(TRIM('01_raw_data'!AA712)),"")</f>
        <v>European Job Board</v>
      </c>
      <c r="AC709" t="str">
        <f>IFERROR(IF(UPPER(TRIM('01_raw_data'!AB712))="HYBRID","Hybrid",IF(OR(UPPER(TRIM('01_raw_data'!AB712))="REMOTE",UPPER(TRIM('01_raw_data'!AB712))="WFH",UPPER(TRIM('01_raw_data'!AB712))="WORK FROM HOME"),"Remote",IF(OR(UPPER(TRIM('01_raw_data'!AB712))="ONSITE",UPPER(TRIM('01_raw_data'!AB712))="ON-SITE",UPPER(TRIM('01_raw_data'!AB712))="OFFICE"),"Office"))),"Check")</f>
        <v>Hybrid</v>
      </c>
      <c r="AD709" t="str">
        <f>IFERROR(VLOOKUP(UPPER(TRIM('01_raw_data'!AC712)),'09_cost_center'!$A$5:$E$19,1,FALSE), "Check")</f>
        <v>EU-CC103</v>
      </c>
      <c r="AE709" t="str">
        <f>IFERROR(IF(OR(UPPER(TRIM('01_raw_data'!AD712))="CONTRACT", UPPER(TRIM('01_raw_data'!AD712))="CONTRACTOR"), "Contract", IF(OR(PROPER(TRIM('01_raw_data'!AD712))="FTE", UPPER(TRIM('01_raw_data'!AD712))="FULL TIME", UPPER(TRIM('01_raw_data'!AD712))="FULL-TIME"), "Full Time", IF(OR(UPPER(TRIM('01_raw_data'!AD712))="INTERN", UPPER(TRIM('01_raw_data'!AD712))="INTERNSHIP"), "Intern", IF(OR(UPPER(TRIM('01_raw_data'!AD712))="PART TIME", UPPER(TRIM('01_raw_data'!AD712))="PART-TIME"), "Part Time")))), "Check")</f>
        <v>Full Time</v>
      </c>
      <c r="AF709">
        <f>IFERROR(IF(AND(VALUE('01_raw_data'!AE712)&gt;=0,VALUE('01_raw_data'!AE712)&lt;=100), VALUE('01_raw_data'!AE712), "Check"), "Check")</f>
        <v>49</v>
      </c>
    </row>
    <row r="710" spans="1:32" x14ac:dyDescent="0.2">
      <c r="A710" t="str">
        <f>"E"&amp;TEXT(VALUE(SUBSTITUTE(UPPER(TRIM('01_raw_data'!A713)),"E","")),"0000")</f>
        <v>E0709</v>
      </c>
      <c r="B710" t="str">
        <f>IF('01_raw_data'!B713="", "", PROPER(TRIM('01_raw_data'!B713)))</f>
        <v>Emil Mulder</v>
      </c>
      <c r="C710" t="str">
        <f>_xlfn.XLOOKUP(PROPER(TRIM('01_raw_data'!C713)),'03_lookups'!$A$4:$A$9,'03_lookups'!$B$4:$B$9,"Needs Review")</f>
        <v>Female</v>
      </c>
      <c r="D710">
        <f>VALUE('01_raw_data'!D713)</f>
        <v>27</v>
      </c>
      <c r="E710" s="17">
        <f>IF(OR('01_raw_data'!E713="", LOWER(TRIM('01_raw_data'!E713))="not available"), "Missing", '01_raw_data'!E713)</f>
        <v>36158</v>
      </c>
      <c r="F710" t="str">
        <f t="shared" si="11"/>
        <v>Valid</v>
      </c>
      <c r="G710" t="str">
        <f>_xlfn.XLOOKUP(UPPER(TRIM('01_raw_data'!F713)),'04_departments'!A713:A768,'04_departments'!C713:C768,"Needs Review")</f>
        <v>Needs Review</v>
      </c>
      <c r="H710" t="str">
        <f>_xlfn.XLOOKUP('01_clean_data'!G710, '04_departments'!$C$5:$C$60,'04_departments'!$D$5:$D$60,"Needs Review")</f>
        <v>Needs Review</v>
      </c>
      <c r="I710" t="str">
        <f>PROPER(TRIM('01_raw_data'!H713))</f>
        <v>Enterprise Account Manager</v>
      </c>
      <c r="J710" t="str">
        <f>IFERROR(UPPER('01_raw_data'!I713), "")</f>
        <v>L2</v>
      </c>
      <c r="K710" t="str">
        <f>IFERROR(UPPER('01_raw_data'!J713), "")</f>
        <v>M004</v>
      </c>
      <c r="L710" t="str">
        <f>IFERROR(VLOOKUP(K710,'05_manager_mapping'!$A$5:$B$64,2), "Missing")</f>
        <v>Giovanni Leroy</v>
      </c>
      <c r="M710" t="str">
        <f>IFERROR(_xlfn.XLOOKUP('01_raw_data'!L713,'06_location_master'!$B$5:$B$60,'06_location_master'!$C$5:$C$60), "Missing Location")</f>
        <v>Manchester</v>
      </c>
      <c r="N710" t="str">
        <f>IFERROR(_xlfn.XLOOKUP(M710,'06_location_master'!$C$5:$C$60,'06_location_master'!$D$5:$D$60), "Missing Country")</f>
        <v>United Kingdom</v>
      </c>
      <c r="O710" t="str">
        <f>IFERROR(_xlfn.XLOOKUP(M710,'06_location_master'!$C$5:$C$60,'06_location_master'!$E$5:$E$60), "Missing State")</f>
        <v>England</v>
      </c>
      <c r="P710" s="17">
        <f>IFERROR(--'01_raw_data'!O713,"Missing Date")</f>
        <v>45280</v>
      </c>
      <c r="Q710" s="17" t="str">
        <f>IF(TRIM('01_raw_data'!P713)="","", IFERROR('01_raw_data'!P713, "check"))</f>
        <v/>
      </c>
      <c r="R710" t="str">
        <f>IFERROR(IF(OR(UPPER(TRIM('01_raw_data'!Q713))="A",UPPER(TRIM('01_raw_data'!Q713)="ACTVE"),UPPER(TRIM('01_raw_data'!Q713))="ACTIVE"), "Active", IF(OR(UPPER(TRIM('01_raw_data'!Q713)="INACTIVE"),UPPER(TRIM('01_raw_data'!Q713))="INACTVE"),"Inactive",IF(OR(UPPER(TRIM('01_raw_data'!Q713))="EXITED"), "Exited", IF(OR(UPPER(TRIM('01_raw_data'!Q713))="TERMINATED"), "Terminated", IF(OR(UPPER(TRIM('01_raw_data'!Q713))="LEFT"),"Left",IF(OR(UPPER(TRIM('01_raw_data'!Q713))="RESIGNED"),"Resigned")))))),"Check")</f>
        <v>Active</v>
      </c>
      <c r="S710" s="19">
        <f>IFERROR(IF(VALUE('01_raw_data'!R713)&gt;0,VALUE('01_raw_data'!R713),"Check"),"Check")</f>
        <v>47000</v>
      </c>
      <c r="T710" s="19">
        <f>IFERROR(IF(VALUE('01_raw_data'!S713)&gt;0, VALUE('01_raw_data'!S713), "Check"), "Check")</f>
        <v>4200</v>
      </c>
      <c r="U710">
        <f>IFERROR(VLOOKUP(UPPER(TRIM('01_raw_data'!T713)),'07_performance_master'!$A$5:$B$14,2,FALSE),"Check")</f>
        <v>4</v>
      </c>
      <c r="V710">
        <f>IFERROR(IF(VALUE('01_raw_data'!U713)&gt;0,VALUE('01_raw_data'!U713),"Check"),"Check")</f>
        <v>12</v>
      </c>
      <c r="W710">
        <f>IFERROR(IF(VALUE('01_raw_data'!V713)&gt;=0, VALUE('01_raw_data'!V713), "Check"), "Check")</f>
        <v>15</v>
      </c>
      <c r="X710">
        <f>IFERROR(IF(VALUE('01_raw_data'!W713)&gt;=0, VALUE('01_raw_data'!W713),"Check"), "Check")</f>
        <v>9</v>
      </c>
      <c r="Y710">
        <f>IFERROR(IF(AND(VALUE('01_raw_data'!X713)&gt;=0, VALUE('01_raw_data'!X713)&lt;=100), VALUE('01_raw_data'!X713), "Check"), "Check")</f>
        <v>59</v>
      </c>
      <c r="Z710" t="str">
        <f>IFERROR(IF(OR(UPPER(TRIM('01_raw_data'!Y713))="YES", UPPER(TRIM('01_raw_data'!Y713))="PROMOTED"),"Promoted", IF(OR(UPPER(TRIM('01_raw_data'!Y713))="NO",UPPER(TRIM('01_raw_data'!Y713))="NOT PROMOTED"), "Not Promoted", "Check")),"Check")</f>
        <v>Not Promoted</v>
      </c>
      <c r="AA710" t="str">
        <f>IFERROR(PROPER(TRIM('01_raw_data'!Z713)), "")</f>
        <v>Bachelor'S</v>
      </c>
      <c r="AB710" t="str">
        <f>IFERROR(PROPER(TRIM('01_raw_data'!AA713)),"")</f>
        <v>Employee Referral</v>
      </c>
      <c r="AC710" t="str">
        <f>IFERROR(IF(UPPER(TRIM('01_raw_data'!AB713))="HYBRID","Hybrid",IF(OR(UPPER(TRIM('01_raw_data'!AB713))="REMOTE",UPPER(TRIM('01_raw_data'!AB713))="WFH",UPPER(TRIM('01_raw_data'!AB713))="WORK FROM HOME"),"Remote",IF(OR(UPPER(TRIM('01_raw_data'!AB713))="ONSITE",UPPER(TRIM('01_raw_data'!AB713))="ON-SITE",UPPER(TRIM('01_raw_data'!AB713))="OFFICE"),"Office"))),"Check")</f>
        <v>Hybrid</v>
      </c>
      <c r="AD710" t="str">
        <f>IFERROR(VLOOKUP(UPPER(TRIM('01_raw_data'!AC713)),'09_cost_center'!$A$5:$E$19,1,FALSE), "Check")</f>
        <v>EU-CC201</v>
      </c>
      <c r="AE710" t="str">
        <f>IFERROR(IF(OR(UPPER(TRIM('01_raw_data'!AD713))="CONTRACT", UPPER(TRIM('01_raw_data'!AD713))="CONTRACTOR"), "Contract", IF(OR(PROPER(TRIM('01_raw_data'!AD713))="FTE", UPPER(TRIM('01_raw_data'!AD713))="FULL TIME", UPPER(TRIM('01_raw_data'!AD713))="FULL-TIME"), "Full Time", IF(OR(UPPER(TRIM('01_raw_data'!AD713))="INTERN", UPPER(TRIM('01_raw_data'!AD713))="INTERNSHIP"), "Intern", IF(OR(UPPER(TRIM('01_raw_data'!AD713))="PART TIME", UPPER(TRIM('01_raw_data'!AD713))="PART-TIME"), "Part Time")))), "Check")</f>
        <v>Full Time</v>
      </c>
      <c r="AF710">
        <f>IFERROR(IF(AND(VALUE('01_raw_data'!AE713)&gt;=0,VALUE('01_raw_data'!AE713)&lt;=100), VALUE('01_raw_data'!AE713), "Check"), "Check")</f>
        <v>65.2</v>
      </c>
    </row>
    <row r="711" spans="1:32" x14ac:dyDescent="0.2">
      <c r="A711" t="str">
        <f>"E"&amp;TEXT(VALUE(SUBSTITUTE(UPPER(TRIM('01_raw_data'!A714)),"E","")),"0000")</f>
        <v>E0710</v>
      </c>
      <c r="B711" t="str">
        <f>IF('01_raw_data'!B714="", "", PROPER(TRIM('01_raw_data'!B714)))</f>
        <v>Sophia Moreau</v>
      </c>
      <c r="C711" t="str">
        <f>_xlfn.XLOOKUP(PROPER(TRIM('01_raw_data'!C714)),'03_lookups'!$A$4:$A$9,'03_lookups'!$B$4:$B$9,"Needs Review")</f>
        <v>Female</v>
      </c>
      <c r="D711">
        <f>VALUE('01_raw_data'!D714)</f>
        <v>56</v>
      </c>
      <c r="E711" s="17">
        <f>IF(OR('01_raw_data'!E714="", LOWER(TRIM('01_raw_data'!E714))="not available"), "Missing", '01_raw_data'!E714)</f>
        <v>25449</v>
      </c>
      <c r="F711" t="str">
        <f t="shared" si="11"/>
        <v>Valid</v>
      </c>
      <c r="G711" t="str">
        <f>_xlfn.XLOOKUP(UPPER(TRIM('01_raw_data'!F714)),'04_departments'!A714:A769,'04_departments'!C714:C769,"Needs Review")</f>
        <v>Needs Review</v>
      </c>
      <c r="H711" t="str">
        <f>_xlfn.XLOOKUP('01_clean_data'!G711, '04_departments'!$C$5:$C$60,'04_departments'!$D$5:$D$60,"Needs Review")</f>
        <v>Needs Review</v>
      </c>
      <c r="I711" t="str">
        <f>PROPER(TRIM('01_raw_data'!H714))</f>
        <v>Process Lead</v>
      </c>
      <c r="J711" t="str">
        <f>IFERROR(UPPER('01_raw_data'!I714), "")</f>
        <v>L2</v>
      </c>
      <c r="K711" t="str">
        <f>IFERROR(UPPER('01_raw_data'!J714), "")</f>
        <v>M010</v>
      </c>
      <c r="L711" t="str">
        <f>IFERROR(VLOOKUP(K711,'05_manager_mapping'!$A$5:$B$64,2), "Missing")</f>
        <v>Lotte Muller</v>
      </c>
      <c r="M711" t="str">
        <f>IFERROR(_xlfn.XLOOKUP('01_raw_data'!L714,'06_location_master'!$B$5:$B$60,'06_location_master'!$C$5:$C$60), "Missing Location")</f>
        <v>Paris</v>
      </c>
      <c r="N711" t="str">
        <f>IFERROR(_xlfn.XLOOKUP(M711,'06_location_master'!$C$5:$C$60,'06_location_master'!$D$5:$D$60), "Missing Country")</f>
        <v>France</v>
      </c>
      <c r="O711" t="str">
        <f>IFERROR(_xlfn.XLOOKUP(M711,'06_location_master'!$C$5:$C$60,'06_location_master'!$E$5:$E$60), "Missing State")</f>
        <v>Ile-de-France</v>
      </c>
      <c r="P711" s="17">
        <f>IFERROR(--'01_raw_data'!O714,"Missing Date")</f>
        <v>44989</v>
      </c>
      <c r="Q711" s="17" t="str">
        <f>IF(TRIM('01_raw_data'!P714)="","", IFERROR('01_raw_data'!P714, "check"))</f>
        <v/>
      </c>
      <c r="R711" t="str">
        <f>IFERROR(IF(OR(UPPER(TRIM('01_raw_data'!Q714))="A",UPPER(TRIM('01_raw_data'!Q714)="ACTVE"),UPPER(TRIM('01_raw_data'!Q714))="ACTIVE"), "Active", IF(OR(UPPER(TRIM('01_raw_data'!Q714)="INACTIVE"),UPPER(TRIM('01_raw_data'!Q714))="INACTVE"),"Inactive",IF(OR(UPPER(TRIM('01_raw_data'!Q714))="EXITED"), "Exited", IF(OR(UPPER(TRIM('01_raw_data'!Q714))="TERMINATED"), "Terminated", IF(OR(UPPER(TRIM('01_raw_data'!Q714))="LEFT"),"Left",IF(OR(UPPER(TRIM('01_raw_data'!Q714))="RESIGNED"),"Resigned")))))),"Check")</f>
        <v>Active</v>
      </c>
      <c r="S711" s="19">
        <f>IFERROR(IF(VALUE('01_raw_data'!R714)&gt;0,VALUE('01_raw_data'!R714),"Check"),"Check")</f>
        <v>55000</v>
      </c>
      <c r="T711" s="19">
        <f>IFERROR(IF(VALUE('01_raw_data'!S714)&gt;0, VALUE('01_raw_data'!S714), "Check"), "Check")</f>
        <v>2800</v>
      </c>
      <c r="U711">
        <f>IFERROR(VLOOKUP(UPPER(TRIM('01_raw_data'!T714)),'07_performance_master'!$A$5:$B$14,2,FALSE),"Check")</f>
        <v>3</v>
      </c>
      <c r="V711">
        <f>IFERROR(IF(VALUE('01_raw_data'!U714)&gt;0,VALUE('01_raw_data'!U714),"Check"),"Check")</f>
        <v>36</v>
      </c>
      <c r="W711">
        <f>IFERROR(IF(VALUE('01_raw_data'!V714)&gt;=0, VALUE('01_raw_data'!V714), "Check"), "Check")</f>
        <v>17</v>
      </c>
      <c r="X711">
        <f>IFERROR(IF(VALUE('01_raw_data'!W714)&gt;=0, VALUE('01_raw_data'!W714),"Check"), "Check")</f>
        <v>23</v>
      </c>
      <c r="Y711">
        <f>IFERROR(IF(AND(VALUE('01_raw_data'!X714)&gt;=0, VALUE('01_raw_data'!X714)&lt;=100), VALUE('01_raw_data'!X714), "Check"), "Check")</f>
        <v>0</v>
      </c>
      <c r="Z711" t="str">
        <f>IFERROR(IF(OR(UPPER(TRIM('01_raw_data'!Y714))="YES", UPPER(TRIM('01_raw_data'!Y714))="PROMOTED"),"Promoted", IF(OR(UPPER(TRIM('01_raw_data'!Y714))="NO",UPPER(TRIM('01_raw_data'!Y714))="NOT PROMOTED"), "Not Promoted", "Check")),"Check")</f>
        <v>Not Promoted</v>
      </c>
      <c r="AA711" t="str">
        <f>IFERROR(PROPER(TRIM('01_raw_data'!Z714)), "")</f>
        <v>Master'S</v>
      </c>
      <c r="AB711" t="str">
        <f>IFERROR(PROPER(TRIM('01_raw_data'!AA714)),"")</f>
        <v>Internal Transfer</v>
      </c>
      <c r="AC711" t="str">
        <f>IFERROR(IF(UPPER(TRIM('01_raw_data'!AB714))="HYBRID","Hybrid",IF(OR(UPPER(TRIM('01_raw_data'!AB714))="REMOTE",UPPER(TRIM('01_raw_data'!AB714))="WFH",UPPER(TRIM('01_raw_data'!AB714))="WORK FROM HOME"),"Remote",IF(OR(UPPER(TRIM('01_raw_data'!AB714))="ONSITE",UPPER(TRIM('01_raw_data'!AB714))="ON-SITE",UPPER(TRIM('01_raw_data'!AB714))="OFFICE"),"Office"))),"Check")</f>
        <v>Remote</v>
      </c>
      <c r="AD711" t="str">
        <f>IFERROR(VLOOKUP(UPPER(TRIM('01_raw_data'!AC714)),'09_cost_center'!$A$5:$E$19,1,FALSE), "Check")</f>
        <v>EU-CC401</v>
      </c>
      <c r="AE711" t="str">
        <f>IFERROR(IF(OR(UPPER(TRIM('01_raw_data'!AD714))="CONTRACT", UPPER(TRIM('01_raw_data'!AD714))="CONTRACTOR"), "Contract", IF(OR(PROPER(TRIM('01_raw_data'!AD714))="FTE", UPPER(TRIM('01_raw_data'!AD714))="FULL TIME", UPPER(TRIM('01_raw_data'!AD714))="FULL-TIME"), "Full Time", IF(OR(UPPER(TRIM('01_raw_data'!AD714))="INTERN", UPPER(TRIM('01_raw_data'!AD714))="INTERNSHIP"), "Intern", IF(OR(UPPER(TRIM('01_raw_data'!AD714))="PART TIME", UPPER(TRIM('01_raw_data'!AD714))="PART-TIME"), "Part Time")))), "Check")</f>
        <v>Full Time</v>
      </c>
      <c r="AF711">
        <f>IFERROR(IF(AND(VALUE('01_raw_data'!AE714)&gt;=0,VALUE('01_raw_data'!AE714)&lt;=100), VALUE('01_raw_data'!AE714), "Check"), "Check")</f>
        <v>59.5</v>
      </c>
    </row>
    <row r="712" spans="1:32" x14ac:dyDescent="0.2">
      <c r="A712" t="str">
        <f>"E"&amp;TEXT(VALUE(SUBSTITUTE(UPPER(TRIM('01_raw_data'!A715)),"E","")),"0000")</f>
        <v>E0711</v>
      </c>
      <c r="B712" t="str">
        <f>IF('01_raw_data'!B715="", "", PROPER(TRIM('01_raw_data'!B715)))</f>
        <v>Hugo Van Dijk</v>
      </c>
      <c r="C712" t="str">
        <f>_xlfn.XLOOKUP(PROPER(TRIM('01_raw_data'!C715)),'03_lookups'!$A$4:$A$9,'03_lookups'!$B$4:$B$9,"Needs Review")</f>
        <v>Male</v>
      </c>
      <c r="D712">
        <f>VALUE('01_raw_data'!D715)</f>
        <v>40</v>
      </c>
      <c r="E712" s="17">
        <f>IF(OR('01_raw_data'!E715="", LOWER(TRIM('01_raw_data'!E715))="not available"), "Missing", '01_raw_data'!E715)</f>
        <v>31385</v>
      </c>
      <c r="F712" t="str">
        <f t="shared" si="11"/>
        <v>Valid</v>
      </c>
      <c r="G712" t="str">
        <f>_xlfn.XLOOKUP(UPPER(TRIM('01_raw_data'!F715)),'04_departments'!A715:A770,'04_departments'!C715:C770,"Needs Review")</f>
        <v>Needs Review</v>
      </c>
      <c r="H712" t="str">
        <f>_xlfn.XLOOKUP('01_clean_data'!G712, '04_departments'!$C$5:$C$60,'04_departments'!$D$5:$D$60,"Needs Review")</f>
        <v>Needs Review</v>
      </c>
      <c r="I712" t="str">
        <f>PROPER(TRIM('01_raw_data'!H715))</f>
        <v>Corporate Strategy Manager</v>
      </c>
      <c r="J712" t="str">
        <f>IFERROR(UPPER('01_raw_data'!I715), "")</f>
        <v>L4</v>
      </c>
      <c r="K712" t="str">
        <f>IFERROR(UPPER('01_raw_data'!J715), "")</f>
        <v>M015</v>
      </c>
      <c r="L712" t="str">
        <f>IFERROR(VLOOKUP(K712,'05_manager_mapping'!$A$5:$B$64,2), "Missing")</f>
        <v>Lea Ryan</v>
      </c>
      <c r="M712" t="str">
        <f>IFERROR(_xlfn.XLOOKUP('01_raw_data'!L715,'06_location_master'!$B$5:$B$60,'06_location_master'!$C$5:$C$60), "Missing Location")</f>
        <v>Paris</v>
      </c>
      <c r="N712" t="str">
        <f>IFERROR(_xlfn.XLOOKUP(M712,'06_location_master'!$C$5:$C$60,'06_location_master'!$D$5:$D$60), "Missing Country")</f>
        <v>France</v>
      </c>
      <c r="O712" t="str">
        <f>IFERROR(_xlfn.XLOOKUP(M712,'06_location_master'!$C$5:$C$60,'06_location_master'!$E$5:$E$60), "Missing State")</f>
        <v>Ile-de-France</v>
      </c>
      <c r="P712" s="17">
        <f>IFERROR(--'01_raw_data'!O715,"Missing Date")</f>
        <v>44373</v>
      </c>
      <c r="Q712" s="17" t="str">
        <f>IF(TRIM('01_raw_data'!P715)="","", IFERROR('01_raw_data'!P715, "check"))</f>
        <v/>
      </c>
      <c r="R712" t="str">
        <f>IFERROR(IF(OR(UPPER(TRIM('01_raw_data'!Q715))="A",UPPER(TRIM('01_raw_data'!Q715)="ACTVE"),UPPER(TRIM('01_raw_data'!Q715))="ACTIVE"), "Active", IF(OR(UPPER(TRIM('01_raw_data'!Q715)="INACTIVE"),UPPER(TRIM('01_raw_data'!Q715))="INACTVE"),"Inactive",IF(OR(UPPER(TRIM('01_raw_data'!Q715))="EXITED"), "Exited", IF(OR(UPPER(TRIM('01_raw_data'!Q715))="TERMINATED"), "Terminated", IF(OR(UPPER(TRIM('01_raw_data'!Q715))="LEFT"),"Left",IF(OR(UPPER(TRIM('01_raw_data'!Q715))="RESIGNED"),"Resigned")))))),"Check")</f>
        <v>Active</v>
      </c>
      <c r="S712" s="19">
        <f>IFERROR(IF(VALUE('01_raw_data'!R715)&gt;0,VALUE('01_raw_data'!R715),"Check"),"Check")</f>
        <v>101000</v>
      </c>
      <c r="T712" s="19">
        <f>IFERROR(IF(VALUE('01_raw_data'!S715)&gt;0, VALUE('01_raw_data'!S715), "Check"), "Check")</f>
        <v>9100</v>
      </c>
      <c r="U712">
        <f>IFERROR(VLOOKUP(UPPER(TRIM('01_raw_data'!T715)),'07_performance_master'!$A$5:$B$14,2,FALSE),"Check")</f>
        <v>4</v>
      </c>
      <c r="V712">
        <f>IFERROR(IF(VALUE('01_raw_data'!U715)&gt;0,VALUE('01_raw_data'!U715),"Check"),"Check")</f>
        <v>33</v>
      </c>
      <c r="W712">
        <f>IFERROR(IF(VALUE('01_raw_data'!V715)&gt;=0, VALUE('01_raw_data'!V715), "Check"), "Check")</f>
        <v>12</v>
      </c>
      <c r="X712">
        <f>IFERROR(IF(VALUE('01_raw_data'!W715)&gt;=0, VALUE('01_raw_data'!W715),"Check"), "Check")</f>
        <v>18</v>
      </c>
      <c r="Y712">
        <f>IFERROR(IF(AND(VALUE('01_raw_data'!X715)&gt;=0, VALUE('01_raw_data'!X715)&lt;=100), VALUE('01_raw_data'!X715), "Check"), "Check")</f>
        <v>58</v>
      </c>
      <c r="Z712" t="str">
        <f>IFERROR(IF(OR(UPPER(TRIM('01_raw_data'!Y715))="YES", UPPER(TRIM('01_raw_data'!Y715))="PROMOTED"),"Promoted", IF(OR(UPPER(TRIM('01_raw_data'!Y715))="NO",UPPER(TRIM('01_raw_data'!Y715))="NOT PROMOTED"), "Not Promoted", "Check")),"Check")</f>
        <v>Not Promoted</v>
      </c>
      <c r="AA712" t="str">
        <f>IFERROR(PROPER(TRIM('01_raw_data'!Z715)), "")</f>
        <v>Bachelor'S</v>
      </c>
      <c r="AB712" t="str">
        <f>IFERROR(PROPER(TRIM('01_raw_data'!AA715)),"")</f>
        <v>Linkedin</v>
      </c>
      <c r="AC712" t="str">
        <f>IFERROR(IF(UPPER(TRIM('01_raw_data'!AB715))="HYBRID","Hybrid",IF(OR(UPPER(TRIM('01_raw_data'!AB715))="REMOTE",UPPER(TRIM('01_raw_data'!AB715))="WFH",UPPER(TRIM('01_raw_data'!AB715))="WORK FROM HOME"),"Remote",IF(OR(UPPER(TRIM('01_raw_data'!AB715))="ONSITE",UPPER(TRIM('01_raw_data'!AB715))="ON-SITE",UPPER(TRIM('01_raw_data'!AB715))="OFFICE"),"Office"))),"Check")</f>
        <v>Hybrid</v>
      </c>
      <c r="AD712" t="str">
        <f>IFERROR(VLOOKUP(UPPER(TRIM('01_raw_data'!AC715)),'09_cost_center'!$A$5:$E$19,1,FALSE), "Check")</f>
        <v>EU-CC303</v>
      </c>
      <c r="AE712" t="str">
        <f>IFERROR(IF(OR(UPPER(TRIM('01_raw_data'!AD715))="CONTRACT", UPPER(TRIM('01_raw_data'!AD715))="CONTRACTOR"), "Contract", IF(OR(PROPER(TRIM('01_raw_data'!AD715))="FTE", UPPER(TRIM('01_raw_data'!AD715))="FULL TIME", UPPER(TRIM('01_raw_data'!AD715))="FULL-TIME"), "Full Time", IF(OR(UPPER(TRIM('01_raw_data'!AD715))="INTERN", UPPER(TRIM('01_raw_data'!AD715))="INTERNSHIP"), "Intern", IF(OR(UPPER(TRIM('01_raw_data'!AD715))="PART TIME", UPPER(TRIM('01_raw_data'!AD715))="PART-TIME"), "Part Time")))), "Check")</f>
        <v>Full Time</v>
      </c>
      <c r="AF712">
        <f>IFERROR(IF(AND(VALUE('01_raw_data'!AE715)&gt;=0,VALUE('01_raw_data'!AE715)&lt;=100), VALUE('01_raw_data'!AE715), "Check"), "Check")</f>
        <v>65.5</v>
      </c>
    </row>
    <row r="713" spans="1:32" x14ac:dyDescent="0.2">
      <c r="A713" t="str">
        <f>"E"&amp;TEXT(VALUE(SUBSTITUTE(UPPER(TRIM('01_raw_data'!A716)),"E","")),"0000")</f>
        <v>E0712</v>
      </c>
      <c r="B713" t="str">
        <f>IF('01_raw_data'!B716="", "", PROPER(TRIM('01_raw_data'!B716)))</f>
        <v>Nina Sousa</v>
      </c>
      <c r="C713" t="str">
        <f>_xlfn.XLOOKUP(PROPER(TRIM('01_raw_data'!C716)),'03_lookups'!$A$4:$A$9,'03_lookups'!$B$4:$B$9,"Needs Review")</f>
        <v>Male</v>
      </c>
      <c r="D713">
        <f>VALUE('01_raw_data'!D716)</f>
        <v>36</v>
      </c>
      <c r="E713" s="17">
        <f>IF(OR('01_raw_data'!E716="", LOWER(TRIM('01_raw_data'!E716))="not available"), "Missing", '01_raw_data'!E716)</f>
        <v>32940</v>
      </c>
      <c r="F713" t="str">
        <f t="shared" si="11"/>
        <v>Valid</v>
      </c>
      <c r="G713" t="str">
        <f>_xlfn.XLOOKUP(UPPER(TRIM('01_raw_data'!F716)),'04_departments'!A716:A771,'04_departments'!C716:C771,"Needs Review")</f>
        <v>Needs Review</v>
      </c>
      <c r="H713" t="str">
        <f>_xlfn.XLOOKUP('01_clean_data'!G713, '04_departments'!$C$5:$C$60,'04_departments'!$D$5:$D$60,"Needs Review")</f>
        <v>Needs Review</v>
      </c>
      <c r="I713" t="str">
        <f>PROPER(TRIM('01_raw_data'!H716))</f>
        <v>Operations Analyst</v>
      </c>
      <c r="J713" t="str">
        <f>IFERROR(UPPER('01_raw_data'!I716), "")</f>
        <v>L4</v>
      </c>
      <c r="K713" t="str">
        <f>IFERROR(UPPER('01_raw_data'!J716), "")</f>
        <v>M017</v>
      </c>
      <c r="L713" t="str">
        <f>IFERROR(VLOOKUP(K713,'05_manager_mapping'!$A$5:$B$64,2), "Missing")</f>
        <v>Ines Karlsson</v>
      </c>
      <c r="M713" t="str">
        <f>IFERROR(_xlfn.XLOOKUP('01_raw_data'!L716,'06_location_master'!$B$5:$B$60,'06_location_master'!$C$5:$C$60), "Missing Location")</f>
        <v>Edinburgh</v>
      </c>
      <c r="N713" t="str">
        <f>IFERROR(_xlfn.XLOOKUP(M713,'06_location_master'!$C$5:$C$60,'06_location_master'!$D$5:$D$60), "Missing Country")</f>
        <v>United Kingdom</v>
      </c>
      <c r="O713" t="str">
        <f>IFERROR(_xlfn.XLOOKUP(M713,'06_location_master'!$C$5:$C$60,'06_location_master'!$E$5:$E$60), "Missing State")</f>
        <v>Scotland</v>
      </c>
      <c r="P713" s="17">
        <f>IFERROR(--'01_raw_data'!O716,"Missing Date")</f>
        <v>45452</v>
      </c>
      <c r="Q713" s="17" t="str">
        <f>IF(TRIM('01_raw_data'!P716)="","", IFERROR('01_raw_data'!P716, "check"))</f>
        <v/>
      </c>
      <c r="R713" t="str">
        <f>IFERROR(IF(OR(UPPER(TRIM('01_raw_data'!Q716))="A",UPPER(TRIM('01_raw_data'!Q716)="ACTVE"),UPPER(TRIM('01_raw_data'!Q716))="ACTIVE"), "Active", IF(OR(UPPER(TRIM('01_raw_data'!Q716)="INACTIVE"),UPPER(TRIM('01_raw_data'!Q716))="INACTVE"),"Inactive",IF(OR(UPPER(TRIM('01_raw_data'!Q716))="EXITED"), "Exited", IF(OR(UPPER(TRIM('01_raw_data'!Q716))="TERMINATED"), "Terminated", IF(OR(UPPER(TRIM('01_raw_data'!Q716))="LEFT"),"Left",IF(OR(UPPER(TRIM('01_raw_data'!Q716))="RESIGNED"),"Resigned")))))),"Check")</f>
        <v>Active</v>
      </c>
      <c r="S713" s="19">
        <f>IFERROR(IF(VALUE('01_raw_data'!R716)&gt;0,VALUE('01_raw_data'!R716),"Check"),"Check")</f>
        <v>114000</v>
      </c>
      <c r="T713" s="19">
        <f>IFERROR(IF(VALUE('01_raw_data'!S716)&gt;0, VALUE('01_raw_data'!S716), "Check"), "Check")</f>
        <v>10300</v>
      </c>
      <c r="U713">
        <f>IFERROR(VLOOKUP(UPPER(TRIM('01_raw_data'!T716)),'07_performance_master'!$A$5:$B$14,2,FALSE),"Check")</f>
        <v>4</v>
      </c>
      <c r="V713">
        <f>IFERROR(IF(VALUE('01_raw_data'!U716)&gt;0,VALUE('01_raw_data'!U716),"Check"),"Check")</f>
        <v>28</v>
      </c>
      <c r="W713">
        <f>IFERROR(IF(VALUE('01_raw_data'!V716)&gt;=0, VALUE('01_raw_data'!V716), "Check"), "Check")</f>
        <v>11</v>
      </c>
      <c r="X713">
        <f>IFERROR(IF(VALUE('01_raw_data'!W716)&gt;=0, VALUE('01_raw_data'!W716),"Check"), "Check")</f>
        <v>0</v>
      </c>
      <c r="Y713">
        <f>IFERROR(IF(AND(VALUE('01_raw_data'!X716)&gt;=0, VALUE('01_raw_data'!X716)&lt;=100), VALUE('01_raw_data'!X716), "Check"), "Check")</f>
        <v>81</v>
      </c>
      <c r="Z713" t="str">
        <f>IFERROR(IF(OR(UPPER(TRIM('01_raw_data'!Y716))="YES", UPPER(TRIM('01_raw_data'!Y716))="PROMOTED"),"Promoted", IF(OR(UPPER(TRIM('01_raw_data'!Y716))="NO",UPPER(TRIM('01_raw_data'!Y716))="NOT PROMOTED"), "Not Promoted", "Check")),"Check")</f>
        <v>Promoted</v>
      </c>
      <c r="AA713" t="str">
        <f>IFERROR(PROPER(TRIM('01_raw_data'!Z716)), "")</f>
        <v>Bachelor'S</v>
      </c>
      <c r="AB713" t="str">
        <f>IFERROR(PROPER(TRIM('01_raw_data'!AA716)),"")</f>
        <v>Agency</v>
      </c>
      <c r="AC713" t="str">
        <f>IFERROR(IF(UPPER(TRIM('01_raw_data'!AB716))="HYBRID","Hybrid",IF(OR(UPPER(TRIM('01_raw_data'!AB716))="REMOTE",UPPER(TRIM('01_raw_data'!AB716))="WFH",UPPER(TRIM('01_raw_data'!AB716))="WORK FROM HOME"),"Remote",IF(OR(UPPER(TRIM('01_raw_data'!AB716))="ONSITE",UPPER(TRIM('01_raw_data'!AB716))="ON-SITE",UPPER(TRIM('01_raw_data'!AB716))="OFFICE"),"Office"))),"Check")</f>
        <v>Hybrid</v>
      </c>
      <c r="AD713" t="str">
        <f>IFERROR(VLOOKUP(UPPER(TRIM('01_raw_data'!AC716)),'09_cost_center'!$A$5:$E$19,1,FALSE), "Check")</f>
        <v>EU-CC401</v>
      </c>
      <c r="AE713" t="str">
        <f>IFERROR(IF(OR(UPPER(TRIM('01_raw_data'!AD716))="CONTRACT", UPPER(TRIM('01_raw_data'!AD716))="CONTRACTOR"), "Contract", IF(OR(PROPER(TRIM('01_raw_data'!AD716))="FTE", UPPER(TRIM('01_raw_data'!AD716))="FULL TIME", UPPER(TRIM('01_raw_data'!AD716))="FULL-TIME"), "Full Time", IF(OR(UPPER(TRIM('01_raw_data'!AD716))="INTERN", UPPER(TRIM('01_raw_data'!AD716))="INTERNSHIP"), "Intern", IF(OR(UPPER(TRIM('01_raw_data'!AD716))="PART TIME", UPPER(TRIM('01_raw_data'!AD716))="PART-TIME"), "Part Time")))), "Check")</f>
        <v>Full Time</v>
      </c>
      <c r="AF713">
        <f>IFERROR(IF(AND(VALUE('01_raw_data'!AE716)&gt;=0,VALUE('01_raw_data'!AE716)&lt;=100), VALUE('01_raw_data'!AE716), "Check"), "Check")</f>
        <v>81.3</v>
      </c>
    </row>
    <row r="714" spans="1:32" x14ac:dyDescent="0.2">
      <c r="A714" t="str">
        <f>"E"&amp;TEXT(VALUE(SUBSTITUTE(UPPER(TRIM('01_raw_data'!A717)),"E","")),"0000")</f>
        <v>E0713</v>
      </c>
      <c r="B714" t="str">
        <f>IF('01_raw_data'!B717="", "", PROPER(TRIM('01_raw_data'!B717)))</f>
        <v>Ava Jones</v>
      </c>
      <c r="C714" t="str">
        <f>_xlfn.XLOOKUP(PROPER(TRIM('01_raw_data'!C717)),'03_lookups'!$A$4:$A$9,'03_lookups'!$B$4:$B$9,"Needs Review")</f>
        <v>Female</v>
      </c>
      <c r="D714">
        <f>VALUE('01_raw_data'!D717)</f>
        <v>49</v>
      </c>
      <c r="E714" s="17">
        <f>IF(OR('01_raw_data'!E717="", LOWER(TRIM('01_raw_data'!E717))="not available"), "Missing", '01_raw_data'!E717)</f>
        <v>28208</v>
      </c>
      <c r="F714" t="str">
        <f t="shared" si="11"/>
        <v>Valid</v>
      </c>
      <c r="G714" t="str">
        <f>_xlfn.XLOOKUP(UPPER(TRIM('01_raw_data'!F717)),'04_departments'!A717:A772,'04_departments'!C717:C772,"Needs Review")</f>
        <v>Needs Review</v>
      </c>
      <c r="H714" t="str">
        <f>_xlfn.XLOOKUP('01_clean_data'!G714, '04_departments'!$C$5:$C$60,'04_departments'!$D$5:$D$60,"Needs Review")</f>
        <v>Needs Review</v>
      </c>
      <c r="I714" t="str">
        <f>PROPER(TRIM('01_raw_data'!H717))</f>
        <v>Operations Manager</v>
      </c>
      <c r="J714" t="str">
        <f>IFERROR(UPPER('01_raw_data'!I717), "")</f>
        <v>L1</v>
      </c>
      <c r="K714" t="str">
        <f>IFERROR(UPPER('01_raw_data'!J717), "")</f>
        <v>M017</v>
      </c>
      <c r="L714" t="str">
        <f>IFERROR(VLOOKUP(K714,'05_manager_mapping'!$A$5:$B$64,2), "Missing")</f>
        <v>Ines Karlsson</v>
      </c>
      <c r="M714" t="str">
        <f>IFERROR(_xlfn.XLOOKUP('01_raw_data'!L717,'06_location_master'!$B$5:$B$60,'06_location_master'!$C$5:$C$60), "Missing Location")</f>
        <v>Dublin</v>
      </c>
      <c r="N714" t="str">
        <f>IFERROR(_xlfn.XLOOKUP(M714,'06_location_master'!$C$5:$C$60,'06_location_master'!$D$5:$D$60), "Missing Country")</f>
        <v>Ireland</v>
      </c>
      <c r="O714" t="str">
        <f>IFERROR(_xlfn.XLOOKUP(M714,'06_location_master'!$C$5:$C$60,'06_location_master'!$E$5:$E$60), "Missing State")</f>
        <v>Leinster</v>
      </c>
      <c r="P714" s="17">
        <f>IFERROR(--'01_raw_data'!O717,"Missing Date")</f>
        <v>45518</v>
      </c>
      <c r="Q714" s="17" t="str">
        <f>IF(TRIM('01_raw_data'!P717)="","", IFERROR('01_raw_data'!P717, "check"))</f>
        <v/>
      </c>
      <c r="R714" t="str">
        <f>IFERROR(IF(OR(UPPER(TRIM('01_raw_data'!Q717))="A",UPPER(TRIM('01_raw_data'!Q717)="ACTVE"),UPPER(TRIM('01_raw_data'!Q717))="ACTIVE"), "Active", IF(OR(UPPER(TRIM('01_raw_data'!Q717)="INACTIVE"),UPPER(TRIM('01_raw_data'!Q717))="INACTVE"),"Inactive",IF(OR(UPPER(TRIM('01_raw_data'!Q717))="EXITED"), "Exited", IF(OR(UPPER(TRIM('01_raw_data'!Q717))="TERMINATED"), "Terminated", IF(OR(UPPER(TRIM('01_raw_data'!Q717))="LEFT"),"Left",IF(OR(UPPER(TRIM('01_raw_data'!Q717))="RESIGNED"),"Resigned")))))),"Check")</f>
        <v>Active</v>
      </c>
      <c r="S714" s="19" t="str">
        <f>IFERROR(IF(VALUE('01_raw_data'!R717)&gt;0,VALUE('01_raw_data'!R717),"Check"),"Check")</f>
        <v>Check</v>
      </c>
      <c r="T714" s="19">
        <f>IFERROR(IF(VALUE('01_raw_data'!S717)&gt;0, VALUE('01_raw_data'!S717), "Check"), "Check")</f>
        <v>3900</v>
      </c>
      <c r="U714">
        <f>IFERROR(VLOOKUP(UPPER(TRIM('01_raw_data'!T717)),'07_performance_master'!$A$5:$B$14,2,FALSE),"Check")</f>
        <v>4</v>
      </c>
      <c r="V714">
        <f>IFERROR(IF(VALUE('01_raw_data'!U717)&gt;0,VALUE('01_raw_data'!U717),"Check"),"Check")</f>
        <v>21</v>
      </c>
      <c r="W714">
        <f>IFERROR(IF(VALUE('01_raw_data'!V717)&gt;=0, VALUE('01_raw_data'!V717), "Check"), "Check")</f>
        <v>18</v>
      </c>
      <c r="X714">
        <f>IFERROR(IF(VALUE('01_raw_data'!W717)&gt;=0, VALUE('01_raw_data'!W717),"Check"), "Check")</f>
        <v>10</v>
      </c>
      <c r="Y714">
        <f>IFERROR(IF(AND(VALUE('01_raw_data'!X717)&gt;=0, VALUE('01_raw_data'!X717)&lt;=100), VALUE('01_raw_data'!X717), "Check"), "Check")</f>
        <v>74</v>
      </c>
      <c r="Z714" t="str">
        <f>IFERROR(IF(OR(UPPER(TRIM('01_raw_data'!Y717))="YES", UPPER(TRIM('01_raw_data'!Y717))="PROMOTED"),"Promoted", IF(OR(UPPER(TRIM('01_raw_data'!Y717))="NO",UPPER(TRIM('01_raw_data'!Y717))="NOT PROMOTED"), "Not Promoted", "Check")),"Check")</f>
        <v>Promoted</v>
      </c>
      <c r="AA714" t="str">
        <f>IFERROR(PROPER(TRIM('01_raw_data'!Z717)), "")</f>
        <v>Diploma</v>
      </c>
      <c r="AB714" t="str">
        <f>IFERROR(PROPER(TRIM('01_raw_data'!AA717)),"")</f>
        <v>Internal Transfer</v>
      </c>
      <c r="AC714" t="str">
        <f>IFERROR(IF(UPPER(TRIM('01_raw_data'!AB717))="HYBRID","Hybrid",IF(OR(UPPER(TRIM('01_raw_data'!AB717))="REMOTE",UPPER(TRIM('01_raw_data'!AB717))="WFH",UPPER(TRIM('01_raw_data'!AB717))="WORK FROM HOME"),"Remote",IF(OR(UPPER(TRIM('01_raw_data'!AB717))="ONSITE",UPPER(TRIM('01_raw_data'!AB717))="ON-SITE",UPPER(TRIM('01_raw_data'!AB717))="OFFICE"),"Office"))),"Check")</f>
        <v>Hybrid</v>
      </c>
      <c r="AD714" t="str">
        <f>IFERROR(VLOOKUP(UPPER(TRIM('01_raw_data'!AC717)),'09_cost_center'!$A$5:$E$19,1,FALSE), "Check")</f>
        <v>EU-CC401</v>
      </c>
      <c r="AE714" t="str">
        <f>IFERROR(IF(OR(UPPER(TRIM('01_raw_data'!AD717))="CONTRACT", UPPER(TRIM('01_raw_data'!AD717))="CONTRACTOR"), "Contract", IF(OR(PROPER(TRIM('01_raw_data'!AD717))="FTE", UPPER(TRIM('01_raw_data'!AD717))="FULL TIME", UPPER(TRIM('01_raw_data'!AD717))="FULL-TIME"), "Full Time", IF(OR(UPPER(TRIM('01_raw_data'!AD717))="INTERN", UPPER(TRIM('01_raw_data'!AD717))="INTERNSHIP"), "Intern", IF(OR(UPPER(TRIM('01_raw_data'!AD717))="PART TIME", UPPER(TRIM('01_raw_data'!AD717))="PART-TIME"), "Part Time")))), "Check")</f>
        <v>Full Time</v>
      </c>
      <c r="AF714">
        <f>IFERROR(IF(AND(VALUE('01_raw_data'!AE717)&gt;=0,VALUE('01_raw_data'!AE717)&lt;=100), VALUE('01_raw_data'!AE717), "Check"), "Check")</f>
        <v>72.2</v>
      </c>
    </row>
    <row r="715" spans="1:32" x14ac:dyDescent="0.2">
      <c r="A715" t="str">
        <f>"E"&amp;TEXT(VALUE(SUBSTITUTE(UPPER(TRIM('01_raw_data'!A718)),"E","")),"0000")</f>
        <v>E0714</v>
      </c>
      <c r="B715" t="str">
        <f>IF('01_raw_data'!B718="", "", PROPER(TRIM('01_raw_data'!B718)))</f>
        <v>Oliwia Lopez</v>
      </c>
      <c r="C715" t="str">
        <f>_xlfn.XLOOKUP(PROPER(TRIM('01_raw_data'!C718)),'03_lookups'!$A$4:$A$9,'03_lookups'!$B$4:$B$9,"Needs Review")</f>
        <v>Female</v>
      </c>
      <c r="D715">
        <f>VALUE('01_raw_data'!D718)</f>
        <v>38</v>
      </c>
      <c r="E715" s="17">
        <f>IF(OR('01_raw_data'!E718="", LOWER(TRIM('01_raw_data'!E718))="not available"), "Missing", '01_raw_data'!E718)</f>
        <v>32035</v>
      </c>
      <c r="F715" t="str">
        <f t="shared" si="11"/>
        <v>Valid</v>
      </c>
      <c r="G715" t="str">
        <f>_xlfn.XLOOKUP(UPPER(TRIM('01_raw_data'!F718)),'04_departments'!A718:A773,'04_departments'!C718:C773,"Needs Review")</f>
        <v>Needs Review</v>
      </c>
      <c r="H715" t="str">
        <f>_xlfn.XLOOKUP('01_clean_data'!G715, '04_departments'!$C$5:$C$60,'04_departments'!$D$5:$D$60,"Needs Review")</f>
        <v>Needs Review</v>
      </c>
      <c r="I715" t="str">
        <f>PROPER(TRIM('01_raw_data'!H718))</f>
        <v>Operations Analyst</v>
      </c>
      <c r="J715" t="str">
        <f>IFERROR(UPPER('01_raw_data'!I718), "")</f>
        <v>L3</v>
      </c>
      <c r="K715" t="str">
        <f>IFERROR(UPPER('01_raw_data'!J718), "")</f>
        <v>M010</v>
      </c>
      <c r="L715" t="str">
        <f>IFERROR(VLOOKUP(K715,'05_manager_mapping'!$A$5:$B$64,2), "Missing")</f>
        <v>Lotte Muller</v>
      </c>
      <c r="M715" t="str">
        <f>IFERROR(_xlfn.XLOOKUP('01_raw_data'!L718,'06_location_master'!$B$5:$B$60,'06_location_master'!$C$5:$C$60), "Missing Location")</f>
        <v>Warsaw</v>
      </c>
      <c r="N715" t="str">
        <f>IFERROR(_xlfn.XLOOKUP(M715,'06_location_master'!$C$5:$C$60,'06_location_master'!$D$5:$D$60), "Missing Country")</f>
        <v>Poland</v>
      </c>
      <c r="O715" t="str">
        <f>IFERROR(_xlfn.XLOOKUP(M715,'06_location_master'!$C$5:$C$60,'06_location_master'!$E$5:$E$60), "Missing State")</f>
        <v>Masovian</v>
      </c>
      <c r="P715" s="17">
        <f>IFERROR(--'01_raw_data'!O718,"Missing Date")</f>
        <v>45661</v>
      </c>
      <c r="Q715" s="17" t="str">
        <f>IF(TRIM('01_raw_data'!P718)="","", IFERROR('01_raw_data'!P718, "check"))</f>
        <v/>
      </c>
      <c r="R715" t="str">
        <f>IFERROR(IF(OR(UPPER(TRIM('01_raw_data'!Q718))="A",UPPER(TRIM('01_raw_data'!Q718)="ACTVE"),UPPER(TRIM('01_raw_data'!Q718))="ACTIVE"), "Active", IF(OR(UPPER(TRIM('01_raw_data'!Q718)="INACTIVE"),UPPER(TRIM('01_raw_data'!Q718))="INACTVE"),"Inactive",IF(OR(UPPER(TRIM('01_raw_data'!Q718))="EXITED"), "Exited", IF(OR(UPPER(TRIM('01_raw_data'!Q718))="TERMINATED"), "Terminated", IF(OR(UPPER(TRIM('01_raw_data'!Q718))="LEFT"),"Left",IF(OR(UPPER(TRIM('01_raw_data'!Q718))="RESIGNED"),"Resigned")))))),"Check")</f>
        <v>Active</v>
      </c>
      <c r="S715" s="19">
        <f>IFERROR(IF(VALUE('01_raw_data'!R718)&gt;0,VALUE('01_raw_data'!R718),"Check"),"Check")</f>
        <v>58000</v>
      </c>
      <c r="T715" s="19">
        <f>IFERROR(IF(VALUE('01_raw_data'!S718)&gt;0, VALUE('01_raw_data'!S718), "Check"), "Check")</f>
        <v>2900</v>
      </c>
      <c r="U715">
        <f>IFERROR(VLOOKUP(UPPER(TRIM('01_raw_data'!T718)),'07_performance_master'!$A$5:$B$14,2,FALSE),"Check")</f>
        <v>3</v>
      </c>
      <c r="V715">
        <f>IFERROR(IF(VALUE('01_raw_data'!U718)&gt;0,VALUE('01_raw_data'!U718),"Check"),"Check")</f>
        <v>14</v>
      </c>
      <c r="W715">
        <f>IFERROR(IF(VALUE('01_raw_data'!V718)&gt;=0, VALUE('01_raw_data'!V718), "Check"), "Check")</f>
        <v>0</v>
      </c>
      <c r="X715">
        <f>IFERROR(IF(VALUE('01_raw_data'!W718)&gt;=0, VALUE('01_raw_data'!W718),"Check"), "Check")</f>
        <v>24</v>
      </c>
      <c r="Y715">
        <f>IFERROR(IF(AND(VALUE('01_raw_data'!X718)&gt;=0, VALUE('01_raw_data'!X718)&lt;=100), VALUE('01_raw_data'!X718), "Check"), "Check")</f>
        <v>79</v>
      </c>
      <c r="Z715" t="str">
        <f>IFERROR(IF(OR(UPPER(TRIM('01_raw_data'!Y718))="YES", UPPER(TRIM('01_raw_data'!Y718))="PROMOTED"),"Promoted", IF(OR(UPPER(TRIM('01_raw_data'!Y718))="NO",UPPER(TRIM('01_raw_data'!Y718))="NOT PROMOTED"), "Not Promoted", "Check")),"Check")</f>
        <v>Not Promoted</v>
      </c>
      <c r="AA715" t="str">
        <f>IFERROR(PROPER(TRIM('01_raw_data'!Z718)), "")</f>
        <v>Bachelor'S</v>
      </c>
      <c r="AB715" t="str">
        <f>IFERROR(PROPER(TRIM('01_raw_data'!AA718)),"")</f>
        <v>Agency</v>
      </c>
      <c r="AC715" t="str">
        <f>IFERROR(IF(UPPER(TRIM('01_raw_data'!AB718))="HYBRID","Hybrid",IF(OR(UPPER(TRIM('01_raw_data'!AB718))="REMOTE",UPPER(TRIM('01_raw_data'!AB718))="WFH",UPPER(TRIM('01_raw_data'!AB718))="WORK FROM HOME"),"Remote",IF(OR(UPPER(TRIM('01_raw_data'!AB718))="ONSITE",UPPER(TRIM('01_raw_data'!AB718))="ON-SITE",UPPER(TRIM('01_raw_data'!AB718))="OFFICE"),"Office"))),"Check")</f>
        <v>Hybrid</v>
      </c>
      <c r="AD715" t="str">
        <f>IFERROR(VLOOKUP(UPPER(TRIM('01_raw_data'!AC718)),'09_cost_center'!$A$5:$E$19,1,FALSE), "Check")</f>
        <v>EU-CC401</v>
      </c>
      <c r="AE715" t="str">
        <f>IFERROR(IF(OR(UPPER(TRIM('01_raw_data'!AD718))="CONTRACT", UPPER(TRIM('01_raw_data'!AD718))="CONTRACTOR"), "Contract", IF(OR(PROPER(TRIM('01_raw_data'!AD718))="FTE", UPPER(TRIM('01_raw_data'!AD718))="FULL TIME", UPPER(TRIM('01_raw_data'!AD718))="FULL-TIME"), "Full Time", IF(OR(UPPER(TRIM('01_raw_data'!AD718))="INTERN", UPPER(TRIM('01_raw_data'!AD718))="INTERNSHIP"), "Intern", IF(OR(UPPER(TRIM('01_raw_data'!AD718))="PART TIME", UPPER(TRIM('01_raw_data'!AD718))="PART-TIME"), "Part Time")))), "Check")</f>
        <v>Full Time</v>
      </c>
      <c r="AF715">
        <f>IFERROR(IF(AND(VALUE('01_raw_data'!AE718)&gt;=0,VALUE('01_raw_data'!AE718)&lt;=100), VALUE('01_raw_data'!AE718), "Check"), "Check")</f>
        <v>58.1</v>
      </c>
    </row>
    <row r="716" spans="1:32" x14ac:dyDescent="0.2">
      <c r="A716" t="str">
        <f>"E"&amp;TEXT(VALUE(SUBSTITUTE(UPPER(TRIM('01_raw_data'!A719)),"E","")),"0000")</f>
        <v>E0715</v>
      </c>
      <c r="B716" t="str">
        <f>IF('01_raw_data'!B719="", "", PROPER(TRIM('01_raw_data'!B719)))</f>
        <v>Jack Visser</v>
      </c>
      <c r="C716" t="str">
        <f>_xlfn.XLOOKUP(PROPER(TRIM('01_raw_data'!C719)),'03_lookups'!$A$4:$A$9,'03_lookups'!$B$4:$B$9,"Needs Review")</f>
        <v>Male</v>
      </c>
      <c r="D716">
        <f>VALUE('01_raw_data'!D719)</f>
        <v>48</v>
      </c>
      <c r="E716" s="17" t="str">
        <f>IF(OR('01_raw_data'!E719="", LOWER(TRIM('01_raw_data'!E719))="not available"), "Missing", '01_raw_data'!E719)</f>
        <v>1978/01/31</v>
      </c>
      <c r="F716" t="str">
        <f t="shared" si="11"/>
        <v>Needs Review</v>
      </c>
      <c r="G716" t="str">
        <f>_xlfn.XLOOKUP(UPPER(TRIM('01_raw_data'!F719)),'04_departments'!A719:A774,'04_departments'!C719:C774,"Needs Review")</f>
        <v>Needs Review</v>
      </c>
      <c r="H716" t="str">
        <f>_xlfn.XLOOKUP('01_clean_data'!G716, '04_departments'!$C$5:$C$60,'04_departments'!$D$5:$D$60,"Needs Review")</f>
        <v>Needs Review</v>
      </c>
      <c r="I716" t="str">
        <f>PROPER(TRIM('01_raw_data'!H719))</f>
        <v>Workforce Planner</v>
      </c>
      <c r="J716" t="str">
        <f>IFERROR(UPPER('01_raw_data'!I719), "")</f>
        <v xml:space="preserve"> L3 </v>
      </c>
      <c r="K716" t="str">
        <f>IFERROR(UPPER('01_raw_data'!J719), "")</f>
        <v>M010</v>
      </c>
      <c r="L716" t="str">
        <f>IFERROR(VLOOKUP(K716,'05_manager_mapping'!$A$5:$B$64,2), "Missing")</f>
        <v>Lotte Muller</v>
      </c>
      <c r="M716" t="str">
        <f>IFERROR(_xlfn.XLOOKUP('01_raw_data'!L719,'06_location_master'!$B$5:$B$60,'06_location_master'!$C$5:$C$60), "Missing Location")</f>
        <v>Dublin</v>
      </c>
      <c r="N716" t="str">
        <f>IFERROR(_xlfn.XLOOKUP(M716,'06_location_master'!$C$5:$C$60,'06_location_master'!$D$5:$D$60), "Missing Country")</f>
        <v>Ireland</v>
      </c>
      <c r="O716" t="str">
        <f>IFERROR(_xlfn.XLOOKUP(M716,'06_location_master'!$C$5:$C$60,'06_location_master'!$E$5:$E$60), "Missing State")</f>
        <v>Leinster</v>
      </c>
      <c r="P716" s="17">
        <f>IFERROR(--'01_raw_data'!O719,"Missing Date")</f>
        <v>42796</v>
      </c>
      <c r="Q716" s="17" t="str">
        <f>IF(TRIM('01_raw_data'!P719)="","", IFERROR('01_raw_data'!P719, "check"))</f>
        <v/>
      </c>
      <c r="R716" t="str">
        <f>IFERROR(IF(OR(UPPER(TRIM('01_raw_data'!Q719))="A",UPPER(TRIM('01_raw_data'!Q719)="ACTVE"),UPPER(TRIM('01_raw_data'!Q719))="ACTIVE"), "Active", IF(OR(UPPER(TRIM('01_raw_data'!Q719)="INACTIVE"),UPPER(TRIM('01_raw_data'!Q719))="INACTVE"),"Inactive",IF(OR(UPPER(TRIM('01_raw_data'!Q719))="EXITED"), "Exited", IF(OR(UPPER(TRIM('01_raw_data'!Q719))="TERMINATED"), "Terminated", IF(OR(UPPER(TRIM('01_raw_data'!Q719))="LEFT"),"Left",IF(OR(UPPER(TRIM('01_raw_data'!Q719))="RESIGNED"),"Resigned")))))),"Check")</f>
        <v>Active</v>
      </c>
      <c r="S716" s="19">
        <f>IFERROR(IF(VALUE('01_raw_data'!R719)&gt;0,VALUE('01_raw_data'!R719),"Check"),"Check")</f>
        <v>76000</v>
      </c>
      <c r="T716" s="19">
        <f>IFERROR(IF(VALUE('01_raw_data'!S719)&gt;0, VALUE('01_raw_data'!S719), "Check"), "Check")</f>
        <v>6800</v>
      </c>
      <c r="U716">
        <f>IFERROR(VLOOKUP(UPPER(TRIM('01_raw_data'!T719)),'07_performance_master'!$A$5:$B$14,2,FALSE),"Check")</f>
        <v>4</v>
      </c>
      <c r="V716">
        <f>IFERROR(IF(VALUE('01_raw_data'!U719)&gt;0,VALUE('01_raw_data'!U719),"Check"),"Check")</f>
        <v>32</v>
      </c>
      <c r="W716">
        <f>IFERROR(IF(VALUE('01_raw_data'!V719)&gt;=0, VALUE('01_raw_data'!V719), "Check"), "Check")</f>
        <v>10</v>
      </c>
      <c r="X716">
        <f>IFERROR(IF(VALUE('01_raw_data'!W719)&gt;=0, VALUE('01_raw_data'!W719),"Check"), "Check")</f>
        <v>0</v>
      </c>
      <c r="Y716">
        <f>IFERROR(IF(AND(VALUE('01_raw_data'!X719)&gt;=0, VALUE('01_raw_data'!X719)&lt;=100), VALUE('01_raw_data'!X719), "Check"), "Check")</f>
        <v>79</v>
      </c>
      <c r="Z716" t="str">
        <f>IFERROR(IF(OR(UPPER(TRIM('01_raw_data'!Y719))="YES", UPPER(TRIM('01_raw_data'!Y719))="PROMOTED"),"Promoted", IF(OR(UPPER(TRIM('01_raw_data'!Y719))="NO",UPPER(TRIM('01_raw_data'!Y719))="NOT PROMOTED"), "Not Promoted", "Check")),"Check")</f>
        <v>Not Promoted</v>
      </c>
      <c r="AA716" t="str">
        <f>IFERROR(PROPER(TRIM('01_raw_data'!Z719)), "")</f>
        <v>Master'S</v>
      </c>
      <c r="AB716" t="str">
        <f>IFERROR(PROPER(TRIM('01_raw_data'!AA719)),"")</f>
        <v>Linkedin</v>
      </c>
      <c r="AC716" t="str">
        <f>IFERROR(IF(UPPER(TRIM('01_raw_data'!AB719))="HYBRID","Hybrid",IF(OR(UPPER(TRIM('01_raw_data'!AB719))="REMOTE",UPPER(TRIM('01_raw_data'!AB719))="WFH",UPPER(TRIM('01_raw_data'!AB719))="WORK FROM HOME"),"Remote",IF(OR(UPPER(TRIM('01_raw_data'!AB719))="ONSITE",UPPER(TRIM('01_raw_data'!AB719))="ON-SITE",UPPER(TRIM('01_raw_data'!AB719))="OFFICE"),"Office"))),"Check")</f>
        <v>Hybrid</v>
      </c>
      <c r="AD716" t="str">
        <f>IFERROR(VLOOKUP(UPPER(TRIM('01_raw_data'!AC719)),'09_cost_center'!$A$5:$E$19,1,FALSE), "Check")</f>
        <v>EU-CC401</v>
      </c>
      <c r="AE716" t="str">
        <f>IFERROR(IF(OR(UPPER(TRIM('01_raw_data'!AD719))="CONTRACT", UPPER(TRIM('01_raw_data'!AD719))="CONTRACTOR"), "Contract", IF(OR(PROPER(TRIM('01_raw_data'!AD719))="FTE", UPPER(TRIM('01_raw_data'!AD719))="FULL TIME", UPPER(TRIM('01_raw_data'!AD719))="FULL-TIME"), "Full Time", IF(OR(UPPER(TRIM('01_raw_data'!AD719))="INTERN", UPPER(TRIM('01_raw_data'!AD719))="INTERNSHIP"), "Intern", IF(OR(UPPER(TRIM('01_raw_data'!AD719))="PART TIME", UPPER(TRIM('01_raw_data'!AD719))="PART-TIME"), "Part Time")))), "Check")</f>
        <v>Full Time</v>
      </c>
      <c r="AF716">
        <f>IFERROR(IF(AND(VALUE('01_raw_data'!AE719)&gt;=0,VALUE('01_raw_data'!AE719)&lt;=100), VALUE('01_raw_data'!AE719), "Check"), "Check")</f>
        <v>81.7</v>
      </c>
    </row>
    <row r="717" spans="1:32" x14ac:dyDescent="0.2">
      <c r="A717" t="str">
        <f>"E"&amp;TEXT(VALUE(SUBSTITUTE(UPPER(TRIM('01_raw_data'!A720)),"E","")),"0000")</f>
        <v>E0716</v>
      </c>
      <c r="B717" t="str">
        <f>IF('01_raw_data'!B720="", "", PROPER(TRIM('01_raw_data'!B720)))</f>
        <v>Gabriel Zielinski</v>
      </c>
      <c r="C717" t="str">
        <f>_xlfn.XLOOKUP(PROPER(TRIM('01_raw_data'!C720)),'03_lookups'!$A$4:$A$9,'03_lookups'!$B$4:$B$9,"Needs Review")</f>
        <v>Non-Binary</v>
      </c>
      <c r="D717">
        <f>VALUE('01_raw_data'!D720)</f>
        <v>54</v>
      </c>
      <c r="E717" s="17">
        <f>IF(OR('01_raw_data'!E720="", LOWER(TRIM('01_raw_data'!E720))="not available"), "Missing", '01_raw_data'!E720)</f>
        <v>26375</v>
      </c>
      <c r="F717" t="str">
        <f t="shared" si="11"/>
        <v>Valid</v>
      </c>
      <c r="G717" t="str">
        <f>_xlfn.XLOOKUP(UPPER(TRIM('01_raw_data'!F720)),'04_departments'!A720:A775,'04_departments'!C720:C775,"Needs Review")</f>
        <v>Needs Review</v>
      </c>
      <c r="H717" t="str">
        <f>_xlfn.XLOOKUP('01_clean_data'!G717, '04_departments'!$C$5:$C$60,'04_departments'!$D$5:$D$60,"Needs Review")</f>
        <v>Needs Review</v>
      </c>
      <c r="I717" t="str">
        <f>PROPER(TRIM('01_raw_data'!H720))</f>
        <v>Regional Sales Manager</v>
      </c>
      <c r="J717" t="str">
        <f>IFERROR(UPPER('01_raw_data'!I720), "")</f>
        <v>L2</v>
      </c>
      <c r="K717" t="str">
        <f>IFERROR(UPPER('01_raw_data'!J720), "")</f>
        <v>M016</v>
      </c>
      <c r="L717" t="str">
        <f>IFERROR(VLOOKUP(K717,'05_manager_mapping'!$A$5:$B$64,2), "Missing")</f>
        <v>Juliette Williams</v>
      </c>
      <c r="M717" t="str">
        <f>IFERROR(_xlfn.XLOOKUP('01_raw_data'!L720,'06_location_master'!$B$5:$B$60,'06_location_master'!$C$5:$C$60), "Missing Location")</f>
        <v>Amsterdam</v>
      </c>
      <c r="N717" t="str">
        <f>IFERROR(_xlfn.XLOOKUP(M717,'06_location_master'!$C$5:$C$60,'06_location_master'!$D$5:$D$60), "Missing Country")</f>
        <v>Netherlands</v>
      </c>
      <c r="O717" t="str">
        <f>IFERROR(_xlfn.XLOOKUP(M717,'06_location_master'!$C$5:$C$60,'06_location_master'!$E$5:$E$60), "Missing State")</f>
        <v>North Holland</v>
      </c>
      <c r="P717" s="17">
        <f>IFERROR(--'01_raw_data'!O720,"Missing Date")</f>
        <v>45834</v>
      </c>
      <c r="Q717" s="17" t="str">
        <f>IF(TRIM('01_raw_data'!P720)="","", IFERROR('01_raw_data'!P720, "check"))</f>
        <v/>
      </c>
      <c r="R717" t="str">
        <f>IFERROR(IF(OR(UPPER(TRIM('01_raw_data'!Q720))="A",UPPER(TRIM('01_raw_data'!Q720)="ACTVE"),UPPER(TRIM('01_raw_data'!Q720))="ACTIVE"), "Active", IF(OR(UPPER(TRIM('01_raw_data'!Q720)="INACTIVE"),UPPER(TRIM('01_raw_data'!Q720))="INACTVE"),"Inactive",IF(OR(UPPER(TRIM('01_raw_data'!Q720))="EXITED"), "Exited", IF(OR(UPPER(TRIM('01_raw_data'!Q720))="TERMINATED"), "Terminated", IF(OR(UPPER(TRIM('01_raw_data'!Q720))="LEFT"),"Left",IF(OR(UPPER(TRIM('01_raw_data'!Q720))="RESIGNED"),"Resigned")))))),"Check")</f>
        <v>Active</v>
      </c>
      <c r="S717" s="19">
        <f>IFERROR(IF(VALUE('01_raw_data'!R720)&gt;0,VALUE('01_raw_data'!R720),"Check"),"Check")</f>
        <v>67000</v>
      </c>
      <c r="T717" s="19" t="str">
        <f>IFERROR(IF(VALUE('01_raw_data'!S720)&gt;0, VALUE('01_raw_data'!S720), "Check"), "Check")</f>
        <v>Check</v>
      </c>
      <c r="U717">
        <f>IFERROR(VLOOKUP(UPPER(TRIM('01_raw_data'!T720)),'07_performance_master'!$A$5:$B$14,2,FALSE),"Check")</f>
        <v>1</v>
      </c>
      <c r="V717">
        <f>IFERROR(IF(VALUE('01_raw_data'!U720)&gt;0,VALUE('01_raw_data'!U720),"Check"),"Check")</f>
        <v>18</v>
      </c>
      <c r="W717">
        <f>IFERROR(IF(VALUE('01_raw_data'!V720)&gt;=0, VALUE('01_raw_data'!V720), "Check"), "Check")</f>
        <v>8</v>
      </c>
      <c r="X717">
        <f>IFERROR(IF(VALUE('01_raw_data'!W720)&gt;=0, VALUE('01_raw_data'!W720),"Check"), "Check")</f>
        <v>9</v>
      </c>
      <c r="Y717">
        <f>IFERROR(IF(AND(VALUE('01_raw_data'!X720)&gt;=0, VALUE('01_raw_data'!X720)&lt;=100), VALUE('01_raw_data'!X720), "Check"), "Check")</f>
        <v>63</v>
      </c>
      <c r="Z717" t="str">
        <f>IFERROR(IF(OR(UPPER(TRIM('01_raw_data'!Y720))="YES", UPPER(TRIM('01_raw_data'!Y720))="PROMOTED"),"Promoted", IF(OR(UPPER(TRIM('01_raw_data'!Y720))="NO",UPPER(TRIM('01_raw_data'!Y720))="NOT PROMOTED"), "Not Promoted", "Check")),"Check")</f>
        <v>Not Promoted</v>
      </c>
      <c r="AA717" t="str">
        <f>IFERROR(PROPER(TRIM('01_raw_data'!Z720)), "")</f>
        <v>Master'S</v>
      </c>
      <c r="AB717" t="str">
        <f>IFERROR(PROPER(TRIM('01_raw_data'!AA720)),"")</f>
        <v>Agency</v>
      </c>
      <c r="AC717" t="str">
        <f>IFERROR(IF(UPPER(TRIM('01_raw_data'!AB720))="HYBRID","Hybrid",IF(OR(UPPER(TRIM('01_raw_data'!AB720))="REMOTE",UPPER(TRIM('01_raw_data'!AB720))="WFH",UPPER(TRIM('01_raw_data'!AB720))="WORK FROM HOME"),"Remote",IF(OR(UPPER(TRIM('01_raw_data'!AB720))="ONSITE",UPPER(TRIM('01_raw_data'!AB720))="ON-SITE",UPPER(TRIM('01_raw_data'!AB720))="OFFICE"),"Office"))),"Check")</f>
        <v>Hybrid</v>
      </c>
      <c r="AD717" t="str">
        <f>IFERROR(VLOOKUP(UPPER(TRIM('01_raw_data'!AC720)),'09_cost_center'!$A$5:$E$19,1,FALSE), "Check")</f>
        <v>EU-CC201</v>
      </c>
      <c r="AE717" t="str">
        <f>IFERROR(IF(OR(UPPER(TRIM('01_raw_data'!AD720))="CONTRACT", UPPER(TRIM('01_raw_data'!AD720))="CONTRACTOR"), "Contract", IF(OR(PROPER(TRIM('01_raw_data'!AD720))="FTE", UPPER(TRIM('01_raw_data'!AD720))="FULL TIME", UPPER(TRIM('01_raw_data'!AD720))="FULL-TIME"), "Full Time", IF(OR(UPPER(TRIM('01_raw_data'!AD720))="INTERN", UPPER(TRIM('01_raw_data'!AD720))="INTERNSHIP"), "Intern", IF(OR(UPPER(TRIM('01_raw_data'!AD720))="PART TIME", UPPER(TRIM('01_raw_data'!AD720))="PART-TIME"), "Part Time")))), "Check")</f>
        <v>Contract</v>
      </c>
      <c r="AF717">
        <f>IFERROR(IF(AND(VALUE('01_raw_data'!AE720)&gt;=0,VALUE('01_raw_data'!AE720)&lt;=100), VALUE('01_raw_data'!AE720), "Check"), "Check")</f>
        <v>41</v>
      </c>
    </row>
    <row r="718" spans="1:32" x14ac:dyDescent="0.2">
      <c r="A718" t="str">
        <f>"E"&amp;TEXT(VALUE(SUBSTITUTE(UPPER(TRIM('01_raw_data'!A721)),"E","")),"0000")</f>
        <v>E0717</v>
      </c>
      <c r="B718" t="str">
        <f>IF('01_raw_data'!B721="", "", PROPER(TRIM('01_raw_data'!B721)))</f>
        <v>Charlotte Weber</v>
      </c>
      <c r="C718" t="str">
        <f>_xlfn.XLOOKUP(PROPER(TRIM('01_raw_data'!C721)),'03_lookups'!$A$4:$A$9,'03_lookups'!$B$4:$B$9,"Needs Review")</f>
        <v>Male</v>
      </c>
      <c r="D718">
        <f>VALUE('01_raw_data'!D721)</f>
        <v>34</v>
      </c>
      <c r="E718" s="17">
        <f>IF(OR('01_raw_data'!E721="", LOWER(TRIM('01_raw_data'!E721))="not available"), "Missing", '01_raw_data'!E721)</f>
        <v>33691</v>
      </c>
      <c r="F718" t="str">
        <f t="shared" si="11"/>
        <v>Valid</v>
      </c>
      <c r="G718" t="str">
        <f>_xlfn.XLOOKUP(UPPER(TRIM('01_raw_data'!F721)),'04_departments'!A721:A776,'04_departments'!C721:C776,"Needs Review")</f>
        <v>Needs Review</v>
      </c>
      <c r="H718" t="str">
        <f>_xlfn.XLOOKUP('01_clean_data'!G718, '04_departments'!$C$5:$C$60,'04_departments'!$D$5:$D$60,"Needs Review")</f>
        <v>Needs Review</v>
      </c>
      <c r="I718" t="str">
        <f>PROPER(TRIM('01_raw_data'!H721))</f>
        <v>Sourcing Specialist</v>
      </c>
      <c r="J718" t="str">
        <f>IFERROR(UPPER('01_raw_data'!I721), "")</f>
        <v>L6</v>
      </c>
      <c r="K718" t="str">
        <f>IFERROR(UPPER('01_raw_data'!J721), "")</f>
        <v>M049</v>
      </c>
      <c r="L718" t="str">
        <f>IFERROR(VLOOKUP(K718,'05_manager_mapping'!$A$5:$B$64,2), "Missing")</f>
        <v>Marco Gonzalez</v>
      </c>
      <c r="M718" t="str">
        <f>IFERROR(_xlfn.XLOOKUP('01_raw_data'!L721,'06_location_master'!$B$5:$B$60,'06_location_master'!$C$5:$C$60), "Missing Location")</f>
        <v>Madrid</v>
      </c>
      <c r="N718" t="str">
        <f>IFERROR(_xlfn.XLOOKUP(M718,'06_location_master'!$C$5:$C$60,'06_location_master'!$D$5:$D$60), "Missing Country")</f>
        <v>Spain</v>
      </c>
      <c r="O718" t="str">
        <f>IFERROR(_xlfn.XLOOKUP(M718,'06_location_master'!$C$5:$C$60,'06_location_master'!$E$5:$E$60), "Missing State")</f>
        <v>Community of Madrid</v>
      </c>
      <c r="P718" s="17">
        <f>IFERROR(--'01_raw_data'!O721,"Missing Date")</f>
        <v>45526</v>
      </c>
      <c r="Q718" s="17" t="str">
        <f>IF(TRIM('01_raw_data'!P721)="","", IFERROR('01_raw_data'!P721, "check"))</f>
        <v/>
      </c>
      <c r="R718" t="str">
        <f>IFERROR(IF(OR(UPPER(TRIM('01_raw_data'!Q721))="A",UPPER(TRIM('01_raw_data'!Q721)="ACTVE"),UPPER(TRIM('01_raw_data'!Q721))="ACTIVE"), "Active", IF(OR(UPPER(TRIM('01_raw_data'!Q721)="INACTIVE"),UPPER(TRIM('01_raw_data'!Q721))="INACTVE"),"Inactive",IF(OR(UPPER(TRIM('01_raw_data'!Q721))="EXITED"), "Exited", IF(OR(UPPER(TRIM('01_raw_data'!Q721))="TERMINATED"), "Terminated", IF(OR(UPPER(TRIM('01_raw_data'!Q721))="LEFT"),"Left",IF(OR(UPPER(TRIM('01_raw_data'!Q721))="RESIGNED"),"Resigned")))))),"Check")</f>
        <v>Active</v>
      </c>
      <c r="S718" s="19">
        <f>IFERROR(IF(VALUE('01_raw_data'!R721)&gt;0,VALUE('01_raw_data'!R721),"Check"),"Check")</f>
        <v>165000</v>
      </c>
      <c r="T718" s="19">
        <f>IFERROR(IF(VALUE('01_raw_data'!S721)&gt;0, VALUE('01_raw_data'!S721), "Check"), "Check")</f>
        <v>24800</v>
      </c>
      <c r="U718">
        <f>IFERROR(VLOOKUP(UPPER(TRIM('01_raw_data'!T721)),'07_performance_master'!$A$5:$B$14,2,FALSE),"Check")</f>
        <v>5</v>
      </c>
      <c r="V718" t="str">
        <f>IFERROR(IF(VALUE('01_raw_data'!U721)&gt;0,VALUE('01_raw_data'!U721),"Check"),"Check")</f>
        <v>Check</v>
      </c>
      <c r="W718">
        <f>IFERROR(IF(VALUE('01_raw_data'!V721)&gt;=0, VALUE('01_raw_data'!V721), "Check"), "Check")</f>
        <v>19</v>
      </c>
      <c r="X718">
        <f>IFERROR(IF(VALUE('01_raw_data'!W721)&gt;=0, VALUE('01_raw_data'!W721),"Check"), "Check")</f>
        <v>7</v>
      </c>
      <c r="Y718">
        <f>IFERROR(IF(AND(VALUE('01_raw_data'!X721)&gt;=0, VALUE('01_raw_data'!X721)&lt;=100), VALUE('01_raw_data'!X721), "Check"), "Check")</f>
        <v>81</v>
      </c>
      <c r="Z718" t="str">
        <f>IFERROR(IF(OR(UPPER(TRIM('01_raw_data'!Y721))="YES", UPPER(TRIM('01_raw_data'!Y721))="PROMOTED"),"Promoted", IF(OR(UPPER(TRIM('01_raw_data'!Y721))="NO",UPPER(TRIM('01_raw_data'!Y721))="NOT PROMOTED"), "Not Promoted", "Check")),"Check")</f>
        <v>Not Promoted</v>
      </c>
      <c r="AA718" t="str">
        <f>IFERROR(PROPER(TRIM('01_raw_data'!Z721)), "")</f>
        <v>Master'S</v>
      </c>
      <c r="AB718" t="str">
        <f>IFERROR(PROPER(TRIM('01_raw_data'!AA721)),"")</f>
        <v>Indeed</v>
      </c>
      <c r="AC718" t="str">
        <f>IFERROR(IF(UPPER(TRIM('01_raw_data'!AB721))="HYBRID","Hybrid",IF(OR(UPPER(TRIM('01_raw_data'!AB721))="REMOTE",UPPER(TRIM('01_raw_data'!AB721))="WFH",UPPER(TRIM('01_raw_data'!AB721))="WORK FROM HOME"),"Remote",IF(OR(UPPER(TRIM('01_raw_data'!AB721))="ONSITE",UPPER(TRIM('01_raw_data'!AB721))="ON-SITE",UPPER(TRIM('01_raw_data'!AB721))="OFFICE"),"Office"))),"Check")</f>
        <v>Hybrid</v>
      </c>
      <c r="AD718" t="str">
        <f>IFERROR(VLOOKUP(UPPER(TRIM('01_raw_data'!AC721)),'09_cost_center'!$A$5:$E$19,1,FALSE), "Check")</f>
        <v>Check</v>
      </c>
      <c r="AE718" t="str">
        <f>IFERROR(IF(OR(UPPER(TRIM('01_raw_data'!AD721))="CONTRACT", UPPER(TRIM('01_raw_data'!AD721))="CONTRACTOR"), "Contract", IF(OR(PROPER(TRIM('01_raw_data'!AD721))="FTE", UPPER(TRIM('01_raw_data'!AD721))="FULL TIME", UPPER(TRIM('01_raw_data'!AD721))="FULL-TIME"), "Full Time", IF(OR(UPPER(TRIM('01_raw_data'!AD721))="INTERN", UPPER(TRIM('01_raw_data'!AD721))="INTERNSHIP"), "Intern", IF(OR(UPPER(TRIM('01_raw_data'!AD721))="PART TIME", UPPER(TRIM('01_raw_data'!AD721))="PART-TIME"), "Part Time")))), "Check")</f>
        <v>Full Time</v>
      </c>
      <c r="AF718">
        <f>IFERROR(IF(AND(VALUE('01_raw_data'!AE721)&gt;=0,VALUE('01_raw_data'!AE721)&lt;=100), VALUE('01_raw_data'!AE721), "Check"), "Check")</f>
        <v>79.8</v>
      </c>
    </row>
    <row r="719" spans="1:32" x14ac:dyDescent="0.2">
      <c r="A719" t="str">
        <f>"E"&amp;TEXT(VALUE(SUBSTITUTE(UPPER(TRIM('01_raw_data'!A722)),"E","")),"0000")</f>
        <v>E0718</v>
      </c>
      <c r="B719" t="str">
        <f>IF('01_raw_data'!B722="", "", PROPER(TRIM('01_raw_data'!B722)))</f>
        <v>Viktor Martin</v>
      </c>
      <c r="C719" t="str">
        <f>_xlfn.XLOOKUP(PROPER(TRIM('01_raw_data'!C722)),'03_lookups'!$A$4:$A$9,'03_lookups'!$B$4:$B$9,"Needs Review")</f>
        <v>Male</v>
      </c>
      <c r="D719">
        <f>VALUE('01_raw_data'!D722)</f>
        <v>32</v>
      </c>
      <c r="E719" s="17">
        <f>IF(OR('01_raw_data'!E722="", LOWER(TRIM('01_raw_data'!E722))="not available"), "Missing", '01_raw_data'!E722)</f>
        <v>34462</v>
      </c>
      <c r="F719" t="str">
        <f t="shared" si="11"/>
        <v>Valid</v>
      </c>
      <c r="G719" t="str">
        <f>_xlfn.XLOOKUP(UPPER(TRIM('01_raw_data'!F722)),'04_departments'!A722:A777,'04_departments'!C722:C777,"Needs Review")</f>
        <v>Needs Review</v>
      </c>
      <c r="H719" t="str">
        <f>_xlfn.XLOOKUP('01_clean_data'!G719, '04_departments'!$C$5:$C$60,'04_departments'!$D$5:$D$60,"Needs Review")</f>
        <v>Needs Review</v>
      </c>
      <c r="I719" t="str">
        <f>PROPER(TRIM('01_raw_data'!H722))</f>
        <v>Compliance Analyst</v>
      </c>
      <c r="J719" t="str">
        <f>IFERROR(UPPER('01_raw_data'!I722), "")</f>
        <v>L2</v>
      </c>
      <c r="K719" t="str">
        <f>IFERROR(UPPER('01_raw_data'!J722), "")</f>
        <v>M012</v>
      </c>
      <c r="L719" t="str">
        <f>IFERROR(VLOOKUP(K719,'05_manager_mapping'!$A$5:$B$64,2), "Missing")</f>
        <v>Zofia Petit</v>
      </c>
      <c r="M719" t="str">
        <f>IFERROR(_xlfn.XLOOKUP('01_raw_data'!L722,'06_location_master'!$B$5:$B$60,'06_location_master'!$C$5:$C$60), "Missing Location")</f>
        <v>Wroclaw</v>
      </c>
      <c r="N719" t="str">
        <f>IFERROR(_xlfn.XLOOKUP(M719,'06_location_master'!$C$5:$C$60,'06_location_master'!$D$5:$D$60), "Missing Country")</f>
        <v>Poland</v>
      </c>
      <c r="O719" t="str">
        <f>IFERROR(_xlfn.XLOOKUP(M719,'06_location_master'!$C$5:$C$60,'06_location_master'!$E$5:$E$60), "Missing State")</f>
        <v>Lower Silesian</v>
      </c>
      <c r="P719" s="17">
        <f>IFERROR(--'01_raw_data'!O722,"Missing Date")</f>
        <v>42559</v>
      </c>
      <c r="Q719" s="17" t="str">
        <f>IF(TRIM('01_raw_data'!P722)="","", IFERROR('01_raw_data'!P722, "check"))</f>
        <v/>
      </c>
      <c r="R719" t="str">
        <f>IFERROR(IF(OR(UPPER(TRIM('01_raw_data'!Q722))="A",UPPER(TRIM('01_raw_data'!Q722)="ACTVE"),UPPER(TRIM('01_raw_data'!Q722))="ACTIVE"), "Active", IF(OR(UPPER(TRIM('01_raw_data'!Q722)="INACTIVE"),UPPER(TRIM('01_raw_data'!Q722))="INACTVE"),"Inactive",IF(OR(UPPER(TRIM('01_raw_data'!Q722))="EXITED"), "Exited", IF(OR(UPPER(TRIM('01_raw_data'!Q722))="TERMINATED"), "Terminated", IF(OR(UPPER(TRIM('01_raw_data'!Q722))="LEFT"),"Left",IF(OR(UPPER(TRIM('01_raw_data'!Q722))="RESIGNED"),"Resigned")))))),"Check")</f>
        <v>Active</v>
      </c>
      <c r="S719" s="19">
        <f>IFERROR(IF(VALUE('01_raw_data'!R722)&gt;0,VALUE('01_raw_data'!R722),"Check"),"Check")</f>
        <v>36000</v>
      </c>
      <c r="T719" s="19">
        <f>IFERROR(IF(VALUE('01_raw_data'!S722)&gt;0, VALUE('01_raw_data'!S722), "Check"), "Check")</f>
        <v>3200</v>
      </c>
      <c r="U719">
        <f>IFERROR(VLOOKUP(UPPER(TRIM('01_raw_data'!T722)),'07_performance_master'!$A$5:$B$14,2,FALSE),"Check")</f>
        <v>4</v>
      </c>
      <c r="V719">
        <f>IFERROR(IF(VALUE('01_raw_data'!U722)&gt;0,VALUE('01_raw_data'!U722),"Check"),"Check")</f>
        <v>28</v>
      </c>
      <c r="W719">
        <f>IFERROR(IF(VALUE('01_raw_data'!V722)&gt;=0, VALUE('01_raw_data'!V722), "Check"), "Check")</f>
        <v>21</v>
      </c>
      <c r="X719">
        <f>IFERROR(IF(VALUE('01_raw_data'!W722)&gt;=0, VALUE('01_raw_data'!W722),"Check"), "Check")</f>
        <v>36</v>
      </c>
      <c r="Y719">
        <f>IFERROR(IF(AND(VALUE('01_raw_data'!X722)&gt;=0, VALUE('01_raw_data'!X722)&lt;=100), VALUE('01_raw_data'!X722), "Check"), "Check")</f>
        <v>65</v>
      </c>
      <c r="Z719" t="str">
        <f>IFERROR(IF(OR(UPPER(TRIM('01_raw_data'!Y722))="YES", UPPER(TRIM('01_raw_data'!Y722))="PROMOTED"),"Promoted", IF(OR(UPPER(TRIM('01_raw_data'!Y722))="NO",UPPER(TRIM('01_raw_data'!Y722))="NOT PROMOTED"), "Not Promoted", "Check")),"Check")</f>
        <v>Not Promoted</v>
      </c>
      <c r="AA719" t="str">
        <f>IFERROR(PROPER(TRIM('01_raw_data'!Z722)), "")</f>
        <v>Bachelor'S</v>
      </c>
      <c r="AB719" t="str">
        <f>IFERROR(PROPER(TRIM('01_raw_data'!AA722)),"")</f>
        <v>Indeed</v>
      </c>
      <c r="AC719" t="str">
        <f>IFERROR(IF(UPPER(TRIM('01_raw_data'!AB722))="HYBRID","Hybrid",IF(OR(UPPER(TRIM('01_raw_data'!AB722))="REMOTE",UPPER(TRIM('01_raw_data'!AB722))="WFH",UPPER(TRIM('01_raw_data'!AB722))="WORK FROM HOME"),"Remote",IF(OR(UPPER(TRIM('01_raw_data'!AB722))="ONSITE",UPPER(TRIM('01_raw_data'!AB722))="ON-SITE",UPPER(TRIM('01_raw_data'!AB722))="OFFICE"),"Office"))),"Check")</f>
        <v>Hybrid</v>
      </c>
      <c r="AD719" t="str">
        <f>IFERROR(VLOOKUP(UPPER(TRIM('01_raw_data'!AC722)),'09_cost_center'!$A$5:$E$19,1,FALSE), "Check")</f>
        <v>EU-CC502</v>
      </c>
      <c r="AE719" t="str">
        <f>IFERROR(IF(OR(UPPER(TRIM('01_raw_data'!AD722))="CONTRACT", UPPER(TRIM('01_raw_data'!AD722))="CONTRACTOR"), "Contract", IF(OR(PROPER(TRIM('01_raw_data'!AD722))="FTE", UPPER(TRIM('01_raw_data'!AD722))="FULL TIME", UPPER(TRIM('01_raw_data'!AD722))="FULL-TIME"), "Full Time", IF(OR(UPPER(TRIM('01_raw_data'!AD722))="INTERN", UPPER(TRIM('01_raw_data'!AD722))="INTERNSHIP"), "Intern", IF(OR(UPPER(TRIM('01_raw_data'!AD722))="PART TIME", UPPER(TRIM('01_raw_data'!AD722))="PART-TIME"), "Part Time")))), "Check")</f>
        <v>Contract</v>
      </c>
      <c r="AF719">
        <f>IFERROR(IF(AND(VALUE('01_raw_data'!AE722)&gt;=0,VALUE('01_raw_data'!AE722)&lt;=100), VALUE('01_raw_data'!AE722), "Check"), "Check")</f>
        <v>65.8</v>
      </c>
    </row>
    <row r="720" spans="1:32" x14ac:dyDescent="0.2">
      <c r="A720" t="str">
        <f>"E"&amp;TEXT(VALUE(SUBSTITUTE(UPPER(TRIM('01_raw_data'!A723)),"E","")),"0000")</f>
        <v>E0719</v>
      </c>
      <c r="B720" t="str">
        <f>IF('01_raw_data'!B723="", "", PROPER(TRIM('01_raw_data'!B723)))</f>
        <v>Kacper Moreau</v>
      </c>
      <c r="C720" t="str">
        <f>_xlfn.XLOOKUP(PROPER(TRIM('01_raw_data'!C723)),'03_lookups'!$A$4:$A$9,'03_lookups'!$B$4:$B$9,"Needs Review")</f>
        <v>Female</v>
      </c>
      <c r="D720">
        <f>VALUE('01_raw_data'!D723)</f>
        <v>22</v>
      </c>
      <c r="E720" s="17">
        <f>IF(OR('01_raw_data'!E723="", LOWER(TRIM('01_raw_data'!E723))="not available"), "Missing", '01_raw_data'!E723)</f>
        <v>38134</v>
      </c>
      <c r="F720" t="str">
        <f t="shared" si="11"/>
        <v>Valid</v>
      </c>
      <c r="G720" t="str">
        <f>_xlfn.XLOOKUP(UPPER(TRIM('01_raw_data'!F723)),'04_departments'!A723:A778,'04_departments'!C723:C778,"Needs Review")</f>
        <v>Needs Review</v>
      </c>
      <c r="H720" t="str">
        <f>_xlfn.XLOOKUP('01_clean_data'!G720, '04_departments'!$C$5:$C$60,'04_departments'!$D$5:$D$60,"Needs Review")</f>
        <v>Needs Review</v>
      </c>
      <c r="I720" t="str">
        <f>PROPER(TRIM('01_raw_data'!H723))</f>
        <v>Legal Counsel</v>
      </c>
      <c r="J720" t="str">
        <f>IFERROR(UPPER('01_raw_data'!I723), "")</f>
        <v>L5</v>
      </c>
      <c r="K720" t="str">
        <f>IFERROR(UPPER('01_raw_data'!J723), "")</f>
        <v>M034</v>
      </c>
      <c r="L720" t="str">
        <f>IFERROR(VLOOKUP(K720,'05_manager_mapping'!$A$5:$B$64,2), "Missing")</f>
        <v>Sara Martins</v>
      </c>
      <c r="M720" t="str">
        <f>IFERROR(_xlfn.XLOOKUP('01_raw_data'!L723,'06_location_master'!$B$5:$B$60,'06_location_master'!$C$5:$C$60), "Missing Location")</f>
        <v>London</v>
      </c>
      <c r="N720" t="str">
        <f>IFERROR(_xlfn.XLOOKUP(M720,'06_location_master'!$C$5:$C$60,'06_location_master'!$D$5:$D$60), "Missing Country")</f>
        <v>United Kingdom</v>
      </c>
      <c r="O720" t="str">
        <f>IFERROR(_xlfn.XLOOKUP(M720,'06_location_master'!$C$5:$C$60,'06_location_master'!$E$5:$E$60), "Missing State")</f>
        <v>England</v>
      </c>
      <c r="P720" s="17" t="str">
        <f>IFERROR(--'01_raw_data'!O723,"Missing Date")</f>
        <v>Missing Date</v>
      </c>
      <c r="Q720" s="17" t="str">
        <f>IF(TRIM('01_raw_data'!P723)="","", IFERROR('01_raw_data'!P723, "check"))</f>
        <v/>
      </c>
      <c r="R720" t="str">
        <f>IFERROR(IF(OR(UPPER(TRIM('01_raw_data'!Q723))="A",UPPER(TRIM('01_raw_data'!Q723)="ACTVE"),UPPER(TRIM('01_raw_data'!Q723))="ACTIVE"), "Active", IF(OR(UPPER(TRIM('01_raw_data'!Q723)="INACTIVE"),UPPER(TRIM('01_raw_data'!Q723))="INACTVE"),"Inactive",IF(OR(UPPER(TRIM('01_raw_data'!Q723))="EXITED"), "Exited", IF(OR(UPPER(TRIM('01_raw_data'!Q723))="TERMINATED"), "Terminated", IF(OR(UPPER(TRIM('01_raw_data'!Q723))="LEFT"),"Left",IF(OR(UPPER(TRIM('01_raw_data'!Q723))="RESIGNED"),"Resigned")))))),"Check")</f>
        <v>Active</v>
      </c>
      <c r="S720" s="19">
        <f>IFERROR(IF(VALUE('01_raw_data'!R723)&gt;0,VALUE('01_raw_data'!R723),"Check"),"Check")</f>
        <v>153000</v>
      </c>
      <c r="T720" s="19">
        <f>IFERROR(IF(VALUE('01_raw_data'!S723)&gt;0, VALUE('01_raw_data'!S723), "Check"), "Check")</f>
        <v>4600</v>
      </c>
      <c r="U720">
        <f>IFERROR(VLOOKUP(UPPER(TRIM('01_raw_data'!T723)),'07_performance_master'!$A$5:$B$14,2,FALSE),"Check")</f>
        <v>2</v>
      </c>
      <c r="V720" t="str">
        <f>IFERROR(IF(VALUE('01_raw_data'!U723)&gt;0,VALUE('01_raw_data'!U723),"Check"),"Check")</f>
        <v>Check</v>
      </c>
      <c r="W720">
        <f>IFERROR(IF(VALUE('01_raw_data'!V723)&gt;=0, VALUE('01_raw_data'!V723), "Check"), "Check")</f>
        <v>24</v>
      </c>
      <c r="X720">
        <f>IFERROR(IF(VALUE('01_raw_data'!W723)&gt;=0, VALUE('01_raw_data'!W723),"Check"), "Check")</f>
        <v>10</v>
      </c>
      <c r="Y720">
        <f>IFERROR(IF(AND(VALUE('01_raw_data'!X723)&gt;=0, VALUE('01_raw_data'!X723)&lt;=100), VALUE('01_raw_data'!X723), "Check"), "Check")</f>
        <v>67</v>
      </c>
      <c r="Z720" t="str">
        <f>IFERROR(IF(OR(UPPER(TRIM('01_raw_data'!Y723))="YES", UPPER(TRIM('01_raw_data'!Y723))="PROMOTED"),"Promoted", IF(OR(UPPER(TRIM('01_raw_data'!Y723))="NO",UPPER(TRIM('01_raw_data'!Y723))="NOT PROMOTED"), "Not Promoted", "Check")),"Check")</f>
        <v>Not Promoted</v>
      </c>
      <c r="AA720" t="str">
        <f>IFERROR(PROPER(TRIM('01_raw_data'!Z723)), "")</f>
        <v>Master'S</v>
      </c>
      <c r="AB720" t="str">
        <f>IFERROR(PROPER(TRIM('01_raw_data'!AA723)),"")</f>
        <v>Agency</v>
      </c>
      <c r="AC720" t="str">
        <f>IFERROR(IF(UPPER(TRIM('01_raw_data'!AB723))="HYBRID","Hybrid",IF(OR(UPPER(TRIM('01_raw_data'!AB723))="REMOTE",UPPER(TRIM('01_raw_data'!AB723))="WFH",UPPER(TRIM('01_raw_data'!AB723))="WORK FROM HOME"),"Remote",IF(OR(UPPER(TRIM('01_raw_data'!AB723))="ONSITE",UPPER(TRIM('01_raw_data'!AB723))="ON-SITE",UPPER(TRIM('01_raw_data'!AB723))="OFFICE"),"Office"))),"Check")</f>
        <v>Hybrid</v>
      </c>
      <c r="AD720" t="str">
        <f>IFERROR(VLOOKUP(UPPER(TRIM('01_raw_data'!AC723)),'09_cost_center'!$A$5:$E$19,1,FALSE), "Check")</f>
        <v>EU-CC501</v>
      </c>
      <c r="AE720" t="str">
        <f>IFERROR(IF(OR(UPPER(TRIM('01_raw_data'!AD723))="CONTRACT", UPPER(TRIM('01_raw_data'!AD723))="CONTRACTOR"), "Contract", IF(OR(PROPER(TRIM('01_raw_data'!AD723))="FTE", UPPER(TRIM('01_raw_data'!AD723))="FULL TIME", UPPER(TRIM('01_raw_data'!AD723))="FULL-TIME"), "Full Time", IF(OR(UPPER(TRIM('01_raw_data'!AD723))="INTERN", UPPER(TRIM('01_raw_data'!AD723))="INTERNSHIP"), "Intern", IF(OR(UPPER(TRIM('01_raw_data'!AD723))="PART TIME", UPPER(TRIM('01_raw_data'!AD723))="PART-TIME"), "Part Time")))), "Check")</f>
        <v>Full Time</v>
      </c>
      <c r="AF720">
        <f>IFERROR(IF(AND(VALUE('01_raw_data'!AE723)&gt;=0,VALUE('01_raw_data'!AE723)&lt;=100), VALUE('01_raw_data'!AE723), "Check"), "Check")</f>
        <v>46.5</v>
      </c>
    </row>
    <row r="721" spans="1:32" x14ac:dyDescent="0.2">
      <c r="A721" t="str">
        <f>"E"&amp;TEXT(VALUE(SUBSTITUTE(UPPER(TRIM('01_raw_data'!A724)),"E","")),"0000")</f>
        <v>E0720</v>
      </c>
      <c r="B721" t="str">
        <f>IF('01_raw_data'!B724="", "", PROPER(TRIM('01_raw_data'!B724)))</f>
        <v>Daniela Petit</v>
      </c>
      <c r="C721" t="str">
        <f>_xlfn.XLOOKUP(PROPER(TRIM('01_raw_data'!C724)),'03_lookups'!$A$4:$A$9,'03_lookups'!$B$4:$B$9,"Needs Review")</f>
        <v>Female</v>
      </c>
      <c r="D721">
        <f>VALUE('01_raw_data'!D724)</f>
        <v>45</v>
      </c>
      <c r="E721" s="17">
        <f>IF(OR('01_raw_data'!E724="", LOWER(TRIM('01_raw_data'!E724))="not available"), "Missing", '01_raw_data'!E724)</f>
        <v>29399</v>
      </c>
      <c r="F721" t="str">
        <f t="shared" si="11"/>
        <v>Valid</v>
      </c>
      <c r="G721" t="str">
        <f>_xlfn.XLOOKUP(UPPER(TRIM('01_raw_data'!F724)),'04_departments'!A724:A779,'04_departments'!C724:C779,"Needs Review")</f>
        <v>Needs Review</v>
      </c>
      <c r="H721" t="str">
        <f>_xlfn.XLOOKUP('01_clean_data'!G721, '04_departments'!$C$5:$C$60,'04_departments'!$D$5:$D$60,"Needs Review")</f>
        <v>Needs Review</v>
      </c>
      <c r="I721" t="str">
        <f>PROPER(TRIM('01_raw_data'!H724))</f>
        <v>Senior Software Engineer</v>
      </c>
      <c r="J721" t="str">
        <f>IFERROR(UPPER('01_raw_data'!I724), "")</f>
        <v>L3</v>
      </c>
      <c r="K721" t="str">
        <f>IFERROR(UPPER('01_raw_data'!J724), "")</f>
        <v>M044</v>
      </c>
      <c r="L721" t="str">
        <f>IFERROR(VLOOKUP(K721,'05_manager_mapping'!$A$5:$B$64,2), "Missing")</f>
        <v>Sophia Russo</v>
      </c>
      <c r="M721" t="str">
        <f>IFERROR(_xlfn.XLOOKUP('01_raw_data'!L724,'06_location_master'!$B$5:$B$60,'06_location_master'!$C$5:$C$60), "Missing Location")</f>
        <v>Stockholm</v>
      </c>
      <c r="N721" t="str">
        <f>IFERROR(_xlfn.XLOOKUP(M721,'06_location_master'!$C$5:$C$60,'06_location_master'!$D$5:$D$60), "Missing Country")</f>
        <v>Sweden</v>
      </c>
      <c r="O721" t="str">
        <f>IFERROR(_xlfn.XLOOKUP(M721,'06_location_master'!$C$5:$C$60,'06_location_master'!$E$5:$E$60), "Missing State")</f>
        <v>Stockholm County</v>
      </c>
      <c r="P721" s="17">
        <f>IFERROR(--'01_raw_data'!O724,"Missing Date")</f>
        <v>44582</v>
      </c>
      <c r="Q721" s="17" t="str">
        <f>IF(TRIM('01_raw_data'!P724)="","", IFERROR('01_raw_data'!P724, "check"))</f>
        <v/>
      </c>
      <c r="R721" t="str">
        <f>IFERROR(IF(OR(UPPER(TRIM('01_raw_data'!Q724))="A",UPPER(TRIM('01_raw_data'!Q724)="ACTVE"),UPPER(TRIM('01_raw_data'!Q724))="ACTIVE"), "Active", IF(OR(UPPER(TRIM('01_raw_data'!Q724)="INACTIVE"),UPPER(TRIM('01_raw_data'!Q724))="INACTVE"),"Inactive",IF(OR(UPPER(TRIM('01_raw_data'!Q724))="EXITED"), "Exited", IF(OR(UPPER(TRIM('01_raw_data'!Q724))="TERMINATED"), "Terminated", IF(OR(UPPER(TRIM('01_raw_data'!Q724))="LEFT"),"Left",IF(OR(UPPER(TRIM('01_raw_data'!Q724))="RESIGNED"),"Resigned")))))),"Check")</f>
        <v>Active</v>
      </c>
      <c r="S721" s="19">
        <f>IFERROR(IF(VALUE('01_raw_data'!R724)&gt;0,VALUE('01_raw_data'!R724),"Check"),"Check")</f>
        <v>89000</v>
      </c>
      <c r="T721" s="19">
        <f>IFERROR(IF(VALUE('01_raw_data'!S724)&gt;0, VALUE('01_raw_data'!S724), "Check"), "Check")</f>
        <v>8000</v>
      </c>
      <c r="U721">
        <f>IFERROR(VLOOKUP(UPPER(TRIM('01_raw_data'!T724)),'07_performance_master'!$A$5:$B$14,2,FALSE),"Check")</f>
        <v>4</v>
      </c>
      <c r="V721">
        <f>IFERROR(IF(VALUE('01_raw_data'!U724)&gt;0,VALUE('01_raw_data'!U724),"Check"),"Check")</f>
        <v>19</v>
      </c>
      <c r="W721">
        <f>IFERROR(IF(VALUE('01_raw_data'!V724)&gt;=0, VALUE('01_raw_data'!V724), "Check"), "Check")</f>
        <v>10</v>
      </c>
      <c r="X721">
        <f>IFERROR(IF(VALUE('01_raw_data'!W724)&gt;=0, VALUE('01_raw_data'!W724),"Check"), "Check")</f>
        <v>7</v>
      </c>
      <c r="Y721">
        <f>IFERROR(IF(AND(VALUE('01_raw_data'!X724)&gt;=0, VALUE('01_raw_data'!X724)&lt;=100), VALUE('01_raw_data'!X724), "Check"), "Check")</f>
        <v>67</v>
      </c>
      <c r="Z721" t="str">
        <f>IFERROR(IF(OR(UPPER(TRIM('01_raw_data'!Y724))="YES", UPPER(TRIM('01_raw_data'!Y724))="PROMOTED"),"Promoted", IF(OR(UPPER(TRIM('01_raw_data'!Y724))="NO",UPPER(TRIM('01_raw_data'!Y724))="NOT PROMOTED"), "Not Promoted", "Check")),"Check")</f>
        <v>Not Promoted</v>
      </c>
      <c r="AA721" t="str">
        <f>IFERROR(PROPER(TRIM('01_raw_data'!Z724)), "")</f>
        <v>Bachelor'S</v>
      </c>
      <c r="AB721" t="str">
        <f>IFERROR(PROPER(TRIM('01_raw_data'!AA724)),"")</f>
        <v>Internal Transfer</v>
      </c>
      <c r="AC721" t="str">
        <f>IFERROR(IF(UPPER(TRIM('01_raw_data'!AB724))="HYBRID","Hybrid",IF(OR(UPPER(TRIM('01_raw_data'!AB724))="REMOTE",UPPER(TRIM('01_raw_data'!AB724))="WFH",UPPER(TRIM('01_raw_data'!AB724))="WORK FROM HOME"),"Remote",IF(OR(UPPER(TRIM('01_raw_data'!AB724))="ONSITE",UPPER(TRIM('01_raw_data'!AB724))="ON-SITE",UPPER(TRIM('01_raw_data'!AB724))="OFFICE"),"Office"))),"Check")</f>
        <v>Remote</v>
      </c>
      <c r="AD721" t="str">
        <f>IFERROR(VLOOKUP(UPPER(TRIM('01_raw_data'!AC724)),'09_cost_center'!$A$5:$E$19,1,FALSE), "Check")</f>
        <v>EU-CC101</v>
      </c>
      <c r="AE721" t="str">
        <f>IFERROR(IF(OR(UPPER(TRIM('01_raw_data'!AD724))="CONTRACT", UPPER(TRIM('01_raw_data'!AD724))="CONTRACTOR"), "Contract", IF(OR(PROPER(TRIM('01_raw_data'!AD724))="FTE", UPPER(TRIM('01_raw_data'!AD724))="FULL TIME", UPPER(TRIM('01_raw_data'!AD724))="FULL-TIME"), "Full Time", IF(OR(UPPER(TRIM('01_raw_data'!AD724))="INTERN", UPPER(TRIM('01_raw_data'!AD724))="INTERNSHIP"), "Intern", IF(OR(UPPER(TRIM('01_raw_data'!AD724))="PART TIME", UPPER(TRIM('01_raw_data'!AD724))="PART-TIME"), "Part Time")))), "Check")</f>
        <v>Full Time</v>
      </c>
      <c r="AF721">
        <f>IFERROR(IF(AND(VALUE('01_raw_data'!AE724)&gt;=0,VALUE('01_raw_data'!AE724)&lt;=100), VALUE('01_raw_data'!AE724), "Check"), "Check")</f>
        <v>70.7</v>
      </c>
    </row>
    <row r="722" spans="1:32" x14ac:dyDescent="0.2">
      <c r="A722" t="str">
        <f>"E"&amp;TEXT(VALUE(SUBSTITUTE(UPPER(TRIM('01_raw_data'!A725)),"E","")),"0000")</f>
        <v>E0721</v>
      </c>
      <c r="B722" t="str">
        <f>IF('01_raw_data'!B725="", "", PROPER(TRIM('01_raw_data'!B725)))</f>
        <v>Molly Karlsson</v>
      </c>
      <c r="C722" t="str">
        <f>_xlfn.XLOOKUP(PROPER(TRIM('01_raw_data'!C725)),'03_lookups'!$A$4:$A$9,'03_lookups'!$B$4:$B$9,"Needs Review")</f>
        <v>Female</v>
      </c>
      <c r="D722">
        <f>VALUE('01_raw_data'!D725)</f>
        <v>59</v>
      </c>
      <c r="E722" s="17">
        <f>IF(OR('01_raw_data'!E725="", LOWER(TRIM('01_raw_data'!E725))="not available"), "Missing", '01_raw_data'!E725)</f>
        <v>24367</v>
      </c>
      <c r="F722" t="str">
        <f t="shared" si="11"/>
        <v>Valid</v>
      </c>
      <c r="G722" t="str">
        <f>_xlfn.XLOOKUP(UPPER(TRIM('01_raw_data'!F725)),'04_departments'!A725:A780,'04_departments'!C725:C780,"Needs Review")</f>
        <v>Needs Review</v>
      </c>
      <c r="H722" t="str">
        <f>_xlfn.XLOOKUP('01_clean_data'!G722, '04_departments'!$C$5:$C$60,'04_departments'!$D$5:$D$60,"Needs Review")</f>
        <v>Needs Review</v>
      </c>
      <c r="I722" t="str">
        <f>PROPER(TRIM('01_raw_data'!H725))</f>
        <v>Customer Success Manager</v>
      </c>
      <c r="J722" t="str">
        <f>IFERROR(UPPER('01_raw_data'!I725), "")</f>
        <v>L2</v>
      </c>
      <c r="K722" t="str">
        <f>IFERROR(UPPER('01_raw_data'!J725), "")</f>
        <v>M047</v>
      </c>
      <c r="L722" t="str">
        <f>IFERROR(VLOOKUP(K722,'05_manager_mapping'!$A$5:$B$64,2), "Missing")</f>
        <v>Alice Andersson</v>
      </c>
      <c r="M722" t="str">
        <f>IFERROR(_xlfn.XLOOKUP('01_raw_data'!L725,'06_location_master'!$B$5:$B$60,'06_location_master'!$C$5:$C$60), "Missing Location")</f>
        <v>Missing Location</v>
      </c>
      <c r="N722" t="str">
        <f>IFERROR(_xlfn.XLOOKUP(M722,'06_location_master'!$C$5:$C$60,'06_location_master'!$D$5:$D$60), "Missing Country")</f>
        <v>Missing Country</v>
      </c>
      <c r="O722" t="str">
        <f>IFERROR(_xlfn.XLOOKUP(M722,'06_location_master'!$C$5:$C$60,'06_location_master'!$E$5:$E$60), "Missing State")</f>
        <v>Missing State</v>
      </c>
      <c r="P722" s="17">
        <f>IFERROR(--'01_raw_data'!O725,"Missing Date")</f>
        <v>44127</v>
      </c>
      <c r="Q722" s="17">
        <f>IF(TRIM('01_raw_data'!P725)="","", IFERROR('01_raw_data'!P725, "check"))</f>
        <v>45198</v>
      </c>
      <c r="R722" t="str">
        <f>IFERROR(IF(OR(UPPER(TRIM('01_raw_data'!Q725))="A",UPPER(TRIM('01_raw_data'!Q725)="ACTVE"),UPPER(TRIM('01_raw_data'!Q725))="ACTIVE"), "Active", IF(OR(UPPER(TRIM('01_raw_data'!Q725)="INACTIVE"),UPPER(TRIM('01_raw_data'!Q725))="INACTVE"),"Inactive",IF(OR(UPPER(TRIM('01_raw_data'!Q725))="EXITED"), "Exited", IF(OR(UPPER(TRIM('01_raw_data'!Q725))="TERMINATED"), "Terminated", IF(OR(UPPER(TRIM('01_raw_data'!Q725))="LEFT"),"Left",IF(OR(UPPER(TRIM('01_raw_data'!Q725))="RESIGNED"),"Resigned")))))),"Check")</f>
        <v>Exited</v>
      </c>
      <c r="S722" s="19">
        <f>IFERROR(IF(VALUE('01_raw_data'!R725)&gt;0,VALUE('01_raw_data'!R725),"Check"),"Check")</f>
        <v>46000</v>
      </c>
      <c r="T722" s="19">
        <f>IFERROR(IF(VALUE('01_raw_data'!S725)&gt;0, VALUE('01_raw_data'!S725), "Check"), "Check")</f>
        <v>4100</v>
      </c>
      <c r="U722">
        <f>IFERROR(VLOOKUP(UPPER(TRIM('01_raw_data'!T725)),'07_performance_master'!$A$5:$B$14,2,FALSE),"Check")</f>
        <v>4</v>
      </c>
      <c r="V722">
        <f>IFERROR(IF(VALUE('01_raw_data'!U725)&gt;0,VALUE('01_raw_data'!U725),"Check"),"Check")</f>
        <v>23</v>
      </c>
      <c r="W722">
        <f>IFERROR(IF(VALUE('01_raw_data'!V725)&gt;=0, VALUE('01_raw_data'!V725), "Check"), "Check")</f>
        <v>20</v>
      </c>
      <c r="X722">
        <f>IFERROR(IF(VALUE('01_raw_data'!W725)&gt;=0, VALUE('01_raw_data'!W725),"Check"), "Check")</f>
        <v>18</v>
      </c>
      <c r="Y722">
        <f>IFERROR(IF(AND(VALUE('01_raw_data'!X725)&gt;=0, VALUE('01_raw_data'!X725)&lt;=100), VALUE('01_raw_data'!X725), "Check"), "Check")</f>
        <v>39</v>
      </c>
      <c r="Z722" t="str">
        <f>IFERROR(IF(OR(UPPER(TRIM('01_raw_data'!Y725))="YES", UPPER(TRIM('01_raw_data'!Y725))="PROMOTED"),"Promoted", IF(OR(UPPER(TRIM('01_raw_data'!Y725))="NO",UPPER(TRIM('01_raw_data'!Y725))="NOT PROMOTED"), "Not Promoted", "Check")),"Check")</f>
        <v>Not Promoted</v>
      </c>
      <c r="AA722" t="str">
        <f>IFERROR(PROPER(TRIM('01_raw_data'!Z725)), "")</f>
        <v>Phd</v>
      </c>
      <c r="AB722" t="str">
        <f>IFERROR(PROPER(TRIM('01_raw_data'!AA725)),"")</f>
        <v>Company Careers Page</v>
      </c>
      <c r="AC722" t="str">
        <f>IFERROR(IF(UPPER(TRIM('01_raw_data'!AB725))="HYBRID","Hybrid",IF(OR(UPPER(TRIM('01_raw_data'!AB725))="REMOTE",UPPER(TRIM('01_raw_data'!AB725))="WFH",UPPER(TRIM('01_raw_data'!AB725))="WORK FROM HOME"),"Remote",IF(OR(UPPER(TRIM('01_raw_data'!AB725))="ONSITE",UPPER(TRIM('01_raw_data'!AB725))="ON-SITE",UPPER(TRIM('01_raw_data'!AB725))="OFFICE"),"Office"))),"Check")</f>
        <v>Hybrid</v>
      </c>
      <c r="AD722" t="str">
        <f>IFERROR(VLOOKUP(UPPER(TRIM('01_raw_data'!AC725)),'09_cost_center'!$A$5:$E$19,1,FALSE), "Check")</f>
        <v>EU-CC202</v>
      </c>
      <c r="AE722" t="str">
        <f>IFERROR(IF(OR(UPPER(TRIM('01_raw_data'!AD725))="CONTRACT", UPPER(TRIM('01_raw_data'!AD725))="CONTRACTOR"), "Contract", IF(OR(PROPER(TRIM('01_raw_data'!AD725))="FTE", UPPER(TRIM('01_raw_data'!AD725))="FULL TIME", UPPER(TRIM('01_raw_data'!AD725))="FULL-TIME"), "Full Time", IF(OR(UPPER(TRIM('01_raw_data'!AD725))="INTERN", UPPER(TRIM('01_raw_data'!AD725))="INTERNSHIP"), "Intern", IF(OR(UPPER(TRIM('01_raw_data'!AD725))="PART TIME", UPPER(TRIM('01_raw_data'!AD725))="PART-TIME"), "Part Time")))), "Check")</f>
        <v>Full Time</v>
      </c>
      <c r="AF722">
        <f>IFERROR(IF(AND(VALUE('01_raw_data'!AE725)&gt;=0,VALUE('01_raw_data'!AE725)&lt;=100), VALUE('01_raw_data'!AE725), "Check"), "Check")</f>
        <v>56.4</v>
      </c>
    </row>
    <row r="723" spans="1:32" x14ac:dyDescent="0.2">
      <c r="A723" t="str">
        <f>"E"&amp;TEXT(VALUE(SUBSTITUTE(UPPER(TRIM('01_raw_data'!A726)),"E","")),"0000")</f>
        <v>E0722</v>
      </c>
      <c r="B723" t="str">
        <f>IF('01_raw_data'!B726="", "", PROPER(TRIM('01_raw_data'!B726)))</f>
        <v>Sofia Petit</v>
      </c>
      <c r="C723" t="str">
        <f>_xlfn.XLOOKUP(PROPER(TRIM('01_raw_data'!C726)),'03_lookups'!$A$4:$A$9,'03_lookups'!$B$4:$B$9,"Needs Review")</f>
        <v>Female</v>
      </c>
      <c r="D723">
        <f>VALUE('01_raw_data'!D726)</f>
        <v>36</v>
      </c>
      <c r="E723" s="17">
        <f>IF(OR('01_raw_data'!E726="", LOWER(TRIM('01_raw_data'!E726))="not available"), "Missing", '01_raw_data'!E726)</f>
        <v>32735</v>
      </c>
      <c r="F723" t="str">
        <f t="shared" si="11"/>
        <v>Valid</v>
      </c>
      <c r="G723" t="str">
        <f>_xlfn.XLOOKUP(UPPER(TRIM('01_raw_data'!F726)),'04_departments'!A726:A781,'04_departments'!C726:C781,"Needs Review")</f>
        <v>Needs Review</v>
      </c>
      <c r="H723" t="str">
        <f>_xlfn.XLOOKUP('01_clean_data'!G723, '04_departments'!$C$5:$C$60,'04_departments'!$D$5:$D$60,"Needs Review")</f>
        <v>Needs Review</v>
      </c>
      <c r="I723" t="str">
        <f>PROPER(TRIM('01_raw_data'!H726))</f>
        <v>Support Specialist</v>
      </c>
      <c r="J723" t="str">
        <f>IFERROR(UPPER('01_raw_data'!I726), "")</f>
        <v>L3</v>
      </c>
      <c r="K723" t="str">
        <f>IFERROR(UPPER('01_raw_data'!J726), "")</f>
        <v>M019</v>
      </c>
      <c r="L723" t="str">
        <f>IFERROR(VLOOKUP(K723,'05_manager_mapping'!$A$5:$B$64,2), "Missing")</f>
        <v>Axel Martin</v>
      </c>
      <c r="M723" t="str">
        <f>IFERROR(_xlfn.XLOOKUP('01_raw_data'!L726,'06_location_master'!$B$5:$B$60,'06_location_master'!$C$5:$C$60), "Missing Location")</f>
        <v>Dublin</v>
      </c>
      <c r="N723" t="str">
        <f>IFERROR(_xlfn.XLOOKUP(M723,'06_location_master'!$C$5:$C$60,'06_location_master'!$D$5:$D$60), "Missing Country")</f>
        <v>Ireland</v>
      </c>
      <c r="O723" t="str">
        <f>IFERROR(_xlfn.XLOOKUP(M723,'06_location_master'!$C$5:$C$60,'06_location_master'!$E$5:$E$60), "Missing State")</f>
        <v>Leinster</v>
      </c>
      <c r="P723" s="17">
        <f>IFERROR(--'01_raw_data'!O726,"Missing Date")</f>
        <v>43061</v>
      </c>
      <c r="Q723" s="17" t="str">
        <f>IF(TRIM('01_raw_data'!P726)="","", IFERROR('01_raw_data'!P726, "check"))</f>
        <v/>
      </c>
      <c r="R723" t="str">
        <f>IFERROR(IF(OR(UPPER(TRIM('01_raw_data'!Q726))="A",UPPER(TRIM('01_raw_data'!Q726)="ACTVE"),UPPER(TRIM('01_raw_data'!Q726))="ACTIVE"), "Active", IF(OR(UPPER(TRIM('01_raw_data'!Q726)="INACTIVE"),UPPER(TRIM('01_raw_data'!Q726))="INACTVE"),"Inactive",IF(OR(UPPER(TRIM('01_raw_data'!Q726))="EXITED"), "Exited", IF(OR(UPPER(TRIM('01_raw_data'!Q726))="TERMINATED"), "Terminated", IF(OR(UPPER(TRIM('01_raw_data'!Q726))="LEFT"),"Left",IF(OR(UPPER(TRIM('01_raw_data'!Q726))="RESIGNED"),"Resigned")))))),"Check")</f>
        <v>Active</v>
      </c>
      <c r="S723" s="19">
        <f>IFERROR(IF(VALUE('01_raw_data'!R726)&gt;0,VALUE('01_raw_data'!R726),"Check"),"Check")</f>
        <v>70000</v>
      </c>
      <c r="T723" s="19">
        <f>IFERROR(IF(VALUE('01_raw_data'!S726)&gt;0, VALUE('01_raw_data'!S726), "Check"), "Check")</f>
        <v>9800</v>
      </c>
      <c r="U723">
        <f>IFERROR(VLOOKUP(UPPER(TRIM('01_raw_data'!T726)),'07_performance_master'!$A$5:$B$14,2,FALSE),"Check")</f>
        <v>5</v>
      </c>
      <c r="V723">
        <f>IFERROR(IF(VALUE('01_raw_data'!U726)&gt;0,VALUE('01_raw_data'!U726),"Check"),"Check")</f>
        <v>37</v>
      </c>
      <c r="W723">
        <f>IFERROR(IF(VALUE('01_raw_data'!V726)&gt;=0, VALUE('01_raw_data'!V726), "Check"), "Check")</f>
        <v>27</v>
      </c>
      <c r="X723">
        <f>IFERROR(IF(VALUE('01_raw_data'!W726)&gt;=0, VALUE('01_raw_data'!W726),"Check"), "Check")</f>
        <v>13</v>
      </c>
      <c r="Y723">
        <f>IFERROR(IF(AND(VALUE('01_raw_data'!X726)&gt;=0, VALUE('01_raw_data'!X726)&lt;=100), VALUE('01_raw_data'!X726), "Check"), "Check")</f>
        <v>83</v>
      </c>
      <c r="Z723" t="str">
        <f>IFERROR(IF(OR(UPPER(TRIM('01_raw_data'!Y726))="YES", UPPER(TRIM('01_raw_data'!Y726))="PROMOTED"),"Promoted", IF(OR(UPPER(TRIM('01_raw_data'!Y726))="NO",UPPER(TRIM('01_raw_data'!Y726))="NOT PROMOTED"), "Not Promoted", "Check")),"Check")</f>
        <v>Not Promoted</v>
      </c>
      <c r="AA723" t="str">
        <f>IFERROR(PROPER(TRIM('01_raw_data'!Z726)), "")</f>
        <v>Mba</v>
      </c>
      <c r="AB723" t="str">
        <f>IFERROR(PROPER(TRIM('01_raw_data'!AA726)),"")</f>
        <v>University Hiring</v>
      </c>
      <c r="AC723" t="str">
        <f>IFERROR(IF(UPPER(TRIM('01_raw_data'!AB726))="HYBRID","Hybrid",IF(OR(UPPER(TRIM('01_raw_data'!AB726))="REMOTE",UPPER(TRIM('01_raw_data'!AB726))="WFH",UPPER(TRIM('01_raw_data'!AB726))="WORK FROM HOME"),"Remote",IF(OR(UPPER(TRIM('01_raw_data'!AB726))="ONSITE",UPPER(TRIM('01_raw_data'!AB726))="ON-SITE",UPPER(TRIM('01_raw_data'!AB726))="OFFICE"),"Office"))),"Check")</f>
        <v>Office</v>
      </c>
      <c r="AD723" t="str">
        <f>IFERROR(VLOOKUP(UPPER(TRIM('01_raw_data'!AC726)),'09_cost_center'!$A$5:$E$19,1,FALSE), "Check")</f>
        <v>EU-CC202</v>
      </c>
      <c r="AE723" t="str">
        <f>IFERROR(IF(OR(UPPER(TRIM('01_raw_data'!AD726))="CONTRACT", UPPER(TRIM('01_raw_data'!AD726))="CONTRACTOR"), "Contract", IF(OR(PROPER(TRIM('01_raw_data'!AD726))="FTE", UPPER(TRIM('01_raw_data'!AD726))="FULL TIME", UPPER(TRIM('01_raw_data'!AD726))="FULL-TIME"), "Full Time", IF(OR(UPPER(TRIM('01_raw_data'!AD726))="INTERN", UPPER(TRIM('01_raw_data'!AD726))="INTERNSHIP"), "Intern", IF(OR(UPPER(TRIM('01_raw_data'!AD726))="PART TIME", UPPER(TRIM('01_raw_data'!AD726))="PART-TIME"), "Part Time")))), "Check")</f>
        <v>Full Time</v>
      </c>
      <c r="AF723">
        <f>IFERROR(IF(AND(VALUE('01_raw_data'!AE726)&gt;=0,VALUE('01_raw_data'!AE726)&lt;=100), VALUE('01_raw_data'!AE726), "Check"), "Check")</f>
        <v>86.8</v>
      </c>
    </row>
    <row r="724" spans="1:32" x14ac:dyDescent="0.2">
      <c r="A724" t="str">
        <f>"E"&amp;TEXT(VALUE(SUBSTITUTE(UPPER(TRIM('01_raw_data'!A727)),"E","")),"0000")</f>
        <v>E0723</v>
      </c>
      <c r="B724" t="str">
        <f>IF('01_raw_data'!B727="", "", PROPER(TRIM('01_raw_data'!B727)))</f>
        <v>Noah Jones</v>
      </c>
      <c r="C724" t="str">
        <f>_xlfn.XLOOKUP(PROPER(TRIM('01_raw_data'!C727)),'03_lookups'!$A$4:$A$9,'03_lookups'!$B$4:$B$9,"Needs Review")</f>
        <v>Male</v>
      </c>
      <c r="D724">
        <f>VALUE('01_raw_data'!D727)</f>
        <v>33</v>
      </c>
      <c r="E724" s="17">
        <f>IF(OR('01_raw_data'!E727="", LOWER(TRIM('01_raw_data'!E727))="not available"), "Missing", '01_raw_data'!E727)</f>
        <v>34133</v>
      </c>
      <c r="F724" t="str">
        <f t="shared" si="11"/>
        <v>Valid</v>
      </c>
      <c r="G724" t="str">
        <f>_xlfn.XLOOKUP(UPPER(TRIM('01_raw_data'!F727)),'04_departments'!A727:A782,'04_departments'!C727:C782,"Needs Review")</f>
        <v>Needs Review</v>
      </c>
      <c r="H724" t="str">
        <f>_xlfn.XLOOKUP('01_clean_data'!G724, '04_departments'!$C$5:$C$60,'04_departments'!$D$5:$D$60,"Needs Review")</f>
        <v>Needs Review</v>
      </c>
      <c r="I724" t="str">
        <f>PROPER(TRIM('01_raw_data'!H727))</f>
        <v>Frontend Engineer</v>
      </c>
      <c r="J724" t="str">
        <f>IFERROR(UPPER('01_raw_data'!I727), "")</f>
        <v>L4</v>
      </c>
      <c r="K724" t="str">
        <f>IFERROR(UPPER('01_raw_data'!J727), "")</f>
        <v>M044</v>
      </c>
      <c r="L724" t="str">
        <f>IFERROR(VLOOKUP(K724,'05_manager_mapping'!$A$5:$B$64,2), "Missing")</f>
        <v>Sophia Russo</v>
      </c>
      <c r="M724" t="str">
        <f>IFERROR(_xlfn.XLOOKUP('01_raw_data'!L727,'06_location_master'!$B$5:$B$60,'06_location_master'!$C$5:$C$60), "Missing Location")</f>
        <v>Lyon</v>
      </c>
      <c r="N724" t="str">
        <f>IFERROR(_xlfn.XLOOKUP(M724,'06_location_master'!$C$5:$C$60,'06_location_master'!$D$5:$D$60), "Missing Country")</f>
        <v>France</v>
      </c>
      <c r="O724" t="str">
        <f>IFERROR(_xlfn.XLOOKUP(M724,'06_location_master'!$C$5:$C$60,'06_location_master'!$E$5:$E$60), "Missing State")</f>
        <v>Auvergne-Rhone-Alpes</v>
      </c>
      <c r="P724" s="17">
        <f>IFERROR(--'01_raw_data'!O727,"Missing Date")</f>
        <v>42752</v>
      </c>
      <c r="Q724" s="17" t="str">
        <f>IF(TRIM('01_raw_data'!P727)="","", IFERROR('01_raw_data'!P727, "check"))</f>
        <v/>
      </c>
      <c r="R724" t="str">
        <f>IFERROR(IF(OR(UPPER(TRIM('01_raw_data'!Q727))="A",UPPER(TRIM('01_raw_data'!Q727)="ACTVE"),UPPER(TRIM('01_raw_data'!Q727))="ACTIVE"), "Active", IF(OR(UPPER(TRIM('01_raw_data'!Q727)="INACTIVE"),UPPER(TRIM('01_raw_data'!Q727))="INACTVE"),"Inactive",IF(OR(UPPER(TRIM('01_raw_data'!Q727))="EXITED"), "Exited", IF(OR(UPPER(TRIM('01_raw_data'!Q727))="TERMINATED"), "Terminated", IF(OR(UPPER(TRIM('01_raw_data'!Q727))="LEFT"),"Left",IF(OR(UPPER(TRIM('01_raw_data'!Q727))="RESIGNED"),"Resigned")))))),"Check")</f>
        <v>Active</v>
      </c>
      <c r="S724" s="19">
        <f>IFERROR(IF(VALUE('01_raw_data'!R727)&gt;0,VALUE('01_raw_data'!R727),"Check"),"Check")</f>
        <v>103000</v>
      </c>
      <c r="T724" s="19">
        <f>IFERROR(IF(VALUE('01_raw_data'!S727)&gt;0, VALUE('01_raw_data'!S727), "Check"), "Check")</f>
        <v>9300</v>
      </c>
      <c r="U724">
        <f>IFERROR(VLOOKUP(UPPER(TRIM('01_raw_data'!T727)),'07_performance_master'!$A$5:$B$14,2,FALSE),"Check")</f>
        <v>4</v>
      </c>
      <c r="V724">
        <f>IFERROR(IF(VALUE('01_raw_data'!U727)&gt;0,VALUE('01_raw_data'!U727),"Check"),"Check")</f>
        <v>39</v>
      </c>
      <c r="W724">
        <f>IFERROR(IF(VALUE('01_raw_data'!V727)&gt;=0, VALUE('01_raw_data'!V727), "Check"), "Check")</f>
        <v>9</v>
      </c>
      <c r="X724">
        <f>IFERROR(IF(VALUE('01_raw_data'!W727)&gt;=0, VALUE('01_raw_data'!W727),"Check"), "Check")</f>
        <v>10</v>
      </c>
      <c r="Y724">
        <f>IFERROR(IF(AND(VALUE('01_raw_data'!X727)&gt;=0, VALUE('01_raw_data'!X727)&lt;=100), VALUE('01_raw_data'!X727), "Check"), "Check")</f>
        <v>64</v>
      </c>
      <c r="Z724" t="str">
        <f>IFERROR(IF(OR(UPPER(TRIM('01_raw_data'!Y727))="YES", UPPER(TRIM('01_raw_data'!Y727))="PROMOTED"),"Promoted", IF(OR(UPPER(TRIM('01_raw_data'!Y727))="NO",UPPER(TRIM('01_raw_data'!Y727))="NOT PROMOTED"), "Not Promoted", "Check")),"Check")</f>
        <v>Not Promoted</v>
      </c>
      <c r="AA724" t="str">
        <f>IFERROR(PROPER(TRIM('01_raw_data'!Z727)), "")</f>
        <v>Master'S</v>
      </c>
      <c r="AB724" t="str">
        <f>IFERROR(PROPER(TRIM('01_raw_data'!AA727)),"")</f>
        <v>University Hiring</v>
      </c>
      <c r="AC724" t="str">
        <f>IFERROR(IF(UPPER(TRIM('01_raw_data'!AB727))="HYBRID","Hybrid",IF(OR(UPPER(TRIM('01_raw_data'!AB727))="REMOTE",UPPER(TRIM('01_raw_data'!AB727))="WFH",UPPER(TRIM('01_raw_data'!AB727))="WORK FROM HOME"),"Remote",IF(OR(UPPER(TRIM('01_raw_data'!AB727))="ONSITE",UPPER(TRIM('01_raw_data'!AB727))="ON-SITE",UPPER(TRIM('01_raw_data'!AB727))="OFFICE"),"Office"))),"Check")</f>
        <v>Hybrid</v>
      </c>
      <c r="AD724" t="str">
        <f>IFERROR(VLOOKUP(UPPER(TRIM('01_raw_data'!AC727)),'09_cost_center'!$A$5:$E$19,1,FALSE), "Check")</f>
        <v>EU-CC101</v>
      </c>
      <c r="AE724" t="str">
        <f>IFERROR(IF(OR(UPPER(TRIM('01_raw_data'!AD727))="CONTRACT", UPPER(TRIM('01_raw_data'!AD727))="CONTRACTOR"), "Contract", IF(OR(PROPER(TRIM('01_raw_data'!AD727))="FTE", UPPER(TRIM('01_raw_data'!AD727))="FULL TIME", UPPER(TRIM('01_raw_data'!AD727))="FULL-TIME"), "Full Time", IF(OR(UPPER(TRIM('01_raw_data'!AD727))="INTERN", UPPER(TRIM('01_raw_data'!AD727))="INTERNSHIP"), "Intern", IF(OR(UPPER(TRIM('01_raw_data'!AD727))="PART TIME", UPPER(TRIM('01_raw_data'!AD727))="PART-TIME"), "Part Time")))), "Check")</f>
        <v>Full Time</v>
      </c>
      <c r="AF724">
        <f>IFERROR(IF(AND(VALUE('01_raw_data'!AE727)&gt;=0,VALUE('01_raw_data'!AE727)&lt;=100), VALUE('01_raw_data'!AE727), "Check"), "Check")</f>
        <v>73.2</v>
      </c>
    </row>
    <row r="725" spans="1:32" x14ac:dyDescent="0.2">
      <c r="A725" t="str">
        <f>"E"&amp;TEXT(VALUE(SUBSTITUTE(UPPER(TRIM('01_raw_data'!A728)),"E","")),"0000")</f>
        <v>E0724</v>
      </c>
      <c r="B725" t="str">
        <f>IF('01_raw_data'!B728="", "", PROPER(TRIM('01_raw_data'!B728)))</f>
        <v>Eva Thomas</v>
      </c>
      <c r="C725" t="str">
        <f>_xlfn.XLOOKUP(PROPER(TRIM('01_raw_data'!C728)),'03_lookups'!$A$4:$A$9,'03_lookups'!$B$4:$B$9,"Needs Review")</f>
        <v>Female</v>
      </c>
      <c r="D725">
        <f>VALUE('01_raw_data'!D728)</f>
        <v>37</v>
      </c>
      <c r="E725" s="17">
        <f>IF(OR('01_raw_data'!E728="", LOWER(TRIM('01_raw_data'!E728))="not available"), "Missing", '01_raw_data'!E728)</f>
        <v>32390</v>
      </c>
      <c r="F725" t="str">
        <f t="shared" si="11"/>
        <v>Valid</v>
      </c>
      <c r="G725" t="str">
        <f>_xlfn.XLOOKUP(UPPER(TRIM('01_raw_data'!F728)),'04_departments'!A728:A783,'04_departments'!C728:C783,"Needs Review")</f>
        <v>Needs Review</v>
      </c>
      <c r="H725" t="str">
        <f>_xlfn.XLOOKUP('01_clean_data'!G725, '04_departments'!$C$5:$C$60,'04_departments'!$D$5:$D$60,"Needs Review")</f>
        <v>Needs Review</v>
      </c>
      <c r="I725" t="str">
        <f>PROPER(TRIM('01_raw_data'!H728))</f>
        <v>Bi Analyst</v>
      </c>
      <c r="J725" t="str">
        <f>IFERROR(UPPER('01_raw_data'!I728), "")</f>
        <v>L2</v>
      </c>
      <c r="K725" t="str">
        <f>IFERROR(UPPER('01_raw_data'!J728), "")</f>
        <v>M003</v>
      </c>
      <c r="L725" t="str">
        <f>IFERROR(VLOOKUP(K725,'05_manager_mapping'!$A$5:$B$64,2), "Missing")</f>
        <v>Sarah Lopez</v>
      </c>
      <c r="M725" t="str">
        <f>IFERROR(_xlfn.XLOOKUP('01_raw_data'!L728,'06_location_master'!$B$5:$B$60,'06_location_master'!$C$5:$C$60), "Missing Location")</f>
        <v>Madrid</v>
      </c>
      <c r="N725" t="str">
        <f>IFERROR(_xlfn.XLOOKUP(M725,'06_location_master'!$C$5:$C$60,'06_location_master'!$D$5:$D$60), "Missing Country")</f>
        <v>Spain</v>
      </c>
      <c r="O725" t="str">
        <f>IFERROR(_xlfn.XLOOKUP(M725,'06_location_master'!$C$5:$C$60,'06_location_master'!$E$5:$E$60), "Missing State")</f>
        <v>Community of Madrid</v>
      </c>
      <c r="P725" s="17">
        <f>IFERROR(--'01_raw_data'!O728,"Missing Date")</f>
        <v>45513</v>
      </c>
      <c r="Q725" s="17" t="str">
        <f>IF(TRIM('01_raw_data'!P728)="","", IFERROR('01_raw_data'!P728, "check"))</f>
        <v/>
      </c>
      <c r="R725" t="str">
        <f>IFERROR(IF(OR(UPPER(TRIM('01_raw_data'!Q728))="A",UPPER(TRIM('01_raw_data'!Q728)="ACTVE"),UPPER(TRIM('01_raw_data'!Q728))="ACTIVE"), "Active", IF(OR(UPPER(TRIM('01_raw_data'!Q728)="INACTIVE"),UPPER(TRIM('01_raw_data'!Q728))="INACTVE"),"Inactive",IF(OR(UPPER(TRIM('01_raw_data'!Q728))="EXITED"), "Exited", IF(OR(UPPER(TRIM('01_raw_data'!Q728))="TERMINATED"), "Terminated", IF(OR(UPPER(TRIM('01_raw_data'!Q728))="LEFT"),"Left",IF(OR(UPPER(TRIM('01_raw_data'!Q728))="RESIGNED"),"Resigned")))))),"Check")</f>
        <v>Active</v>
      </c>
      <c r="S725" s="19">
        <f>IFERROR(IF(VALUE('01_raw_data'!R728)&gt;0,VALUE('01_raw_data'!R728),"Check"),"Check")</f>
        <v>53000</v>
      </c>
      <c r="T725" s="19">
        <f>IFERROR(IF(VALUE('01_raw_data'!S728)&gt;0, VALUE('01_raw_data'!S728), "Check"), "Check")</f>
        <v>4800</v>
      </c>
      <c r="U725">
        <f>IFERROR(VLOOKUP(UPPER(TRIM('01_raw_data'!T728)),'07_performance_master'!$A$5:$B$14,2,FALSE),"Check")</f>
        <v>4</v>
      </c>
      <c r="V725">
        <f>IFERROR(IF(VALUE('01_raw_data'!U728)&gt;0,VALUE('01_raw_data'!U728),"Check"),"Check")</f>
        <v>19</v>
      </c>
      <c r="W725">
        <f>IFERROR(IF(VALUE('01_raw_data'!V728)&gt;=0, VALUE('01_raw_data'!V728), "Check"), "Check")</f>
        <v>11</v>
      </c>
      <c r="X725">
        <f>IFERROR(IF(VALUE('01_raw_data'!W728)&gt;=0, VALUE('01_raw_data'!W728),"Check"), "Check")</f>
        <v>5</v>
      </c>
      <c r="Y725">
        <f>IFERROR(IF(AND(VALUE('01_raw_data'!X728)&gt;=0, VALUE('01_raw_data'!X728)&lt;=100), VALUE('01_raw_data'!X728), "Check"), "Check")</f>
        <v>93</v>
      </c>
      <c r="Z725" t="str">
        <f>IFERROR(IF(OR(UPPER(TRIM('01_raw_data'!Y728))="YES", UPPER(TRIM('01_raw_data'!Y728))="PROMOTED"),"Promoted", IF(OR(UPPER(TRIM('01_raw_data'!Y728))="NO",UPPER(TRIM('01_raw_data'!Y728))="NOT PROMOTED"), "Not Promoted", "Check")),"Check")</f>
        <v>Not Promoted</v>
      </c>
      <c r="AA725" t="str">
        <f>IFERROR(PROPER(TRIM('01_raw_data'!Z728)), "")</f>
        <v>Master'S</v>
      </c>
      <c r="AB725" t="str">
        <f>IFERROR(PROPER(TRIM('01_raw_data'!AA728)),"")</f>
        <v>Employee Referral</v>
      </c>
      <c r="AC725" t="str">
        <f>IFERROR(IF(UPPER(TRIM('01_raw_data'!AB728))="HYBRID","Hybrid",IF(OR(UPPER(TRIM('01_raw_data'!AB728))="REMOTE",UPPER(TRIM('01_raw_data'!AB728))="WFH",UPPER(TRIM('01_raw_data'!AB728))="WORK FROM HOME"),"Remote",IF(OR(UPPER(TRIM('01_raw_data'!AB728))="ONSITE",UPPER(TRIM('01_raw_data'!AB728))="ON-SITE",UPPER(TRIM('01_raw_data'!AB728))="OFFICE"),"Office"))),"Check")</f>
        <v>Office</v>
      </c>
      <c r="AD725" t="str">
        <f>IFERROR(VLOOKUP(UPPER(TRIM('01_raw_data'!AC728)),'09_cost_center'!$A$5:$E$19,1,FALSE), "Check")</f>
        <v>EU-CC103</v>
      </c>
      <c r="AE725" t="str">
        <f>IFERROR(IF(OR(UPPER(TRIM('01_raw_data'!AD728))="CONTRACT", UPPER(TRIM('01_raw_data'!AD728))="CONTRACTOR"), "Contract", IF(OR(PROPER(TRIM('01_raw_data'!AD728))="FTE", UPPER(TRIM('01_raw_data'!AD728))="FULL TIME", UPPER(TRIM('01_raw_data'!AD728))="FULL-TIME"), "Full Time", IF(OR(UPPER(TRIM('01_raw_data'!AD728))="INTERN", UPPER(TRIM('01_raw_data'!AD728))="INTERNSHIP"), "Intern", IF(OR(UPPER(TRIM('01_raw_data'!AD728))="PART TIME", UPPER(TRIM('01_raw_data'!AD728))="PART-TIME"), "Part Time")))), "Check")</f>
        <v>Full Time</v>
      </c>
      <c r="AF725">
        <f>IFERROR(IF(AND(VALUE('01_raw_data'!AE728)&gt;=0,VALUE('01_raw_data'!AE728)&lt;=100), VALUE('01_raw_data'!AE728), "Check"), "Check")</f>
        <v>80.8</v>
      </c>
    </row>
    <row r="726" spans="1:32" x14ac:dyDescent="0.2">
      <c r="A726" t="str">
        <f>"E"&amp;TEXT(VALUE(SUBSTITUTE(UPPER(TRIM('01_raw_data'!A729)),"E","")),"0000")</f>
        <v>E0725</v>
      </c>
      <c r="B726" t="str">
        <f>IF('01_raw_data'!B729="", "", PROPER(TRIM('01_raw_data'!B729)))</f>
        <v>Noah Marino</v>
      </c>
      <c r="C726" t="str">
        <f>_xlfn.XLOOKUP(PROPER(TRIM('01_raw_data'!C729)),'03_lookups'!$A$4:$A$9,'03_lookups'!$B$4:$B$9,"Needs Review")</f>
        <v>Female</v>
      </c>
      <c r="D726">
        <f>VALUE('01_raw_data'!D729)</f>
        <v>47</v>
      </c>
      <c r="E726" s="17">
        <f>IF(OR('01_raw_data'!E729="", LOWER(TRIM('01_raw_data'!E729))="not available"), "Missing", '01_raw_data'!E729)</f>
        <v>28927</v>
      </c>
      <c r="F726" t="str">
        <f t="shared" si="11"/>
        <v>Valid</v>
      </c>
      <c r="G726" t="str">
        <f>_xlfn.XLOOKUP(UPPER(TRIM('01_raw_data'!F729)),'04_departments'!A729:A784,'04_departments'!C729:C784,"Needs Review")</f>
        <v>Needs Review</v>
      </c>
      <c r="H726" t="str">
        <f>_xlfn.XLOOKUP('01_clean_data'!G726, '04_departments'!$C$5:$C$60,'04_departments'!$D$5:$D$60,"Needs Review")</f>
        <v>Needs Review</v>
      </c>
      <c r="I726" t="str">
        <f>PROPER(TRIM('01_raw_data'!H729))</f>
        <v>Backend Engineer</v>
      </c>
      <c r="J726" t="str">
        <f>IFERROR(UPPER('01_raw_data'!I729), "")</f>
        <v>L4</v>
      </c>
      <c r="K726" t="str">
        <f>IFERROR(UPPER('01_raw_data'!J729), "")</f>
        <v>M039</v>
      </c>
      <c r="L726" t="str">
        <f>IFERROR(VLOOKUP(K726,'05_manager_mapping'!$A$5:$B$64,2), "Missing")</f>
        <v>Freya Martinez</v>
      </c>
      <c r="M726" t="str">
        <f>IFERROR(_xlfn.XLOOKUP('01_raw_data'!L729,'06_location_master'!$B$5:$B$60,'06_location_master'!$C$5:$C$60), "Missing Location")</f>
        <v>Missing Location</v>
      </c>
      <c r="N726" t="str">
        <f>IFERROR(_xlfn.XLOOKUP(M726,'06_location_master'!$C$5:$C$60,'06_location_master'!$D$5:$D$60), "Missing Country")</f>
        <v>Missing Country</v>
      </c>
      <c r="O726" t="str">
        <f>IFERROR(_xlfn.XLOOKUP(M726,'06_location_master'!$C$5:$C$60,'06_location_master'!$E$5:$E$60), "Missing State")</f>
        <v>Missing State</v>
      </c>
      <c r="P726" s="17">
        <f>IFERROR(--'01_raw_data'!O729,"Missing Date")</f>
        <v>44800</v>
      </c>
      <c r="Q726" s="17">
        <f>IF(TRIM('01_raw_data'!P729)="","", IFERROR('01_raw_data'!P729, "check"))</f>
        <v>44930</v>
      </c>
      <c r="R726" t="str">
        <f>IFERROR(IF(OR(UPPER(TRIM('01_raw_data'!Q729))="A",UPPER(TRIM('01_raw_data'!Q729)="ACTVE"),UPPER(TRIM('01_raw_data'!Q729))="ACTIVE"), "Active", IF(OR(UPPER(TRIM('01_raw_data'!Q729)="INACTIVE"),UPPER(TRIM('01_raw_data'!Q729))="INACTVE"),"Inactive",IF(OR(UPPER(TRIM('01_raw_data'!Q729))="EXITED"), "Exited", IF(OR(UPPER(TRIM('01_raw_data'!Q729))="TERMINATED"), "Terminated", IF(OR(UPPER(TRIM('01_raw_data'!Q729))="LEFT"),"Left",IF(OR(UPPER(TRIM('01_raw_data'!Q729))="RESIGNED"),"Resigned")))))),"Check")</f>
        <v>Exited</v>
      </c>
      <c r="S726" s="19">
        <f>IFERROR(IF(VALUE('01_raw_data'!R729)&gt;0,VALUE('01_raw_data'!R729),"Check"),"Check")</f>
        <v>110000</v>
      </c>
      <c r="T726" s="19" t="str">
        <f>IFERROR(IF(VALUE('01_raw_data'!S729)&gt;0, VALUE('01_raw_data'!S729), "Check"), "Check")</f>
        <v>Check</v>
      </c>
      <c r="U726">
        <f>IFERROR(VLOOKUP(UPPER(TRIM('01_raw_data'!T729)),'07_performance_master'!$A$5:$B$14,2,FALSE),"Check")</f>
        <v>1</v>
      </c>
      <c r="V726">
        <f>IFERROR(IF(VALUE('01_raw_data'!U729)&gt;0,VALUE('01_raw_data'!U729),"Check"),"Check")</f>
        <v>33</v>
      </c>
      <c r="W726">
        <f>IFERROR(IF(VALUE('01_raw_data'!V729)&gt;=0, VALUE('01_raw_data'!V729), "Check"), "Check")</f>
        <v>10</v>
      </c>
      <c r="X726">
        <f>IFERROR(IF(VALUE('01_raw_data'!W729)&gt;=0, VALUE('01_raw_data'!W729),"Check"), "Check")</f>
        <v>11</v>
      </c>
      <c r="Y726">
        <f>IFERROR(IF(AND(VALUE('01_raw_data'!X729)&gt;=0, VALUE('01_raw_data'!X729)&lt;=100), VALUE('01_raw_data'!X729), "Check"), "Check")</f>
        <v>49</v>
      </c>
      <c r="Z726" t="str">
        <f>IFERROR(IF(OR(UPPER(TRIM('01_raw_data'!Y729))="YES", UPPER(TRIM('01_raw_data'!Y729))="PROMOTED"),"Promoted", IF(OR(UPPER(TRIM('01_raw_data'!Y729))="NO",UPPER(TRIM('01_raw_data'!Y729))="NOT PROMOTED"), "Not Promoted", "Check")),"Check")</f>
        <v>Not Promoted</v>
      </c>
      <c r="AA726" t="str">
        <f>IFERROR(PROPER(TRIM('01_raw_data'!Z729)), "")</f>
        <v>Mba</v>
      </c>
      <c r="AB726" t="str">
        <f>IFERROR(PROPER(TRIM('01_raw_data'!AA729)),"")</f>
        <v>Company Careers Page</v>
      </c>
      <c r="AC726" t="str">
        <f>IFERROR(IF(UPPER(TRIM('01_raw_data'!AB729))="HYBRID","Hybrid",IF(OR(UPPER(TRIM('01_raw_data'!AB729))="REMOTE",UPPER(TRIM('01_raw_data'!AB729))="WFH",UPPER(TRIM('01_raw_data'!AB729))="WORK FROM HOME"),"Remote",IF(OR(UPPER(TRIM('01_raw_data'!AB729))="ONSITE",UPPER(TRIM('01_raw_data'!AB729))="ON-SITE",UPPER(TRIM('01_raw_data'!AB729))="OFFICE"),"Office"))),"Check")</f>
        <v>Remote</v>
      </c>
      <c r="AD726" t="str">
        <f>IFERROR(VLOOKUP(UPPER(TRIM('01_raw_data'!AC729)),'09_cost_center'!$A$5:$E$19,1,FALSE), "Check")</f>
        <v>EU-CC101</v>
      </c>
      <c r="AE726" t="str">
        <f>IFERROR(IF(OR(UPPER(TRIM('01_raw_data'!AD729))="CONTRACT", UPPER(TRIM('01_raw_data'!AD729))="CONTRACTOR"), "Contract", IF(OR(PROPER(TRIM('01_raw_data'!AD729))="FTE", UPPER(TRIM('01_raw_data'!AD729))="FULL TIME", UPPER(TRIM('01_raw_data'!AD729))="FULL-TIME"), "Full Time", IF(OR(UPPER(TRIM('01_raw_data'!AD729))="INTERN", UPPER(TRIM('01_raw_data'!AD729))="INTERNSHIP"), "Intern", IF(OR(UPPER(TRIM('01_raw_data'!AD729))="PART TIME", UPPER(TRIM('01_raw_data'!AD729))="PART-TIME"), "Part Time")))), "Check")</f>
        <v>Full Time</v>
      </c>
      <c r="AF726">
        <f>IFERROR(IF(AND(VALUE('01_raw_data'!AE729)&gt;=0,VALUE('01_raw_data'!AE729)&lt;=100), VALUE('01_raw_data'!AE729), "Check"), "Check")</f>
        <v>38.9</v>
      </c>
    </row>
    <row r="727" spans="1:32" x14ac:dyDescent="0.2">
      <c r="A727" t="str">
        <f>"E"&amp;TEXT(VALUE(SUBSTITUTE(UPPER(TRIM('01_raw_data'!A730)),"E","")),"0000")</f>
        <v>E0726</v>
      </c>
      <c r="B727" t="str">
        <f>IF('01_raw_data'!B730="", "", PROPER(TRIM('01_raw_data'!B730)))</f>
        <v>Finn Silva</v>
      </c>
      <c r="C727" t="str">
        <f>_xlfn.XLOOKUP(PROPER(TRIM('01_raw_data'!C730)),'03_lookups'!$A$4:$A$9,'03_lookups'!$B$4:$B$9,"Needs Review")</f>
        <v>Male</v>
      </c>
      <c r="D727">
        <f>VALUE('01_raw_data'!D730)</f>
        <v>36</v>
      </c>
      <c r="E727" s="17">
        <f>IF(OR('01_raw_data'!E730="", LOWER(TRIM('01_raw_data'!E730))="not available"), "Missing", '01_raw_data'!E730)</f>
        <v>32894</v>
      </c>
      <c r="F727" t="str">
        <f t="shared" si="11"/>
        <v>Valid</v>
      </c>
      <c r="G727" t="str">
        <f>_xlfn.XLOOKUP(UPPER(TRIM('01_raw_data'!F730)),'04_departments'!A730:A785,'04_departments'!C730:C785,"Needs Review")</f>
        <v>Needs Review</v>
      </c>
      <c r="H727" t="str">
        <f>_xlfn.XLOOKUP('01_clean_data'!G727, '04_departments'!$C$5:$C$60,'04_departments'!$D$5:$D$60,"Needs Review")</f>
        <v>Needs Review</v>
      </c>
      <c r="I727" t="str">
        <f>PROPER(TRIM('01_raw_data'!H730))</f>
        <v>Backend Engineer</v>
      </c>
      <c r="J727" t="str">
        <f>IFERROR(UPPER('01_raw_data'!I730), "")</f>
        <v>L3</v>
      </c>
      <c r="K727" t="str">
        <f>IFERROR(UPPER('01_raw_data'!J730), "")</f>
        <v>M001</v>
      </c>
      <c r="L727" t="str">
        <f>IFERROR(VLOOKUP(K727,'05_manager_mapping'!$A$5:$B$64,2), "Missing")</f>
        <v>Milan Leroy</v>
      </c>
      <c r="M727" t="str">
        <f>IFERROR(_xlfn.XLOOKUP('01_raw_data'!L730,'06_location_master'!$B$5:$B$60,'06_location_master'!$C$5:$C$60), "Missing Location")</f>
        <v>Paris</v>
      </c>
      <c r="N727" t="str">
        <f>IFERROR(_xlfn.XLOOKUP(M727,'06_location_master'!$C$5:$C$60,'06_location_master'!$D$5:$D$60), "Missing Country")</f>
        <v>France</v>
      </c>
      <c r="O727" t="str">
        <f>IFERROR(_xlfn.XLOOKUP(M727,'06_location_master'!$C$5:$C$60,'06_location_master'!$E$5:$E$60), "Missing State")</f>
        <v>Ile-de-France</v>
      </c>
      <c r="P727" s="17">
        <f>IFERROR(--'01_raw_data'!O730,"Missing Date")</f>
        <v>45574</v>
      </c>
      <c r="Q727" s="17" t="str">
        <f>IF(TRIM('01_raw_data'!P730)="","", IFERROR('01_raw_data'!P730, "check"))</f>
        <v/>
      </c>
      <c r="R727" t="str">
        <f>IFERROR(IF(OR(UPPER(TRIM('01_raw_data'!Q730))="A",UPPER(TRIM('01_raw_data'!Q730)="ACTVE"),UPPER(TRIM('01_raw_data'!Q730))="ACTIVE"), "Active", IF(OR(UPPER(TRIM('01_raw_data'!Q730)="INACTIVE"),UPPER(TRIM('01_raw_data'!Q730))="INACTVE"),"Inactive",IF(OR(UPPER(TRIM('01_raw_data'!Q730))="EXITED"), "Exited", IF(OR(UPPER(TRIM('01_raw_data'!Q730))="TERMINATED"), "Terminated", IF(OR(UPPER(TRIM('01_raw_data'!Q730))="LEFT"),"Left",IF(OR(UPPER(TRIM('01_raw_data'!Q730))="RESIGNED"),"Resigned")))))),"Check")</f>
        <v>Active</v>
      </c>
      <c r="S727" s="19">
        <f>IFERROR(IF(VALUE('01_raw_data'!R730)&gt;0,VALUE('01_raw_data'!R730),"Check"),"Check")</f>
        <v>82000</v>
      </c>
      <c r="T727" s="19">
        <f>IFERROR(IF(VALUE('01_raw_data'!S730)&gt;0, VALUE('01_raw_data'!S730), "Check"), "Check")</f>
        <v>4100</v>
      </c>
      <c r="U727">
        <f>IFERROR(VLOOKUP(UPPER(TRIM('01_raw_data'!T730)),'07_performance_master'!$A$5:$B$14,2,FALSE),"Check")</f>
        <v>3</v>
      </c>
      <c r="V727">
        <f>IFERROR(IF(VALUE('01_raw_data'!U730)&gt;0,VALUE('01_raw_data'!U730),"Check"),"Check")</f>
        <v>44</v>
      </c>
      <c r="W727">
        <f>IFERROR(IF(VALUE('01_raw_data'!V730)&gt;=0, VALUE('01_raw_data'!V730), "Check"), "Check")</f>
        <v>16</v>
      </c>
      <c r="X727">
        <f>IFERROR(IF(VALUE('01_raw_data'!W730)&gt;=0, VALUE('01_raw_data'!W730),"Check"), "Check")</f>
        <v>12</v>
      </c>
      <c r="Y727">
        <f>IFERROR(IF(AND(VALUE('01_raw_data'!X730)&gt;=0, VALUE('01_raw_data'!X730)&lt;=100), VALUE('01_raw_data'!X730), "Check"), "Check")</f>
        <v>51</v>
      </c>
      <c r="Z727" t="str">
        <f>IFERROR(IF(OR(UPPER(TRIM('01_raw_data'!Y730))="YES", UPPER(TRIM('01_raw_data'!Y730))="PROMOTED"),"Promoted", IF(OR(UPPER(TRIM('01_raw_data'!Y730))="NO",UPPER(TRIM('01_raw_data'!Y730))="NOT PROMOTED"), "Not Promoted", "Check")),"Check")</f>
        <v>Not Promoted</v>
      </c>
      <c r="AA727" t="str">
        <f>IFERROR(PROPER(TRIM('01_raw_data'!Z730)), "")</f>
        <v>Bachelor'S</v>
      </c>
      <c r="AB727" t="str">
        <f>IFERROR(PROPER(TRIM('01_raw_data'!AA730)),"")</f>
        <v>Internal Transfer</v>
      </c>
      <c r="AC727" t="str">
        <f>IFERROR(IF(UPPER(TRIM('01_raw_data'!AB730))="HYBRID","Hybrid",IF(OR(UPPER(TRIM('01_raw_data'!AB730))="REMOTE",UPPER(TRIM('01_raw_data'!AB730))="WFH",UPPER(TRIM('01_raw_data'!AB730))="WORK FROM HOME"),"Remote",IF(OR(UPPER(TRIM('01_raw_data'!AB730))="ONSITE",UPPER(TRIM('01_raw_data'!AB730))="ON-SITE",UPPER(TRIM('01_raw_data'!AB730))="OFFICE"),"Office"))),"Check")</f>
        <v>Hybrid</v>
      </c>
      <c r="AD727" t="str">
        <f>IFERROR(VLOOKUP(UPPER(TRIM('01_raw_data'!AC730)),'09_cost_center'!$A$5:$E$19,1,FALSE), "Check")</f>
        <v>EU-CC101</v>
      </c>
      <c r="AE727" t="str">
        <f>IFERROR(IF(OR(UPPER(TRIM('01_raw_data'!AD730))="CONTRACT", UPPER(TRIM('01_raw_data'!AD730))="CONTRACTOR"), "Contract", IF(OR(PROPER(TRIM('01_raw_data'!AD730))="FTE", UPPER(TRIM('01_raw_data'!AD730))="FULL TIME", UPPER(TRIM('01_raw_data'!AD730))="FULL-TIME"), "Full Time", IF(OR(UPPER(TRIM('01_raw_data'!AD730))="INTERN", UPPER(TRIM('01_raw_data'!AD730))="INTERNSHIP"), "Intern", IF(OR(UPPER(TRIM('01_raw_data'!AD730))="PART TIME", UPPER(TRIM('01_raw_data'!AD730))="PART-TIME"), "Part Time")))), "Check")</f>
        <v>Full Time</v>
      </c>
      <c r="AF727">
        <f>IFERROR(IF(AND(VALUE('01_raw_data'!AE730)&gt;=0,VALUE('01_raw_data'!AE730)&lt;=100), VALUE('01_raw_data'!AE730), "Check"), "Check")</f>
        <v>58.8</v>
      </c>
    </row>
    <row r="728" spans="1:32" x14ac:dyDescent="0.2">
      <c r="A728" t="str">
        <f>"E"&amp;TEXT(VALUE(SUBSTITUTE(UPPER(TRIM('01_raw_data'!A731)),"E","")),"0000")</f>
        <v>E0727</v>
      </c>
      <c r="B728" t="str">
        <f>IF('01_raw_data'!B731="", "", PROPER(TRIM('01_raw_data'!B731)))</f>
        <v>Emil Karlsson</v>
      </c>
      <c r="C728" t="str">
        <f>_xlfn.XLOOKUP(PROPER(TRIM('01_raw_data'!C731)),'03_lookups'!$A$4:$A$9,'03_lookups'!$B$4:$B$9,"Needs Review")</f>
        <v>Female</v>
      </c>
      <c r="D728">
        <f>VALUE('01_raw_data'!D731)</f>
        <v>32</v>
      </c>
      <c r="E728" s="17">
        <f>IF(OR('01_raw_data'!E731="", LOWER(TRIM('01_raw_data'!E731))="not available"), "Missing", '01_raw_data'!E731)</f>
        <v>34301</v>
      </c>
      <c r="F728" t="str">
        <f t="shared" si="11"/>
        <v>Valid</v>
      </c>
      <c r="G728" t="str">
        <f>_xlfn.XLOOKUP(UPPER(TRIM('01_raw_data'!F731)),'04_departments'!A731:A786,'04_departments'!C731:C786,"Needs Review")</f>
        <v>Needs Review</v>
      </c>
      <c r="H728" t="str">
        <f>_xlfn.XLOOKUP('01_clean_data'!G728, '04_departments'!$C$5:$C$60,'04_departments'!$D$5:$D$60,"Needs Review")</f>
        <v>Needs Review</v>
      </c>
      <c r="I728" t="str">
        <f>PROPER(TRIM('01_raw_data'!H731))</f>
        <v>Controller</v>
      </c>
      <c r="J728" t="str">
        <f>IFERROR(UPPER('01_raw_data'!I731), "")</f>
        <v>L4</v>
      </c>
      <c r="K728" t="str">
        <f>IFERROR(UPPER('01_raw_data'!J731), "")</f>
        <v>M036</v>
      </c>
      <c r="L728" t="str">
        <f>IFERROR(VLOOKUP(K728,'05_manager_mapping'!$A$5:$B$64,2), "Missing")</f>
        <v>Beatrice Meyer</v>
      </c>
      <c r="M728" t="str">
        <f>IFERROR(_xlfn.XLOOKUP('01_raw_data'!L731,'06_location_master'!$B$5:$B$60,'06_location_master'!$C$5:$C$60), "Missing Location")</f>
        <v>Rotterdam</v>
      </c>
      <c r="N728" t="str">
        <f>IFERROR(_xlfn.XLOOKUP(M728,'06_location_master'!$C$5:$C$60,'06_location_master'!$D$5:$D$60), "Missing Country")</f>
        <v>Netherlands</v>
      </c>
      <c r="O728" t="str">
        <f>IFERROR(_xlfn.XLOOKUP(M728,'06_location_master'!$C$5:$C$60,'06_location_master'!$E$5:$E$60), "Missing State")</f>
        <v>South Holland</v>
      </c>
      <c r="P728" s="17">
        <f>IFERROR(--'01_raw_data'!O731,"Missing Date")</f>
        <v>44825</v>
      </c>
      <c r="Q728" s="17" t="str">
        <f>IF(TRIM('01_raw_data'!P731)="","", IFERROR('01_raw_data'!P731, "check"))</f>
        <v/>
      </c>
      <c r="R728" t="str">
        <f>IFERROR(IF(OR(UPPER(TRIM('01_raw_data'!Q731))="A",UPPER(TRIM('01_raw_data'!Q731)="ACTVE"),UPPER(TRIM('01_raw_data'!Q731))="ACTIVE"), "Active", IF(OR(UPPER(TRIM('01_raw_data'!Q731)="INACTIVE"),UPPER(TRIM('01_raw_data'!Q731))="INACTVE"),"Inactive",IF(OR(UPPER(TRIM('01_raw_data'!Q731))="EXITED"), "Exited", IF(OR(UPPER(TRIM('01_raw_data'!Q731))="TERMINATED"), "Terminated", IF(OR(UPPER(TRIM('01_raw_data'!Q731))="LEFT"),"Left",IF(OR(UPPER(TRIM('01_raw_data'!Q731))="RESIGNED"),"Resigned")))))),"Check")</f>
        <v>Active</v>
      </c>
      <c r="S728" s="19">
        <f>IFERROR(IF(VALUE('01_raw_data'!R731)&gt;0,VALUE('01_raw_data'!R731),"Check"),"Check")</f>
        <v>101000</v>
      </c>
      <c r="T728" s="19">
        <f>IFERROR(IF(VALUE('01_raw_data'!S731)&gt;0, VALUE('01_raw_data'!S731), "Check"), "Check")</f>
        <v>14100</v>
      </c>
      <c r="U728">
        <f>IFERROR(VLOOKUP(UPPER(TRIM('01_raw_data'!T731)),'07_performance_master'!$A$5:$B$14,2,FALSE),"Check")</f>
        <v>5</v>
      </c>
      <c r="V728">
        <f>IFERROR(IF(VALUE('01_raw_data'!U731)&gt;0,VALUE('01_raw_data'!U731),"Check"),"Check")</f>
        <v>16</v>
      </c>
      <c r="W728">
        <f>IFERROR(IF(VALUE('01_raw_data'!V731)&gt;=0, VALUE('01_raw_data'!V731), "Check"), "Check")</f>
        <v>8</v>
      </c>
      <c r="X728">
        <f>IFERROR(IF(VALUE('01_raw_data'!W731)&gt;=0, VALUE('01_raw_data'!W731),"Check"), "Check")</f>
        <v>5</v>
      </c>
      <c r="Y728">
        <f>IFERROR(IF(AND(VALUE('01_raw_data'!X731)&gt;=0, VALUE('01_raw_data'!X731)&lt;=100), VALUE('01_raw_data'!X731), "Check"), "Check")</f>
        <v>69</v>
      </c>
      <c r="Z728" t="str">
        <f>IFERROR(IF(OR(UPPER(TRIM('01_raw_data'!Y731))="YES", UPPER(TRIM('01_raw_data'!Y731))="PROMOTED"),"Promoted", IF(OR(UPPER(TRIM('01_raw_data'!Y731))="NO",UPPER(TRIM('01_raw_data'!Y731))="NOT PROMOTED"), "Not Promoted", "Check")),"Check")</f>
        <v>Not Promoted</v>
      </c>
      <c r="AA728" t="str">
        <f>IFERROR(PROPER(TRIM('01_raw_data'!Z731)), "")</f>
        <v>Master'S</v>
      </c>
      <c r="AB728" t="str">
        <f>IFERROR(PROPER(TRIM('01_raw_data'!AA731)),"")</f>
        <v>Indeed</v>
      </c>
      <c r="AC728" t="str">
        <f>IFERROR(IF(UPPER(TRIM('01_raw_data'!AB731))="HYBRID","Hybrid",IF(OR(UPPER(TRIM('01_raw_data'!AB731))="REMOTE",UPPER(TRIM('01_raw_data'!AB731))="WFH",UPPER(TRIM('01_raw_data'!AB731))="WORK FROM HOME"),"Remote",IF(OR(UPPER(TRIM('01_raw_data'!AB731))="ONSITE",UPPER(TRIM('01_raw_data'!AB731))="ON-SITE",UPPER(TRIM('01_raw_data'!AB731))="OFFICE"),"Office"))),"Check")</f>
        <v>Hybrid</v>
      </c>
      <c r="AD728" t="str">
        <f>IFERROR(VLOOKUP(UPPER(TRIM('01_raw_data'!AC731)),'09_cost_center'!$A$5:$E$19,1,FALSE), "Check")</f>
        <v>EU-CC301</v>
      </c>
      <c r="AE728" t="str">
        <f>IFERROR(IF(OR(UPPER(TRIM('01_raw_data'!AD731))="CONTRACT", UPPER(TRIM('01_raw_data'!AD731))="CONTRACTOR"), "Contract", IF(OR(PROPER(TRIM('01_raw_data'!AD731))="FTE", UPPER(TRIM('01_raw_data'!AD731))="FULL TIME", UPPER(TRIM('01_raw_data'!AD731))="FULL-TIME"), "Full Time", IF(OR(UPPER(TRIM('01_raw_data'!AD731))="INTERN", UPPER(TRIM('01_raw_data'!AD731))="INTERNSHIP"), "Intern", IF(OR(UPPER(TRIM('01_raw_data'!AD731))="PART TIME", UPPER(TRIM('01_raw_data'!AD731))="PART-TIME"), "Part Time")))), "Check")</f>
        <v>Contract</v>
      </c>
      <c r="AF728">
        <f>IFERROR(IF(AND(VALUE('01_raw_data'!AE731)&gt;=0,VALUE('01_raw_data'!AE731)&lt;=100), VALUE('01_raw_data'!AE731), "Check"), "Check")</f>
        <v>80.7</v>
      </c>
    </row>
    <row r="729" spans="1:32" x14ac:dyDescent="0.2">
      <c r="A729" t="str">
        <f>"E"&amp;TEXT(VALUE(SUBSTITUTE(UPPER(TRIM('01_raw_data'!A732)),"E","")),"0000")</f>
        <v>E0728</v>
      </c>
      <c r="B729" t="str">
        <f>IF('01_raw_data'!B732="", "", PROPER(TRIM('01_raw_data'!B732)))</f>
        <v>Emil Marino</v>
      </c>
      <c r="C729" t="str">
        <f>_xlfn.XLOOKUP(PROPER(TRIM('01_raw_data'!C732)),'03_lookups'!$A$4:$A$9,'03_lookups'!$B$4:$B$9,"Needs Review")</f>
        <v>Female</v>
      </c>
      <c r="D729">
        <f>VALUE('01_raw_data'!D732)</f>
        <v>23</v>
      </c>
      <c r="E729" s="17">
        <f>IF(OR('01_raw_data'!E732="", LOWER(TRIM('01_raw_data'!E732))="not available"), "Missing", '01_raw_data'!E732)</f>
        <v>37432</v>
      </c>
      <c r="F729" t="str">
        <f t="shared" si="11"/>
        <v>Valid</v>
      </c>
      <c r="G729" t="str">
        <f>_xlfn.XLOOKUP(UPPER(TRIM('01_raw_data'!F732)),'04_departments'!A732:A787,'04_departments'!C732:C787,"Needs Review")</f>
        <v>Needs Review</v>
      </c>
      <c r="H729" t="str">
        <f>_xlfn.XLOOKUP('01_clean_data'!G729, '04_departments'!$C$5:$C$60,'04_departments'!$D$5:$D$60,"Needs Review")</f>
        <v>Needs Review</v>
      </c>
      <c r="I729" t="str">
        <f>PROPER(TRIM('01_raw_data'!H732))</f>
        <v>Marketing Executive</v>
      </c>
      <c r="J729" t="str">
        <f>IFERROR(UPPER('01_raw_data'!I732), "")</f>
        <v>L2</v>
      </c>
      <c r="K729" t="str">
        <f>IFERROR(UPPER('01_raw_data'!J732), "")</f>
        <v>M006</v>
      </c>
      <c r="L729" t="str">
        <f>IFERROR(VLOOKUP(K729,'05_manager_mapping'!$A$5:$B$64,2), "Missing")</f>
        <v>Aleksander Fischer</v>
      </c>
      <c r="M729" t="str">
        <f>IFERROR(_xlfn.XLOOKUP('01_raw_data'!L732,'06_location_master'!$B$5:$B$60,'06_location_master'!$C$5:$C$60), "Missing Location")</f>
        <v>Paris</v>
      </c>
      <c r="N729" t="str">
        <f>IFERROR(_xlfn.XLOOKUP(M729,'06_location_master'!$C$5:$C$60,'06_location_master'!$D$5:$D$60), "Missing Country")</f>
        <v>France</v>
      </c>
      <c r="O729" t="str">
        <f>IFERROR(_xlfn.XLOOKUP(M729,'06_location_master'!$C$5:$C$60,'06_location_master'!$E$5:$E$60), "Missing State")</f>
        <v>Ile-de-France</v>
      </c>
      <c r="P729" s="17">
        <f>IFERROR(--'01_raw_data'!O732,"Missing Date")</f>
        <v>45092</v>
      </c>
      <c r="Q729" s="17" t="str">
        <f>IF(TRIM('01_raw_data'!P732)="","", IFERROR('01_raw_data'!P732, "check"))</f>
        <v/>
      </c>
      <c r="R729" t="str">
        <f>IFERROR(IF(OR(UPPER(TRIM('01_raw_data'!Q732))="A",UPPER(TRIM('01_raw_data'!Q732)="ACTVE"),UPPER(TRIM('01_raw_data'!Q732))="ACTIVE"), "Active", IF(OR(UPPER(TRIM('01_raw_data'!Q732)="INACTIVE"),UPPER(TRIM('01_raw_data'!Q732))="INACTVE"),"Inactive",IF(OR(UPPER(TRIM('01_raw_data'!Q732))="EXITED"), "Exited", IF(OR(UPPER(TRIM('01_raw_data'!Q732))="TERMINATED"), "Terminated", IF(OR(UPPER(TRIM('01_raw_data'!Q732))="LEFT"),"Left",IF(OR(UPPER(TRIM('01_raw_data'!Q732))="RESIGNED"),"Resigned")))))),"Check")</f>
        <v>Active</v>
      </c>
      <c r="S729" s="19">
        <f>IFERROR(IF(VALUE('01_raw_data'!R732)&gt;0,VALUE('01_raw_data'!R732),"Check"),"Check")</f>
        <v>62000</v>
      </c>
      <c r="T729" s="19">
        <f>IFERROR(IF(VALUE('01_raw_data'!S732)&gt;0, VALUE('01_raw_data'!S732), "Check"), "Check")</f>
        <v>3100</v>
      </c>
      <c r="U729">
        <f>IFERROR(VLOOKUP(UPPER(TRIM('01_raw_data'!T732)),'07_performance_master'!$A$5:$B$14,2,FALSE),"Check")</f>
        <v>3</v>
      </c>
      <c r="V729">
        <f>IFERROR(IF(VALUE('01_raw_data'!U732)&gt;0,VALUE('01_raw_data'!U732),"Check"),"Check")</f>
        <v>27</v>
      </c>
      <c r="W729">
        <f>IFERROR(IF(VALUE('01_raw_data'!V732)&gt;=0, VALUE('01_raw_data'!V732), "Check"), "Check")</f>
        <v>11</v>
      </c>
      <c r="X729">
        <f>IFERROR(IF(VALUE('01_raw_data'!W732)&gt;=0, VALUE('01_raw_data'!W732),"Check"), "Check")</f>
        <v>36</v>
      </c>
      <c r="Y729">
        <f>IFERROR(IF(AND(VALUE('01_raw_data'!X732)&gt;=0, VALUE('01_raw_data'!X732)&lt;=100), VALUE('01_raw_data'!X732), "Check"), "Check")</f>
        <v>63</v>
      </c>
      <c r="Z729" t="str">
        <f>IFERROR(IF(OR(UPPER(TRIM('01_raw_data'!Y732))="YES", UPPER(TRIM('01_raw_data'!Y732))="PROMOTED"),"Promoted", IF(OR(UPPER(TRIM('01_raw_data'!Y732))="NO",UPPER(TRIM('01_raw_data'!Y732))="NOT PROMOTED"), "Not Promoted", "Check")),"Check")</f>
        <v>Not Promoted</v>
      </c>
      <c r="AA729" t="str">
        <f>IFERROR(PROPER(TRIM('01_raw_data'!Z732)), "")</f>
        <v>Bachelor'S</v>
      </c>
      <c r="AB729" t="str">
        <f>IFERROR(PROPER(TRIM('01_raw_data'!AA732)),"")</f>
        <v>Linkedin</v>
      </c>
      <c r="AC729" t="str">
        <f>IFERROR(IF(UPPER(TRIM('01_raw_data'!AB732))="HYBRID","Hybrid",IF(OR(UPPER(TRIM('01_raw_data'!AB732))="REMOTE",UPPER(TRIM('01_raw_data'!AB732))="WFH",UPPER(TRIM('01_raw_data'!AB732))="WORK FROM HOME"),"Remote",IF(OR(UPPER(TRIM('01_raw_data'!AB732))="ONSITE",UPPER(TRIM('01_raw_data'!AB732))="ON-SITE",UPPER(TRIM('01_raw_data'!AB732))="OFFICE"),"Office"))),"Check")</f>
        <v>Hybrid</v>
      </c>
      <c r="AD729" t="str">
        <f>IFERROR(VLOOKUP(UPPER(TRIM('01_raw_data'!AC732)),'09_cost_center'!$A$5:$E$19,1,FALSE), "Check")</f>
        <v>EU-CC203</v>
      </c>
      <c r="AE729" t="str">
        <f>IFERROR(IF(OR(UPPER(TRIM('01_raw_data'!AD732))="CONTRACT", UPPER(TRIM('01_raw_data'!AD732))="CONTRACTOR"), "Contract", IF(OR(PROPER(TRIM('01_raw_data'!AD732))="FTE", UPPER(TRIM('01_raw_data'!AD732))="FULL TIME", UPPER(TRIM('01_raw_data'!AD732))="FULL-TIME"), "Full Time", IF(OR(UPPER(TRIM('01_raw_data'!AD732))="INTERN", UPPER(TRIM('01_raw_data'!AD732))="INTERNSHIP"), "Intern", IF(OR(UPPER(TRIM('01_raw_data'!AD732))="PART TIME", UPPER(TRIM('01_raw_data'!AD732))="PART-TIME"), "Part Time")))), "Check")</f>
        <v>Intern</v>
      </c>
      <c r="AF729">
        <f>IFERROR(IF(AND(VALUE('01_raw_data'!AE732)&gt;=0,VALUE('01_raw_data'!AE732)&lt;=100), VALUE('01_raw_data'!AE732), "Check"), "Check")</f>
        <v>55.8</v>
      </c>
    </row>
    <row r="730" spans="1:32" x14ac:dyDescent="0.2">
      <c r="A730" t="str">
        <f>"E"&amp;TEXT(VALUE(SUBSTITUTE(UPPER(TRIM('01_raw_data'!A733)),"E","")),"0000")</f>
        <v>E0729</v>
      </c>
      <c r="B730" t="str">
        <f>IF('01_raw_data'!B733="", "", PROPER(TRIM('01_raw_data'!B733)))</f>
        <v>Liam Zielinski</v>
      </c>
      <c r="C730" t="str">
        <f>_xlfn.XLOOKUP(PROPER(TRIM('01_raw_data'!C733)),'03_lookups'!$A$4:$A$9,'03_lookups'!$B$4:$B$9,"Needs Review")</f>
        <v>Female</v>
      </c>
      <c r="D730">
        <f>VALUE('01_raw_data'!D733)</f>
        <v>26</v>
      </c>
      <c r="E730" s="17">
        <f>IF(OR('01_raw_data'!E733="", LOWER(TRIM('01_raw_data'!E733))="not available"), "Missing", '01_raw_data'!E733)</f>
        <v>36455</v>
      </c>
      <c r="F730" t="str">
        <f t="shared" si="11"/>
        <v>Valid</v>
      </c>
      <c r="G730" t="str">
        <f>_xlfn.XLOOKUP(UPPER(TRIM('01_raw_data'!F733)),'04_departments'!A733:A788,'04_departments'!C733:C788,"Needs Review")</f>
        <v>Needs Review</v>
      </c>
      <c r="H730" t="str">
        <f>_xlfn.XLOOKUP('01_clean_data'!G730, '04_departments'!$C$5:$C$60,'04_departments'!$D$5:$D$60,"Needs Review")</f>
        <v>Needs Review</v>
      </c>
      <c r="I730" t="str">
        <f>PROPER(TRIM('01_raw_data'!H733))</f>
        <v>Account Executive</v>
      </c>
      <c r="J730" t="str">
        <f>IFERROR(UPPER('01_raw_data'!I733), "")</f>
        <v>L3</v>
      </c>
      <c r="K730" t="str">
        <f>IFERROR(UPPER('01_raw_data'!J733), "")</f>
        <v>M026</v>
      </c>
      <c r="L730" t="str">
        <f>IFERROR(VLOOKUP(K730,'05_manager_mapping'!$A$5:$B$64,2), "Missing")</f>
        <v>Sergio Rodrigues</v>
      </c>
      <c r="M730" t="str">
        <f>IFERROR(_xlfn.XLOOKUP('01_raw_data'!L733,'06_location_master'!$B$5:$B$60,'06_location_master'!$C$5:$C$60), "Missing Location")</f>
        <v>Amsterdam</v>
      </c>
      <c r="N730" t="str">
        <f>IFERROR(_xlfn.XLOOKUP(M730,'06_location_master'!$C$5:$C$60,'06_location_master'!$D$5:$D$60), "Missing Country")</f>
        <v>Netherlands</v>
      </c>
      <c r="O730" t="str">
        <f>IFERROR(_xlfn.XLOOKUP(M730,'06_location_master'!$C$5:$C$60,'06_location_master'!$E$5:$E$60), "Missing State")</f>
        <v>North Holland</v>
      </c>
      <c r="P730" s="17">
        <f>IFERROR(--'01_raw_data'!O733,"Missing Date")</f>
        <v>43883</v>
      </c>
      <c r="Q730" s="17" t="str">
        <f>IF(TRIM('01_raw_data'!P733)="","", IFERROR('01_raw_data'!P733, "check"))</f>
        <v/>
      </c>
      <c r="R730" t="str">
        <f>IFERROR(IF(OR(UPPER(TRIM('01_raw_data'!Q733))="A",UPPER(TRIM('01_raw_data'!Q733)="ACTVE"),UPPER(TRIM('01_raw_data'!Q733))="ACTIVE"), "Active", IF(OR(UPPER(TRIM('01_raw_data'!Q733)="INACTIVE"),UPPER(TRIM('01_raw_data'!Q733))="INACTVE"),"Inactive",IF(OR(UPPER(TRIM('01_raw_data'!Q733))="EXITED"), "Exited", IF(OR(UPPER(TRIM('01_raw_data'!Q733))="TERMINATED"), "Terminated", IF(OR(UPPER(TRIM('01_raw_data'!Q733))="LEFT"),"Left",IF(OR(UPPER(TRIM('01_raw_data'!Q733))="RESIGNED"),"Resigned")))))),"Check")</f>
        <v>Active</v>
      </c>
      <c r="S730" s="19">
        <f>IFERROR(IF(VALUE('01_raw_data'!R733)&gt;0,VALUE('01_raw_data'!R733),"Check"),"Check")</f>
        <v>81000</v>
      </c>
      <c r="T730" s="19">
        <f>IFERROR(IF(VALUE('01_raw_data'!S733)&gt;0, VALUE('01_raw_data'!S733), "Check"), "Check")</f>
        <v>4000</v>
      </c>
      <c r="U730">
        <f>IFERROR(VLOOKUP(UPPER(TRIM('01_raw_data'!T733)),'07_performance_master'!$A$5:$B$14,2,FALSE),"Check")</f>
        <v>3</v>
      </c>
      <c r="V730">
        <f>IFERROR(IF(VALUE('01_raw_data'!U733)&gt;0,VALUE('01_raw_data'!U733),"Check"),"Check")</f>
        <v>25</v>
      </c>
      <c r="W730">
        <f>IFERROR(IF(VALUE('01_raw_data'!V733)&gt;=0, VALUE('01_raw_data'!V733), "Check"), "Check")</f>
        <v>17</v>
      </c>
      <c r="X730">
        <f>IFERROR(IF(VALUE('01_raw_data'!W733)&gt;=0, VALUE('01_raw_data'!W733),"Check"), "Check")</f>
        <v>0</v>
      </c>
      <c r="Y730">
        <f>IFERROR(IF(AND(VALUE('01_raw_data'!X733)&gt;=0, VALUE('01_raw_data'!X733)&lt;=100), VALUE('01_raw_data'!X733), "Check"), "Check")</f>
        <v>60</v>
      </c>
      <c r="Z730" t="str">
        <f>IFERROR(IF(OR(UPPER(TRIM('01_raw_data'!Y733))="YES", UPPER(TRIM('01_raw_data'!Y733))="PROMOTED"),"Promoted", IF(OR(UPPER(TRIM('01_raw_data'!Y733))="NO",UPPER(TRIM('01_raw_data'!Y733))="NOT PROMOTED"), "Not Promoted", "Check")),"Check")</f>
        <v>Not Promoted</v>
      </c>
      <c r="AA730" t="str">
        <f>IFERROR(PROPER(TRIM('01_raw_data'!Z733)), "")</f>
        <v>Master'S</v>
      </c>
      <c r="AB730" t="str">
        <f>IFERROR(PROPER(TRIM('01_raw_data'!AA733)),"")</f>
        <v>Indeed</v>
      </c>
      <c r="AC730" t="str">
        <f>IFERROR(IF(UPPER(TRIM('01_raw_data'!AB733))="HYBRID","Hybrid",IF(OR(UPPER(TRIM('01_raw_data'!AB733))="REMOTE",UPPER(TRIM('01_raw_data'!AB733))="WFH",UPPER(TRIM('01_raw_data'!AB733))="WORK FROM HOME"),"Remote",IF(OR(UPPER(TRIM('01_raw_data'!AB733))="ONSITE",UPPER(TRIM('01_raw_data'!AB733))="ON-SITE",UPPER(TRIM('01_raw_data'!AB733))="OFFICE"),"Office"))),"Check")</f>
        <v>Hybrid</v>
      </c>
      <c r="AD730" t="str">
        <f>IFERROR(VLOOKUP(UPPER(TRIM('01_raw_data'!AC733)),'09_cost_center'!$A$5:$E$19,1,FALSE), "Check")</f>
        <v>EU-CC201</v>
      </c>
      <c r="AE730" t="str">
        <f>IFERROR(IF(OR(UPPER(TRIM('01_raw_data'!AD733))="CONTRACT", UPPER(TRIM('01_raw_data'!AD733))="CONTRACTOR"), "Contract", IF(OR(PROPER(TRIM('01_raw_data'!AD733))="FTE", UPPER(TRIM('01_raw_data'!AD733))="FULL TIME", UPPER(TRIM('01_raw_data'!AD733))="FULL-TIME"), "Full Time", IF(OR(UPPER(TRIM('01_raw_data'!AD733))="INTERN", UPPER(TRIM('01_raw_data'!AD733))="INTERNSHIP"), "Intern", IF(OR(UPPER(TRIM('01_raw_data'!AD733))="PART TIME", UPPER(TRIM('01_raw_data'!AD733))="PART-TIME"), "Part Time")))), "Check")</f>
        <v>Full Time</v>
      </c>
      <c r="AF730">
        <f>IFERROR(IF(AND(VALUE('01_raw_data'!AE733)&gt;=0,VALUE('01_raw_data'!AE733)&lt;=100), VALUE('01_raw_data'!AE733), "Check"), "Check")</f>
        <v>64.2</v>
      </c>
    </row>
    <row r="731" spans="1:32" x14ac:dyDescent="0.2">
      <c r="A731" t="str">
        <f>"E"&amp;TEXT(VALUE(SUBSTITUTE(UPPER(TRIM('01_raw_data'!A734)),"E","")),"0000")</f>
        <v>E0730</v>
      </c>
      <c r="B731" t="str">
        <f>IF('01_raw_data'!B734="", "", PROPER(TRIM('01_raw_data'!B734)))</f>
        <v>Maja Russo</v>
      </c>
      <c r="C731" t="str">
        <f>_xlfn.XLOOKUP(PROPER(TRIM('01_raw_data'!C734)),'03_lookups'!$A$4:$A$9,'03_lookups'!$B$4:$B$9,"Needs Review")</f>
        <v>Female</v>
      </c>
      <c r="D731">
        <f>VALUE('01_raw_data'!D734)</f>
        <v>49</v>
      </c>
      <c r="E731" s="17" t="str">
        <f>IF(OR('01_raw_data'!E734="", LOWER(TRIM('01_raw_data'!E734))="not available"), "Missing", '01_raw_data'!E734)</f>
        <v>1977/01/29</v>
      </c>
      <c r="F731" t="str">
        <f t="shared" si="11"/>
        <v>Needs Review</v>
      </c>
      <c r="G731" t="str">
        <f>_xlfn.XLOOKUP(UPPER(TRIM('01_raw_data'!F734)),'04_departments'!A734:A789,'04_departments'!C734:C789,"Needs Review")</f>
        <v>Needs Review</v>
      </c>
      <c r="H731" t="str">
        <f>_xlfn.XLOOKUP('01_clean_data'!G731, '04_departments'!$C$5:$C$60,'04_departments'!$D$5:$D$60,"Needs Review")</f>
        <v>Needs Review</v>
      </c>
      <c r="I731" t="str">
        <f>PROPER(TRIM('01_raw_data'!H734))</f>
        <v>Product Owner</v>
      </c>
      <c r="J731" t="str">
        <f>IFERROR(UPPER('01_raw_data'!I734), "")</f>
        <v xml:space="preserve"> L2 </v>
      </c>
      <c r="K731" t="str">
        <f>IFERROR(UPPER('01_raw_data'!J734), "")</f>
        <v>M038</v>
      </c>
      <c r="L731" t="str">
        <f>IFERROR(VLOOKUP(K731,'05_manager_mapping'!$A$5:$B$64,2), "Missing")</f>
        <v>Sophia Moreau</v>
      </c>
      <c r="M731" t="str">
        <f>IFERROR(_xlfn.XLOOKUP('01_raw_data'!L734,'06_location_master'!$B$5:$B$60,'06_location_master'!$C$5:$C$60), "Missing Location")</f>
        <v>Amsterdam</v>
      </c>
      <c r="N731" t="str">
        <f>IFERROR(_xlfn.XLOOKUP(M731,'06_location_master'!$C$5:$C$60,'06_location_master'!$D$5:$D$60), "Missing Country")</f>
        <v>Netherlands</v>
      </c>
      <c r="O731" t="str">
        <f>IFERROR(_xlfn.XLOOKUP(M731,'06_location_master'!$C$5:$C$60,'06_location_master'!$E$5:$E$60), "Missing State")</f>
        <v>North Holland</v>
      </c>
      <c r="P731" s="17">
        <f>IFERROR(--'01_raw_data'!O734,"Missing Date")</f>
        <v>42395</v>
      </c>
      <c r="Q731" s="17" t="str">
        <f>IF(TRIM('01_raw_data'!P734)="","", IFERROR('01_raw_data'!P734, "check"))</f>
        <v/>
      </c>
      <c r="R731" t="str">
        <f>IFERROR(IF(OR(UPPER(TRIM('01_raw_data'!Q734))="A",UPPER(TRIM('01_raw_data'!Q734)="ACTVE"),UPPER(TRIM('01_raw_data'!Q734))="ACTIVE"), "Active", IF(OR(UPPER(TRIM('01_raw_data'!Q734)="INACTIVE"),UPPER(TRIM('01_raw_data'!Q734))="INACTVE"),"Inactive",IF(OR(UPPER(TRIM('01_raw_data'!Q734))="EXITED"), "Exited", IF(OR(UPPER(TRIM('01_raw_data'!Q734))="TERMINATED"), "Terminated", IF(OR(UPPER(TRIM('01_raw_data'!Q734))="LEFT"),"Left",IF(OR(UPPER(TRIM('01_raw_data'!Q734))="RESIGNED"),"Resigned")))))),"Check")</f>
        <v>Active</v>
      </c>
      <c r="S731" s="19">
        <f>IFERROR(IF(VALUE('01_raw_data'!R734)&gt;0,VALUE('01_raw_data'!R734),"Check"),"Check")</f>
        <v>68000</v>
      </c>
      <c r="T731" s="19">
        <f>IFERROR(IF(VALUE('01_raw_data'!S734)&gt;0, VALUE('01_raw_data'!S734), "Check"), "Check")</f>
        <v>6100</v>
      </c>
      <c r="U731">
        <f>IFERROR(VLOOKUP(UPPER(TRIM('01_raw_data'!T734)),'07_performance_master'!$A$5:$B$14,2,FALSE),"Check")</f>
        <v>4</v>
      </c>
      <c r="V731">
        <f>IFERROR(IF(VALUE('01_raw_data'!U734)&gt;0,VALUE('01_raw_data'!U734),"Check"),"Check")</f>
        <v>21</v>
      </c>
      <c r="W731">
        <f>IFERROR(IF(VALUE('01_raw_data'!V734)&gt;=0, VALUE('01_raw_data'!V734), "Check"), "Check")</f>
        <v>8</v>
      </c>
      <c r="X731">
        <f>IFERROR(IF(VALUE('01_raw_data'!W734)&gt;=0, VALUE('01_raw_data'!W734),"Check"), "Check")</f>
        <v>15</v>
      </c>
      <c r="Y731">
        <f>IFERROR(IF(AND(VALUE('01_raw_data'!X734)&gt;=0, VALUE('01_raw_data'!X734)&lt;=100), VALUE('01_raw_data'!X734), "Check"), "Check")</f>
        <v>66</v>
      </c>
      <c r="Z731" t="str">
        <f>IFERROR(IF(OR(UPPER(TRIM('01_raw_data'!Y734))="YES", UPPER(TRIM('01_raw_data'!Y734))="PROMOTED"),"Promoted", IF(OR(UPPER(TRIM('01_raw_data'!Y734))="NO",UPPER(TRIM('01_raw_data'!Y734))="NOT PROMOTED"), "Not Promoted", "Check")),"Check")</f>
        <v>Not Promoted</v>
      </c>
      <c r="AA731" t="str">
        <f>IFERROR(PROPER(TRIM('01_raw_data'!Z734)), "")</f>
        <v>Master'S</v>
      </c>
      <c r="AB731" t="str">
        <f>IFERROR(PROPER(TRIM('01_raw_data'!AA734)),"")</f>
        <v>Agency</v>
      </c>
      <c r="AC731" t="str">
        <f>IFERROR(IF(UPPER(TRIM('01_raw_data'!AB734))="HYBRID","Hybrid",IF(OR(UPPER(TRIM('01_raw_data'!AB734))="REMOTE",UPPER(TRIM('01_raw_data'!AB734))="WFH",UPPER(TRIM('01_raw_data'!AB734))="WORK FROM HOME"),"Remote",IF(OR(UPPER(TRIM('01_raw_data'!AB734))="ONSITE",UPPER(TRIM('01_raw_data'!AB734))="ON-SITE",UPPER(TRIM('01_raw_data'!AB734))="OFFICE"),"Office"))),"Check")</f>
        <v>Hybrid</v>
      </c>
      <c r="AD731" t="str">
        <f>IFERROR(VLOOKUP(UPPER(TRIM('01_raw_data'!AC734)),'09_cost_center'!$A$5:$E$19,1,FALSE), "Check")</f>
        <v>EU-CC102</v>
      </c>
      <c r="AE731" t="str">
        <f>IFERROR(IF(OR(UPPER(TRIM('01_raw_data'!AD734))="CONTRACT", UPPER(TRIM('01_raw_data'!AD734))="CONTRACTOR"), "Contract", IF(OR(PROPER(TRIM('01_raw_data'!AD734))="FTE", UPPER(TRIM('01_raw_data'!AD734))="FULL TIME", UPPER(TRIM('01_raw_data'!AD734))="FULL-TIME"), "Full Time", IF(OR(UPPER(TRIM('01_raw_data'!AD734))="INTERN", UPPER(TRIM('01_raw_data'!AD734))="INTERNSHIP"), "Intern", IF(OR(UPPER(TRIM('01_raw_data'!AD734))="PART TIME", UPPER(TRIM('01_raw_data'!AD734))="PART-TIME"), "Part Time")))), "Check")</f>
        <v>Contract</v>
      </c>
      <c r="AF731">
        <f>IFERROR(IF(AND(VALUE('01_raw_data'!AE734)&gt;=0,VALUE('01_raw_data'!AE734)&lt;=100), VALUE('01_raw_data'!AE734), "Check"), "Check")</f>
        <v>66.8</v>
      </c>
    </row>
    <row r="732" spans="1:32" x14ac:dyDescent="0.2">
      <c r="A732" t="str">
        <f>"E"&amp;TEXT(VALUE(SUBSTITUTE(UPPER(TRIM('01_raw_data'!A735)),"E","")),"0000")</f>
        <v>E0731</v>
      </c>
      <c r="B732" t="str">
        <f>IF('01_raw_data'!B735="", "", PROPER(TRIM('01_raw_data'!B735)))</f>
        <v>Jakub Romano</v>
      </c>
      <c r="C732" t="str">
        <f>_xlfn.XLOOKUP(PROPER(TRIM('01_raw_data'!C735)),'03_lookups'!$A$4:$A$9,'03_lookups'!$B$4:$B$9,"Needs Review")</f>
        <v>Female</v>
      </c>
      <c r="D732">
        <f>VALUE('01_raw_data'!D735)</f>
        <v>30</v>
      </c>
      <c r="E732" s="17" t="str">
        <f>IF(OR('01_raw_data'!E735="", LOWER(TRIM('01_raw_data'!E735))="not available"), "Missing", '01_raw_data'!E735)</f>
        <v>06-13-1996</v>
      </c>
      <c r="F732" t="str">
        <f t="shared" si="11"/>
        <v>Needs Review</v>
      </c>
      <c r="G732" t="str">
        <f>_xlfn.XLOOKUP(UPPER(TRIM('01_raw_data'!F735)),'04_departments'!A735:A790,'04_departments'!C735:C790,"Needs Review")</f>
        <v>Needs Review</v>
      </c>
      <c r="H732" t="str">
        <f>_xlfn.XLOOKUP('01_clean_data'!G732, '04_departments'!$C$5:$C$60,'04_departments'!$D$5:$D$60,"Needs Review")</f>
        <v>Needs Review</v>
      </c>
      <c r="I732" t="str">
        <f>PROPER(TRIM('01_raw_data'!H735))</f>
        <v>Process Lead</v>
      </c>
      <c r="J732" t="str">
        <f>IFERROR(UPPER('01_raw_data'!I735), "")</f>
        <v>L2</v>
      </c>
      <c r="K732" t="str">
        <f>IFERROR(UPPER('01_raw_data'!J735), "")</f>
        <v>M017</v>
      </c>
      <c r="L732" t="str">
        <f>IFERROR(VLOOKUP(K732,'05_manager_mapping'!$A$5:$B$64,2), "Missing")</f>
        <v>Ines Karlsson</v>
      </c>
      <c r="M732" t="str">
        <f>IFERROR(_xlfn.XLOOKUP('01_raw_data'!L735,'06_location_master'!$B$5:$B$60,'06_location_master'!$C$5:$C$60), "Missing Location")</f>
        <v>Missing Location</v>
      </c>
      <c r="N732" t="str">
        <f>IFERROR(_xlfn.XLOOKUP(M732,'06_location_master'!$C$5:$C$60,'06_location_master'!$D$5:$D$60), "Missing Country")</f>
        <v>Missing Country</v>
      </c>
      <c r="O732" t="str">
        <f>IFERROR(_xlfn.XLOOKUP(M732,'06_location_master'!$C$5:$C$60,'06_location_master'!$E$5:$E$60), "Missing State")</f>
        <v>Missing State</v>
      </c>
      <c r="P732" s="17">
        <f>IFERROR(--'01_raw_data'!O735,"Missing Date")</f>
        <v>44950</v>
      </c>
      <c r="Q732" s="17">
        <f>IF(TRIM('01_raw_data'!P735)="","", IFERROR('01_raw_data'!P735, "check"))</f>
        <v>45857</v>
      </c>
      <c r="R732" t="str">
        <f>IFERROR(IF(OR(UPPER(TRIM('01_raw_data'!Q735))="A",UPPER(TRIM('01_raw_data'!Q735)="ACTVE"),UPPER(TRIM('01_raw_data'!Q735))="ACTIVE"), "Active", IF(OR(UPPER(TRIM('01_raw_data'!Q735)="INACTIVE"),UPPER(TRIM('01_raw_data'!Q735))="INACTVE"),"Inactive",IF(OR(UPPER(TRIM('01_raw_data'!Q735))="EXITED"), "Exited", IF(OR(UPPER(TRIM('01_raw_data'!Q735))="TERMINATED"), "Terminated", IF(OR(UPPER(TRIM('01_raw_data'!Q735))="LEFT"),"Left",IF(OR(UPPER(TRIM('01_raw_data'!Q735))="RESIGNED"),"Resigned")))))),"Check")</f>
        <v>Exited</v>
      </c>
      <c r="S732" s="19">
        <f>IFERROR(IF(VALUE('01_raw_data'!R735)&gt;0,VALUE('01_raw_data'!R735),"Check"),"Check")</f>
        <v>47000</v>
      </c>
      <c r="T732" s="19">
        <f>IFERROR(IF(VALUE('01_raw_data'!S735)&gt;0, VALUE('01_raw_data'!S735), "Check"), "Check")</f>
        <v>900</v>
      </c>
      <c r="U732">
        <f>IFERROR(VLOOKUP(UPPER(TRIM('01_raw_data'!T735)),'07_performance_master'!$A$5:$B$14,2,FALSE),"Check")</f>
        <v>2</v>
      </c>
      <c r="V732">
        <f>IFERROR(IF(VALUE('01_raw_data'!U735)&gt;0,VALUE('01_raw_data'!U735),"Check"),"Check")</f>
        <v>30</v>
      </c>
      <c r="W732">
        <f>IFERROR(IF(VALUE('01_raw_data'!V735)&gt;=0, VALUE('01_raw_data'!V735), "Check"), "Check")</f>
        <v>16</v>
      </c>
      <c r="X732">
        <f>IFERROR(IF(VALUE('01_raw_data'!W735)&gt;=0, VALUE('01_raw_data'!W735),"Check"), "Check")</f>
        <v>15</v>
      </c>
      <c r="Y732">
        <f>IFERROR(IF(AND(VALUE('01_raw_data'!X735)&gt;=0, VALUE('01_raw_data'!X735)&lt;=100), VALUE('01_raw_data'!X735), "Check"), "Check")</f>
        <v>41</v>
      </c>
      <c r="Z732" t="str">
        <f>IFERROR(IF(OR(UPPER(TRIM('01_raw_data'!Y735))="YES", UPPER(TRIM('01_raw_data'!Y735))="PROMOTED"),"Promoted", IF(OR(UPPER(TRIM('01_raw_data'!Y735))="NO",UPPER(TRIM('01_raw_data'!Y735))="NOT PROMOTED"), "Not Promoted", "Check")),"Check")</f>
        <v>Not Promoted</v>
      </c>
      <c r="AA732" t="str">
        <f>IFERROR(PROPER(TRIM('01_raw_data'!Z735)), "")</f>
        <v>Master'S</v>
      </c>
      <c r="AB732" t="str">
        <f>IFERROR(PROPER(TRIM('01_raw_data'!AA735)),"")</f>
        <v>Indeed</v>
      </c>
      <c r="AC732" t="str">
        <f>IFERROR(IF(UPPER(TRIM('01_raw_data'!AB735))="HYBRID","Hybrid",IF(OR(UPPER(TRIM('01_raw_data'!AB735))="REMOTE",UPPER(TRIM('01_raw_data'!AB735))="WFH",UPPER(TRIM('01_raw_data'!AB735))="WORK FROM HOME"),"Remote",IF(OR(UPPER(TRIM('01_raw_data'!AB735))="ONSITE",UPPER(TRIM('01_raw_data'!AB735))="ON-SITE",UPPER(TRIM('01_raw_data'!AB735))="OFFICE"),"Office"))),"Check")</f>
        <v>Hybrid</v>
      </c>
      <c r="AD732" t="str">
        <f>IFERROR(VLOOKUP(UPPER(TRIM('01_raw_data'!AC735)),'09_cost_center'!$A$5:$E$19,1,FALSE), "Check")</f>
        <v>EU-CC401</v>
      </c>
      <c r="AE732" t="str">
        <f>IFERROR(IF(OR(UPPER(TRIM('01_raw_data'!AD735))="CONTRACT", UPPER(TRIM('01_raw_data'!AD735))="CONTRACTOR"), "Contract", IF(OR(PROPER(TRIM('01_raw_data'!AD735))="FTE", UPPER(TRIM('01_raw_data'!AD735))="FULL TIME", UPPER(TRIM('01_raw_data'!AD735))="FULL-TIME"), "Full Time", IF(OR(UPPER(TRIM('01_raw_data'!AD735))="INTERN", UPPER(TRIM('01_raw_data'!AD735))="INTERNSHIP"), "Intern", IF(OR(UPPER(TRIM('01_raw_data'!AD735))="PART TIME", UPPER(TRIM('01_raw_data'!AD735))="PART-TIME"), "Part Time")))), "Check")</f>
        <v>Contract</v>
      </c>
      <c r="AF732">
        <f>IFERROR(IF(AND(VALUE('01_raw_data'!AE735)&gt;=0,VALUE('01_raw_data'!AE735)&lt;=100), VALUE('01_raw_data'!AE735), "Check"), "Check")</f>
        <v>42.4</v>
      </c>
    </row>
    <row r="733" spans="1:32" x14ac:dyDescent="0.2">
      <c r="A733" t="str">
        <f>"E"&amp;TEXT(VALUE(SUBSTITUTE(UPPER(TRIM('01_raw_data'!A736)),"E","")),"0000")</f>
        <v>E0732</v>
      </c>
      <c r="B733" t="str">
        <f>IF('01_raw_data'!B736="", "", PROPER(TRIM('01_raw_data'!B736)))</f>
        <v>Linnea Nowak</v>
      </c>
      <c r="C733" t="str">
        <f>_xlfn.XLOOKUP(PROPER(TRIM('01_raw_data'!C736)),'03_lookups'!$A$4:$A$9,'03_lookups'!$B$4:$B$9,"Needs Review")</f>
        <v>Female</v>
      </c>
      <c r="D733">
        <f>VALUE('01_raw_data'!D736)</f>
        <v>39</v>
      </c>
      <c r="E733" s="17">
        <f>IF(OR('01_raw_data'!E736="", LOWER(TRIM('01_raw_data'!E736))="not available"), "Missing", '01_raw_data'!E736)</f>
        <v>31940</v>
      </c>
      <c r="F733" t="str">
        <f t="shared" si="11"/>
        <v>Valid</v>
      </c>
      <c r="G733" t="str">
        <f>_xlfn.XLOOKUP(UPPER(TRIM('01_raw_data'!F736)),'04_departments'!A736:A791,'04_departments'!C736:C791,"Needs Review")</f>
        <v>Needs Review</v>
      </c>
      <c r="H733" t="str">
        <f>_xlfn.XLOOKUP('01_clean_data'!G733, '04_departments'!$C$5:$C$60,'04_departments'!$D$5:$D$60,"Needs Review")</f>
        <v>Needs Review</v>
      </c>
      <c r="I733" t="str">
        <f>PROPER(TRIM('01_raw_data'!H736))</f>
        <v>Engineering Lead</v>
      </c>
      <c r="J733" t="str">
        <f>IFERROR(UPPER('01_raw_data'!I736), "")</f>
        <v>L3</v>
      </c>
      <c r="K733" t="str">
        <f>IFERROR(UPPER('01_raw_data'!J736), "")</f>
        <v>M057</v>
      </c>
      <c r="L733" t="str">
        <f>IFERROR(VLOOKUP(K733,'05_manager_mapping'!$A$5:$B$64,2), "Missing")</f>
        <v>Emma Karlsson</v>
      </c>
      <c r="M733" t="str">
        <f>IFERROR(_xlfn.XLOOKUP('01_raw_data'!L736,'06_location_master'!$B$5:$B$60,'06_location_master'!$C$5:$C$60), "Missing Location")</f>
        <v>Amsterdam</v>
      </c>
      <c r="N733" t="str">
        <f>IFERROR(_xlfn.XLOOKUP(M733,'06_location_master'!$C$5:$C$60,'06_location_master'!$D$5:$D$60), "Missing Country")</f>
        <v>Netherlands</v>
      </c>
      <c r="O733" t="str">
        <f>IFERROR(_xlfn.XLOOKUP(M733,'06_location_master'!$C$5:$C$60,'06_location_master'!$E$5:$E$60), "Missing State")</f>
        <v>North Holland</v>
      </c>
      <c r="P733" s="17">
        <f>IFERROR(--'01_raw_data'!O736,"Missing Date")</f>
        <v>43243</v>
      </c>
      <c r="Q733" s="17" t="str">
        <f>IF(TRIM('01_raw_data'!P736)="","", IFERROR('01_raw_data'!P736, "check"))</f>
        <v/>
      </c>
      <c r="R733" t="str">
        <f>IFERROR(IF(OR(UPPER(TRIM('01_raw_data'!Q736))="A",UPPER(TRIM('01_raw_data'!Q736)="ACTVE"),UPPER(TRIM('01_raw_data'!Q736))="ACTIVE"), "Active", IF(OR(UPPER(TRIM('01_raw_data'!Q736)="INACTIVE"),UPPER(TRIM('01_raw_data'!Q736))="INACTVE"),"Inactive",IF(OR(UPPER(TRIM('01_raw_data'!Q736))="EXITED"), "Exited", IF(OR(UPPER(TRIM('01_raw_data'!Q736))="TERMINATED"), "Terminated", IF(OR(UPPER(TRIM('01_raw_data'!Q736))="LEFT"),"Left",IF(OR(UPPER(TRIM('01_raw_data'!Q736))="RESIGNED"),"Resigned")))))),"Check")</f>
        <v>Active</v>
      </c>
      <c r="S733" s="19">
        <f>IFERROR(IF(VALUE('01_raw_data'!R736)&gt;0,VALUE('01_raw_data'!R736),"Check"),"Check")</f>
        <v>70000</v>
      </c>
      <c r="T733" s="19">
        <f>IFERROR(IF(VALUE('01_raw_data'!S736)&gt;0, VALUE('01_raw_data'!S736), "Check"), "Check")</f>
        <v>9800</v>
      </c>
      <c r="U733">
        <f>IFERROR(VLOOKUP(UPPER(TRIM('01_raw_data'!T736)),'07_performance_master'!$A$5:$B$14,2,FALSE),"Check")</f>
        <v>5</v>
      </c>
      <c r="V733">
        <f>IFERROR(IF(VALUE('01_raw_data'!U736)&gt;0,VALUE('01_raw_data'!U736),"Check"),"Check")</f>
        <v>49</v>
      </c>
      <c r="W733">
        <f>IFERROR(IF(VALUE('01_raw_data'!V736)&gt;=0, VALUE('01_raw_data'!V736), "Check"), "Check")</f>
        <v>22</v>
      </c>
      <c r="X733">
        <f>IFERROR(IF(VALUE('01_raw_data'!W736)&gt;=0, VALUE('01_raw_data'!W736),"Check"), "Check")</f>
        <v>0</v>
      </c>
      <c r="Y733">
        <f>IFERROR(IF(AND(VALUE('01_raw_data'!X736)&gt;=0, VALUE('01_raw_data'!X736)&lt;=100), VALUE('01_raw_data'!X736), "Check"), "Check")</f>
        <v>70</v>
      </c>
      <c r="Z733" t="str">
        <f>IFERROR(IF(OR(UPPER(TRIM('01_raw_data'!Y736))="YES", UPPER(TRIM('01_raw_data'!Y736))="PROMOTED"),"Promoted", IF(OR(UPPER(TRIM('01_raw_data'!Y736))="NO",UPPER(TRIM('01_raw_data'!Y736))="NOT PROMOTED"), "Not Promoted", "Check")),"Check")</f>
        <v>Not Promoted</v>
      </c>
      <c r="AA733" t="str">
        <f>IFERROR(PROPER(TRIM('01_raw_data'!Z736)), "")</f>
        <v>High School</v>
      </c>
      <c r="AB733" t="str">
        <f>IFERROR(PROPER(TRIM('01_raw_data'!AA736)),"")</f>
        <v>Employee Referral</v>
      </c>
      <c r="AC733" t="str">
        <f>IFERROR(IF(UPPER(TRIM('01_raw_data'!AB736))="HYBRID","Hybrid",IF(OR(UPPER(TRIM('01_raw_data'!AB736))="REMOTE",UPPER(TRIM('01_raw_data'!AB736))="WFH",UPPER(TRIM('01_raw_data'!AB736))="WORK FROM HOME"),"Remote",IF(OR(UPPER(TRIM('01_raw_data'!AB736))="ONSITE",UPPER(TRIM('01_raw_data'!AB736))="ON-SITE",UPPER(TRIM('01_raw_data'!AB736))="OFFICE"),"Office"))),"Check")</f>
        <v>Office</v>
      </c>
      <c r="AD733" t="str">
        <f>IFERROR(VLOOKUP(UPPER(TRIM('01_raw_data'!AC736)),'09_cost_center'!$A$5:$E$19,1,FALSE), "Check")</f>
        <v>EU-CC101</v>
      </c>
      <c r="AE733" t="str">
        <f>IFERROR(IF(OR(UPPER(TRIM('01_raw_data'!AD736))="CONTRACT", UPPER(TRIM('01_raw_data'!AD736))="CONTRACTOR"), "Contract", IF(OR(PROPER(TRIM('01_raw_data'!AD736))="FTE", UPPER(TRIM('01_raw_data'!AD736))="FULL TIME", UPPER(TRIM('01_raw_data'!AD736))="FULL-TIME"), "Full Time", IF(OR(UPPER(TRIM('01_raw_data'!AD736))="INTERN", UPPER(TRIM('01_raw_data'!AD736))="INTERNSHIP"), "Intern", IF(OR(UPPER(TRIM('01_raw_data'!AD736))="PART TIME", UPPER(TRIM('01_raw_data'!AD736))="PART-TIME"), "Part Time")))), "Check")</f>
        <v>Full Time</v>
      </c>
      <c r="AF733">
        <f>IFERROR(IF(AND(VALUE('01_raw_data'!AE736)&gt;=0,VALUE('01_raw_data'!AE736)&lt;=100), VALUE('01_raw_data'!AE736), "Check"), "Check")</f>
        <v>89.5</v>
      </c>
    </row>
    <row r="734" spans="1:32" x14ac:dyDescent="0.2">
      <c r="A734" t="str">
        <f>"E"&amp;TEXT(VALUE(SUBSTITUTE(UPPER(TRIM('01_raw_data'!A737)),"E","")),"0000")</f>
        <v>E0733</v>
      </c>
      <c r="B734" t="str">
        <f>IF('01_raw_data'!B737="", "", PROPER(TRIM('01_raw_data'!B737)))</f>
        <v>Axel O'Sullivan</v>
      </c>
      <c r="C734" t="str">
        <f>_xlfn.XLOOKUP(PROPER(TRIM('01_raw_data'!C737)),'03_lookups'!$A$4:$A$9,'03_lookups'!$B$4:$B$9,"Needs Review")</f>
        <v>Female</v>
      </c>
      <c r="D734">
        <f>VALUE('01_raw_data'!D737)</f>
        <v>25</v>
      </c>
      <c r="E734" s="17">
        <f>IF(OR('01_raw_data'!E737="", LOWER(TRIM('01_raw_data'!E737))="not available"), "Missing", '01_raw_data'!E737)</f>
        <v>37010</v>
      </c>
      <c r="F734" t="str">
        <f t="shared" si="11"/>
        <v>Valid</v>
      </c>
      <c r="G734" t="str">
        <f>_xlfn.XLOOKUP(UPPER(TRIM('01_raw_data'!F737)),'04_departments'!A737:A792,'04_departments'!C737:C792,"Needs Review")</f>
        <v>Needs Review</v>
      </c>
      <c r="H734" t="str">
        <f>_xlfn.XLOOKUP('01_clean_data'!G734, '04_departments'!$C$5:$C$60,'04_departments'!$D$5:$D$60,"Needs Review")</f>
        <v>Needs Review</v>
      </c>
      <c r="I734" t="str">
        <f>PROPER(TRIM('01_raw_data'!H737))</f>
        <v>Software Engineer</v>
      </c>
      <c r="J734" t="str">
        <f>IFERROR(UPPER('01_raw_data'!I737), "")</f>
        <v>L3</v>
      </c>
      <c r="K734" t="str">
        <f>IFERROR(UPPER('01_raw_data'!J737), "")</f>
        <v>M048</v>
      </c>
      <c r="L734" t="str">
        <f>IFERROR(VLOOKUP(K734,'05_manager_mapping'!$A$5:$B$64,2), "Missing")</f>
        <v>Jack Schmidt</v>
      </c>
      <c r="M734" t="str">
        <f>IFERROR(_xlfn.XLOOKUP('01_raw_data'!L737,'06_location_master'!$B$5:$B$60,'06_location_master'!$C$5:$C$60), "Missing Location")</f>
        <v>Dublin</v>
      </c>
      <c r="N734" t="str">
        <f>IFERROR(_xlfn.XLOOKUP(M734,'06_location_master'!$C$5:$C$60,'06_location_master'!$D$5:$D$60), "Missing Country")</f>
        <v>Ireland</v>
      </c>
      <c r="O734" t="str">
        <f>IFERROR(_xlfn.XLOOKUP(M734,'06_location_master'!$C$5:$C$60,'06_location_master'!$E$5:$E$60), "Missing State")</f>
        <v>Leinster</v>
      </c>
      <c r="P734" s="17">
        <f>IFERROR(--'01_raw_data'!O737,"Missing Date")</f>
        <v>44254</v>
      </c>
      <c r="Q734" s="17" t="str">
        <f>IF(TRIM('01_raw_data'!P737)="","", IFERROR('01_raw_data'!P737, "check"))</f>
        <v/>
      </c>
      <c r="R734" t="str">
        <f>IFERROR(IF(OR(UPPER(TRIM('01_raw_data'!Q737))="A",UPPER(TRIM('01_raw_data'!Q737)="ACTVE"),UPPER(TRIM('01_raw_data'!Q737))="ACTIVE"), "Active", IF(OR(UPPER(TRIM('01_raw_data'!Q737)="INACTIVE"),UPPER(TRIM('01_raw_data'!Q737))="INACTVE"),"Inactive",IF(OR(UPPER(TRIM('01_raw_data'!Q737))="EXITED"), "Exited", IF(OR(UPPER(TRIM('01_raw_data'!Q737))="TERMINATED"), "Terminated", IF(OR(UPPER(TRIM('01_raw_data'!Q737))="LEFT"),"Left",IF(OR(UPPER(TRIM('01_raw_data'!Q737))="RESIGNED"),"Resigned")))))),"Check")</f>
        <v>Active</v>
      </c>
      <c r="S734" s="19">
        <f>IFERROR(IF(VALUE('01_raw_data'!R737)&gt;0,VALUE('01_raw_data'!R737),"Check"),"Check")</f>
        <v>78000</v>
      </c>
      <c r="T734" s="19">
        <f>IFERROR(IF(VALUE('01_raw_data'!S737)&gt;0, VALUE('01_raw_data'!S737), "Check"), "Check")</f>
        <v>3900</v>
      </c>
      <c r="U734">
        <f>IFERROR(VLOOKUP(UPPER(TRIM('01_raw_data'!T737)),'07_performance_master'!$A$5:$B$14,2,FALSE),"Check")</f>
        <v>3</v>
      </c>
      <c r="V734">
        <f>IFERROR(IF(VALUE('01_raw_data'!U737)&gt;0,VALUE('01_raw_data'!U737),"Check"),"Check")</f>
        <v>23</v>
      </c>
      <c r="W734">
        <f>IFERROR(IF(VALUE('01_raw_data'!V737)&gt;=0, VALUE('01_raw_data'!V737), "Check"), "Check")</f>
        <v>12</v>
      </c>
      <c r="X734">
        <f>IFERROR(IF(VALUE('01_raw_data'!W737)&gt;=0, VALUE('01_raw_data'!W737),"Check"), "Check")</f>
        <v>0</v>
      </c>
      <c r="Y734">
        <f>IFERROR(IF(AND(VALUE('01_raw_data'!X737)&gt;=0, VALUE('01_raw_data'!X737)&lt;=100), VALUE('01_raw_data'!X737), "Check"), "Check")</f>
        <v>88</v>
      </c>
      <c r="Z734" t="str">
        <f>IFERROR(IF(OR(UPPER(TRIM('01_raw_data'!Y737))="YES", UPPER(TRIM('01_raw_data'!Y737))="PROMOTED"),"Promoted", IF(OR(UPPER(TRIM('01_raw_data'!Y737))="NO",UPPER(TRIM('01_raw_data'!Y737))="NOT PROMOTED"), "Not Promoted", "Check")),"Check")</f>
        <v>Not Promoted</v>
      </c>
      <c r="AA734" t="str">
        <f>IFERROR(PROPER(TRIM('01_raw_data'!Z737)), "")</f>
        <v>Master'S</v>
      </c>
      <c r="AB734" t="str">
        <f>IFERROR(PROPER(TRIM('01_raw_data'!AA737)),"")</f>
        <v>European Job Board</v>
      </c>
      <c r="AC734" t="str">
        <f>IFERROR(IF(UPPER(TRIM('01_raw_data'!AB737))="HYBRID","Hybrid",IF(OR(UPPER(TRIM('01_raw_data'!AB737))="REMOTE",UPPER(TRIM('01_raw_data'!AB737))="WFH",UPPER(TRIM('01_raw_data'!AB737))="WORK FROM HOME"),"Remote",IF(OR(UPPER(TRIM('01_raw_data'!AB737))="ONSITE",UPPER(TRIM('01_raw_data'!AB737))="ON-SITE",UPPER(TRIM('01_raw_data'!AB737))="OFFICE"),"Office"))),"Check")</f>
        <v>Office</v>
      </c>
      <c r="AD734" t="str">
        <f>IFERROR(VLOOKUP(UPPER(TRIM('01_raw_data'!AC737)),'09_cost_center'!$A$5:$E$19,1,FALSE), "Check")</f>
        <v>EU-CC101</v>
      </c>
      <c r="AE734" t="str">
        <f>IFERROR(IF(OR(UPPER(TRIM('01_raw_data'!AD737))="CONTRACT", UPPER(TRIM('01_raw_data'!AD737))="CONTRACTOR"), "Contract", IF(OR(PROPER(TRIM('01_raw_data'!AD737))="FTE", UPPER(TRIM('01_raw_data'!AD737))="FULL TIME", UPPER(TRIM('01_raw_data'!AD737))="FULL-TIME"), "Full Time", IF(OR(UPPER(TRIM('01_raw_data'!AD737))="INTERN", UPPER(TRIM('01_raw_data'!AD737))="INTERNSHIP"), "Intern", IF(OR(UPPER(TRIM('01_raw_data'!AD737))="PART TIME", UPPER(TRIM('01_raw_data'!AD737))="PART-TIME"), "Part Time")))), "Check")</f>
        <v>Full Time</v>
      </c>
      <c r="AF734">
        <f>IFERROR(IF(AND(VALUE('01_raw_data'!AE737)&gt;=0,VALUE('01_raw_data'!AE737)&lt;=100), VALUE('01_raw_data'!AE737), "Check"), "Check")</f>
        <v>73.5</v>
      </c>
    </row>
    <row r="735" spans="1:32" x14ac:dyDescent="0.2">
      <c r="A735" t="str">
        <f>"E"&amp;TEXT(VALUE(SUBSTITUTE(UPPER(TRIM('01_raw_data'!A738)),"E","")),"0000")</f>
        <v>E0734</v>
      </c>
      <c r="B735" t="str">
        <f>IF('01_raw_data'!B738="", "", PROPER(TRIM('01_raw_data'!B738)))</f>
        <v>Chloe Wilson</v>
      </c>
      <c r="C735" t="str">
        <f>_xlfn.XLOOKUP(PROPER(TRIM('01_raw_data'!C738)),'03_lookups'!$A$4:$A$9,'03_lookups'!$B$4:$B$9,"Needs Review")</f>
        <v>Male</v>
      </c>
      <c r="D735">
        <f>VALUE('01_raw_data'!D738)</f>
        <v>26</v>
      </c>
      <c r="E735" s="17">
        <f>IF(OR('01_raw_data'!E738="", LOWER(TRIM('01_raw_data'!E738))="not available"), "Missing", '01_raw_data'!E738)</f>
        <v>36471</v>
      </c>
      <c r="F735" t="str">
        <f t="shared" si="11"/>
        <v>Valid</v>
      </c>
      <c r="G735" t="str">
        <f>_xlfn.XLOOKUP(UPPER(TRIM('01_raw_data'!F738)),'04_departments'!A738:A793,'04_departments'!C738:C793,"Needs Review")</f>
        <v>Needs Review</v>
      </c>
      <c r="H735" t="str">
        <f>_xlfn.XLOOKUP('01_clean_data'!G735, '04_departments'!$C$5:$C$60,'04_departments'!$D$5:$D$60,"Needs Review")</f>
        <v>Needs Review</v>
      </c>
      <c r="I735" t="str">
        <f>PROPER(TRIM('01_raw_data'!H738))</f>
        <v>Marketing Executive</v>
      </c>
      <c r="J735" t="str">
        <f>IFERROR(UPPER('01_raw_data'!I738), "")</f>
        <v>L4</v>
      </c>
      <c r="K735" t="str">
        <f>IFERROR(UPPER('01_raw_data'!J738), "")</f>
        <v>M006</v>
      </c>
      <c r="L735" t="str">
        <f>IFERROR(VLOOKUP(K735,'05_manager_mapping'!$A$5:$B$64,2), "Missing")</f>
        <v>Aleksander Fischer</v>
      </c>
      <c r="M735" t="str">
        <f>IFERROR(_xlfn.XLOOKUP('01_raw_data'!L738,'06_location_master'!$B$5:$B$60,'06_location_master'!$C$5:$C$60), "Missing Location")</f>
        <v>Berlin</v>
      </c>
      <c r="N735" t="str">
        <f>IFERROR(_xlfn.XLOOKUP(M735,'06_location_master'!$C$5:$C$60,'06_location_master'!$D$5:$D$60), "Missing Country")</f>
        <v>Germany</v>
      </c>
      <c r="O735" t="str">
        <f>IFERROR(_xlfn.XLOOKUP(M735,'06_location_master'!$C$5:$C$60,'06_location_master'!$E$5:$E$60), "Missing State")</f>
        <v>Berlin</v>
      </c>
      <c r="P735" s="17">
        <f>IFERROR(--'01_raw_data'!O738,"Missing Date")</f>
        <v>45233</v>
      </c>
      <c r="Q735" s="17" t="str">
        <f>IF(TRIM('01_raw_data'!P738)="","", IFERROR('01_raw_data'!P738, "check"))</f>
        <v/>
      </c>
      <c r="R735" t="str">
        <f>IFERROR(IF(OR(UPPER(TRIM('01_raw_data'!Q738))="A",UPPER(TRIM('01_raw_data'!Q738)="ACTVE"),UPPER(TRIM('01_raw_data'!Q738))="ACTIVE"), "Active", IF(OR(UPPER(TRIM('01_raw_data'!Q738)="INACTIVE"),UPPER(TRIM('01_raw_data'!Q738))="INACTVE"),"Inactive",IF(OR(UPPER(TRIM('01_raw_data'!Q738))="EXITED"), "Exited", IF(OR(UPPER(TRIM('01_raw_data'!Q738))="TERMINATED"), "Terminated", IF(OR(UPPER(TRIM('01_raw_data'!Q738))="LEFT"),"Left",IF(OR(UPPER(TRIM('01_raw_data'!Q738))="RESIGNED"),"Resigned")))))),"Check")</f>
        <v>Active</v>
      </c>
      <c r="S735" s="19">
        <f>IFERROR(IF(VALUE('01_raw_data'!R738)&gt;0,VALUE('01_raw_data'!R738),"Check"),"Check")</f>
        <v>110000</v>
      </c>
      <c r="T735" s="19" t="str">
        <f>IFERROR(IF(VALUE('01_raw_data'!S738)&gt;0, VALUE('01_raw_data'!S738), "Check"), "Check")</f>
        <v>Check</v>
      </c>
      <c r="U735">
        <f>IFERROR(VLOOKUP(UPPER(TRIM('01_raw_data'!T738)),'07_performance_master'!$A$5:$B$14,2,FALSE),"Check")</f>
        <v>3</v>
      </c>
      <c r="V735">
        <f>IFERROR(IF(VALUE('01_raw_data'!U738)&gt;0,VALUE('01_raw_data'!U738),"Check"),"Check")</f>
        <v>19</v>
      </c>
      <c r="W735">
        <f>IFERROR(IF(VALUE('01_raw_data'!V738)&gt;=0, VALUE('01_raw_data'!V738), "Check"), "Check")</f>
        <v>4</v>
      </c>
      <c r="X735">
        <f>IFERROR(IF(VALUE('01_raw_data'!W738)&gt;=0, VALUE('01_raw_data'!W738),"Check"), "Check")</f>
        <v>13</v>
      </c>
      <c r="Y735">
        <f>IFERROR(IF(AND(VALUE('01_raw_data'!X738)&gt;=0, VALUE('01_raw_data'!X738)&lt;=100), VALUE('01_raw_data'!X738), "Check"), "Check")</f>
        <v>81</v>
      </c>
      <c r="Z735" t="str">
        <f>IFERROR(IF(OR(UPPER(TRIM('01_raw_data'!Y738))="YES", UPPER(TRIM('01_raw_data'!Y738))="PROMOTED"),"Promoted", IF(OR(UPPER(TRIM('01_raw_data'!Y738))="NO",UPPER(TRIM('01_raw_data'!Y738))="NOT PROMOTED"), "Not Promoted", "Check")),"Check")</f>
        <v>Not Promoted</v>
      </c>
      <c r="AA735" t="str">
        <f>IFERROR(PROPER(TRIM('01_raw_data'!Z738)), "")</f>
        <v>Master'S</v>
      </c>
      <c r="AB735" t="str">
        <f>IFERROR(PROPER(TRIM('01_raw_data'!AA738)),"")</f>
        <v>European Job Board</v>
      </c>
      <c r="AC735" t="str">
        <f>IFERROR(IF(UPPER(TRIM('01_raw_data'!AB738))="HYBRID","Hybrid",IF(OR(UPPER(TRIM('01_raw_data'!AB738))="REMOTE",UPPER(TRIM('01_raw_data'!AB738))="WFH",UPPER(TRIM('01_raw_data'!AB738))="WORK FROM HOME"),"Remote",IF(OR(UPPER(TRIM('01_raw_data'!AB738))="ONSITE",UPPER(TRIM('01_raw_data'!AB738))="ON-SITE",UPPER(TRIM('01_raw_data'!AB738))="OFFICE"),"Office"))),"Check")</f>
        <v>Hybrid</v>
      </c>
      <c r="AD735" t="str">
        <f>IFERROR(VLOOKUP(UPPER(TRIM('01_raw_data'!AC738)),'09_cost_center'!$A$5:$E$19,1,FALSE), "Check")</f>
        <v>EU-CC203</v>
      </c>
      <c r="AE735" t="str">
        <f>IFERROR(IF(OR(UPPER(TRIM('01_raw_data'!AD738))="CONTRACT", UPPER(TRIM('01_raw_data'!AD738))="CONTRACTOR"), "Contract", IF(OR(PROPER(TRIM('01_raw_data'!AD738))="FTE", UPPER(TRIM('01_raw_data'!AD738))="FULL TIME", UPPER(TRIM('01_raw_data'!AD738))="FULL-TIME"), "Full Time", IF(OR(UPPER(TRIM('01_raw_data'!AD738))="INTERN", UPPER(TRIM('01_raw_data'!AD738))="INTERNSHIP"), "Intern", IF(OR(UPPER(TRIM('01_raw_data'!AD738))="PART TIME", UPPER(TRIM('01_raw_data'!AD738))="PART-TIME"), "Part Time")))), "Check")</f>
        <v>Full Time</v>
      </c>
      <c r="AF735">
        <f>IFERROR(IF(AND(VALUE('01_raw_data'!AE738)&gt;=0,VALUE('01_raw_data'!AE738)&lt;=100), VALUE('01_raw_data'!AE738), "Check"), "Check")</f>
        <v>63.6</v>
      </c>
    </row>
    <row r="736" spans="1:32" x14ac:dyDescent="0.2">
      <c r="A736" t="str">
        <f>"E"&amp;TEXT(VALUE(SUBSTITUTE(UPPER(TRIM('01_raw_data'!A739)),"E","")),"0000")</f>
        <v>E0735</v>
      </c>
      <c r="B736" t="str">
        <f>IF('01_raw_data'!B739="", "", PROPER(TRIM('01_raw_data'!B739)))</f>
        <v>Ines Ferrari</v>
      </c>
      <c r="C736" t="str">
        <f>_xlfn.XLOOKUP(PROPER(TRIM('01_raw_data'!C739)),'03_lookups'!$A$4:$A$9,'03_lookups'!$B$4:$B$9,"Needs Review")</f>
        <v>Male</v>
      </c>
      <c r="D736">
        <f>VALUE('01_raw_data'!D739)</f>
        <v>60</v>
      </c>
      <c r="E736" s="17">
        <f>IF(OR('01_raw_data'!E739="", LOWER(TRIM('01_raw_data'!E739))="not available"), "Missing", '01_raw_data'!E739)</f>
        <v>24141</v>
      </c>
      <c r="F736" t="str">
        <f t="shared" si="11"/>
        <v>Valid</v>
      </c>
      <c r="G736" t="str">
        <f>_xlfn.XLOOKUP(UPPER(TRIM('01_raw_data'!F739)),'04_departments'!A739:A794,'04_departments'!C739:C794,"Needs Review")</f>
        <v>Needs Review</v>
      </c>
      <c r="H736" t="str">
        <f>_xlfn.XLOOKUP('01_clean_data'!G736, '04_departments'!$C$5:$C$60,'04_departments'!$D$5:$D$60,"Needs Review")</f>
        <v>Needs Review</v>
      </c>
      <c r="I736" t="str">
        <f>PROPER(TRIM('01_raw_data'!H739))</f>
        <v>Data Analyst</v>
      </c>
      <c r="J736" t="str">
        <f>IFERROR(UPPER('01_raw_data'!I739), "")</f>
        <v>L3</v>
      </c>
      <c r="K736" t="str">
        <f>IFERROR(UPPER('01_raw_data'!J739), "")</f>
        <v>M058</v>
      </c>
      <c r="L736" t="str">
        <f>IFERROR(VLOOKUP(K736,'05_manager_mapping'!$A$5:$B$64,2), "Missing")</f>
        <v>Lukas Esposito</v>
      </c>
      <c r="M736" t="str">
        <f>IFERROR(_xlfn.XLOOKUP('01_raw_data'!L739,'06_location_master'!$B$5:$B$60,'06_location_master'!$C$5:$C$60), "Missing Location")</f>
        <v>Milan</v>
      </c>
      <c r="N736" t="str">
        <f>IFERROR(_xlfn.XLOOKUP(M736,'06_location_master'!$C$5:$C$60,'06_location_master'!$D$5:$D$60), "Missing Country")</f>
        <v>Italy</v>
      </c>
      <c r="O736" t="str">
        <f>IFERROR(_xlfn.XLOOKUP(M736,'06_location_master'!$C$5:$C$60,'06_location_master'!$E$5:$E$60), "Missing State")</f>
        <v>Lombardy</v>
      </c>
      <c r="P736" s="17">
        <f>IFERROR(--'01_raw_data'!O739,"Missing Date")</f>
        <v>43034</v>
      </c>
      <c r="Q736" s="17" t="str">
        <f>IF(TRIM('01_raw_data'!P739)="","", IFERROR('01_raw_data'!P739, "check"))</f>
        <v/>
      </c>
      <c r="R736" t="str">
        <f>IFERROR(IF(OR(UPPER(TRIM('01_raw_data'!Q739))="A",UPPER(TRIM('01_raw_data'!Q739)="ACTVE"),UPPER(TRIM('01_raw_data'!Q739))="ACTIVE"), "Active", IF(OR(UPPER(TRIM('01_raw_data'!Q739)="INACTIVE"),UPPER(TRIM('01_raw_data'!Q739))="INACTVE"),"Inactive",IF(OR(UPPER(TRIM('01_raw_data'!Q739))="EXITED"), "Exited", IF(OR(UPPER(TRIM('01_raw_data'!Q739))="TERMINATED"), "Terminated", IF(OR(UPPER(TRIM('01_raw_data'!Q739))="LEFT"),"Left",IF(OR(UPPER(TRIM('01_raw_data'!Q739))="RESIGNED"),"Resigned")))))),"Check")</f>
        <v>Active</v>
      </c>
      <c r="S736" s="19">
        <f>IFERROR(IF(VALUE('01_raw_data'!R739)&gt;0,VALUE('01_raw_data'!R739),"Check"),"Check")</f>
        <v>80000</v>
      </c>
      <c r="T736" s="19">
        <f>IFERROR(IF(VALUE('01_raw_data'!S739)&gt;0, VALUE('01_raw_data'!S739), "Check"), "Check")</f>
        <v>11200</v>
      </c>
      <c r="U736">
        <f>IFERROR(VLOOKUP(UPPER(TRIM('01_raw_data'!T739)),'07_performance_master'!$A$5:$B$14,2,FALSE),"Check")</f>
        <v>5</v>
      </c>
      <c r="V736">
        <f>IFERROR(IF(VALUE('01_raw_data'!U739)&gt;0,VALUE('01_raw_data'!U739),"Check"),"Check")</f>
        <v>27</v>
      </c>
      <c r="W736">
        <f>IFERROR(IF(VALUE('01_raw_data'!V739)&gt;=0, VALUE('01_raw_data'!V739), "Check"), "Check")</f>
        <v>20</v>
      </c>
      <c r="X736">
        <f>IFERROR(IF(VALUE('01_raw_data'!W739)&gt;=0, VALUE('01_raw_data'!W739),"Check"), "Check")</f>
        <v>5</v>
      </c>
      <c r="Y736">
        <f>IFERROR(IF(AND(VALUE('01_raw_data'!X739)&gt;=0, VALUE('01_raw_data'!X739)&lt;=100), VALUE('01_raw_data'!X739), "Check"), "Check")</f>
        <v>75</v>
      </c>
      <c r="Z736" t="str">
        <f>IFERROR(IF(OR(UPPER(TRIM('01_raw_data'!Y739))="YES", UPPER(TRIM('01_raw_data'!Y739))="PROMOTED"),"Promoted", IF(OR(UPPER(TRIM('01_raw_data'!Y739))="NO",UPPER(TRIM('01_raw_data'!Y739))="NOT PROMOTED"), "Not Promoted", "Check")),"Check")</f>
        <v>Not Promoted</v>
      </c>
      <c r="AA736" t="str">
        <f>IFERROR(PROPER(TRIM('01_raw_data'!Z739)), "")</f>
        <v>Master'S</v>
      </c>
      <c r="AB736" t="str">
        <f>IFERROR(PROPER(TRIM('01_raw_data'!AA739)),"")</f>
        <v>Linkedin</v>
      </c>
      <c r="AC736" t="str">
        <f>IFERROR(IF(UPPER(TRIM('01_raw_data'!AB739))="HYBRID","Hybrid",IF(OR(UPPER(TRIM('01_raw_data'!AB739))="REMOTE",UPPER(TRIM('01_raw_data'!AB739))="WFH",UPPER(TRIM('01_raw_data'!AB739))="WORK FROM HOME"),"Remote",IF(OR(UPPER(TRIM('01_raw_data'!AB739))="ONSITE",UPPER(TRIM('01_raw_data'!AB739))="ON-SITE",UPPER(TRIM('01_raw_data'!AB739))="OFFICE"),"Office"))),"Check")</f>
        <v>Hybrid</v>
      </c>
      <c r="AD736" t="str">
        <f>IFERROR(VLOOKUP(UPPER(TRIM('01_raw_data'!AC739)),'09_cost_center'!$A$5:$E$19,1,FALSE), "Check")</f>
        <v>EU-CC103</v>
      </c>
      <c r="AE736" t="str">
        <f>IFERROR(IF(OR(UPPER(TRIM('01_raw_data'!AD739))="CONTRACT", UPPER(TRIM('01_raw_data'!AD739))="CONTRACTOR"), "Contract", IF(OR(PROPER(TRIM('01_raw_data'!AD739))="FTE", UPPER(TRIM('01_raw_data'!AD739))="FULL TIME", UPPER(TRIM('01_raw_data'!AD739))="FULL-TIME"), "Full Time", IF(OR(UPPER(TRIM('01_raw_data'!AD739))="INTERN", UPPER(TRIM('01_raw_data'!AD739))="INTERNSHIP"), "Intern", IF(OR(UPPER(TRIM('01_raw_data'!AD739))="PART TIME", UPPER(TRIM('01_raw_data'!AD739))="PART-TIME"), "Part Time")))), "Check")</f>
        <v>Full Time</v>
      </c>
      <c r="AF736">
        <f>IFERROR(IF(AND(VALUE('01_raw_data'!AE739)&gt;=0,VALUE('01_raw_data'!AE739)&lt;=100), VALUE('01_raw_data'!AE739), "Check"), "Check")</f>
        <v>85.5</v>
      </c>
    </row>
    <row r="737" spans="1:32" x14ac:dyDescent="0.2">
      <c r="A737" t="str">
        <f>"E"&amp;TEXT(VALUE(SUBSTITUTE(UPPER(TRIM('01_raw_data'!A740)),"E","")),"0000")</f>
        <v>E0736</v>
      </c>
      <c r="B737" t="str">
        <f>IF('01_raw_data'!B740="", "", PROPER(TRIM('01_raw_data'!B740)))</f>
        <v>Zofia Fernandes</v>
      </c>
      <c r="C737" t="str">
        <f>_xlfn.XLOOKUP(PROPER(TRIM('01_raw_data'!C740)),'03_lookups'!$A$4:$A$9,'03_lookups'!$B$4:$B$9,"Needs Review")</f>
        <v>Female</v>
      </c>
      <c r="D737">
        <f>VALUE('01_raw_data'!D740)</f>
        <v>61</v>
      </c>
      <c r="E737" s="17">
        <f>IF(OR('01_raw_data'!E740="", LOWER(TRIM('01_raw_data'!E740))="not available"), "Missing", '01_raw_data'!E740)</f>
        <v>23701</v>
      </c>
      <c r="F737" t="str">
        <f t="shared" si="11"/>
        <v>Valid</v>
      </c>
      <c r="G737" t="str">
        <f>_xlfn.XLOOKUP(UPPER(TRIM('01_raw_data'!F740)),'04_departments'!A740:A795,'04_departments'!C740:C795,"Needs Review")</f>
        <v>Needs Review</v>
      </c>
      <c r="H737" t="str">
        <f>_xlfn.XLOOKUP('01_clean_data'!G737, '04_departments'!$C$5:$C$60,'04_departments'!$D$5:$D$60,"Needs Review")</f>
        <v>Needs Review</v>
      </c>
      <c r="I737" t="str">
        <f>PROPER(TRIM('01_raw_data'!H740))</f>
        <v>Product Owner</v>
      </c>
      <c r="J737" t="str">
        <f>IFERROR(UPPER('01_raw_data'!I740), "")</f>
        <v>L2</v>
      </c>
      <c r="K737" t="str">
        <f>IFERROR(UPPER('01_raw_data'!J740), "")</f>
        <v>M031</v>
      </c>
      <c r="L737" t="str">
        <f>IFERROR(VLOOKUP(K737,'05_manager_mapping'!$A$5:$B$64,2), "Missing")</f>
        <v>Felix Pereira</v>
      </c>
      <c r="M737" t="str">
        <f>IFERROR(_xlfn.XLOOKUP('01_raw_data'!L740,'06_location_master'!$B$5:$B$60,'06_location_master'!$C$5:$C$60), "Missing Location")</f>
        <v>Berlin</v>
      </c>
      <c r="N737" t="str">
        <f>IFERROR(_xlfn.XLOOKUP(M737,'06_location_master'!$C$5:$C$60,'06_location_master'!$D$5:$D$60), "Missing Country")</f>
        <v>Germany</v>
      </c>
      <c r="O737" t="str">
        <f>IFERROR(_xlfn.XLOOKUP(M737,'06_location_master'!$C$5:$C$60,'06_location_master'!$E$5:$E$60), "Missing State")</f>
        <v>Berlin</v>
      </c>
      <c r="P737" s="17">
        <f>IFERROR(--'01_raw_data'!O740,"Missing Date")</f>
        <v>46003</v>
      </c>
      <c r="Q737" s="17" t="str">
        <f>IF(TRIM('01_raw_data'!P740)="","", IFERROR('01_raw_data'!P740, "check"))</f>
        <v/>
      </c>
      <c r="R737" t="str">
        <f>IFERROR(IF(OR(UPPER(TRIM('01_raw_data'!Q740))="A",UPPER(TRIM('01_raw_data'!Q740)="ACTVE"),UPPER(TRIM('01_raw_data'!Q740))="ACTIVE"), "Active", IF(OR(UPPER(TRIM('01_raw_data'!Q740)="INACTIVE"),UPPER(TRIM('01_raw_data'!Q740))="INACTVE"),"Inactive",IF(OR(UPPER(TRIM('01_raw_data'!Q740))="EXITED"), "Exited", IF(OR(UPPER(TRIM('01_raw_data'!Q740))="TERMINATED"), "Terminated", IF(OR(UPPER(TRIM('01_raw_data'!Q740))="LEFT"),"Left",IF(OR(UPPER(TRIM('01_raw_data'!Q740))="RESIGNED"),"Resigned")))))),"Check")</f>
        <v>Active</v>
      </c>
      <c r="S737" s="19">
        <f>IFERROR(IF(VALUE('01_raw_data'!R740)&gt;0,VALUE('01_raw_data'!R740),"Check"),"Check")</f>
        <v>58000</v>
      </c>
      <c r="T737" s="19">
        <f>IFERROR(IF(VALUE('01_raw_data'!S740)&gt;0, VALUE('01_raw_data'!S740), "Check"), "Check")</f>
        <v>5200</v>
      </c>
      <c r="U737">
        <f>IFERROR(VLOOKUP(UPPER(TRIM('01_raw_data'!T740)),'07_performance_master'!$A$5:$B$14,2,FALSE),"Check")</f>
        <v>4</v>
      </c>
      <c r="V737">
        <f>IFERROR(IF(VALUE('01_raw_data'!U740)&gt;0,VALUE('01_raw_data'!U740),"Check"),"Check")</f>
        <v>25</v>
      </c>
      <c r="W737">
        <f>IFERROR(IF(VALUE('01_raw_data'!V740)&gt;=0, VALUE('01_raw_data'!V740), "Check"), "Check")</f>
        <v>29</v>
      </c>
      <c r="X737">
        <f>IFERROR(IF(VALUE('01_raw_data'!W740)&gt;=0, VALUE('01_raw_data'!W740),"Check"), "Check")</f>
        <v>18</v>
      </c>
      <c r="Y737">
        <f>IFERROR(IF(AND(VALUE('01_raw_data'!X740)&gt;=0, VALUE('01_raw_data'!X740)&lt;=100), VALUE('01_raw_data'!X740), "Check"), "Check")</f>
        <v>81</v>
      </c>
      <c r="Z737" t="str">
        <f>IFERROR(IF(OR(UPPER(TRIM('01_raw_data'!Y740))="YES", UPPER(TRIM('01_raw_data'!Y740))="PROMOTED"),"Promoted", IF(OR(UPPER(TRIM('01_raw_data'!Y740))="NO",UPPER(TRIM('01_raw_data'!Y740))="NOT PROMOTED"), "Not Promoted", "Check")),"Check")</f>
        <v>Not Promoted</v>
      </c>
      <c r="AA737" t="str">
        <f>IFERROR(PROPER(TRIM('01_raw_data'!Z740)), "")</f>
        <v>Bachelor'S</v>
      </c>
      <c r="AB737" t="str">
        <f>IFERROR(PROPER(TRIM('01_raw_data'!AA740)),"")</f>
        <v>Company Careers Page</v>
      </c>
      <c r="AC737" t="str">
        <f>IFERROR(IF(UPPER(TRIM('01_raw_data'!AB740))="HYBRID","Hybrid",IF(OR(UPPER(TRIM('01_raw_data'!AB740))="REMOTE",UPPER(TRIM('01_raw_data'!AB740))="WFH",UPPER(TRIM('01_raw_data'!AB740))="WORK FROM HOME"),"Remote",IF(OR(UPPER(TRIM('01_raw_data'!AB740))="ONSITE",UPPER(TRIM('01_raw_data'!AB740))="ON-SITE",UPPER(TRIM('01_raw_data'!AB740))="OFFICE"),"Office"))),"Check")</f>
        <v>Office</v>
      </c>
      <c r="AD737" t="str">
        <f>IFERROR(VLOOKUP(UPPER(TRIM('01_raw_data'!AC740)),'09_cost_center'!$A$5:$E$19,1,FALSE), "Check")</f>
        <v>EU-CC102</v>
      </c>
      <c r="AE737" t="str">
        <f>IFERROR(IF(OR(UPPER(TRIM('01_raw_data'!AD740))="CONTRACT", UPPER(TRIM('01_raw_data'!AD740))="CONTRACTOR"), "Contract", IF(OR(PROPER(TRIM('01_raw_data'!AD740))="FTE", UPPER(TRIM('01_raw_data'!AD740))="FULL TIME", UPPER(TRIM('01_raw_data'!AD740))="FULL-TIME"), "Full Time", IF(OR(UPPER(TRIM('01_raw_data'!AD740))="INTERN", UPPER(TRIM('01_raw_data'!AD740))="INTERNSHIP"), "Intern", IF(OR(UPPER(TRIM('01_raw_data'!AD740))="PART TIME", UPPER(TRIM('01_raw_data'!AD740))="PART-TIME"), "Part Time")))), "Check")</f>
        <v>Full Time</v>
      </c>
      <c r="AF737">
        <f>IFERROR(IF(AND(VALUE('01_raw_data'!AE740)&gt;=0,VALUE('01_raw_data'!AE740)&lt;=100), VALUE('01_raw_data'!AE740), "Check"), "Check")</f>
        <v>71.599999999999994</v>
      </c>
    </row>
    <row r="738" spans="1:32" x14ac:dyDescent="0.2">
      <c r="A738" t="str">
        <f>"E"&amp;TEXT(VALUE(SUBSTITUTE(UPPER(TRIM('01_raw_data'!A741)),"E","")),"0000")</f>
        <v>E0737</v>
      </c>
      <c r="B738" t="str">
        <f>IF('01_raw_data'!B741="", "", PROPER(TRIM('01_raw_data'!B741)))</f>
        <v>Arthur Larsson</v>
      </c>
      <c r="C738" t="str">
        <f>_xlfn.XLOOKUP(PROPER(TRIM('01_raw_data'!C741)),'03_lookups'!$A$4:$A$9,'03_lookups'!$B$4:$B$9,"Needs Review")</f>
        <v>Female</v>
      </c>
      <c r="D738">
        <f>VALUE('01_raw_data'!D741)</f>
        <v>38</v>
      </c>
      <c r="E738" s="17">
        <f>IF(OR('01_raw_data'!E741="", LOWER(TRIM('01_raw_data'!E741))="not available"), "Missing", '01_raw_data'!E741)</f>
        <v>32155</v>
      </c>
      <c r="F738" t="str">
        <f t="shared" si="11"/>
        <v>Valid</v>
      </c>
      <c r="G738" t="str">
        <f>_xlfn.XLOOKUP(UPPER(TRIM('01_raw_data'!F741)),'04_departments'!A741:A796,'04_departments'!C741:C796,"Needs Review")</f>
        <v>Needs Review</v>
      </c>
      <c r="H738" t="str">
        <f>_xlfn.XLOOKUP('01_clean_data'!G738, '04_departments'!$C$5:$C$60,'04_departments'!$D$5:$D$60,"Needs Review")</f>
        <v>Needs Review</v>
      </c>
      <c r="I738" t="str">
        <f>PROPER(TRIM('01_raw_data'!H741))</f>
        <v>Sourcing Specialist</v>
      </c>
      <c r="J738" t="str">
        <f>IFERROR(UPPER('01_raw_data'!I741), "")</f>
        <v>L3</v>
      </c>
      <c r="K738" t="str">
        <f>IFERROR(UPPER('01_raw_data'!J741), "")</f>
        <v>M013</v>
      </c>
      <c r="L738" t="str">
        <f>IFERROR(VLOOKUP(K738,'05_manager_mapping'!$A$5:$B$64,2), "Missing")</f>
        <v>Ebba Kelly</v>
      </c>
      <c r="M738" t="str">
        <f>IFERROR(_xlfn.XLOOKUP('01_raw_data'!L741,'06_location_master'!$B$5:$B$60,'06_location_master'!$C$5:$C$60), "Missing Location")</f>
        <v>Hamburg</v>
      </c>
      <c r="N738" t="str">
        <f>IFERROR(_xlfn.XLOOKUP(M738,'06_location_master'!$C$5:$C$60,'06_location_master'!$D$5:$D$60), "Missing Country")</f>
        <v>Germany</v>
      </c>
      <c r="O738" t="str">
        <f>IFERROR(_xlfn.XLOOKUP(M738,'06_location_master'!$C$5:$C$60,'06_location_master'!$E$5:$E$60), "Missing State")</f>
        <v>Hamburg</v>
      </c>
      <c r="P738" s="17">
        <f>IFERROR(--'01_raw_data'!O741,"Missing Date")</f>
        <v>43797</v>
      </c>
      <c r="Q738" s="17" t="str">
        <f>IF(TRIM('01_raw_data'!P741)="","", IFERROR('01_raw_data'!P741, "check"))</f>
        <v/>
      </c>
      <c r="R738" t="str">
        <f>IFERROR(IF(OR(UPPER(TRIM('01_raw_data'!Q741))="A",UPPER(TRIM('01_raw_data'!Q741)="ACTVE"),UPPER(TRIM('01_raw_data'!Q741))="ACTIVE"), "Active", IF(OR(UPPER(TRIM('01_raw_data'!Q741)="INACTIVE"),UPPER(TRIM('01_raw_data'!Q741))="INACTVE"),"Inactive",IF(OR(UPPER(TRIM('01_raw_data'!Q741))="EXITED"), "Exited", IF(OR(UPPER(TRIM('01_raw_data'!Q741))="TERMINATED"), "Terminated", IF(OR(UPPER(TRIM('01_raw_data'!Q741))="LEFT"),"Left",IF(OR(UPPER(TRIM('01_raw_data'!Q741))="RESIGNED"),"Resigned")))))),"Check")</f>
        <v>Active</v>
      </c>
      <c r="S738" s="19">
        <f>IFERROR(IF(VALUE('01_raw_data'!R741)&gt;0,VALUE('01_raw_data'!R741),"Check"),"Check")</f>
        <v>87000</v>
      </c>
      <c r="T738" s="19">
        <f>IFERROR(IF(VALUE('01_raw_data'!S741)&gt;0, VALUE('01_raw_data'!S741), "Check"), "Check")</f>
        <v>4400</v>
      </c>
      <c r="U738">
        <f>IFERROR(VLOOKUP(UPPER(TRIM('01_raw_data'!T741)),'07_performance_master'!$A$5:$B$14,2,FALSE),"Check")</f>
        <v>3</v>
      </c>
      <c r="V738">
        <f>IFERROR(IF(VALUE('01_raw_data'!U741)&gt;0,VALUE('01_raw_data'!U741),"Check"),"Check")</f>
        <v>22</v>
      </c>
      <c r="W738">
        <f>IFERROR(IF(VALUE('01_raw_data'!V741)&gt;=0, VALUE('01_raw_data'!V741), "Check"), "Check")</f>
        <v>17</v>
      </c>
      <c r="X738">
        <f>IFERROR(IF(VALUE('01_raw_data'!W741)&gt;=0, VALUE('01_raw_data'!W741),"Check"), "Check")</f>
        <v>20</v>
      </c>
      <c r="Y738">
        <f>IFERROR(IF(AND(VALUE('01_raw_data'!X741)&gt;=0, VALUE('01_raw_data'!X741)&lt;=100), VALUE('01_raw_data'!X741), "Check"), "Check")</f>
        <v>37</v>
      </c>
      <c r="Z738" t="str">
        <f>IFERROR(IF(OR(UPPER(TRIM('01_raw_data'!Y741))="YES", UPPER(TRIM('01_raw_data'!Y741))="PROMOTED"),"Promoted", IF(OR(UPPER(TRIM('01_raw_data'!Y741))="NO",UPPER(TRIM('01_raw_data'!Y741))="NOT PROMOTED"), "Not Promoted", "Check")),"Check")</f>
        <v>Not Promoted</v>
      </c>
      <c r="AA738" t="str">
        <f>IFERROR(PROPER(TRIM('01_raw_data'!Z741)), "")</f>
        <v>Master'S</v>
      </c>
      <c r="AB738" t="str">
        <f>IFERROR(PROPER(TRIM('01_raw_data'!AA741)),"")</f>
        <v>Company Careers Page</v>
      </c>
      <c r="AC738" t="str">
        <f>IFERROR(IF(UPPER(TRIM('01_raw_data'!AB741))="HYBRID","Hybrid",IF(OR(UPPER(TRIM('01_raw_data'!AB741))="REMOTE",UPPER(TRIM('01_raw_data'!AB741))="WFH",UPPER(TRIM('01_raw_data'!AB741))="WORK FROM HOME"),"Remote",IF(OR(UPPER(TRIM('01_raw_data'!AB741))="ONSITE",UPPER(TRIM('01_raw_data'!AB741))="ON-SITE",UPPER(TRIM('01_raw_data'!AB741))="OFFICE"),"Office"))),"Check")</f>
        <v>Hybrid</v>
      </c>
      <c r="AD738" t="str">
        <f>IFERROR(VLOOKUP(UPPER(TRIM('01_raw_data'!AC741)),'09_cost_center'!$A$5:$E$19,1,FALSE), "Check")</f>
        <v>EU-CC402</v>
      </c>
      <c r="AE738" t="str">
        <f>IFERROR(IF(OR(UPPER(TRIM('01_raw_data'!AD741))="CONTRACT", UPPER(TRIM('01_raw_data'!AD741))="CONTRACTOR"), "Contract", IF(OR(PROPER(TRIM('01_raw_data'!AD741))="FTE", UPPER(TRIM('01_raw_data'!AD741))="FULL TIME", UPPER(TRIM('01_raw_data'!AD741))="FULL-TIME"), "Full Time", IF(OR(UPPER(TRIM('01_raw_data'!AD741))="INTERN", UPPER(TRIM('01_raw_data'!AD741))="INTERNSHIP"), "Intern", IF(OR(UPPER(TRIM('01_raw_data'!AD741))="PART TIME", UPPER(TRIM('01_raw_data'!AD741))="PART-TIME"), "Part Time")))), "Check")</f>
        <v>Full Time</v>
      </c>
      <c r="AF738" t="str">
        <f>IFERROR(IF(AND(VALUE('01_raw_data'!AE741)&gt;=0,VALUE('01_raw_data'!AE741)&lt;=100), VALUE('01_raw_data'!AE741), "Check"), "Check")</f>
        <v>Check</v>
      </c>
    </row>
    <row r="739" spans="1:32" x14ac:dyDescent="0.2">
      <c r="A739" t="str">
        <f>"E"&amp;TEXT(VALUE(SUBSTITUTE(UPPER(TRIM('01_raw_data'!A742)),"E","")),"0000")</f>
        <v>E0738</v>
      </c>
      <c r="B739" t="str">
        <f>IF('01_raw_data'!B742="", "", PROPER(TRIM('01_raw_data'!B742)))</f>
        <v>Zofia Muller</v>
      </c>
      <c r="C739" t="str">
        <f>_xlfn.XLOOKUP(PROPER(TRIM('01_raw_data'!C742)),'03_lookups'!$A$4:$A$9,'03_lookups'!$B$4:$B$9,"Needs Review")</f>
        <v>Male</v>
      </c>
      <c r="D739">
        <f>VALUE('01_raw_data'!D742)</f>
        <v>47</v>
      </c>
      <c r="E739" s="17">
        <f>IF(OR('01_raw_data'!E742="", LOWER(TRIM('01_raw_data'!E742))="not available"), "Missing", '01_raw_data'!E742)</f>
        <v>28939</v>
      </c>
      <c r="F739" t="str">
        <f t="shared" si="11"/>
        <v>Valid</v>
      </c>
      <c r="G739" t="str">
        <f>_xlfn.XLOOKUP(UPPER(TRIM('01_raw_data'!F742)),'04_departments'!A742:A797,'04_departments'!C742:C797,"Needs Review")</f>
        <v>Needs Review</v>
      </c>
      <c r="H739" t="str">
        <f>_xlfn.XLOOKUP('01_clean_data'!G739, '04_departments'!$C$5:$C$60,'04_departments'!$D$5:$D$60,"Needs Review")</f>
        <v>Needs Review</v>
      </c>
      <c r="I739" t="str">
        <f>PROPER(TRIM('01_raw_data'!H742))</f>
        <v>Product Analyst</v>
      </c>
      <c r="J739" t="str">
        <f>IFERROR(UPPER('01_raw_data'!I742), "")</f>
        <v>L2</v>
      </c>
      <c r="K739" t="str">
        <f>IFERROR(UPPER('01_raw_data'!J742), "")</f>
        <v>M002</v>
      </c>
      <c r="L739" t="str">
        <f>IFERROR(VLOOKUP(K739,'05_manager_mapping'!$A$5:$B$64,2), "Missing")</f>
        <v>Finn Larsson</v>
      </c>
      <c r="M739" t="str">
        <f>IFERROR(_xlfn.XLOOKUP('01_raw_data'!L742,'06_location_master'!$B$5:$B$60,'06_location_master'!$C$5:$C$60), "Missing Location")</f>
        <v>Rotterdam</v>
      </c>
      <c r="N739" t="str">
        <f>IFERROR(_xlfn.XLOOKUP(M739,'06_location_master'!$C$5:$C$60,'06_location_master'!$D$5:$D$60), "Missing Country")</f>
        <v>Netherlands</v>
      </c>
      <c r="O739" t="str">
        <f>IFERROR(_xlfn.XLOOKUP(M739,'06_location_master'!$C$5:$C$60,'06_location_master'!$E$5:$E$60), "Missing State")</f>
        <v>South Holland</v>
      </c>
      <c r="P739" s="17">
        <f>IFERROR(--'01_raw_data'!O742,"Missing Date")</f>
        <v>43986</v>
      </c>
      <c r="Q739" s="17">
        <f>IF(TRIM('01_raw_data'!P742)="","", IFERROR('01_raw_data'!P742, "check"))</f>
        <v>45343</v>
      </c>
      <c r="R739" t="str">
        <f>IFERROR(IF(OR(UPPER(TRIM('01_raw_data'!Q742))="A",UPPER(TRIM('01_raw_data'!Q742)="ACTVE"),UPPER(TRIM('01_raw_data'!Q742))="ACTIVE"), "Active", IF(OR(UPPER(TRIM('01_raw_data'!Q742)="INACTIVE"),UPPER(TRIM('01_raw_data'!Q742))="INACTVE"),"Inactive",IF(OR(UPPER(TRIM('01_raw_data'!Q742))="EXITED"), "Exited", IF(OR(UPPER(TRIM('01_raw_data'!Q742))="TERMINATED"), "Terminated", IF(OR(UPPER(TRIM('01_raw_data'!Q742))="LEFT"),"Left",IF(OR(UPPER(TRIM('01_raw_data'!Q742))="RESIGNED"),"Resigned")))))),"Check")</f>
        <v>Exited</v>
      </c>
      <c r="S739" s="19">
        <f>IFERROR(IF(VALUE('01_raw_data'!R742)&gt;0,VALUE('01_raw_data'!R742),"Check"),"Check")</f>
        <v>59000</v>
      </c>
      <c r="T739" s="19">
        <f>IFERROR(IF(VALUE('01_raw_data'!S742)&gt;0, VALUE('01_raw_data'!S742), "Check"), "Check")</f>
        <v>5300</v>
      </c>
      <c r="U739" t="str">
        <f>IFERROR(VLOOKUP(UPPER(TRIM('01_raw_data'!T742)),'07_performance_master'!$A$5:$B$14,2,FALSE),"Check")</f>
        <v>Check</v>
      </c>
      <c r="V739">
        <f>IFERROR(IF(VALUE('01_raw_data'!U742)&gt;0,VALUE('01_raw_data'!U742),"Check"),"Check")</f>
        <v>28</v>
      </c>
      <c r="W739">
        <f>IFERROR(IF(VALUE('01_raw_data'!V742)&gt;=0, VALUE('01_raw_data'!V742), "Check"), "Check")</f>
        <v>12</v>
      </c>
      <c r="X739">
        <f>IFERROR(IF(VALUE('01_raw_data'!W742)&gt;=0, VALUE('01_raw_data'!W742),"Check"), "Check")</f>
        <v>15</v>
      </c>
      <c r="Y739">
        <f>IFERROR(IF(AND(VALUE('01_raw_data'!X742)&gt;=0, VALUE('01_raw_data'!X742)&lt;=100), VALUE('01_raw_data'!X742), "Check"), "Check")</f>
        <v>64</v>
      </c>
      <c r="Z739" t="str">
        <f>IFERROR(IF(OR(UPPER(TRIM('01_raw_data'!Y742))="YES", UPPER(TRIM('01_raw_data'!Y742))="PROMOTED"),"Promoted", IF(OR(UPPER(TRIM('01_raw_data'!Y742))="NO",UPPER(TRIM('01_raw_data'!Y742))="NOT PROMOTED"), "Not Promoted", "Check")),"Check")</f>
        <v>Not Promoted</v>
      </c>
      <c r="AA739" t="str">
        <f>IFERROR(PROPER(TRIM('01_raw_data'!Z742)), "")</f>
        <v>Master'S</v>
      </c>
      <c r="AB739" t="str">
        <f>IFERROR(PROPER(TRIM('01_raw_data'!AA742)),"")</f>
        <v>Company Careers Page</v>
      </c>
      <c r="AC739" t="str">
        <f>IFERROR(IF(UPPER(TRIM('01_raw_data'!AB742))="HYBRID","Hybrid",IF(OR(UPPER(TRIM('01_raw_data'!AB742))="REMOTE",UPPER(TRIM('01_raw_data'!AB742))="WFH",UPPER(TRIM('01_raw_data'!AB742))="WORK FROM HOME"),"Remote",IF(OR(UPPER(TRIM('01_raw_data'!AB742))="ONSITE",UPPER(TRIM('01_raw_data'!AB742))="ON-SITE",UPPER(TRIM('01_raw_data'!AB742))="OFFICE"),"Office"))),"Check")</f>
        <v>Office</v>
      </c>
      <c r="AD739" t="str">
        <f>IFERROR(VLOOKUP(UPPER(TRIM('01_raw_data'!AC742)),'09_cost_center'!$A$5:$E$19,1,FALSE), "Check")</f>
        <v>EU-CC102</v>
      </c>
      <c r="AE739" t="str">
        <f>IFERROR(IF(OR(UPPER(TRIM('01_raw_data'!AD742))="CONTRACT", UPPER(TRIM('01_raw_data'!AD742))="CONTRACTOR"), "Contract", IF(OR(PROPER(TRIM('01_raw_data'!AD742))="FTE", UPPER(TRIM('01_raw_data'!AD742))="FULL TIME", UPPER(TRIM('01_raw_data'!AD742))="FULL-TIME"), "Full Time", IF(OR(UPPER(TRIM('01_raw_data'!AD742))="INTERN", UPPER(TRIM('01_raw_data'!AD742))="INTERNSHIP"), "Intern", IF(OR(UPPER(TRIM('01_raw_data'!AD742))="PART TIME", UPPER(TRIM('01_raw_data'!AD742))="PART-TIME"), "Part Time")))), "Check")</f>
        <v>Intern</v>
      </c>
      <c r="AF739">
        <f>IFERROR(IF(AND(VALUE('01_raw_data'!AE742)&gt;=0,VALUE('01_raw_data'!AE742)&lt;=100), VALUE('01_raw_data'!AE742), "Check"), "Check")</f>
        <v>67.900000000000006</v>
      </c>
    </row>
    <row r="740" spans="1:32" x14ac:dyDescent="0.2">
      <c r="A740" t="str">
        <f>"E"&amp;TEXT(VALUE(SUBSTITUTE(UPPER(TRIM('01_raw_data'!A743)),"E","")),"0000")</f>
        <v>E0739</v>
      </c>
      <c r="B740" t="str">
        <f>IF('01_raw_data'!B743="", "", PROPER(TRIM('01_raw_data'!B743)))</f>
        <v>Noah Hoffmann</v>
      </c>
      <c r="C740" t="str">
        <f>_xlfn.XLOOKUP(PROPER(TRIM('01_raw_data'!C743)),'03_lookups'!$A$4:$A$9,'03_lookups'!$B$4:$B$9,"Needs Review")</f>
        <v>Male</v>
      </c>
      <c r="D740">
        <f>VALUE('01_raw_data'!D743)</f>
        <v>40</v>
      </c>
      <c r="E740" s="17">
        <f>IF(OR('01_raw_data'!E743="", LOWER(TRIM('01_raw_data'!E743))="not available"), "Missing", '01_raw_data'!E743)</f>
        <v>31217</v>
      </c>
      <c r="F740" t="str">
        <f t="shared" si="11"/>
        <v>Valid</v>
      </c>
      <c r="G740" t="str">
        <f>_xlfn.XLOOKUP(UPPER(TRIM('01_raw_data'!F743)),'04_departments'!A743:A798,'04_departments'!C743:C798,"Needs Review")</f>
        <v>Needs Review</v>
      </c>
      <c r="H740" t="str">
        <f>_xlfn.XLOOKUP('01_clean_data'!G740, '04_departments'!$C$5:$C$60,'04_departments'!$D$5:$D$60,"Needs Review")</f>
        <v>Needs Review</v>
      </c>
      <c r="I740" t="str">
        <f>PROPER(TRIM('01_raw_data'!H743))</f>
        <v>Security Analyst</v>
      </c>
      <c r="J740" t="str">
        <f>IFERROR(UPPER('01_raw_data'!I743), "")</f>
        <v>L4</v>
      </c>
      <c r="K740" t="str">
        <f>IFERROR(UPPER('01_raw_data'!J743), "")</f>
        <v>M014</v>
      </c>
      <c r="L740" t="str">
        <f>IFERROR(VLOOKUP(K740,'05_manager_mapping'!$A$5:$B$64,2), "Missing")</f>
        <v>Elena Szymanski</v>
      </c>
      <c r="M740" t="str">
        <f>IFERROR(_xlfn.XLOOKUP('01_raw_data'!L743,'06_location_master'!$B$5:$B$60,'06_location_master'!$C$5:$C$60), "Missing Location")</f>
        <v>Dublin</v>
      </c>
      <c r="N740" t="str">
        <f>IFERROR(_xlfn.XLOOKUP(M740,'06_location_master'!$C$5:$C$60,'06_location_master'!$D$5:$D$60), "Missing Country")</f>
        <v>Ireland</v>
      </c>
      <c r="O740" t="str">
        <f>IFERROR(_xlfn.XLOOKUP(M740,'06_location_master'!$C$5:$C$60,'06_location_master'!$E$5:$E$60), "Missing State")</f>
        <v>Leinster</v>
      </c>
      <c r="P740" s="17" t="str">
        <f>IFERROR(--'01_raw_data'!O743,"Missing Date")</f>
        <v>Missing Date</v>
      </c>
      <c r="Q740" s="17" t="str">
        <f>IF(TRIM('01_raw_data'!P743)="","", IFERROR('01_raw_data'!P743, "check"))</f>
        <v/>
      </c>
      <c r="R740" t="str">
        <f>IFERROR(IF(OR(UPPER(TRIM('01_raw_data'!Q743))="A",UPPER(TRIM('01_raw_data'!Q743)="ACTVE"),UPPER(TRIM('01_raw_data'!Q743))="ACTIVE"), "Active", IF(OR(UPPER(TRIM('01_raw_data'!Q743)="INACTIVE"),UPPER(TRIM('01_raw_data'!Q743))="INACTVE"),"Inactive",IF(OR(UPPER(TRIM('01_raw_data'!Q743))="EXITED"), "Exited", IF(OR(UPPER(TRIM('01_raw_data'!Q743))="TERMINATED"), "Terminated", IF(OR(UPPER(TRIM('01_raw_data'!Q743))="LEFT"),"Left",IF(OR(UPPER(TRIM('01_raw_data'!Q743))="RESIGNED"),"Resigned")))))),"Check")</f>
        <v>Active</v>
      </c>
      <c r="S740" s="19">
        <f>IFERROR(IF(VALUE('01_raw_data'!R743)&gt;0,VALUE('01_raw_data'!R743),"Check"),"Check")</f>
        <v>103000</v>
      </c>
      <c r="T740" s="19">
        <f>IFERROR(IF(VALUE('01_raw_data'!S743)&gt;0, VALUE('01_raw_data'!S743), "Check"), "Check")</f>
        <v>9300</v>
      </c>
      <c r="U740">
        <f>IFERROR(VLOOKUP(UPPER(TRIM('01_raw_data'!T743)),'07_performance_master'!$A$5:$B$14,2,FALSE),"Check")</f>
        <v>4</v>
      </c>
      <c r="V740">
        <f>IFERROR(IF(VALUE('01_raw_data'!U743)&gt;0,VALUE('01_raw_data'!U743),"Check"),"Check")</f>
        <v>40</v>
      </c>
      <c r="W740">
        <f>IFERROR(IF(VALUE('01_raw_data'!V743)&gt;=0, VALUE('01_raw_data'!V743), "Check"), "Check")</f>
        <v>10</v>
      </c>
      <c r="X740">
        <f>IFERROR(IF(VALUE('01_raw_data'!W743)&gt;=0, VALUE('01_raw_data'!W743),"Check"), "Check")</f>
        <v>16</v>
      </c>
      <c r="Y740">
        <f>IFERROR(IF(AND(VALUE('01_raw_data'!X743)&gt;=0, VALUE('01_raw_data'!X743)&lt;=100), VALUE('01_raw_data'!X743), "Check"), "Check")</f>
        <v>73</v>
      </c>
      <c r="Z740" t="str">
        <f>IFERROR(IF(OR(UPPER(TRIM('01_raw_data'!Y743))="YES", UPPER(TRIM('01_raw_data'!Y743))="PROMOTED"),"Promoted", IF(OR(UPPER(TRIM('01_raw_data'!Y743))="NO",UPPER(TRIM('01_raw_data'!Y743))="NOT PROMOTED"), "Not Promoted", "Check")),"Check")</f>
        <v>Promoted</v>
      </c>
      <c r="AA740" t="str">
        <f>IFERROR(PROPER(TRIM('01_raw_data'!Z743)), "")</f>
        <v>Diploma</v>
      </c>
      <c r="AB740" t="str">
        <f>IFERROR(PROPER(TRIM('01_raw_data'!AA743)),"")</f>
        <v>Indeed</v>
      </c>
      <c r="AC740" t="str">
        <f>IFERROR(IF(UPPER(TRIM('01_raw_data'!AB743))="HYBRID","Hybrid",IF(OR(UPPER(TRIM('01_raw_data'!AB743))="REMOTE",UPPER(TRIM('01_raw_data'!AB743))="WFH",UPPER(TRIM('01_raw_data'!AB743))="WORK FROM HOME"),"Remote",IF(OR(UPPER(TRIM('01_raw_data'!AB743))="ONSITE",UPPER(TRIM('01_raw_data'!AB743))="ON-SITE",UPPER(TRIM('01_raw_data'!AB743))="OFFICE"),"Office"))),"Check")</f>
        <v>Office</v>
      </c>
      <c r="AD740" t="str">
        <f>IFERROR(VLOOKUP(UPPER(TRIM('01_raw_data'!AC743)),'09_cost_center'!$A$5:$E$19,1,FALSE), "Check")</f>
        <v>EU-CC503</v>
      </c>
      <c r="AE740" t="str">
        <f>IFERROR(IF(OR(UPPER(TRIM('01_raw_data'!AD743))="CONTRACT", UPPER(TRIM('01_raw_data'!AD743))="CONTRACTOR"), "Contract", IF(OR(PROPER(TRIM('01_raw_data'!AD743))="FTE", UPPER(TRIM('01_raw_data'!AD743))="FULL TIME", UPPER(TRIM('01_raw_data'!AD743))="FULL-TIME"), "Full Time", IF(OR(UPPER(TRIM('01_raw_data'!AD743))="INTERN", UPPER(TRIM('01_raw_data'!AD743))="INTERNSHIP"), "Intern", IF(OR(UPPER(TRIM('01_raw_data'!AD743))="PART TIME", UPPER(TRIM('01_raw_data'!AD743))="PART-TIME"), "Part Time")))), "Check")</f>
        <v>Contract</v>
      </c>
      <c r="AF740">
        <f>IFERROR(IF(AND(VALUE('01_raw_data'!AE743)&gt;=0,VALUE('01_raw_data'!AE743)&lt;=100), VALUE('01_raw_data'!AE743), "Check"), "Check")</f>
        <v>73.5</v>
      </c>
    </row>
    <row r="741" spans="1:32" x14ac:dyDescent="0.2">
      <c r="A741" t="str">
        <f>"E"&amp;TEXT(VALUE(SUBSTITUTE(UPPER(TRIM('01_raw_data'!A744)),"E","")),"0000")</f>
        <v>E0740</v>
      </c>
      <c r="B741" t="str">
        <f>IF('01_raw_data'!B744="", "", PROPER(TRIM('01_raw_data'!B744)))</f>
        <v>Nils Kaminski</v>
      </c>
      <c r="C741" t="str">
        <f>_xlfn.XLOOKUP(PROPER(TRIM('01_raw_data'!C744)),'03_lookups'!$A$4:$A$9,'03_lookups'!$B$4:$B$9,"Needs Review")</f>
        <v>Female</v>
      </c>
      <c r="D741">
        <f>VALUE('01_raw_data'!D744)</f>
        <v>25</v>
      </c>
      <c r="E741" s="17">
        <f>IF(OR('01_raw_data'!E744="", LOWER(TRIM('01_raw_data'!E744))="not available"), "Missing", '01_raw_data'!E744)</f>
        <v>37051</v>
      </c>
      <c r="F741" t="str">
        <f t="shared" si="11"/>
        <v>Valid</v>
      </c>
      <c r="G741" t="str">
        <f>_xlfn.XLOOKUP(UPPER(TRIM('01_raw_data'!F744)),'04_departments'!A744:A799,'04_departments'!C744:C799,"Needs Review")</f>
        <v>Needs Review</v>
      </c>
      <c r="H741" t="str">
        <f>_xlfn.XLOOKUP('01_clean_data'!G741, '04_departments'!$C$5:$C$60,'04_departments'!$D$5:$D$60,"Needs Review")</f>
        <v>Needs Review</v>
      </c>
      <c r="I741" t="str">
        <f>PROPER(TRIM('01_raw_data'!H744))</f>
        <v>Engineering Lead</v>
      </c>
      <c r="J741" t="str">
        <f>IFERROR(UPPER('01_raw_data'!I744), "")</f>
        <v xml:space="preserve"> L3 </v>
      </c>
      <c r="K741" t="str">
        <f>IFERROR(UPPER('01_raw_data'!J744), "")</f>
        <v>M001</v>
      </c>
      <c r="L741" t="str">
        <f>IFERROR(VLOOKUP(K741,'05_manager_mapping'!$A$5:$B$64,2), "Missing")</f>
        <v>Milan Leroy</v>
      </c>
      <c r="M741" t="str">
        <f>IFERROR(_xlfn.XLOOKUP('01_raw_data'!L744,'06_location_master'!$B$5:$B$60,'06_location_master'!$C$5:$C$60), "Missing Location")</f>
        <v>Missing Location</v>
      </c>
      <c r="N741" t="str">
        <f>IFERROR(_xlfn.XLOOKUP(M741,'06_location_master'!$C$5:$C$60,'06_location_master'!$D$5:$D$60), "Missing Country")</f>
        <v>Missing Country</v>
      </c>
      <c r="O741" t="str">
        <f>IFERROR(_xlfn.XLOOKUP(M741,'06_location_master'!$C$5:$C$60,'06_location_master'!$E$5:$E$60), "Missing State")</f>
        <v>Missing State</v>
      </c>
      <c r="P741" s="17">
        <f>IFERROR(--'01_raw_data'!O744,"Missing Date")</f>
        <v>42853</v>
      </c>
      <c r="Q741" s="17" t="str">
        <f>IF(TRIM('01_raw_data'!P744)="","", IFERROR('01_raw_data'!P744, "check"))</f>
        <v/>
      </c>
      <c r="R741" t="str">
        <f>IFERROR(IF(OR(UPPER(TRIM('01_raw_data'!Q744))="A",UPPER(TRIM('01_raw_data'!Q744)="ACTVE"),UPPER(TRIM('01_raw_data'!Q744))="ACTIVE"), "Active", IF(OR(UPPER(TRIM('01_raw_data'!Q744)="INACTIVE"),UPPER(TRIM('01_raw_data'!Q744))="INACTVE"),"Inactive",IF(OR(UPPER(TRIM('01_raw_data'!Q744))="EXITED"), "Exited", IF(OR(UPPER(TRIM('01_raw_data'!Q744))="TERMINATED"), "Terminated", IF(OR(UPPER(TRIM('01_raw_data'!Q744))="LEFT"),"Left",IF(OR(UPPER(TRIM('01_raw_data'!Q744))="RESIGNED"),"Resigned")))))),"Check")</f>
        <v>Active</v>
      </c>
      <c r="S741" s="19">
        <f>IFERROR(IF(VALUE('01_raw_data'!R744)&gt;0,VALUE('01_raw_data'!R744),"Check"),"Check")</f>
        <v>76000</v>
      </c>
      <c r="T741" s="19">
        <f>IFERROR(IF(VALUE('01_raw_data'!S744)&gt;0, VALUE('01_raw_data'!S744), "Check"), "Check")</f>
        <v>6800</v>
      </c>
      <c r="U741">
        <f>IFERROR(VLOOKUP(UPPER(TRIM('01_raw_data'!T744)),'07_performance_master'!$A$5:$B$14,2,FALSE),"Check")</f>
        <v>4</v>
      </c>
      <c r="V741">
        <f>IFERROR(IF(VALUE('01_raw_data'!U744)&gt;0,VALUE('01_raw_data'!U744),"Check"),"Check")</f>
        <v>41</v>
      </c>
      <c r="W741">
        <f>IFERROR(IF(VALUE('01_raw_data'!V744)&gt;=0, VALUE('01_raw_data'!V744), "Check"), "Check")</f>
        <v>12</v>
      </c>
      <c r="X741">
        <f>IFERROR(IF(VALUE('01_raw_data'!W744)&gt;=0, VALUE('01_raw_data'!W744),"Check"), "Check")</f>
        <v>9</v>
      </c>
      <c r="Y741">
        <f>IFERROR(IF(AND(VALUE('01_raw_data'!X744)&gt;=0, VALUE('01_raw_data'!X744)&lt;=100), VALUE('01_raw_data'!X744), "Check"), "Check")</f>
        <v>62</v>
      </c>
      <c r="Z741" t="str">
        <f>IFERROR(IF(OR(UPPER(TRIM('01_raw_data'!Y744))="YES", UPPER(TRIM('01_raw_data'!Y744))="PROMOTED"),"Promoted", IF(OR(UPPER(TRIM('01_raw_data'!Y744))="NO",UPPER(TRIM('01_raw_data'!Y744))="NOT PROMOTED"), "Not Promoted", "Check")),"Check")</f>
        <v>Not Promoted</v>
      </c>
      <c r="AA741" t="str">
        <f>IFERROR(PROPER(TRIM('01_raw_data'!Z744)), "")</f>
        <v>Master'S</v>
      </c>
      <c r="AB741" t="str">
        <f>IFERROR(PROPER(TRIM('01_raw_data'!AA744)),"")</f>
        <v>Linkedin</v>
      </c>
      <c r="AC741" t="str">
        <f>IFERROR(IF(UPPER(TRIM('01_raw_data'!AB744))="HYBRID","Hybrid",IF(OR(UPPER(TRIM('01_raw_data'!AB744))="REMOTE",UPPER(TRIM('01_raw_data'!AB744))="WFH",UPPER(TRIM('01_raw_data'!AB744))="WORK FROM HOME"),"Remote",IF(OR(UPPER(TRIM('01_raw_data'!AB744))="ONSITE",UPPER(TRIM('01_raw_data'!AB744))="ON-SITE",UPPER(TRIM('01_raw_data'!AB744))="OFFICE"),"Office"))),"Check")</f>
        <v>Hybrid</v>
      </c>
      <c r="AD741" t="str">
        <f>IFERROR(VLOOKUP(UPPER(TRIM('01_raw_data'!AC744)),'09_cost_center'!$A$5:$E$19,1,FALSE), "Check")</f>
        <v>EU-CC101</v>
      </c>
      <c r="AE741" t="str">
        <f>IFERROR(IF(OR(UPPER(TRIM('01_raw_data'!AD744))="CONTRACT", UPPER(TRIM('01_raw_data'!AD744))="CONTRACTOR"), "Contract", IF(OR(PROPER(TRIM('01_raw_data'!AD744))="FTE", UPPER(TRIM('01_raw_data'!AD744))="FULL TIME", UPPER(TRIM('01_raw_data'!AD744))="FULL-TIME"), "Full Time", IF(OR(UPPER(TRIM('01_raw_data'!AD744))="INTERN", UPPER(TRIM('01_raw_data'!AD744))="INTERNSHIP"), "Intern", IF(OR(UPPER(TRIM('01_raw_data'!AD744))="PART TIME", UPPER(TRIM('01_raw_data'!AD744))="PART-TIME"), "Part Time")))), "Check")</f>
        <v>Full Time</v>
      </c>
      <c r="AF741">
        <f>IFERROR(IF(AND(VALUE('01_raw_data'!AE744)&gt;=0,VALUE('01_raw_data'!AE744)&lt;=100), VALUE('01_raw_data'!AE744), "Check"), "Check")</f>
        <v>73.2</v>
      </c>
    </row>
    <row r="742" spans="1:32" x14ac:dyDescent="0.2">
      <c r="A742" t="str">
        <f>"E"&amp;TEXT(VALUE(SUBSTITUTE(UPPER(TRIM('01_raw_data'!A745)),"E","")),"0000")</f>
        <v>E0741</v>
      </c>
      <c r="B742" t="str">
        <f>IF('01_raw_data'!B745="", "", PROPER(TRIM('01_raw_data'!B745)))</f>
        <v>Alejandro Schneider</v>
      </c>
      <c r="C742" t="str">
        <f>_xlfn.XLOOKUP(PROPER(TRIM('01_raw_data'!C745)),'03_lookups'!$A$4:$A$9,'03_lookups'!$B$4:$B$9,"Needs Review")</f>
        <v>Female</v>
      </c>
      <c r="D742">
        <f>VALUE('01_raw_data'!D745)</f>
        <v>34</v>
      </c>
      <c r="E742" s="17">
        <f>IF(OR('01_raw_data'!E745="", LOWER(TRIM('01_raw_data'!E745))="not available"), "Missing", '01_raw_data'!E745)</f>
        <v>33703</v>
      </c>
      <c r="F742" t="str">
        <f t="shared" si="11"/>
        <v>Valid</v>
      </c>
      <c r="G742" t="str">
        <f>_xlfn.XLOOKUP(UPPER(TRIM('01_raw_data'!F745)),'04_departments'!A745:A800,'04_departments'!C745:C800,"Needs Review")</f>
        <v>Needs Review</v>
      </c>
      <c r="H742" t="str">
        <f>_xlfn.XLOOKUP('01_clean_data'!G742, '04_departments'!$C$5:$C$60,'04_departments'!$D$5:$D$60,"Needs Review")</f>
        <v>Needs Review</v>
      </c>
      <c r="I742" t="str">
        <f>PROPER(TRIM('01_raw_data'!H745))</f>
        <v>Client Success Associate</v>
      </c>
      <c r="J742" t="str">
        <f>IFERROR(UPPER('01_raw_data'!I745), "")</f>
        <v>L3</v>
      </c>
      <c r="K742" t="str">
        <f>IFERROR(UPPER('01_raw_data'!J745), "")</f>
        <v>M050</v>
      </c>
      <c r="L742" t="str">
        <f>IFERROR(VLOOKUP(K742,'05_manager_mapping'!$A$5:$B$64,2), "Missing")</f>
        <v>Louis Szymanski</v>
      </c>
      <c r="M742" t="str">
        <f>IFERROR(_xlfn.XLOOKUP('01_raw_data'!L745,'06_location_master'!$B$5:$B$60,'06_location_master'!$C$5:$C$60), "Missing Location")</f>
        <v>Barcelona</v>
      </c>
      <c r="N742" t="str">
        <f>IFERROR(_xlfn.XLOOKUP(M742,'06_location_master'!$C$5:$C$60,'06_location_master'!$D$5:$D$60), "Missing Country")</f>
        <v>Spain</v>
      </c>
      <c r="O742" t="str">
        <f>IFERROR(_xlfn.XLOOKUP(M742,'06_location_master'!$C$5:$C$60,'06_location_master'!$E$5:$E$60), "Missing State")</f>
        <v>Catalonia</v>
      </c>
      <c r="P742" s="17">
        <f>IFERROR(--'01_raw_data'!O745,"Missing Date")</f>
        <v>45986</v>
      </c>
      <c r="Q742" s="17" t="str">
        <f>IF(TRIM('01_raw_data'!P745)="","", IFERROR('01_raw_data'!P745, "check"))</f>
        <v/>
      </c>
      <c r="R742" t="str">
        <f>IFERROR(IF(OR(UPPER(TRIM('01_raw_data'!Q745))="A",UPPER(TRIM('01_raw_data'!Q745)="ACTVE"),UPPER(TRIM('01_raw_data'!Q745))="ACTIVE"), "Active", IF(OR(UPPER(TRIM('01_raw_data'!Q745)="INACTIVE"),UPPER(TRIM('01_raw_data'!Q745))="INACTVE"),"Inactive",IF(OR(UPPER(TRIM('01_raw_data'!Q745))="EXITED"), "Exited", IF(OR(UPPER(TRIM('01_raw_data'!Q745))="TERMINATED"), "Terminated", IF(OR(UPPER(TRIM('01_raw_data'!Q745))="LEFT"),"Left",IF(OR(UPPER(TRIM('01_raw_data'!Q745))="RESIGNED"),"Resigned")))))),"Check")</f>
        <v>Active</v>
      </c>
      <c r="S742" s="19">
        <f>IFERROR(IF(VALUE('01_raw_data'!R745)&gt;0,VALUE('01_raw_data'!R745),"Check"),"Check")</f>
        <v>59000</v>
      </c>
      <c r="T742" s="19">
        <f>IFERROR(IF(VALUE('01_raw_data'!S745)&gt;0, VALUE('01_raw_data'!S745), "Check"), "Check")</f>
        <v>8300</v>
      </c>
      <c r="U742">
        <f>IFERROR(VLOOKUP(UPPER(TRIM('01_raw_data'!T745)),'07_performance_master'!$A$5:$B$14,2,FALSE),"Check")</f>
        <v>5</v>
      </c>
      <c r="V742">
        <f>IFERROR(IF(VALUE('01_raw_data'!U745)&gt;0,VALUE('01_raw_data'!U745),"Check"),"Check")</f>
        <v>19</v>
      </c>
      <c r="W742">
        <f>IFERROR(IF(VALUE('01_raw_data'!V745)&gt;=0, VALUE('01_raw_data'!V745), "Check"), "Check")</f>
        <v>25</v>
      </c>
      <c r="X742">
        <f>IFERROR(IF(VALUE('01_raw_data'!W745)&gt;=0, VALUE('01_raw_data'!W745),"Check"), "Check")</f>
        <v>13</v>
      </c>
      <c r="Y742">
        <f>IFERROR(IF(AND(VALUE('01_raw_data'!X745)&gt;=0, VALUE('01_raw_data'!X745)&lt;=100), VALUE('01_raw_data'!X745), "Check"), "Check")</f>
        <v>86</v>
      </c>
      <c r="Z742" t="str">
        <f>IFERROR(IF(OR(UPPER(TRIM('01_raw_data'!Y745))="YES", UPPER(TRIM('01_raw_data'!Y745))="PROMOTED"),"Promoted", IF(OR(UPPER(TRIM('01_raw_data'!Y745))="NO",UPPER(TRIM('01_raw_data'!Y745))="NOT PROMOTED"), "Not Promoted", "Check")),"Check")</f>
        <v>Not Promoted</v>
      </c>
      <c r="AA742" t="str">
        <f>IFERROR(PROPER(TRIM('01_raw_data'!Z745)), "")</f>
        <v>Bachelor'S</v>
      </c>
      <c r="AB742" t="str">
        <f>IFERROR(PROPER(TRIM('01_raw_data'!AA745)),"")</f>
        <v>Employee Referral</v>
      </c>
      <c r="AC742" t="str">
        <f>IFERROR(IF(UPPER(TRIM('01_raw_data'!AB745))="HYBRID","Hybrid",IF(OR(UPPER(TRIM('01_raw_data'!AB745))="REMOTE",UPPER(TRIM('01_raw_data'!AB745))="WFH",UPPER(TRIM('01_raw_data'!AB745))="WORK FROM HOME"),"Remote",IF(OR(UPPER(TRIM('01_raw_data'!AB745))="ONSITE",UPPER(TRIM('01_raw_data'!AB745))="ON-SITE",UPPER(TRIM('01_raw_data'!AB745))="OFFICE"),"Office"))),"Check")</f>
        <v>Office</v>
      </c>
      <c r="AD742" t="str">
        <f>IFERROR(VLOOKUP(UPPER(TRIM('01_raw_data'!AC745)),'09_cost_center'!$A$5:$E$19,1,FALSE), "Check")</f>
        <v>EU-CC202</v>
      </c>
      <c r="AE742" t="str">
        <f>IFERROR(IF(OR(UPPER(TRIM('01_raw_data'!AD745))="CONTRACT", UPPER(TRIM('01_raw_data'!AD745))="CONTRACTOR"), "Contract", IF(OR(PROPER(TRIM('01_raw_data'!AD745))="FTE", UPPER(TRIM('01_raw_data'!AD745))="FULL TIME", UPPER(TRIM('01_raw_data'!AD745))="FULL-TIME"), "Full Time", IF(OR(UPPER(TRIM('01_raw_data'!AD745))="INTERN", UPPER(TRIM('01_raw_data'!AD745))="INTERNSHIP"), "Intern", IF(OR(UPPER(TRIM('01_raw_data'!AD745))="PART TIME", UPPER(TRIM('01_raw_data'!AD745))="PART-TIME"), "Part Time")))), "Check")</f>
        <v>Full Time</v>
      </c>
      <c r="AF742">
        <f>IFERROR(IF(AND(VALUE('01_raw_data'!AE745)&gt;=0,VALUE('01_raw_data'!AE745)&lt;=100), VALUE('01_raw_data'!AE745), "Check"), "Check")</f>
        <v>83.3</v>
      </c>
    </row>
    <row r="743" spans="1:32" x14ac:dyDescent="0.2">
      <c r="A743" t="str">
        <f>"E"&amp;TEXT(VALUE(SUBSTITUTE(UPPER(TRIM('01_raw_data'!A746)),"E","")),"0000")</f>
        <v>E0742</v>
      </c>
      <c r="B743" t="str">
        <f>IF('01_raw_data'!B746="", "", PROPER(TRIM('01_raw_data'!B746)))</f>
        <v>Oscar Durand</v>
      </c>
      <c r="C743" t="str">
        <f>_xlfn.XLOOKUP(PROPER(TRIM('01_raw_data'!C746)),'03_lookups'!$A$4:$A$9,'03_lookups'!$B$4:$B$9,"Needs Review")</f>
        <v>Male</v>
      </c>
      <c r="D743">
        <f>VALUE('01_raw_data'!D746)</f>
        <v>54</v>
      </c>
      <c r="E743" s="17" t="str">
        <f>IF(OR('01_raw_data'!E746="", LOWER(TRIM('01_raw_data'!E746))="not available"), "Missing", '01_raw_data'!E746)</f>
        <v>08-06-1971</v>
      </c>
      <c r="F743" t="str">
        <f t="shared" si="11"/>
        <v>Needs Review</v>
      </c>
      <c r="G743" t="str">
        <f>_xlfn.XLOOKUP(UPPER(TRIM('01_raw_data'!F746)),'04_departments'!A746:A801,'04_departments'!C746:C801,"Needs Review")</f>
        <v>Needs Review</v>
      </c>
      <c r="H743" t="str">
        <f>_xlfn.XLOOKUP('01_clean_data'!G743, '04_departments'!$C$5:$C$60,'04_departments'!$D$5:$D$60,"Needs Review")</f>
        <v>Needs Review</v>
      </c>
      <c r="I743" t="str">
        <f>PROPER(TRIM('01_raw_data'!H746))</f>
        <v>Hr Associate</v>
      </c>
      <c r="J743" t="str">
        <f>IFERROR(UPPER('01_raw_data'!I746), "")</f>
        <v>L4</v>
      </c>
      <c r="K743" t="str">
        <f>IFERROR(UPPER('01_raw_data'!J746), "")</f>
        <v>M008</v>
      </c>
      <c r="L743" t="str">
        <f>IFERROR(VLOOKUP(K743,'05_manager_mapping'!$A$5:$B$64,2), "Missing")</f>
        <v>Mia Szymanski</v>
      </c>
      <c r="M743" t="str">
        <f>IFERROR(_xlfn.XLOOKUP('01_raw_data'!L746,'06_location_master'!$B$5:$B$60,'06_location_master'!$C$5:$C$60), "Missing Location")</f>
        <v>Rotterdam</v>
      </c>
      <c r="N743" t="str">
        <f>IFERROR(_xlfn.XLOOKUP(M743,'06_location_master'!$C$5:$C$60,'06_location_master'!$D$5:$D$60), "Missing Country")</f>
        <v>Netherlands</v>
      </c>
      <c r="O743" t="str">
        <f>IFERROR(_xlfn.XLOOKUP(M743,'06_location_master'!$C$5:$C$60,'06_location_master'!$E$5:$E$60), "Missing State")</f>
        <v>South Holland</v>
      </c>
      <c r="P743" s="17">
        <f>IFERROR(--'01_raw_data'!O746,"Missing Date")</f>
        <v>44965</v>
      </c>
      <c r="Q743" s="17" t="str">
        <f>IF(TRIM('01_raw_data'!P746)="","", IFERROR('01_raw_data'!P746, "check"))</f>
        <v/>
      </c>
      <c r="R743" t="str">
        <f>IFERROR(IF(OR(UPPER(TRIM('01_raw_data'!Q746))="A",UPPER(TRIM('01_raw_data'!Q746)="ACTVE"),UPPER(TRIM('01_raw_data'!Q746))="ACTIVE"), "Active", IF(OR(UPPER(TRIM('01_raw_data'!Q746)="INACTIVE"),UPPER(TRIM('01_raw_data'!Q746))="INACTVE"),"Inactive",IF(OR(UPPER(TRIM('01_raw_data'!Q746))="EXITED"), "Exited", IF(OR(UPPER(TRIM('01_raw_data'!Q746))="TERMINATED"), "Terminated", IF(OR(UPPER(TRIM('01_raw_data'!Q746))="LEFT"),"Left",IF(OR(UPPER(TRIM('01_raw_data'!Q746))="RESIGNED"),"Resigned")))))),"Check")</f>
        <v>Active</v>
      </c>
      <c r="S743" s="19">
        <f>IFERROR(IF(VALUE('01_raw_data'!R746)&gt;0,VALUE('01_raw_data'!R746),"Check"),"Check")</f>
        <v>97000</v>
      </c>
      <c r="T743" s="19">
        <f>IFERROR(IF(VALUE('01_raw_data'!S746)&gt;0, VALUE('01_raw_data'!S746), "Check"), "Check")</f>
        <v>4800</v>
      </c>
      <c r="U743">
        <f>IFERROR(VLOOKUP(UPPER(TRIM('01_raw_data'!T746)),'07_performance_master'!$A$5:$B$14,2,FALSE),"Check")</f>
        <v>3</v>
      </c>
      <c r="V743">
        <f>IFERROR(IF(VALUE('01_raw_data'!U746)&gt;0,VALUE('01_raw_data'!U746),"Check"),"Check")</f>
        <v>47</v>
      </c>
      <c r="W743">
        <f>IFERROR(IF(VALUE('01_raw_data'!V746)&gt;=0, VALUE('01_raw_data'!V746), "Check"), "Check")</f>
        <v>3</v>
      </c>
      <c r="X743">
        <f>IFERROR(IF(VALUE('01_raw_data'!W746)&gt;=0, VALUE('01_raw_data'!W746),"Check"), "Check")</f>
        <v>2</v>
      </c>
      <c r="Y743">
        <f>IFERROR(IF(AND(VALUE('01_raw_data'!X746)&gt;=0, VALUE('01_raw_data'!X746)&lt;=100), VALUE('01_raw_data'!X746), "Check"), "Check")</f>
        <v>81</v>
      </c>
      <c r="Z743" t="str">
        <f>IFERROR(IF(OR(UPPER(TRIM('01_raw_data'!Y746))="YES", UPPER(TRIM('01_raw_data'!Y746))="PROMOTED"),"Promoted", IF(OR(UPPER(TRIM('01_raw_data'!Y746))="NO",UPPER(TRIM('01_raw_data'!Y746))="NOT PROMOTED"), "Not Promoted", "Check")),"Check")</f>
        <v>Not Promoted</v>
      </c>
      <c r="AA743" t="str">
        <f>IFERROR(PROPER(TRIM('01_raw_data'!Z746)), "")</f>
        <v>Bachelor'S</v>
      </c>
      <c r="AB743" t="str">
        <f>IFERROR(PROPER(TRIM('01_raw_data'!AA746)),"")</f>
        <v>Agency</v>
      </c>
      <c r="AC743" t="str">
        <f>IFERROR(IF(UPPER(TRIM('01_raw_data'!AB746))="HYBRID","Hybrid",IF(OR(UPPER(TRIM('01_raw_data'!AB746))="REMOTE",UPPER(TRIM('01_raw_data'!AB746))="WFH",UPPER(TRIM('01_raw_data'!AB746))="WORK FROM HOME"),"Remote",IF(OR(UPPER(TRIM('01_raw_data'!AB746))="ONSITE",UPPER(TRIM('01_raw_data'!AB746))="ON-SITE",UPPER(TRIM('01_raw_data'!AB746))="OFFICE"),"Office"))),"Check")</f>
        <v>Hybrid</v>
      </c>
      <c r="AD743" t="str">
        <f>IFERROR(VLOOKUP(UPPER(TRIM('01_raw_data'!AC746)),'09_cost_center'!$A$5:$E$19,1,FALSE), "Check")</f>
        <v>EU-CC302</v>
      </c>
      <c r="AE743" t="str">
        <f>IFERROR(IF(OR(UPPER(TRIM('01_raw_data'!AD746))="CONTRACT", UPPER(TRIM('01_raw_data'!AD746))="CONTRACTOR"), "Contract", IF(OR(PROPER(TRIM('01_raw_data'!AD746))="FTE", UPPER(TRIM('01_raw_data'!AD746))="FULL TIME", UPPER(TRIM('01_raw_data'!AD746))="FULL-TIME"), "Full Time", IF(OR(UPPER(TRIM('01_raw_data'!AD746))="INTERN", UPPER(TRIM('01_raw_data'!AD746))="INTERNSHIP"), "Intern", IF(OR(UPPER(TRIM('01_raw_data'!AD746))="PART TIME", UPPER(TRIM('01_raw_data'!AD746))="PART-TIME"), "Part Time")))), "Check")</f>
        <v>Full Time</v>
      </c>
      <c r="AF743">
        <f>IFERROR(IF(AND(VALUE('01_raw_data'!AE746)&gt;=0,VALUE('01_raw_data'!AE746)&lt;=100), VALUE('01_raw_data'!AE746), "Check"), "Check")</f>
        <v>74.3</v>
      </c>
    </row>
    <row r="744" spans="1:32" x14ac:dyDescent="0.2">
      <c r="A744" t="str">
        <f>"E"&amp;TEXT(VALUE(SUBSTITUTE(UPPER(TRIM('01_raw_data'!A747)),"E","")),"0000")</f>
        <v>E0743</v>
      </c>
      <c r="B744" t="str">
        <f>IF('01_raw_data'!B747="", "", PROPER(TRIM('01_raw_data'!B747)))</f>
        <v>Olivia Lewandowski</v>
      </c>
      <c r="C744" t="str">
        <f>_xlfn.XLOOKUP(PROPER(TRIM('01_raw_data'!C747)),'03_lookups'!$A$4:$A$9,'03_lookups'!$B$4:$B$9,"Needs Review")</f>
        <v>Male</v>
      </c>
      <c r="D744">
        <f>VALUE('01_raw_data'!D747)</f>
        <v>24</v>
      </c>
      <c r="E744" s="17">
        <f>IF(OR('01_raw_data'!E747="", LOWER(TRIM('01_raw_data'!E747))="not available"), "Missing", '01_raw_data'!E747)</f>
        <v>37391</v>
      </c>
      <c r="F744" t="str">
        <f t="shared" si="11"/>
        <v>Valid</v>
      </c>
      <c r="G744" t="str">
        <f>_xlfn.XLOOKUP(UPPER(TRIM('01_raw_data'!F747)),'04_departments'!A747:A802,'04_departments'!C747:C802,"Needs Review")</f>
        <v>Needs Review</v>
      </c>
      <c r="H744" t="str">
        <f>_xlfn.XLOOKUP('01_clean_data'!G744, '04_departments'!$C$5:$C$60,'04_departments'!$D$5:$D$60,"Needs Review")</f>
        <v>Needs Review</v>
      </c>
      <c r="I744" t="str">
        <f>PROPER(TRIM('01_raw_data'!H747))</f>
        <v>Regional Sales Manager</v>
      </c>
      <c r="J744" t="str">
        <f>IFERROR(UPPER('01_raw_data'!I747), "")</f>
        <v>L3</v>
      </c>
      <c r="K744" t="str">
        <f>IFERROR(UPPER('01_raw_data'!J747), "")</f>
        <v>M004</v>
      </c>
      <c r="L744" t="str">
        <f>IFERROR(VLOOKUP(K744,'05_manager_mapping'!$A$5:$B$64,2), "Missing")</f>
        <v>Giovanni Leroy</v>
      </c>
      <c r="M744" t="str">
        <f>IFERROR(_xlfn.XLOOKUP('01_raw_data'!L747,'06_location_master'!$B$5:$B$60,'06_location_master'!$C$5:$C$60), "Missing Location")</f>
        <v>Barcelona</v>
      </c>
      <c r="N744" t="str">
        <f>IFERROR(_xlfn.XLOOKUP(M744,'06_location_master'!$C$5:$C$60,'06_location_master'!$D$5:$D$60), "Missing Country")</f>
        <v>Spain</v>
      </c>
      <c r="O744" t="str">
        <f>IFERROR(_xlfn.XLOOKUP(M744,'06_location_master'!$C$5:$C$60,'06_location_master'!$E$5:$E$60), "Missing State")</f>
        <v>Catalonia</v>
      </c>
      <c r="P744" s="17">
        <f>IFERROR(--'01_raw_data'!O747,"Missing Date")</f>
        <v>44404</v>
      </c>
      <c r="Q744" s="17" t="str">
        <f>IF(TRIM('01_raw_data'!P747)="","", IFERROR('01_raw_data'!P747, "check"))</f>
        <v/>
      </c>
      <c r="R744" t="str">
        <f>IFERROR(IF(OR(UPPER(TRIM('01_raw_data'!Q747))="A",UPPER(TRIM('01_raw_data'!Q747)="ACTVE"),UPPER(TRIM('01_raw_data'!Q747))="ACTIVE"), "Active", IF(OR(UPPER(TRIM('01_raw_data'!Q747)="INACTIVE"),UPPER(TRIM('01_raw_data'!Q747))="INACTVE"),"Inactive",IF(OR(UPPER(TRIM('01_raw_data'!Q747))="EXITED"), "Exited", IF(OR(UPPER(TRIM('01_raw_data'!Q747))="TERMINATED"), "Terminated", IF(OR(UPPER(TRIM('01_raw_data'!Q747))="LEFT"),"Left",IF(OR(UPPER(TRIM('01_raw_data'!Q747))="RESIGNED"),"Resigned")))))),"Check")</f>
        <v>Active</v>
      </c>
      <c r="S744" s="19">
        <f>IFERROR(IF(VALUE('01_raw_data'!R747)&gt;0,VALUE('01_raw_data'!R747),"Check"),"Check")</f>
        <v>60000</v>
      </c>
      <c r="T744" s="19">
        <f>IFERROR(IF(VALUE('01_raw_data'!S747)&gt;0, VALUE('01_raw_data'!S747), "Check"), "Check")</f>
        <v>3000</v>
      </c>
      <c r="U744">
        <f>IFERROR(VLOOKUP(UPPER(TRIM('01_raw_data'!T747)),'07_performance_master'!$A$5:$B$14,2,FALSE),"Check")</f>
        <v>3</v>
      </c>
      <c r="V744">
        <f>IFERROR(IF(VALUE('01_raw_data'!U747)&gt;0,VALUE('01_raw_data'!U747),"Check"),"Check")</f>
        <v>15</v>
      </c>
      <c r="W744">
        <f>IFERROR(IF(VALUE('01_raw_data'!V747)&gt;=0, VALUE('01_raw_data'!V747), "Check"), "Check")</f>
        <v>17</v>
      </c>
      <c r="X744">
        <f>IFERROR(IF(VALUE('01_raw_data'!W747)&gt;=0, VALUE('01_raw_data'!W747),"Check"), "Check")</f>
        <v>15</v>
      </c>
      <c r="Y744">
        <f>IFERROR(IF(AND(VALUE('01_raw_data'!X747)&gt;=0, VALUE('01_raw_data'!X747)&lt;=100), VALUE('01_raw_data'!X747), "Check"), "Check")</f>
        <v>38</v>
      </c>
      <c r="Z744" t="str">
        <f>IFERROR(IF(OR(UPPER(TRIM('01_raw_data'!Y747))="YES", UPPER(TRIM('01_raw_data'!Y747))="PROMOTED"),"Promoted", IF(OR(UPPER(TRIM('01_raw_data'!Y747))="NO",UPPER(TRIM('01_raw_data'!Y747))="NOT PROMOTED"), "Not Promoted", "Check")),"Check")</f>
        <v>Not Promoted</v>
      </c>
      <c r="AA744" t="str">
        <f>IFERROR(PROPER(TRIM('01_raw_data'!Z747)), "")</f>
        <v>Phd</v>
      </c>
      <c r="AB744" t="str">
        <f>IFERROR(PROPER(TRIM('01_raw_data'!AA747)),"")</f>
        <v>Internal Transfer</v>
      </c>
      <c r="AC744" t="str">
        <f>IFERROR(IF(UPPER(TRIM('01_raw_data'!AB747))="HYBRID","Hybrid",IF(OR(UPPER(TRIM('01_raw_data'!AB747))="REMOTE",UPPER(TRIM('01_raw_data'!AB747))="WFH",UPPER(TRIM('01_raw_data'!AB747))="WORK FROM HOME"),"Remote",IF(OR(UPPER(TRIM('01_raw_data'!AB747))="ONSITE",UPPER(TRIM('01_raw_data'!AB747))="ON-SITE",UPPER(TRIM('01_raw_data'!AB747))="OFFICE"),"Office"))),"Check")</f>
        <v>Hybrid</v>
      </c>
      <c r="AD744" t="str">
        <f>IFERROR(VLOOKUP(UPPER(TRIM('01_raw_data'!AC747)),'09_cost_center'!$A$5:$E$19,1,FALSE), "Check")</f>
        <v>EU-CC201</v>
      </c>
      <c r="AE744" t="str">
        <f>IFERROR(IF(OR(UPPER(TRIM('01_raw_data'!AD747))="CONTRACT", UPPER(TRIM('01_raw_data'!AD747))="CONTRACTOR"), "Contract", IF(OR(PROPER(TRIM('01_raw_data'!AD747))="FTE", UPPER(TRIM('01_raw_data'!AD747))="FULL TIME", UPPER(TRIM('01_raw_data'!AD747))="FULL-TIME"), "Full Time", IF(OR(UPPER(TRIM('01_raw_data'!AD747))="INTERN", UPPER(TRIM('01_raw_data'!AD747))="INTERNSHIP"), "Intern", IF(OR(UPPER(TRIM('01_raw_data'!AD747))="PART TIME", UPPER(TRIM('01_raw_data'!AD747))="PART-TIME"), "Part Time")))), "Check")</f>
        <v>Full Time</v>
      </c>
      <c r="AF744">
        <f>IFERROR(IF(AND(VALUE('01_raw_data'!AE747)&gt;=0,VALUE('01_raw_data'!AE747)&lt;=100), VALUE('01_raw_data'!AE747), "Check"), "Check")</f>
        <v>46.5</v>
      </c>
    </row>
    <row r="745" spans="1:32" x14ac:dyDescent="0.2">
      <c r="A745" t="str">
        <f>"E"&amp;TEXT(VALUE(SUBSTITUTE(UPPER(TRIM('01_raw_data'!A748)),"E","")),"0000")</f>
        <v>E0744</v>
      </c>
      <c r="B745" t="str">
        <f>IF('01_raw_data'!B748="", "", PROPER(TRIM('01_raw_data'!B748)))</f>
        <v>Jade Smith</v>
      </c>
      <c r="C745" t="str">
        <f>_xlfn.XLOOKUP(PROPER(TRIM('01_raw_data'!C748)),'03_lookups'!$A$4:$A$9,'03_lookups'!$B$4:$B$9,"Needs Review")</f>
        <v>Male</v>
      </c>
      <c r="D745">
        <f>VALUE('01_raw_data'!D748)</f>
        <v>40</v>
      </c>
      <c r="E745" s="17">
        <f>IF(OR('01_raw_data'!E748="", LOWER(TRIM('01_raw_data'!E748))="not available"), "Missing", '01_raw_data'!E748)</f>
        <v>31420</v>
      </c>
      <c r="F745" t="str">
        <f t="shared" si="11"/>
        <v>Valid</v>
      </c>
      <c r="G745" t="str">
        <f>_xlfn.XLOOKUP(UPPER(TRIM('01_raw_data'!F748)),'04_departments'!A748:A803,'04_departments'!C748:C803,"Needs Review")</f>
        <v>Needs Review</v>
      </c>
      <c r="H745" t="str">
        <f>_xlfn.XLOOKUP('01_clean_data'!G745, '04_departments'!$C$5:$C$60,'04_departments'!$D$5:$D$60,"Needs Review")</f>
        <v>Needs Review</v>
      </c>
      <c r="I745" t="str">
        <f>PROPER(TRIM('01_raw_data'!H748))</f>
        <v>Content Specialist</v>
      </c>
      <c r="J745" t="str">
        <f>IFERROR(UPPER('01_raw_data'!I748), "")</f>
        <v xml:space="preserve"> L6 </v>
      </c>
      <c r="K745" t="str">
        <f>IFERROR(UPPER('01_raw_data'!J748), "")</f>
        <v>M006</v>
      </c>
      <c r="L745" t="str">
        <f>IFERROR(VLOOKUP(K745,'05_manager_mapping'!$A$5:$B$64,2), "Missing")</f>
        <v>Aleksander Fischer</v>
      </c>
      <c r="M745" t="str">
        <f>IFERROR(_xlfn.XLOOKUP('01_raw_data'!L748,'06_location_master'!$B$5:$B$60,'06_location_master'!$C$5:$C$60), "Missing Location")</f>
        <v>London</v>
      </c>
      <c r="N745" t="str">
        <f>IFERROR(_xlfn.XLOOKUP(M745,'06_location_master'!$C$5:$C$60,'06_location_master'!$D$5:$D$60), "Missing Country")</f>
        <v>United Kingdom</v>
      </c>
      <c r="O745" t="str">
        <f>IFERROR(_xlfn.XLOOKUP(M745,'06_location_master'!$C$5:$C$60,'06_location_master'!$E$5:$E$60), "Missing State")</f>
        <v>England</v>
      </c>
      <c r="P745" s="17">
        <f>IFERROR(--'01_raw_data'!O748,"Missing Date")</f>
        <v>44421</v>
      </c>
      <c r="Q745" s="17" t="str">
        <f>IF(TRIM('01_raw_data'!P748)="","", IFERROR('01_raw_data'!P748, "check"))</f>
        <v/>
      </c>
      <c r="R745" t="str">
        <f>IFERROR(IF(OR(UPPER(TRIM('01_raw_data'!Q748))="A",UPPER(TRIM('01_raw_data'!Q748)="ACTVE"),UPPER(TRIM('01_raw_data'!Q748))="ACTIVE"), "Active", IF(OR(UPPER(TRIM('01_raw_data'!Q748)="INACTIVE"),UPPER(TRIM('01_raw_data'!Q748))="INACTVE"),"Inactive",IF(OR(UPPER(TRIM('01_raw_data'!Q748))="EXITED"), "Exited", IF(OR(UPPER(TRIM('01_raw_data'!Q748))="TERMINATED"), "Terminated", IF(OR(UPPER(TRIM('01_raw_data'!Q748))="LEFT"),"Left",IF(OR(UPPER(TRIM('01_raw_data'!Q748))="RESIGNED"),"Resigned")))))),"Check")</f>
        <v>Active</v>
      </c>
      <c r="S745" s="19">
        <f>IFERROR(IF(VALUE('01_raw_data'!R748)&gt;0,VALUE('01_raw_data'!R748),"Check"),"Check")</f>
        <v>211000</v>
      </c>
      <c r="T745" s="19">
        <f>IFERROR(IF(VALUE('01_raw_data'!S748)&gt;0, VALUE('01_raw_data'!S748), "Check"), "Check")</f>
        <v>12700</v>
      </c>
      <c r="U745">
        <f>IFERROR(VLOOKUP(UPPER(TRIM('01_raw_data'!T748)),'07_performance_master'!$A$5:$B$14,2,FALSE),"Check")</f>
        <v>3</v>
      </c>
      <c r="V745">
        <f>IFERROR(IF(VALUE('01_raw_data'!U748)&gt;0,VALUE('01_raw_data'!U748),"Check"),"Check")</f>
        <v>31</v>
      </c>
      <c r="W745">
        <f>IFERROR(IF(VALUE('01_raw_data'!V748)&gt;=0, VALUE('01_raw_data'!V748), "Check"), "Check")</f>
        <v>15</v>
      </c>
      <c r="X745">
        <f>IFERROR(IF(VALUE('01_raw_data'!W748)&gt;=0, VALUE('01_raw_data'!W748),"Check"), "Check")</f>
        <v>11</v>
      </c>
      <c r="Y745">
        <f>IFERROR(IF(AND(VALUE('01_raw_data'!X748)&gt;=0, VALUE('01_raw_data'!X748)&lt;=100), VALUE('01_raw_data'!X748), "Check"), "Check")</f>
        <v>65</v>
      </c>
      <c r="Z745" t="str">
        <f>IFERROR(IF(OR(UPPER(TRIM('01_raw_data'!Y748))="YES", UPPER(TRIM('01_raw_data'!Y748))="PROMOTED"),"Promoted", IF(OR(UPPER(TRIM('01_raw_data'!Y748))="NO",UPPER(TRIM('01_raw_data'!Y748))="NOT PROMOTED"), "Not Promoted", "Check")),"Check")</f>
        <v>Not Promoted</v>
      </c>
      <c r="AA745" t="str">
        <f>IFERROR(PROPER(TRIM('01_raw_data'!Z748)), "")</f>
        <v>Bachelor'S</v>
      </c>
      <c r="AB745" t="str">
        <f>IFERROR(PROPER(TRIM('01_raw_data'!AA748)),"")</f>
        <v>Company Careers Page</v>
      </c>
      <c r="AC745" t="str">
        <f>IFERROR(IF(UPPER(TRIM('01_raw_data'!AB748))="HYBRID","Hybrid",IF(OR(UPPER(TRIM('01_raw_data'!AB748))="REMOTE",UPPER(TRIM('01_raw_data'!AB748))="WFH",UPPER(TRIM('01_raw_data'!AB748))="WORK FROM HOME"),"Remote",IF(OR(UPPER(TRIM('01_raw_data'!AB748))="ONSITE",UPPER(TRIM('01_raw_data'!AB748))="ON-SITE",UPPER(TRIM('01_raw_data'!AB748))="OFFICE"),"Office"))),"Check")</f>
        <v>Hybrid</v>
      </c>
      <c r="AD745" t="str">
        <f>IFERROR(VLOOKUP(UPPER(TRIM('01_raw_data'!AC748)),'09_cost_center'!$A$5:$E$19,1,FALSE), "Check")</f>
        <v>EU-CC203</v>
      </c>
      <c r="AE745" t="str">
        <f>IFERROR(IF(OR(UPPER(TRIM('01_raw_data'!AD748))="CONTRACT", UPPER(TRIM('01_raw_data'!AD748))="CONTRACTOR"), "Contract", IF(OR(PROPER(TRIM('01_raw_data'!AD748))="FTE", UPPER(TRIM('01_raw_data'!AD748))="FULL TIME", UPPER(TRIM('01_raw_data'!AD748))="FULL-TIME"), "Full Time", IF(OR(UPPER(TRIM('01_raw_data'!AD748))="INTERN", UPPER(TRIM('01_raw_data'!AD748))="INTERNSHIP"), "Intern", IF(OR(UPPER(TRIM('01_raw_data'!AD748))="PART TIME", UPPER(TRIM('01_raw_data'!AD748))="PART-TIME"), "Part Time")))), "Check")</f>
        <v>Full Time</v>
      </c>
      <c r="AF745">
        <f>IFERROR(IF(AND(VALUE('01_raw_data'!AE748)&gt;=0,VALUE('01_raw_data'!AE748)&lt;=100), VALUE('01_raw_data'!AE748), "Check"), "Check")</f>
        <v>62</v>
      </c>
    </row>
    <row r="746" spans="1:32" x14ac:dyDescent="0.2">
      <c r="A746" t="str">
        <f>"E"&amp;TEXT(VALUE(SUBSTITUTE(UPPER(TRIM('01_raw_data'!A749)),"E","")),"0000")</f>
        <v>E0745</v>
      </c>
      <c r="B746" t="str">
        <f>IF('01_raw_data'!B749="", "", PROPER(TRIM('01_raw_data'!B749)))</f>
        <v>Luca Thomas</v>
      </c>
      <c r="C746" t="str">
        <f>_xlfn.XLOOKUP(PROPER(TRIM('01_raw_data'!C749)),'03_lookups'!$A$4:$A$9,'03_lookups'!$B$4:$B$9,"Needs Review")</f>
        <v>Male</v>
      </c>
      <c r="D746">
        <f>VALUE('01_raw_data'!D749)</f>
        <v>51</v>
      </c>
      <c r="E746" s="17">
        <f>IF(OR('01_raw_data'!E749="", LOWER(TRIM('01_raw_data'!E749))="not available"), "Missing", '01_raw_data'!E749)</f>
        <v>27284</v>
      </c>
      <c r="F746" t="str">
        <f t="shared" si="11"/>
        <v>Valid</v>
      </c>
      <c r="G746" t="str">
        <f>_xlfn.XLOOKUP(UPPER(TRIM('01_raw_data'!F749)),'04_departments'!A749:A804,'04_departments'!C749:C804,"Needs Review")</f>
        <v>Needs Review</v>
      </c>
      <c r="H746" t="str">
        <f>_xlfn.XLOOKUP('01_clean_data'!G746, '04_departments'!$C$5:$C$60,'04_departments'!$D$5:$D$60,"Needs Review")</f>
        <v>Needs Review</v>
      </c>
      <c r="I746" t="str">
        <f>PROPER(TRIM('01_raw_data'!H749))</f>
        <v>Bi Analyst</v>
      </c>
      <c r="J746" t="str">
        <f>IFERROR(UPPER('01_raw_data'!I749), "")</f>
        <v>L3</v>
      </c>
      <c r="K746" t="str">
        <f>IFERROR(UPPER('01_raw_data'!J749), "")</f>
        <v>M020</v>
      </c>
      <c r="L746" t="str">
        <f>IFERROR(VLOOKUP(K746,'05_manager_mapping'!$A$5:$B$64,2), "Missing")</f>
        <v>Alessandro Lewandowski</v>
      </c>
      <c r="M746" t="str">
        <f>IFERROR(_xlfn.XLOOKUP('01_raw_data'!L749,'06_location_master'!$B$5:$B$60,'06_location_master'!$C$5:$C$60), "Missing Location")</f>
        <v>Berlin</v>
      </c>
      <c r="N746" t="str">
        <f>IFERROR(_xlfn.XLOOKUP(M746,'06_location_master'!$C$5:$C$60,'06_location_master'!$D$5:$D$60), "Missing Country")</f>
        <v>Germany</v>
      </c>
      <c r="O746" t="str">
        <f>IFERROR(_xlfn.XLOOKUP(M746,'06_location_master'!$C$5:$C$60,'06_location_master'!$E$5:$E$60), "Missing State")</f>
        <v>Berlin</v>
      </c>
      <c r="P746" s="17">
        <f>IFERROR(--'01_raw_data'!O749,"Missing Date")</f>
        <v>43644</v>
      </c>
      <c r="Q746" s="17">
        <f>IF(TRIM('01_raw_data'!P749)="","", IFERROR('01_raw_data'!P749, "check"))</f>
        <v>43796</v>
      </c>
      <c r="R746" t="str">
        <f>IFERROR(IF(OR(UPPER(TRIM('01_raw_data'!Q749))="A",UPPER(TRIM('01_raw_data'!Q749)="ACTVE"),UPPER(TRIM('01_raw_data'!Q749))="ACTIVE"), "Active", IF(OR(UPPER(TRIM('01_raw_data'!Q749)="INACTIVE"),UPPER(TRIM('01_raw_data'!Q749))="INACTVE"),"Inactive",IF(OR(UPPER(TRIM('01_raw_data'!Q749))="EXITED"), "Exited", IF(OR(UPPER(TRIM('01_raw_data'!Q749))="TERMINATED"), "Terminated", IF(OR(UPPER(TRIM('01_raw_data'!Q749))="LEFT"),"Left",IF(OR(UPPER(TRIM('01_raw_data'!Q749))="RESIGNED"),"Resigned")))))),"Check")</f>
        <v>Inactive</v>
      </c>
      <c r="S746" s="19">
        <f>IFERROR(IF(VALUE('01_raw_data'!R749)&gt;0,VALUE('01_raw_data'!R749),"Check"),"Check")</f>
        <v>85000</v>
      </c>
      <c r="T746" s="19">
        <f>IFERROR(IF(VALUE('01_raw_data'!S749)&gt;0, VALUE('01_raw_data'!S749), "Check"), "Check")</f>
        <v>4200</v>
      </c>
      <c r="U746">
        <f>IFERROR(VLOOKUP(UPPER(TRIM('01_raw_data'!T749)),'07_performance_master'!$A$5:$B$14,2,FALSE),"Check")</f>
        <v>3</v>
      </c>
      <c r="V746">
        <f>IFERROR(IF(VALUE('01_raw_data'!U749)&gt;0,VALUE('01_raw_data'!U749),"Check"),"Check")</f>
        <v>8</v>
      </c>
      <c r="W746">
        <f>IFERROR(IF(VALUE('01_raw_data'!V749)&gt;=0, VALUE('01_raw_data'!V749), "Check"), "Check")</f>
        <v>19</v>
      </c>
      <c r="X746">
        <f>IFERROR(IF(VALUE('01_raw_data'!W749)&gt;=0, VALUE('01_raw_data'!W749),"Check"), "Check")</f>
        <v>11</v>
      </c>
      <c r="Y746">
        <f>IFERROR(IF(AND(VALUE('01_raw_data'!X749)&gt;=0, VALUE('01_raw_data'!X749)&lt;=100), VALUE('01_raw_data'!X749), "Check"), "Check")</f>
        <v>57</v>
      </c>
      <c r="Z746" t="str">
        <f>IFERROR(IF(OR(UPPER(TRIM('01_raw_data'!Y749))="YES", UPPER(TRIM('01_raw_data'!Y749))="PROMOTED"),"Promoted", IF(OR(UPPER(TRIM('01_raw_data'!Y749))="NO",UPPER(TRIM('01_raw_data'!Y749))="NOT PROMOTED"), "Not Promoted", "Check")),"Check")</f>
        <v>Not Promoted</v>
      </c>
      <c r="AA746" t="str">
        <f>IFERROR(PROPER(TRIM('01_raw_data'!Z749)), "")</f>
        <v>Master'S</v>
      </c>
      <c r="AB746" t="str">
        <f>IFERROR(PROPER(TRIM('01_raw_data'!AA749)),"")</f>
        <v>Company Careers Page</v>
      </c>
      <c r="AC746" t="str">
        <f>IFERROR(IF(UPPER(TRIM('01_raw_data'!AB749))="HYBRID","Hybrid",IF(OR(UPPER(TRIM('01_raw_data'!AB749))="REMOTE",UPPER(TRIM('01_raw_data'!AB749))="WFH",UPPER(TRIM('01_raw_data'!AB749))="WORK FROM HOME"),"Remote",IF(OR(UPPER(TRIM('01_raw_data'!AB749))="ONSITE",UPPER(TRIM('01_raw_data'!AB749))="ON-SITE",UPPER(TRIM('01_raw_data'!AB749))="OFFICE"),"Office"))),"Check")</f>
        <v>Hybrid</v>
      </c>
      <c r="AD746" t="str">
        <f>IFERROR(VLOOKUP(UPPER(TRIM('01_raw_data'!AC749)),'09_cost_center'!$A$5:$E$19,1,FALSE), "Check")</f>
        <v>EU-CC103</v>
      </c>
      <c r="AE746" t="str">
        <f>IFERROR(IF(OR(UPPER(TRIM('01_raw_data'!AD749))="CONTRACT", UPPER(TRIM('01_raw_data'!AD749))="CONTRACTOR"), "Contract", IF(OR(PROPER(TRIM('01_raw_data'!AD749))="FTE", UPPER(TRIM('01_raw_data'!AD749))="FULL TIME", UPPER(TRIM('01_raw_data'!AD749))="FULL-TIME"), "Full Time", IF(OR(UPPER(TRIM('01_raw_data'!AD749))="INTERN", UPPER(TRIM('01_raw_data'!AD749))="INTERNSHIP"), "Intern", IF(OR(UPPER(TRIM('01_raw_data'!AD749))="PART TIME", UPPER(TRIM('01_raw_data'!AD749))="PART-TIME"), "Part Time")))), "Check")</f>
        <v>Full Time</v>
      </c>
      <c r="AF746">
        <f>IFERROR(IF(AND(VALUE('01_raw_data'!AE749)&gt;=0,VALUE('01_raw_data'!AE749)&lt;=100), VALUE('01_raw_data'!AE749), "Check"), "Check")</f>
        <v>53.5</v>
      </c>
    </row>
    <row r="747" spans="1:32" x14ac:dyDescent="0.2">
      <c r="A747" t="str">
        <f>"E"&amp;TEXT(VALUE(SUBSTITUTE(UPPER(TRIM('01_raw_data'!A750)),"E","")),"0000")</f>
        <v>E0746</v>
      </c>
      <c r="B747" t="str">
        <f>IF('01_raw_data'!B750="", "", PROPER(TRIM('01_raw_data'!B750)))</f>
        <v>Lina Weber</v>
      </c>
      <c r="C747" t="str">
        <f>_xlfn.XLOOKUP(PROPER(TRIM('01_raw_data'!C750)),'03_lookups'!$A$4:$A$9,'03_lookups'!$B$4:$B$9,"Needs Review")</f>
        <v>Male</v>
      </c>
      <c r="D747">
        <f>VALUE('01_raw_data'!D750)</f>
        <v>47</v>
      </c>
      <c r="E747" s="17">
        <f>IF(OR('01_raw_data'!E750="", LOWER(TRIM('01_raw_data'!E750))="not available"), "Missing", '01_raw_data'!E750)</f>
        <v>28793</v>
      </c>
      <c r="F747" t="str">
        <f t="shared" si="11"/>
        <v>Valid</v>
      </c>
      <c r="G747" t="str">
        <f>_xlfn.XLOOKUP(UPPER(TRIM('01_raw_data'!F750)),'04_departments'!A750:A805,'04_departments'!C750:C805,"Needs Review")</f>
        <v>Needs Review</v>
      </c>
      <c r="H747" t="str">
        <f>_xlfn.XLOOKUP('01_clean_data'!G747, '04_departments'!$C$5:$C$60,'04_departments'!$D$5:$D$60,"Needs Review")</f>
        <v>Needs Review</v>
      </c>
      <c r="I747" t="str">
        <f>PROPER(TRIM('01_raw_data'!H750))</f>
        <v>Product Analyst</v>
      </c>
      <c r="J747" t="str">
        <f>IFERROR(UPPER('01_raw_data'!I750), "")</f>
        <v>L2</v>
      </c>
      <c r="K747" t="str">
        <f>IFERROR(UPPER('01_raw_data'!J750), "")</f>
        <v>M999</v>
      </c>
      <c r="L747" t="str">
        <f>IFERROR(VLOOKUP(K747,'05_manager_mapping'!$A$5:$B$64,2), "Missing")</f>
        <v>Matteo Wagner</v>
      </c>
      <c r="M747" t="str">
        <f>IFERROR(_xlfn.XLOOKUP('01_raw_data'!L750,'06_location_master'!$B$5:$B$60,'06_location_master'!$C$5:$C$60), "Missing Location")</f>
        <v>Missing Location</v>
      </c>
      <c r="N747" t="str">
        <f>IFERROR(_xlfn.XLOOKUP(M747,'06_location_master'!$C$5:$C$60,'06_location_master'!$D$5:$D$60), "Missing Country")</f>
        <v>Missing Country</v>
      </c>
      <c r="O747" t="str">
        <f>IFERROR(_xlfn.XLOOKUP(M747,'06_location_master'!$C$5:$C$60,'06_location_master'!$E$5:$E$60), "Missing State")</f>
        <v>Missing State</v>
      </c>
      <c r="P747" s="17">
        <f>IFERROR(--'01_raw_data'!O750,"Missing Date")</f>
        <v>44054</v>
      </c>
      <c r="Q747" s="17" t="str">
        <f>IF(TRIM('01_raw_data'!P750)="","", IFERROR('01_raw_data'!P750, "check"))</f>
        <v/>
      </c>
      <c r="R747" t="str">
        <f>IFERROR(IF(OR(UPPER(TRIM('01_raw_data'!Q750))="A",UPPER(TRIM('01_raw_data'!Q750)="ACTVE"),UPPER(TRIM('01_raw_data'!Q750))="ACTIVE"), "Active", IF(OR(UPPER(TRIM('01_raw_data'!Q750)="INACTIVE"),UPPER(TRIM('01_raw_data'!Q750))="INACTVE"),"Inactive",IF(OR(UPPER(TRIM('01_raw_data'!Q750))="EXITED"), "Exited", IF(OR(UPPER(TRIM('01_raw_data'!Q750))="TERMINATED"), "Terminated", IF(OR(UPPER(TRIM('01_raw_data'!Q750))="LEFT"),"Left",IF(OR(UPPER(TRIM('01_raw_data'!Q750))="RESIGNED"),"Resigned")))))),"Check")</f>
        <v>Active</v>
      </c>
      <c r="S747" s="19">
        <f>IFERROR(IF(VALUE('01_raw_data'!R750)&gt;0,VALUE('01_raw_data'!R750),"Check"),"Check")</f>
        <v>65000</v>
      </c>
      <c r="T747" s="19">
        <f>IFERROR(IF(VALUE('01_raw_data'!S750)&gt;0, VALUE('01_raw_data'!S750), "Check"), "Check")</f>
        <v>3200</v>
      </c>
      <c r="U747">
        <f>IFERROR(VLOOKUP(UPPER(TRIM('01_raw_data'!T750)),'07_performance_master'!$A$5:$B$14,2,FALSE),"Check")</f>
        <v>3</v>
      </c>
      <c r="V747" t="str">
        <f>IFERROR(IF(VALUE('01_raw_data'!U750)&gt;0,VALUE('01_raw_data'!U750),"Check"),"Check")</f>
        <v>Check</v>
      </c>
      <c r="W747">
        <f>IFERROR(IF(VALUE('01_raw_data'!V750)&gt;=0, VALUE('01_raw_data'!V750), "Check"), "Check")</f>
        <v>14</v>
      </c>
      <c r="X747">
        <f>IFERROR(IF(VALUE('01_raw_data'!W750)&gt;=0, VALUE('01_raw_data'!W750),"Check"), "Check")</f>
        <v>23</v>
      </c>
      <c r="Y747">
        <f>IFERROR(IF(AND(VALUE('01_raw_data'!X750)&gt;=0, VALUE('01_raw_data'!X750)&lt;=100), VALUE('01_raw_data'!X750), "Check"), "Check")</f>
        <v>43</v>
      </c>
      <c r="Z747" t="str">
        <f>IFERROR(IF(OR(UPPER(TRIM('01_raw_data'!Y750))="YES", UPPER(TRIM('01_raw_data'!Y750))="PROMOTED"),"Promoted", IF(OR(UPPER(TRIM('01_raw_data'!Y750))="NO",UPPER(TRIM('01_raw_data'!Y750))="NOT PROMOTED"), "Not Promoted", "Check")),"Check")</f>
        <v>Not Promoted</v>
      </c>
      <c r="AA747" t="str">
        <f>IFERROR(PROPER(TRIM('01_raw_data'!Z750)), "")</f>
        <v>Diploma</v>
      </c>
      <c r="AB747" t="str">
        <f>IFERROR(PROPER(TRIM('01_raw_data'!AA750)),"")</f>
        <v>Company Careers Page</v>
      </c>
      <c r="AC747" t="str">
        <f>IFERROR(IF(UPPER(TRIM('01_raw_data'!AB750))="HYBRID","Hybrid",IF(OR(UPPER(TRIM('01_raw_data'!AB750))="REMOTE",UPPER(TRIM('01_raw_data'!AB750))="WFH",UPPER(TRIM('01_raw_data'!AB750))="WORK FROM HOME"),"Remote",IF(OR(UPPER(TRIM('01_raw_data'!AB750))="ONSITE",UPPER(TRIM('01_raw_data'!AB750))="ON-SITE",UPPER(TRIM('01_raw_data'!AB750))="OFFICE"),"Office"))),"Check")</f>
        <v>Hybrid</v>
      </c>
      <c r="AD747" t="str">
        <f>IFERROR(VLOOKUP(UPPER(TRIM('01_raw_data'!AC750)),'09_cost_center'!$A$5:$E$19,1,FALSE), "Check")</f>
        <v>EU-CC102</v>
      </c>
      <c r="AE747" t="str">
        <f>IFERROR(IF(OR(UPPER(TRIM('01_raw_data'!AD750))="CONTRACT", UPPER(TRIM('01_raw_data'!AD750))="CONTRACTOR"), "Contract", IF(OR(PROPER(TRIM('01_raw_data'!AD750))="FTE", UPPER(TRIM('01_raw_data'!AD750))="FULL TIME", UPPER(TRIM('01_raw_data'!AD750))="FULL-TIME"), "Full Time", IF(OR(UPPER(TRIM('01_raw_data'!AD750))="INTERN", UPPER(TRIM('01_raw_data'!AD750))="INTERNSHIP"), "Intern", IF(OR(UPPER(TRIM('01_raw_data'!AD750))="PART TIME", UPPER(TRIM('01_raw_data'!AD750))="PART-TIME"), "Part Time")))), "Check")</f>
        <v>Full Time</v>
      </c>
      <c r="AF747">
        <f>IFERROR(IF(AND(VALUE('01_raw_data'!AE750)&gt;=0,VALUE('01_raw_data'!AE750)&lt;=100), VALUE('01_raw_data'!AE750), "Check"), "Check")</f>
        <v>51.3</v>
      </c>
    </row>
    <row r="748" spans="1:32" x14ac:dyDescent="0.2">
      <c r="A748" t="str">
        <f>"E"&amp;TEXT(VALUE(SUBSTITUTE(UPPER(TRIM('01_raw_data'!A751)),"E","")),"0000")</f>
        <v>E0747</v>
      </c>
      <c r="B748" t="str">
        <f>IF('01_raw_data'!B751="", "", PROPER(TRIM('01_raw_data'!B751)))</f>
        <v>Sarah De Vries</v>
      </c>
      <c r="C748" t="str">
        <f>_xlfn.XLOOKUP(PROPER(TRIM('01_raw_data'!C751)),'03_lookups'!$A$4:$A$9,'03_lookups'!$B$4:$B$9,"Needs Review")</f>
        <v>Male</v>
      </c>
      <c r="D748">
        <f>VALUE('01_raw_data'!D751)</f>
        <v>33</v>
      </c>
      <c r="E748" s="17">
        <f>IF(OR('01_raw_data'!E751="", LOWER(TRIM('01_raw_data'!E751))="not available"), "Missing", '01_raw_data'!E751)</f>
        <v>34130</v>
      </c>
      <c r="F748" t="str">
        <f t="shared" si="11"/>
        <v>Valid</v>
      </c>
      <c r="G748" t="str">
        <f>_xlfn.XLOOKUP(UPPER(TRIM('01_raw_data'!F751)),'04_departments'!A751:A806,'04_departments'!C751:C806,"Needs Review")</f>
        <v>Needs Review</v>
      </c>
      <c r="H748" t="str">
        <f>_xlfn.XLOOKUP('01_clean_data'!G748, '04_departments'!$C$5:$C$60,'04_departments'!$D$5:$D$60,"Needs Review")</f>
        <v>Needs Review</v>
      </c>
      <c r="I748" t="str">
        <f>PROPER(TRIM('01_raw_data'!H751))</f>
        <v>Compliance Manager</v>
      </c>
      <c r="J748" t="str">
        <f>IFERROR(UPPER('01_raw_data'!I751), "")</f>
        <v>L2</v>
      </c>
      <c r="K748" t="str">
        <f>IFERROR(UPPER('01_raw_data'!J751), "")</f>
        <v>M025</v>
      </c>
      <c r="L748" t="str">
        <f>IFERROR(VLOOKUP(K748,'05_manager_mapping'!$A$5:$B$64,2), "Missing")</f>
        <v>Elias De Jong</v>
      </c>
      <c r="M748" t="str">
        <f>IFERROR(_xlfn.XLOOKUP('01_raw_data'!L751,'06_location_master'!$B$5:$B$60,'06_location_master'!$C$5:$C$60), "Missing Location")</f>
        <v>Amsterdam</v>
      </c>
      <c r="N748" t="str">
        <f>IFERROR(_xlfn.XLOOKUP(M748,'06_location_master'!$C$5:$C$60,'06_location_master'!$D$5:$D$60), "Missing Country")</f>
        <v>Netherlands</v>
      </c>
      <c r="O748" t="str">
        <f>IFERROR(_xlfn.XLOOKUP(M748,'06_location_master'!$C$5:$C$60,'06_location_master'!$E$5:$E$60), "Missing State")</f>
        <v>North Holland</v>
      </c>
      <c r="P748" s="17">
        <f>IFERROR(--'01_raw_data'!O751,"Missing Date")</f>
        <v>42962</v>
      </c>
      <c r="Q748" s="17" t="str">
        <f>IF(TRIM('01_raw_data'!P751)="","", IFERROR('01_raw_data'!P751, "check"))</f>
        <v/>
      </c>
      <c r="R748" t="str">
        <f>IFERROR(IF(OR(UPPER(TRIM('01_raw_data'!Q751))="A",UPPER(TRIM('01_raw_data'!Q751)="ACTVE"),UPPER(TRIM('01_raw_data'!Q751))="ACTIVE"), "Active", IF(OR(UPPER(TRIM('01_raw_data'!Q751)="INACTIVE"),UPPER(TRIM('01_raw_data'!Q751))="INACTVE"),"Inactive",IF(OR(UPPER(TRIM('01_raw_data'!Q751))="EXITED"), "Exited", IF(OR(UPPER(TRIM('01_raw_data'!Q751))="TERMINATED"), "Terminated", IF(OR(UPPER(TRIM('01_raw_data'!Q751))="LEFT"),"Left",IF(OR(UPPER(TRIM('01_raw_data'!Q751))="RESIGNED"),"Resigned")))))),"Check")</f>
        <v>Active</v>
      </c>
      <c r="S748" s="19" t="str">
        <f>IFERROR(IF(VALUE('01_raw_data'!R751)&gt;0,VALUE('01_raw_data'!R751),"Check"),"Check")</f>
        <v>Check</v>
      </c>
      <c r="T748" s="19">
        <f>IFERROR(IF(VALUE('01_raw_data'!S751)&gt;0, VALUE('01_raw_data'!S751), "Check"), "Check")</f>
        <v>1200</v>
      </c>
      <c r="U748">
        <f>IFERROR(VLOOKUP(UPPER(TRIM('01_raw_data'!T751)),'07_performance_master'!$A$5:$B$14,2,FALSE),"Check")</f>
        <v>2</v>
      </c>
      <c r="V748">
        <f>IFERROR(IF(VALUE('01_raw_data'!U751)&gt;0,VALUE('01_raw_data'!U751),"Check"),"Check")</f>
        <v>28</v>
      </c>
      <c r="W748">
        <f>IFERROR(IF(VALUE('01_raw_data'!V751)&gt;=0, VALUE('01_raw_data'!V751), "Check"), "Check")</f>
        <v>13</v>
      </c>
      <c r="X748">
        <f>IFERROR(IF(VALUE('01_raw_data'!W751)&gt;=0, VALUE('01_raw_data'!W751),"Check"), "Check")</f>
        <v>17</v>
      </c>
      <c r="Y748">
        <f>IFERROR(IF(AND(VALUE('01_raw_data'!X751)&gt;=0, VALUE('01_raw_data'!X751)&lt;=100), VALUE('01_raw_data'!X751), "Check"), "Check")</f>
        <v>35</v>
      </c>
      <c r="Z748" t="str">
        <f>IFERROR(IF(OR(UPPER(TRIM('01_raw_data'!Y751))="YES", UPPER(TRIM('01_raw_data'!Y751))="PROMOTED"),"Promoted", IF(OR(UPPER(TRIM('01_raw_data'!Y751))="NO",UPPER(TRIM('01_raw_data'!Y751))="NOT PROMOTED"), "Not Promoted", "Check")),"Check")</f>
        <v>Not Promoted</v>
      </c>
      <c r="AA748" t="str">
        <f>IFERROR(PROPER(TRIM('01_raw_data'!Z751)), "")</f>
        <v>Bachelor'S</v>
      </c>
      <c r="AB748" t="str">
        <f>IFERROR(PROPER(TRIM('01_raw_data'!AA751)),"")</f>
        <v>Linkedin</v>
      </c>
      <c r="AC748" t="str">
        <f>IFERROR(IF(UPPER(TRIM('01_raw_data'!AB751))="HYBRID","Hybrid",IF(OR(UPPER(TRIM('01_raw_data'!AB751))="REMOTE",UPPER(TRIM('01_raw_data'!AB751))="WFH",UPPER(TRIM('01_raw_data'!AB751))="WORK FROM HOME"),"Remote",IF(OR(UPPER(TRIM('01_raw_data'!AB751))="ONSITE",UPPER(TRIM('01_raw_data'!AB751))="ON-SITE",UPPER(TRIM('01_raw_data'!AB751))="OFFICE"),"Office"))),"Check")</f>
        <v>Office</v>
      </c>
      <c r="AD748" t="str">
        <f>IFERROR(VLOOKUP(UPPER(TRIM('01_raw_data'!AC751)),'09_cost_center'!$A$5:$E$19,1,FALSE), "Check")</f>
        <v>EU-CC502</v>
      </c>
      <c r="AE748" t="str">
        <f>IFERROR(IF(OR(UPPER(TRIM('01_raw_data'!AD751))="CONTRACT", UPPER(TRIM('01_raw_data'!AD751))="CONTRACTOR"), "Contract", IF(OR(PROPER(TRIM('01_raw_data'!AD751))="FTE", UPPER(TRIM('01_raw_data'!AD751))="FULL TIME", UPPER(TRIM('01_raw_data'!AD751))="FULL-TIME"), "Full Time", IF(OR(UPPER(TRIM('01_raw_data'!AD751))="INTERN", UPPER(TRIM('01_raw_data'!AD751))="INTERNSHIP"), "Intern", IF(OR(UPPER(TRIM('01_raw_data'!AD751))="PART TIME", UPPER(TRIM('01_raw_data'!AD751))="PART-TIME"), "Part Time")))), "Check")</f>
        <v>Full Time</v>
      </c>
      <c r="AF748">
        <f>IFERROR(IF(AND(VALUE('01_raw_data'!AE751)&gt;=0,VALUE('01_raw_data'!AE751)&lt;=100), VALUE('01_raw_data'!AE751), "Check"), "Check")</f>
        <v>38.799999999999997</v>
      </c>
    </row>
    <row r="749" spans="1:32" x14ac:dyDescent="0.2">
      <c r="A749" t="str">
        <f>"E"&amp;TEXT(VALUE(SUBSTITUTE(UPPER(TRIM('01_raw_data'!A752)),"E","")),"0000")</f>
        <v>E0748</v>
      </c>
      <c r="B749" t="str">
        <f>IF('01_raw_data'!B752="", "", PROPER(TRIM('01_raw_data'!B752)))</f>
        <v>Gabriel Schneider</v>
      </c>
      <c r="C749" t="str">
        <f>_xlfn.XLOOKUP(PROPER(TRIM('01_raw_data'!C752)),'03_lookups'!$A$4:$A$9,'03_lookups'!$B$4:$B$9,"Needs Review")</f>
        <v>Female</v>
      </c>
      <c r="D749">
        <f>VALUE('01_raw_data'!D752)</f>
        <v>60</v>
      </c>
      <c r="E749" s="17">
        <f>IF(OR('01_raw_data'!E752="", LOWER(TRIM('01_raw_data'!E752))="not available"), "Missing", '01_raw_data'!E752)</f>
        <v>23934</v>
      </c>
      <c r="F749" t="str">
        <f t="shared" si="11"/>
        <v>Valid</v>
      </c>
      <c r="G749" t="str">
        <f>_xlfn.XLOOKUP(UPPER(TRIM('01_raw_data'!F752)),'04_departments'!A752:A807,'04_departments'!C752:C807,"Needs Review")</f>
        <v>Needs Review</v>
      </c>
      <c r="H749" t="str">
        <f>_xlfn.XLOOKUP('01_clean_data'!G749, '04_departments'!$C$5:$C$60,'04_departments'!$D$5:$D$60,"Needs Review")</f>
        <v>Needs Review</v>
      </c>
      <c r="I749" t="str">
        <f>PROPER(TRIM('01_raw_data'!H752))</f>
        <v>Lead Product Manager</v>
      </c>
      <c r="J749" t="str">
        <f>IFERROR(UPPER('01_raw_data'!I752), "")</f>
        <v>L2</v>
      </c>
      <c r="K749" t="str">
        <f>IFERROR(UPPER('01_raw_data'!J752), "")</f>
        <v>M021</v>
      </c>
      <c r="L749" t="str">
        <f>IFERROR(VLOOKUP(K749,'05_manager_mapping'!$A$5:$B$64,2), "Missing")</f>
        <v>Alejandro Schmidt</v>
      </c>
      <c r="M749" t="str">
        <f>IFERROR(_xlfn.XLOOKUP('01_raw_data'!L752,'06_location_master'!$B$5:$B$60,'06_location_master'!$C$5:$C$60), "Missing Location")</f>
        <v>Missing Location</v>
      </c>
      <c r="N749" t="str">
        <f>IFERROR(_xlfn.XLOOKUP(M749,'06_location_master'!$C$5:$C$60,'06_location_master'!$D$5:$D$60), "Missing Country")</f>
        <v>Missing Country</v>
      </c>
      <c r="O749" t="str">
        <f>IFERROR(_xlfn.XLOOKUP(M749,'06_location_master'!$C$5:$C$60,'06_location_master'!$E$5:$E$60), "Missing State")</f>
        <v>Missing State</v>
      </c>
      <c r="P749" s="17">
        <f>IFERROR(--'01_raw_data'!O752,"Missing Date")</f>
        <v>45992</v>
      </c>
      <c r="Q749" s="17" t="str">
        <f>IF(TRIM('01_raw_data'!P752)="","", IFERROR('01_raw_data'!P752, "check"))</f>
        <v/>
      </c>
      <c r="R749" t="str">
        <f>IFERROR(IF(OR(UPPER(TRIM('01_raw_data'!Q752))="A",UPPER(TRIM('01_raw_data'!Q752)="ACTVE"),UPPER(TRIM('01_raw_data'!Q752))="ACTIVE"), "Active", IF(OR(UPPER(TRIM('01_raw_data'!Q752)="INACTIVE"),UPPER(TRIM('01_raw_data'!Q752))="INACTVE"),"Inactive",IF(OR(UPPER(TRIM('01_raw_data'!Q752))="EXITED"), "Exited", IF(OR(UPPER(TRIM('01_raw_data'!Q752))="TERMINATED"), "Terminated", IF(OR(UPPER(TRIM('01_raw_data'!Q752))="LEFT"),"Left",IF(OR(UPPER(TRIM('01_raw_data'!Q752))="RESIGNED"),"Resigned")))))),"Check")</f>
        <v>Active</v>
      </c>
      <c r="S749" s="19">
        <f>IFERROR(IF(VALUE('01_raw_data'!R752)&gt;0,VALUE('01_raw_data'!R752),"Check"),"Check")</f>
        <v>60000</v>
      </c>
      <c r="T749" s="19">
        <f>IFERROR(IF(VALUE('01_raw_data'!S752)&gt;0, VALUE('01_raw_data'!S752), "Check"), "Check")</f>
        <v>3000</v>
      </c>
      <c r="U749">
        <f>IFERROR(VLOOKUP(UPPER(TRIM('01_raw_data'!T752)),'07_performance_master'!$A$5:$B$14,2,FALSE),"Check")</f>
        <v>3</v>
      </c>
      <c r="V749">
        <f>IFERROR(IF(VALUE('01_raw_data'!U752)&gt;0,VALUE('01_raw_data'!U752),"Check"),"Check")</f>
        <v>26</v>
      </c>
      <c r="W749">
        <f>IFERROR(IF(VALUE('01_raw_data'!V752)&gt;=0, VALUE('01_raw_data'!V752), "Check"), "Check")</f>
        <v>6</v>
      </c>
      <c r="X749">
        <f>IFERROR(IF(VALUE('01_raw_data'!W752)&gt;=0, VALUE('01_raw_data'!W752),"Check"), "Check")</f>
        <v>14</v>
      </c>
      <c r="Y749">
        <f>IFERROR(IF(AND(VALUE('01_raw_data'!X752)&gt;=0, VALUE('01_raw_data'!X752)&lt;=100), VALUE('01_raw_data'!X752), "Check"), "Check")</f>
        <v>75</v>
      </c>
      <c r="Z749" t="str">
        <f>IFERROR(IF(OR(UPPER(TRIM('01_raw_data'!Y752))="YES", UPPER(TRIM('01_raw_data'!Y752))="PROMOTED"),"Promoted", IF(OR(UPPER(TRIM('01_raw_data'!Y752))="NO",UPPER(TRIM('01_raw_data'!Y752))="NOT PROMOTED"), "Not Promoted", "Check")),"Check")</f>
        <v>Not Promoted</v>
      </c>
      <c r="AA749" t="str">
        <f>IFERROR(PROPER(TRIM('01_raw_data'!Z752)), "")</f>
        <v>Bachelor'S</v>
      </c>
      <c r="AB749" t="str">
        <f>IFERROR(PROPER(TRIM('01_raw_data'!AA752)),"")</f>
        <v>Employee Referral</v>
      </c>
      <c r="AC749" t="str">
        <f>IFERROR(IF(UPPER(TRIM('01_raw_data'!AB752))="HYBRID","Hybrid",IF(OR(UPPER(TRIM('01_raw_data'!AB752))="REMOTE",UPPER(TRIM('01_raw_data'!AB752))="WFH",UPPER(TRIM('01_raw_data'!AB752))="WORK FROM HOME"),"Remote",IF(OR(UPPER(TRIM('01_raw_data'!AB752))="ONSITE",UPPER(TRIM('01_raw_data'!AB752))="ON-SITE",UPPER(TRIM('01_raw_data'!AB752))="OFFICE"),"Office"))),"Check")</f>
        <v>Hybrid</v>
      </c>
      <c r="AD749" t="str">
        <f>IFERROR(VLOOKUP(UPPER(TRIM('01_raw_data'!AC752)),'09_cost_center'!$A$5:$E$19,1,FALSE), "Check")</f>
        <v>EU-CC102</v>
      </c>
      <c r="AE749" t="str">
        <f>IFERROR(IF(OR(UPPER(TRIM('01_raw_data'!AD752))="CONTRACT", UPPER(TRIM('01_raw_data'!AD752))="CONTRACTOR"), "Contract", IF(OR(PROPER(TRIM('01_raw_data'!AD752))="FTE", UPPER(TRIM('01_raw_data'!AD752))="FULL TIME", UPPER(TRIM('01_raw_data'!AD752))="FULL-TIME"), "Full Time", IF(OR(UPPER(TRIM('01_raw_data'!AD752))="INTERN", UPPER(TRIM('01_raw_data'!AD752))="INTERNSHIP"), "Intern", IF(OR(UPPER(TRIM('01_raw_data'!AD752))="PART TIME", UPPER(TRIM('01_raw_data'!AD752))="PART-TIME"), "Part Time")))), "Check")</f>
        <v>Contract</v>
      </c>
      <c r="AF749">
        <f>IFERROR(IF(AND(VALUE('01_raw_data'!AE752)&gt;=0,VALUE('01_raw_data'!AE752)&lt;=100), VALUE('01_raw_data'!AE752), "Check"), "Check")</f>
        <v>62.8</v>
      </c>
    </row>
    <row r="750" spans="1:32" x14ac:dyDescent="0.2">
      <c r="A750" t="str">
        <f>"E"&amp;TEXT(VALUE(SUBSTITUTE(UPPER(TRIM('01_raw_data'!A753)),"E","")),"0000")</f>
        <v>E0749</v>
      </c>
      <c r="B750" t="str">
        <f>IF('01_raw_data'!B753="", "", PROPER(TRIM('01_raw_data'!B753)))</f>
        <v>Emil Oliveira</v>
      </c>
      <c r="C750" t="str">
        <f>_xlfn.XLOOKUP(PROPER(TRIM('01_raw_data'!C753)),'03_lookups'!$A$4:$A$9,'03_lookups'!$B$4:$B$9,"Needs Review")</f>
        <v>Male</v>
      </c>
      <c r="D750">
        <f>VALUE('01_raw_data'!D753)</f>
        <v>52</v>
      </c>
      <c r="E750" s="17">
        <f>IF(OR('01_raw_data'!E753="", LOWER(TRIM('01_raw_data'!E753))="not available"), "Missing", '01_raw_data'!E753)</f>
        <v>27109</v>
      </c>
      <c r="F750" t="str">
        <f t="shared" si="11"/>
        <v>Valid</v>
      </c>
      <c r="G750" t="str">
        <f>_xlfn.XLOOKUP(UPPER(TRIM('01_raw_data'!F753)),'04_departments'!A753:A808,'04_departments'!C753:C808,"Needs Review")</f>
        <v>Needs Review</v>
      </c>
      <c r="H750" t="str">
        <f>_xlfn.XLOOKUP('01_clean_data'!G750, '04_departments'!$C$5:$C$60,'04_departments'!$D$5:$D$60,"Needs Review")</f>
        <v>Needs Review</v>
      </c>
      <c r="I750" t="str">
        <f>PROPER(TRIM('01_raw_data'!H753))</f>
        <v>Hr Associate</v>
      </c>
      <c r="J750" t="str">
        <f>IFERROR(UPPER('01_raw_data'!I753), "")</f>
        <v xml:space="preserve"> L1 </v>
      </c>
      <c r="K750" t="str">
        <f>IFERROR(UPPER('01_raw_data'!J753), "")</f>
        <v>M008</v>
      </c>
      <c r="L750" t="str">
        <f>IFERROR(VLOOKUP(K750,'05_manager_mapping'!$A$5:$B$64,2), "Missing")</f>
        <v>Mia Szymanski</v>
      </c>
      <c r="M750" t="str">
        <f>IFERROR(_xlfn.XLOOKUP('01_raw_data'!L753,'06_location_master'!$B$5:$B$60,'06_location_master'!$C$5:$C$60), "Missing Location")</f>
        <v>Warsaw</v>
      </c>
      <c r="N750" t="str">
        <f>IFERROR(_xlfn.XLOOKUP(M750,'06_location_master'!$C$5:$C$60,'06_location_master'!$D$5:$D$60), "Missing Country")</f>
        <v>Poland</v>
      </c>
      <c r="O750" t="str">
        <f>IFERROR(_xlfn.XLOOKUP(M750,'06_location_master'!$C$5:$C$60,'06_location_master'!$E$5:$E$60), "Missing State")</f>
        <v>Masovian</v>
      </c>
      <c r="P750" s="17">
        <f>IFERROR(--'01_raw_data'!O753,"Missing Date")</f>
        <v>45398</v>
      </c>
      <c r="Q750" s="17" t="str">
        <f>IF(TRIM('01_raw_data'!P753)="","", IFERROR('01_raw_data'!P753, "check"))</f>
        <v/>
      </c>
      <c r="R750" t="str">
        <f>IFERROR(IF(OR(UPPER(TRIM('01_raw_data'!Q753))="A",UPPER(TRIM('01_raw_data'!Q753)="ACTVE"),UPPER(TRIM('01_raw_data'!Q753))="ACTIVE"), "Active", IF(OR(UPPER(TRIM('01_raw_data'!Q753)="INACTIVE"),UPPER(TRIM('01_raw_data'!Q753))="INACTVE"),"Inactive",IF(OR(UPPER(TRIM('01_raw_data'!Q753))="EXITED"), "Exited", IF(OR(UPPER(TRIM('01_raw_data'!Q753))="TERMINATED"), "Terminated", IF(OR(UPPER(TRIM('01_raw_data'!Q753))="LEFT"),"Left",IF(OR(UPPER(TRIM('01_raw_data'!Q753))="RESIGNED"),"Resigned")))))),"Check")</f>
        <v>Active</v>
      </c>
      <c r="S750" s="19">
        <f>IFERROR(IF(VALUE('01_raw_data'!R753)&gt;0,VALUE('01_raw_data'!R753),"Check"),"Check")</f>
        <v>33000</v>
      </c>
      <c r="T750" s="19">
        <f>IFERROR(IF(VALUE('01_raw_data'!S753)&gt;0, VALUE('01_raw_data'!S753), "Check"), "Check")</f>
        <v>1600</v>
      </c>
      <c r="U750">
        <f>IFERROR(VLOOKUP(UPPER(TRIM('01_raw_data'!T753)),'07_performance_master'!$A$5:$B$14,2,FALSE),"Check")</f>
        <v>3</v>
      </c>
      <c r="V750">
        <f>IFERROR(IF(VALUE('01_raw_data'!U753)&gt;0,VALUE('01_raw_data'!U753),"Check"),"Check")</f>
        <v>27</v>
      </c>
      <c r="W750">
        <f>IFERROR(IF(VALUE('01_raw_data'!V753)&gt;=0, VALUE('01_raw_data'!V753), "Check"), "Check")</f>
        <v>23</v>
      </c>
      <c r="X750">
        <f>IFERROR(IF(VALUE('01_raw_data'!W753)&gt;=0, VALUE('01_raw_data'!W753),"Check"), "Check")</f>
        <v>0</v>
      </c>
      <c r="Y750">
        <f>IFERROR(IF(AND(VALUE('01_raw_data'!X753)&gt;=0, VALUE('01_raw_data'!X753)&lt;=100), VALUE('01_raw_data'!X753), "Check"), "Check")</f>
        <v>86</v>
      </c>
      <c r="Z750" t="str">
        <f>IFERROR(IF(OR(UPPER(TRIM('01_raw_data'!Y753))="YES", UPPER(TRIM('01_raw_data'!Y753))="PROMOTED"),"Promoted", IF(OR(UPPER(TRIM('01_raw_data'!Y753))="NO",UPPER(TRIM('01_raw_data'!Y753))="NOT PROMOTED"), "Not Promoted", "Check")),"Check")</f>
        <v>Not Promoted</v>
      </c>
      <c r="AA750" t="str">
        <f>IFERROR(PROPER(TRIM('01_raw_data'!Z753)), "")</f>
        <v>Bachelor'S</v>
      </c>
      <c r="AB750" t="str">
        <f>IFERROR(PROPER(TRIM('01_raw_data'!AA753)),"")</f>
        <v>European Job Board</v>
      </c>
      <c r="AC750" t="str">
        <f>IFERROR(IF(UPPER(TRIM('01_raw_data'!AB753))="HYBRID","Hybrid",IF(OR(UPPER(TRIM('01_raw_data'!AB753))="REMOTE",UPPER(TRIM('01_raw_data'!AB753))="WFH",UPPER(TRIM('01_raw_data'!AB753))="WORK FROM HOME"),"Remote",IF(OR(UPPER(TRIM('01_raw_data'!AB753))="ONSITE",UPPER(TRIM('01_raw_data'!AB753))="ON-SITE",UPPER(TRIM('01_raw_data'!AB753))="OFFICE"),"Office"))),"Check")</f>
        <v>Remote</v>
      </c>
      <c r="AD750" t="str">
        <f>IFERROR(VLOOKUP(UPPER(TRIM('01_raw_data'!AC753)),'09_cost_center'!$A$5:$E$19,1,FALSE), "Check")</f>
        <v>EU-CC302</v>
      </c>
      <c r="AE750" t="str">
        <f>IFERROR(IF(OR(UPPER(TRIM('01_raw_data'!AD753))="CONTRACT", UPPER(TRIM('01_raw_data'!AD753))="CONTRACTOR"), "Contract", IF(OR(PROPER(TRIM('01_raw_data'!AD753))="FTE", UPPER(TRIM('01_raw_data'!AD753))="FULL TIME", UPPER(TRIM('01_raw_data'!AD753))="FULL-TIME"), "Full Time", IF(OR(UPPER(TRIM('01_raw_data'!AD753))="INTERN", UPPER(TRIM('01_raw_data'!AD753))="INTERNSHIP"), "Intern", IF(OR(UPPER(TRIM('01_raw_data'!AD753))="PART TIME", UPPER(TRIM('01_raw_data'!AD753))="PART-TIME"), "Part Time")))), "Check")</f>
        <v>Full Time</v>
      </c>
      <c r="AF750">
        <f>IFERROR(IF(AND(VALUE('01_raw_data'!AE753)&gt;=0,VALUE('01_raw_data'!AE753)&lt;=100), VALUE('01_raw_data'!AE753), "Check"), "Check")</f>
        <v>73.8</v>
      </c>
    </row>
    <row r="751" spans="1:32" x14ac:dyDescent="0.2">
      <c r="A751" t="str">
        <f>"E"&amp;TEXT(VALUE(SUBSTITUTE(UPPER(TRIM('01_raw_data'!A754)),"E","")),"0000")</f>
        <v>E0750</v>
      </c>
      <c r="B751" t="str">
        <f>IF('01_raw_data'!B754="", "", PROPER(TRIM('01_raw_data'!B754)))</f>
        <v>Sophie Wisniewski</v>
      </c>
      <c r="C751" t="str">
        <f>_xlfn.XLOOKUP(PROPER(TRIM('01_raw_data'!C754)),'03_lookups'!$A$4:$A$9,'03_lookups'!$B$4:$B$9,"Needs Review")</f>
        <v>Female</v>
      </c>
      <c r="D751">
        <f>VALUE('01_raw_data'!D754)</f>
        <v>41</v>
      </c>
      <c r="E751" s="17">
        <f>IF(OR('01_raw_data'!E754="", LOWER(TRIM('01_raw_data'!E754))="not available"), "Missing", '01_raw_data'!E754)</f>
        <v>31185</v>
      </c>
      <c r="F751" t="str">
        <f t="shared" si="11"/>
        <v>Valid</v>
      </c>
      <c r="G751" t="str">
        <f>_xlfn.XLOOKUP(UPPER(TRIM('01_raw_data'!F754)),'04_departments'!A754:A809,'04_departments'!C754:C809,"Needs Review")</f>
        <v>Needs Review</v>
      </c>
      <c r="H751" t="str">
        <f>_xlfn.XLOOKUP('01_clean_data'!G751, '04_departments'!$C$5:$C$60,'04_departments'!$D$5:$D$60,"Needs Review")</f>
        <v>Needs Review</v>
      </c>
      <c r="I751" t="str">
        <f>PROPER(TRIM('01_raw_data'!H754))</f>
        <v>Finance Manager</v>
      </c>
      <c r="J751" t="str">
        <f>IFERROR(UPPER('01_raw_data'!I754), "")</f>
        <v>L7</v>
      </c>
      <c r="K751" t="str">
        <f>IFERROR(UPPER('01_raw_data'!J754), "")</f>
        <v>M036</v>
      </c>
      <c r="L751" t="str">
        <f>IFERROR(VLOOKUP(K751,'05_manager_mapping'!$A$5:$B$64,2), "Missing")</f>
        <v>Beatrice Meyer</v>
      </c>
      <c r="M751" t="str">
        <f>IFERROR(_xlfn.XLOOKUP('01_raw_data'!L754,'06_location_master'!$B$5:$B$60,'06_location_master'!$C$5:$C$60), "Missing Location")</f>
        <v>Gothenburg</v>
      </c>
      <c r="N751" t="str">
        <f>IFERROR(_xlfn.XLOOKUP(M751,'06_location_master'!$C$5:$C$60,'06_location_master'!$D$5:$D$60), "Missing Country")</f>
        <v>Sweden</v>
      </c>
      <c r="O751" t="str">
        <f>IFERROR(_xlfn.XLOOKUP(M751,'06_location_master'!$C$5:$C$60,'06_location_master'!$E$5:$E$60), "Missing State")</f>
        <v>Vastra Gotaland</v>
      </c>
      <c r="P751" s="17">
        <f>IFERROR(--'01_raw_data'!O754,"Missing Date")</f>
        <v>44198</v>
      </c>
      <c r="Q751" s="17" t="str">
        <f>IF(TRIM('01_raw_data'!P754)="","", IFERROR('01_raw_data'!P754, "check"))</f>
        <v/>
      </c>
      <c r="R751" t="str">
        <f>IFERROR(IF(OR(UPPER(TRIM('01_raw_data'!Q754))="A",UPPER(TRIM('01_raw_data'!Q754)="ACTVE"),UPPER(TRIM('01_raw_data'!Q754))="ACTIVE"), "Active", IF(OR(UPPER(TRIM('01_raw_data'!Q754)="INACTIVE"),UPPER(TRIM('01_raw_data'!Q754))="INACTVE"),"Inactive",IF(OR(UPPER(TRIM('01_raw_data'!Q754))="EXITED"), "Exited", IF(OR(UPPER(TRIM('01_raw_data'!Q754))="TERMINATED"), "Terminated", IF(OR(UPPER(TRIM('01_raw_data'!Q754))="LEFT"),"Left",IF(OR(UPPER(TRIM('01_raw_data'!Q754))="RESIGNED"),"Resigned")))))),"Check")</f>
        <v>Active</v>
      </c>
      <c r="S751" s="19">
        <f>IFERROR(IF(VALUE('01_raw_data'!R754)&gt;0,VALUE('01_raw_data'!R754),"Check"),"Check")</f>
        <v>205000</v>
      </c>
      <c r="T751" s="19">
        <f>IFERROR(IF(VALUE('01_raw_data'!S754)&gt;0, VALUE('01_raw_data'!S754), "Check"), "Check")</f>
        <v>12300</v>
      </c>
      <c r="U751">
        <f>IFERROR(VLOOKUP(UPPER(TRIM('01_raw_data'!T754)),'07_performance_master'!$A$5:$B$14,2,FALSE),"Check")</f>
        <v>3</v>
      </c>
      <c r="V751">
        <f>IFERROR(IF(VALUE('01_raw_data'!U754)&gt;0,VALUE('01_raw_data'!U754),"Check"),"Check")</f>
        <v>43</v>
      </c>
      <c r="W751">
        <f>IFERROR(IF(VALUE('01_raw_data'!V754)&gt;=0, VALUE('01_raw_data'!V754), "Check"), "Check")</f>
        <v>26</v>
      </c>
      <c r="X751">
        <f>IFERROR(IF(VALUE('01_raw_data'!W754)&gt;=0, VALUE('01_raw_data'!W754),"Check"), "Check")</f>
        <v>16</v>
      </c>
      <c r="Y751">
        <f>IFERROR(IF(AND(VALUE('01_raw_data'!X754)&gt;=0, VALUE('01_raw_data'!X754)&lt;=100), VALUE('01_raw_data'!X754), "Check"), "Check")</f>
        <v>62</v>
      </c>
      <c r="Z751" t="str">
        <f>IFERROR(IF(OR(UPPER(TRIM('01_raw_data'!Y754))="YES", UPPER(TRIM('01_raw_data'!Y754))="PROMOTED"),"Promoted", IF(OR(UPPER(TRIM('01_raw_data'!Y754))="NO",UPPER(TRIM('01_raw_data'!Y754))="NOT PROMOTED"), "Not Promoted", "Check")),"Check")</f>
        <v>Not Promoted</v>
      </c>
      <c r="AA751" t="str">
        <f>IFERROR(PROPER(TRIM('01_raw_data'!Z754)), "")</f>
        <v>Mba</v>
      </c>
      <c r="AB751" t="str">
        <f>IFERROR(PROPER(TRIM('01_raw_data'!AA754)),"")</f>
        <v>Linkedin</v>
      </c>
      <c r="AC751" t="str">
        <f>IFERROR(IF(UPPER(TRIM('01_raw_data'!AB754))="HYBRID","Hybrid",IF(OR(UPPER(TRIM('01_raw_data'!AB754))="REMOTE",UPPER(TRIM('01_raw_data'!AB754))="WFH",UPPER(TRIM('01_raw_data'!AB754))="WORK FROM HOME"),"Remote",IF(OR(UPPER(TRIM('01_raw_data'!AB754))="ONSITE",UPPER(TRIM('01_raw_data'!AB754))="ON-SITE",UPPER(TRIM('01_raw_data'!AB754))="OFFICE"),"Office"))),"Check")</f>
        <v>Hybrid</v>
      </c>
      <c r="AD751" t="str">
        <f>IFERROR(VLOOKUP(UPPER(TRIM('01_raw_data'!AC754)),'09_cost_center'!$A$5:$E$19,1,FALSE), "Check")</f>
        <v>EU-CC301</v>
      </c>
      <c r="AE751" t="str">
        <f>IFERROR(IF(OR(UPPER(TRIM('01_raw_data'!AD754))="CONTRACT", UPPER(TRIM('01_raw_data'!AD754))="CONTRACTOR"), "Contract", IF(OR(PROPER(TRIM('01_raw_data'!AD754))="FTE", UPPER(TRIM('01_raw_data'!AD754))="FULL TIME", UPPER(TRIM('01_raw_data'!AD754))="FULL-TIME"), "Full Time", IF(OR(UPPER(TRIM('01_raw_data'!AD754))="INTERN", UPPER(TRIM('01_raw_data'!AD754))="INTERNSHIP"), "Intern", IF(OR(UPPER(TRIM('01_raw_data'!AD754))="PART TIME", UPPER(TRIM('01_raw_data'!AD754))="PART-TIME"), "Part Time")))), "Check")</f>
        <v>Full Time</v>
      </c>
      <c r="AF751">
        <f>IFERROR(IF(AND(VALUE('01_raw_data'!AE754)&gt;=0,VALUE('01_raw_data'!AE754)&lt;=100), VALUE('01_raw_data'!AE754), "Check"), "Check")</f>
        <v>60.7</v>
      </c>
    </row>
    <row r="752" spans="1:32" x14ac:dyDescent="0.2">
      <c r="A752" t="str">
        <f>"E"&amp;TEXT(VALUE(SUBSTITUTE(UPPER(TRIM('01_raw_data'!A755)),"E","")),"0000")</f>
        <v>E0751</v>
      </c>
      <c r="B752" t="str">
        <f>IF('01_raw_data'!B755="", "", PROPER(TRIM('01_raw_data'!B755)))</f>
        <v>Hugo Smit</v>
      </c>
      <c r="C752" t="str">
        <f>_xlfn.XLOOKUP(PROPER(TRIM('01_raw_data'!C755)),'03_lookups'!$A$4:$A$9,'03_lookups'!$B$4:$B$9,"Needs Review")</f>
        <v>Female</v>
      </c>
      <c r="D752">
        <f>VALUE('01_raw_data'!D755)</f>
        <v>30</v>
      </c>
      <c r="E752" s="17">
        <f>IF(OR('01_raw_data'!E755="", LOWER(TRIM('01_raw_data'!E755))="not available"), "Missing", '01_raw_data'!E755)</f>
        <v>34962</v>
      </c>
      <c r="F752" t="str">
        <f t="shared" si="11"/>
        <v>Valid</v>
      </c>
      <c r="G752" t="str">
        <f>_xlfn.XLOOKUP(UPPER(TRIM('01_raw_data'!F755)),'04_departments'!A755:A810,'04_departments'!C755:C810,"Needs Review")</f>
        <v>Needs Review</v>
      </c>
      <c r="H752" t="str">
        <f>_xlfn.XLOOKUP('01_clean_data'!G752, '04_departments'!$C$5:$C$60,'04_departments'!$D$5:$D$60,"Needs Review")</f>
        <v>Needs Review</v>
      </c>
      <c r="I752" t="str">
        <f>PROPER(TRIM('01_raw_data'!H755))</f>
        <v>It Manager</v>
      </c>
      <c r="J752" t="str">
        <f>IFERROR(UPPER('01_raw_data'!I755), "")</f>
        <v>L1</v>
      </c>
      <c r="K752" t="str">
        <f>IFERROR(UPPER('01_raw_data'!J755), "")</f>
        <v>M045</v>
      </c>
      <c r="L752" t="str">
        <f>IFERROR(VLOOKUP(K752,'05_manager_mapping'!$A$5:$B$64,2), "Missing")</f>
        <v>Bram Robert</v>
      </c>
      <c r="M752" t="str">
        <f>IFERROR(_xlfn.XLOOKUP('01_raw_data'!L755,'06_location_master'!$B$5:$B$60,'06_location_master'!$C$5:$C$60), "Missing Location")</f>
        <v>Madrid</v>
      </c>
      <c r="N752" t="str">
        <f>IFERROR(_xlfn.XLOOKUP(M752,'06_location_master'!$C$5:$C$60,'06_location_master'!$D$5:$D$60), "Missing Country")</f>
        <v>Spain</v>
      </c>
      <c r="O752" t="str">
        <f>IFERROR(_xlfn.XLOOKUP(M752,'06_location_master'!$C$5:$C$60,'06_location_master'!$E$5:$E$60), "Missing State")</f>
        <v>Community of Madrid</v>
      </c>
      <c r="P752" s="17">
        <f>IFERROR(--'01_raw_data'!O755,"Missing Date")</f>
        <v>43122</v>
      </c>
      <c r="Q752" s="17">
        <f>IF(TRIM('01_raw_data'!P755)="","", IFERROR('01_raw_data'!P755, "check"))</f>
        <v>45781</v>
      </c>
      <c r="R752" t="str">
        <f>IFERROR(IF(OR(UPPER(TRIM('01_raw_data'!Q755))="A",UPPER(TRIM('01_raw_data'!Q755)="ACTVE"),UPPER(TRIM('01_raw_data'!Q755))="ACTIVE"), "Active", IF(OR(UPPER(TRIM('01_raw_data'!Q755)="INACTIVE"),UPPER(TRIM('01_raw_data'!Q755))="INACTVE"),"Inactive",IF(OR(UPPER(TRIM('01_raw_data'!Q755))="EXITED"), "Exited", IF(OR(UPPER(TRIM('01_raw_data'!Q755))="TERMINATED"), "Terminated", IF(OR(UPPER(TRIM('01_raw_data'!Q755))="LEFT"),"Left",IF(OR(UPPER(TRIM('01_raw_data'!Q755))="RESIGNED"),"Resigned")))))),"Check")</f>
        <v>Exited</v>
      </c>
      <c r="S752" s="19">
        <f>IFERROR(IF(VALUE('01_raw_data'!R755)&gt;0,VALUE('01_raw_data'!R755),"Check"),"Check")</f>
        <v>38000</v>
      </c>
      <c r="T752" s="19">
        <f>IFERROR(IF(VALUE('01_raw_data'!S755)&gt;0, VALUE('01_raw_data'!S755), "Check"), "Check")</f>
        <v>800</v>
      </c>
      <c r="U752">
        <f>IFERROR(VLOOKUP(UPPER(TRIM('01_raw_data'!T755)),'07_performance_master'!$A$5:$B$14,2,FALSE),"Check")</f>
        <v>2</v>
      </c>
      <c r="V752">
        <f>IFERROR(IF(VALUE('01_raw_data'!U755)&gt;0,VALUE('01_raw_data'!U755),"Check"),"Check")</f>
        <v>33</v>
      </c>
      <c r="W752">
        <f>IFERROR(IF(VALUE('01_raw_data'!V755)&gt;=0, VALUE('01_raw_data'!V755), "Check"), "Check")</f>
        <v>14</v>
      </c>
      <c r="X752">
        <f>IFERROR(IF(VALUE('01_raw_data'!W755)&gt;=0, VALUE('01_raw_data'!W755),"Check"), "Check")</f>
        <v>10</v>
      </c>
      <c r="Y752">
        <f>IFERROR(IF(AND(VALUE('01_raw_data'!X755)&gt;=0, VALUE('01_raw_data'!X755)&lt;=100), VALUE('01_raw_data'!X755), "Check"), "Check")</f>
        <v>43</v>
      </c>
      <c r="Z752" t="str">
        <f>IFERROR(IF(OR(UPPER(TRIM('01_raw_data'!Y755))="YES", UPPER(TRIM('01_raw_data'!Y755))="PROMOTED"),"Promoted", IF(OR(UPPER(TRIM('01_raw_data'!Y755))="NO",UPPER(TRIM('01_raw_data'!Y755))="NOT PROMOTED"), "Not Promoted", "Check")),"Check")</f>
        <v>Not Promoted</v>
      </c>
      <c r="AA752" t="str">
        <f>IFERROR(PROPER(TRIM('01_raw_data'!Z755)), "")</f>
        <v>Master'S</v>
      </c>
      <c r="AB752" t="str">
        <f>IFERROR(PROPER(TRIM('01_raw_data'!AA755)),"")</f>
        <v>Indeed</v>
      </c>
      <c r="AC752" t="str">
        <f>IFERROR(IF(UPPER(TRIM('01_raw_data'!AB755))="HYBRID","Hybrid",IF(OR(UPPER(TRIM('01_raw_data'!AB755))="REMOTE",UPPER(TRIM('01_raw_data'!AB755))="WFH",UPPER(TRIM('01_raw_data'!AB755))="WORK FROM HOME"),"Remote",IF(OR(UPPER(TRIM('01_raw_data'!AB755))="ONSITE",UPPER(TRIM('01_raw_data'!AB755))="ON-SITE",UPPER(TRIM('01_raw_data'!AB755))="OFFICE"),"Office"))),"Check")</f>
        <v>Hybrid</v>
      </c>
      <c r="AD752" t="str">
        <f>IFERROR(VLOOKUP(UPPER(TRIM('01_raw_data'!AC755)),'09_cost_center'!$A$5:$E$19,1,FALSE), "Check")</f>
        <v>EU-CC104</v>
      </c>
      <c r="AE752" t="str">
        <f>IFERROR(IF(OR(UPPER(TRIM('01_raw_data'!AD755))="CONTRACT", UPPER(TRIM('01_raw_data'!AD755))="CONTRACTOR"), "Contract", IF(OR(PROPER(TRIM('01_raw_data'!AD755))="FTE", UPPER(TRIM('01_raw_data'!AD755))="FULL TIME", UPPER(TRIM('01_raw_data'!AD755))="FULL-TIME"), "Full Time", IF(OR(UPPER(TRIM('01_raw_data'!AD755))="INTERN", UPPER(TRIM('01_raw_data'!AD755))="INTERNSHIP"), "Intern", IF(OR(UPPER(TRIM('01_raw_data'!AD755))="PART TIME", UPPER(TRIM('01_raw_data'!AD755))="PART-TIME"), "Part Time")))), "Check")</f>
        <v>Full Time</v>
      </c>
      <c r="AF752">
        <f>IFERROR(IF(AND(VALUE('01_raw_data'!AE755)&gt;=0,VALUE('01_raw_data'!AE755)&lt;=100), VALUE('01_raw_data'!AE755), "Check"), "Check")</f>
        <v>46.3</v>
      </c>
    </row>
    <row r="753" spans="1:32" x14ac:dyDescent="0.2">
      <c r="A753" t="str">
        <f>"E"&amp;TEXT(VALUE(SUBSTITUTE(UPPER(TRIM('01_raw_data'!A756)),"E","")),"0000")</f>
        <v>E0752</v>
      </c>
      <c r="B753" t="str">
        <f>IF('01_raw_data'!B756="", "", PROPER(TRIM('01_raw_data'!B756)))</f>
        <v>Hannah Doyle</v>
      </c>
      <c r="C753" t="str">
        <f>_xlfn.XLOOKUP(PROPER(TRIM('01_raw_data'!C756)),'03_lookups'!$A$4:$A$9,'03_lookups'!$B$4:$B$9,"Needs Review")</f>
        <v>Female</v>
      </c>
      <c r="D753">
        <f>VALUE('01_raw_data'!D756)</f>
        <v>37</v>
      </c>
      <c r="E753" s="17">
        <f>IF(OR('01_raw_data'!E756="", LOWER(TRIM('01_raw_data'!E756))="not available"), "Missing", '01_raw_data'!E756)</f>
        <v>32483</v>
      </c>
      <c r="F753" t="str">
        <f t="shared" si="11"/>
        <v>Valid</v>
      </c>
      <c r="G753" t="str">
        <f>_xlfn.XLOOKUP(UPPER(TRIM('01_raw_data'!F756)),'04_departments'!A756:A811,'04_departments'!C756:C811,"Needs Review")</f>
        <v>Needs Review</v>
      </c>
      <c r="H753" t="str">
        <f>_xlfn.XLOOKUP('01_clean_data'!G753, '04_departments'!$C$5:$C$60,'04_departments'!$D$5:$D$60,"Needs Review")</f>
        <v>Needs Review</v>
      </c>
      <c r="I753" t="str">
        <f>PROPER(TRIM('01_raw_data'!H756))</f>
        <v>Systems Administrator</v>
      </c>
      <c r="J753" t="str">
        <f>IFERROR(UPPER('01_raw_data'!I756), "")</f>
        <v xml:space="preserve"> L1 </v>
      </c>
      <c r="K753" t="str">
        <f>IFERROR(UPPER('01_raw_data'!J756), "")</f>
        <v>M045</v>
      </c>
      <c r="L753" t="str">
        <f>IFERROR(VLOOKUP(K753,'05_manager_mapping'!$A$5:$B$64,2), "Missing")</f>
        <v>Bram Robert</v>
      </c>
      <c r="M753" t="str">
        <f>IFERROR(_xlfn.XLOOKUP('01_raw_data'!L756,'06_location_master'!$B$5:$B$60,'06_location_master'!$C$5:$C$60), "Missing Location")</f>
        <v>Manchester</v>
      </c>
      <c r="N753" t="str">
        <f>IFERROR(_xlfn.XLOOKUP(M753,'06_location_master'!$C$5:$C$60,'06_location_master'!$D$5:$D$60), "Missing Country")</f>
        <v>United Kingdom</v>
      </c>
      <c r="O753" t="str">
        <f>IFERROR(_xlfn.XLOOKUP(M753,'06_location_master'!$C$5:$C$60,'06_location_master'!$E$5:$E$60), "Missing State")</f>
        <v>England</v>
      </c>
      <c r="P753" s="17">
        <f>IFERROR(--'01_raw_data'!O756,"Missing Date")</f>
        <v>43844</v>
      </c>
      <c r="Q753" s="17" t="str">
        <f>IF(TRIM('01_raw_data'!P756)="","", IFERROR('01_raw_data'!P756, "check"))</f>
        <v/>
      </c>
      <c r="R753" t="str">
        <f>IFERROR(IF(OR(UPPER(TRIM('01_raw_data'!Q756))="A",UPPER(TRIM('01_raw_data'!Q756)="ACTVE"),UPPER(TRIM('01_raw_data'!Q756))="ACTIVE"), "Active", IF(OR(UPPER(TRIM('01_raw_data'!Q756)="INACTIVE"),UPPER(TRIM('01_raw_data'!Q756))="INACTVE"),"Inactive",IF(OR(UPPER(TRIM('01_raw_data'!Q756))="EXITED"), "Exited", IF(OR(UPPER(TRIM('01_raw_data'!Q756))="TERMINATED"), "Terminated", IF(OR(UPPER(TRIM('01_raw_data'!Q756))="LEFT"),"Left",IF(OR(UPPER(TRIM('01_raw_data'!Q756))="RESIGNED"),"Resigned")))))),"Check")</f>
        <v>Active</v>
      </c>
      <c r="S753" s="19">
        <f>IFERROR(IF(VALUE('01_raw_data'!R756)&gt;0,VALUE('01_raw_data'!R756),"Check"),"Check")</f>
        <v>35000</v>
      </c>
      <c r="T753" s="19">
        <f>IFERROR(IF(VALUE('01_raw_data'!S756)&gt;0, VALUE('01_raw_data'!S756), "Check"), "Check")</f>
        <v>3200</v>
      </c>
      <c r="U753">
        <f>IFERROR(VLOOKUP(UPPER(TRIM('01_raw_data'!T756)),'07_performance_master'!$A$5:$B$14,2,FALSE),"Check")</f>
        <v>4</v>
      </c>
      <c r="V753">
        <f>IFERROR(IF(VALUE('01_raw_data'!U756)&gt;0,VALUE('01_raw_data'!U756),"Check"),"Check")</f>
        <v>28</v>
      </c>
      <c r="W753">
        <f>IFERROR(IF(VALUE('01_raw_data'!V756)&gt;=0, VALUE('01_raw_data'!V756), "Check"), "Check")</f>
        <v>9</v>
      </c>
      <c r="X753">
        <f>IFERROR(IF(VALUE('01_raw_data'!W756)&gt;=0, VALUE('01_raw_data'!W756),"Check"), "Check")</f>
        <v>13</v>
      </c>
      <c r="Y753">
        <f>IFERROR(IF(AND(VALUE('01_raw_data'!X756)&gt;=0, VALUE('01_raw_data'!X756)&lt;=100), VALUE('01_raw_data'!X756), "Check"), "Check")</f>
        <v>61</v>
      </c>
      <c r="Z753" t="str">
        <f>IFERROR(IF(OR(UPPER(TRIM('01_raw_data'!Y756))="YES", UPPER(TRIM('01_raw_data'!Y756))="PROMOTED"),"Promoted", IF(OR(UPPER(TRIM('01_raw_data'!Y756))="NO",UPPER(TRIM('01_raw_data'!Y756))="NOT PROMOTED"), "Not Promoted", "Check")),"Check")</f>
        <v>Not Promoted</v>
      </c>
      <c r="AA753" t="str">
        <f>IFERROR(PROPER(TRIM('01_raw_data'!Z756)), "")</f>
        <v>Bachelor'S</v>
      </c>
      <c r="AB753" t="str">
        <f>IFERROR(PROPER(TRIM('01_raw_data'!AA756)),"")</f>
        <v>Agency</v>
      </c>
      <c r="AC753" t="str">
        <f>IFERROR(IF(UPPER(TRIM('01_raw_data'!AB756))="HYBRID","Hybrid",IF(OR(UPPER(TRIM('01_raw_data'!AB756))="REMOTE",UPPER(TRIM('01_raw_data'!AB756))="WFH",UPPER(TRIM('01_raw_data'!AB756))="WORK FROM HOME"),"Remote",IF(OR(UPPER(TRIM('01_raw_data'!AB756))="ONSITE",UPPER(TRIM('01_raw_data'!AB756))="ON-SITE",UPPER(TRIM('01_raw_data'!AB756))="OFFICE"),"Office"))),"Check")</f>
        <v>Hybrid</v>
      </c>
      <c r="AD753" t="str">
        <f>IFERROR(VLOOKUP(UPPER(TRIM('01_raw_data'!AC756)),'09_cost_center'!$A$5:$E$19,1,FALSE), "Check")</f>
        <v>EU-CC104</v>
      </c>
      <c r="AE753" t="str">
        <f>IFERROR(IF(OR(UPPER(TRIM('01_raw_data'!AD756))="CONTRACT", UPPER(TRIM('01_raw_data'!AD756))="CONTRACTOR"), "Contract", IF(OR(PROPER(TRIM('01_raw_data'!AD756))="FTE", UPPER(TRIM('01_raw_data'!AD756))="FULL TIME", UPPER(TRIM('01_raw_data'!AD756))="FULL-TIME"), "Full Time", IF(OR(UPPER(TRIM('01_raw_data'!AD756))="INTERN", UPPER(TRIM('01_raw_data'!AD756))="INTERNSHIP"), "Intern", IF(OR(UPPER(TRIM('01_raw_data'!AD756))="PART TIME", UPPER(TRIM('01_raw_data'!AD756))="PART-TIME"), "Part Time")))), "Check")</f>
        <v>Full Time</v>
      </c>
      <c r="AF753">
        <f>IFERROR(IF(AND(VALUE('01_raw_data'!AE756)&gt;=0,VALUE('01_raw_data'!AE756)&lt;=100), VALUE('01_raw_data'!AE756), "Check"), "Check")</f>
        <v>67.8</v>
      </c>
    </row>
    <row r="754" spans="1:32" x14ac:dyDescent="0.2">
      <c r="A754" t="str">
        <f>"E"&amp;TEXT(VALUE(SUBSTITUTE(UPPER(TRIM('01_raw_data'!A757)),"E","")),"0000")</f>
        <v>E0753</v>
      </c>
      <c r="B754" t="str">
        <f>IF('01_raw_data'!B757="", "", PROPER(TRIM('01_raw_data'!B757)))</f>
        <v>Linnea Martin</v>
      </c>
      <c r="C754" t="str">
        <f>_xlfn.XLOOKUP(PROPER(TRIM('01_raw_data'!C757)),'03_lookups'!$A$4:$A$9,'03_lookups'!$B$4:$B$9,"Needs Review")</f>
        <v>Male</v>
      </c>
      <c r="D754">
        <f>VALUE('01_raw_data'!D757)</f>
        <v>26</v>
      </c>
      <c r="E754" s="17">
        <f>IF(OR('01_raw_data'!E757="", LOWER(TRIM('01_raw_data'!E757))="not available"), "Missing", '01_raw_data'!E757)</f>
        <v>36341</v>
      </c>
      <c r="F754" t="str">
        <f t="shared" si="11"/>
        <v>Valid</v>
      </c>
      <c r="G754" t="str">
        <f>_xlfn.XLOOKUP(UPPER(TRIM('01_raw_data'!F757)),'04_departments'!A757:A812,'04_departments'!C757:C812,"Needs Review")</f>
        <v>Needs Review</v>
      </c>
      <c r="H754" t="str">
        <f>_xlfn.XLOOKUP('01_clean_data'!G754, '04_departments'!$C$5:$C$60,'04_departments'!$D$5:$D$60,"Needs Review")</f>
        <v>Needs Review</v>
      </c>
      <c r="I754" t="str">
        <f>PROPER(TRIM('01_raw_data'!H757))</f>
        <v>Platform Engineer</v>
      </c>
      <c r="J754" t="str">
        <f>IFERROR(UPPER('01_raw_data'!I757), "")</f>
        <v>L2</v>
      </c>
      <c r="K754" t="str">
        <f>IFERROR(UPPER('01_raw_data'!J757), "")</f>
        <v>M001</v>
      </c>
      <c r="L754" t="str">
        <f>IFERROR(VLOOKUP(K754,'05_manager_mapping'!$A$5:$B$64,2), "Missing")</f>
        <v>Milan Leroy</v>
      </c>
      <c r="M754" t="str">
        <f>IFERROR(_xlfn.XLOOKUP('01_raw_data'!L757,'06_location_master'!$B$5:$B$60,'06_location_master'!$C$5:$C$60), "Missing Location")</f>
        <v>Paris</v>
      </c>
      <c r="N754" t="str">
        <f>IFERROR(_xlfn.XLOOKUP(M754,'06_location_master'!$C$5:$C$60,'06_location_master'!$D$5:$D$60), "Missing Country")</f>
        <v>France</v>
      </c>
      <c r="O754" t="str">
        <f>IFERROR(_xlfn.XLOOKUP(M754,'06_location_master'!$C$5:$C$60,'06_location_master'!$E$5:$E$60), "Missing State")</f>
        <v>Ile-de-France</v>
      </c>
      <c r="P754" s="17">
        <f>IFERROR(--'01_raw_data'!O757,"Missing Date")</f>
        <v>45985</v>
      </c>
      <c r="Q754" s="17">
        <f>IF(TRIM('01_raw_data'!P757)="","", IFERROR('01_raw_data'!P757, "check"))</f>
        <v>46113</v>
      </c>
      <c r="R754" t="str">
        <f>IFERROR(IF(OR(UPPER(TRIM('01_raw_data'!Q757))="A",UPPER(TRIM('01_raw_data'!Q757)="ACTVE"),UPPER(TRIM('01_raw_data'!Q757))="ACTIVE"), "Active", IF(OR(UPPER(TRIM('01_raw_data'!Q757)="INACTIVE"),UPPER(TRIM('01_raw_data'!Q757))="INACTVE"),"Inactive",IF(OR(UPPER(TRIM('01_raw_data'!Q757))="EXITED"), "Exited", IF(OR(UPPER(TRIM('01_raw_data'!Q757))="TERMINATED"), "Terminated", IF(OR(UPPER(TRIM('01_raw_data'!Q757))="LEFT"),"Left",IF(OR(UPPER(TRIM('01_raw_data'!Q757))="RESIGNED"),"Resigned")))))),"Check")</f>
        <v>Exited</v>
      </c>
      <c r="S754" s="19">
        <f>IFERROR(IF(VALUE('01_raw_data'!R757)&gt;0,VALUE('01_raw_data'!R757),"Check"),"Check")</f>
        <v>58000</v>
      </c>
      <c r="T754" s="19">
        <f>IFERROR(IF(VALUE('01_raw_data'!S757)&gt;0, VALUE('01_raw_data'!S757), "Check"), "Check")</f>
        <v>2900</v>
      </c>
      <c r="U754">
        <f>IFERROR(VLOOKUP(UPPER(TRIM('01_raw_data'!T757)),'07_performance_master'!$A$5:$B$14,2,FALSE),"Check")</f>
        <v>3</v>
      </c>
      <c r="V754">
        <f>IFERROR(IF(VALUE('01_raw_data'!U757)&gt;0,VALUE('01_raw_data'!U757),"Check"),"Check")</f>
        <v>34</v>
      </c>
      <c r="W754">
        <f>IFERROR(IF(VALUE('01_raw_data'!V757)&gt;=0, VALUE('01_raw_data'!V757), "Check"), "Check")</f>
        <v>24</v>
      </c>
      <c r="X754">
        <f>IFERROR(IF(VALUE('01_raw_data'!W757)&gt;=0, VALUE('01_raw_data'!W757),"Check"), "Check")</f>
        <v>7</v>
      </c>
      <c r="Y754">
        <f>IFERROR(IF(AND(VALUE('01_raw_data'!X757)&gt;=0, VALUE('01_raw_data'!X757)&lt;=100), VALUE('01_raw_data'!X757), "Check"), "Check")</f>
        <v>55</v>
      </c>
      <c r="Z754" t="str">
        <f>IFERROR(IF(OR(UPPER(TRIM('01_raw_data'!Y757))="YES", UPPER(TRIM('01_raw_data'!Y757))="PROMOTED"),"Promoted", IF(OR(UPPER(TRIM('01_raw_data'!Y757))="NO",UPPER(TRIM('01_raw_data'!Y757))="NOT PROMOTED"), "Not Promoted", "Check")),"Check")</f>
        <v>Not Promoted</v>
      </c>
      <c r="AA754" t="str">
        <f>IFERROR(PROPER(TRIM('01_raw_data'!Z757)), "")</f>
        <v>Master'S</v>
      </c>
      <c r="AB754" t="str">
        <f>IFERROR(PROPER(TRIM('01_raw_data'!AA757)),"")</f>
        <v>Internal Transfer</v>
      </c>
      <c r="AC754" t="str">
        <f>IFERROR(IF(UPPER(TRIM('01_raw_data'!AB757))="HYBRID","Hybrid",IF(OR(UPPER(TRIM('01_raw_data'!AB757))="REMOTE",UPPER(TRIM('01_raw_data'!AB757))="WFH",UPPER(TRIM('01_raw_data'!AB757))="WORK FROM HOME"),"Remote",IF(OR(UPPER(TRIM('01_raw_data'!AB757))="ONSITE",UPPER(TRIM('01_raw_data'!AB757))="ON-SITE",UPPER(TRIM('01_raw_data'!AB757))="OFFICE"),"Office"))),"Check")</f>
        <v>Hybrid</v>
      </c>
      <c r="AD754" t="str">
        <f>IFERROR(VLOOKUP(UPPER(TRIM('01_raw_data'!AC757)),'09_cost_center'!$A$5:$E$19,1,FALSE), "Check")</f>
        <v>EU-CC101</v>
      </c>
      <c r="AE754" t="str">
        <f>IFERROR(IF(OR(UPPER(TRIM('01_raw_data'!AD757))="CONTRACT", UPPER(TRIM('01_raw_data'!AD757))="CONTRACTOR"), "Contract", IF(OR(PROPER(TRIM('01_raw_data'!AD757))="FTE", UPPER(TRIM('01_raw_data'!AD757))="FULL TIME", UPPER(TRIM('01_raw_data'!AD757))="FULL-TIME"), "Full Time", IF(OR(UPPER(TRIM('01_raw_data'!AD757))="INTERN", UPPER(TRIM('01_raw_data'!AD757))="INTERNSHIP"), "Intern", IF(OR(UPPER(TRIM('01_raw_data'!AD757))="PART TIME", UPPER(TRIM('01_raw_data'!AD757))="PART-TIME"), "Part Time")))), "Check")</f>
        <v>Part Time</v>
      </c>
      <c r="AF754">
        <f>IFERROR(IF(AND(VALUE('01_raw_data'!AE757)&gt;=0,VALUE('01_raw_data'!AE757)&lt;=100), VALUE('01_raw_data'!AE757), "Check"), "Check")</f>
        <v>61.2</v>
      </c>
    </row>
    <row r="755" spans="1:32" x14ac:dyDescent="0.2">
      <c r="A755" t="str">
        <f>"E"&amp;TEXT(VALUE(SUBSTITUTE(UPPER(TRIM('01_raw_data'!A758)),"E","")),"0000")</f>
        <v>E0754</v>
      </c>
      <c r="B755" t="str">
        <f>IF('01_raw_data'!B758="", "", PROPER(TRIM('01_raw_data'!B758)))</f>
        <v>Sara Smit</v>
      </c>
      <c r="C755" t="str">
        <f>_xlfn.XLOOKUP(PROPER(TRIM('01_raw_data'!C758)),'03_lookups'!$A$4:$A$9,'03_lookups'!$B$4:$B$9,"Needs Review")</f>
        <v>Male</v>
      </c>
      <c r="D755">
        <f>VALUE('01_raw_data'!D758)</f>
        <v>46</v>
      </c>
      <c r="E755" s="17" t="str">
        <f>IF(OR('01_raw_data'!E758="", LOWER(TRIM('01_raw_data'!E758))="not available"), "Missing", '01_raw_data'!E758)</f>
        <v>27/11/1979</v>
      </c>
      <c r="F755" t="str">
        <f t="shared" si="11"/>
        <v>Needs Review</v>
      </c>
      <c r="G755" t="str">
        <f>_xlfn.XLOOKUP(UPPER(TRIM('01_raw_data'!F758)),'04_departments'!A758:A813,'04_departments'!C758:C813,"Needs Review")</f>
        <v>Needs Review</v>
      </c>
      <c r="H755" t="str">
        <f>_xlfn.XLOOKUP('01_clean_data'!G755, '04_departments'!$C$5:$C$60,'04_departments'!$D$5:$D$60,"Needs Review")</f>
        <v>Needs Review</v>
      </c>
      <c r="I755" t="str">
        <f>PROPER(TRIM('01_raw_data'!H758))</f>
        <v>Senior Software Engineer</v>
      </c>
      <c r="J755" t="str">
        <f>IFERROR(UPPER('01_raw_data'!I758), "")</f>
        <v>L3</v>
      </c>
      <c r="K755" t="str">
        <f>IFERROR(UPPER('01_raw_data'!J758), "")</f>
        <v>M001</v>
      </c>
      <c r="L755" t="str">
        <f>IFERROR(VLOOKUP(K755,'05_manager_mapping'!$A$5:$B$64,2), "Missing")</f>
        <v>Milan Leroy</v>
      </c>
      <c r="M755" t="str">
        <f>IFERROR(_xlfn.XLOOKUP('01_raw_data'!L758,'06_location_master'!$B$5:$B$60,'06_location_master'!$C$5:$C$60), "Missing Location")</f>
        <v>Paris</v>
      </c>
      <c r="N755" t="str">
        <f>IFERROR(_xlfn.XLOOKUP(M755,'06_location_master'!$C$5:$C$60,'06_location_master'!$D$5:$D$60), "Missing Country")</f>
        <v>France</v>
      </c>
      <c r="O755" t="str">
        <f>IFERROR(_xlfn.XLOOKUP(M755,'06_location_master'!$C$5:$C$60,'06_location_master'!$E$5:$E$60), "Missing State")</f>
        <v>Ile-de-France</v>
      </c>
      <c r="P755" s="17">
        <f>IFERROR(--'01_raw_data'!O758,"Missing Date")</f>
        <v>42016</v>
      </c>
      <c r="Q755" s="17" t="str">
        <f>IF(TRIM('01_raw_data'!P758)="","", IFERROR('01_raw_data'!P758, "check"))</f>
        <v/>
      </c>
      <c r="R755" t="str">
        <f>IFERROR(IF(OR(UPPER(TRIM('01_raw_data'!Q758))="A",UPPER(TRIM('01_raw_data'!Q758)="ACTVE"),UPPER(TRIM('01_raw_data'!Q758))="ACTIVE"), "Active", IF(OR(UPPER(TRIM('01_raw_data'!Q758)="INACTIVE"),UPPER(TRIM('01_raw_data'!Q758))="INACTVE"),"Inactive",IF(OR(UPPER(TRIM('01_raw_data'!Q758))="EXITED"), "Exited", IF(OR(UPPER(TRIM('01_raw_data'!Q758))="TERMINATED"), "Terminated", IF(OR(UPPER(TRIM('01_raw_data'!Q758))="LEFT"),"Left",IF(OR(UPPER(TRIM('01_raw_data'!Q758))="RESIGNED"),"Resigned")))))),"Check")</f>
        <v>Active</v>
      </c>
      <c r="S755" s="19">
        <f>IFERROR(IF(VALUE('01_raw_data'!R758)&gt;0,VALUE('01_raw_data'!R758),"Check"),"Check")</f>
        <v>92000</v>
      </c>
      <c r="T755" s="19">
        <f>IFERROR(IF(VALUE('01_raw_data'!S758)&gt;0, VALUE('01_raw_data'!S758), "Check"), "Check")</f>
        <v>12900</v>
      </c>
      <c r="U755">
        <f>IFERROR(VLOOKUP(UPPER(TRIM('01_raw_data'!T758)),'07_performance_master'!$A$5:$B$14,2,FALSE),"Check")</f>
        <v>5</v>
      </c>
      <c r="V755" t="str">
        <f>IFERROR(IF(VALUE('01_raw_data'!U758)&gt;0,VALUE('01_raw_data'!U758),"Check"),"Check")</f>
        <v>Check</v>
      </c>
      <c r="W755">
        <f>IFERROR(IF(VALUE('01_raw_data'!V758)&gt;=0, VALUE('01_raw_data'!V758), "Check"), "Check")</f>
        <v>24</v>
      </c>
      <c r="X755">
        <f>IFERROR(IF(VALUE('01_raw_data'!W758)&gt;=0, VALUE('01_raw_data'!W758),"Check"), "Check")</f>
        <v>0</v>
      </c>
      <c r="Y755">
        <f>IFERROR(IF(AND(VALUE('01_raw_data'!X758)&gt;=0, VALUE('01_raw_data'!X758)&lt;=100), VALUE('01_raw_data'!X758), "Check"), "Check")</f>
        <v>96</v>
      </c>
      <c r="Z755" t="str">
        <f>IFERROR(IF(OR(UPPER(TRIM('01_raw_data'!Y758))="YES", UPPER(TRIM('01_raw_data'!Y758))="PROMOTED"),"Promoted", IF(OR(UPPER(TRIM('01_raw_data'!Y758))="NO",UPPER(TRIM('01_raw_data'!Y758))="NOT PROMOTED"), "Not Promoted", "Check")),"Check")</f>
        <v>Not Promoted</v>
      </c>
      <c r="AA755" t="str">
        <f>IFERROR(PROPER(TRIM('01_raw_data'!Z758)), "")</f>
        <v>Diploma</v>
      </c>
      <c r="AB755" t="str">
        <f>IFERROR(PROPER(TRIM('01_raw_data'!AA758)),"")</f>
        <v>University Hiring</v>
      </c>
      <c r="AC755" t="str">
        <f>IFERROR(IF(UPPER(TRIM('01_raw_data'!AB758))="HYBRID","Hybrid",IF(OR(UPPER(TRIM('01_raw_data'!AB758))="REMOTE",UPPER(TRIM('01_raw_data'!AB758))="WFH",UPPER(TRIM('01_raw_data'!AB758))="WORK FROM HOME"),"Remote",IF(OR(UPPER(TRIM('01_raw_data'!AB758))="ONSITE",UPPER(TRIM('01_raw_data'!AB758))="ON-SITE",UPPER(TRIM('01_raw_data'!AB758))="OFFICE"),"Office"))),"Check")</f>
        <v>Hybrid</v>
      </c>
      <c r="AD755" t="str">
        <f>IFERROR(VLOOKUP(UPPER(TRIM('01_raw_data'!AC758)),'09_cost_center'!$A$5:$E$19,1,FALSE), "Check")</f>
        <v>EU-CC101</v>
      </c>
      <c r="AE755" t="str">
        <f>IFERROR(IF(OR(UPPER(TRIM('01_raw_data'!AD758))="CONTRACT", UPPER(TRIM('01_raw_data'!AD758))="CONTRACTOR"), "Contract", IF(OR(PROPER(TRIM('01_raw_data'!AD758))="FTE", UPPER(TRIM('01_raw_data'!AD758))="FULL TIME", UPPER(TRIM('01_raw_data'!AD758))="FULL-TIME"), "Full Time", IF(OR(UPPER(TRIM('01_raw_data'!AD758))="INTERN", UPPER(TRIM('01_raw_data'!AD758))="INTERNSHIP"), "Intern", IF(OR(UPPER(TRIM('01_raw_data'!AD758))="PART TIME", UPPER(TRIM('01_raw_data'!AD758))="PART-TIME"), "Part Time")))), "Check")</f>
        <v>Part Time</v>
      </c>
      <c r="AF755">
        <f>IFERROR(IF(AND(VALUE('01_raw_data'!AE758)&gt;=0,VALUE('01_raw_data'!AE758)&lt;=100), VALUE('01_raw_data'!AE758), "Check"), "Check")</f>
        <v>88.6</v>
      </c>
    </row>
    <row r="756" spans="1:32" x14ac:dyDescent="0.2">
      <c r="A756" t="str">
        <f>"E"&amp;TEXT(VALUE(SUBSTITUTE(UPPER(TRIM('01_raw_data'!A759)),"E","")),"0000")</f>
        <v>E0755</v>
      </c>
      <c r="B756" t="str">
        <f>IF('01_raw_data'!B759="", "", PROPER(TRIM('01_raw_data'!B759)))</f>
        <v>Felix Nilsson</v>
      </c>
      <c r="C756" t="str">
        <f>_xlfn.XLOOKUP(PROPER(TRIM('01_raw_data'!C759)),'03_lookups'!$A$4:$A$9,'03_lookups'!$B$4:$B$9,"Needs Review")</f>
        <v>Female</v>
      </c>
      <c r="D756">
        <f>VALUE('01_raw_data'!D759)</f>
        <v>47</v>
      </c>
      <c r="E756" s="17" t="str">
        <f>IF(OR('01_raw_data'!E759="", LOWER(TRIM('01_raw_data'!E759))="not available"), "Missing", '01_raw_data'!E759)</f>
        <v>11/12/1978</v>
      </c>
      <c r="F756" t="str">
        <f t="shared" si="11"/>
        <v>Needs Review</v>
      </c>
      <c r="G756" t="str">
        <f>_xlfn.XLOOKUP(UPPER(TRIM('01_raw_data'!F759)),'04_departments'!A759:A814,'04_departments'!C759:C814,"Needs Review")</f>
        <v>Needs Review</v>
      </c>
      <c r="H756" t="str">
        <f>_xlfn.XLOOKUP('01_clean_data'!G756, '04_departments'!$C$5:$C$60,'04_departments'!$D$5:$D$60,"Needs Review")</f>
        <v>Needs Review</v>
      </c>
      <c r="I756" t="str">
        <f>PROPER(TRIM('01_raw_data'!H759))</f>
        <v>Enterprise Account Manager</v>
      </c>
      <c r="J756" t="str">
        <f>IFERROR(UPPER('01_raw_data'!I759), "")</f>
        <v>L2</v>
      </c>
      <c r="K756" t="str">
        <f>IFERROR(UPPER('01_raw_data'!J759), "")</f>
        <v>M023</v>
      </c>
      <c r="L756" t="str">
        <f>IFERROR(VLOOKUP(K756,'05_manager_mapping'!$A$5:$B$64,2), "Missing")</f>
        <v>Alice Greco</v>
      </c>
      <c r="M756" t="str">
        <f>IFERROR(_xlfn.XLOOKUP('01_raw_data'!L759,'06_location_master'!$B$5:$B$60,'06_location_master'!$C$5:$C$60), "Missing Location")</f>
        <v>Munich</v>
      </c>
      <c r="N756" t="str">
        <f>IFERROR(_xlfn.XLOOKUP(M756,'06_location_master'!$C$5:$C$60,'06_location_master'!$D$5:$D$60), "Missing Country")</f>
        <v>Germany</v>
      </c>
      <c r="O756" t="str">
        <f>IFERROR(_xlfn.XLOOKUP(M756,'06_location_master'!$C$5:$C$60,'06_location_master'!$E$5:$E$60), "Missing State")</f>
        <v>Bavaria</v>
      </c>
      <c r="P756" s="17">
        <f>IFERROR(--'01_raw_data'!O759,"Missing Date")</f>
        <v>42564</v>
      </c>
      <c r="Q756" s="17" t="str">
        <f>IF(TRIM('01_raw_data'!P759)="","", IFERROR('01_raw_data'!P759, "check"))</f>
        <v/>
      </c>
      <c r="R756" t="str">
        <f>IFERROR(IF(OR(UPPER(TRIM('01_raw_data'!Q759))="A",UPPER(TRIM('01_raw_data'!Q759)="ACTVE"),UPPER(TRIM('01_raw_data'!Q759))="ACTIVE"), "Active", IF(OR(UPPER(TRIM('01_raw_data'!Q759)="INACTIVE"),UPPER(TRIM('01_raw_data'!Q759))="INACTVE"),"Inactive",IF(OR(UPPER(TRIM('01_raw_data'!Q759))="EXITED"), "Exited", IF(OR(UPPER(TRIM('01_raw_data'!Q759))="TERMINATED"), "Terminated", IF(OR(UPPER(TRIM('01_raw_data'!Q759))="LEFT"),"Left",IF(OR(UPPER(TRIM('01_raw_data'!Q759))="RESIGNED"),"Resigned")))))),"Check")</f>
        <v>Active</v>
      </c>
      <c r="S756" s="19">
        <f>IFERROR(IF(VALUE('01_raw_data'!R759)&gt;0,VALUE('01_raw_data'!R759),"Check"),"Check")</f>
        <v>65000</v>
      </c>
      <c r="T756" s="19">
        <f>IFERROR(IF(VALUE('01_raw_data'!S759)&gt;0, VALUE('01_raw_data'!S759), "Check"), "Check")</f>
        <v>3200</v>
      </c>
      <c r="U756">
        <f>IFERROR(VLOOKUP(UPPER(TRIM('01_raw_data'!T759)),'07_performance_master'!$A$5:$B$14,2,FALSE),"Check")</f>
        <v>3</v>
      </c>
      <c r="V756">
        <f>IFERROR(IF(VALUE('01_raw_data'!U759)&gt;0,VALUE('01_raw_data'!U759),"Check"),"Check")</f>
        <v>27</v>
      </c>
      <c r="W756">
        <f>IFERROR(IF(VALUE('01_raw_data'!V759)&gt;=0, VALUE('01_raw_data'!V759), "Check"), "Check")</f>
        <v>19</v>
      </c>
      <c r="X756">
        <f>IFERROR(IF(VALUE('01_raw_data'!W759)&gt;=0, VALUE('01_raw_data'!W759),"Check"), "Check")</f>
        <v>10</v>
      </c>
      <c r="Y756">
        <f>IFERROR(IF(AND(VALUE('01_raw_data'!X759)&gt;=0, VALUE('01_raw_data'!X759)&lt;=100), VALUE('01_raw_data'!X759), "Check"), "Check")</f>
        <v>65</v>
      </c>
      <c r="Z756" t="str">
        <f>IFERROR(IF(OR(UPPER(TRIM('01_raw_data'!Y759))="YES", UPPER(TRIM('01_raw_data'!Y759))="PROMOTED"),"Promoted", IF(OR(UPPER(TRIM('01_raw_data'!Y759))="NO",UPPER(TRIM('01_raw_data'!Y759))="NOT PROMOTED"), "Not Promoted", "Check")),"Check")</f>
        <v>Not Promoted</v>
      </c>
      <c r="AA756" t="str">
        <f>IFERROR(PROPER(TRIM('01_raw_data'!Z759)), "")</f>
        <v>Master'S</v>
      </c>
      <c r="AB756" t="str">
        <f>IFERROR(PROPER(TRIM('01_raw_data'!AA759)),"")</f>
        <v>Company Careers Page</v>
      </c>
      <c r="AC756" t="str">
        <f>IFERROR(IF(UPPER(TRIM('01_raw_data'!AB759))="HYBRID","Hybrid",IF(OR(UPPER(TRIM('01_raw_data'!AB759))="REMOTE",UPPER(TRIM('01_raw_data'!AB759))="WFH",UPPER(TRIM('01_raw_data'!AB759))="WORK FROM HOME"),"Remote",IF(OR(UPPER(TRIM('01_raw_data'!AB759))="ONSITE",UPPER(TRIM('01_raw_data'!AB759))="ON-SITE",UPPER(TRIM('01_raw_data'!AB759))="OFFICE"),"Office"))),"Check")</f>
        <v>Office</v>
      </c>
      <c r="AD756" t="str">
        <f>IFERROR(VLOOKUP(UPPER(TRIM('01_raw_data'!AC759)),'09_cost_center'!$A$5:$E$19,1,FALSE), "Check")</f>
        <v>EU-CC201</v>
      </c>
      <c r="AE756" t="str">
        <f>IFERROR(IF(OR(UPPER(TRIM('01_raw_data'!AD759))="CONTRACT", UPPER(TRIM('01_raw_data'!AD759))="CONTRACTOR"), "Contract", IF(OR(PROPER(TRIM('01_raw_data'!AD759))="FTE", UPPER(TRIM('01_raw_data'!AD759))="FULL TIME", UPPER(TRIM('01_raw_data'!AD759))="FULL-TIME"), "Full Time", IF(OR(UPPER(TRIM('01_raw_data'!AD759))="INTERN", UPPER(TRIM('01_raw_data'!AD759))="INTERNSHIP"), "Intern", IF(OR(UPPER(TRIM('01_raw_data'!AD759))="PART TIME", UPPER(TRIM('01_raw_data'!AD759))="PART-TIME"), "Part Time")))), "Check")</f>
        <v>Full Time</v>
      </c>
      <c r="AF756">
        <f>IFERROR(IF(AND(VALUE('01_raw_data'!AE759)&gt;=0,VALUE('01_raw_data'!AE759)&lt;=100), VALUE('01_raw_data'!AE759), "Check"), "Check")</f>
        <v>61.5</v>
      </c>
    </row>
    <row r="757" spans="1:32" x14ac:dyDescent="0.2">
      <c r="A757" t="str">
        <f>"E"&amp;TEXT(VALUE(SUBSTITUTE(UPPER(TRIM('01_raw_data'!A760)),"E","")),"0000")</f>
        <v>E0756</v>
      </c>
      <c r="B757" t="str">
        <f>IF('01_raw_data'!B760="", "", PROPER(TRIM('01_raw_data'!B760)))</f>
        <v>Gabriel Wozniak</v>
      </c>
      <c r="C757" t="str">
        <f>_xlfn.XLOOKUP(PROPER(TRIM('01_raw_data'!C760)),'03_lookups'!$A$4:$A$9,'03_lookups'!$B$4:$B$9,"Needs Review")</f>
        <v>Male</v>
      </c>
      <c r="D757">
        <f>VALUE('01_raw_data'!D760)</f>
        <v>29</v>
      </c>
      <c r="E757" s="17">
        <f>IF(OR('01_raw_data'!E760="", LOWER(TRIM('01_raw_data'!E760))="not available"), "Missing", '01_raw_data'!E760)</f>
        <v>35550</v>
      </c>
      <c r="F757" t="str">
        <f t="shared" si="11"/>
        <v>Valid</v>
      </c>
      <c r="G757" t="str">
        <f>_xlfn.XLOOKUP(UPPER(TRIM('01_raw_data'!F760)),'04_departments'!A760:A815,'04_departments'!C760:C815,"Needs Review")</f>
        <v>Needs Review</v>
      </c>
      <c r="H757" t="str">
        <f>_xlfn.XLOOKUP('01_clean_data'!G757, '04_departments'!$C$5:$C$60,'04_departments'!$D$5:$D$60,"Needs Review")</f>
        <v>Needs Review</v>
      </c>
      <c r="I757" t="str">
        <f>PROPER(TRIM('01_raw_data'!H760))</f>
        <v>Bi Analyst</v>
      </c>
      <c r="J757" t="str">
        <f>IFERROR(UPPER('01_raw_data'!I760), "")</f>
        <v>L2</v>
      </c>
      <c r="K757" t="str">
        <f>IFERROR(UPPER('01_raw_data'!J760), "")</f>
        <v>M058</v>
      </c>
      <c r="L757" t="str">
        <f>IFERROR(VLOOKUP(K757,'05_manager_mapping'!$A$5:$B$64,2), "Missing")</f>
        <v>Lukas Esposito</v>
      </c>
      <c r="M757" t="str">
        <f>IFERROR(_xlfn.XLOOKUP('01_raw_data'!L760,'06_location_master'!$B$5:$B$60,'06_location_master'!$C$5:$C$60), "Missing Location")</f>
        <v>Valencia</v>
      </c>
      <c r="N757" t="str">
        <f>IFERROR(_xlfn.XLOOKUP(M757,'06_location_master'!$C$5:$C$60,'06_location_master'!$D$5:$D$60), "Missing Country")</f>
        <v>Spain</v>
      </c>
      <c r="O757" t="str">
        <f>IFERROR(_xlfn.XLOOKUP(M757,'06_location_master'!$C$5:$C$60,'06_location_master'!$E$5:$E$60), "Missing State")</f>
        <v>Valencian Community</v>
      </c>
      <c r="P757" s="17">
        <f>IFERROR(--'01_raw_data'!O760,"Missing Date")</f>
        <v>46002</v>
      </c>
      <c r="Q757" s="17" t="str">
        <f>IF(TRIM('01_raw_data'!P760)="","", IFERROR('01_raw_data'!P760, "check"))</f>
        <v/>
      </c>
      <c r="R757" t="str">
        <f>IFERROR(IF(OR(UPPER(TRIM('01_raw_data'!Q760))="A",UPPER(TRIM('01_raw_data'!Q760)="ACTVE"),UPPER(TRIM('01_raw_data'!Q760))="ACTIVE"), "Active", IF(OR(UPPER(TRIM('01_raw_data'!Q760)="INACTIVE"),UPPER(TRIM('01_raw_data'!Q760))="INACTVE"),"Inactive",IF(OR(UPPER(TRIM('01_raw_data'!Q760))="EXITED"), "Exited", IF(OR(UPPER(TRIM('01_raw_data'!Q760))="TERMINATED"), "Terminated", IF(OR(UPPER(TRIM('01_raw_data'!Q760))="LEFT"),"Left",IF(OR(UPPER(TRIM('01_raw_data'!Q760))="RESIGNED"),"Resigned")))))),"Check")</f>
        <v>Active</v>
      </c>
      <c r="S757" s="19">
        <f>IFERROR(IF(VALUE('01_raw_data'!R760)&gt;0,VALUE('01_raw_data'!R760),"Check"),"Check")</f>
        <v>47000</v>
      </c>
      <c r="T757" s="19">
        <f>IFERROR(IF(VALUE('01_raw_data'!S760)&gt;0, VALUE('01_raw_data'!S760), "Check"), "Check")</f>
        <v>2400</v>
      </c>
      <c r="U757">
        <f>IFERROR(VLOOKUP(UPPER(TRIM('01_raw_data'!T760)),'07_performance_master'!$A$5:$B$14,2,FALSE),"Check")</f>
        <v>3</v>
      </c>
      <c r="V757">
        <f>IFERROR(IF(VALUE('01_raw_data'!U760)&gt;0,VALUE('01_raw_data'!U760),"Check"),"Check")</f>
        <v>21</v>
      </c>
      <c r="W757">
        <f>IFERROR(IF(VALUE('01_raw_data'!V760)&gt;=0, VALUE('01_raw_data'!V760), "Check"), "Check")</f>
        <v>12</v>
      </c>
      <c r="X757">
        <f>IFERROR(IF(VALUE('01_raw_data'!W760)&gt;=0, VALUE('01_raw_data'!W760),"Check"), "Check")</f>
        <v>1</v>
      </c>
      <c r="Y757">
        <f>IFERROR(IF(AND(VALUE('01_raw_data'!X760)&gt;=0, VALUE('01_raw_data'!X760)&lt;=100), VALUE('01_raw_data'!X760), "Check"), "Check")</f>
        <v>64</v>
      </c>
      <c r="Z757" t="str">
        <f>IFERROR(IF(OR(UPPER(TRIM('01_raw_data'!Y760))="YES", UPPER(TRIM('01_raw_data'!Y760))="PROMOTED"),"Promoted", IF(OR(UPPER(TRIM('01_raw_data'!Y760))="NO",UPPER(TRIM('01_raw_data'!Y760))="NOT PROMOTED"), "Not Promoted", "Check")),"Check")</f>
        <v>Not Promoted</v>
      </c>
      <c r="AA757" t="str">
        <f>IFERROR(PROPER(TRIM('01_raw_data'!Z760)), "")</f>
        <v>Master'S</v>
      </c>
      <c r="AB757" t="str">
        <f>IFERROR(PROPER(TRIM('01_raw_data'!AA760)),"")</f>
        <v>Linkedin</v>
      </c>
      <c r="AC757" t="str">
        <f>IFERROR(IF(UPPER(TRIM('01_raw_data'!AB760))="HYBRID","Hybrid",IF(OR(UPPER(TRIM('01_raw_data'!AB760))="REMOTE",UPPER(TRIM('01_raw_data'!AB760))="WFH",UPPER(TRIM('01_raw_data'!AB760))="WORK FROM HOME"),"Remote",IF(OR(UPPER(TRIM('01_raw_data'!AB760))="ONSITE",UPPER(TRIM('01_raw_data'!AB760))="ON-SITE",UPPER(TRIM('01_raw_data'!AB760))="OFFICE"),"Office"))),"Check")</f>
        <v>Hybrid</v>
      </c>
      <c r="AD757" t="str">
        <f>IFERROR(VLOOKUP(UPPER(TRIM('01_raw_data'!AC760)),'09_cost_center'!$A$5:$E$19,1,FALSE), "Check")</f>
        <v>EU-CC103</v>
      </c>
      <c r="AE757" t="str">
        <f>IFERROR(IF(OR(UPPER(TRIM('01_raw_data'!AD760))="CONTRACT", UPPER(TRIM('01_raw_data'!AD760))="CONTRACTOR"), "Contract", IF(OR(PROPER(TRIM('01_raw_data'!AD760))="FTE", UPPER(TRIM('01_raw_data'!AD760))="FULL TIME", UPPER(TRIM('01_raw_data'!AD760))="FULL-TIME"), "Full Time", IF(OR(UPPER(TRIM('01_raw_data'!AD760))="INTERN", UPPER(TRIM('01_raw_data'!AD760))="INTERNSHIP"), "Intern", IF(OR(UPPER(TRIM('01_raw_data'!AD760))="PART TIME", UPPER(TRIM('01_raw_data'!AD760))="PART-TIME"), "Part Time")))), "Check")</f>
        <v>Full Time</v>
      </c>
      <c r="AF757">
        <f>IFERROR(IF(AND(VALUE('01_raw_data'!AE760)&gt;=0,VALUE('01_raw_data'!AE760)&lt;=100), VALUE('01_raw_data'!AE760), "Check"), "Check")</f>
        <v>64.2</v>
      </c>
    </row>
    <row r="758" spans="1:32" x14ac:dyDescent="0.2">
      <c r="A758" t="str">
        <f>"E"&amp;TEXT(VALUE(SUBSTITUTE(UPPER(TRIM('01_raw_data'!A761)),"E","")),"0000")</f>
        <v>E0757</v>
      </c>
      <c r="B758" t="str">
        <f>IF('01_raw_data'!B761="", "", PROPER(TRIM('01_raw_data'!B761)))</f>
        <v>Alice Ryan</v>
      </c>
      <c r="C758" t="str">
        <f>_xlfn.XLOOKUP(PROPER(TRIM('01_raw_data'!C761)),'03_lookups'!$A$4:$A$9,'03_lookups'!$B$4:$B$9,"Needs Review")</f>
        <v>Female</v>
      </c>
      <c r="D758">
        <f>VALUE('01_raw_data'!D761)</f>
        <v>61</v>
      </c>
      <c r="E758" s="17" t="str">
        <f>IF(OR('01_raw_data'!E761="", LOWER(TRIM('01_raw_data'!E761))="not available"), "Missing", '01_raw_data'!E761)</f>
        <v>11-18-1964</v>
      </c>
      <c r="F758" t="str">
        <f t="shared" si="11"/>
        <v>Needs Review</v>
      </c>
      <c r="G758" t="str">
        <f>_xlfn.XLOOKUP(UPPER(TRIM('01_raw_data'!F761)),'04_departments'!A761:A816,'04_departments'!C761:C816,"Needs Review")</f>
        <v>Needs Review</v>
      </c>
      <c r="H758" t="str">
        <f>_xlfn.XLOOKUP('01_clean_data'!G758, '04_departments'!$C$5:$C$60,'04_departments'!$D$5:$D$60,"Needs Review")</f>
        <v>Needs Review</v>
      </c>
      <c r="I758" t="str">
        <f>PROPER(TRIM('01_raw_data'!H761))</f>
        <v>Backend Engineer</v>
      </c>
      <c r="J758" t="str">
        <f>IFERROR(UPPER('01_raw_data'!I761), "")</f>
        <v>L2</v>
      </c>
      <c r="K758" t="str">
        <f>IFERROR(UPPER('01_raw_data'!J761), "")</f>
        <v>M057</v>
      </c>
      <c r="L758" t="str">
        <f>IFERROR(VLOOKUP(K758,'05_manager_mapping'!$A$5:$B$64,2), "Missing")</f>
        <v>Emma Karlsson</v>
      </c>
      <c r="M758" t="str">
        <f>IFERROR(_xlfn.XLOOKUP('01_raw_data'!L761,'06_location_master'!$B$5:$B$60,'06_location_master'!$C$5:$C$60), "Missing Location")</f>
        <v>Stockholm</v>
      </c>
      <c r="N758" t="str">
        <f>IFERROR(_xlfn.XLOOKUP(M758,'06_location_master'!$C$5:$C$60,'06_location_master'!$D$5:$D$60), "Missing Country")</f>
        <v>Sweden</v>
      </c>
      <c r="O758" t="str">
        <f>IFERROR(_xlfn.XLOOKUP(M758,'06_location_master'!$C$5:$C$60,'06_location_master'!$E$5:$E$60), "Missing State")</f>
        <v>Stockholm County</v>
      </c>
      <c r="P758" s="17">
        <f>IFERROR(--'01_raw_data'!O761,"Missing Date")</f>
        <v>45221</v>
      </c>
      <c r="Q758" s="17" t="str">
        <f>IF(TRIM('01_raw_data'!P761)="","", IFERROR('01_raw_data'!P761, "check"))</f>
        <v/>
      </c>
      <c r="R758" t="str">
        <f>IFERROR(IF(OR(UPPER(TRIM('01_raw_data'!Q761))="A",UPPER(TRIM('01_raw_data'!Q761)="ACTVE"),UPPER(TRIM('01_raw_data'!Q761))="ACTIVE"), "Active", IF(OR(UPPER(TRIM('01_raw_data'!Q761)="INACTIVE"),UPPER(TRIM('01_raw_data'!Q761))="INACTVE"),"Inactive",IF(OR(UPPER(TRIM('01_raw_data'!Q761))="EXITED"), "Exited", IF(OR(UPPER(TRIM('01_raw_data'!Q761))="TERMINATED"), "Terminated", IF(OR(UPPER(TRIM('01_raw_data'!Q761))="LEFT"),"Left",IF(OR(UPPER(TRIM('01_raw_data'!Q761))="RESIGNED"),"Resigned")))))),"Check")</f>
        <v>Active</v>
      </c>
      <c r="S758" s="19">
        <f>IFERROR(IF(VALUE('01_raw_data'!R761)&gt;0,VALUE('01_raw_data'!R761),"Check"),"Check")</f>
        <v>55000</v>
      </c>
      <c r="T758" s="19">
        <f>IFERROR(IF(VALUE('01_raw_data'!S761)&gt;0, VALUE('01_raw_data'!S761), "Check"), "Check")</f>
        <v>2800</v>
      </c>
      <c r="U758">
        <f>IFERROR(VLOOKUP(UPPER(TRIM('01_raw_data'!T761)),'07_performance_master'!$A$5:$B$14,2,FALSE),"Check")</f>
        <v>3</v>
      </c>
      <c r="V758">
        <f>IFERROR(IF(VALUE('01_raw_data'!U761)&gt;0,VALUE('01_raw_data'!U761),"Check"),"Check")</f>
        <v>32</v>
      </c>
      <c r="W758">
        <f>IFERROR(IF(VALUE('01_raw_data'!V761)&gt;=0, VALUE('01_raw_data'!V761), "Check"), "Check")</f>
        <v>1</v>
      </c>
      <c r="X758">
        <f>IFERROR(IF(VALUE('01_raw_data'!W761)&gt;=0, VALUE('01_raw_data'!W761),"Check"), "Check")</f>
        <v>7</v>
      </c>
      <c r="Y758">
        <f>IFERROR(IF(AND(VALUE('01_raw_data'!X761)&gt;=0, VALUE('01_raw_data'!X761)&lt;=100), VALUE('01_raw_data'!X761), "Check"), "Check")</f>
        <v>34</v>
      </c>
      <c r="Z758" t="str">
        <f>IFERROR(IF(OR(UPPER(TRIM('01_raw_data'!Y761))="YES", UPPER(TRIM('01_raw_data'!Y761))="PROMOTED"),"Promoted", IF(OR(UPPER(TRIM('01_raw_data'!Y761))="NO",UPPER(TRIM('01_raw_data'!Y761))="NOT PROMOTED"), "Not Promoted", "Check")),"Check")</f>
        <v>Not Promoted</v>
      </c>
      <c r="AA758" t="str">
        <f>IFERROR(PROPER(TRIM('01_raw_data'!Z761)), "")</f>
        <v>Bachelor'S</v>
      </c>
      <c r="AB758" t="str">
        <f>IFERROR(PROPER(TRIM('01_raw_data'!AA761)),"")</f>
        <v>European Job Board</v>
      </c>
      <c r="AC758" t="str">
        <f>IFERROR(IF(UPPER(TRIM('01_raw_data'!AB761))="HYBRID","Hybrid",IF(OR(UPPER(TRIM('01_raw_data'!AB761))="REMOTE",UPPER(TRIM('01_raw_data'!AB761))="WFH",UPPER(TRIM('01_raw_data'!AB761))="WORK FROM HOME"),"Remote",IF(OR(UPPER(TRIM('01_raw_data'!AB761))="ONSITE",UPPER(TRIM('01_raw_data'!AB761))="ON-SITE",UPPER(TRIM('01_raw_data'!AB761))="OFFICE"),"Office"))),"Check")</f>
        <v>Remote</v>
      </c>
      <c r="AD758" t="str">
        <f>IFERROR(VLOOKUP(UPPER(TRIM('01_raw_data'!AC761)),'09_cost_center'!$A$5:$E$19,1,FALSE), "Check")</f>
        <v>EU-CC101</v>
      </c>
      <c r="AE758" t="str">
        <f>IFERROR(IF(OR(UPPER(TRIM('01_raw_data'!AD761))="CONTRACT", UPPER(TRIM('01_raw_data'!AD761))="CONTRACTOR"), "Contract", IF(OR(PROPER(TRIM('01_raw_data'!AD761))="FTE", UPPER(TRIM('01_raw_data'!AD761))="FULL TIME", UPPER(TRIM('01_raw_data'!AD761))="FULL-TIME"), "Full Time", IF(OR(UPPER(TRIM('01_raw_data'!AD761))="INTERN", UPPER(TRIM('01_raw_data'!AD761))="INTERNSHIP"), "Intern", IF(OR(UPPER(TRIM('01_raw_data'!AD761))="PART TIME", UPPER(TRIM('01_raw_data'!AD761))="PART-TIME"), "Part Time")))), "Check")</f>
        <v>Full Time</v>
      </c>
      <c r="AF758">
        <f>IFERROR(IF(AND(VALUE('01_raw_data'!AE761)&gt;=0,VALUE('01_raw_data'!AE761)&lt;=100), VALUE('01_raw_data'!AE761), "Check"), "Check")</f>
        <v>53.4</v>
      </c>
    </row>
    <row r="759" spans="1:32" x14ac:dyDescent="0.2">
      <c r="A759" t="str">
        <f>"E"&amp;TEXT(VALUE(SUBSTITUTE(UPPER(TRIM('01_raw_data'!A762)),"E","")),"0000")</f>
        <v>E0758</v>
      </c>
      <c r="B759" t="str">
        <f>IF('01_raw_data'!B762="", "", PROPER(TRIM('01_raw_data'!B762)))</f>
        <v>Hanna O'Brien</v>
      </c>
      <c r="C759" t="str">
        <f>_xlfn.XLOOKUP(PROPER(TRIM('01_raw_data'!C762)),'03_lookups'!$A$4:$A$9,'03_lookups'!$B$4:$B$9,"Needs Review")</f>
        <v>Male</v>
      </c>
      <c r="D759">
        <f>VALUE('01_raw_data'!D762)</f>
        <v>56</v>
      </c>
      <c r="E759" s="17">
        <f>IF(OR('01_raw_data'!E762="", LOWER(TRIM('01_raw_data'!E762))="not available"), "Missing", '01_raw_data'!E762)</f>
        <v>25613</v>
      </c>
      <c r="F759" t="str">
        <f t="shared" si="11"/>
        <v>Valid</v>
      </c>
      <c r="G759" t="str">
        <f>_xlfn.XLOOKUP(UPPER(TRIM('01_raw_data'!F762)),'04_departments'!A762:A817,'04_departments'!C762:C817,"Needs Review")</f>
        <v>Needs Review</v>
      </c>
      <c r="H759" t="str">
        <f>_xlfn.XLOOKUP('01_clean_data'!G759, '04_departments'!$C$5:$C$60,'04_departments'!$D$5:$D$60,"Needs Review")</f>
        <v>Needs Review</v>
      </c>
      <c r="I759" t="str">
        <f>PROPER(TRIM('01_raw_data'!H762))</f>
        <v>Product Manager</v>
      </c>
      <c r="J759" t="str">
        <f>IFERROR(UPPER('01_raw_data'!I762), "")</f>
        <v>L2</v>
      </c>
      <c r="K759" t="str">
        <f>IFERROR(UPPER('01_raw_data'!J762), "")</f>
        <v>M002</v>
      </c>
      <c r="L759" t="str">
        <f>IFERROR(VLOOKUP(K759,'05_manager_mapping'!$A$5:$B$64,2), "Missing")</f>
        <v>Finn Larsson</v>
      </c>
      <c r="M759" t="str">
        <f>IFERROR(_xlfn.XLOOKUP('01_raw_data'!L762,'06_location_master'!$B$5:$B$60,'06_location_master'!$C$5:$C$60), "Missing Location")</f>
        <v>Wroclaw</v>
      </c>
      <c r="N759" t="str">
        <f>IFERROR(_xlfn.XLOOKUP(M759,'06_location_master'!$C$5:$C$60,'06_location_master'!$D$5:$D$60), "Missing Country")</f>
        <v>Poland</v>
      </c>
      <c r="O759" t="str">
        <f>IFERROR(_xlfn.XLOOKUP(M759,'06_location_master'!$C$5:$C$60,'06_location_master'!$E$5:$E$60), "Missing State")</f>
        <v>Lower Silesian</v>
      </c>
      <c r="P759" s="17" t="str">
        <f>IFERROR(--'01_raw_data'!O762,"Missing Date")</f>
        <v>Missing Date</v>
      </c>
      <c r="Q759" s="17" t="str">
        <f>IF(TRIM('01_raw_data'!P762)="","", IFERROR('01_raw_data'!P762, "check"))</f>
        <v/>
      </c>
      <c r="R759" t="str">
        <f>IFERROR(IF(OR(UPPER(TRIM('01_raw_data'!Q762))="A",UPPER(TRIM('01_raw_data'!Q762)="ACTVE"),UPPER(TRIM('01_raw_data'!Q762))="ACTIVE"), "Active", IF(OR(UPPER(TRIM('01_raw_data'!Q762)="INACTIVE"),UPPER(TRIM('01_raw_data'!Q762))="INACTVE"),"Inactive",IF(OR(UPPER(TRIM('01_raw_data'!Q762))="EXITED"), "Exited", IF(OR(UPPER(TRIM('01_raw_data'!Q762))="TERMINATED"), "Terminated", IF(OR(UPPER(TRIM('01_raw_data'!Q762))="LEFT"),"Left",IF(OR(UPPER(TRIM('01_raw_data'!Q762))="RESIGNED"),"Resigned")))))),"Check")</f>
        <v>Active</v>
      </c>
      <c r="S759" s="19">
        <f>IFERROR(IF(VALUE('01_raw_data'!R762)&gt;0,VALUE('01_raw_data'!R762),"Check"),"Check")</f>
        <v>43000</v>
      </c>
      <c r="T759" s="19">
        <f>IFERROR(IF(VALUE('01_raw_data'!S762)&gt;0, VALUE('01_raw_data'!S762), "Check"), "Check")</f>
        <v>2200</v>
      </c>
      <c r="U759">
        <f>IFERROR(VLOOKUP(UPPER(TRIM('01_raw_data'!T762)),'07_performance_master'!$A$5:$B$14,2,FALSE),"Check")</f>
        <v>3</v>
      </c>
      <c r="V759">
        <f>IFERROR(IF(VALUE('01_raw_data'!U762)&gt;0,VALUE('01_raw_data'!U762),"Check"),"Check")</f>
        <v>14</v>
      </c>
      <c r="W759">
        <f>IFERROR(IF(VALUE('01_raw_data'!V762)&gt;=0, VALUE('01_raw_data'!V762), "Check"), "Check")</f>
        <v>18</v>
      </c>
      <c r="X759">
        <f>IFERROR(IF(VALUE('01_raw_data'!W762)&gt;=0, VALUE('01_raw_data'!W762),"Check"), "Check")</f>
        <v>10</v>
      </c>
      <c r="Y759">
        <f>IFERROR(IF(AND(VALUE('01_raw_data'!X762)&gt;=0, VALUE('01_raw_data'!X762)&lt;=100), VALUE('01_raw_data'!X762), "Check"), "Check")</f>
        <v>53</v>
      </c>
      <c r="Z759" t="str">
        <f>IFERROR(IF(OR(UPPER(TRIM('01_raw_data'!Y762))="YES", UPPER(TRIM('01_raw_data'!Y762))="PROMOTED"),"Promoted", IF(OR(UPPER(TRIM('01_raw_data'!Y762))="NO",UPPER(TRIM('01_raw_data'!Y762))="NOT PROMOTED"), "Not Promoted", "Check")),"Check")</f>
        <v>Not Promoted</v>
      </c>
      <c r="AA759" t="str">
        <f>IFERROR(PROPER(TRIM('01_raw_data'!Z762)), "")</f>
        <v>Bachelor'S</v>
      </c>
      <c r="AB759" t="str">
        <f>IFERROR(PROPER(TRIM('01_raw_data'!AA762)),"")</f>
        <v>Company Careers Page</v>
      </c>
      <c r="AC759" t="str">
        <f>IFERROR(IF(UPPER(TRIM('01_raw_data'!AB762))="HYBRID","Hybrid",IF(OR(UPPER(TRIM('01_raw_data'!AB762))="REMOTE",UPPER(TRIM('01_raw_data'!AB762))="WFH",UPPER(TRIM('01_raw_data'!AB762))="WORK FROM HOME"),"Remote",IF(OR(UPPER(TRIM('01_raw_data'!AB762))="ONSITE",UPPER(TRIM('01_raw_data'!AB762))="ON-SITE",UPPER(TRIM('01_raw_data'!AB762))="OFFICE"),"Office"))),"Check")</f>
        <v>Remote</v>
      </c>
      <c r="AD759" t="str">
        <f>IFERROR(VLOOKUP(UPPER(TRIM('01_raw_data'!AC762)),'09_cost_center'!$A$5:$E$19,1,FALSE), "Check")</f>
        <v>EU-CC102</v>
      </c>
      <c r="AE759" t="str">
        <f>IFERROR(IF(OR(UPPER(TRIM('01_raw_data'!AD762))="CONTRACT", UPPER(TRIM('01_raw_data'!AD762))="CONTRACTOR"), "Contract", IF(OR(PROPER(TRIM('01_raw_data'!AD762))="FTE", UPPER(TRIM('01_raw_data'!AD762))="FULL TIME", UPPER(TRIM('01_raw_data'!AD762))="FULL-TIME"), "Full Time", IF(OR(UPPER(TRIM('01_raw_data'!AD762))="INTERN", UPPER(TRIM('01_raw_data'!AD762))="INTERNSHIP"), "Intern", IF(OR(UPPER(TRIM('01_raw_data'!AD762))="PART TIME", UPPER(TRIM('01_raw_data'!AD762))="PART-TIME"), "Part Time")))), "Check")</f>
        <v>Full Time</v>
      </c>
      <c r="AF759">
        <f>IFERROR(IF(AND(VALUE('01_raw_data'!AE762)&gt;=0,VALUE('01_raw_data'!AE762)&lt;=100), VALUE('01_raw_data'!AE762), "Check"), "Check")</f>
        <v>54</v>
      </c>
    </row>
    <row r="760" spans="1:32" x14ac:dyDescent="0.2">
      <c r="A760" t="str">
        <f>"E"&amp;TEXT(VALUE(SUBSTITUTE(UPPER(TRIM('01_raw_data'!A763)),"E","")),"0000")</f>
        <v>E0759</v>
      </c>
      <c r="B760" t="str">
        <f>IF('01_raw_data'!B763="", "", PROPER(TRIM('01_raw_data'!B763)))</f>
        <v>Jesse Fernandez</v>
      </c>
      <c r="C760" t="str">
        <f>_xlfn.XLOOKUP(PROPER(TRIM('01_raw_data'!C763)),'03_lookups'!$A$4:$A$9,'03_lookups'!$B$4:$B$9,"Needs Review")</f>
        <v>Male</v>
      </c>
      <c r="D760">
        <f>VALUE('01_raw_data'!D763)</f>
        <v>51</v>
      </c>
      <c r="E760" s="17">
        <f>IF(OR('01_raw_data'!E763="", LOWER(TRIM('01_raw_data'!E763))="not available"), "Missing", '01_raw_data'!E763)</f>
        <v>27354</v>
      </c>
      <c r="F760" t="str">
        <f t="shared" si="11"/>
        <v>Valid</v>
      </c>
      <c r="G760" t="str">
        <f>_xlfn.XLOOKUP(UPPER(TRIM('01_raw_data'!F763)),'04_departments'!A763:A818,'04_departments'!C763:C818,"Needs Review")</f>
        <v>Needs Review</v>
      </c>
      <c r="H760" t="str">
        <f>_xlfn.XLOOKUP('01_clean_data'!G760, '04_departments'!$C$5:$C$60,'04_departments'!$D$5:$D$60,"Needs Review")</f>
        <v>Needs Review</v>
      </c>
      <c r="I760" t="str">
        <f>PROPER(TRIM('01_raw_data'!H763))</f>
        <v>Content Specialist</v>
      </c>
      <c r="J760" t="str">
        <f>IFERROR(UPPER('01_raw_data'!I763), "")</f>
        <v>L5</v>
      </c>
      <c r="K760" t="str">
        <f>IFERROR(UPPER('01_raw_data'!J763), "")</f>
        <v>M006</v>
      </c>
      <c r="L760" t="str">
        <f>IFERROR(VLOOKUP(K760,'05_manager_mapping'!$A$5:$B$64,2), "Missing")</f>
        <v>Aleksander Fischer</v>
      </c>
      <c r="M760" t="str">
        <f>IFERROR(_xlfn.XLOOKUP('01_raw_data'!L763,'06_location_master'!$B$5:$B$60,'06_location_master'!$C$5:$C$60), "Missing Location")</f>
        <v>Missing Location</v>
      </c>
      <c r="N760" t="str">
        <f>IFERROR(_xlfn.XLOOKUP(M760,'06_location_master'!$C$5:$C$60,'06_location_master'!$D$5:$D$60), "Missing Country")</f>
        <v>Missing Country</v>
      </c>
      <c r="O760" t="str">
        <f>IFERROR(_xlfn.XLOOKUP(M760,'06_location_master'!$C$5:$C$60,'06_location_master'!$E$5:$E$60), "Missing State")</f>
        <v>Missing State</v>
      </c>
      <c r="P760" s="17">
        <f>IFERROR(--'01_raw_data'!O763,"Missing Date")</f>
        <v>43935</v>
      </c>
      <c r="Q760" s="17" t="str">
        <f>IF(TRIM('01_raw_data'!P763)="","", IFERROR('01_raw_data'!P763, "check"))</f>
        <v/>
      </c>
      <c r="R760" t="str">
        <f>IFERROR(IF(OR(UPPER(TRIM('01_raw_data'!Q763))="A",UPPER(TRIM('01_raw_data'!Q763)="ACTVE"),UPPER(TRIM('01_raw_data'!Q763))="ACTIVE"), "Active", IF(OR(UPPER(TRIM('01_raw_data'!Q763)="INACTIVE"),UPPER(TRIM('01_raw_data'!Q763))="INACTVE"),"Inactive",IF(OR(UPPER(TRIM('01_raw_data'!Q763))="EXITED"), "Exited", IF(OR(UPPER(TRIM('01_raw_data'!Q763))="TERMINATED"), "Terminated", IF(OR(UPPER(TRIM('01_raw_data'!Q763))="LEFT"),"Left",IF(OR(UPPER(TRIM('01_raw_data'!Q763))="RESIGNED"),"Resigned")))))),"Check")</f>
        <v>Active</v>
      </c>
      <c r="S760" s="19">
        <f>IFERROR(IF(VALUE('01_raw_data'!R763)&gt;0,VALUE('01_raw_data'!R763),"Check"),"Check")</f>
        <v>100000</v>
      </c>
      <c r="T760" s="19">
        <f>IFERROR(IF(VALUE('01_raw_data'!S763)&gt;0, VALUE('01_raw_data'!S763), "Check"), "Check")</f>
        <v>10000</v>
      </c>
      <c r="U760">
        <f>IFERROR(VLOOKUP(UPPER(TRIM('01_raw_data'!T763)),'07_performance_master'!$A$5:$B$14,2,FALSE),"Check")</f>
        <v>4</v>
      </c>
      <c r="V760">
        <f>IFERROR(IF(VALUE('01_raw_data'!U763)&gt;0,VALUE('01_raw_data'!U763),"Check"),"Check")</f>
        <v>2</v>
      </c>
      <c r="W760">
        <f>IFERROR(IF(VALUE('01_raw_data'!V763)&gt;=0, VALUE('01_raw_data'!V763), "Check"), "Check")</f>
        <v>25</v>
      </c>
      <c r="X760" t="str">
        <f>IFERROR(IF(VALUE('01_raw_data'!W763)&gt;=0, VALUE('01_raw_data'!W763),"Check"), "Check")</f>
        <v>Check</v>
      </c>
      <c r="Y760">
        <f>IFERROR(IF(AND(VALUE('01_raw_data'!X763)&gt;=0, VALUE('01_raw_data'!X763)&lt;=100), VALUE('01_raw_data'!X763), "Check"), "Check")</f>
        <v>63</v>
      </c>
      <c r="Z760" t="str">
        <f>IFERROR(IF(OR(UPPER(TRIM('01_raw_data'!Y763))="YES", UPPER(TRIM('01_raw_data'!Y763))="PROMOTED"),"Promoted", IF(OR(UPPER(TRIM('01_raw_data'!Y763))="NO",UPPER(TRIM('01_raw_data'!Y763))="NOT PROMOTED"), "Not Promoted", "Check")),"Check")</f>
        <v>Not Promoted</v>
      </c>
      <c r="AA760" t="str">
        <f>IFERROR(PROPER(TRIM('01_raw_data'!Z763)), "")</f>
        <v>Diploma</v>
      </c>
      <c r="AB760" t="str">
        <f>IFERROR(PROPER(TRIM('01_raw_data'!AA763)),"")</f>
        <v>University Hiring</v>
      </c>
      <c r="AC760" t="str">
        <f>IFERROR(IF(UPPER(TRIM('01_raw_data'!AB763))="HYBRID","Hybrid",IF(OR(UPPER(TRIM('01_raw_data'!AB763))="REMOTE",UPPER(TRIM('01_raw_data'!AB763))="WFH",UPPER(TRIM('01_raw_data'!AB763))="WORK FROM HOME"),"Remote",IF(OR(UPPER(TRIM('01_raw_data'!AB763))="ONSITE",UPPER(TRIM('01_raw_data'!AB763))="ON-SITE",UPPER(TRIM('01_raw_data'!AB763))="OFFICE"),"Office"))),"Check")</f>
        <v>Remote</v>
      </c>
      <c r="AD760" t="str">
        <f>IFERROR(VLOOKUP(UPPER(TRIM('01_raw_data'!AC763)),'09_cost_center'!$A$5:$E$19,1,FALSE), "Check")</f>
        <v>EU-CC203</v>
      </c>
      <c r="AE760" t="str">
        <f>IFERROR(IF(OR(UPPER(TRIM('01_raw_data'!AD763))="CONTRACT", UPPER(TRIM('01_raw_data'!AD763))="CONTRACTOR"), "Contract", IF(OR(PROPER(TRIM('01_raw_data'!AD763))="FTE", UPPER(TRIM('01_raw_data'!AD763))="FULL TIME", UPPER(TRIM('01_raw_data'!AD763))="FULL-TIME"), "Full Time", IF(OR(UPPER(TRIM('01_raw_data'!AD763))="INTERN", UPPER(TRIM('01_raw_data'!AD763))="INTERNSHIP"), "Intern", IF(OR(UPPER(TRIM('01_raw_data'!AD763))="PART TIME", UPPER(TRIM('01_raw_data'!AD763))="PART-TIME"), "Part Time")))), "Check")</f>
        <v>Full Time</v>
      </c>
      <c r="AF760">
        <f>IFERROR(IF(AND(VALUE('01_raw_data'!AE763)&gt;=0,VALUE('01_raw_data'!AE763)&lt;=100), VALUE('01_raw_data'!AE763), "Check"), "Check")</f>
        <v>67</v>
      </c>
    </row>
    <row r="761" spans="1:32" x14ac:dyDescent="0.2">
      <c r="A761" t="str">
        <f>"E"&amp;TEXT(VALUE(SUBSTITUTE(UPPER(TRIM('01_raw_data'!A764)),"E","")),"0000")</f>
        <v>E0760</v>
      </c>
      <c r="B761" t="str">
        <f>IF('01_raw_data'!B764="", "", PROPER(TRIM('01_raw_data'!B764)))</f>
        <v>Adam Wojcik</v>
      </c>
      <c r="C761" t="str">
        <f>_xlfn.XLOOKUP(PROPER(TRIM('01_raw_data'!C764)),'03_lookups'!$A$4:$A$9,'03_lookups'!$B$4:$B$9,"Needs Review")</f>
        <v>Male</v>
      </c>
      <c r="D761">
        <f>VALUE('01_raw_data'!D764)</f>
        <v>23</v>
      </c>
      <c r="E761" s="17" t="str">
        <f>IF(OR('01_raw_data'!E764="", LOWER(TRIM('01_raw_data'!E764))="not available"), "Missing", '01_raw_data'!E764)</f>
        <v>2002/09/13</v>
      </c>
      <c r="F761" t="str">
        <f t="shared" si="11"/>
        <v>Needs Review</v>
      </c>
      <c r="G761" t="str">
        <f>_xlfn.XLOOKUP(UPPER(TRIM('01_raw_data'!F764)),'04_departments'!A764:A819,'04_departments'!C764:C819,"Needs Review")</f>
        <v>Needs Review</v>
      </c>
      <c r="H761" t="str">
        <f>_xlfn.XLOOKUP('01_clean_data'!G761, '04_departments'!$C$5:$C$60,'04_departments'!$D$5:$D$60,"Needs Review")</f>
        <v>Needs Review</v>
      </c>
      <c r="I761" t="str">
        <f>PROPER(TRIM('01_raw_data'!H764))</f>
        <v>Hr Business Partner</v>
      </c>
      <c r="J761" t="str">
        <f>IFERROR(UPPER('01_raw_data'!I764), "")</f>
        <v>L1</v>
      </c>
      <c r="K761" t="str">
        <f>IFERROR(UPPER('01_raw_data'!J764), "")</f>
        <v>M052</v>
      </c>
      <c r="L761" t="str">
        <f>IFERROR(VLOOKUP(K761,'05_manager_mapping'!$A$5:$B$64,2), "Missing")</f>
        <v>Hugo Schulz</v>
      </c>
      <c r="M761" t="str">
        <f>IFERROR(_xlfn.XLOOKUP('01_raw_data'!L764,'06_location_master'!$B$5:$B$60,'06_location_master'!$C$5:$C$60), "Missing Location")</f>
        <v>Amsterdam</v>
      </c>
      <c r="N761" t="str">
        <f>IFERROR(_xlfn.XLOOKUP(M761,'06_location_master'!$C$5:$C$60,'06_location_master'!$D$5:$D$60), "Missing Country")</f>
        <v>Netherlands</v>
      </c>
      <c r="O761" t="str">
        <f>IFERROR(_xlfn.XLOOKUP(M761,'06_location_master'!$C$5:$C$60,'06_location_master'!$E$5:$E$60), "Missing State")</f>
        <v>North Holland</v>
      </c>
      <c r="P761" s="17">
        <f>IFERROR(--'01_raw_data'!O764,"Missing Date")</f>
        <v>45376</v>
      </c>
      <c r="Q761" s="17" t="str">
        <f>IF(TRIM('01_raw_data'!P764)="","", IFERROR('01_raw_data'!P764, "check"))</f>
        <v/>
      </c>
      <c r="R761" t="str">
        <f>IFERROR(IF(OR(UPPER(TRIM('01_raw_data'!Q764))="A",UPPER(TRIM('01_raw_data'!Q764)="ACTVE"),UPPER(TRIM('01_raw_data'!Q764))="ACTIVE"), "Active", IF(OR(UPPER(TRIM('01_raw_data'!Q764)="INACTIVE"),UPPER(TRIM('01_raw_data'!Q764))="INACTVE"),"Inactive",IF(OR(UPPER(TRIM('01_raw_data'!Q764))="EXITED"), "Exited", IF(OR(UPPER(TRIM('01_raw_data'!Q764))="TERMINATED"), "Terminated", IF(OR(UPPER(TRIM('01_raw_data'!Q764))="LEFT"),"Left",IF(OR(UPPER(TRIM('01_raw_data'!Q764))="RESIGNED"),"Resigned")))))),"Check")</f>
        <v>Active</v>
      </c>
      <c r="S761" s="19">
        <f>IFERROR(IF(VALUE('01_raw_data'!R764)&gt;0,VALUE('01_raw_data'!R764),"Check"),"Check")</f>
        <v>37000</v>
      </c>
      <c r="T761" s="19">
        <f>IFERROR(IF(VALUE('01_raw_data'!S764)&gt;0, VALUE('01_raw_data'!S764), "Check"), "Check")</f>
        <v>3300</v>
      </c>
      <c r="U761">
        <f>IFERROR(VLOOKUP(UPPER(TRIM('01_raw_data'!T764)),'07_performance_master'!$A$5:$B$14,2,FALSE),"Check")</f>
        <v>4</v>
      </c>
      <c r="V761">
        <f>IFERROR(IF(VALUE('01_raw_data'!U764)&gt;0,VALUE('01_raw_data'!U764),"Check"),"Check")</f>
        <v>15</v>
      </c>
      <c r="W761">
        <f>IFERROR(IF(VALUE('01_raw_data'!V764)&gt;=0, VALUE('01_raw_data'!V764), "Check"), "Check")</f>
        <v>19</v>
      </c>
      <c r="X761">
        <f>IFERROR(IF(VALUE('01_raw_data'!W764)&gt;=0, VALUE('01_raw_data'!W764),"Check"), "Check")</f>
        <v>8</v>
      </c>
      <c r="Y761">
        <f>IFERROR(IF(AND(VALUE('01_raw_data'!X764)&gt;=0, VALUE('01_raw_data'!X764)&lt;=100), VALUE('01_raw_data'!X764), "Check"), "Check")</f>
        <v>83</v>
      </c>
      <c r="Z761" t="str">
        <f>IFERROR(IF(OR(UPPER(TRIM('01_raw_data'!Y764))="YES", UPPER(TRIM('01_raw_data'!Y764))="PROMOTED"),"Promoted", IF(OR(UPPER(TRIM('01_raw_data'!Y764))="NO",UPPER(TRIM('01_raw_data'!Y764))="NOT PROMOTED"), "Not Promoted", "Check")),"Check")</f>
        <v>Promoted</v>
      </c>
      <c r="AA761" t="str">
        <f>IFERROR(PROPER(TRIM('01_raw_data'!Z764)), "")</f>
        <v>Mba</v>
      </c>
      <c r="AB761" t="str">
        <f>IFERROR(PROPER(TRIM('01_raw_data'!AA764)),"")</f>
        <v>Linkedin</v>
      </c>
      <c r="AC761" t="str">
        <f>IFERROR(IF(UPPER(TRIM('01_raw_data'!AB764))="HYBRID","Hybrid",IF(OR(UPPER(TRIM('01_raw_data'!AB764))="REMOTE",UPPER(TRIM('01_raw_data'!AB764))="WFH",UPPER(TRIM('01_raw_data'!AB764))="WORK FROM HOME"),"Remote",IF(OR(UPPER(TRIM('01_raw_data'!AB764))="ONSITE",UPPER(TRIM('01_raw_data'!AB764))="ON-SITE",UPPER(TRIM('01_raw_data'!AB764))="OFFICE"),"Office"))),"Check")</f>
        <v>Hybrid</v>
      </c>
      <c r="AD761" t="str">
        <f>IFERROR(VLOOKUP(UPPER(TRIM('01_raw_data'!AC764)),'09_cost_center'!$A$5:$E$19,1,FALSE), "Check")</f>
        <v>EU-CC302</v>
      </c>
      <c r="AE761" t="str">
        <f>IFERROR(IF(OR(UPPER(TRIM('01_raw_data'!AD764))="CONTRACT", UPPER(TRIM('01_raw_data'!AD764))="CONTRACTOR"), "Contract", IF(OR(PROPER(TRIM('01_raw_data'!AD764))="FTE", UPPER(TRIM('01_raw_data'!AD764))="FULL TIME", UPPER(TRIM('01_raw_data'!AD764))="FULL-TIME"), "Full Time", IF(OR(UPPER(TRIM('01_raw_data'!AD764))="INTERN", UPPER(TRIM('01_raw_data'!AD764))="INTERNSHIP"), "Intern", IF(OR(UPPER(TRIM('01_raw_data'!AD764))="PART TIME", UPPER(TRIM('01_raw_data'!AD764))="PART-TIME"), "Part Time")))), "Check")</f>
        <v>Intern</v>
      </c>
      <c r="AF761">
        <f>IFERROR(IF(AND(VALUE('01_raw_data'!AE764)&gt;=0,VALUE('01_raw_data'!AE764)&lt;=100), VALUE('01_raw_data'!AE764), "Check"), "Check")</f>
        <v>74.8</v>
      </c>
    </row>
    <row r="762" spans="1:32" x14ac:dyDescent="0.2">
      <c r="A762" t="str">
        <f>"E"&amp;TEXT(VALUE(SUBSTITUTE(UPPER(TRIM('01_raw_data'!A765)),"E","")),"0000")</f>
        <v>E0761</v>
      </c>
      <c r="B762" t="str">
        <f>IF('01_raw_data'!B765="", "", PROPER(TRIM('01_raw_data'!B765)))</f>
        <v>Clara De Vries</v>
      </c>
      <c r="C762" t="str">
        <f>_xlfn.XLOOKUP(PROPER(TRIM('01_raw_data'!C765)),'03_lookups'!$A$4:$A$9,'03_lookups'!$B$4:$B$9,"Needs Review")</f>
        <v>Male</v>
      </c>
      <c r="D762">
        <f>VALUE('01_raw_data'!D765)</f>
        <v>59</v>
      </c>
      <c r="E762" s="17">
        <f>IF(OR('01_raw_data'!E765="", LOWER(TRIM('01_raw_data'!E765))="not available"), "Missing", '01_raw_data'!E765)</f>
        <v>24577</v>
      </c>
      <c r="F762" t="str">
        <f t="shared" si="11"/>
        <v>Valid</v>
      </c>
      <c r="G762" t="str">
        <f>_xlfn.XLOOKUP(UPPER(TRIM('01_raw_data'!F765)),'04_departments'!A765:A820,'04_departments'!C765:C820,"Needs Review")</f>
        <v>Needs Review</v>
      </c>
      <c r="H762" t="str">
        <f>_xlfn.XLOOKUP('01_clean_data'!G762, '04_departments'!$C$5:$C$60,'04_departments'!$D$5:$D$60,"Needs Review")</f>
        <v>Needs Review</v>
      </c>
      <c r="I762" t="str">
        <f>PROPER(TRIM('01_raw_data'!H765))</f>
        <v>Analytics Engineer</v>
      </c>
      <c r="J762" t="str">
        <f>IFERROR(UPPER('01_raw_data'!I765), "")</f>
        <v>L3</v>
      </c>
      <c r="K762" t="str">
        <f>IFERROR(UPPER('01_raw_data'!J765), "")</f>
        <v>M003</v>
      </c>
      <c r="L762" t="str">
        <f>IFERROR(VLOOKUP(K762,'05_manager_mapping'!$A$5:$B$64,2), "Missing")</f>
        <v>Sarah Lopez</v>
      </c>
      <c r="M762" t="str">
        <f>IFERROR(_xlfn.XLOOKUP('01_raw_data'!L765,'06_location_master'!$B$5:$B$60,'06_location_master'!$C$5:$C$60), "Missing Location")</f>
        <v>Missing Location</v>
      </c>
      <c r="N762" t="str">
        <f>IFERROR(_xlfn.XLOOKUP(M762,'06_location_master'!$C$5:$C$60,'06_location_master'!$D$5:$D$60), "Missing Country")</f>
        <v>Missing Country</v>
      </c>
      <c r="O762" t="str">
        <f>IFERROR(_xlfn.XLOOKUP(M762,'06_location_master'!$C$5:$C$60,'06_location_master'!$E$5:$E$60), "Missing State")</f>
        <v>Missing State</v>
      </c>
      <c r="P762" s="17">
        <f>IFERROR(--'01_raw_data'!O765,"Missing Date")</f>
        <v>45979</v>
      </c>
      <c r="Q762" s="17" t="str">
        <f>IF(TRIM('01_raw_data'!P765)="","", IFERROR('01_raw_data'!P765, "check"))</f>
        <v/>
      </c>
      <c r="R762" t="str">
        <f>IFERROR(IF(OR(UPPER(TRIM('01_raw_data'!Q765))="A",UPPER(TRIM('01_raw_data'!Q765)="ACTVE"),UPPER(TRIM('01_raw_data'!Q765))="ACTIVE"), "Active", IF(OR(UPPER(TRIM('01_raw_data'!Q765)="INACTIVE"),UPPER(TRIM('01_raw_data'!Q765))="INACTVE"),"Inactive",IF(OR(UPPER(TRIM('01_raw_data'!Q765))="EXITED"), "Exited", IF(OR(UPPER(TRIM('01_raw_data'!Q765))="TERMINATED"), "Terminated", IF(OR(UPPER(TRIM('01_raw_data'!Q765))="LEFT"),"Left",IF(OR(UPPER(TRIM('01_raw_data'!Q765))="RESIGNED"),"Resigned")))))),"Check")</f>
        <v>Active</v>
      </c>
      <c r="S762" s="19">
        <f>IFERROR(IF(VALUE('01_raw_data'!R765)&gt;0,VALUE('01_raw_data'!R765),"Check"),"Check")</f>
        <v>66000</v>
      </c>
      <c r="T762" s="19">
        <f>IFERROR(IF(VALUE('01_raw_data'!S765)&gt;0, VALUE('01_raw_data'!S765), "Check"), "Check")</f>
        <v>5900</v>
      </c>
      <c r="U762">
        <f>IFERROR(VLOOKUP(UPPER(TRIM('01_raw_data'!T765)),'07_performance_master'!$A$5:$B$14,2,FALSE),"Check")</f>
        <v>4</v>
      </c>
      <c r="V762">
        <f>IFERROR(IF(VALUE('01_raw_data'!U765)&gt;0,VALUE('01_raw_data'!U765),"Check"),"Check")</f>
        <v>44</v>
      </c>
      <c r="W762">
        <f>IFERROR(IF(VALUE('01_raw_data'!V765)&gt;=0, VALUE('01_raw_data'!V765), "Check"), "Check")</f>
        <v>10</v>
      </c>
      <c r="X762">
        <f>IFERROR(IF(VALUE('01_raw_data'!W765)&gt;=0, VALUE('01_raw_data'!W765),"Check"), "Check")</f>
        <v>9</v>
      </c>
      <c r="Y762">
        <f>IFERROR(IF(AND(VALUE('01_raw_data'!X765)&gt;=0, VALUE('01_raw_data'!X765)&lt;=100), VALUE('01_raw_data'!X765), "Check"), "Check")</f>
        <v>80</v>
      </c>
      <c r="Z762" t="str">
        <f>IFERROR(IF(OR(UPPER(TRIM('01_raw_data'!Y765))="YES", UPPER(TRIM('01_raw_data'!Y765))="PROMOTED"),"Promoted", IF(OR(UPPER(TRIM('01_raw_data'!Y765))="NO",UPPER(TRIM('01_raw_data'!Y765))="NOT PROMOTED"), "Not Promoted", "Check")),"Check")</f>
        <v>Not Promoted</v>
      </c>
      <c r="AA762" t="str">
        <f>IFERROR(PROPER(TRIM('01_raw_data'!Z765)), "")</f>
        <v>Master'S</v>
      </c>
      <c r="AB762" t="str">
        <f>IFERROR(PROPER(TRIM('01_raw_data'!AA765)),"")</f>
        <v>Linkedin</v>
      </c>
      <c r="AC762" t="str">
        <f>IFERROR(IF(UPPER(TRIM('01_raw_data'!AB765))="HYBRID","Hybrid",IF(OR(UPPER(TRIM('01_raw_data'!AB765))="REMOTE",UPPER(TRIM('01_raw_data'!AB765))="WFH",UPPER(TRIM('01_raw_data'!AB765))="WORK FROM HOME"),"Remote",IF(OR(UPPER(TRIM('01_raw_data'!AB765))="ONSITE",UPPER(TRIM('01_raw_data'!AB765))="ON-SITE",UPPER(TRIM('01_raw_data'!AB765))="OFFICE"),"Office"))),"Check")</f>
        <v>Hybrid</v>
      </c>
      <c r="AD762" t="str">
        <f>IFERROR(VLOOKUP(UPPER(TRIM('01_raw_data'!AC765)),'09_cost_center'!$A$5:$E$19,1,FALSE), "Check")</f>
        <v>EU-CC103</v>
      </c>
      <c r="AE762" t="str">
        <f>IFERROR(IF(OR(UPPER(TRIM('01_raw_data'!AD765))="CONTRACT", UPPER(TRIM('01_raw_data'!AD765))="CONTRACTOR"), "Contract", IF(OR(PROPER(TRIM('01_raw_data'!AD765))="FTE", UPPER(TRIM('01_raw_data'!AD765))="FULL TIME", UPPER(TRIM('01_raw_data'!AD765))="FULL-TIME"), "Full Time", IF(OR(UPPER(TRIM('01_raw_data'!AD765))="INTERN", UPPER(TRIM('01_raw_data'!AD765))="INTERNSHIP"), "Intern", IF(OR(UPPER(TRIM('01_raw_data'!AD765))="PART TIME", UPPER(TRIM('01_raw_data'!AD765))="PART-TIME"), "Part Time")))), "Check")</f>
        <v>Full Time</v>
      </c>
      <c r="AF762">
        <f>IFERROR(IF(AND(VALUE('01_raw_data'!AE765)&gt;=0,VALUE('01_raw_data'!AE765)&lt;=100), VALUE('01_raw_data'!AE765), "Check"), "Check")</f>
        <v>79.5</v>
      </c>
    </row>
    <row r="763" spans="1:32" x14ac:dyDescent="0.2">
      <c r="A763" t="str">
        <f>"E"&amp;TEXT(VALUE(SUBSTITUTE(UPPER(TRIM('01_raw_data'!A766)),"E","")),"0000")</f>
        <v>E0762</v>
      </c>
      <c r="B763" t="str">
        <f>IF('01_raw_data'!B766="", "", PROPER(TRIM('01_raw_data'!B766)))</f>
        <v>Francesca Leroy</v>
      </c>
      <c r="C763" t="str">
        <f>_xlfn.XLOOKUP(PROPER(TRIM('01_raw_data'!C766)),'03_lookups'!$A$4:$A$9,'03_lookups'!$B$4:$B$9,"Needs Review")</f>
        <v>Male</v>
      </c>
      <c r="D763">
        <f>VALUE('01_raw_data'!D766)</f>
        <v>23</v>
      </c>
      <c r="E763" s="17">
        <f>IF(OR('01_raw_data'!E766="", LOWER(TRIM('01_raw_data'!E766))="not available"), "Missing", '01_raw_data'!E766)</f>
        <v>37771</v>
      </c>
      <c r="F763" t="str">
        <f t="shared" si="11"/>
        <v>Valid</v>
      </c>
      <c r="G763" t="str">
        <f>_xlfn.XLOOKUP(UPPER(TRIM('01_raw_data'!F766)),'04_departments'!A766:A821,'04_departments'!C766:C821,"Needs Review")</f>
        <v>Needs Review</v>
      </c>
      <c r="H763" t="str">
        <f>_xlfn.XLOOKUP('01_clean_data'!G763, '04_departments'!$C$5:$C$60,'04_departments'!$D$5:$D$60,"Needs Review")</f>
        <v>Needs Review</v>
      </c>
      <c r="I763" t="str">
        <f>PROPER(TRIM('01_raw_data'!H766))</f>
        <v>Customer Success Manager</v>
      </c>
      <c r="J763" t="str">
        <f>IFERROR(UPPER('01_raw_data'!I766), "")</f>
        <v>L4</v>
      </c>
      <c r="K763" t="str">
        <f>IFERROR(UPPER('01_raw_data'!J766), "")</f>
        <v/>
      </c>
      <c r="L763" t="str">
        <f>IFERROR(VLOOKUP(K763,'05_manager_mapping'!$A$5:$B$64,2), "Missing")</f>
        <v>Missing</v>
      </c>
      <c r="M763" t="str">
        <f>IFERROR(_xlfn.XLOOKUP('01_raw_data'!L766,'06_location_master'!$B$5:$B$60,'06_location_master'!$C$5:$C$60), "Missing Location")</f>
        <v>Missing Location</v>
      </c>
      <c r="N763" t="str">
        <f>IFERROR(_xlfn.XLOOKUP(M763,'06_location_master'!$C$5:$C$60,'06_location_master'!$D$5:$D$60), "Missing Country")</f>
        <v>Missing Country</v>
      </c>
      <c r="O763" t="str">
        <f>IFERROR(_xlfn.XLOOKUP(M763,'06_location_master'!$C$5:$C$60,'06_location_master'!$E$5:$E$60), "Missing State")</f>
        <v>Missing State</v>
      </c>
      <c r="P763" s="17">
        <f>IFERROR(--'01_raw_data'!O766,"Missing Date")</f>
        <v>45356</v>
      </c>
      <c r="Q763" s="17" t="str">
        <f>IF(TRIM('01_raw_data'!P766)="","", IFERROR('01_raw_data'!P766, "check"))</f>
        <v/>
      </c>
      <c r="R763" t="str">
        <f>IFERROR(IF(OR(UPPER(TRIM('01_raw_data'!Q766))="A",UPPER(TRIM('01_raw_data'!Q766)="ACTVE"),UPPER(TRIM('01_raw_data'!Q766))="ACTIVE"), "Active", IF(OR(UPPER(TRIM('01_raw_data'!Q766)="INACTIVE"),UPPER(TRIM('01_raw_data'!Q766))="INACTVE"),"Inactive",IF(OR(UPPER(TRIM('01_raw_data'!Q766))="EXITED"), "Exited", IF(OR(UPPER(TRIM('01_raw_data'!Q766))="TERMINATED"), "Terminated", IF(OR(UPPER(TRIM('01_raw_data'!Q766))="LEFT"),"Left",IF(OR(UPPER(TRIM('01_raw_data'!Q766))="RESIGNED"),"Resigned")))))),"Check")</f>
        <v>Active</v>
      </c>
      <c r="S763" s="19">
        <f>IFERROR(IF(VALUE('01_raw_data'!R766)&gt;0,VALUE('01_raw_data'!R766),"Check"),"Check")</f>
        <v>66000</v>
      </c>
      <c r="T763" s="19">
        <f>IFERROR(IF(VALUE('01_raw_data'!S766)&gt;0, VALUE('01_raw_data'!S766), "Check"), "Check")</f>
        <v>5900</v>
      </c>
      <c r="U763">
        <f>IFERROR(VLOOKUP(UPPER(TRIM('01_raw_data'!T766)),'07_performance_master'!$A$5:$B$14,2,FALSE),"Check")</f>
        <v>4</v>
      </c>
      <c r="V763" t="str">
        <f>IFERROR(IF(VALUE('01_raw_data'!U766)&gt;0,VALUE('01_raw_data'!U766),"Check"),"Check")</f>
        <v>Check</v>
      </c>
      <c r="W763">
        <f>IFERROR(IF(VALUE('01_raw_data'!V766)&gt;=0, VALUE('01_raw_data'!V766), "Check"), "Check")</f>
        <v>20</v>
      </c>
      <c r="X763">
        <f>IFERROR(IF(VALUE('01_raw_data'!W766)&gt;=0, VALUE('01_raw_data'!W766),"Check"), "Check")</f>
        <v>4</v>
      </c>
      <c r="Y763">
        <f>IFERROR(IF(AND(VALUE('01_raw_data'!X766)&gt;=0, VALUE('01_raw_data'!X766)&lt;=100), VALUE('01_raw_data'!X766), "Check"), "Check")</f>
        <v>67</v>
      </c>
      <c r="Z763" t="str">
        <f>IFERROR(IF(OR(UPPER(TRIM('01_raw_data'!Y766))="YES", UPPER(TRIM('01_raw_data'!Y766))="PROMOTED"),"Promoted", IF(OR(UPPER(TRIM('01_raw_data'!Y766))="NO",UPPER(TRIM('01_raw_data'!Y766))="NOT PROMOTED"), "Not Promoted", "Check")),"Check")</f>
        <v>Promoted</v>
      </c>
      <c r="AA763" t="str">
        <f>IFERROR(PROPER(TRIM('01_raw_data'!Z766)), "")</f>
        <v>Master'S</v>
      </c>
      <c r="AB763" t="str">
        <f>IFERROR(PROPER(TRIM('01_raw_data'!AA766)),"")</f>
        <v>Internal Transfer</v>
      </c>
      <c r="AC763" t="str">
        <f>IFERROR(IF(UPPER(TRIM('01_raw_data'!AB766))="HYBRID","Hybrid",IF(OR(UPPER(TRIM('01_raw_data'!AB766))="REMOTE",UPPER(TRIM('01_raw_data'!AB766))="WFH",UPPER(TRIM('01_raw_data'!AB766))="WORK FROM HOME"),"Remote",IF(OR(UPPER(TRIM('01_raw_data'!AB766))="ONSITE",UPPER(TRIM('01_raw_data'!AB766))="ON-SITE",UPPER(TRIM('01_raw_data'!AB766))="OFFICE"),"Office"))),"Check")</f>
        <v>Hybrid</v>
      </c>
      <c r="AD763" t="str">
        <f>IFERROR(VLOOKUP(UPPER(TRIM('01_raw_data'!AC766)),'09_cost_center'!$A$5:$E$19,1,FALSE), "Check")</f>
        <v>EU-CC202</v>
      </c>
      <c r="AE763" t="str">
        <f>IFERROR(IF(OR(UPPER(TRIM('01_raw_data'!AD766))="CONTRACT", UPPER(TRIM('01_raw_data'!AD766))="CONTRACTOR"), "Contract", IF(OR(PROPER(TRIM('01_raw_data'!AD766))="FTE", UPPER(TRIM('01_raw_data'!AD766))="FULL TIME", UPPER(TRIM('01_raw_data'!AD766))="FULL-TIME"), "Full Time", IF(OR(UPPER(TRIM('01_raw_data'!AD766))="INTERN", UPPER(TRIM('01_raw_data'!AD766))="INTERNSHIP"), "Intern", IF(OR(UPPER(TRIM('01_raw_data'!AD766))="PART TIME", UPPER(TRIM('01_raw_data'!AD766))="PART-TIME"), "Part Time")))), "Check")</f>
        <v>Full Time</v>
      </c>
      <c r="AF763">
        <f>IFERROR(IF(AND(VALUE('01_raw_data'!AE766)&gt;=0,VALUE('01_raw_data'!AE766)&lt;=100), VALUE('01_raw_data'!AE766), "Check"), "Check")</f>
        <v>67.5</v>
      </c>
    </row>
    <row r="764" spans="1:32" x14ac:dyDescent="0.2">
      <c r="A764" t="str">
        <f>"E"&amp;TEXT(VALUE(SUBSTITUTE(UPPER(TRIM('01_raw_data'!A767)),"E","")),"0000")</f>
        <v>E0763</v>
      </c>
      <c r="B764" t="str">
        <f>IF('01_raw_data'!B767="", "", PROPER(TRIM('01_raw_data'!B767)))</f>
        <v>Miguel Marino</v>
      </c>
      <c r="C764" t="str">
        <f>_xlfn.XLOOKUP(PROPER(TRIM('01_raw_data'!C767)),'03_lookups'!$A$4:$A$9,'03_lookups'!$B$4:$B$9,"Needs Review")</f>
        <v>Male</v>
      </c>
      <c r="D764">
        <f>VALUE('01_raw_data'!D767)</f>
        <v>53</v>
      </c>
      <c r="E764" s="17">
        <f>IF(OR('01_raw_data'!E767="", LOWER(TRIM('01_raw_data'!E767))="not available"), "Missing", '01_raw_data'!E767)</f>
        <v>26805</v>
      </c>
      <c r="F764" t="str">
        <f t="shared" si="11"/>
        <v>Valid</v>
      </c>
      <c r="G764" t="str">
        <f>_xlfn.XLOOKUP(UPPER(TRIM('01_raw_data'!F767)),'04_departments'!A767:A822,'04_departments'!C767:C822,"Needs Review")</f>
        <v>Needs Review</v>
      </c>
      <c r="H764" t="str">
        <f>_xlfn.XLOOKUP('01_clean_data'!G764, '04_departments'!$C$5:$C$60,'04_departments'!$D$5:$D$60,"Needs Review")</f>
        <v>Needs Review</v>
      </c>
      <c r="I764" t="str">
        <f>PROPER(TRIM('01_raw_data'!H767))</f>
        <v>Senior Software Engineer</v>
      </c>
      <c r="J764" t="str">
        <f>IFERROR(UPPER('01_raw_data'!I767), "")</f>
        <v xml:space="preserve"> L2 </v>
      </c>
      <c r="K764" t="str">
        <f>IFERROR(UPPER('01_raw_data'!J767), "")</f>
        <v>M057</v>
      </c>
      <c r="L764" t="str">
        <f>IFERROR(VLOOKUP(K764,'05_manager_mapping'!$A$5:$B$64,2), "Missing")</f>
        <v>Emma Karlsson</v>
      </c>
      <c r="M764" t="str">
        <f>IFERROR(_xlfn.XLOOKUP('01_raw_data'!L767,'06_location_master'!$B$5:$B$60,'06_location_master'!$C$5:$C$60), "Missing Location")</f>
        <v>Barcelona</v>
      </c>
      <c r="N764" t="str">
        <f>IFERROR(_xlfn.XLOOKUP(M764,'06_location_master'!$C$5:$C$60,'06_location_master'!$D$5:$D$60), "Missing Country")</f>
        <v>Spain</v>
      </c>
      <c r="O764" t="str">
        <f>IFERROR(_xlfn.XLOOKUP(M764,'06_location_master'!$C$5:$C$60,'06_location_master'!$E$5:$E$60), "Missing State")</f>
        <v>Catalonia</v>
      </c>
      <c r="P764" s="17">
        <f>IFERROR(--'01_raw_data'!O767,"Missing Date")</f>
        <v>45314</v>
      </c>
      <c r="Q764" s="17" t="str">
        <f>IF(TRIM('01_raw_data'!P767)="","", IFERROR('01_raw_data'!P767, "check"))</f>
        <v/>
      </c>
      <c r="R764" t="str">
        <f>IFERROR(IF(OR(UPPER(TRIM('01_raw_data'!Q767))="A",UPPER(TRIM('01_raw_data'!Q767)="ACTVE"),UPPER(TRIM('01_raw_data'!Q767))="ACTIVE"), "Active", IF(OR(UPPER(TRIM('01_raw_data'!Q767)="INACTIVE"),UPPER(TRIM('01_raw_data'!Q767))="INACTVE"),"Inactive",IF(OR(UPPER(TRIM('01_raw_data'!Q767))="EXITED"), "Exited", IF(OR(UPPER(TRIM('01_raw_data'!Q767))="TERMINATED"), "Terminated", IF(OR(UPPER(TRIM('01_raw_data'!Q767))="LEFT"),"Left",IF(OR(UPPER(TRIM('01_raw_data'!Q767))="RESIGNED"),"Resigned")))))),"Check")</f>
        <v>Active</v>
      </c>
      <c r="S764" s="19">
        <f>IFERROR(IF(VALUE('01_raw_data'!R767)&gt;0,VALUE('01_raw_data'!R767),"Check"),"Check")</f>
        <v>55000</v>
      </c>
      <c r="T764" s="19">
        <f>IFERROR(IF(VALUE('01_raw_data'!S767)&gt;0, VALUE('01_raw_data'!S767), "Check"), "Check")</f>
        <v>5000</v>
      </c>
      <c r="U764">
        <f>IFERROR(VLOOKUP(UPPER(TRIM('01_raw_data'!T767)),'07_performance_master'!$A$5:$B$14,2,FALSE),"Check")</f>
        <v>4</v>
      </c>
      <c r="V764">
        <f>IFERROR(IF(VALUE('01_raw_data'!U767)&gt;0,VALUE('01_raw_data'!U767),"Check"),"Check")</f>
        <v>27</v>
      </c>
      <c r="W764">
        <f>IFERROR(IF(VALUE('01_raw_data'!V767)&gt;=0, VALUE('01_raw_data'!V767), "Check"), "Check")</f>
        <v>10</v>
      </c>
      <c r="X764">
        <f>IFERROR(IF(VALUE('01_raw_data'!W767)&gt;=0, VALUE('01_raw_data'!W767),"Check"), "Check")</f>
        <v>2</v>
      </c>
      <c r="Y764">
        <f>IFERROR(IF(AND(VALUE('01_raw_data'!X767)&gt;=0, VALUE('01_raw_data'!X767)&lt;=100), VALUE('01_raw_data'!X767), "Check"), "Check")</f>
        <v>76</v>
      </c>
      <c r="Z764" t="str">
        <f>IFERROR(IF(OR(UPPER(TRIM('01_raw_data'!Y767))="YES", UPPER(TRIM('01_raw_data'!Y767))="PROMOTED"),"Promoted", IF(OR(UPPER(TRIM('01_raw_data'!Y767))="NO",UPPER(TRIM('01_raw_data'!Y767))="NOT PROMOTED"), "Not Promoted", "Check")),"Check")</f>
        <v>Not Promoted</v>
      </c>
      <c r="AA764" t="str">
        <f>IFERROR(PROPER(TRIM('01_raw_data'!Z767)), "")</f>
        <v>Bachelor'S</v>
      </c>
      <c r="AB764" t="str">
        <f>IFERROR(PROPER(TRIM('01_raw_data'!AA767)),"")</f>
        <v>Agency</v>
      </c>
      <c r="AC764" t="str">
        <f>IFERROR(IF(UPPER(TRIM('01_raw_data'!AB767))="HYBRID","Hybrid",IF(OR(UPPER(TRIM('01_raw_data'!AB767))="REMOTE",UPPER(TRIM('01_raw_data'!AB767))="WFH",UPPER(TRIM('01_raw_data'!AB767))="WORK FROM HOME"),"Remote",IF(OR(UPPER(TRIM('01_raw_data'!AB767))="ONSITE",UPPER(TRIM('01_raw_data'!AB767))="ON-SITE",UPPER(TRIM('01_raw_data'!AB767))="OFFICE"),"Office"))),"Check")</f>
        <v>Hybrid</v>
      </c>
      <c r="AD764" t="str">
        <f>IFERROR(VLOOKUP(UPPER(TRIM('01_raw_data'!AC767)),'09_cost_center'!$A$5:$E$19,1,FALSE), "Check")</f>
        <v>EU-CC101</v>
      </c>
      <c r="AE764" t="str">
        <f>IFERROR(IF(OR(UPPER(TRIM('01_raw_data'!AD767))="CONTRACT", UPPER(TRIM('01_raw_data'!AD767))="CONTRACTOR"), "Contract", IF(OR(PROPER(TRIM('01_raw_data'!AD767))="FTE", UPPER(TRIM('01_raw_data'!AD767))="FULL TIME", UPPER(TRIM('01_raw_data'!AD767))="FULL-TIME"), "Full Time", IF(OR(UPPER(TRIM('01_raw_data'!AD767))="INTERN", UPPER(TRIM('01_raw_data'!AD767))="INTERNSHIP"), "Intern", IF(OR(UPPER(TRIM('01_raw_data'!AD767))="PART TIME", UPPER(TRIM('01_raw_data'!AD767))="PART-TIME"), "Part Time")))), "Check")</f>
        <v>Full Time</v>
      </c>
      <c r="AF764">
        <f>IFERROR(IF(AND(VALUE('01_raw_data'!AE767)&gt;=0,VALUE('01_raw_data'!AE767)&lt;=100), VALUE('01_raw_data'!AE767), "Check"), "Check")</f>
        <v>78.3</v>
      </c>
    </row>
    <row r="765" spans="1:32" x14ac:dyDescent="0.2">
      <c r="A765" t="str">
        <f>"E"&amp;TEXT(VALUE(SUBSTITUTE(UPPER(TRIM('01_raw_data'!A768)),"E","")),"0000")</f>
        <v>E0764</v>
      </c>
      <c r="B765" t="str">
        <f>IF('01_raw_data'!B768="", "", PROPER(TRIM('01_raw_data'!B768)))</f>
        <v>Oliver Weber</v>
      </c>
      <c r="C765" t="str">
        <f>_xlfn.XLOOKUP(PROPER(TRIM('01_raw_data'!C768)),'03_lookups'!$A$4:$A$9,'03_lookups'!$B$4:$B$9,"Needs Review")</f>
        <v>Male</v>
      </c>
      <c r="D765">
        <f>VALUE('01_raw_data'!D768)</f>
        <v>25</v>
      </c>
      <c r="E765" s="17">
        <f>IF(OR('01_raw_data'!E768="", LOWER(TRIM('01_raw_data'!E768))="not available"), "Missing", '01_raw_data'!E768)</f>
        <v>36726</v>
      </c>
      <c r="F765" t="str">
        <f t="shared" si="11"/>
        <v>Valid</v>
      </c>
      <c r="G765" t="str">
        <f>_xlfn.XLOOKUP(UPPER(TRIM('01_raw_data'!F768)),'04_departments'!A768:A823,'04_departments'!C768:C823,"Needs Review")</f>
        <v>Needs Review</v>
      </c>
      <c r="H765" t="str">
        <f>_xlfn.XLOOKUP('01_clean_data'!G765, '04_departments'!$C$5:$C$60,'04_departments'!$D$5:$D$60,"Needs Review")</f>
        <v>Needs Review</v>
      </c>
      <c r="I765" t="str">
        <f>PROPER(TRIM('01_raw_data'!H768))</f>
        <v>Process Lead</v>
      </c>
      <c r="J765" t="str">
        <f>IFERROR(UPPER('01_raw_data'!I768), "")</f>
        <v>L5</v>
      </c>
      <c r="K765" t="str">
        <f>IFERROR(UPPER('01_raw_data'!J768), "")</f>
        <v>M010</v>
      </c>
      <c r="L765" t="str">
        <f>IFERROR(VLOOKUP(K765,'05_manager_mapping'!$A$5:$B$64,2), "Missing")</f>
        <v>Lotte Muller</v>
      </c>
      <c r="M765" t="str">
        <f>IFERROR(_xlfn.XLOOKUP('01_raw_data'!L768,'06_location_master'!$B$5:$B$60,'06_location_master'!$C$5:$C$60), "Missing Location")</f>
        <v>Wroclaw</v>
      </c>
      <c r="N765" t="str">
        <f>IFERROR(_xlfn.XLOOKUP(M765,'06_location_master'!$C$5:$C$60,'06_location_master'!$D$5:$D$60), "Missing Country")</f>
        <v>Poland</v>
      </c>
      <c r="O765" t="str">
        <f>IFERROR(_xlfn.XLOOKUP(M765,'06_location_master'!$C$5:$C$60,'06_location_master'!$E$5:$E$60), "Missing State")</f>
        <v>Lower Silesian</v>
      </c>
      <c r="P765" s="17">
        <f>IFERROR(--'01_raw_data'!O768,"Missing Date")</f>
        <v>45689</v>
      </c>
      <c r="Q765" s="17" t="str">
        <f>IF(TRIM('01_raw_data'!P768)="","", IFERROR('01_raw_data'!P768, "check"))</f>
        <v/>
      </c>
      <c r="R765" t="str">
        <f>IFERROR(IF(OR(UPPER(TRIM('01_raw_data'!Q768))="A",UPPER(TRIM('01_raw_data'!Q768)="ACTVE"),UPPER(TRIM('01_raw_data'!Q768))="ACTIVE"), "Active", IF(OR(UPPER(TRIM('01_raw_data'!Q768)="INACTIVE"),UPPER(TRIM('01_raw_data'!Q768))="INACTVE"),"Inactive",IF(OR(UPPER(TRIM('01_raw_data'!Q768))="EXITED"), "Exited", IF(OR(UPPER(TRIM('01_raw_data'!Q768))="TERMINATED"), "Terminated", IF(OR(UPPER(TRIM('01_raw_data'!Q768))="LEFT"),"Left",IF(OR(UPPER(TRIM('01_raw_data'!Q768))="RESIGNED"),"Resigned")))))),"Check")</f>
        <v>Active</v>
      </c>
      <c r="S765" s="19">
        <f>IFERROR(IF(VALUE('01_raw_data'!R768)&gt;0,VALUE('01_raw_data'!R768),"Check"),"Check")</f>
        <v>92000</v>
      </c>
      <c r="T765" s="19">
        <f>IFERROR(IF(VALUE('01_raw_data'!S768)&gt;0, VALUE('01_raw_data'!S768), "Check"), "Check")</f>
        <v>5500</v>
      </c>
      <c r="U765">
        <f>IFERROR(VLOOKUP(UPPER(TRIM('01_raw_data'!T768)),'07_performance_master'!$A$5:$B$14,2,FALSE),"Check")</f>
        <v>3</v>
      </c>
      <c r="V765">
        <f>IFERROR(IF(VALUE('01_raw_data'!U768)&gt;0,VALUE('01_raw_data'!U768),"Check"),"Check")</f>
        <v>22</v>
      </c>
      <c r="W765">
        <f>IFERROR(IF(VALUE('01_raw_data'!V768)&gt;=0, VALUE('01_raw_data'!V768), "Check"), "Check")</f>
        <v>13</v>
      </c>
      <c r="X765">
        <f>IFERROR(IF(VALUE('01_raw_data'!W768)&gt;=0, VALUE('01_raw_data'!W768),"Check"), "Check")</f>
        <v>17</v>
      </c>
      <c r="Y765">
        <f>IFERROR(IF(AND(VALUE('01_raw_data'!X768)&gt;=0, VALUE('01_raw_data'!X768)&lt;=100), VALUE('01_raw_data'!X768), "Check"), "Check")</f>
        <v>64</v>
      </c>
      <c r="Z765" t="str">
        <f>IFERROR(IF(OR(UPPER(TRIM('01_raw_data'!Y768))="YES", UPPER(TRIM('01_raw_data'!Y768))="PROMOTED"),"Promoted", IF(OR(UPPER(TRIM('01_raw_data'!Y768))="NO",UPPER(TRIM('01_raw_data'!Y768))="NOT PROMOTED"), "Not Promoted", "Check")),"Check")</f>
        <v>Not Promoted</v>
      </c>
      <c r="AA765" t="str">
        <f>IFERROR(PROPER(TRIM('01_raw_data'!Z768)), "")</f>
        <v>Master'S</v>
      </c>
      <c r="AB765" t="str">
        <f>IFERROR(PROPER(TRIM('01_raw_data'!AA768)),"")</f>
        <v>Indeed</v>
      </c>
      <c r="AC765" t="str">
        <f>IFERROR(IF(UPPER(TRIM('01_raw_data'!AB768))="HYBRID","Hybrid",IF(OR(UPPER(TRIM('01_raw_data'!AB768))="REMOTE",UPPER(TRIM('01_raw_data'!AB768))="WFH",UPPER(TRIM('01_raw_data'!AB768))="WORK FROM HOME"),"Remote",IF(OR(UPPER(TRIM('01_raw_data'!AB768))="ONSITE",UPPER(TRIM('01_raw_data'!AB768))="ON-SITE",UPPER(TRIM('01_raw_data'!AB768))="OFFICE"),"Office"))),"Check")</f>
        <v>Hybrid</v>
      </c>
      <c r="AD765" t="str">
        <f>IFERROR(VLOOKUP(UPPER(TRIM('01_raw_data'!AC768)),'09_cost_center'!$A$5:$E$19,1,FALSE), "Check")</f>
        <v>EU-CC401</v>
      </c>
      <c r="AE765" t="str">
        <f>IFERROR(IF(OR(UPPER(TRIM('01_raw_data'!AD768))="CONTRACT", UPPER(TRIM('01_raw_data'!AD768))="CONTRACTOR"), "Contract", IF(OR(PROPER(TRIM('01_raw_data'!AD768))="FTE", UPPER(TRIM('01_raw_data'!AD768))="FULL TIME", UPPER(TRIM('01_raw_data'!AD768))="FULL-TIME"), "Full Time", IF(OR(UPPER(TRIM('01_raw_data'!AD768))="INTERN", UPPER(TRIM('01_raw_data'!AD768))="INTERNSHIP"), "Intern", IF(OR(UPPER(TRIM('01_raw_data'!AD768))="PART TIME", UPPER(TRIM('01_raw_data'!AD768))="PART-TIME"), "Part Time")))), "Check")</f>
        <v>Full Time</v>
      </c>
      <c r="AF765">
        <f>IFERROR(IF(AND(VALUE('01_raw_data'!AE768)&gt;=0,VALUE('01_raw_data'!AE768)&lt;=100), VALUE('01_raw_data'!AE768), "Check"), "Check")</f>
        <v>56.4</v>
      </c>
    </row>
    <row r="766" spans="1:32" x14ac:dyDescent="0.2">
      <c r="A766" t="str">
        <f>"E"&amp;TEXT(VALUE(SUBSTITUTE(UPPER(TRIM('01_raw_data'!A769)),"E","")),"0000")</f>
        <v>E0765</v>
      </c>
      <c r="B766" t="str">
        <f>IF('01_raw_data'!B769="", "", PROPER(TRIM('01_raw_data'!B769)))</f>
        <v>Nathan Kowalski</v>
      </c>
      <c r="C766" t="str">
        <f>_xlfn.XLOOKUP(PROPER(TRIM('01_raw_data'!C769)),'03_lookups'!$A$4:$A$9,'03_lookups'!$B$4:$B$9,"Needs Review")</f>
        <v>Male</v>
      </c>
      <c r="D766">
        <f>VALUE('01_raw_data'!D769)</f>
        <v>34</v>
      </c>
      <c r="E766" s="17">
        <f>IF(OR('01_raw_data'!E769="", LOWER(TRIM('01_raw_data'!E769))="not available"), "Missing", '01_raw_data'!E769)</f>
        <v>33708</v>
      </c>
      <c r="F766" t="str">
        <f t="shared" si="11"/>
        <v>Valid</v>
      </c>
      <c r="G766" t="str">
        <f>_xlfn.XLOOKUP(UPPER(TRIM('01_raw_data'!F769)),'04_departments'!A769:A824,'04_departments'!C769:C824,"Needs Review")</f>
        <v>Needs Review</v>
      </c>
      <c r="H766" t="str">
        <f>_xlfn.XLOOKUP('01_clean_data'!G766, '04_departments'!$C$5:$C$60,'04_departments'!$D$5:$D$60,"Needs Review")</f>
        <v>Needs Review</v>
      </c>
      <c r="I766" t="str">
        <f>PROPER(TRIM('01_raw_data'!H769))</f>
        <v>Sales Executive</v>
      </c>
      <c r="J766" t="str">
        <f>IFERROR(UPPER('01_raw_data'!I769), "")</f>
        <v xml:space="preserve"> L3 </v>
      </c>
      <c r="K766" t="str">
        <f>IFERROR(UPPER('01_raw_data'!J769), "")</f>
        <v>M004</v>
      </c>
      <c r="L766" t="str">
        <f>IFERROR(VLOOKUP(K766,'05_manager_mapping'!$A$5:$B$64,2), "Missing")</f>
        <v>Giovanni Leroy</v>
      </c>
      <c r="M766" t="str">
        <f>IFERROR(_xlfn.XLOOKUP('01_raw_data'!L769,'06_location_master'!$B$5:$B$60,'06_location_master'!$C$5:$C$60), "Missing Location")</f>
        <v>Warsaw</v>
      </c>
      <c r="N766" t="str">
        <f>IFERROR(_xlfn.XLOOKUP(M766,'06_location_master'!$C$5:$C$60,'06_location_master'!$D$5:$D$60), "Missing Country")</f>
        <v>Poland</v>
      </c>
      <c r="O766" t="str">
        <f>IFERROR(_xlfn.XLOOKUP(M766,'06_location_master'!$C$5:$C$60,'06_location_master'!$E$5:$E$60), "Missing State")</f>
        <v>Masovian</v>
      </c>
      <c r="P766" s="17">
        <f>IFERROR(--'01_raw_data'!O769,"Missing Date")</f>
        <v>43663</v>
      </c>
      <c r="Q766" s="17" t="str">
        <f>IF(TRIM('01_raw_data'!P769)="","", IFERROR('01_raw_data'!P769, "check"))</f>
        <v/>
      </c>
      <c r="R766" t="str">
        <f>IFERROR(IF(OR(UPPER(TRIM('01_raw_data'!Q769))="A",UPPER(TRIM('01_raw_data'!Q769)="ACTVE"),UPPER(TRIM('01_raw_data'!Q769))="ACTIVE"), "Active", IF(OR(UPPER(TRIM('01_raw_data'!Q769)="INACTIVE"),UPPER(TRIM('01_raw_data'!Q769))="INACTVE"),"Inactive",IF(OR(UPPER(TRIM('01_raw_data'!Q769))="EXITED"), "Exited", IF(OR(UPPER(TRIM('01_raw_data'!Q769))="TERMINATED"), "Terminated", IF(OR(UPPER(TRIM('01_raw_data'!Q769))="LEFT"),"Left",IF(OR(UPPER(TRIM('01_raw_data'!Q769))="RESIGNED"),"Resigned")))))),"Check")</f>
        <v>Active</v>
      </c>
      <c r="S766" s="19">
        <f>IFERROR(IF(VALUE('01_raw_data'!R769)&gt;0,VALUE('01_raw_data'!R769),"Check"),"Check")</f>
        <v>61000</v>
      </c>
      <c r="T766" s="19">
        <f>IFERROR(IF(VALUE('01_raw_data'!S769)&gt;0, VALUE('01_raw_data'!S769), "Check"), "Check")</f>
        <v>3000</v>
      </c>
      <c r="U766">
        <f>IFERROR(VLOOKUP(UPPER(TRIM('01_raw_data'!T769)),'07_performance_master'!$A$5:$B$14,2,FALSE),"Check")</f>
        <v>3</v>
      </c>
      <c r="V766">
        <f>IFERROR(IF(VALUE('01_raw_data'!U769)&gt;0,VALUE('01_raw_data'!U769),"Check"),"Check")</f>
        <v>25</v>
      </c>
      <c r="W766">
        <f>IFERROR(IF(VALUE('01_raw_data'!V769)&gt;=0, VALUE('01_raw_data'!V769), "Check"), "Check")</f>
        <v>16</v>
      </c>
      <c r="X766">
        <f>IFERROR(IF(VALUE('01_raw_data'!W769)&gt;=0, VALUE('01_raw_data'!W769),"Check"), "Check")</f>
        <v>18</v>
      </c>
      <c r="Y766">
        <f>IFERROR(IF(AND(VALUE('01_raw_data'!X769)&gt;=0, VALUE('01_raw_data'!X769)&lt;=100), VALUE('01_raw_data'!X769), "Check"), "Check")</f>
        <v>71</v>
      </c>
      <c r="Z766" t="str">
        <f>IFERROR(IF(OR(UPPER(TRIM('01_raw_data'!Y769))="YES", UPPER(TRIM('01_raw_data'!Y769))="PROMOTED"),"Promoted", IF(OR(UPPER(TRIM('01_raw_data'!Y769))="NO",UPPER(TRIM('01_raw_data'!Y769))="NOT PROMOTED"), "Not Promoted", "Check")),"Check")</f>
        <v>Not Promoted</v>
      </c>
      <c r="AA766" t="str">
        <f>IFERROR(PROPER(TRIM('01_raw_data'!Z769)), "")</f>
        <v>Bachelor'S</v>
      </c>
      <c r="AB766" t="str">
        <f>IFERROR(PROPER(TRIM('01_raw_data'!AA769)),"")</f>
        <v>Indeed</v>
      </c>
      <c r="AC766" t="str">
        <f>IFERROR(IF(UPPER(TRIM('01_raw_data'!AB769))="HYBRID","Hybrid",IF(OR(UPPER(TRIM('01_raw_data'!AB769))="REMOTE",UPPER(TRIM('01_raw_data'!AB769))="WFH",UPPER(TRIM('01_raw_data'!AB769))="WORK FROM HOME"),"Remote",IF(OR(UPPER(TRIM('01_raw_data'!AB769))="ONSITE",UPPER(TRIM('01_raw_data'!AB769))="ON-SITE",UPPER(TRIM('01_raw_data'!AB769))="OFFICE"),"Office"))),"Check")</f>
        <v>Hybrid</v>
      </c>
      <c r="AD766" t="str">
        <f>IFERROR(VLOOKUP(UPPER(TRIM('01_raw_data'!AC769)),'09_cost_center'!$A$5:$E$19,1,FALSE), "Check")</f>
        <v>EU-CC201</v>
      </c>
      <c r="AE766" t="str">
        <f>IFERROR(IF(OR(UPPER(TRIM('01_raw_data'!AD769))="CONTRACT", UPPER(TRIM('01_raw_data'!AD769))="CONTRACTOR"), "Contract", IF(OR(PROPER(TRIM('01_raw_data'!AD769))="FTE", UPPER(TRIM('01_raw_data'!AD769))="FULL TIME", UPPER(TRIM('01_raw_data'!AD769))="FULL-TIME"), "Full Time", IF(OR(UPPER(TRIM('01_raw_data'!AD769))="INTERN", UPPER(TRIM('01_raw_data'!AD769))="INTERNSHIP"), "Intern", IF(OR(UPPER(TRIM('01_raw_data'!AD769))="PART TIME", UPPER(TRIM('01_raw_data'!AD769))="PART-TIME"), "Part Time")))), "Check")</f>
        <v>Full Time</v>
      </c>
      <c r="AF766">
        <f>IFERROR(IF(AND(VALUE('01_raw_data'!AE769)&gt;=0,VALUE('01_raw_data'!AE769)&lt;=100), VALUE('01_raw_data'!AE769), "Check"), "Check")</f>
        <v>59.1</v>
      </c>
    </row>
    <row r="767" spans="1:32" x14ac:dyDescent="0.2">
      <c r="A767" t="str">
        <f>"E"&amp;TEXT(VALUE(SUBSTITUTE(UPPER(TRIM('01_raw_data'!A770)),"E","")),"0000")</f>
        <v>E0766</v>
      </c>
      <c r="B767" t="str">
        <f>IF('01_raw_data'!B770="", "", PROPER(TRIM('01_raw_data'!B770)))</f>
        <v>Arthur Olsson</v>
      </c>
      <c r="C767" t="str">
        <f>_xlfn.XLOOKUP(PROPER(TRIM('01_raw_data'!C770)),'03_lookups'!$A$4:$A$9,'03_lookups'!$B$4:$B$9,"Needs Review")</f>
        <v>Female</v>
      </c>
      <c r="D767">
        <f>VALUE('01_raw_data'!D770)</f>
        <v>58</v>
      </c>
      <c r="E767" s="17">
        <f>IF(OR('01_raw_data'!E770="", LOWER(TRIM('01_raw_data'!E770))="not available"), "Missing", '01_raw_data'!E770)</f>
        <v>24680</v>
      </c>
      <c r="F767" t="str">
        <f t="shared" si="11"/>
        <v>Valid</v>
      </c>
      <c r="G767" t="str">
        <f>_xlfn.XLOOKUP(UPPER(TRIM('01_raw_data'!F770)),'04_departments'!A770:A825,'04_departments'!C770:C825,"Needs Review")</f>
        <v>Needs Review</v>
      </c>
      <c r="H767" t="str">
        <f>_xlfn.XLOOKUP('01_clean_data'!G767, '04_departments'!$C$5:$C$60,'04_departments'!$D$5:$D$60,"Needs Review")</f>
        <v>Needs Review</v>
      </c>
      <c r="I767" t="str">
        <f>PROPER(TRIM('01_raw_data'!H770))</f>
        <v>Process Lead</v>
      </c>
      <c r="J767" t="str">
        <f>IFERROR(UPPER('01_raw_data'!I770), "")</f>
        <v>L4</v>
      </c>
      <c r="K767" t="str">
        <f>IFERROR(UPPER('01_raw_data'!J770), "")</f>
        <v>M010</v>
      </c>
      <c r="L767" t="str">
        <f>IFERROR(VLOOKUP(K767,'05_manager_mapping'!$A$5:$B$64,2), "Missing")</f>
        <v>Lotte Muller</v>
      </c>
      <c r="M767" t="str">
        <f>IFERROR(_xlfn.XLOOKUP('01_raw_data'!L770,'06_location_master'!$B$5:$B$60,'06_location_master'!$C$5:$C$60), "Missing Location")</f>
        <v>Gothenburg</v>
      </c>
      <c r="N767" t="str">
        <f>IFERROR(_xlfn.XLOOKUP(M767,'06_location_master'!$C$5:$C$60,'06_location_master'!$D$5:$D$60), "Missing Country")</f>
        <v>Sweden</v>
      </c>
      <c r="O767" t="str">
        <f>IFERROR(_xlfn.XLOOKUP(M767,'06_location_master'!$C$5:$C$60,'06_location_master'!$E$5:$E$60), "Missing State")</f>
        <v>Vastra Gotaland</v>
      </c>
      <c r="P767" s="17">
        <f>IFERROR(--'01_raw_data'!O770,"Missing Date")</f>
        <v>45835</v>
      </c>
      <c r="Q767" s="17" t="str">
        <f>IF(TRIM('01_raw_data'!P770)="","", IFERROR('01_raw_data'!P770, "check"))</f>
        <v/>
      </c>
      <c r="R767" t="str">
        <f>IFERROR(IF(OR(UPPER(TRIM('01_raw_data'!Q770))="A",UPPER(TRIM('01_raw_data'!Q770)="ACTVE"),UPPER(TRIM('01_raw_data'!Q770))="ACTIVE"), "Active", IF(OR(UPPER(TRIM('01_raw_data'!Q770)="INACTIVE"),UPPER(TRIM('01_raw_data'!Q770))="INACTVE"),"Inactive",IF(OR(UPPER(TRIM('01_raw_data'!Q770))="EXITED"), "Exited", IF(OR(UPPER(TRIM('01_raw_data'!Q770))="TERMINATED"), "Terminated", IF(OR(UPPER(TRIM('01_raw_data'!Q770))="LEFT"),"Left",IF(OR(UPPER(TRIM('01_raw_data'!Q770))="RESIGNED"),"Resigned")))))),"Check")</f>
        <v>Active</v>
      </c>
      <c r="S767" s="19">
        <f>IFERROR(IF(VALUE('01_raw_data'!R770)&gt;0,VALUE('01_raw_data'!R770),"Check"),"Check")</f>
        <v>105000</v>
      </c>
      <c r="T767" s="19">
        <f>IFERROR(IF(VALUE('01_raw_data'!S770)&gt;0, VALUE('01_raw_data'!S770), "Check"), "Check")</f>
        <v>5200</v>
      </c>
      <c r="U767">
        <f>IFERROR(VLOOKUP(UPPER(TRIM('01_raw_data'!T770)),'07_performance_master'!$A$5:$B$14,2,FALSE),"Check")</f>
        <v>3</v>
      </c>
      <c r="V767">
        <f>IFERROR(IF(VALUE('01_raw_data'!U770)&gt;0,VALUE('01_raw_data'!U770),"Check"),"Check")</f>
        <v>24</v>
      </c>
      <c r="W767" t="str">
        <f>IFERROR(IF(VALUE('01_raw_data'!V770)&gt;=0, VALUE('01_raw_data'!V770), "Check"), "Check")</f>
        <v>Check</v>
      </c>
      <c r="X767">
        <f>IFERROR(IF(VALUE('01_raw_data'!W770)&gt;=0, VALUE('01_raw_data'!W770),"Check"), "Check")</f>
        <v>2</v>
      </c>
      <c r="Y767">
        <f>IFERROR(IF(AND(VALUE('01_raw_data'!X770)&gt;=0, VALUE('01_raw_data'!X770)&lt;=100), VALUE('01_raw_data'!X770), "Check"), "Check")</f>
        <v>49</v>
      </c>
      <c r="Z767" t="str">
        <f>IFERROR(IF(OR(UPPER(TRIM('01_raw_data'!Y770))="YES", UPPER(TRIM('01_raw_data'!Y770))="PROMOTED"),"Promoted", IF(OR(UPPER(TRIM('01_raw_data'!Y770))="NO",UPPER(TRIM('01_raw_data'!Y770))="NOT PROMOTED"), "Not Promoted", "Check")),"Check")</f>
        <v>Not Promoted</v>
      </c>
      <c r="AA767" t="str">
        <f>IFERROR(PROPER(TRIM('01_raw_data'!Z770)), "")</f>
        <v>Bachelor'S</v>
      </c>
      <c r="AB767" t="str">
        <f>IFERROR(PROPER(TRIM('01_raw_data'!AA770)),"")</f>
        <v>University Hiring</v>
      </c>
      <c r="AC767" t="str">
        <f>IFERROR(IF(UPPER(TRIM('01_raw_data'!AB770))="HYBRID","Hybrid",IF(OR(UPPER(TRIM('01_raw_data'!AB770))="REMOTE",UPPER(TRIM('01_raw_data'!AB770))="WFH",UPPER(TRIM('01_raw_data'!AB770))="WORK FROM HOME"),"Remote",IF(OR(UPPER(TRIM('01_raw_data'!AB770))="ONSITE",UPPER(TRIM('01_raw_data'!AB770))="ON-SITE",UPPER(TRIM('01_raw_data'!AB770))="OFFICE"),"Office"))),"Check")</f>
        <v>Remote</v>
      </c>
      <c r="AD767" t="str">
        <f>IFERROR(VLOOKUP(UPPER(TRIM('01_raw_data'!AC770)),'09_cost_center'!$A$5:$E$19,1,FALSE), "Check")</f>
        <v>EU-CC401</v>
      </c>
      <c r="AE767" t="str">
        <f>IFERROR(IF(OR(UPPER(TRIM('01_raw_data'!AD770))="CONTRACT", UPPER(TRIM('01_raw_data'!AD770))="CONTRACTOR"), "Contract", IF(OR(PROPER(TRIM('01_raw_data'!AD770))="FTE", UPPER(TRIM('01_raw_data'!AD770))="FULL TIME", UPPER(TRIM('01_raw_data'!AD770))="FULL-TIME"), "Full Time", IF(OR(UPPER(TRIM('01_raw_data'!AD770))="INTERN", UPPER(TRIM('01_raw_data'!AD770))="INTERNSHIP"), "Intern", IF(OR(UPPER(TRIM('01_raw_data'!AD770))="PART TIME", UPPER(TRIM('01_raw_data'!AD770))="PART-TIME"), "Part Time")))), "Check")</f>
        <v>Full Time</v>
      </c>
      <c r="AF767">
        <f>IFERROR(IF(AND(VALUE('01_raw_data'!AE770)&gt;=0,VALUE('01_raw_data'!AE770)&lt;=100), VALUE('01_raw_data'!AE770), "Check"), "Check")</f>
        <v>59.1</v>
      </c>
    </row>
    <row r="768" spans="1:32" x14ac:dyDescent="0.2">
      <c r="A768" t="str">
        <f>"E"&amp;TEXT(VALUE(SUBSTITUTE(UPPER(TRIM('01_raw_data'!A771)),"E","")),"0000")</f>
        <v>E0767</v>
      </c>
      <c r="B768" t="str">
        <f>IF('01_raw_data'!B771="", "", PROPER(TRIM('01_raw_data'!B771)))</f>
        <v>Jules Smith</v>
      </c>
      <c r="C768" t="str">
        <f>_xlfn.XLOOKUP(PROPER(TRIM('01_raw_data'!C771)),'03_lookups'!$A$4:$A$9,'03_lookups'!$B$4:$B$9,"Needs Review")</f>
        <v>Male</v>
      </c>
      <c r="D768">
        <f>VALUE('01_raw_data'!D771)</f>
        <v>52</v>
      </c>
      <c r="E768" s="17">
        <f>IF(OR('01_raw_data'!E771="", LOWER(TRIM('01_raw_data'!E771))="not available"), "Missing", '01_raw_data'!E771)</f>
        <v>26841</v>
      </c>
      <c r="F768" t="str">
        <f t="shared" si="11"/>
        <v>Valid</v>
      </c>
      <c r="G768" t="str">
        <f>_xlfn.XLOOKUP(UPPER(TRIM('01_raw_data'!F771)),'04_departments'!A771:A826,'04_departments'!C771:C826,"Needs Review")</f>
        <v>Needs Review</v>
      </c>
      <c r="H768" t="str">
        <f>_xlfn.XLOOKUP('01_clean_data'!G768, '04_departments'!$C$5:$C$60,'04_departments'!$D$5:$D$60,"Needs Review")</f>
        <v>Needs Review</v>
      </c>
      <c r="I768" t="str">
        <f>PROPER(TRIM('01_raw_data'!H771))</f>
        <v>Talent Acquisition Specialist</v>
      </c>
      <c r="J768" t="str">
        <f>IFERROR(UPPER('01_raw_data'!I771), "")</f>
        <v>L5</v>
      </c>
      <c r="K768" t="str">
        <f>IFERROR(UPPER('01_raw_data'!J771), "")</f>
        <v>M052</v>
      </c>
      <c r="L768" t="str">
        <f>IFERROR(VLOOKUP(K768,'05_manager_mapping'!$A$5:$B$64,2), "Missing")</f>
        <v>Hugo Schulz</v>
      </c>
      <c r="M768" t="str">
        <f>IFERROR(_xlfn.XLOOKUP('01_raw_data'!L771,'06_location_master'!$B$5:$B$60,'06_location_master'!$C$5:$C$60), "Missing Location")</f>
        <v>Berlin</v>
      </c>
      <c r="N768" t="str">
        <f>IFERROR(_xlfn.XLOOKUP(M768,'06_location_master'!$C$5:$C$60,'06_location_master'!$D$5:$D$60), "Missing Country")</f>
        <v>Germany</v>
      </c>
      <c r="O768" t="str">
        <f>IFERROR(_xlfn.XLOOKUP(M768,'06_location_master'!$C$5:$C$60,'06_location_master'!$E$5:$E$60), "Missing State")</f>
        <v>Berlin</v>
      </c>
      <c r="P768" s="17">
        <f>IFERROR(--'01_raw_data'!O771,"Missing Date")</f>
        <v>43649</v>
      </c>
      <c r="Q768" s="17" t="str">
        <f>IF(TRIM('01_raw_data'!P771)="","", IFERROR('01_raw_data'!P771, "check"))</f>
        <v/>
      </c>
      <c r="R768" t="str">
        <f>IFERROR(IF(OR(UPPER(TRIM('01_raw_data'!Q771))="A",UPPER(TRIM('01_raw_data'!Q771)="ACTVE"),UPPER(TRIM('01_raw_data'!Q771))="ACTIVE"), "Active", IF(OR(UPPER(TRIM('01_raw_data'!Q771)="INACTIVE"),UPPER(TRIM('01_raw_data'!Q771))="INACTVE"),"Inactive",IF(OR(UPPER(TRIM('01_raw_data'!Q771))="EXITED"), "Exited", IF(OR(UPPER(TRIM('01_raw_data'!Q771))="TERMINATED"), "Terminated", IF(OR(UPPER(TRIM('01_raw_data'!Q771))="LEFT"),"Left",IF(OR(UPPER(TRIM('01_raw_data'!Q771))="RESIGNED"),"Resigned")))))),"Check")</f>
        <v>Active</v>
      </c>
      <c r="S768" s="19">
        <f>IFERROR(IF(VALUE('01_raw_data'!R771)&gt;0,VALUE('01_raw_data'!R771),"Check"),"Check")</f>
        <v>161000</v>
      </c>
      <c r="T768" s="19">
        <f>IFERROR(IF(VALUE('01_raw_data'!S771)&gt;0, VALUE('01_raw_data'!S771), "Check"), "Check")</f>
        <v>9700</v>
      </c>
      <c r="U768">
        <f>IFERROR(VLOOKUP(UPPER(TRIM('01_raw_data'!T771)),'07_performance_master'!$A$5:$B$14,2,FALSE),"Check")</f>
        <v>3</v>
      </c>
      <c r="V768">
        <f>IFERROR(IF(VALUE('01_raw_data'!U771)&gt;0,VALUE('01_raw_data'!U771),"Check"),"Check")</f>
        <v>27</v>
      </c>
      <c r="W768">
        <f>IFERROR(IF(VALUE('01_raw_data'!V771)&gt;=0, VALUE('01_raw_data'!V771), "Check"), "Check")</f>
        <v>16</v>
      </c>
      <c r="X768">
        <f>IFERROR(IF(VALUE('01_raw_data'!W771)&gt;=0, VALUE('01_raw_data'!W771),"Check"), "Check")</f>
        <v>14</v>
      </c>
      <c r="Y768">
        <f>IFERROR(IF(AND(VALUE('01_raw_data'!X771)&gt;=0, VALUE('01_raw_data'!X771)&lt;=100), VALUE('01_raw_data'!X771), "Check"), "Check")</f>
        <v>63</v>
      </c>
      <c r="Z768" t="str">
        <f>IFERROR(IF(OR(UPPER(TRIM('01_raw_data'!Y771))="YES", UPPER(TRIM('01_raw_data'!Y771))="PROMOTED"),"Promoted", IF(OR(UPPER(TRIM('01_raw_data'!Y771))="NO",UPPER(TRIM('01_raw_data'!Y771))="NOT PROMOTED"), "Not Promoted", "Check")),"Check")</f>
        <v>Not Promoted</v>
      </c>
      <c r="AA768" t="str">
        <f>IFERROR(PROPER(TRIM('01_raw_data'!Z771)), "")</f>
        <v>Bachelor'S</v>
      </c>
      <c r="AB768" t="str">
        <f>IFERROR(PROPER(TRIM('01_raw_data'!AA771)),"")</f>
        <v>European Job Board</v>
      </c>
      <c r="AC768" t="str">
        <f>IFERROR(IF(UPPER(TRIM('01_raw_data'!AB771))="HYBRID","Hybrid",IF(OR(UPPER(TRIM('01_raw_data'!AB771))="REMOTE",UPPER(TRIM('01_raw_data'!AB771))="WFH",UPPER(TRIM('01_raw_data'!AB771))="WORK FROM HOME"),"Remote",IF(OR(UPPER(TRIM('01_raw_data'!AB771))="ONSITE",UPPER(TRIM('01_raw_data'!AB771))="ON-SITE",UPPER(TRIM('01_raw_data'!AB771))="OFFICE"),"Office"))),"Check")</f>
        <v>Remote</v>
      </c>
      <c r="AD768" t="str">
        <f>IFERROR(VLOOKUP(UPPER(TRIM('01_raw_data'!AC771)),'09_cost_center'!$A$5:$E$19,1,FALSE), "Check")</f>
        <v>EU-CC302</v>
      </c>
      <c r="AE768" t="str">
        <f>IFERROR(IF(OR(UPPER(TRIM('01_raw_data'!AD771))="CONTRACT", UPPER(TRIM('01_raw_data'!AD771))="CONTRACTOR"), "Contract", IF(OR(PROPER(TRIM('01_raw_data'!AD771))="FTE", UPPER(TRIM('01_raw_data'!AD771))="FULL TIME", UPPER(TRIM('01_raw_data'!AD771))="FULL-TIME"), "Full Time", IF(OR(UPPER(TRIM('01_raw_data'!AD771))="INTERN", UPPER(TRIM('01_raw_data'!AD771))="INTERNSHIP"), "Intern", IF(OR(UPPER(TRIM('01_raw_data'!AD771))="PART TIME", UPPER(TRIM('01_raw_data'!AD771))="PART-TIME"), "Part Time")))), "Check")</f>
        <v>Full Time</v>
      </c>
      <c r="AF768">
        <f>IFERROR(IF(AND(VALUE('01_raw_data'!AE771)&gt;=0,VALUE('01_raw_data'!AE771)&lt;=100), VALUE('01_raw_data'!AE771), "Check"), "Check")</f>
        <v>58.8</v>
      </c>
    </row>
    <row r="769" spans="1:32" x14ac:dyDescent="0.2">
      <c r="A769" t="str">
        <f>"E"&amp;TEXT(VALUE(SUBSTITUTE(UPPER(TRIM('01_raw_data'!A772)),"E","")),"0000")</f>
        <v>E0768</v>
      </c>
      <c r="B769" t="str">
        <f>IF('01_raw_data'!B772="", "", PROPER(TRIM('01_raw_data'!B772)))</f>
        <v>Miguel Martin</v>
      </c>
      <c r="C769" t="str">
        <f>_xlfn.XLOOKUP(PROPER(TRIM('01_raw_data'!C772)),'03_lookups'!$A$4:$A$9,'03_lookups'!$B$4:$B$9,"Needs Review")</f>
        <v>Female</v>
      </c>
      <c r="D769">
        <f>VALUE('01_raw_data'!D772)</f>
        <v>34</v>
      </c>
      <c r="E769" s="17">
        <f>IF(OR('01_raw_data'!E772="", LOWER(TRIM('01_raw_data'!E772))="not available"), "Missing", '01_raw_data'!E772)</f>
        <v>33574</v>
      </c>
      <c r="F769" t="str">
        <f t="shared" si="11"/>
        <v>Valid</v>
      </c>
      <c r="G769" t="str">
        <f>_xlfn.XLOOKUP(UPPER(TRIM('01_raw_data'!F772)),'04_departments'!A772:A827,'04_departments'!C772:C827,"Needs Review")</f>
        <v>Needs Review</v>
      </c>
      <c r="H769" t="str">
        <f>_xlfn.XLOOKUP('01_clean_data'!G769, '04_departments'!$C$5:$C$60,'04_departments'!$D$5:$D$60,"Needs Review")</f>
        <v>Needs Review</v>
      </c>
      <c r="I769" t="str">
        <f>PROPER(TRIM('01_raw_data'!H772))</f>
        <v>Software Engineer</v>
      </c>
      <c r="J769" t="str">
        <f>IFERROR(UPPER('01_raw_data'!I772), "")</f>
        <v>L1</v>
      </c>
      <c r="K769" t="str">
        <f>IFERROR(UPPER('01_raw_data'!J772), "")</f>
        <v>M030</v>
      </c>
      <c r="L769" t="str">
        <f>IFERROR(VLOOKUP(K769,'05_manager_mapping'!$A$5:$B$64,2), "Missing")</f>
        <v>Sem Thomas</v>
      </c>
      <c r="M769" t="str">
        <f>IFERROR(_xlfn.XLOOKUP('01_raw_data'!L772,'06_location_master'!$B$5:$B$60,'06_location_master'!$C$5:$C$60), "Missing Location")</f>
        <v>Paris</v>
      </c>
      <c r="N769" t="str">
        <f>IFERROR(_xlfn.XLOOKUP(M769,'06_location_master'!$C$5:$C$60,'06_location_master'!$D$5:$D$60), "Missing Country")</f>
        <v>France</v>
      </c>
      <c r="O769" t="str">
        <f>IFERROR(_xlfn.XLOOKUP(M769,'06_location_master'!$C$5:$C$60,'06_location_master'!$E$5:$E$60), "Missing State")</f>
        <v>Ile-de-France</v>
      </c>
      <c r="P769" s="17">
        <f>IFERROR(--'01_raw_data'!O772,"Missing Date")</f>
        <v>44082</v>
      </c>
      <c r="Q769" s="17" t="str">
        <f>IF(TRIM('01_raw_data'!P772)="","", IFERROR('01_raw_data'!P772, "check"))</f>
        <v/>
      </c>
      <c r="R769" t="str">
        <f>IFERROR(IF(OR(UPPER(TRIM('01_raw_data'!Q772))="A",UPPER(TRIM('01_raw_data'!Q772)="ACTVE"),UPPER(TRIM('01_raw_data'!Q772))="ACTIVE"), "Active", IF(OR(UPPER(TRIM('01_raw_data'!Q772)="INACTIVE"),UPPER(TRIM('01_raw_data'!Q772))="INACTVE"),"Inactive",IF(OR(UPPER(TRIM('01_raw_data'!Q772))="EXITED"), "Exited", IF(OR(UPPER(TRIM('01_raw_data'!Q772))="TERMINATED"), "Terminated", IF(OR(UPPER(TRIM('01_raw_data'!Q772))="LEFT"),"Left",IF(OR(UPPER(TRIM('01_raw_data'!Q772))="RESIGNED"),"Resigned")))))),"Check")</f>
        <v>Active</v>
      </c>
      <c r="S769" s="19">
        <f>IFERROR(IF(VALUE('01_raw_data'!R772)&gt;0,VALUE('01_raw_data'!R772),"Check"),"Check")</f>
        <v>44000</v>
      </c>
      <c r="T769" s="19">
        <f>IFERROR(IF(VALUE('01_raw_data'!S772)&gt;0, VALUE('01_raw_data'!S772), "Check"), "Check")</f>
        <v>2200</v>
      </c>
      <c r="U769">
        <f>IFERROR(VLOOKUP(UPPER(TRIM('01_raw_data'!T772)),'07_performance_master'!$A$5:$B$14,2,FALSE),"Check")</f>
        <v>3</v>
      </c>
      <c r="V769">
        <f>IFERROR(IF(VALUE('01_raw_data'!U772)&gt;0,VALUE('01_raw_data'!U772),"Check"),"Check")</f>
        <v>42</v>
      </c>
      <c r="W769">
        <f>IFERROR(IF(VALUE('01_raw_data'!V772)&gt;=0, VALUE('01_raw_data'!V772), "Check"), "Check")</f>
        <v>12</v>
      </c>
      <c r="X769">
        <f>IFERROR(IF(VALUE('01_raw_data'!W772)&gt;=0, VALUE('01_raw_data'!W772),"Check"), "Check")</f>
        <v>22</v>
      </c>
      <c r="Y769">
        <f>IFERROR(IF(AND(VALUE('01_raw_data'!X772)&gt;=0, VALUE('01_raw_data'!X772)&lt;=100), VALUE('01_raw_data'!X772), "Check"), "Check")</f>
        <v>59</v>
      </c>
      <c r="Z769" t="str">
        <f>IFERROR(IF(OR(UPPER(TRIM('01_raw_data'!Y772))="YES", UPPER(TRIM('01_raw_data'!Y772))="PROMOTED"),"Promoted", IF(OR(UPPER(TRIM('01_raw_data'!Y772))="NO",UPPER(TRIM('01_raw_data'!Y772))="NOT PROMOTED"), "Not Promoted", "Check")),"Check")</f>
        <v>Not Promoted</v>
      </c>
      <c r="AA769" t="str">
        <f>IFERROR(PROPER(TRIM('01_raw_data'!Z772)), "")</f>
        <v>Master'S</v>
      </c>
      <c r="AB769" t="str">
        <f>IFERROR(PROPER(TRIM('01_raw_data'!AA772)),"")</f>
        <v>Company Careers Page</v>
      </c>
      <c r="AC769" t="str">
        <f>IFERROR(IF(UPPER(TRIM('01_raw_data'!AB772))="HYBRID","Hybrid",IF(OR(UPPER(TRIM('01_raw_data'!AB772))="REMOTE",UPPER(TRIM('01_raw_data'!AB772))="WFH",UPPER(TRIM('01_raw_data'!AB772))="WORK FROM HOME"),"Remote",IF(OR(UPPER(TRIM('01_raw_data'!AB772))="ONSITE",UPPER(TRIM('01_raw_data'!AB772))="ON-SITE",UPPER(TRIM('01_raw_data'!AB772))="OFFICE"),"Office"))),"Check")</f>
        <v>Remote</v>
      </c>
      <c r="AD769" t="str">
        <f>IFERROR(VLOOKUP(UPPER(TRIM('01_raw_data'!AC772)),'09_cost_center'!$A$5:$E$19,1,FALSE), "Check")</f>
        <v>EU-CC101</v>
      </c>
      <c r="AE769" t="str">
        <f>IFERROR(IF(OR(UPPER(TRIM('01_raw_data'!AD772))="CONTRACT", UPPER(TRIM('01_raw_data'!AD772))="CONTRACTOR"), "Contract", IF(OR(PROPER(TRIM('01_raw_data'!AD772))="FTE", UPPER(TRIM('01_raw_data'!AD772))="FULL TIME", UPPER(TRIM('01_raw_data'!AD772))="FULL-TIME"), "Full Time", IF(OR(UPPER(TRIM('01_raw_data'!AD772))="INTERN", UPPER(TRIM('01_raw_data'!AD772))="INTERNSHIP"), "Intern", IF(OR(UPPER(TRIM('01_raw_data'!AD772))="PART TIME", UPPER(TRIM('01_raw_data'!AD772))="PART-TIME"), "Part Time")))), "Check")</f>
        <v>Full Time</v>
      </c>
      <c r="AF769">
        <f>IFERROR(IF(AND(VALUE('01_raw_data'!AE772)&gt;=0,VALUE('01_raw_data'!AE772)&lt;=100), VALUE('01_raw_data'!AE772), "Check"), "Check")</f>
        <v>57.6</v>
      </c>
    </row>
    <row r="770" spans="1:32" x14ac:dyDescent="0.2">
      <c r="A770" t="str">
        <f>"E"&amp;TEXT(VALUE(SUBSTITUTE(UPPER(TRIM('01_raw_data'!A773)),"E","")),"0000")</f>
        <v>E0769</v>
      </c>
      <c r="B770" t="str">
        <f>IF('01_raw_data'!B773="", "", PROPER(TRIM('01_raw_data'!B773)))</f>
        <v>Daniela Bakker</v>
      </c>
      <c r="C770" t="str">
        <f>_xlfn.XLOOKUP(PROPER(TRIM('01_raw_data'!C773)),'03_lookups'!$A$4:$A$9,'03_lookups'!$B$4:$B$9,"Needs Review")</f>
        <v>Female</v>
      </c>
      <c r="D770">
        <f>VALUE('01_raw_data'!D773)</f>
        <v>52</v>
      </c>
      <c r="E770" s="17">
        <f>IF(OR('01_raw_data'!E773="", LOWER(TRIM('01_raw_data'!E773))="not available"), "Missing", '01_raw_data'!E773)</f>
        <v>27092</v>
      </c>
      <c r="F770" t="str">
        <f t="shared" si="11"/>
        <v>Valid</v>
      </c>
      <c r="G770" t="str">
        <f>_xlfn.XLOOKUP(UPPER(TRIM('01_raw_data'!F773)),'04_departments'!A773:A828,'04_departments'!C773:C828,"Needs Review")</f>
        <v>Needs Review</v>
      </c>
      <c r="H770" t="str">
        <f>_xlfn.XLOOKUP('01_clean_data'!G770, '04_departments'!$C$5:$C$60,'04_departments'!$D$5:$D$60,"Needs Review")</f>
        <v>Needs Review</v>
      </c>
      <c r="I770" t="str">
        <f>PROPER(TRIM('01_raw_data'!H773))</f>
        <v>Sales Executive</v>
      </c>
      <c r="J770" t="str">
        <f>IFERROR(UPPER('01_raw_data'!I773), "")</f>
        <v>L4</v>
      </c>
      <c r="K770" t="str">
        <f>IFERROR(UPPER('01_raw_data'!J773), "")</f>
        <v>M016</v>
      </c>
      <c r="L770" t="str">
        <f>IFERROR(VLOOKUP(K770,'05_manager_mapping'!$A$5:$B$64,2), "Missing")</f>
        <v>Juliette Williams</v>
      </c>
      <c r="M770" t="str">
        <f>IFERROR(_xlfn.XLOOKUP('01_raw_data'!L773,'06_location_master'!$B$5:$B$60,'06_location_master'!$C$5:$C$60), "Missing Location")</f>
        <v>Berlin</v>
      </c>
      <c r="N770" t="str">
        <f>IFERROR(_xlfn.XLOOKUP(M770,'06_location_master'!$C$5:$C$60,'06_location_master'!$D$5:$D$60), "Missing Country")</f>
        <v>Germany</v>
      </c>
      <c r="O770" t="str">
        <f>IFERROR(_xlfn.XLOOKUP(M770,'06_location_master'!$C$5:$C$60,'06_location_master'!$E$5:$E$60), "Missing State")</f>
        <v>Berlin</v>
      </c>
      <c r="P770" s="17">
        <f>IFERROR(--'01_raw_data'!O773,"Missing Date")</f>
        <v>45770</v>
      </c>
      <c r="Q770" s="17" t="str">
        <f>IF(TRIM('01_raw_data'!P773)="","", IFERROR('01_raw_data'!P773, "check"))</f>
        <v/>
      </c>
      <c r="R770" t="str">
        <f>IFERROR(IF(OR(UPPER(TRIM('01_raw_data'!Q773))="A",UPPER(TRIM('01_raw_data'!Q773)="ACTVE"),UPPER(TRIM('01_raw_data'!Q773))="ACTIVE"), "Active", IF(OR(UPPER(TRIM('01_raw_data'!Q773)="INACTIVE"),UPPER(TRIM('01_raw_data'!Q773))="INACTVE"),"Inactive",IF(OR(UPPER(TRIM('01_raw_data'!Q773))="EXITED"), "Exited", IF(OR(UPPER(TRIM('01_raw_data'!Q773))="TERMINATED"), "Terminated", IF(OR(UPPER(TRIM('01_raw_data'!Q773))="LEFT"),"Left",IF(OR(UPPER(TRIM('01_raw_data'!Q773))="RESIGNED"),"Resigned")))))),"Check")</f>
        <v>Active</v>
      </c>
      <c r="S770" s="19">
        <f>IFERROR(IF(VALUE('01_raw_data'!R773)&gt;0,VALUE('01_raw_data'!R773),"Check"),"Check")</f>
        <v>96000</v>
      </c>
      <c r="T770" s="19">
        <f>IFERROR(IF(VALUE('01_raw_data'!S773)&gt;0, VALUE('01_raw_data'!S773), "Check"), "Check")</f>
        <v>1900</v>
      </c>
      <c r="U770">
        <f>IFERROR(VLOOKUP(UPPER(TRIM('01_raw_data'!T773)),'07_performance_master'!$A$5:$B$14,2,FALSE),"Check")</f>
        <v>2</v>
      </c>
      <c r="V770">
        <f>IFERROR(IF(VALUE('01_raw_data'!U773)&gt;0,VALUE('01_raw_data'!U773),"Check"),"Check")</f>
        <v>23</v>
      </c>
      <c r="W770">
        <f>IFERROR(IF(VALUE('01_raw_data'!V773)&gt;=0, VALUE('01_raw_data'!V773), "Check"), "Check")</f>
        <v>13</v>
      </c>
      <c r="X770">
        <f>IFERROR(IF(VALUE('01_raw_data'!W773)&gt;=0, VALUE('01_raw_data'!W773),"Check"), "Check")</f>
        <v>21</v>
      </c>
      <c r="Y770">
        <f>IFERROR(IF(AND(VALUE('01_raw_data'!X773)&gt;=0, VALUE('01_raw_data'!X773)&lt;=100), VALUE('01_raw_data'!X773), "Check"), "Check")</f>
        <v>66</v>
      </c>
      <c r="Z770" t="str">
        <f>IFERROR(IF(OR(UPPER(TRIM('01_raw_data'!Y773))="YES", UPPER(TRIM('01_raw_data'!Y773))="PROMOTED"),"Promoted", IF(OR(UPPER(TRIM('01_raw_data'!Y773))="NO",UPPER(TRIM('01_raw_data'!Y773))="NOT PROMOTED"), "Not Promoted", "Check")),"Check")</f>
        <v>Not Promoted</v>
      </c>
      <c r="AA770" t="str">
        <f>IFERROR(PROPER(TRIM('01_raw_data'!Z773)), "")</f>
        <v>Bachelor'S</v>
      </c>
      <c r="AB770" t="str">
        <f>IFERROR(PROPER(TRIM('01_raw_data'!AA773)),"")</f>
        <v>Indeed</v>
      </c>
      <c r="AC770" t="str">
        <f>IFERROR(IF(UPPER(TRIM('01_raw_data'!AB773))="HYBRID","Hybrid",IF(OR(UPPER(TRIM('01_raw_data'!AB773))="REMOTE",UPPER(TRIM('01_raw_data'!AB773))="WFH",UPPER(TRIM('01_raw_data'!AB773))="WORK FROM HOME"),"Remote",IF(OR(UPPER(TRIM('01_raw_data'!AB773))="ONSITE",UPPER(TRIM('01_raw_data'!AB773))="ON-SITE",UPPER(TRIM('01_raw_data'!AB773))="OFFICE"),"Office"))),"Check")</f>
        <v>Hybrid</v>
      </c>
      <c r="AD770" t="str">
        <f>IFERROR(VLOOKUP(UPPER(TRIM('01_raw_data'!AC773)),'09_cost_center'!$A$5:$E$19,1,FALSE), "Check")</f>
        <v>EU-CC201</v>
      </c>
      <c r="AE770" t="str">
        <f>IFERROR(IF(OR(UPPER(TRIM('01_raw_data'!AD773))="CONTRACT", UPPER(TRIM('01_raw_data'!AD773))="CONTRACTOR"), "Contract", IF(OR(PROPER(TRIM('01_raw_data'!AD773))="FTE", UPPER(TRIM('01_raw_data'!AD773))="FULL TIME", UPPER(TRIM('01_raw_data'!AD773))="FULL-TIME"), "Full Time", IF(OR(UPPER(TRIM('01_raw_data'!AD773))="INTERN", UPPER(TRIM('01_raw_data'!AD773))="INTERNSHIP"), "Intern", IF(OR(UPPER(TRIM('01_raw_data'!AD773))="PART TIME", UPPER(TRIM('01_raw_data'!AD773))="PART-TIME"), "Part Time")))), "Check")</f>
        <v>Intern</v>
      </c>
      <c r="AF770">
        <f>IFERROR(IF(AND(VALUE('01_raw_data'!AE773)&gt;=0,VALUE('01_raw_data'!AE773)&lt;=100), VALUE('01_raw_data'!AE773), "Check"), "Check")</f>
        <v>46.8</v>
      </c>
    </row>
    <row r="771" spans="1:32" x14ac:dyDescent="0.2">
      <c r="A771" t="str">
        <f>"E"&amp;TEXT(VALUE(SUBSTITUTE(UPPER(TRIM('01_raw_data'!A774)),"E","")),"0000")</f>
        <v>E0770</v>
      </c>
      <c r="B771" t="str">
        <f>IF('01_raw_data'!B774="", "", PROPER(TRIM('01_raw_data'!B774)))</f>
        <v>Nils Schulz</v>
      </c>
      <c r="C771" t="str">
        <f>_xlfn.XLOOKUP(PROPER(TRIM('01_raw_data'!C774)),'03_lookups'!$A$4:$A$9,'03_lookups'!$B$4:$B$9,"Needs Review")</f>
        <v>Female</v>
      </c>
      <c r="D771">
        <f>VALUE('01_raw_data'!D774)</f>
        <v>33</v>
      </c>
      <c r="E771" s="17">
        <f>IF(OR('01_raw_data'!E774="", LOWER(TRIM('01_raw_data'!E774))="not available"), "Missing", '01_raw_data'!E774)</f>
        <v>34043</v>
      </c>
      <c r="F771" t="str">
        <f t="shared" ref="F771:F834" si="12">IF(OR(E771="",LOWER(TRIM(E771))="not available"),"Missing",IF(ISNUMBER(E771),"Valid","Needs Review"))</f>
        <v>Valid</v>
      </c>
      <c r="G771" t="str">
        <f>_xlfn.XLOOKUP(UPPER(TRIM('01_raw_data'!F774)),'04_departments'!A774:A829,'04_departments'!C774:C829,"Needs Review")</f>
        <v>Needs Review</v>
      </c>
      <c r="H771" t="str">
        <f>_xlfn.XLOOKUP('01_clean_data'!G771, '04_departments'!$C$5:$C$60,'04_departments'!$D$5:$D$60,"Needs Review")</f>
        <v>Needs Review</v>
      </c>
      <c r="I771" t="str">
        <f>PROPER(TRIM('01_raw_data'!H774))</f>
        <v>It Support Analyst</v>
      </c>
      <c r="J771" t="str">
        <f>IFERROR(UPPER('01_raw_data'!I774), "")</f>
        <v>L2</v>
      </c>
      <c r="K771" t="str">
        <f>IFERROR(UPPER('01_raw_data'!J774), "")</f>
        <v>M041</v>
      </c>
      <c r="L771" t="str">
        <f>IFERROR(VLOOKUP(K771,'05_manager_mapping'!$A$5:$B$64,2), "Missing")</f>
        <v>Javier Jansen</v>
      </c>
      <c r="M771" t="str">
        <f>IFERROR(_xlfn.XLOOKUP('01_raw_data'!L774,'06_location_master'!$B$5:$B$60,'06_location_master'!$C$5:$C$60), "Missing Location")</f>
        <v>Missing Location</v>
      </c>
      <c r="N771" t="str">
        <f>IFERROR(_xlfn.XLOOKUP(M771,'06_location_master'!$C$5:$C$60,'06_location_master'!$D$5:$D$60), "Missing Country")</f>
        <v>Missing Country</v>
      </c>
      <c r="O771" t="str">
        <f>IFERROR(_xlfn.XLOOKUP(M771,'06_location_master'!$C$5:$C$60,'06_location_master'!$E$5:$E$60), "Missing State")</f>
        <v>Missing State</v>
      </c>
      <c r="P771" s="17">
        <f>IFERROR(--'01_raw_data'!O774,"Missing Date")</f>
        <v>45815</v>
      </c>
      <c r="Q771" s="17" t="str">
        <f>IF(TRIM('01_raw_data'!P774)="","", IFERROR('01_raw_data'!P774, "check"))</f>
        <v/>
      </c>
      <c r="R771" t="str">
        <f>IFERROR(IF(OR(UPPER(TRIM('01_raw_data'!Q774))="A",UPPER(TRIM('01_raw_data'!Q774)="ACTVE"),UPPER(TRIM('01_raw_data'!Q774))="ACTIVE"), "Active", IF(OR(UPPER(TRIM('01_raw_data'!Q774)="INACTIVE"),UPPER(TRIM('01_raw_data'!Q774))="INACTVE"),"Inactive",IF(OR(UPPER(TRIM('01_raw_data'!Q774))="EXITED"), "Exited", IF(OR(UPPER(TRIM('01_raw_data'!Q774))="TERMINATED"), "Terminated", IF(OR(UPPER(TRIM('01_raw_data'!Q774))="LEFT"),"Left",IF(OR(UPPER(TRIM('01_raw_data'!Q774))="RESIGNED"),"Resigned")))))),"Check")</f>
        <v>Active</v>
      </c>
      <c r="S771" s="19">
        <f>IFERROR(IF(VALUE('01_raw_data'!R774)&gt;0,VALUE('01_raw_data'!R774),"Check"),"Check")</f>
        <v>51000</v>
      </c>
      <c r="T771" s="19">
        <f>IFERROR(IF(VALUE('01_raw_data'!S774)&gt;0, VALUE('01_raw_data'!S774), "Check"), "Check")</f>
        <v>2600</v>
      </c>
      <c r="U771">
        <f>IFERROR(VLOOKUP(UPPER(TRIM('01_raw_data'!T774)),'07_performance_master'!$A$5:$B$14,2,FALSE),"Check")</f>
        <v>3</v>
      </c>
      <c r="V771">
        <f>IFERROR(IF(VALUE('01_raw_data'!U774)&gt;0,VALUE('01_raw_data'!U774),"Check"),"Check")</f>
        <v>32</v>
      </c>
      <c r="W771">
        <f>IFERROR(IF(VALUE('01_raw_data'!V774)&gt;=0, VALUE('01_raw_data'!V774), "Check"), "Check")</f>
        <v>6</v>
      </c>
      <c r="X771">
        <f>IFERROR(IF(VALUE('01_raw_data'!W774)&gt;=0, VALUE('01_raw_data'!W774),"Check"), "Check")</f>
        <v>8</v>
      </c>
      <c r="Y771">
        <f>IFERROR(IF(AND(VALUE('01_raw_data'!X774)&gt;=0, VALUE('01_raw_data'!X774)&lt;=100), VALUE('01_raw_data'!X774), "Check"), "Check")</f>
        <v>41</v>
      </c>
      <c r="Z771" t="str">
        <f>IFERROR(IF(OR(UPPER(TRIM('01_raw_data'!Y774))="YES", UPPER(TRIM('01_raw_data'!Y774))="PROMOTED"),"Promoted", IF(OR(UPPER(TRIM('01_raw_data'!Y774))="NO",UPPER(TRIM('01_raw_data'!Y774))="NOT PROMOTED"), "Not Promoted", "Check")),"Check")</f>
        <v>Not Promoted</v>
      </c>
      <c r="AA771" t="str">
        <f>IFERROR(PROPER(TRIM('01_raw_data'!Z774)), "")</f>
        <v>Bachelor'S</v>
      </c>
      <c r="AB771" t="str">
        <f>IFERROR(PROPER(TRIM('01_raw_data'!AA774)),"")</f>
        <v>Employee Referral</v>
      </c>
      <c r="AC771" t="str">
        <f>IFERROR(IF(UPPER(TRIM('01_raw_data'!AB774))="HYBRID","Hybrid",IF(OR(UPPER(TRIM('01_raw_data'!AB774))="REMOTE",UPPER(TRIM('01_raw_data'!AB774))="WFH",UPPER(TRIM('01_raw_data'!AB774))="WORK FROM HOME"),"Remote",IF(OR(UPPER(TRIM('01_raw_data'!AB774))="ONSITE",UPPER(TRIM('01_raw_data'!AB774))="ON-SITE",UPPER(TRIM('01_raw_data'!AB774))="OFFICE"),"Office"))),"Check")</f>
        <v>Hybrid</v>
      </c>
      <c r="AD771" t="str">
        <f>IFERROR(VLOOKUP(UPPER(TRIM('01_raw_data'!AC774)),'09_cost_center'!$A$5:$E$19,1,FALSE), "Check")</f>
        <v>EU-CC104</v>
      </c>
      <c r="AE771" t="str">
        <f>IFERROR(IF(OR(UPPER(TRIM('01_raw_data'!AD774))="CONTRACT", UPPER(TRIM('01_raw_data'!AD774))="CONTRACTOR"), "Contract", IF(OR(PROPER(TRIM('01_raw_data'!AD774))="FTE", UPPER(TRIM('01_raw_data'!AD774))="FULL TIME", UPPER(TRIM('01_raw_data'!AD774))="FULL-TIME"), "Full Time", IF(OR(UPPER(TRIM('01_raw_data'!AD774))="INTERN", UPPER(TRIM('01_raw_data'!AD774))="INTERNSHIP"), "Intern", IF(OR(UPPER(TRIM('01_raw_data'!AD774))="PART TIME", UPPER(TRIM('01_raw_data'!AD774))="PART-TIME"), "Part Time")))), "Check")</f>
        <v>Full Time</v>
      </c>
      <c r="AF771">
        <f>IFERROR(IF(AND(VALUE('01_raw_data'!AE774)&gt;=0,VALUE('01_raw_data'!AE774)&lt;=100), VALUE('01_raw_data'!AE774), "Check"), "Check")</f>
        <v>55.4</v>
      </c>
    </row>
    <row r="772" spans="1:32" x14ac:dyDescent="0.2">
      <c r="A772" t="str">
        <f>"E"&amp;TEXT(VALUE(SUBSTITUTE(UPPER(TRIM('01_raw_data'!A775)),"E","")),"0000")</f>
        <v>E0771</v>
      </c>
      <c r="B772" t="str">
        <f>IF('01_raw_data'!B775="", "", PROPER(TRIM('01_raw_data'!B775)))</f>
        <v>Daniel Smit</v>
      </c>
      <c r="C772" t="str">
        <f>_xlfn.XLOOKUP(PROPER(TRIM('01_raw_data'!C775)),'03_lookups'!$A$4:$A$9,'03_lookups'!$B$4:$B$9,"Needs Review")</f>
        <v>Male</v>
      </c>
      <c r="D772">
        <f>VALUE('01_raw_data'!D775)</f>
        <v>37</v>
      </c>
      <c r="E772" s="17">
        <f>IF(OR('01_raw_data'!E775="", LOWER(TRIM('01_raw_data'!E775))="not available"), "Missing", '01_raw_data'!E775)</f>
        <v>32670</v>
      </c>
      <c r="F772" t="str">
        <f t="shared" si="12"/>
        <v>Valid</v>
      </c>
      <c r="G772" t="str">
        <f>_xlfn.XLOOKUP(UPPER(TRIM('01_raw_data'!F775)),'04_departments'!A775:A830,'04_departments'!C775:C830,"Needs Review")</f>
        <v>Needs Review</v>
      </c>
      <c r="H772" t="str">
        <f>_xlfn.XLOOKUP('01_clean_data'!G772, '04_departments'!$C$5:$C$60,'04_departments'!$D$5:$D$60,"Needs Review")</f>
        <v>Needs Review</v>
      </c>
      <c r="I772" t="str">
        <f>PROPER(TRIM('01_raw_data'!H775))</f>
        <v>Client Success Associate</v>
      </c>
      <c r="J772" t="str">
        <f>IFERROR(UPPER('01_raw_data'!I775), "")</f>
        <v xml:space="preserve"> L2 </v>
      </c>
      <c r="K772" t="str">
        <f>IFERROR(UPPER('01_raw_data'!J775), "")</f>
        <v>M019</v>
      </c>
      <c r="L772" t="str">
        <f>IFERROR(VLOOKUP(K772,'05_manager_mapping'!$A$5:$B$64,2), "Missing")</f>
        <v>Axel Martin</v>
      </c>
      <c r="M772" t="str">
        <f>IFERROR(_xlfn.XLOOKUP('01_raw_data'!L775,'06_location_master'!$B$5:$B$60,'06_location_master'!$C$5:$C$60), "Missing Location")</f>
        <v>Barcelona</v>
      </c>
      <c r="N772" t="str">
        <f>IFERROR(_xlfn.XLOOKUP(M772,'06_location_master'!$C$5:$C$60,'06_location_master'!$D$5:$D$60), "Missing Country")</f>
        <v>Spain</v>
      </c>
      <c r="O772" t="str">
        <f>IFERROR(_xlfn.XLOOKUP(M772,'06_location_master'!$C$5:$C$60,'06_location_master'!$E$5:$E$60), "Missing State")</f>
        <v>Catalonia</v>
      </c>
      <c r="P772" s="17">
        <f>IFERROR(--'01_raw_data'!O775,"Missing Date")</f>
        <v>43852</v>
      </c>
      <c r="Q772" s="17">
        <f>IF(TRIM('01_raw_data'!P775)="","", IFERROR('01_raw_data'!P775, "check"))</f>
        <v>45520</v>
      </c>
      <c r="R772" t="str">
        <f>IFERROR(IF(OR(UPPER(TRIM('01_raw_data'!Q775))="A",UPPER(TRIM('01_raw_data'!Q775)="ACTVE"),UPPER(TRIM('01_raw_data'!Q775))="ACTIVE"), "Active", IF(OR(UPPER(TRIM('01_raw_data'!Q775)="INACTIVE"),UPPER(TRIM('01_raw_data'!Q775))="INACTVE"),"Inactive",IF(OR(UPPER(TRIM('01_raw_data'!Q775))="EXITED"), "Exited", IF(OR(UPPER(TRIM('01_raw_data'!Q775))="TERMINATED"), "Terminated", IF(OR(UPPER(TRIM('01_raw_data'!Q775))="LEFT"),"Left",IF(OR(UPPER(TRIM('01_raw_data'!Q775))="RESIGNED"),"Resigned")))))),"Check")</f>
        <v>Terminated</v>
      </c>
      <c r="S772" s="19">
        <f>IFERROR(IF(VALUE('01_raw_data'!R775)&gt;0,VALUE('01_raw_data'!R775),"Check"),"Check")</f>
        <v>45000</v>
      </c>
      <c r="T772" s="19">
        <f>IFERROR(IF(VALUE('01_raw_data'!S775)&gt;0, VALUE('01_raw_data'!S775), "Check"), "Check")</f>
        <v>4000</v>
      </c>
      <c r="U772">
        <f>IFERROR(VLOOKUP(UPPER(TRIM('01_raw_data'!T775)),'07_performance_master'!$A$5:$B$14,2,FALSE),"Check")</f>
        <v>4</v>
      </c>
      <c r="V772">
        <f>IFERROR(IF(VALUE('01_raw_data'!U775)&gt;0,VALUE('01_raw_data'!U775),"Check"),"Check")</f>
        <v>21</v>
      </c>
      <c r="W772">
        <f>IFERROR(IF(VALUE('01_raw_data'!V775)&gt;=0, VALUE('01_raw_data'!V775), "Check"), "Check")</f>
        <v>21</v>
      </c>
      <c r="X772">
        <f>IFERROR(IF(VALUE('01_raw_data'!W775)&gt;=0, VALUE('01_raw_data'!W775),"Check"), "Check")</f>
        <v>0</v>
      </c>
      <c r="Y772">
        <f>IFERROR(IF(AND(VALUE('01_raw_data'!X775)&gt;=0, VALUE('01_raw_data'!X775)&lt;=100), VALUE('01_raw_data'!X775), "Check"), "Check")</f>
        <v>55</v>
      </c>
      <c r="Z772" t="str">
        <f>IFERROR(IF(OR(UPPER(TRIM('01_raw_data'!Y775))="YES", UPPER(TRIM('01_raw_data'!Y775))="PROMOTED"),"Promoted", IF(OR(UPPER(TRIM('01_raw_data'!Y775))="NO",UPPER(TRIM('01_raw_data'!Y775))="NOT PROMOTED"), "Not Promoted", "Check")),"Check")</f>
        <v>Not Promoted</v>
      </c>
      <c r="AA772" t="str">
        <f>IFERROR(PROPER(TRIM('01_raw_data'!Z775)), "")</f>
        <v>Master'S</v>
      </c>
      <c r="AB772" t="str">
        <f>IFERROR(PROPER(TRIM('01_raw_data'!AA775)),"")</f>
        <v>Company Careers Page</v>
      </c>
      <c r="AC772" t="str">
        <f>IFERROR(IF(UPPER(TRIM('01_raw_data'!AB775))="HYBRID","Hybrid",IF(OR(UPPER(TRIM('01_raw_data'!AB775))="REMOTE",UPPER(TRIM('01_raw_data'!AB775))="WFH",UPPER(TRIM('01_raw_data'!AB775))="WORK FROM HOME"),"Remote",IF(OR(UPPER(TRIM('01_raw_data'!AB775))="ONSITE",UPPER(TRIM('01_raw_data'!AB775))="ON-SITE",UPPER(TRIM('01_raw_data'!AB775))="OFFICE"),"Office"))),"Check")</f>
        <v>Office</v>
      </c>
      <c r="AD772" t="str">
        <f>IFERROR(VLOOKUP(UPPER(TRIM('01_raw_data'!AC775)),'09_cost_center'!$A$5:$E$19,1,FALSE), "Check")</f>
        <v>EU-CC202</v>
      </c>
      <c r="AE772" t="str">
        <f>IFERROR(IF(OR(UPPER(TRIM('01_raw_data'!AD775))="CONTRACT", UPPER(TRIM('01_raw_data'!AD775))="CONTRACTOR"), "Contract", IF(OR(PROPER(TRIM('01_raw_data'!AD775))="FTE", UPPER(TRIM('01_raw_data'!AD775))="FULL TIME", UPPER(TRIM('01_raw_data'!AD775))="FULL-TIME"), "Full Time", IF(OR(UPPER(TRIM('01_raw_data'!AD775))="INTERN", UPPER(TRIM('01_raw_data'!AD775))="INTERNSHIP"), "Intern", IF(OR(UPPER(TRIM('01_raw_data'!AD775))="PART TIME", UPPER(TRIM('01_raw_data'!AD775))="PART-TIME"), "Part Time")))), "Check")</f>
        <v>Full Time</v>
      </c>
      <c r="AF772">
        <f>IFERROR(IF(AND(VALUE('01_raw_data'!AE775)&gt;=0,VALUE('01_raw_data'!AE775)&lt;=100), VALUE('01_raw_data'!AE775), "Check"), "Check")</f>
        <v>70.5</v>
      </c>
    </row>
    <row r="773" spans="1:32" x14ac:dyDescent="0.2">
      <c r="A773" t="str">
        <f>"E"&amp;TEXT(VALUE(SUBSTITUTE(UPPER(TRIM('01_raw_data'!A776)),"E","")),"0000")</f>
        <v>E0772</v>
      </c>
      <c r="B773" t="str">
        <f>IF('01_raw_data'!B776="", "", PROPER(TRIM('01_raw_data'!B776)))</f>
        <v>Javier Wilson</v>
      </c>
      <c r="C773" t="str">
        <f>_xlfn.XLOOKUP(PROPER(TRIM('01_raw_data'!C776)),'03_lookups'!$A$4:$A$9,'03_lookups'!$B$4:$B$9,"Needs Review")</f>
        <v>Male</v>
      </c>
      <c r="D773">
        <f>VALUE('01_raw_data'!D776)</f>
        <v>38</v>
      </c>
      <c r="E773" s="17">
        <f>IF(OR('01_raw_data'!E776="", LOWER(TRIM('01_raw_data'!E776))="not available"), "Missing", '01_raw_data'!E776)</f>
        <v>32017</v>
      </c>
      <c r="F773" t="str">
        <f t="shared" si="12"/>
        <v>Valid</v>
      </c>
      <c r="G773" t="str">
        <f>_xlfn.XLOOKUP(UPPER(TRIM('01_raw_data'!F776)),'04_departments'!A776:A831,'04_departments'!C776:C831,"Needs Review")</f>
        <v>Needs Review</v>
      </c>
      <c r="H773" t="str">
        <f>_xlfn.XLOOKUP('01_clean_data'!G773, '04_departments'!$C$5:$C$60,'04_departments'!$D$5:$D$60,"Needs Review")</f>
        <v>Needs Review</v>
      </c>
      <c r="I773" t="str">
        <f>PROPER(TRIM('01_raw_data'!H776))</f>
        <v>Engineering Lead</v>
      </c>
      <c r="J773" t="str">
        <f>IFERROR(UPPER('01_raw_data'!I776), "")</f>
        <v>L2</v>
      </c>
      <c r="K773" t="str">
        <f>IFERROR(UPPER('01_raw_data'!J776), "")</f>
        <v>M051</v>
      </c>
      <c r="L773" t="str">
        <f>IFERROR(VLOOKUP(K773,'05_manager_mapping'!$A$5:$B$64,2), "Missing")</f>
        <v>Eva Bianchi</v>
      </c>
      <c r="M773" t="str">
        <f>IFERROR(_xlfn.XLOOKUP('01_raw_data'!L776,'06_location_master'!$B$5:$B$60,'06_location_master'!$C$5:$C$60), "Missing Location")</f>
        <v>London</v>
      </c>
      <c r="N773" t="str">
        <f>IFERROR(_xlfn.XLOOKUP(M773,'06_location_master'!$C$5:$C$60,'06_location_master'!$D$5:$D$60), "Missing Country")</f>
        <v>United Kingdom</v>
      </c>
      <c r="O773" t="str">
        <f>IFERROR(_xlfn.XLOOKUP(M773,'06_location_master'!$C$5:$C$60,'06_location_master'!$E$5:$E$60), "Missing State")</f>
        <v>England</v>
      </c>
      <c r="P773" s="17">
        <f>IFERROR(--'01_raw_data'!O776,"Missing Date")</f>
        <v>43078</v>
      </c>
      <c r="Q773" s="17" t="str">
        <f>IF(TRIM('01_raw_data'!P776)="","", IFERROR('01_raw_data'!P776, "check"))</f>
        <v>2024/07/14</v>
      </c>
      <c r="R773" t="str">
        <f>IFERROR(IF(OR(UPPER(TRIM('01_raw_data'!Q776))="A",UPPER(TRIM('01_raw_data'!Q776)="ACTVE"),UPPER(TRIM('01_raw_data'!Q776))="ACTIVE"), "Active", IF(OR(UPPER(TRIM('01_raw_data'!Q776)="INACTIVE"),UPPER(TRIM('01_raw_data'!Q776))="INACTVE"),"Inactive",IF(OR(UPPER(TRIM('01_raw_data'!Q776))="EXITED"), "Exited", IF(OR(UPPER(TRIM('01_raw_data'!Q776))="TERMINATED"), "Terminated", IF(OR(UPPER(TRIM('01_raw_data'!Q776))="LEFT"),"Left",IF(OR(UPPER(TRIM('01_raw_data'!Q776))="RESIGNED"),"Resigned")))))),"Check")</f>
        <v>Resigned</v>
      </c>
      <c r="S773" s="19">
        <f>IFERROR(IF(VALUE('01_raw_data'!R776)&gt;0,VALUE('01_raw_data'!R776),"Check"),"Check")</f>
        <v>67000</v>
      </c>
      <c r="T773" s="19">
        <f>IFERROR(IF(VALUE('01_raw_data'!S776)&gt;0, VALUE('01_raw_data'!S776), "Check"), "Check")</f>
        <v>1300</v>
      </c>
      <c r="U773">
        <f>IFERROR(VLOOKUP(UPPER(TRIM('01_raw_data'!T776)),'07_performance_master'!$A$5:$B$14,2,FALSE),"Check")</f>
        <v>2</v>
      </c>
      <c r="V773">
        <f>IFERROR(IF(VALUE('01_raw_data'!U776)&gt;0,VALUE('01_raw_data'!U776),"Check"),"Check")</f>
        <v>7</v>
      </c>
      <c r="W773">
        <f>IFERROR(IF(VALUE('01_raw_data'!V776)&gt;=0, VALUE('01_raw_data'!V776), "Check"), "Check")</f>
        <v>10</v>
      </c>
      <c r="X773">
        <f>IFERROR(IF(VALUE('01_raw_data'!W776)&gt;=0, VALUE('01_raw_data'!W776),"Check"), "Check")</f>
        <v>4</v>
      </c>
      <c r="Y773">
        <f>IFERROR(IF(AND(VALUE('01_raw_data'!X776)&gt;=0, VALUE('01_raw_data'!X776)&lt;=100), VALUE('01_raw_data'!X776), "Check"), "Check")</f>
        <v>46</v>
      </c>
      <c r="Z773" t="str">
        <f>IFERROR(IF(OR(UPPER(TRIM('01_raw_data'!Y776))="YES", UPPER(TRIM('01_raw_data'!Y776))="PROMOTED"),"Promoted", IF(OR(UPPER(TRIM('01_raw_data'!Y776))="NO",UPPER(TRIM('01_raw_data'!Y776))="NOT PROMOTED"), "Not Promoted", "Check")),"Check")</f>
        <v>Not Promoted</v>
      </c>
      <c r="AA773" t="str">
        <f>IFERROR(PROPER(TRIM('01_raw_data'!Z776)), "")</f>
        <v>Phd</v>
      </c>
      <c r="AB773" t="str">
        <f>IFERROR(PROPER(TRIM('01_raw_data'!AA776)),"")</f>
        <v>Agency</v>
      </c>
      <c r="AC773" t="str">
        <f>IFERROR(IF(UPPER(TRIM('01_raw_data'!AB776))="HYBRID","Hybrid",IF(OR(UPPER(TRIM('01_raw_data'!AB776))="REMOTE",UPPER(TRIM('01_raw_data'!AB776))="WFH",UPPER(TRIM('01_raw_data'!AB776))="WORK FROM HOME"),"Remote",IF(OR(UPPER(TRIM('01_raw_data'!AB776))="ONSITE",UPPER(TRIM('01_raw_data'!AB776))="ON-SITE",UPPER(TRIM('01_raw_data'!AB776))="OFFICE"),"Office"))),"Check")</f>
        <v>Hybrid</v>
      </c>
      <c r="AD773" t="str">
        <f>IFERROR(VLOOKUP(UPPER(TRIM('01_raw_data'!AC776)),'09_cost_center'!$A$5:$E$19,1,FALSE), "Check")</f>
        <v>EU-CC101</v>
      </c>
      <c r="AE773" t="str">
        <f>IFERROR(IF(OR(UPPER(TRIM('01_raw_data'!AD776))="CONTRACT", UPPER(TRIM('01_raw_data'!AD776))="CONTRACTOR"), "Contract", IF(OR(PROPER(TRIM('01_raw_data'!AD776))="FTE", UPPER(TRIM('01_raw_data'!AD776))="FULL TIME", UPPER(TRIM('01_raw_data'!AD776))="FULL-TIME"), "Full Time", IF(OR(UPPER(TRIM('01_raw_data'!AD776))="INTERN", UPPER(TRIM('01_raw_data'!AD776))="INTERNSHIP"), "Intern", IF(OR(UPPER(TRIM('01_raw_data'!AD776))="PART TIME", UPPER(TRIM('01_raw_data'!AD776))="PART-TIME"), "Part Time")))), "Check")</f>
        <v>Full Time</v>
      </c>
      <c r="AF773">
        <f>IFERROR(IF(AND(VALUE('01_raw_data'!AE776)&gt;=0,VALUE('01_raw_data'!AE776)&lt;=100), VALUE('01_raw_data'!AE776), "Check"), "Check")</f>
        <v>43.8</v>
      </c>
    </row>
    <row r="774" spans="1:32" x14ac:dyDescent="0.2">
      <c r="A774" t="str">
        <f>"E"&amp;TEXT(VALUE(SUBSTITUTE(UPPER(TRIM('01_raw_data'!A777)),"E","")),"0000")</f>
        <v>E0773</v>
      </c>
      <c r="B774" t="str">
        <f>IF('01_raw_data'!B777="", "", PROPER(TRIM('01_raw_data'!B777)))</f>
        <v>Nathan Thomas</v>
      </c>
      <c r="C774" t="str">
        <f>_xlfn.XLOOKUP(PROPER(TRIM('01_raw_data'!C777)),'03_lookups'!$A$4:$A$9,'03_lookups'!$B$4:$B$9,"Needs Review")</f>
        <v>Male</v>
      </c>
      <c r="D774">
        <f>VALUE('01_raw_data'!D777)</f>
        <v>22</v>
      </c>
      <c r="E774" s="17">
        <f>IF(OR('01_raw_data'!E777="", LOWER(TRIM('01_raw_data'!E777))="not available"), "Missing", '01_raw_data'!E777)</f>
        <v>38082</v>
      </c>
      <c r="F774" t="str">
        <f t="shared" si="12"/>
        <v>Valid</v>
      </c>
      <c r="G774" t="str">
        <f>_xlfn.XLOOKUP(UPPER(TRIM('01_raw_data'!F777)),'04_departments'!A777:A832,'04_departments'!C777:C832,"Needs Review")</f>
        <v>Needs Review</v>
      </c>
      <c r="H774" t="str">
        <f>_xlfn.XLOOKUP('01_clean_data'!G774, '04_departments'!$C$5:$C$60,'04_departments'!$D$5:$D$60,"Needs Review")</f>
        <v>Needs Review</v>
      </c>
      <c r="I774" t="str">
        <f>PROPER(TRIM('01_raw_data'!H777))</f>
        <v>Senior Software Engineer</v>
      </c>
      <c r="J774" t="str">
        <f>IFERROR(UPPER('01_raw_data'!I777), "")</f>
        <v>L2</v>
      </c>
      <c r="K774" t="str">
        <f>IFERROR(UPPER('01_raw_data'!J777), "")</f>
        <v>M051</v>
      </c>
      <c r="L774" t="str">
        <f>IFERROR(VLOOKUP(K774,'05_manager_mapping'!$A$5:$B$64,2), "Missing")</f>
        <v>Eva Bianchi</v>
      </c>
      <c r="M774" t="str">
        <f>IFERROR(_xlfn.XLOOKUP('01_raw_data'!L777,'06_location_master'!$B$5:$B$60,'06_location_master'!$C$5:$C$60), "Missing Location")</f>
        <v>London</v>
      </c>
      <c r="N774" t="str">
        <f>IFERROR(_xlfn.XLOOKUP(M774,'06_location_master'!$C$5:$C$60,'06_location_master'!$D$5:$D$60), "Missing Country")</f>
        <v>United Kingdom</v>
      </c>
      <c r="O774" t="str">
        <f>IFERROR(_xlfn.XLOOKUP(M774,'06_location_master'!$C$5:$C$60,'06_location_master'!$E$5:$E$60), "Missing State")</f>
        <v>England</v>
      </c>
      <c r="P774" s="17">
        <f>IFERROR(--'01_raw_data'!O777,"Missing Date")</f>
        <v>45246</v>
      </c>
      <c r="Q774" s="17">
        <f>IF(TRIM('01_raw_data'!P777)="","", IFERROR('01_raw_data'!P777, "check"))</f>
        <v>46082</v>
      </c>
      <c r="R774" t="str">
        <f>IFERROR(IF(OR(UPPER(TRIM('01_raw_data'!Q777))="A",UPPER(TRIM('01_raw_data'!Q777)="ACTVE"),UPPER(TRIM('01_raw_data'!Q777))="ACTIVE"), "Active", IF(OR(UPPER(TRIM('01_raw_data'!Q777)="INACTIVE"),UPPER(TRIM('01_raw_data'!Q777))="INACTVE"),"Inactive",IF(OR(UPPER(TRIM('01_raw_data'!Q777))="EXITED"), "Exited", IF(OR(UPPER(TRIM('01_raw_data'!Q777))="TERMINATED"), "Terminated", IF(OR(UPPER(TRIM('01_raw_data'!Q777))="LEFT"),"Left",IF(OR(UPPER(TRIM('01_raw_data'!Q777))="RESIGNED"),"Resigned")))))),"Check")</f>
        <v>Exited</v>
      </c>
      <c r="S774" s="19">
        <f>IFERROR(IF(VALUE('01_raw_data'!R777)&gt;0,VALUE('01_raw_data'!R777),"Check"),"Check")</f>
        <v>65000</v>
      </c>
      <c r="T774" s="19">
        <f>IFERROR(IF(VALUE('01_raw_data'!S777)&gt;0, VALUE('01_raw_data'!S777), "Check"), "Check")</f>
        <v>1300</v>
      </c>
      <c r="U774">
        <f>IFERROR(VLOOKUP(UPPER(TRIM('01_raw_data'!T777)),'07_performance_master'!$A$5:$B$14,2,FALSE),"Check")</f>
        <v>2</v>
      </c>
      <c r="V774">
        <f>IFERROR(IF(VALUE('01_raw_data'!U777)&gt;0,VALUE('01_raw_data'!U777),"Check"),"Check")</f>
        <v>24</v>
      </c>
      <c r="W774">
        <f>IFERROR(IF(VALUE('01_raw_data'!V777)&gt;=0, VALUE('01_raw_data'!V777), "Check"), "Check")</f>
        <v>26</v>
      </c>
      <c r="X774">
        <f>IFERROR(IF(VALUE('01_raw_data'!W777)&gt;=0, VALUE('01_raw_data'!W777),"Check"), "Check")</f>
        <v>22</v>
      </c>
      <c r="Y774">
        <f>IFERROR(IF(AND(VALUE('01_raw_data'!X777)&gt;=0, VALUE('01_raw_data'!X777)&lt;=100), VALUE('01_raw_data'!X777), "Check"), "Check")</f>
        <v>39</v>
      </c>
      <c r="Z774" t="str">
        <f>IFERROR(IF(OR(UPPER(TRIM('01_raw_data'!Y777))="YES", UPPER(TRIM('01_raw_data'!Y777))="PROMOTED"),"Promoted", IF(OR(UPPER(TRIM('01_raw_data'!Y777))="NO",UPPER(TRIM('01_raw_data'!Y777))="NOT PROMOTED"), "Not Promoted", "Check")),"Check")</f>
        <v>Not Promoted</v>
      </c>
      <c r="AA774" t="str">
        <f>IFERROR(PROPER(TRIM('01_raw_data'!Z777)), "")</f>
        <v>Bachelor'S</v>
      </c>
      <c r="AB774" t="str">
        <f>IFERROR(PROPER(TRIM('01_raw_data'!AA777)),"")</f>
        <v>European Job Board</v>
      </c>
      <c r="AC774" t="str">
        <f>IFERROR(IF(UPPER(TRIM('01_raw_data'!AB777))="HYBRID","Hybrid",IF(OR(UPPER(TRIM('01_raw_data'!AB777))="REMOTE",UPPER(TRIM('01_raw_data'!AB777))="WFH",UPPER(TRIM('01_raw_data'!AB777))="WORK FROM HOME"),"Remote",IF(OR(UPPER(TRIM('01_raw_data'!AB777))="ONSITE",UPPER(TRIM('01_raw_data'!AB777))="ON-SITE",UPPER(TRIM('01_raw_data'!AB777))="OFFICE"),"Office"))),"Check")</f>
        <v>Hybrid</v>
      </c>
      <c r="AD774" t="str">
        <f>IFERROR(VLOOKUP(UPPER(TRIM('01_raw_data'!AC777)),'09_cost_center'!$A$5:$E$19,1,FALSE), "Check")</f>
        <v>EU-CC101</v>
      </c>
      <c r="AE774" t="str">
        <f>IFERROR(IF(OR(UPPER(TRIM('01_raw_data'!AD777))="CONTRACT", UPPER(TRIM('01_raw_data'!AD777))="CONTRACTOR"), "Contract", IF(OR(PROPER(TRIM('01_raw_data'!AD777))="FTE", UPPER(TRIM('01_raw_data'!AD777))="FULL TIME", UPPER(TRIM('01_raw_data'!AD777))="FULL-TIME"), "Full Time", IF(OR(UPPER(TRIM('01_raw_data'!AD777))="INTERN", UPPER(TRIM('01_raw_data'!AD777))="INTERNSHIP"), "Intern", IF(OR(UPPER(TRIM('01_raw_data'!AD777))="PART TIME", UPPER(TRIM('01_raw_data'!AD777))="PART-TIME"), "Part Time")))), "Check")</f>
        <v>Full Time</v>
      </c>
      <c r="AF774">
        <f>IFERROR(IF(AND(VALUE('01_raw_data'!AE777)&gt;=0,VALUE('01_raw_data'!AE777)&lt;=100), VALUE('01_raw_data'!AE777), "Check"), "Check")</f>
        <v>37.6</v>
      </c>
    </row>
    <row r="775" spans="1:32" x14ac:dyDescent="0.2">
      <c r="A775" t="str">
        <f>"E"&amp;TEXT(VALUE(SUBSTITUTE(UPPER(TRIM('01_raw_data'!A778)),"E","")),"0000")</f>
        <v>E0774</v>
      </c>
      <c r="B775" t="str">
        <f>IF('01_raw_data'!B778="", "", PROPER(TRIM('01_raw_data'!B778)))</f>
        <v>Paula Garcia</v>
      </c>
      <c r="C775" t="str">
        <f>_xlfn.XLOOKUP(PROPER(TRIM('01_raw_data'!C778)),'03_lookups'!$A$4:$A$9,'03_lookups'!$B$4:$B$9,"Needs Review")</f>
        <v>Male</v>
      </c>
      <c r="D775">
        <f>VALUE('01_raw_data'!D778)</f>
        <v>32</v>
      </c>
      <c r="E775" s="17">
        <f>IF(OR('01_raw_data'!E778="", LOWER(TRIM('01_raw_data'!E778))="not available"), "Missing", '01_raw_data'!E778)</f>
        <v>34281</v>
      </c>
      <c r="F775" t="str">
        <f t="shared" si="12"/>
        <v>Valid</v>
      </c>
      <c r="G775" t="str">
        <f>_xlfn.XLOOKUP(UPPER(TRIM('01_raw_data'!F778)),'04_departments'!A778:A833,'04_departments'!C778:C833,"Needs Review")</f>
        <v>Needs Review</v>
      </c>
      <c r="H775" t="str">
        <f>_xlfn.XLOOKUP('01_clean_data'!G775, '04_departments'!$C$5:$C$60,'04_departments'!$D$5:$D$60,"Needs Review")</f>
        <v>Needs Review</v>
      </c>
      <c r="I775" t="str">
        <f>PROPER(TRIM('01_raw_data'!H778))</f>
        <v>Customer Success Manager</v>
      </c>
      <c r="J775" t="str">
        <f>IFERROR(UPPER('01_raw_data'!I778), "")</f>
        <v xml:space="preserve"> L3 </v>
      </c>
      <c r="K775" t="str">
        <f>IFERROR(UPPER('01_raw_data'!J778), "")</f>
        <v>M024</v>
      </c>
      <c r="L775" t="str">
        <f>IFERROR(VLOOKUP(K775,'05_manager_mapping'!$A$5:$B$64,2), "Missing")</f>
        <v>Noah Ryan</v>
      </c>
      <c r="M775" t="str">
        <f>IFERROR(_xlfn.XLOOKUP('01_raw_data'!L778,'06_location_master'!$B$5:$B$60,'06_location_master'!$C$5:$C$60), "Missing Location")</f>
        <v>Edinburgh</v>
      </c>
      <c r="N775" t="str">
        <f>IFERROR(_xlfn.XLOOKUP(M775,'06_location_master'!$C$5:$C$60,'06_location_master'!$D$5:$D$60), "Missing Country")</f>
        <v>United Kingdom</v>
      </c>
      <c r="O775" t="str">
        <f>IFERROR(_xlfn.XLOOKUP(M775,'06_location_master'!$C$5:$C$60,'06_location_master'!$E$5:$E$60), "Missing State")</f>
        <v>Scotland</v>
      </c>
      <c r="P775" s="17">
        <f>IFERROR(--'01_raw_data'!O778,"Missing Date")</f>
        <v>45255</v>
      </c>
      <c r="Q775" s="17" t="str">
        <f>IF(TRIM('01_raw_data'!P778)="","", IFERROR('01_raw_data'!P778, "check"))</f>
        <v>04/02/2025</v>
      </c>
      <c r="R775" t="str">
        <f>IFERROR(IF(OR(UPPER(TRIM('01_raw_data'!Q778))="A",UPPER(TRIM('01_raw_data'!Q778)="ACTVE"),UPPER(TRIM('01_raw_data'!Q778))="ACTIVE"), "Active", IF(OR(UPPER(TRIM('01_raw_data'!Q778)="INACTIVE"),UPPER(TRIM('01_raw_data'!Q778))="INACTVE"),"Inactive",IF(OR(UPPER(TRIM('01_raw_data'!Q778))="EXITED"), "Exited", IF(OR(UPPER(TRIM('01_raw_data'!Q778))="TERMINATED"), "Terminated", IF(OR(UPPER(TRIM('01_raw_data'!Q778))="LEFT"),"Left",IF(OR(UPPER(TRIM('01_raw_data'!Q778))="RESIGNED"),"Resigned")))))),"Check")</f>
        <v>Exited</v>
      </c>
      <c r="S775" s="19">
        <f>IFERROR(IF(VALUE('01_raw_data'!R778)&gt;0,VALUE('01_raw_data'!R778),"Check"),"Check")</f>
        <v>80000</v>
      </c>
      <c r="T775" s="19">
        <f>IFERROR(IF(VALUE('01_raw_data'!S778)&gt;0, VALUE('01_raw_data'!S778), "Check"), "Check")</f>
        <v>11200</v>
      </c>
      <c r="U775">
        <f>IFERROR(VLOOKUP(UPPER(TRIM('01_raw_data'!T778)),'07_performance_master'!$A$5:$B$14,2,FALSE),"Check")</f>
        <v>5</v>
      </c>
      <c r="V775">
        <f>IFERROR(IF(VALUE('01_raw_data'!U778)&gt;0,VALUE('01_raw_data'!U778),"Check"),"Check")</f>
        <v>9</v>
      </c>
      <c r="W775">
        <f>IFERROR(IF(VALUE('01_raw_data'!V778)&gt;=0, VALUE('01_raw_data'!V778), "Check"), "Check")</f>
        <v>16</v>
      </c>
      <c r="X775">
        <f>IFERROR(IF(VALUE('01_raw_data'!W778)&gt;=0, VALUE('01_raw_data'!W778),"Check"), "Check")</f>
        <v>1</v>
      </c>
      <c r="Y775">
        <f>IFERROR(IF(AND(VALUE('01_raw_data'!X778)&gt;=0, VALUE('01_raw_data'!X778)&lt;=100), VALUE('01_raw_data'!X778), "Check"), "Check")</f>
        <v>88</v>
      </c>
      <c r="Z775" t="str">
        <f>IFERROR(IF(OR(UPPER(TRIM('01_raw_data'!Y778))="YES", UPPER(TRIM('01_raw_data'!Y778))="PROMOTED"),"Promoted", IF(OR(UPPER(TRIM('01_raw_data'!Y778))="NO",UPPER(TRIM('01_raw_data'!Y778))="NOT PROMOTED"), "Not Promoted", "Check")),"Check")</f>
        <v>Not Promoted</v>
      </c>
      <c r="AA775" t="str">
        <f>IFERROR(PROPER(TRIM('01_raw_data'!Z778)), "")</f>
        <v>Mba</v>
      </c>
      <c r="AB775" t="str">
        <f>IFERROR(PROPER(TRIM('01_raw_data'!AA778)),"")</f>
        <v>Internal Transfer</v>
      </c>
      <c r="AC775" t="str">
        <f>IFERROR(IF(UPPER(TRIM('01_raw_data'!AB778))="HYBRID","Hybrid",IF(OR(UPPER(TRIM('01_raw_data'!AB778))="REMOTE",UPPER(TRIM('01_raw_data'!AB778))="WFH",UPPER(TRIM('01_raw_data'!AB778))="WORK FROM HOME"),"Remote",IF(OR(UPPER(TRIM('01_raw_data'!AB778))="ONSITE",UPPER(TRIM('01_raw_data'!AB778))="ON-SITE",UPPER(TRIM('01_raw_data'!AB778))="OFFICE"),"Office"))),"Check")</f>
        <v>Office</v>
      </c>
      <c r="AD775" t="str">
        <f>IFERROR(VLOOKUP(UPPER(TRIM('01_raw_data'!AC778)),'09_cost_center'!$A$5:$E$19,1,FALSE), "Check")</f>
        <v>EU-CC202</v>
      </c>
      <c r="AE775" t="str">
        <f>IFERROR(IF(OR(UPPER(TRIM('01_raw_data'!AD778))="CONTRACT", UPPER(TRIM('01_raw_data'!AD778))="CONTRACTOR"), "Contract", IF(OR(PROPER(TRIM('01_raw_data'!AD778))="FTE", UPPER(TRIM('01_raw_data'!AD778))="FULL TIME", UPPER(TRIM('01_raw_data'!AD778))="FULL-TIME"), "Full Time", IF(OR(UPPER(TRIM('01_raw_data'!AD778))="INTERN", UPPER(TRIM('01_raw_data'!AD778))="INTERNSHIP"), "Intern", IF(OR(UPPER(TRIM('01_raw_data'!AD778))="PART TIME", UPPER(TRIM('01_raw_data'!AD778))="PART-TIME"), "Part Time")))), "Check")</f>
        <v>Full Time</v>
      </c>
      <c r="AF775">
        <f>IFERROR(IF(AND(VALUE('01_raw_data'!AE778)&gt;=0,VALUE('01_raw_data'!AE778)&lt;=100), VALUE('01_raw_data'!AE778), "Check"), "Check")</f>
        <v>87.5</v>
      </c>
    </row>
    <row r="776" spans="1:32" x14ac:dyDescent="0.2">
      <c r="A776" t="str">
        <f>"E"&amp;TEXT(VALUE(SUBSTITUTE(UPPER(TRIM('01_raw_data'!A779)),"E","")),"0000")</f>
        <v>E0775</v>
      </c>
      <c r="B776" t="str">
        <f>IF('01_raw_data'!B779="", "", PROPER(TRIM('01_raw_data'!B779)))</f>
        <v>Emilia Wisniewski</v>
      </c>
      <c r="C776" t="str">
        <f>_xlfn.XLOOKUP(PROPER(TRIM('01_raw_data'!C779)),'03_lookups'!$A$4:$A$9,'03_lookups'!$B$4:$B$9,"Needs Review")</f>
        <v>Male</v>
      </c>
      <c r="D776">
        <f>VALUE('01_raw_data'!D779)</f>
        <v>23</v>
      </c>
      <c r="E776" s="17" t="str">
        <f>IF(OR('01_raw_data'!E779="", LOWER(TRIM('01_raw_data'!E779))="not available"), "Missing", '01_raw_data'!E779)</f>
        <v>09-25-2002</v>
      </c>
      <c r="F776" t="str">
        <f t="shared" si="12"/>
        <v>Needs Review</v>
      </c>
      <c r="G776" t="str">
        <f>_xlfn.XLOOKUP(UPPER(TRIM('01_raw_data'!F779)),'04_departments'!A779:A834,'04_departments'!C779:C834,"Needs Review")</f>
        <v>Needs Review</v>
      </c>
      <c r="H776" t="str">
        <f>_xlfn.XLOOKUP('01_clean_data'!G776, '04_departments'!$C$5:$C$60,'04_departments'!$D$5:$D$60,"Needs Review")</f>
        <v>Needs Review</v>
      </c>
      <c r="I776" t="str">
        <f>PROPER(TRIM('01_raw_data'!H779))</f>
        <v>Hr Business Partner</v>
      </c>
      <c r="J776" t="str">
        <f>IFERROR(UPPER('01_raw_data'!I779), "")</f>
        <v>L4</v>
      </c>
      <c r="K776" t="str">
        <f>IFERROR(UPPER('01_raw_data'!J779), "")</f>
        <v>M033</v>
      </c>
      <c r="L776" t="str">
        <f>IFERROR(VLOOKUP(K776,'05_manager_mapping'!$A$5:$B$64,2), "Missing")</f>
        <v>Pieter Perez</v>
      </c>
      <c r="M776" t="str">
        <f>IFERROR(_xlfn.XLOOKUP('01_raw_data'!L779,'06_location_master'!$B$5:$B$60,'06_location_master'!$C$5:$C$60), "Missing Location")</f>
        <v>Berlin</v>
      </c>
      <c r="N776" t="str">
        <f>IFERROR(_xlfn.XLOOKUP(M776,'06_location_master'!$C$5:$C$60,'06_location_master'!$D$5:$D$60), "Missing Country")</f>
        <v>Germany</v>
      </c>
      <c r="O776" t="str">
        <f>IFERROR(_xlfn.XLOOKUP(M776,'06_location_master'!$C$5:$C$60,'06_location_master'!$E$5:$E$60), "Missing State")</f>
        <v>Berlin</v>
      </c>
      <c r="P776" s="17">
        <f>IFERROR(--'01_raw_data'!O779,"Missing Date")</f>
        <v>43163</v>
      </c>
      <c r="Q776" s="17" t="str">
        <f>IF(TRIM('01_raw_data'!P779)="","", IFERROR('01_raw_data'!P779, "check"))</f>
        <v/>
      </c>
      <c r="R776" t="str">
        <f>IFERROR(IF(OR(UPPER(TRIM('01_raw_data'!Q779))="A",UPPER(TRIM('01_raw_data'!Q779)="ACTVE"),UPPER(TRIM('01_raw_data'!Q779))="ACTIVE"), "Active", IF(OR(UPPER(TRIM('01_raw_data'!Q779)="INACTIVE"),UPPER(TRIM('01_raw_data'!Q779))="INACTVE"),"Inactive",IF(OR(UPPER(TRIM('01_raw_data'!Q779))="EXITED"), "Exited", IF(OR(UPPER(TRIM('01_raw_data'!Q779))="TERMINATED"), "Terminated", IF(OR(UPPER(TRIM('01_raw_data'!Q779))="LEFT"),"Left",IF(OR(UPPER(TRIM('01_raw_data'!Q779))="RESIGNED"),"Resigned")))))),"Check")</f>
        <v>Active</v>
      </c>
      <c r="S776" s="19">
        <f>IFERROR(IF(VALUE('01_raw_data'!R779)&gt;0,VALUE('01_raw_data'!R779),"Check"),"Check")</f>
        <v>103000</v>
      </c>
      <c r="T776" s="19" t="str">
        <f>IFERROR(IF(VALUE('01_raw_data'!S779)&gt;0, VALUE('01_raw_data'!S779), "Check"), "Check")</f>
        <v>Check</v>
      </c>
      <c r="U776">
        <f>IFERROR(VLOOKUP(UPPER(TRIM('01_raw_data'!T779)),'07_performance_master'!$A$5:$B$14,2,FALSE),"Check")</f>
        <v>1</v>
      </c>
      <c r="V776">
        <f>IFERROR(IF(VALUE('01_raw_data'!U779)&gt;0,VALUE('01_raw_data'!U779),"Check"),"Check")</f>
        <v>11</v>
      </c>
      <c r="W776">
        <f>IFERROR(IF(VALUE('01_raw_data'!V779)&gt;=0, VALUE('01_raw_data'!V779), "Check"), "Check")</f>
        <v>25</v>
      </c>
      <c r="X776">
        <f>IFERROR(IF(VALUE('01_raw_data'!W779)&gt;=0, VALUE('01_raw_data'!W779),"Check"), "Check")</f>
        <v>10</v>
      </c>
      <c r="Y776">
        <f>IFERROR(IF(AND(VALUE('01_raw_data'!X779)&gt;=0, VALUE('01_raw_data'!X779)&lt;=100), VALUE('01_raw_data'!X779), "Check"), "Check")</f>
        <v>62</v>
      </c>
      <c r="Z776" t="str">
        <f>IFERROR(IF(OR(UPPER(TRIM('01_raw_data'!Y779))="YES", UPPER(TRIM('01_raw_data'!Y779))="PROMOTED"),"Promoted", IF(OR(UPPER(TRIM('01_raw_data'!Y779))="NO",UPPER(TRIM('01_raw_data'!Y779))="NOT PROMOTED"), "Not Promoted", "Check")),"Check")</f>
        <v>Not Promoted</v>
      </c>
      <c r="AA776" t="str">
        <f>IFERROR(PROPER(TRIM('01_raw_data'!Z779)), "")</f>
        <v>Master'S</v>
      </c>
      <c r="AB776" t="str">
        <f>IFERROR(PROPER(TRIM('01_raw_data'!AA779)),"")</f>
        <v>Internal Transfer</v>
      </c>
      <c r="AC776" t="str">
        <f>IFERROR(IF(UPPER(TRIM('01_raw_data'!AB779))="HYBRID","Hybrid",IF(OR(UPPER(TRIM('01_raw_data'!AB779))="REMOTE",UPPER(TRIM('01_raw_data'!AB779))="WFH",UPPER(TRIM('01_raw_data'!AB779))="WORK FROM HOME"),"Remote",IF(OR(UPPER(TRIM('01_raw_data'!AB779))="ONSITE",UPPER(TRIM('01_raw_data'!AB779))="ON-SITE",UPPER(TRIM('01_raw_data'!AB779))="OFFICE"),"Office"))),"Check")</f>
        <v>Hybrid</v>
      </c>
      <c r="AD776" t="str">
        <f>IFERROR(VLOOKUP(UPPER(TRIM('01_raw_data'!AC779)),'09_cost_center'!$A$5:$E$19,1,FALSE), "Check")</f>
        <v>EU-CC302</v>
      </c>
      <c r="AE776" t="str">
        <f>IFERROR(IF(OR(UPPER(TRIM('01_raw_data'!AD779))="CONTRACT", UPPER(TRIM('01_raw_data'!AD779))="CONTRACTOR"), "Contract", IF(OR(PROPER(TRIM('01_raw_data'!AD779))="FTE", UPPER(TRIM('01_raw_data'!AD779))="FULL TIME", UPPER(TRIM('01_raw_data'!AD779))="FULL-TIME"), "Full Time", IF(OR(UPPER(TRIM('01_raw_data'!AD779))="INTERN", UPPER(TRIM('01_raw_data'!AD779))="INTERNSHIP"), "Intern", IF(OR(UPPER(TRIM('01_raw_data'!AD779))="PART TIME", UPPER(TRIM('01_raw_data'!AD779))="PART-TIME"), "Part Time")))), "Check")</f>
        <v>Full Time</v>
      </c>
      <c r="AF776">
        <f>IFERROR(IF(AND(VALUE('01_raw_data'!AE779)&gt;=0,VALUE('01_raw_data'!AE779)&lt;=100), VALUE('01_raw_data'!AE779), "Check"), "Check")</f>
        <v>38.5</v>
      </c>
    </row>
    <row r="777" spans="1:32" x14ac:dyDescent="0.2">
      <c r="A777" t="str">
        <f>"E"&amp;TEXT(VALUE(SUBSTITUTE(UPPER(TRIM('01_raw_data'!A780)),"E","")),"0000")</f>
        <v>E0776</v>
      </c>
      <c r="B777" t="str">
        <f>IF('01_raw_data'!B780="", "", PROPER(TRIM('01_raw_data'!B780)))</f>
        <v>Oliver Becker</v>
      </c>
      <c r="C777" t="str">
        <f>_xlfn.XLOOKUP(PROPER(TRIM('01_raw_data'!C780)),'03_lookups'!$A$4:$A$9,'03_lookups'!$B$4:$B$9,"Needs Review")</f>
        <v>Male</v>
      </c>
      <c r="D777">
        <f>VALUE('01_raw_data'!D780)</f>
        <v>57</v>
      </c>
      <c r="E777" s="17">
        <f>IF(OR('01_raw_data'!E780="", LOWER(TRIM('01_raw_data'!E780))="not available"), "Missing", '01_raw_data'!E780)</f>
        <v>25131</v>
      </c>
      <c r="F777" t="str">
        <f t="shared" si="12"/>
        <v>Valid</v>
      </c>
      <c r="G777" t="str">
        <f>_xlfn.XLOOKUP(UPPER(TRIM('01_raw_data'!F780)),'04_departments'!A780:A835,'04_departments'!C780:C835,"Needs Review")</f>
        <v>Needs Review</v>
      </c>
      <c r="H777" t="str">
        <f>_xlfn.XLOOKUP('01_clean_data'!G777, '04_departments'!$C$5:$C$60,'04_departments'!$D$5:$D$60,"Needs Review")</f>
        <v>Needs Review</v>
      </c>
      <c r="I777" t="str">
        <f>PROPER(TRIM('01_raw_data'!H780))</f>
        <v>Sales Development Representative</v>
      </c>
      <c r="J777" t="str">
        <f>IFERROR(UPPER('01_raw_data'!I780), "")</f>
        <v>L2</v>
      </c>
      <c r="K777" t="str">
        <f>IFERROR(UPPER('01_raw_data'!J780), "")</f>
        <v>M026</v>
      </c>
      <c r="L777" t="str">
        <f>IFERROR(VLOOKUP(K777,'05_manager_mapping'!$A$5:$B$64,2), "Missing")</f>
        <v>Sergio Rodrigues</v>
      </c>
      <c r="M777" t="str">
        <f>IFERROR(_xlfn.XLOOKUP('01_raw_data'!L780,'06_location_master'!$B$5:$B$60,'06_location_master'!$C$5:$C$60), "Missing Location")</f>
        <v>Missing Location</v>
      </c>
      <c r="N777" t="str">
        <f>IFERROR(_xlfn.XLOOKUP(M777,'06_location_master'!$C$5:$C$60,'06_location_master'!$D$5:$D$60), "Missing Country")</f>
        <v>Missing Country</v>
      </c>
      <c r="O777" t="str">
        <f>IFERROR(_xlfn.XLOOKUP(M777,'06_location_master'!$C$5:$C$60,'06_location_master'!$E$5:$E$60), "Missing State")</f>
        <v>Missing State</v>
      </c>
      <c r="P777" s="17">
        <f>IFERROR(--'01_raw_data'!O780,"Missing Date")</f>
        <v>44849</v>
      </c>
      <c r="Q777" s="17" t="str">
        <f>IF(TRIM('01_raw_data'!P780)="","", IFERROR('01_raw_data'!P780, "check"))</f>
        <v/>
      </c>
      <c r="R777" t="str">
        <f>IFERROR(IF(OR(UPPER(TRIM('01_raw_data'!Q780))="A",UPPER(TRIM('01_raw_data'!Q780)="ACTVE"),UPPER(TRIM('01_raw_data'!Q780))="ACTIVE"), "Active", IF(OR(UPPER(TRIM('01_raw_data'!Q780)="INACTIVE"),UPPER(TRIM('01_raw_data'!Q780))="INACTVE"),"Inactive",IF(OR(UPPER(TRIM('01_raw_data'!Q780))="EXITED"), "Exited", IF(OR(UPPER(TRIM('01_raw_data'!Q780))="TERMINATED"), "Terminated", IF(OR(UPPER(TRIM('01_raw_data'!Q780))="LEFT"),"Left",IF(OR(UPPER(TRIM('01_raw_data'!Q780))="RESIGNED"),"Resigned")))))),"Check")</f>
        <v>Active</v>
      </c>
      <c r="S777" s="19">
        <f>IFERROR(IF(VALUE('01_raw_data'!R780)&gt;0,VALUE('01_raw_data'!R780),"Check"),"Check")</f>
        <v>67000</v>
      </c>
      <c r="T777" s="19">
        <f>IFERROR(IF(VALUE('01_raw_data'!S780)&gt;0, VALUE('01_raw_data'!S780), "Check"), "Check")</f>
        <v>1300</v>
      </c>
      <c r="U777">
        <f>IFERROR(VLOOKUP(UPPER(TRIM('01_raw_data'!T780)),'07_performance_master'!$A$5:$B$14,2,FALSE),"Check")</f>
        <v>2</v>
      </c>
      <c r="V777">
        <f>IFERROR(IF(VALUE('01_raw_data'!U780)&gt;0,VALUE('01_raw_data'!U780),"Check"),"Check")</f>
        <v>28</v>
      </c>
      <c r="W777">
        <f>IFERROR(IF(VALUE('01_raw_data'!V780)&gt;=0, VALUE('01_raw_data'!V780), "Check"), "Check")</f>
        <v>8</v>
      </c>
      <c r="X777">
        <f>IFERROR(IF(VALUE('01_raw_data'!W780)&gt;=0, VALUE('01_raw_data'!W780),"Check"), "Check")</f>
        <v>4</v>
      </c>
      <c r="Y777">
        <f>IFERROR(IF(AND(VALUE('01_raw_data'!X780)&gt;=0, VALUE('01_raw_data'!X780)&lt;=100), VALUE('01_raw_data'!X780), "Check"), "Check")</f>
        <v>74</v>
      </c>
      <c r="Z777" t="str">
        <f>IFERROR(IF(OR(UPPER(TRIM('01_raw_data'!Y780))="YES", UPPER(TRIM('01_raw_data'!Y780))="PROMOTED"),"Promoted", IF(OR(UPPER(TRIM('01_raw_data'!Y780))="NO",UPPER(TRIM('01_raw_data'!Y780))="NOT PROMOTED"), "Not Promoted", "Check")),"Check")</f>
        <v>Not Promoted</v>
      </c>
      <c r="AA777" t="str">
        <f>IFERROR(PROPER(TRIM('01_raw_data'!Z780)), "")</f>
        <v>High School</v>
      </c>
      <c r="AB777" t="str">
        <f>IFERROR(PROPER(TRIM('01_raw_data'!AA780)),"")</f>
        <v>Agency</v>
      </c>
      <c r="AC777" t="str">
        <f>IFERROR(IF(UPPER(TRIM('01_raw_data'!AB780))="HYBRID","Hybrid",IF(OR(UPPER(TRIM('01_raw_data'!AB780))="REMOTE",UPPER(TRIM('01_raw_data'!AB780))="WFH",UPPER(TRIM('01_raw_data'!AB780))="WORK FROM HOME"),"Remote",IF(OR(UPPER(TRIM('01_raw_data'!AB780))="ONSITE",UPPER(TRIM('01_raw_data'!AB780))="ON-SITE",UPPER(TRIM('01_raw_data'!AB780))="OFFICE"),"Office"))),"Check")</f>
        <v>Office</v>
      </c>
      <c r="AD777" t="str">
        <f>IFERROR(VLOOKUP(UPPER(TRIM('01_raw_data'!AC780)),'09_cost_center'!$A$5:$E$19,1,FALSE), "Check")</f>
        <v>EU-CC201</v>
      </c>
      <c r="AE777" t="str">
        <f>IFERROR(IF(OR(UPPER(TRIM('01_raw_data'!AD780))="CONTRACT", UPPER(TRIM('01_raw_data'!AD780))="CONTRACTOR"), "Contract", IF(OR(PROPER(TRIM('01_raw_data'!AD780))="FTE", UPPER(TRIM('01_raw_data'!AD780))="FULL TIME", UPPER(TRIM('01_raw_data'!AD780))="FULL-TIME"), "Full Time", IF(OR(UPPER(TRIM('01_raw_data'!AD780))="INTERN", UPPER(TRIM('01_raw_data'!AD780))="INTERNSHIP"), "Intern", IF(OR(UPPER(TRIM('01_raw_data'!AD780))="PART TIME", UPPER(TRIM('01_raw_data'!AD780))="PART-TIME"), "Part Time")))), "Check")</f>
        <v>Full Time</v>
      </c>
      <c r="AF777">
        <f>IFERROR(IF(AND(VALUE('01_raw_data'!AE780)&gt;=0,VALUE('01_raw_data'!AE780)&lt;=100), VALUE('01_raw_data'!AE780), "Check"), "Check")</f>
        <v>58.9</v>
      </c>
    </row>
    <row r="778" spans="1:32" x14ac:dyDescent="0.2">
      <c r="A778" t="str">
        <f>"E"&amp;TEXT(VALUE(SUBSTITUTE(UPPER(TRIM('01_raw_data'!A781)),"E","")),"0000")</f>
        <v>E0777</v>
      </c>
      <c r="B778" t="str">
        <f>IF('01_raw_data'!B781="", "", PROPER(TRIM('01_raw_data'!B781)))</f>
        <v>Zofia Kowalski</v>
      </c>
      <c r="C778" t="str">
        <f>_xlfn.XLOOKUP(PROPER(TRIM('01_raw_data'!C781)),'03_lookups'!$A$4:$A$9,'03_lookups'!$B$4:$B$9,"Needs Review")</f>
        <v>Female</v>
      </c>
      <c r="D778">
        <f>VALUE('01_raw_data'!D781)</f>
        <v>52</v>
      </c>
      <c r="E778" s="17">
        <f>IF(OR('01_raw_data'!E781="", LOWER(TRIM('01_raw_data'!E781))="not available"), "Missing", '01_raw_data'!E781)</f>
        <v>27093</v>
      </c>
      <c r="F778" t="str">
        <f t="shared" si="12"/>
        <v>Valid</v>
      </c>
      <c r="G778" t="str">
        <f>_xlfn.XLOOKUP(UPPER(TRIM('01_raw_data'!F781)),'04_departments'!A781:A836,'04_departments'!C781:C836,"Needs Review")</f>
        <v>Needs Review</v>
      </c>
      <c r="H778" t="str">
        <f>_xlfn.XLOOKUP('01_clean_data'!G778, '04_departments'!$C$5:$C$60,'04_departments'!$D$5:$D$60,"Needs Review")</f>
        <v>Needs Review</v>
      </c>
      <c r="I778" t="str">
        <f>PROPER(TRIM('01_raw_data'!H781))</f>
        <v>Backend Engineer</v>
      </c>
      <c r="J778" t="str">
        <f>IFERROR(UPPER('01_raw_data'!I781), "")</f>
        <v>L4</v>
      </c>
      <c r="K778" t="str">
        <f>IFERROR(UPPER('01_raw_data'!J781), "")</f>
        <v>M048</v>
      </c>
      <c r="L778" t="str">
        <f>IFERROR(VLOOKUP(K778,'05_manager_mapping'!$A$5:$B$64,2), "Missing")</f>
        <v>Jack Schmidt</v>
      </c>
      <c r="M778" t="str">
        <f>IFERROR(_xlfn.XLOOKUP('01_raw_data'!L781,'06_location_master'!$B$5:$B$60,'06_location_master'!$C$5:$C$60), "Missing Location")</f>
        <v>Paris</v>
      </c>
      <c r="N778" t="str">
        <f>IFERROR(_xlfn.XLOOKUP(M778,'06_location_master'!$C$5:$C$60,'06_location_master'!$D$5:$D$60), "Missing Country")</f>
        <v>France</v>
      </c>
      <c r="O778" t="str">
        <f>IFERROR(_xlfn.XLOOKUP(M778,'06_location_master'!$C$5:$C$60,'06_location_master'!$E$5:$E$60), "Missing State")</f>
        <v>Ile-de-France</v>
      </c>
      <c r="P778" s="17">
        <f>IFERROR(--'01_raw_data'!O781,"Missing Date")</f>
        <v>43327</v>
      </c>
      <c r="Q778" s="17">
        <f>IF(TRIM('01_raw_data'!P781)="","", IFERROR('01_raw_data'!P781, "check"))</f>
        <v>46017</v>
      </c>
      <c r="R778" t="str">
        <f>IFERROR(IF(OR(UPPER(TRIM('01_raw_data'!Q781))="A",UPPER(TRIM('01_raw_data'!Q781)="ACTVE"),UPPER(TRIM('01_raw_data'!Q781))="ACTIVE"), "Active", IF(OR(UPPER(TRIM('01_raw_data'!Q781)="INACTIVE"),UPPER(TRIM('01_raw_data'!Q781))="INACTVE"),"Inactive",IF(OR(UPPER(TRIM('01_raw_data'!Q781))="EXITED"), "Exited", IF(OR(UPPER(TRIM('01_raw_data'!Q781))="TERMINATED"), "Terminated", IF(OR(UPPER(TRIM('01_raw_data'!Q781))="LEFT"),"Left",IF(OR(UPPER(TRIM('01_raw_data'!Q781))="RESIGNED"),"Resigned")))))),"Check")</f>
        <v>Exited</v>
      </c>
      <c r="S778" s="19">
        <f>IFERROR(IF(VALUE('01_raw_data'!R781)&gt;0,VALUE('01_raw_data'!R781),"Check"),"Check")</f>
        <v>114000</v>
      </c>
      <c r="T778" s="19">
        <f>IFERROR(IF(VALUE('01_raw_data'!S781)&gt;0, VALUE('01_raw_data'!S781), "Check"), "Check")</f>
        <v>5700</v>
      </c>
      <c r="U778">
        <f>IFERROR(VLOOKUP(UPPER(TRIM('01_raw_data'!T781)),'07_performance_master'!$A$5:$B$14,2,FALSE),"Check")</f>
        <v>3</v>
      </c>
      <c r="V778">
        <f>IFERROR(IF(VALUE('01_raw_data'!U781)&gt;0,VALUE('01_raw_data'!U781),"Check"),"Check")</f>
        <v>16</v>
      </c>
      <c r="W778">
        <f>IFERROR(IF(VALUE('01_raw_data'!V781)&gt;=0, VALUE('01_raw_data'!V781), "Check"), "Check")</f>
        <v>19</v>
      </c>
      <c r="X778">
        <f>IFERROR(IF(VALUE('01_raw_data'!W781)&gt;=0, VALUE('01_raw_data'!W781),"Check"), "Check")</f>
        <v>20</v>
      </c>
      <c r="Y778">
        <f>IFERROR(IF(AND(VALUE('01_raw_data'!X781)&gt;=0, VALUE('01_raw_data'!X781)&lt;=100), VALUE('01_raw_data'!X781), "Check"), "Check")</f>
        <v>58</v>
      </c>
      <c r="Z778" t="str">
        <f>IFERROR(IF(OR(UPPER(TRIM('01_raw_data'!Y781))="YES", UPPER(TRIM('01_raw_data'!Y781))="PROMOTED"),"Promoted", IF(OR(UPPER(TRIM('01_raw_data'!Y781))="NO",UPPER(TRIM('01_raw_data'!Y781))="NOT PROMOTED"), "Not Promoted", "Check")),"Check")</f>
        <v>Not Promoted</v>
      </c>
      <c r="AA778" t="str">
        <f>IFERROR(PROPER(TRIM('01_raw_data'!Z781)), "")</f>
        <v>Bachelor'S</v>
      </c>
      <c r="AB778" t="str">
        <f>IFERROR(PROPER(TRIM('01_raw_data'!AA781)),"")</f>
        <v>Linkedin</v>
      </c>
      <c r="AC778" t="str">
        <f>IFERROR(IF(UPPER(TRIM('01_raw_data'!AB781))="HYBRID","Hybrid",IF(OR(UPPER(TRIM('01_raw_data'!AB781))="REMOTE",UPPER(TRIM('01_raw_data'!AB781))="WFH",UPPER(TRIM('01_raw_data'!AB781))="WORK FROM HOME"),"Remote",IF(OR(UPPER(TRIM('01_raw_data'!AB781))="ONSITE",UPPER(TRIM('01_raw_data'!AB781))="ON-SITE",UPPER(TRIM('01_raw_data'!AB781))="OFFICE"),"Office"))),"Check")</f>
        <v>Office</v>
      </c>
      <c r="AD778" t="str">
        <f>IFERROR(VLOOKUP(UPPER(TRIM('01_raw_data'!AC781)),'09_cost_center'!$A$5:$E$19,1,FALSE), "Check")</f>
        <v>EU-CC101</v>
      </c>
      <c r="AE778" t="str">
        <f>IFERROR(IF(OR(UPPER(TRIM('01_raw_data'!AD781))="CONTRACT", UPPER(TRIM('01_raw_data'!AD781))="CONTRACTOR"), "Contract", IF(OR(PROPER(TRIM('01_raw_data'!AD781))="FTE", UPPER(TRIM('01_raw_data'!AD781))="FULL TIME", UPPER(TRIM('01_raw_data'!AD781))="FULL-TIME"), "Full Time", IF(OR(UPPER(TRIM('01_raw_data'!AD781))="INTERN", UPPER(TRIM('01_raw_data'!AD781))="INTERNSHIP"), "Intern", IF(OR(UPPER(TRIM('01_raw_data'!AD781))="PART TIME", UPPER(TRIM('01_raw_data'!AD781))="PART-TIME"), "Part Time")))), "Check")</f>
        <v>Full Time</v>
      </c>
      <c r="AF778">
        <f>IFERROR(IF(AND(VALUE('01_raw_data'!AE781)&gt;=0,VALUE('01_raw_data'!AE781)&lt;=100), VALUE('01_raw_data'!AE781), "Check"), "Check")</f>
        <v>51.3</v>
      </c>
    </row>
    <row r="779" spans="1:32" x14ac:dyDescent="0.2">
      <c r="A779" t="str">
        <f>"E"&amp;TEXT(VALUE(SUBSTITUTE(UPPER(TRIM('01_raw_data'!A782)),"E","")),"0000")</f>
        <v>E0778</v>
      </c>
      <c r="B779" t="str">
        <f>IF('01_raw_data'!B782="", "", PROPER(TRIM('01_raw_data'!B782)))</f>
        <v>Hugo Perez</v>
      </c>
      <c r="C779" t="str">
        <f>_xlfn.XLOOKUP(PROPER(TRIM('01_raw_data'!C782)),'03_lookups'!$A$4:$A$9,'03_lookups'!$B$4:$B$9,"Needs Review")</f>
        <v>Male</v>
      </c>
      <c r="D779">
        <f>VALUE('01_raw_data'!D782)</f>
        <v>48</v>
      </c>
      <c r="E779" s="17">
        <f>IF(OR('01_raw_data'!E782="", LOWER(TRIM('01_raw_data'!E782))="not available"), "Missing", '01_raw_data'!E782)</f>
        <v>28310</v>
      </c>
      <c r="F779" t="str">
        <f t="shared" si="12"/>
        <v>Valid</v>
      </c>
      <c r="G779" t="str">
        <f>_xlfn.XLOOKUP(UPPER(TRIM('01_raw_data'!F782)),'04_departments'!A782:A837,'04_departments'!C782:C837,"Needs Review")</f>
        <v>Needs Review</v>
      </c>
      <c r="H779" t="str">
        <f>_xlfn.XLOOKUP('01_clean_data'!G779, '04_departments'!$C$5:$C$60,'04_departments'!$D$5:$D$60,"Needs Review")</f>
        <v>Needs Review</v>
      </c>
      <c r="I779" t="str">
        <f>PROPER(TRIM('01_raw_data'!H782))</f>
        <v>Product Analyst</v>
      </c>
      <c r="J779" t="str">
        <f>IFERROR(UPPER('01_raw_data'!I782), "")</f>
        <v>L2</v>
      </c>
      <c r="K779" t="str">
        <f>IFERROR(UPPER('01_raw_data'!J782), "")</f>
        <v>M038</v>
      </c>
      <c r="L779" t="str">
        <f>IFERROR(VLOOKUP(K779,'05_manager_mapping'!$A$5:$B$64,2), "Missing")</f>
        <v>Sophia Moreau</v>
      </c>
      <c r="M779" t="str">
        <f>IFERROR(_xlfn.XLOOKUP('01_raw_data'!L782,'06_location_master'!$B$5:$B$60,'06_location_master'!$C$5:$C$60), "Missing Location")</f>
        <v>Madrid</v>
      </c>
      <c r="N779" t="str">
        <f>IFERROR(_xlfn.XLOOKUP(M779,'06_location_master'!$C$5:$C$60,'06_location_master'!$D$5:$D$60), "Missing Country")</f>
        <v>Spain</v>
      </c>
      <c r="O779" t="str">
        <f>IFERROR(_xlfn.XLOOKUP(M779,'06_location_master'!$C$5:$C$60,'06_location_master'!$E$5:$E$60), "Missing State")</f>
        <v>Community of Madrid</v>
      </c>
      <c r="P779" s="17">
        <f>IFERROR(--'01_raw_data'!O782,"Missing Date")</f>
        <v>45958</v>
      </c>
      <c r="Q779" s="17" t="str">
        <f>IF(TRIM('01_raw_data'!P782)="","", IFERROR('01_raw_data'!P782, "check"))</f>
        <v/>
      </c>
      <c r="R779" t="str">
        <f>IFERROR(IF(OR(UPPER(TRIM('01_raw_data'!Q782))="A",UPPER(TRIM('01_raw_data'!Q782)="ACTVE"),UPPER(TRIM('01_raw_data'!Q782))="ACTIVE"), "Active", IF(OR(UPPER(TRIM('01_raw_data'!Q782)="INACTIVE"),UPPER(TRIM('01_raw_data'!Q782))="INACTVE"),"Inactive",IF(OR(UPPER(TRIM('01_raw_data'!Q782))="EXITED"), "Exited", IF(OR(UPPER(TRIM('01_raw_data'!Q782))="TERMINATED"), "Terminated", IF(OR(UPPER(TRIM('01_raw_data'!Q782))="LEFT"),"Left",IF(OR(UPPER(TRIM('01_raw_data'!Q782))="RESIGNED"),"Resigned")))))),"Check")</f>
        <v>Active</v>
      </c>
      <c r="S779" s="19">
        <f>IFERROR(IF(VALUE('01_raw_data'!R782)&gt;0,VALUE('01_raw_data'!R782),"Check"),"Check")</f>
        <v>50000</v>
      </c>
      <c r="T779" s="19">
        <f>IFERROR(IF(VALUE('01_raw_data'!S782)&gt;0, VALUE('01_raw_data'!S782), "Check"), "Check")</f>
        <v>2500</v>
      </c>
      <c r="U779">
        <f>IFERROR(VLOOKUP(UPPER(TRIM('01_raw_data'!T782)),'07_performance_master'!$A$5:$B$14,2,FALSE),"Check")</f>
        <v>3</v>
      </c>
      <c r="V779">
        <f>IFERROR(IF(VALUE('01_raw_data'!U782)&gt;0,VALUE('01_raw_data'!U782),"Check"),"Check")</f>
        <v>2</v>
      </c>
      <c r="W779">
        <f>IFERROR(IF(VALUE('01_raw_data'!V782)&gt;=0, VALUE('01_raw_data'!V782), "Check"), "Check")</f>
        <v>24</v>
      </c>
      <c r="X779">
        <f>IFERROR(IF(VALUE('01_raw_data'!W782)&gt;=0, VALUE('01_raw_data'!W782),"Check"), "Check")</f>
        <v>3</v>
      </c>
      <c r="Y779">
        <f>IFERROR(IF(AND(VALUE('01_raw_data'!X782)&gt;=0, VALUE('01_raw_data'!X782)&lt;=100), VALUE('01_raw_data'!X782), "Check"), "Check")</f>
        <v>72</v>
      </c>
      <c r="Z779" t="str">
        <f>IFERROR(IF(OR(UPPER(TRIM('01_raw_data'!Y782))="YES", UPPER(TRIM('01_raw_data'!Y782))="PROMOTED"),"Promoted", IF(OR(UPPER(TRIM('01_raw_data'!Y782))="NO",UPPER(TRIM('01_raw_data'!Y782))="NOT PROMOTED"), "Not Promoted", "Check")),"Check")</f>
        <v>Not Promoted</v>
      </c>
      <c r="AA779" t="str">
        <f>IFERROR(PROPER(TRIM('01_raw_data'!Z782)), "")</f>
        <v>Bachelor'S</v>
      </c>
      <c r="AB779" t="str">
        <f>IFERROR(PROPER(TRIM('01_raw_data'!AA782)),"")</f>
        <v>Agency</v>
      </c>
      <c r="AC779" t="str">
        <f>IFERROR(IF(UPPER(TRIM('01_raw_data'!AB782))="HYBRID","Hybrid",IF(OR(UPPER(TRIM('01_raw_data'!AB782))="REMOTE",UPPER(TRIM('01_raw_data'!AB782))="WFH",UPPER(TRIM('01_raw_data'!AB782))="WORK FROM HOME"),"Remote",IF(OR(UPPER(TRIM('01_raw_data'!AB782))="ONSITE",UPPER(TRIM('01_raw_data'!AB782))="ON-SITE",UPPER(TRIM('01_raw_data'!AB782))="OFFICE"),"Office"))),"Check")</f>
        <v>Hybrid</v>
      </c>
      <c r="AD779" t="str">
        <f>IFERROR(VLOOKUP(UPPER(TRIM('01_raw_data'!AC782)),'09_cost_center'!$A$5:$E$19,1,FALSE), "Check")</f>
        <v>EU-CC102</v>
      </c>
      <c r="AE779" t="str">
        <f>IFERROR(IF(OR(UPPER(TRIM('01_raw_data'!AD782))="CONTRACT", UPPER(TRIM('01_raw_data'!AD782))="CONTRACTOR"), "Contract", IF(OR(PROPER(TRIM('01_raw_data'!AD782))="FTE", UPPER(TRIM('01_raw_data'!AD782))="FULL TIME", UPPER(TRIM('01_raw_data'!AD782))="FULL-TIME"), "Full Time", IF(OR(UPPER(TRIM('01_raw_data'!AD782))="INTERN", UPPER(TRIM('01_raw_data'!AD782))="INTERNSHIP"), "Intern", IF(OR(UPPER(TRIM('01_raw_data'!AD782))="PART TIME", UPPER(TRIM('01_raw_data'!AD782))="PART-TIME"), "Part Time")))), "Check")</f>
        <v>Contract</v>
      </c>
      <c r="AF779">
        <f>IFERROR(IF(AND(VALUE('01_raw_data'!AE782)&gt;=0,VALUE('01_raw_data'!AE782)&lt;=100), VALUE('01_raw_data'!AE782), "Check"), "Check")</f>
        <v>61.2</v>
      </c>
    </row>
    <row r="780" spans="1:32" x14ac:dyDescent="0.2">
      <c r="A780" t="str">
        <f>"E"&amp;TEXT(VALUE(SUBSTITUTE(UPPER(TRIM('01_raw_data'!A783)),"E","")),"0000")</f>
        <v>E0779</v>
      </c>
      <c r="B780" t="str">
        <f>IF('01_raw_data'!B783="", "", PROPER(TRIM('01_raw_data'!B783)))</f>
        <v>Lotte Oliveira</v>
      </c>
      <c r="C780" t="str">
        <f>_xlfn.XLOOKUP(PROPER(TRIM('01_raw_data'!C783)),'03_lookups'!$A$4:$A$9,'03_lookups'!$B$4:$B$9,"Needs Review")</f>
        <v>Male</v>
      </c>
      <c r="D780">
        <f>VALUE('01_raw_data'!D783)</f>
        <v>38</v>
      </c>
      <c r="E780" s="17">
        <f>IF(OR('01_raw_data'!E783="", LOWER(TRIM('01_raw_data'!E783))="not available"), "Missing", '01_raw_data'!E783)</f>
        <v>32271</v>
      </c>
      <c r="F780" t="str">
        <f t="shared" si="12"/>
        <v>Valid</v>
      </c>
      <c r="G780" t="str">
        <f>_xlfn.XLOOKUP(UPPER(TRIM('01_raw_data'!F783)),'04_departments'!A783:A838,'04_departments'!C783:C838,"Needs Review")</f>
        <v>Needs Review</v>
      </c>
      <c r="H780" t="str">
        <f>_xlfn.XLOOKUP('01_clean_data'!G780, '04_departments'!$C$5:$C$60,'04_departments'!$D$5:$D$60,"Needs Review")</f>
        <v>Needs Review</v>
      </c>
      <c r="I780" t="str">
        <f>PROPER(TRIM('01_raw_data'!H783))</f>
        <v>Operations Analyst</v>
      </c>
      <c r="J780" t="str">
        <f>IFERROR(UPPER('01_raw_data'!I783), "")</f>
        <v>L2</v>
      </c>
      <c r="K780" t="str">
        <f>IFERROR(UPPER('01_raw_data'!J783), "")</f>
        <v>M017</v>
      </c>
      <c r="L780" t="str">
        <f>IFERROR(VLOOKUP(K780,'05_manager_mapping'!$A$5:$B$64,2), "Missing")</f>
        <v>Ines Karlsson</v>
      </c>
      <c r="M780" t="str">
        <f>IFERROR(_xlfn.XLOOKUP('01_raw_data'!L783,'06_location_master'!$B$5:$B$60,'06_location_master'!$C$5:$C$60), "Missing Location")</f>
        <v>Eindhoven</v>
      </c>
      <c r="N780" t="str">
        <f>IFERROR(_xlfn.XLOOKUP(M780,'06_location_master'!$C$5:$C$60,'06_location_master'!$D$5:$D$60), "Missing Country")</f>
        <v>Netherlands</v>
      </c>
      <c r="O780" t="str">
        <f>IFERROR(_xlfn.XLOOKUP(M780,'06_location_master'!$C$5:$C$60,'06_location_master'!$E$5:$E$60), "Missing State")</f>
        <v>North Brabant</v>
      </c>
      <c r="P780" s="17">
        <f>IFERROR(--'01_raw_data'!O783,"Missing Date")</f>
        <v>45041</v>
      </c>
      <c r="Q780" s="17" t="str">
        <f>IF(TRIM('01_raw_data'!P783)="","", IFERROR('01_raw_data'!P783, "check"))</f>
        <v/>
      </c>
      <c r="R780" t="str">
        <f>IFERROR(IF(OR(UPPER(TRIM('01_raw_data'!Q783))="A",UPPER(TRIM('01_raw_data'!Q783)="ACTVE"),UPPER(TRIM('01_raw_data'!Q783))="ACTIVE"), "Active", IF(OR(UPPER(TRIM('01_raw_data'!Q783)="INACTIVE"),UPPER(TRIM('01_raw_data'!Q783))="INACTVE"),"Inactive",IF(OR(UPPER(TRIM('01_raw_data'!Q783))="EXITED"), "Exited", IF(OR(UPPER(TRIM('01_raw_data'!Q783))="TERMINATED"), "Terminated", IF(OR(UPPER(TRIM('01_raw_data'!Q783))="LEFT"),"Left",IF(OR(UPPER(TRIM('01_raw_data'!Q783))="RESIGNED"),"Resigned")))))),"Check")</f>
        <v>Active</v>
      </c>
      <c r="S780" s="19">
        <f>IFERROR(IF(VALUE('01_raw_data'!R783)&gt;0,VALUE('01_raw_data'!R783),"Check"),"Check")</f>
        <v>59000</v>
      </c>
      <c r="T780" s="19">
        <f>IFERROR(IF(VALUE('01_raw_data'!S783)&gt;0, VALUE('01_raw_data'!S783), "Check"), "Check")</f>
        <v>8300</v>
      </c>
      <c r="U780">
        <f>IFERROR(VLOOKUP(UPPER(TRIM('01_raw_data'!T783)),'07_performance_master'!$A$5:$B$14,2,FALSE),"Check")</f>
        <v>5</v>
      </c>
      <c r="V780" t="str">
        <f>IFERROR(IF(VALUE('01_raw_data'!U783)&gt;0,VALUE('01_raw_data'!U783),"Check"),"Check")</f>
        <v>Check</v>
      </c>
      <c r="W780">
        <f>IFERROR(IF(VALUE('01_raw_data'!V783)&gt;=0, VALUE('01_raw_data'!V783), "Check"), "Check")</f>
        <v>24</v>
      </c>
      <c r="X780">
        <f>IFERROR(IF(VALUE('01_raw_data'!W783)&gt;=0, VALUE('01_raw_data'!W783),"Check"), "Check")</f>
        <v>9</v>
      </c>
      <c r="Y780">
        <f>IFERROR(IF(AND(VALUE('01_raw_data'!X783)&gt;=0, VALUE('01_raw_data'!X783)&lt;=100), VALUE('01_raw_data'!X783), "Check"), "Check")</f>
        <v>91</v>
      </c>
      <c r="Z780" t="str">
        <f>IFERROR(IF(OR(UPPER(TRIM('01_raw_data'!Y783))="YES", UPPER(TRIM('01_raw_data'!Y783))="PROMOTED"),"Promoted", IF(OR(UPPER(TRIM('01_raw_data'!Y783))="NO",UPPER(TRIM('01_raw_data'!Y783))="NOT PROMOTED"), "Not Promoted", "Check")),"Check")</f>
        <v>Not Promoted</v>
      </c>
      <c r="AA780" t="str">
        <f>IFERROR(PROPER(TRIM('01_raw_data'!Z783)), "")</f>
        <v>Bachelor'S</v>
      </c>
      <c r="AB780" t="str">
        <f>IFERROR(PROPER(TRIM('01_raw_data'!AA783)),"")</f>
        <v>Linkedin</v>
      </c>
      <c r="AC780" t="str">
        <f>IFERROR(IF(UPPER(TRIM('01_raw_data'!AB783))="HYBRID","Hybrid",IF(OR(UPPER(TRIM('01_raw_data'!AB783))="REMOTE",UPPER(TRIM('01_raw_data'!AB783))="WFH",UPPER(TRIM('01_raw_data'!AB783))="WORK FROM HOME"),"Remote",IF(OR(UPPER(TRIM('01_raw_data'!AB783))="ONSITE",UPPER(TRIM('01_raw_data'!AB783))="ON-SITE",UPPER(TRIM('01_raw_data'!AB783))="OFFICE"),"Office"))),"Check")</f>
        <v>Hybrid</v>
      </c>
      <c r="AD780" t="str">
        <f>IFERROR(VLOOKUP(UPPER(TRIM('01_raw_data'!AC783)),'09_cost_center'!$A$5:$E$19,1,FALSE), "Check")</f>
        <v>EU-CC401</v>
      </c>
      <c r="AE780" t="str">
        <f>IFERROR(IF(OR(UPPER(TRIM('01_raw_data'!AD783))="CONTRACT", UPPER(TRIM('01_raw_data'!AD783))="CONTRACTOR"), "Contract", IF(OR(PROPER(TRIM('01_raw_data'!AD783))="FTE", UPPER(TRIM('01_raw_data'!AD783))="FULL TIME", UPPER(TRIM('01_raw_data'!AD783))="FULL-TIME"), "Full Time", IF(OR(UPPER(TRIM('01_raw_data'!AD783))="INTERN", UPPER(TRIM('01_raw_data'!AD783))="INTERNSHIP"), "Intern", IF(OR(UPPER(TRIM('01_raw_data'!AD783))="PART TIME", UPPER(TRIM('01_raw_data'!AD783))="PART-TIME"), "Part Time")))), "Check")</f>
        <v>Full Time</v>
      </c>
      <c r="AF780">
        <f>IFERROR(IF(AND(VALUE('01_raw_data'!AE783)&gt;=0,VALUE('01_raw_data'!AE783)&lt;=100), VALUE('01_raw_data'!AE783), "Check"), "Check")</f>
        <v>88.1</v>
      </c>
    </row>
    <row r="781" spans="1:32" x14ac:dyDescent="0.2">
      <c r="A781" t="str">
        <f>"E"&amp;TEXT(VALUE(SUBSTITUTE(UPPER(TRIM('01_raw_data'!A784)),"E","")),"0000")</f>
        <v>E0780</v>
      </c>
      <c r="B781" t="str">
        <f>IF('01_raw_data'!B784="", "", PROPER(TRIM('01_raw_data'!B784)))</f>
        <v>Axel Bernard</v>
      </c>
      <c r="C781" t="str">
        <f>_xlfn.XLOOKUP(PROPER(TRIM('01_raw_data'!C784)),'03_lookups'!$A$4:$A$9,'03_lookups'!$B$4:$B$9,"Needs Review")</f>
        <v>Male</v>
      </c>
      <c r="D781">
        <f>VALUE('01_raw_data'!D784)</f>
        <v>25</v>
      </c>
      <c r="E781" s="17">
        <f>IF(OR('01_raw_data'!E784="", LOWER(TRIM('01_raw_data'!E784))="not available"), "Missing", '01_raw_data'!E784)</f>
        <v>36753</v>
      </c>
      <c r="F781" t="str">
        <f t="shared" si="12"/>
        <v>Valid</v>
      </c>
      <c r="G781" t="str">
        <f>_xlfn.XLOOKUP(UPPER(TRIM('01_raw_data'!F784)),'04_departments'!A784:A839,'04_departments'!C784:C839,"Needs Review")</f>
        <v>Needs Review</v>
      </c>
      <c r="H781" t="str">
        <f>_xlfn.XLOOKUP('01_clean_data'!G781, '04_departments'!$C$5:$C$60,'04_departments'!$D$5:$D$60,"Needs Review")</f>
        <v>Needs Review</v>
      </c>
      <c r="I781" t="str">
        <f>PROPER(TRIM('01_raw_data'!H784))</f>
        <v>Regional Sales Manager</v>
      </c>
      <c r="J781" t="str">
        <f>IFERROR(UPPER('01_raw_data'!I784), "")</f>
        <v xml:space="preserve"> L3 </v>
      </c>
      <c r="K781" t="str">
        <f>IFERROR(UPPER('01_raw_data'!J784), "")</f>
        <v>M026</v>
      </c>
      <c r="L781" t="str">
        <f>IFERROR(VLOOKUP(K781,'05_manager_mapping'!$A$5:$B$64,2), "Missing")</f>
        <v>Sergio Rodrigues</v>
      </c>
      <c r="M781" t="str">
        <f>IFERROR(_xlfn.XLOOKUP('01_raw_data'!L784,'06_location_master'!$B$5:$B$60,'06_location_master'!$C$5:$C$60), "Missing Location")</f>
        <v>Gothenburg</v>
      </c>
      <c r="N781" t="str">
        <f>IFERROR(_xlfn.XLOOKUP(M781,'06_location_master'!$C$5:$C$60,'06_location_master'!$D$5:$D$60), "Missing Country")</f>
        <v>Sweden</v>
      </c>
      <c r="O781" t="str">
        <f>IFERROR(_xlfn.XLOOKUP(M781,'06_location_master'!$C$5:$C$60,'06_location_master'!$E$5:$E$60), "Missing State")</f>
        <v>Vastra Gotaland</v>
      </c>
      <c r="P781" s="17">
        <f>IFERROR(--'01_raw_data'!O784,"Missing Date")</f>
        <v>43760</v>
      </c>
      <c r="Q781" s="17" t="str">
        <f>IF(TRIM('01_raw_data'!P784)="","", IFERROR('01_raw_data'!P784, "check"))</f>
        <v/>
      </c>
      <c r="R781" t="str">
        <f>IFERROR(IF(OR(UPPER(TRIM('01_raw_data'!Q784))="A",UPPER(TRIM('01_raw_data'!Q784)="ACTVE"),UPPER(TRIM('01_raw_data'!Q784))="ACTIVE"), "Active", IF(OR(UPPER(TRIM('01_raw_data'!Q784)="INACTIVE"),UPPER(TRIM('01_raw_data'!Q784))="INACTVE"),"Inactive",IF(OR(UPPER(TRIM('01_raw_data'!Q784))="EXITED"), "Exited", IF(OR(UPPER(TRIM('01_raw_data'!Q784))="TERMINATED"), "Terminated", IF(OR(UPPER(TRIM('01_raw_data'!Q784))="LEFT"),"Left",IF(OR(UPPER(TRIM('01_raw_data'!Q784))="RESIGNED"),"Resigned")))))),"Check")</f>
        <v>Active</v>
      </c>
      <c r="S781" s="19">
        <f>IFERROR(IF(VALUE('01_raw_data'!R784)&gt;0,VALUE('01_raw_data'!R784),"Check"),"Check")</f>
        <v>77000</v>
      </c>
      <c r="T781" s="19">
        <f>IFERROR(IF(VALUE('01_raw_data'!S784)&gt;0, VALUE('01_raw_data'!S784), "Check"), "Check")</f>
        <v>6900</v>
      </c>
      <c r="U781">
        <f>IFERROR(VLOOKUP(UPPER(TRIM('01_raw_data'!T784)),'07_performance_master'!$A$5:$B$14,2,FALSE),"Check")</f>
        <v>4</v>
      </c>
      <c r="V781" t="str">
        <f>IFERROR(IF(VALUE('01_raw_data'!U784)&gt;0,VALUE('01_raw_data'!U784),"Check"),"Check")</f>
        <v>Check</v>
      </c>
      <c r="W781">
        <f>IFERROR(IF(VALUE('01_raw_data'!V784)&gt;=0, VALUE('01_raw_data'!V784), "Check"), "Check")</f>
        <v>6</v>
      </c>
      <c r="X781">
        <f>IFERROR(IF(VALUE('01_raw_data'!W784)&gt;=0, VALUE('01_raw_data'!W784),"Check"), "Check")</f>
        <v>16</v>
      </c>
      <c r="Y781">
        <f>IFERROR(IF(AND(VALUE('01_raw_data'!X784)&gt;=0, VALUE('01_raw_data'!X784)&lt;=100), VALUE('01_raw_data'!X784), "Check"), "Check")</f>
        <v>73</v>
      </c>
      <c r="Z781" t="str">
        <f>IFERROR(IF(OR(UPPER(TRIM('01_raw_data'!Y784))="YES", UPPER(TRIM('01_raw_data'!Y784))="PROMOTED"),"Promoted", IF(OR(UPPER(TRIM('01_raw_data'!Y784))="NO",UPPER(TRIM('01_raw_data'!Y784))="NOT PROMOTED"), "Not Promoted", "Check")),"Check")</f>
        <v>Not Promoted</v>
      </c>
      <c r="AA781" t="str">
        <f>IFERROR(PROPER(TRIM('01_raw_data'!Z784)), "")</f>
        <v>Phd</v>
      </c>
      <c r="AB781" t="str">
        <f>IFERROR(PROPER(TRIM('01_raw_data'!AA784)),"")</f>
        <v>European Job Board</v>
      </c>
      <c r="AC781" t="str">
        <f>IFERROR(IF(UPPER(TRIM('01_raw_data'!AB784))="HYBRID","Hybrid",IF(OR(UPPER(TRIM('01_raw_data'!AB784))="REMOTE",UPPER(TRIM('01_raw_data'!AB784))="WFH",UPPER(TRIM('01_raw_data'!AB784))="WORK FROM HOME"),"Remote",IF(OR(UPPER(TRIM('01_raw_data'!AB784))="ONSITE",UPPER(TRIM('01_raw_data'!AB784))="ON-SITE",UPPER(TRIM('01_raw_data'!AB784))="OFFICE"),"Office"))),"Check")</f>
        <v>Office</v>
      </c>
      <c r="AD781" t="str">
        <f>IFERROR(VLOOKUP(UPPER(TRIM('01_raw_data'!AC784)),'09_cost_center'!$A$5:$E$19,1,FALSE), "Check")</f>
        <v>EU-CC201</v>
      </c>
      <c r="AE781" t="str">
        <f>IFERROR(IF(OR(UPPER(TRIM('01_raw_data'!AD784))="CONTRACT", UPPER(TRIM('01_raw_data'!AD784))="CONTRACTOR"), "Contract", IF(OR(PROPER(TRIM('01_raw_data'!AD784))="FTE", UPPER(TRIM('01_raw_data'!AD784))="FULL TIME", UPPER(TRIM('01_raw_data'!AD784))="FULL-TIME"), "Full Time", IF(OR(UPPER(TRIM('01_raw_data'!AD784))="INTERN", UPPER(TRIM('01_raw_data'!AD784))="INTERNSHIP"), "Intern", IF(OR(UPPER(TRIM('01_raw_data'!AD784))="PART TIME", UPPER(TRIM('01_raw_data'!AD784))="PART-TIME"), "Part Time")))), "Check")</f>
        <v>Full Time</v>
      </c>
      <c r="AF781">
        <f>IFERROR(IF(AND(VALUE('01_raw_data'!AE784)&gt;=0,VALUE('01_raw_data'!AE784)&lt;=100), VALUE('01_raw_data'!AE784), "Check"), "Check")</f>
        <v>63.5</v>
      </c>
    </row>
    <row r="782" spans="1:32" x14ac:dyDescent="0.2">
      <c r="A782" t="str">
        <f>"E"&amp;TEXT(VALUE(SUBSTITUTE(UPPER(TRIM('01_raw_data'!A785)),"E","")),"0000")</f>
        <v>E0781</v>
      </c>
      <c r="B782" t="str">
        <f>IF('01_raw_data'!B785="", "", PROPER(TRIM('01_raw_data'!B785)))</f>
        <v>Noah Rodriguez</v>
      </c>
      <c r="C782" t="str">
        <f>_xlfn.XLOOKUP(PROPER(TRIM('01_raw_data'!C785)),'03_lookups'!$A$4:$A$9,'03_lookups'!$B$4:$B$9,"Needs Review")</f>
        <v>Female</v>
      </c>
      <c r="D782">
        <f>VALUE('01_raw_data'!D785)</f>
        <v>52</v>
      </c>
      <c r="E782" s="17">
        <f>IF(OR('01_raw_data'!E785="", LOWER(TRIM('01_raw_data'!E785))="not available"), "Missing", '01_raw_data'!E785)</f>
        <v>27027</v>
      </c>
      <c r="F782" t="str">
        <f t="shared" si="12"/>
        <v>Valid</v>
      </c>
      <c r="G782" t="str">
        <f>_xlfn.XLOOKUP(UPPER(TRIM('01_raw_data'!F785)),'04_departments'!A785:A840,'04_departments'!C785:C840,"Needs Review")</f>
        <v>Needs Review</v>
      </c>
      <c r="H782" t="str">
        <f>_xlfn.XLOOKUP('01_clean_data'!G782, '04_departments'!$C$5:$C$60,'04_departments'!$D$5:$D$60,"Needs Review")</f>
        <v>Needs Review</v>
      </c>
      <c r="I782" t="str">
        <f>PROPER(TRIM('01_raw_data'!H785))</f>
        <v>Analytics Engineer</v>
      </c>
      <c r="J782" t="str">
        <f>IFERROR(UPPER('01_raw_data'!I785), "")</f>
        <v>L5</v>
      </c>
      <c r="K782" t="str">
        <f>IFERROR(UPPER('01_raw_data'!J785), "")</f>
        <v>M020</v>
      </c>
      <c r="L782" t="str">
        <f>IFERROR(VLOOKUP(K782,'05_manager_mapping'!$A$5:$B$64,2), "Missing")</f>
        <v>Alessandro Lewandowski</v>
      </c>
      <c r="M782" t="str">
        <f>IFERROR(_xlfn.XLOOKUP('01_raw_data'!L785,'06_location_master'!$B$5:$B$60,'06_location_master'!$C$5:$C$60), "Missing Location")</f>
        <v>Munich</v>
      </c>
      <c r="N782" t="str">
        <f>IFERROR(_xlfn.XLOOKUP(M782,'06_location_master'!$C$5:$C$60,'06_location_master'!$D$5:$D$60), "Missing Country")</f>
        <v>Germany</v>
      </c>
      <c r="O782" t="str">
        <f>IFERROR(_xlfn.XLOOKUP(M782,'06_location_master'!$C$5:$C$60,'06_location_master'!$E$5:$E$60), "Missing State")</f>
        <v>Bavaria</v>
      </c>
      <c r="P782" s="17">
        <f>IFERROR(--'01_raw_data'!O785,"Missing Date")</f>
        <v>45119</v>
      </c>
      <c r="Q782" s="17" t="str">
        <f>IF(TRIM('01_raw_data'!P785)="","", IFERROR('01_raw_data'!P785, "check"))</f>
        <v/>
      </c>
      <c r="R782" t="str">
        <f>IFERROR(IF(OR(UPPER(TRIM('01_raw_data'!Q785))="A",UPPER(TRIM('01_raw_data'!Q785)="ACTVE"),UPPER(TRIM('01_raw_data'!Q785))="ACTIVE"), "Active", IF(OR(UPPER(TRIM('01_raw_data'!Q785)="INACTIVE"),UPPER(TRIM('01_raw_data'!Q785))="INACTVE"),"Inactive",IF(OR(UPPER(TRIM('01_raw_data'!Q785))="EXITED"), "Exited", IF(OR(UPPER(TRIM('01_raw_data'!Q785))="TERMINATED"), "Terminated", IF(OR(UPPER(TRIM('01_raw_data'!Q785))="LEFT"),"Left",IF(OR(UPPER(TRIM('01_raw_data'!Q785))="RESIGNED"),"Resigned")))))),"Check")</f>
        <v>Active</v>
      </c>
      <c r="S782" s="19">
        <f>IFERROR(IF(VALUE('01_raw_data'!R785)&gt;0,VALUE('01_raw_data'!R785),"Check"),"Check")</f>
        <v>164000</v>
      </c>
      <c r="T782" s="19">
        <f>IFERROR(IF(VALUE('01_raw_data'!S785)&gt;0, VALUE('01_raw_data'!S785), "Check"), "Check")</f>
        <v>4900</v>
      </c>
      <c r="U782">
        <f>IFERROR(VLOOKUP(UPPER(TRIM('01_raw_data'!T785)),'07_performance_master'!$A$5:$B$14,2,FALSE),"Check")</f>
        <v>2</v>
      </c>
      <c r="V782">
        <f>IFERROR(IF(VALUE('01_raw_data'!U785)&gt;0,VALUE('01_raw_data'!U785),"Check"),"Check")</f>
        <v>24</v>
      </c>
      <c r="W782">
        <f>IFERROR(IF(VALUE('01_raw_data'!V785)&gt;=0, VALUE('01_raw_data'!V785), "Check"), "Check")</f>
        <v>13</v>
      </c>
      <c r="X782">
        <f>IFERROR(IF(VALUE('01_raw_data'!W785)&gt;=0, VALUE('01_raw_data'!W785),"Check"), "Check")</f>
        <v>19</v>
      </c>
      <c r="Y782">
        <f>IFERROR(IF(AND(VALUE('01_raw_data'!X785)&gt;=0, VALUE('01_raw_data'!X785)&lt;=100), VALUE('01_raw_data'!X785), "Check"), "Check")</f>
        <v>57</v>
      </c>
      <c r="Z782" t="str">
        <f>IFERROR(IF(OR(UPPER(TRIM('01_raw_data'!Y785))="YES", UPPER(TRIM('01_raw_data'!Y785))="PROMOTED"),"Promoted", IF(OR(UPPER(TRIM('01_raw_data'!Y785))="NO",UPPER(TRIM('01_raw_data'!Y785))="NOT PROMOTED"), "Not Promoted", "Check")),"Check")</f>
        <v>Not Promoted</v>
      </c>
      <c r="AA782" t="str">
        <f>IFERROR(PROPER(TRIM('01_raw_data'!Z785)), "")</f>
        <v>Bachelor'S</v>
      </c>
      <c r="AB782" t="str">
        <f>IFERROR(PROPER(TRIM('01_raw_data'!AA785)),"")</f>
        <v>Internal Transfer</v>
      </c>
      <c r="AC782" t="str">
        <f>IFERROR(IF(UPPER(TRIM('01_raw_data'!AB785))="HYBRID","Hybrid",IF(OR(UPPER(TRIM('01_raw_data'!AB785))="REMOTE",UPPER(TRIM('01_raw_data'!AB785))="WFH",UPPER(TRIM('01_raw_data'!AB785))="WORK FROM HOME"),"Remote",IF(OR(UPPER(TRIM('01_raw_data'!AB785))="ONSITE",UPPER(TRIM('01_raw_data'!AB785))="ON-SITE",UPPER(TRIM('01_raw_data'!AB785))="OFFICE"),"Office"))),"Check")</f>
        <v>Hybrid</v>
      </c>
      <c r="AD782" t="str">
        <f>IFERROR(VLOOKUP(UPPER(TRIM('01_raw_data'!AC785)),'09_cost_center'!$A$5:$E$19,1,FALSE), "Check")</f>
        <v>EU-CC103</v>
      </c>
      <c r="AE782" t="str">
        <f>IFERROR(IF(OR(UPPER(TRIM('01_raw_data'!AD785))="CONTRACT", UPPER(TRIM('01_raw_data'!AD785))="CONTRACTOR"), "Contract", IF(OR(PROPER(TRIM('01_raw_data'!AD785))="FTE", UPPER(TRIM('01_raw_data'!AD785))="FULL TIME", UPPER(TRIM('01_raw_data'!AD785))="FULL-TIME"), "Full Time", IF(OR(UPPER(TRIM('01_raw_data'!AD785))="INTERN", UPPER(TRIM('01_raw_data'!AD785))="INTERNSHIP"), "Intern", IF(OR(UPPER(TRIM('01_raw_data'!AD785))="PART TIME", UPPER(TRIM('01_raw_data'!AD785))="PART-TIME"), "Part Time")))), "Check")</f>
        <v>Full Time</v>
      </c>
      <c r="AF782">
        <f>IFERROR(IF(AND(VALUE('01_raw_data'!AE785)&gt;=0,VALUE('01_raw_data'!AE785)&lt;=100), VALUE('01_raw_data'!AE785), "Check"), "Check")</f>
        <v>44.5</v>
      </c>
    </row>
    <row r="783" spans="1:32" x14ac:dyDescent="0.2">
      <c r="A783" t="str">
        <f>"E"&amp;TEXT(VALUE(SUBSTITUTE(UPPER(TRIM('01_raw_data'!A786)),"E","")),"0000")</f>
        <v>E0782</v>
      </c>
      <c r="B783" t="str">
        <f>IF('01_raw_data'!B786="", "", PROPER(TRIM('01_raw_data'!B786)))</f>
        <v>Linnea Leroy</v>
      </c>
      <c r="C783" t="str">
        <f>_xlfn.XLOOKUP(PROPER(TRIM('01_raw_data'!C786)),'03_lookups'!$A$4:$A$9,'03_lookups'!$B$4:$B$9,"Needs Review")</f>
        <v>Female</v>
      </c>
      <c r="D783">
        <f>VALUE('01_raw_data'!D786)</f>
        <v>23</v>
      </c>
      <c r="E783" s="17">
        <f>IF(OR('01_raw_data'!E786="", LOWER(TRIM('01_raw_data'!E786))="not available"), "Missing", '01_raw_data'!E786)</f>
        <v>37714</v>
      </c>
      <c r="F783" t="str">
        <f t="shared" si="12"/>
        <v>Valid</v>
      </c>
      <c r="G783" t="str">
        <f>_xlfn.XLOOKUP(UPPER(TRIM('01_raw_data'!F786)),'04_departments'!A786:A841,'04_departments'!C786:C841,"Needs Review")</f>
        <v>Needs Review</v>
      </c>
      <c r="H783" t="str">
        <f>_xlfn.XLOOKUP('01_clean_data'!G783, '04_departments'!$C$5:$C$60,'04_departments'!$D$5:$D$60,"Needs Review")</f>
        <v>Needs Review</v>
      </c>
      <c r="I783" t="str">
        <f>PROPER(TRIM('01_raw_data'!H786))</f>
        <v>Compliance Analyst</v>
      </c>
      <c r="J783" t="str">
        <f>IFERROR(UPPER('01_raw_data'!I786), "")</f>
        <v>L5</v>
      </c>
      <c r="K783" t="str">
        <f>IFERROR(UPPER('01_raw_data'!J786), "")</f>
        <v>M012</v>
      </c>
      <c r="L783" t="str">
        <f>IFERROR(VLOOKUP(K783,'05_manager_mapping'!$A$5:$B$64,2), "Missing")</f>
        <v>Zofia Petit</v>
      </c>
      <c r="M783" t="str">
        <f>IFERROR(_xlfn.XLOOKUP('01_raw_data'!L786,'06_location_master'!$B$5:$B$60,'06_location_master'!$C$5:$C$60), "Missing Location")</f>
        <v>Krakow</v>
      </c>
      <c r="N783" t="str">
        <f>IFERROR(_xlfn.XLOOKUP(M783,'06_location_master'!$C$5:$C$60,'06_location_master'!$D$5:$D$60), "Missing Country")</f>
        <v>Poland</v>
      </c>
      <c r="O783" t="str">
        <f>IFERROR(_xlfn.XLOOKUP(M783,'06_location_master'!$C$5:$C$60,'06_location_master'!$E$5:$E$60), "Missing State")</f>
        <v>Lesser Poland</v>
      </c>
      <c r="P783" s="17">
        <f>IFERROR(--'01_raw_data'!O786,"Missing Date")</f>
        <v>43688</v>
      </c>
      <c r="Q783" s="17" t="str">
        <f>IF(TRIM('01_raw_data'!P786)="","", IFERROR('01_raw_data'!P786, "check"))</f>
        <v/>
      </c>
      <c r="R783" t="str">
        <f>IFERROR(IF(OR(UPPER(TRIM('01_raw_data'!Q786))="A",UPPER(TRIM('01_raw_data'!Q786)="ACTVE"),UPPER(TRIM('01_raw_data'!Q786))="ACTIVE"), "Active", IF(OR(UPPER(TRIM('01_raw_data'!Q786)="INACTIVE"),UPPER(TRIM('01_raw_data'!Q786))="INACTVE"),"Inactive",IF(OR(UPPER(TRIM('01_raw_data'!Q786))="EXITED"), "Exited", IF(OR(UPPER(TRIM('01_raw_data'!Q786))="TERMINATED"), "Terminated", IF(OR(UPPER(TRIM('01_raw_data'!Q786))="LEFT"),"Left",IF(OR(UPPER(TRIM('01_raw_data'!Q786))="RESIGNED"),"Resigned")))))),"Check")</f>
        <v>Active</v>
      </c>
      <c r="S783" s="19">
        <f>IFERROR(IF(VALUE('01_raw_data'!R786)&gt;0,VALUE('01_raw_data'!R786),"Check"),"Check")</f>
        <v>105000</v>
      </c>
      <c r="T783" s="19">
        <f>IFERROR(IF(VALUE('01_raw_data'!S786)&gt;0, VALUE('01_raw_data'!S786), "Check"), "Check")</f>
        <v>6300</v>
      </c>
      <c r="U783">
        <f>IFERROR(VLOOKUP(UPPER(TRIM('01_raw_data'!T786)),'07_performance_master'!$A$5:$B$14,2,FALSE),"Check")</f>
        <v>3</v>
      </c>
      <c r="V783">
        <f>IFERROR(IF(VALUE('01_raw_data'!U786)&gt;0,VALUE('01_raw_data'!U786),"Check"),"Check")</f>
        <v>17</v>
      </c>
      <c r="W783">
        <f>IFERROR(IF(VALUE('01_raw_data'!V786)&gt;=0, VALUE('01_raw_data'!V786), "Check"), "Check")</f>
        <v>12</v>
      </c>
      <c r="X783">
        <f>IFERROR(IF(VALUE('01_raw_data'!W786)&gt;=0, VALUE('01_raw_data'!W786),"Check"), "Check")</f>
        <v>0</v>
      </c>
      <c r="Y783">
        <f>IFERROR(IF(AND(VALUE('01_raw_data'!X786)&gt;=0, VALUE('01_raw_data'!X786)&lt;=100), VALUE('01_raw_data'!X786), "Check"), "Check")</f>
        <v>57</v>
      </c>
      <c r="Z783" t="str">
        <f>IFERROR(IF(OR(UPPER(TRIM('01_raw_data'!Y786))="YES", UPPER(TRIM('01_raw_data'!Y786))="PROMOTED"),"Promoted", IF(OR(UPPER(TRIM('01_raw_data'!Y786))="NO",UPPER(TRIM('01_raw_data'!Y786))="NOT PROMOTED"), "Not Promoted", "Check")),"Check")</f>
        <v>Not Promoted</v>
      </c>
      <c r="AA783" t="str">
        <f>IFERROR(PROPER(TRIM('01_raw_data'!Z786)), "")</f>
        <v>Master'S</v>
      </c>
      <c r="AB783" t="str">
        <f>IFERROR(PROPER(TRIM('01_raw_data'!AA786)),"")</f>
        <v>Linkedin</v>
      </c>
      <c r="AC783" t="str">
        <f>IFERROR(IF(UPPER(TRIM('01_raw_data'!AB786))="HYBRID","Hybrid",IF(OR(UPPER(TRIM('01_raw_data'!AB786))="REMOTE",UPPER(TRIM('01_raw_data'!AB786))="WFH",UPPER(TRIM('01_raw_data'!AB786))="WORK FROM HOME"),"Remote",IF(OR(UPPER(TRIM('01_raw_data'!AB786))="ONSITE",UPPER(TRIM('01_raw_data'!AB786))="ON-SITE",UPPER(TRIM('01_raw_data'!AB786))="OFFICE"),"Office"))),"Check")</f>
        <v>Hybrid</v>
      </c>
      <c r="AD783" t="str">
        <f>IFERROR(VLOOKUP(UPPER(TRIM('01_raw_data'!AC786)),'09_cost_center'!$A$5:$E$19,1,FALSE), "Check")</f>
        <v>EU-CC502</v>
      </c>
      <c r="AE783" t="str">
        <f>IFERROR(IF(OR(UPPER(TRIM('01_raw_data'!AD786))="CONTRACT", UPPER(TRIM('01_raw_data'!AD786))="CONTRACTOR"), "Contract", IF(OR(PROPER(TRIM('01_raw_data'!AD786))="FTE", UPPER(TRIM('01_raw_data'!AD786))="FULL TIME", UPPER(TRIM('01_raw_data'!AD786))="FULL-TIME"), "Full Time", IF(OR(UPPER(TRIM('01_raw_data'!AD786))="INTERN", UPPER(TRIM('01_raw_data'!AD786))="INTERNSHIP"), "Intern", IF(OR(UPPER(TRIM('01_raw_data'!AD786))="PART TIME", UPPER(TRIM('01_raw_data'!AD786))="PART-TIME"), "Part Time")))), "Check")</f>
        <v>Full Time</v>
      </c>
      <c r="AF783">
        <f>IFERROR(IF(AND(VALUE('01_raw_data'!AE786)&gt;=0,VALUE('01_raw_data'!AE786)&lt;=100), VALUE('01_raw_data'!AE786), "Check"), "Check")</f>
        <v>61.2</v>
      </c>
    </row>
    <row r="784" spans="1:32" x14ac:dyDescent="0.2">
      <c r="A784" t="str">
        <f>"E"&amp;TEXT(VALUE(SUBSTITUTE(UPPER(TRIM('01_raw_data'!A787)),"E","")),"0000")</f>
        <v>E0783</v>
      </c>
      <c r="B784" t="str">
        <f>IF('01_raw_data'!B787="", "", PROPER(TRIM('01_raw_data'!B787)))</f>
        <v>Lukas Nilsson</v>
      </c>
      <c r="C784" t="str">
        <f>_xlfn.XLOOKUP(PROPER(TRIM('01_raw_data'!C787)),'03_lookups'!$A$4:$A$9,'03_lookups'!$B$4:$B$9,"Needs Review")</f>
        <v>Female</v>
      </c>
      <c r="D784">
        <f>VALUE('01_raw_data'!D787)</f>
        <v>26</v>
      </c>
      <c r="E784" s="17">
        <f>IF(OR('01_raw_data'!E787="", LOWER(TRIM('01_raw_data'!E787))="not available"), "Missing", '01_raw_data'!E787)</f>
        <v>36558</v>
      </c>
      <c r="F784" t="str">
        <f t="shared" si="12"/>
        <v>Valid</v>
      </c>
      <c r="G784" t="str">
        <f>_xlfn.XLOOKUP(UPPER(TRIM('01_raw_data'!F787)),'04_departments'!A787:A842,'04_departments'!C787:C842,"Needs Review")</f>
        <v>Needs Review</v>
      </c>
      <c r="H784" t="str">
        <f>_xlfn.XLOOKUP('01_clean_data'!G784, '04_departments'!$C$5:$C$60,'04_departments'!$D$5:$D$60,"Needs Review")</f>
        <v>Needs Review</v>
      </c>
      <c r="I784" t="str">
        <f>PROPER(TRIM('01_raw_data'!H787))</f>
        <v>Talent Acquisition Specialist</v>
      </c>
      <c r="J784" t="str">
        <f>IFERROR(UPPER('01_raw_data'!I787), "")</f>
        <v>L3</v>
      </c>
      <c r="K784" t="str">
        <f>IFERROR(UPPER('01_raw_data'!J787), "")</f>
        <v>M052</v>
      </c>
      <c r="L784" t="str">
        <f>IFERROR(VLOOKUP(K784,'05_manager_mapping'!$A$5:$B$64,2), "Missing")</f>
        <v>Hugo Schulz</v>
      </c>
      <c r="M784" t="str">
        <f>IFERROR(_xlfn.XLOOKUP('01_raw_data'!L787,'06_location_master'!$B$5:$B$60,'06_location_master'!$C$5:$C$60), "Missing Location")</f>
        <v>Stockholm</v>
      </c>
      <c r="N784" t="str">
        <f>IFERROR(_xlfn.XLOOKUP(M784,'06_location_master'!$C$5:$C$60,'06_location_master'!$D$5:$D$60), "Missing Country")</f>
        <v>Sweden</v>
      </c>
      <c r="O784" t="str">
        <f>IFERROR(_xlfn.XLOOKUP(M784,'06_location_master'!$C$5:$C$60,'06_location_master'!$E$5:$E$60), "Missing State")</f>
        <v>Stockholm County</v>
      </c>
      <c r="P784" s="17">
        <f>IFERROR(--'01_raw_data'!O787,"Missing Date")</f>
        <v>44289</v>
      </c>
      <c r="Q784" s="17">
        <f>IF(TRIM('01_raw_data'!P787)="","", IFERROR('01_raw_data'!P787, "check"))</f>
        <v>45489</v>
      </c>
      <c r="R784" t="str">
        <f>IFERROR(IF(OR(UPPER(TRIM('01_raw_data'!Q787))="A",UPPER(TRIM('01_raw_data'!Q787)="ACTVE"),UPPER(TRIM('01_raw_data'!Q787))="ACTIVE"), "Active", IF(OR(UPPER(TRIM('01_raw_data'!Q787)="INACTIVE"),UPPER(TRIM('01_raw_data'!Q787))="INACTVE"),"Inactive",IF(OR(UPPER(TRIM('01_raw_data'!Q787))="EXITED"), "Exited", IF(OR(UPPER(TRIM('01_raw_data'!Q787))="TERMINATED"), "Terminated", IF(OR(UPPER(TRIM('01_raw_data'!Q787))="LEFT"),"Left",IF(OR(UPPER(TRIM('01_raw_data'!Q787))="RESIGNED"),"Resigned")))))),"Check")</f>
        <v>Exited</v>
      </c>
      <c r="S784" s="19">
        <f>IFERROR(IF(VALUE('01_raw_data'!R787)&gt;0,VALUE('01_raw_data'!R787),"Check"),"Check")</f>
        <v>84000</v>
      </c>
      <c r="T784" s="19">
        <f>IFERROR(IF(VALUE('01_raw_data'!S787)&gt;0, VALUE('01_raw_data'!S787), "Check"), "Check")</f>
        <v>4200</v>
      </c>
      <c r="U784" t="str">
        <f>IFERROR(VLOOKUP(UPPER(TRIM('01_raw_data'!T787)),'07_performance_master'!$A$5:$B$14,2,FALSE),"Check")</f>
        <v>Check</v>
      </c>
      <c r="V784">
        <f>IFERROR(IF(VALUE('01_raw_data'!U787)&gt;0,VALUE('01_raw_data'!U787),"Check"),"Check")</f>
        <v>28</v>
      </c>
      <c r="W784">
        <f>IFERROR(IF(VALUE('01_raw_data'!V787)&gt;=0, VALUE('01_raw_data'!V787), "Check"), "Check")</f>
        <v>21</v>
      </c>
      <c r="X784">
        <f>IFERROR(IF(VALUE('01_raw_data'!W787)&gt;=0, VALUE('01_raw_data'!W787),"Check"), "Check")</f>
        <v>25</v>
      </c>
      <c r="Y784">
        <f>IFERROR(IF(AND(VALUE('01_raw_data'!X787)&gt;=0, VALUE('01_raw_data'!X787)&lt;=100), VALUE('01_raw_data'!X787), "Check"), "Check")</f>
        <v>46</v>
      </c>
      <c r="Z784" t="str">
        <f>IFERROR(IF(OR(UPPER(TRIM('01_raw_data'!Y787))="YES", UPPER(TRIM('01_raw_data'!Y787))="PROMOTED"),"Promoted", IF(OR(UPPER(TRIM('01_raw_data'!Y787))="NO",UPPER(TRIM('01_raw_data'!Y787))="NOT PROMOTED"), "Not Promoted", "Check")),"Check")</f>
        <v>Not Promoted</v>
      </c>
      <c r="AA784" t="str">
        <f>IFERROR(PROPER(TRIM('01_raw_data'!Z787)), "")</f>
        <v>High School</v>
      </c>
      <c r="AB784" t="str">
        <f>IFERROR(PROPER(TRIM('01_raw_data'!AA787)),"")</f>
        <v>University Hiring</v>
      </c>
      <c r="AC784" t="str">
        <f>IFERROR(IF(UPPER(TRIM('01_raw_data'!AB787))="HYBRID","Hybrid",IF(OR(UPPER(TRIM('01_raw_data'!AB787))="REMOTE",UPPER(TRIM('01_raw_data'!AB787))="WFH",UPPER(TRIM('01_raw_data'!AB787))="WORK FROM HOME"),"Remote",IF(OR(UPPER(TRIM('01_raw_data'!AB787))="ONSITE",UPPER(TRIM('01_raw_data'!AB787))="ON-SITE",UPPER(TRIM('01_raw_data'!AB787))="OFFICE"),"Office"))),"Check")</f>
        <v>Office</v>
      </c>
      <c r="AD784" t="str">
        <f>IFERROR(VLOOKUP(UPPER(TRIM('01_raw_data'!AC787)),'09_cost_center'!$A$5:$E$19,1,FALSE), "Check")</f>
        <v>EU-CC302</v>
      </c>
      <c r="AE784" t="str">
        <f>IFERROR(IF(OR(UPPER(TRIM('01_raw_data'!AD787))="CONTRACT", UPPER(TRIM('01_raw_data'!AD787))="CONTRACTOR"), "Contract", IF(OR(PROPER(TRIM('01_raw_data'!AD787))="FTE", UPPER(TRIM('01_raw_data'!AD787))="FULL TIME", UPPER(TRIM('01_raw_data'!AD787))="FULL-TIME"), "Full Time", IF(OR(UPPER(TRIM('01_raw_data'!AD787))="INTERN", UPPER(TRIM('01_raw_data'!AD787))="INTERNSHIP"), "Intern", IF(OR(UPPER(TRIM('01_raw_data'!AD787))="PART TIME", UPPER(TRIM('01_raw_data'!AD787))="PART-TIME"), "Part Time")))), "Check")</f>
        <v>Full Time</v>
      </c>
      <c r="AF784">
        <f>IFERROR(IF(AND(VALUE('01_raw_data'!AE787)&gt;=0,VALUE('01_raw_data'!AE787)&lt;=100), VALUE('01_raw_data'!AE787), "Check"), "Check")</f>
        <v>50.1</v>
      </c>
    </row>
    <row r="785" spans="1:32" x14ac:dyDescent="0.2">
      <c r="A785" t="str">
        <f>"E"&amp;TEXT(VALUE(SUBSTITUTE(UPPER(TRIM('01_raw_data'!A788)),"E","")),"0000")</f>
        <v>E0784</v>
      </c>
      <c r="B785" t="str">
        <f>IF('01_raw_data'!B788="", "", PROPER(TRIM('01_raw_data'!B788)))</f>
        <v>Raphael Bakker</v>
      </c>
      <c r="C785" t="str">
        <f>_xlfn.XLOOKUP(PROPER(TRIM('01_raw_data'!C788)),'03_lookups'!$A$4:$A$9,'03_lookups'!$B$4:$B$9,"Needs Review")</f>
        <v>Male</v>
      </c>
      <c r="D785">
        <f>VALUE('01_raw_data'!D788)</f>
        <v>28</v>
      </c>
      <c r="E785" s="17">
        <f>IF(OR('01_raw_data'!E788="", LOWER(TRIM('01_raw_data'!E788))="not available"), "Missing", '01_raw_data'!E788)</f>
        <v>35951</v>
      </c>
      <c r="F785" t="str">
        <f t="shared" si="12"/>
        <v>Valid</v>
      </c>
      <c r="G785" t="str">
        <f>_xlfn.XLOOKUP(UPPER(TRIM('01_raw_data'!F788)),'04_departments'!A788:A843,'04_departments'!C788:C843,"Needs Review")</f>
        <v>Needs Review</v>
      </c>
      <c r="H785" t="str">
        <f>_xlfn.XLOOKUP('01_clean_data'!G785, '04_departments'!$C$5:$C$60,'04_departments'!$D$5:$D$60,"Needs Review")</f>
        <v>Needs Review</v>
      </c>
      <c r="I785" t="str">
        <f>PROPER(TRIM('01_raw_data'!H788))</f>
        <v>Senior Data Analyst</v>
      </c>
      <c r="J785" t="str">
        <f>IFERROR(UPPER('01_raw_data'!I788), "")</f>
        <v>L3</v>
      </c>
      <c r="K785" t="str">
        <f>IFERROR(UPPER('01_raw_data'!J788), "")</f>
        <v>M058</v>
      </c>
      <c r="L785" t="str">
        <f>IFERROR(VLOOKUP(K785,'05_manager_mapping'!$A$5:$B$64,2), "Missing")</f>
        <v>Lukas Esposito</v>
      </c>
      <c r="M785" t="str">
        <f>IFERROR(_xlfn.XLOOKUP('01_raw_data'!L788,'06_location_master'!$B$5:$B$60,'06_location_master'!$C$5:$C$60), "Missing Location")</f>
        <v>Amsterdam</v>
      </c>
      <c r="N785" t="str">
        <f>IFERROR(_xlfn.XLOOKUP(M785,'06_location_master'!$C$5:$C$60,'06_location_master'!$D$5:$D$60), "Missing Country")</f>
        <v>Netherlands</v>
      </c>
      <c r="O785" t="str">
        <f>IFERROR(_xlfn.XLOOKUP(M785,'06_location_master'!$C$5:$C$60,'06_location_master'!$E$5:$E$60), "Missing State")</f>
        <v>North Holland</v>
      </c>
      <c r="P785" s="17">
        <f>IFERROR(--'01_raw_data'!O788,"Missing Date")</f>
        <v>45243</v>
      </c>
      <c r="Q785" s="17" t="str">
        <f>IF(TRIM('01_raw_data'!P788)="","", IFERROR('01_raw_data'!P788, "check"))</f>
        <v/>
      </c>
      <c r="R785" t="str">
        <f>IFERROR(IF(OR(UPPER(TRIM('01_raw_data'!Q788))="A",UPPER(TRIM('01_raw_data'!Q788)="ACTVE"),UPPER(TRIM('01_raw_data'!Q788))="ACTIVE"), "Active", IF(OR(UPPER(TRIM('01_raw_data'!Q788)="INACTIVE"),UPPER(TRIM('01_raw_data'!Q788))="INACTVE"),"Inactive",IF(OR(UPPER(TRIM('01_raw_data'!Q788))="EXITED"), "Exited", IF(OR(UPPER(TRIM('01_raw_data'!Q788))="TERMINATED"), "Terminated", IF(OR(UPPER(TRIM('01_raw_data'!Q788))="LEFT"),"Left",IF(OR(UPPER(TRIM('01_raw_data'!Q788))="RESIGNED"),"Resigned")))))),"Check")</f>
        <v>Active</v>
      </c>
      <c r="S785" s="19">
        <f>IFERROR(IF(VALUE('01_raw_data'!R788)&gt;0,VALUE('01_raw_data'!R788),"Check"),"Check")</f>
        <v>82000</v>
      </c>
      <c r="T785" s="19" t="str">
        <f>IFERROR(IF(VALUE('01_raw_data'!S788)&gt;0, VALUE('01_raw_data'!S788), "Check"), "Check")</f>
        <v>Check</v>
      </c>
      <c r="U785">
        <f>IFERROR(VLOOKUP(UPPER(TRIM('01_raw_data'!T788)),'07_performance_master'!$A$5:$B$14,2,FALSE),"Check")</f>
        <v>1</v>
      </c>
      <c r="V785" t="str">
        <f>IFERROR(IF(VALUE('01_raw_data'!U788)&gt;0,VALUE('01_raw_data'!U788),"Check"),"Check")</f>
        <v>Check</v>
      </c>
      <c r="W785">
        <f>IFERROR(IF(VALUE('01_raw_data'!V788)&gt;=0, VALUE('01_raw_data'!V788), "Check"), "Check")</f>
        <v>10</v>
      </c>
      <c r="X785">
        <f>IFERROR(IF(VALUE('01_raw_data'!W788)&gt;=0, VALUE('01_raw_data'!W788),"Check"), "Check")</f>
        <v>19</v>
      </c>
      <c r="Y785" t="str">
        <f>IFERROR(IF(AND(VALUE('01_raw_data'!X788)&gt;=0, VALUE('01_raw_data'!X788)&lt;=100), VALUE('01_raw_data'!X788), "Check"), "Check")</f>
        <v>Check</v>
      </c>
      <c r="Z785" t="str">
        <f>IFERROR(IF(OR(UPPER(TRIM('01_raw_data'!Y788))="YES", UPPER(TRIM('01_raw_data'!Y788))="PROMOTED"),"Promoted", IF(OR(UPPER(TRIM('01_raw_data'!Y788))="NO",UPPER(TRIM('01_raw_data'!Y788))="NOT PROMOTED"), "Not Promoted", "Check")),"Check")</f>
        <v>Not Promoted</v>
      </c>
      <c r="AA785" t="str">
        <f>IFERROR(PROPER(TRIM('01_raw_data'!Z788)), "")</f>
        <v>Master'S</v>
      </c>
      <c r="AB785" t="str">
        <f>IFERROR(PROPER(TRIM('01_raw_data'!AA788)),"")</f>
        <v>Indeed</v>
      </c>
      <c r="AC785" t="str">
        <f>IFERROR(IF(UPPER(TRIM('01_raw_data'!AB788))="HYBRID","Hybrid",IF(OR(UPPER(TRIM('01_raw_data'!AB788))="REMOTE",UPPER(TRIM('01_raw_data'!AB788))="WFH",UPPER(TRIM('01_raw_data'!AB788))="WORK FROM HOME"),"Remote",IF(OR(UPPER(TRIM('01_raw_data'!AB788))="ONSITE",UPPER(TRIM('01_raw_data'!AB788))="ON-SITE",UPPER(TRIM('01_raw_data'!AB788))="OFFICE"),"Office"))),"Check")</f>
        <v>Hybrid</v>
      </c>
      <c r="AD785" t="str">
        <f>IFERROR(VLOOKUP(UPPER(TRIM('01_raw_data'!AC788)),'09_cost_center'!$A$5:$E$19,1,FALSE), "Check")</f>
        <v>EU-CC103</v>
      </c>
      <c r="AE785" t="str">
        <f>IFERROR(IF(OR(UPPER(TRIM('01_raw_data'!AD788))="CONTRACT", UPPER(TRIM('01_raw_data'!AD788))="CONTRACTOR"), "Contract", IF(OR(PROPER(TRIM('01_raw_data'!AD788))="FTE", UPPER(TRIM('01_raw_data'!AD788))="FULL TIME", UPPER(TRIM('01_raw_data'!AD788))="FULL-TIME"), "Full Time", IF(OR(UPPER(TRIM('01_raw_data'!AD788))="INTERN", UPPER(TRIM('01_raw_data'!AD788))="INTERNSHIP"), "Intern", IF(OR(UPPER(TRIM('01_raw_data'!AD788))="PART TIME", UPPER(TRIM('01_raw_data'!AD788))="PART-TIME"), "Part Time")))), "Check")</f>
        <v>Full Time</v>
      </c>
      <c r="AF785">
        <f>IFERROR(IF(AND(VALUE('01_raw_data'!AE788)&gt;=0,VALUE('01_raw_data'!AE788)&lt;=100), VALUE('01_raw_data'!AE788), "Check"), "Check")</f>
        <v>25.9</v>
      </c>
    </row>
    <row r="786" spans="1:32" x14ac:dyDescent="0.2">
      <c r="A786" t="str">
        <f>"E"&amp;TEXT(VALUE(SUBSTITUTE(UPPER(TRIM('01_raw_data'!A789)),"E","")),"0000")</f>
        <v>E0785</v>
      </c>
      <c r="B786" t="str">
        <f>IF('01_raw_data'!B789="", "", PROPER(TRIM('01_raw_data'!B789)))</f>
        <v>Arvid Evans</v>
      </c>
      <c r="C786" t="str">
        <f>_xlfn.XLOOKUP(PROPER(TRIM('01_raw_data'!C789)),'03_lookups'!$A$4:$A$9,'03_lookups'!$B$4:$B$9,"Needs Review")</f>
        <v>Male</v>
      </c>
      <c r="D786">
        <f>VALUE('01_raw_data'!D789)</f>
        <v>27</v>
      </c>
      <c r="E786" s="17">
        <f>IF(OR('01_raw_data'!E789="", LOWER(TRIM('01_raw_data'!E789))="not available"), "Missing", '01_raw_data'!E789)</f>
        <v>35994</v>
      </c>
      <c r="F786" t="str">
        <f t="shared" si="12"/>
        <v>Valid</v>
      </c>
      <c r="G786" t="str">
        <f>_xlfn.XLOOKUP(UPPER(TRIM('01_raw_data'!F789)),'04_departments'!A789:A844,'04_departments'!C789:C844,"Needs Review")</f>
        <v>Needs Review</v>
      </c>
      <c r="H786" t="str">
        <f>_xlfn.XLOOKUP('01_clean_data'!G786, '04_departments'!$C$5:$C$60,'04_departments'!$D$5:$D$60,"Needs Review")</f>
        <v>Needs Review</v>
      </c>
      <c r="I786" t="str">
        <f>PROPER(TRIM('01_raw_data'!H789))</f>
        <v>Hr Business Partner</v>
      </c>
      <c r="J786" t="str">
        <f>IFERROR(UPPER('01_raw_data'!I789), "")</f>
        <v>L3</v>
      </c>
      <c r="K786" t="str">
        <f>IFERROR(UPPER('01_raw_data'!J789), "")</f>
        <v>M008</v>
      </c>
      <c r="L786" t="str">
        <f>IFERROR(VLOOKUP(K786,'05_manager_mapping'!$A$5:$B$64,2), "Missing")</f>
        <v>Mia Szymanski</v>
      </c>
      <c r="M786" t="str">
        <f>IFERROR(_xlfn.XLOOKUP('01_raw_data'!L789,'06_location_master'!$B$5:$B$60,'06_location_master'!$C$5:$C$60), "Missing Location")</f>
        <v>Lille</v>
      </c>
      <c r="N786" t="str">
        <f>IFERROR(_xlfn.XLOOKUP(M786,'06_location_master'!$C$5:$C$60,'06_location_master'!$D$5:$D$60), "Missing Country")</f>
        <v>France</v>
      </c>
      <c r="O786" t="str">
        <f>IFERROR(_xlfn.XLOOKUP(M786,'06_location_master'!$C$5:$C$60,'06_location_master'!$E$5:$E$60), "Missing State")</f>
        <v>Hauts-de-France</v>
      </c>
      <c r="P786" s="17">
        <f>IFERROR(--'01_raw_data'!O789,"Missing Date")</f>
        <v>43110</v>
      </c>
      <c r="Q786" s="17" t="str">
        <f>IF(TRIM('01_raw_data'!P789)="","", IFERROR('01_raw_data'!P789, "check"))</f>
        <v/>
      </c>
      <c r="R786" t="str">
        <f>IFERROR(IF(OR(UPPER(TRIM('01_raw_data'!Q789))="A",UPPER(TRIM('01_raw_data'!Q789)="ACTVE"),UPPER(TRIM('01_raw_data'!Q789))="ACTIVE"), "Active", IF(OR(UPPER(TRIM('01_raw_data'!Q789)="INACTIVE"),UPPER(TRIM('01_raw_data'!Q789))="INACTVE"),"Inactive",IF(OR(UPPER(TRIM('01_raw_data'!Q789))="EXITED"), "Exited", IF(OR(UPPER(TRIM('01_raw_data'!Q789))="TERMINATED"), "Terminated", IF(OR(UPPER(TRIM('01_raw_data'!Q789))="LEFT"),"Left",IF(OR(UPPER(TRIM('01_raw_data'!Q789))="RESIGNED"),"Resigned")))))),"Check")</f>
        <v>Active</v>
      </c>
      <c r="S786" s="19">
        <f>IFERROR(IF(VALUE('01_raw_data'!R789)&gt;0,VALUE('01_raw_data'!R789),"Check"),"Check")</f>
        <v>67000</v>
      </c>
      <c r="T786" s="19">
        <f>IFERROR(IF(VALUE('01_raw_data'!S789)&gt;0, VALUE('01_raw_data'!S789), "Check"), "Check")</f>
        <v>1300</v>
      </c>
      <c r="U786">
        <f>IFERROR(VLOOKUP(UPPER(TRIM('01_raw_data'!T789)),'07_performance_master'!$A$5:$B$14,2,FALSE),"Check")</f>
        <v>2</v>
      </c>
      <c r="V786">
        <f>IFERROR(IF(VALUE('01_raw_data'!U789)&gt;0,VALUE('01_raw_data'!U789),"Check"),"Check")</f>
        <v>3</v>
      </c>
      <c r="W786">
        <f>IFERROR(IF(VALUE('01_raw_data'!V789)&gt;=0, VALUE('01_raw_data'!V789), "Check"), "Check")</f>
        <v>12</v>
      </c>
      <c r="X786">
        <f>IFERROR(IF(VALUE('01_raw_data'!W789)&gt;=0, VALUE('01_raw_data'!W789),"Check"), "Check")</f>
        <v>10</v>
      </c>
      <c r="Y786">
        <f>IFERROR(IF(AND(VALUE('01_raw_data'!X789)&gt;=0, VALUE('01_raw_data'!X789)&lt;=100), VALUE('01_raw_data'!X789), "Check"), "Check")</f>
        <v>61</v>
      </c>
      <c r="Z786" t="str">
        <f>IFERROR(IF(OR(UPPER(TRIM('01_raw_data'!Y789))="YES", UPPER(TRIM('01_raw_data'!Y789))="PROMOTED"),"Promoted", IF(OR(UPPER(TRIM('01_raw_data'!Y789))="NO",UPPER(TRIM('01_raw_data'!Y789))="NOT PROMOTED"), "Not Promoted", "Check")),"Check")</f>
        <v>Not Promoted</v>
      </c>
      <c r="AA786" t="str">
        <f>IFERROR(PROPER(TRIM('01_raw_data'!Z789)), "")</f>
        <v>Bachelor'S</v>
      </c>
      <c r="AB786" t="str">
        <f>IFERROR(PROPER(TRIM('01_raw_data'!AA789)),"")</f>
        <v>Internal Transfer</v>
      </c>
      <c r="AC786" t="str">
        <f>IFERROR(IF(UPPER(TRIM('01_raw_data'!AB789))="HYBRID","Hybrid",IF(OR(UPPER(TRIM('01_raw_data'!AB789))="REMOTE",UPPER(TRIM('01_raw_data'!AB789))="WFH",UPPER(TRIM('01_raw_data'!AB789))="WORK FROM HOME"),"Remote",IF(OR(UPPER(TRIM('01_raw_data'!AB789))="ONSITE",UPPER(TRIM('01_raw_data'!AB789))="ON-SITE",UPPER(TRIM('01_raw_data'!AB789))="OFFICE"),"Office"))),"Check")</f>
        <v>Hybrid</v>
      </c>
      <c r="AD786" t="str">
        <f>IFERROR(VLOOKUP(UPPER(TRIM('01_raw_data'!AC789)),'09_cost_center'!$A$5:$E$19,1,FALSE), "Check")</f>
        <v>EU-CC302</v>
      </c>
      <c r="AE786" t="str">
        <f>IFERROR(IF(OR(UPPER(TRIM('01_raw_data'!AD789))="CONTRACT", UPPER(TRIM('01_raw_data'!AD789))="CONTRACTOR"), "Contract", IF(OR(PROPER(TRIM('01_raw_data'!AD789))="FTE", UPPER(TRIM('01_raw_data'!AD789))="FULL TIME", UPPER(TRIM('01_raw_data'!AD789))="FULL-TIME"), "Full Time", IF(OR(UPPER(TRIM('01_raw_data'!AD789))="INTERN", UPPER(TRIM('01_raw_data'!AD789))="INTERNSHIP"), "Intern", IF(OR(UPPER(TRIM('01_raw_data'!AD789))="PART TIME", UPPER(TRIM('01_raw_data'!AD789))="PART-TIME"), "Part Time")))), "Check")</f>
        <v>Full Time</v>
      </c>
      <c r="AF786">
        <f>IFERROR(IF(AND(VALUE('01_raw_data'!AE789)&gt;=0,VALUE('01_raw_data'!AE789)&lt;=100), VALUE('01_raw_data'!AE789), "Check"), "Check")</f>
        <v>45.1</v>
      </c>
    </row>
    <row r="787" spans="1:32" x14ac:dyDescent="0.2">
      <c r="A787" t="str">
        <f>"E"&amp;TEXT(VALUE(SUBSTITUTE(UPPER(TRIM('01_raw_data'!A790)),"E","")),"0000")</f>
        <v>E0786</v>
      </c>
      <c r="B787" t="str">
        <f>IF('01_raw_data'!B790="", "", PROPER(TRIM('01_raw_data'!B790)))</f>
        <v>Ginevra Martins</v>
      </c>
      <c r="C787" t="str">
        <f>_xlfn.XLOOKUP(PROPER(TRIM('01_raw_data'!C790)),'03_lookups'!$A$4:$A$9,'03_lookups'!$B$4:$B$9,"Needs Review")</f>
        <v>Male</v>
      </c>
      <c r="D787">
        <f>VALUE('01_raw_data'!D790)</f>
        <v>32</v>
      </c>
      <c r="E787" s="17" t="str">
        <f>IF(OR('01_raw_data'!E790="", LOWER(TRIM('01_raw_data'!E790))="not available"), "Missing", '01_raw_data'!E790)</f>
        <v>1994/03/05</v>
      </c>
      <c r="F787" t="str">
        <f t="shared" si="12"/>
        <v>Needs Review</v>
      </c>
      <c r="G787" t="str">
        <f>_xlfn.XLOOKUP(UPPER(TRIM('01_raw_data'!F790)),'04_departments'!A790:A845,'04_departments'!C790:C845,"Needs Review")</f>
        <v>Needs Review</v>
      </c>
      <c r="H787" t="str">
        <f>_xlfn.XLOOKUP('01_clean_data'!G787, '04_departments'!$C$5:$C$60,'04_departments'!$D$5:$D$60,"Needs Review")</f>
        <v>Needs Review</v>
      </c>
      <c r="I787" t="str">
        <f>PROPER(TRIM('01_raw_data'!H790))</f>
        <v>Product Manager</v>
      </c>
      <c r="J787" t="str">
        <f>IFERROR(UPPER('01_raw_data'!I790), "")</f>
        <v>L3</v>
      </c>
      <c r="K787" t="str">
        <f>IFERROR(UPPER('01_raw_data'!J790), "")</f>
        <v>M028</v>
      </c>
      <c r="L787" t="str">
        <f>IFERROR(VLOOKUP(K787,'05_manager_mapping'!$A$5:$B$64,2), "Missing")</f>
        <v>Sara Fernandes</v>
      </c>
      <c r="M787" t="str">
        <f>IFERROR(_xlfn.XLOOKUP('01_raw_data'!L790,'06_location_master'!$B$5:$B$60,'06_location_master'!$C$5:$C$60), "Missing Location")</f>
        <v>London</v>
      </c>
      <c r="N787" t="str">
        <f>IFERROR(_xlfn.XLOOKUP(M787,'06_location_master'!$C$5:$C$60,'06_location_master'!$D$5:$D$60), "Missing Country")</f>
        <v>United Kingdom</v>
      </c>
      <c r="O787" t="str">
        <f>IFERROR(_xlfn.XLOOKUP(M787,'06_location_master'!$C$5:$C$60,'06_location_master'!$E$5:$E$60), "Missing State")</f>
        <v>England</v>
      </c>
      <c r="P787" s="17">
        <f>IFERROR(--'01_raw_data'!O790,"Missing Date")</f>
        <v>42168</v>
      </c>
      <c r="Q787" s="17" t="str">
        <f>IF(TRIM('01_raw_data'!P790)="","", IFERROR('01_raw_data'!P790, "check"))</f>
        <v/>
      </c>
      <c r="R787" t="str">
        <f>IFERROR(IF(OR(UPPER(TRIM('01_raw_data'!Q790))="A",UPPER(TRIM('01_raw_data'!Q790)="ACTVE"),UPPER(TRIM('01_raw_data'!Q790))="ACTIVE"), "Active", IF(OR(UPPER(TRIM('01_raw_data'!Q790)="INACTIVE"),UPPER(TRIM('01_raw_data'!Q790))="INACTVE"),"Inactive",IF(OR(UPPER(TRIM('01_raw_data'!Q790))="EXITED"), "Exited", IF(OR(UPPER(TRIM('01_raw_data'!Q790))="TERMINATED"), "Terminated", IF(OR(UPPER(TRIM('01_raw_data'!Q790))="LEFT"),"Left",IF(OR(UPPER(TRIM('01_raw_data'!Q790))="RESIGNED"),"Resigned")))))),"Check")</f>
        <v>Active</v>
      </c>
      <c r="S787" s="19">
        <f>IFERROR(IF(VALUE('01_raw_data'!R790)&gt;0,VALUE('01_raw_data'!R790),"Check"),"Check")</f>
        <v>74000</v>
      </c>
      <c r="T787" s="19">
        <f>IFERROR(IF(VALUE('01_raw_data'!S790)&gt;0, VALUE('01_raw_data'!S790), "Check"), "Check")</f>
        <v>3700</v>
      </c>
      <c r="U787">
        <f>IFERROR(VLOOKUP(UPPER(TRIM('01_raw_data'!T790)),'07_performance_master'!$A$5:$B$14,2,FALSE),"Check")</f>
        <v>3</v>
      </c>
      <c r="V787">
        <f>IFERROR(IF(VALUE('01_raw_data'!U790)&gt;0,VALUE('01_raw_data'!U790),"Check"),"Check")</f>
        <v>26</v>
      </c>
      <c r="W787">
        <f>IFERROR(IF(VALUE('01_raw_data'!V790)&gt;=0, VALUE('01_raw_data'!V790), "Check"), "Check")</f>
        <v>15</v>
      </c>
      <c r="X787">
        <f>IFERROR(IF(VALUE('01_raw_data'!W790)&gt;=0, VALUE('01_raw_data'!W790),"Check"), "Check")</f>
        <v>14</v>
      </c>
      <c r="Y787">
        <f>IFERROR(IF(AND(VALUE('01_raw_data'!X790)&gt;=0, VALUE('01_raw_data'!X790)&lt;=100), VALUE('01_raw_data'!X790), "Check"), "Check")</f>
        <v>75</v>
      </c>
      <c r="Z787" t="str">
        <f>IFERROR(IF(OR(UPPER(TRIM('01_raw_data'!Y790))="YES", UPPER(TRIM('01_raw_data'!Y790))="PROMOTED"),"Promoted", IF(OR(UPPER(TRIM('01_raw_data'!Y790))="NO",UPPER(TRIM('01_raw_data'!Y790))="NOT PROMOTED"), "Not Promoted", "Check")),"Check")</f>
        <v>Not Promoted</v>
      </c>
      <c r="AA787" t="str">
        <f>IFERROR(PROPER(TRIM('01_raw_data'!Z790)), "")</f>
        <v>Bachelor'S</v>
      </c>
      <c r="AB787" t="str">
        <f>IFERROR(PROPER(TRIM('01_raw_data'!AA790)),"")</f>
        <v>Employee Referral</v>
      </c>
      <c r="AC787" t="str">
        <f>IFERROR(IF(UPPER(TRIM('01_raw_data'!AB790))="HYBRID","Hybrid",IF(OR(UPPER(TRIM('01_raw_data'!AB790))="REMOTE",UPPER(TRIM('01_raw_data'!AB790))="WFH",UPPER(TRIM('01_raw_data'!AB790))="WORK FROM HOME"),"Remote",IF(OR(UPPER(TRIM('01_raw_data'!AB790))="ONSITE",UPPER(TRIM('01_raw_data'!AB790))="ON-SITE",UPPER(TRIM('01_raw_data'!AB790))="OFFICE"),"Office"))),"Check")</f>
        <v>Hybrid</v>
      </c>
      <c r="AD787" t="str">
        <f>IFERROR(VLOOKUP(UPPER(TRIM('01_raw_data'!AC790)),'09_cost_center'!$A$5:$E$19,1,FALSE), "Check")</f>
        <v>EU-CC102</v>
      </c>
      <c r="AE787" t="str">
        <f>IFERROR(IF(OR(UPPER(TRIM('01_raw_data'!AD790))="CONTRACT", UPPER(TRIM('01_raw_data'!AD790))="CONTRACTOR"), "Contract", IF(OR(PROPER(TRIM('01_raw_data'!AD790))="FTE", UPPER(TRIM('01_raw_data'!AD790))="FULL TIME", UPPER(TRIM('01_raw_data'!AD790))="FULL-TIME"), "Full Time", IF(OR(UPPER(TRIM('01_raw_data'!AD790))="INTERN", UPPER(TRIM('01_raw_data'!AD790))="INTERNSHIP"), "Intern", IF(OR(UPPER(TRIM('01_raw_data'!AD790))="PART TIME", UPPER(TRIM('01_raw_data'!AD790))="PART-TIME"), "Part Time")))), "Check")</f>
        <v>Full Time</v>
      </c>
      <c r="AF787">
        <f>IFERROR(IF(AND(VALUE('01_raw_data'!AE790)&gt;=0,VALUE('01_raw_data'!AE790)&lt;=100), VALUE('01_raw_data'!AE790), "Check"), "Check")</f>
        <v>62.8</v>
      </c>
    </row>
    <row r="788" spans="1:32" x14ac:dyDescent="0.2">
      <c r="A788" t="str">
        <f>"E"&amp;TEXT(VALUE(SUBSTITUTE(UPPER(TRIM('01_raw_data'!A791)),"E","")),"0000")</f>
        <v>E0787</v>
      </c>
      <c r="B788" t="str">
        <f>IF('01_raw_data'!B791="", "", PROPER(TRIM('01_raw_data'!B791)))</f>
        <v>Chiara Lewandowski</v>
      </c>
      <c r="C788" t="str">
        <f>_xlfn.XLOOKUP(PROPER(TRIM('01_raw_data'!C791)),'03_lookups'!$A$4:$A$9,'03_lookups'!$B$4:$B$9,"Needs Review")</f>
        <v>Female</v>
      </c>
      <c r="D788">
        <f>VALUE('01_raw_data'!D791)</f>
        <v>22</v>
      </c>
      <c r="E788" s="17" t="str">
        <f>IF(OR('01_raw_data'!E791="", LOWER(TRIM('01_raw_data'!E791))="not available"), "Missing", '01_raw_data'!E791)</f>
        <v>03/11/2003</v>
      </c>
      <c r="F788" t="str">
        <f t="shared" si="12"/>
        <v>Needs Review</v>
      </c>
      <c r="G788" t="str">
        <f>_xlfn.XLOOKUP(UPPER(TRIM('01_raw_data'!F791)),'04_departments'!A791:A846,'04_departments'!C791:C846,"Needs Review")</f>
        <v>Needs Review</v>
      </c>
      <c r="H788" t="str">
        <f>_xlfn.XLOOKUP('01_clean_data'!G788, '04_departments'!$C$5:$C$60,'04_departments'!$D$5:$D$60,"Needs Review")</f>
        <v>Needs Review</v>
      </c>
      <c r="I788" t="str">
        <f>PROPER(TRIM('01_raw_data'!H791))</f>
        <v>Workforce Planner</v>
      </c>
      <c r="J788" t="str">
        <f>IFERROR(UPPER('01_raw_data'!I791), "")</f>
        <v>L2</v>
      </c>
      <c r="K788" t="str">
        <f>IFERROR(UPPER('01_raw_data'!J791), "")</f>
        <v>M042</v>
      </c>
      <c r="L788" t="str">
        <f>IFERROR(VLOOKUP(K788,'05_manager_mapping'!$A$5:$B$64,2), "Missing")</f>
        <v>Paul Schneider</v>
      </c>
      <c r="M788" t="str">
        <f>IFERROR(_xlfn.XLOOKUP('01_raw_data'!L791,'06_location_master'!$B$5:$B$60,'06_location_master'!$C$5:$C$60), "Missing Location")</f>
        <v>Missing Location</v>
      </c>
      <c r="N788" t="str">
        <f>IFERROR(_xlfn.XLOOKUP(M788,'06_location_master'!$C$5:$C$60,'06_location_master'!$D$5:$D$60), "Missing Country")</f>
        <v>Missing Country</v>
      </c>
      <c r="O788" t="str">
        <f>IFERROR(_xlfn.XLOOKUP(M788,'06_location_master'!$C$5:$C$60,'06_location_master'!$E$5:$E$60), "Missing State")</f>
        <v>Missing State</v>
      </c>
      <c r="P788" s="17">
        <f>IFERROR(--'01_raw_data'!O791,"Missing Date")</f>
        <v>45451</v>
      </c>
      <c r="Q788" s="17" t="str">
        <f>IF(TRIM('01_raw_data'!P791)="","", IFERROR('01_raw_data'!P791, "check"))</f>
        <v/>
      </c>
      <c r="R788" t="str">
        <f>IFERROR(IF(OR(UPPER(TRIM('01_raw_data'!Q791))="A",UPPER(TRIM('01_raw_data'!Q791)="ACTVE"),UPPER(TRIM('01_raw_data'!Q791))="ACTIVE"), "Active", IF(OR(UPPER(TRIM('01_raw_data'!Q791)="INACTIVE"),UPPER(TRIM('01_raw_data'!Q791))="INACTVE"),"Inactive",IF(OR(UPPER(TRIM('01_raw_data'!Q791))="EXITED"), "Exited", IF(OR(UPPER(TRIM('01_raw_data'!Q791))="TERMINATED"), "Terminated", IF(OR(UPPER(TRIM('01_raw_data'!Q791))="LEFT"),"Left",IF(OR(UPPER(TRIM('01_raw_data'!Q791))="RESIGNED"),"Resigned")))))),"Check")</f>
        <v>Active</v>
      </c>
      <c r="S788" s="19">
        <f>IFERROR(IF(VALUE('01_raw_data'!R791)&gt;0,VALUE('01_raw_data'!R791),"Check"),"Check")</f>
        <v>42000</v>
      </c>
      <c r="T788" s="19">
        <f>IFERROR(IF(VALUE('01_raw_data'!S791)&gt;0, VALUE('01_raw_data'!S791), "Check"), "Check")</f>
        <v>2100</v>
      </c>
      <c r="U788">
        <f>IFERROR(VLOOKUP(UPPER(TRIM('01_raw_data'!T791)),'07_performance_master'!$A$5:$B$14,2,FALSE),"Check")</f>
        <v>3</v>
      </c>
      <c r="V788">
        <f>IFERROR(IF(VALUE('01_raw_data'!U791)&gt;0,VALUE('01_raw_data'!U791),"Check"),"Check")</f>
        <v>21</v>
      </c>
      <c r="W788">
        <f>IFERROR(IF(VALUE('01_raw_data'!V791)&gt;=0, VALUE('01_raw_data'!V791), "Check"), "Check")</f>
        <v>16</v>
      </c>
      <c r="X788">
        <f>IFERROR(IF(VALUE('01_raw_data'!W791)&gt;=0, VALUE('01_raw_data'!W791),"Check"), "Check")</f>
        <v>17</v>
      </c>
      <c r="Y788">
        <f>IFERROR(IF(AND(VALUE('01_raw_data'!X791)&gt;=0, VALUE('01_raw_data'!X791)&lt;=100), VALUE('01_raw_data'!X791), "Check"), "Check")</f>
        <v>60</v>
      </c>
      <c r="Z788" t="str">
        <f>IFERROR(IF(OR(UPPER(TRIM('01_raw_data'!Y791))="YES", UPPER(TRIM('01_raw_data'!Y791))="PROMOTED"),"Promoted", IF(OR(UPPER(TRIM('01_raw_data'!Y791))="NO",UPPER(TRIM('01_raw_data'!Y791))="NOT PROMOTED"), "Not Promoted", "Check")),"Check")</f>
        <v>Not Promoted</v>
      </c>
      <c r="AA788" t="str">
        <f>IFERROR(PROPER(TRIM('01_raw_data'!Z791)), "")</f>
        <v>Bachelor'S</v>
      </c>
      <c r="AB788" t="str">
        <f>IFERROR(PROPER(TRIM('01_raw_data'!AA791)),"")</f>
        <v>Internal Transfer</v>
      </c>
      <c r="AC788" t="str">
        <f>IFERROR(IF(UPPER(TRIM('01_raw_data'!AB791))="HYBRID","Hybrid",IF(OR(UPPER(TRIM('01_raw_data'!AB791))="REMOTE",UPPER(TRIM('01_raw_data'!AB791))="WFH",UPPER(TRIM('01_raw_data'!AB791))="WORK FROM HOME"),"Remote",IF(OR(UPPER(TRIM('01_raw_data'!AB791))="ONSITE",UPPER(TRIM('01_raw_data'!AB791))="ON-SITE",UPPER(TRIM('01_raw_data'!AB791))="OFFICE"),"Office"))),"Check")</f>
        <v>Remote</v>
      </c>
      <c r="AD788" t="str">
        <f>IFERROR(VLOOKUP(UPPER(TRIM('01_raw_data'!AC791)),'09_cost_center'!$A$5:$E$19,1,FALSE), "Check")</f>
        <v>EU-CC401</v>
      </c>
      <c r="AE788" t="str">
        <f>IFERROR(IF(OR(UPPER(TRIM('01_raw_data'!AD791))="CONTRACT", UPPER(TRIM('01_raw_data'!AD791))="CONTRACTOR"), "Contract", IF(OR(PROPER(TRIM('01_raw_data'!AD791))="FTE", UPPER(TRIM('01_raw_data'!AD791))="FULL TIME", UPPER(TRIM('01_raw_data'!AD791))="FULL-TIME"), "Full Time", IF(OR(UPPER(TRIM('01_raw_data'!AD791))="INTERN", UPPER(TRIM('01_raw_data'!AD791))="INTERNSHIP"), "Intern", IF(OR(UPPER(TRIM('01_raw_data'!AD791))="PART TIME", UPPER(TRIM('01_raw_data'!AD791))="PART-TIME"), "Part Time")))), "Check")</f>
        <v>Full Time</v>
      </c>
      <c r="AF788">
        <f>IFERROR(IF(AND(VALUE('01_raw_data'!AE791)&gt;=0,VALUE('01_raw_data'!AE791)&lt;=100), VALUE('01_raw_data'!AE791), "Check"), "Check")</f>
        <v>54.8</v>
      </c>
    </row>
    <row r="789" spans="1:32" x14ac:dyDescent="0.2">
      <c r="A789" t="str">
        <f>"E"&amp;TEXT(VALUE(SUBSTITUTE(UPPER(TRIM('01_raw_data'!A792)),"E","")),"0000")</f>
        <v>E0788</v>
      </c>
      <c r="B789" t="str">
        <f>IF('01_raw_data'!B792="", "", PROPER(TRIM('01_raw_data'!B792)))</f>
        <v>Leo Durand</v>
      </c>
      <c r="C789" t="str">
        <f>_xlfn.XLOOKUP(PROPER(TRIM('01_raw_data'!C792)),'03_lookups'!$A$4:$A$9,'03_lookups'!$B$4:$B$9,"Needs Review")</f>
        <v>Male</v>
      </c>
      <c r="D789">
        <f>VALUE('01_raw_data'!D792)</f>
        <v>30</v>
      </c>
      <c r="E789" s="17">
        <f>IF(OR('01_raw_data'!E792="", LOWER(TRIM('01_raw_data'!E792))="not available"), "Missing", '01_raw_data'!E792)</f>
        <v>35207</v>
      </c>
      <c r="F789" t="str">
        <f t="shared" si="12"/>
        <v>Valid</v>
      </c>
      <c r="G789" t="str">
        <f>_xlfn.XLOOKUP(UPPER(TRIM('01_raw_data'!F792)),'04_departments'!A792:A847,'04_departments'!C792:C847,"Needs Review")</f>
        <v>Needs Review</v>
      </c>
      <c r="H789" t="str">
        <f>_xlfn.XLOOKUP('01_clean_data'!G789, '04_departments'!$C$5:$C$60,'04_departments'!$D$5:$D$60,"Needs Review")</f>
        <v>Needs Review</v>
      </c>
      <c r="I789" t="str">
        <f>PROPER(TRIM('01_raw_data'!H792))</f>
        <v>Software Engineer</v>
      </c>
      <c r="J789" t="str">
        <f>IFERROR(UPPER('01_raw_data'!I792), "")</f>
        <v>L2</v>
      </c>
      <c r="K789" t="str">
        <f>IFERROR(UPPER('01_raw_data'!J792), "")</f>
        <v>M057</v>
      </c>
      <c r="L789" t="str">
        <f>IFERROR(VLOOKUP(K789,'05_manager_mapping'!$A$5:$B$64,2), "Missing")</f>
        <v>Emma Karlsson</v>
      </c>
      <c r="M789" t="str">
        <f>IFERROR(_xlfn.XLOOKUP('01_raw_data'!L792,'06_location_master'!$B$5:$B$60,'06_location_master'!$C$5:$C$60), "Missing Location")</f>
        <v>Madrid</v>
      </c>
      <c r="N789" t="str">
        <f>IFERROR(_xlfn.XLOOKUP(M789,'06_location_master'!$C$5:$C$60,'06_location_master'!$D$5:$D$60), "Missing Country")</f>
        <v>Spain</v>
      </c>
      <c r="O789" t="str">
        <f>IFERROR(_xlfn.XLOOKUP(M789,'06_location_master'!$C$5:$C$60,'06_location_master'!$E$5:$E$60), "Missing State")</f>
        <v>Community of Madrid</v>
      </c>
      <c r="P789" s="17">
        <f>IFERROR(--'01_raw_data'!O792,"Missing Date")</f>
        <v>45294</v>
      </c>
      <c r="Q789" s="17" t="str">
        <f>IF(TRIM('01_raw_data'!P792)="","", IFERROR('01_raw_data'!P792, "check"))</f>
        <v/>
      </c>
      <c r="R789" t="str">
        <f>IFERROR(IF(OR(UPPER(TRIM('01_raw_data'!Q792))="A",UPPER(TRIM('01_raw_data'!Q792)="ACTVE"),UPPER(TRIM('01_raw_data'!Q792))="ACTIVE"), "Active", IF(OR(UPPER(TRIM('01_raw_data'!Q792)="INACTIVE"),UPPER(TRIM('01_raw_data'!Q792))="INACTVE"),"Inactive",IF(OR(UPPER(TRIM('01_raw_data'!Q792))="EXITED"), "Exited", IF(OR(UPPER(TRIM('01_raw_data'!Q792))="TERMINATED"), "Terminated", IF(OR(UPPER(TRIM('01_raw_data'!Q792))="LEFT"),"Left",IF(OR(UPPER(TRIM('01_raw_data'!Q792))="RESIGNED"),"Resigned")))))),"Check")</f>
        <v>Active</v>
      </c>
      <c r="S789" s="19">
        <f>IFERROR(IF(VALUE('01_raw_data'!R792)&gt;0,VALUE('01_raw_data'!R792),"Check"),"Check")</f>
        <v>44000</v>
      </c>
      <c r="T789" s="19">
        <f>IFERROR(IF(VALUE('01_raw_data'!S792)&gt;0, VALUE('01_raw_data'!S792), "Check"), "Check")</f>
        <v>900</v>
      </c>
      <c r="U789">
        <f>IFERROR(VLOOKUP(UPPER(TRIM('01_raw_data'!T792)),'07_performance_master'!$A$5:$B$14,2,FALSE),"Check")</f>
        <v>2</v>
      </c>
      <c r="V789">
        <f>IFERROR(IF(VALUE('01_raw_data'!U792)&gt;0,VALUE('01_raw_data'!U792),"Check"),"Check")</f>
        <v>26</v>
      </c>
      <c r="W789">
        <f>IFERROR(IF(VALUE('01_raw_data'!V792)&gt;=0, VALUE('01_raw_data'!V792), "Check"), "Check")</f>
        <v>9</v>
      </c>
      <c r="X789">
        <f>IFERROR(IF(VALUE('01_raw_data'!W792)&gt;=0, VALUE('01_raw_data'!W792),"Check"), "Check")</f>
        <v>14</v>
      </c>
      <c r="Y789">
        <f>IFERROR(IF(AND(VALUE('01_raw_data'!X792)&gt;=0, VALUE('01_raw_data'!X792)&lt;=100), VALUE('01_raw_data'!X792), "Check"), "Check")</f>
        <v>55</v>
      </c>
      <c r="Z789" t="str">
        <f>IFERROR(IF(OR(UPPER(TRIM('01_raw_data'!Y792))="YES", UPPER(TRIM('01_raw_data'!Y792))="PROMOTED"),"Promoted", IF(OR(UPPER(TRIM('01_raw_data'!Y792))="NO",UPPER(TRIM('01_raw_data'!Y792))="NOT PROMOTED"), "Not Promoted", "Check")),"Check")</f>
        <v>Not Promoted</v>
      </c>
      <c r="AA789" t="str">
        <f>IFERROR(PROPER(TRIM('01_raw_data'!Z792)), "")</f>
        <v>Master'S</v>
      </c>
      <c r="AB789" t="str">
        <f>IFERROR(PROPER(TRIM('01_raw_data'!AA792)),"")</f>
        <v>Company Careers Page</v>
      </c>
      <c r="AC789" t="str">
        <f>IFERROR(IF(UPPER(TRIM('01_raw_data'!AB792))="HYBRID","Hybrid",IF(OR(UPPER(TRIM('01_raw_data'!AB792))="REMOTE",UPPER(TRIM('01_raw_data'!AB792))="WFH",UPPER(TRIM('01_raw_data'!AB792))="WORK FROM HOME"),"Remote",IF(OR(UPPER(TRIM('01_raw_data'!AB792))="ONSITE",UPPER(TRIM('01_raw_data'!AB792))="ON-SITE",UPPER(TRIM('01_raw_data'!AB792))="OFFICE"),"Office"))),"Check")</f>
        <v>Remote</v>
      </c>
      <c r="AD789" t="str">
        <f>IFERROR(VLOOKUP(UPPER(TRIM('01_raw_data'!AC792)),'09_cost_center'!$A$5:$E$19,1,FALSE), "Check")</f>
        <v>EU-CC101</v>
      </c>
      <c r="AE789" t="str">
        <f>IFERROR(IF(OR(UPPER(TRIM('01_raw_data'!AD792))="CONTRACT", UPPER(TRIM('01_raw_data'!AD792))="CONTRACTOR"), "Contract", IF(OR(PROPER(TRIM('01_raw_data'!AD792))="FTE", UPPER(TRIM('01_raw_data'!AD792))="FULL TIME", UPPER(TRIM('01_raw_data'!AD792))="FULL-TIME"), "Full Time", IF(OR(UPPER(TRIM('01_raw_data'!AD792))="INTERN", UPPER(TRIM('01_raw_data'!AD792))="INTERNSHIP"), "Intern", IF(OR(UPPER(TRIM('01_raw_data'!AD792))="PART TIME", UPPER(TRIM('01_raw_data'!AD792))="PART-TIME"), "Part Time")))), "Check")</f>
        <v>Full Time</v>
      </c>
      <c r="AF789">
        <f>IFERROR(IF(AND(VALUE('01_raw_data'!AE792)&gt;=0,VALUE('01_raw_data'!AE792)&lt;=100), VALUE('01_raw_data'!AE792), "Check"), "Check")</f>
        <v>46.8</v>
      </c>
    </row>
    <row r="790" spans="1:32" x14ac:dyDescent="0.2">
      <c r="A790" t="str">
        <f>"E"&amp;TEXT(VALUE(SUBSTITUTE(UPPER(TRIM('01_raw_data'!A793)),"E","")),"0000")</f>
        <v>E0789</v>
      </c>
      <c r="B790" t="str">
        <f>IF('01_raw_data'!B793="", "", PROPER(TRIM('01_raw_data'!B793)))</f>
        <v>Claudia Greco</v>
      </c>
      <c r="C790" t="str">
        <f>_xlfn.XLOOKUP(PROPER(TRIM('01_raw_data'!C793)),'03_lookups'!$A$4:$A$9,'03_lookups'!$B$4:$B$9,"Needs Review")</f>
        <v>Female</v>
      </c>
      <c r="D790">
        <f>VALUE('01_raw_data'!D793)</f>
        <v>28</v>
      </c>
      <c r="E790" s="17">
        <f>IF(OR('01_raw_data'!E793="", LOWER(TRIM('01_raw_data'!E793))="not available"), "Missing", '01_raw_data'!E793)</f>
        <v>35717</v>
      </c>
      <c r="F790" t="str">
        <f t="shared" si="12"/>
        <v>Valid</v>
      </c>
      <c r="G790" t="str">
        <f>_xlfn.XLOOKUP(UPPER(TRIM('01_raw_data'!F793)),'04_departments'!A793:A848,'04_departments'!C793:C848,"Needs Review")</f>
        <v>Needs Review</v>
      </c>
      <c r="H790" t="str">
        <f>_xlfn.XLOOKUP('01_clean_data'!G790, '04_departments'!$C$5:$C$60,'04_departments'!$D$5:$D$60,"Needs Review")</f>
        <v>Needs Review</v>
      </c>
      <c r="I790" t="str">
        <f>PROPER(TRIM('01_raw_data'!H793))</f>
        <v>Payroll Specialist</v>
      </c>
      <c r="J790" t="str">
        <f>IFERROR(UPPER('01_raw_data'!I793), "")</f>
        <v>L4</v>
      </c>
      <c r="K790" t="str">
        <f>IFERROR(UPPER('01_raw_data'!J793), "")</f>
        <v>M043</v>
      </c>
      <c r="L790" t="str">
        <f>IFERROR(VLOOKUP(K790,'05_manager_mapping'!$A$5:$B$64,2), "Missing")</f>
        <v>Martina Pereira</v>
      </c>
      <c r="M790" t="str">
        <f>IFERROR(_xlfn.XLOOKUP('01_raw_data'!L793,'06_location_master'!$B$5:$B$60,'06_location_master'!$C$5:$C$60), "Missing Location")</f>
        <v>Paris</v>
      </c>
      <c r="N790" t="str">
        <f>IFERROR(_xlfn.XLOOKUP(M790,'06_location_master'!$C$5:$C$60,'06_location_master'!$D$5:$D$60), "Missing Country")</f>
        <v>France</v>
      </c>
      <c r="O790" t="str">
        <f>IFERROR(_xlfn.XLOOKUP(M790,'06_location_master'!$C$5:$C$60,'06_location_master'!$E$5:$E$60), "Missing State")</f>
        <v>Ile-de-France</v>
      </c>
      <c r="P790" s="17">
        <f>IFERROR(--'01_raw_data'!O793,"Missing Date")</f>
        <v>45227</v>
      </c>
      <c r="Q790" s="17" t="str">
        <f>IF(TRIM('01_raw_data'!P793)="","", IFERROR('01_raw_data'!P793, "check"))</f>
        <v/>
      </c>
      <c r="R790" t="str">
        <f>IFERROR(IF(OR(UPPER(TRIM('01_raw_data'!Q793))="A",UPPER(TRIM('01_raw_data'!Q793)="ACTVE"),UPPER(TRIM('01_raw_data'!Q793))="ACTIVE"), "Active", IF(OR(UPPER(TRIM('01_raw_data'!Q793)="INACTIVE"),UPPER(TRIM('01_raw_data'!Q793))="INACTVE"),"Inactive",IF(OR(UPPER(TRIM('01_raw_data'!Q793))="EXITED"), "Exited", IF(OR(UPPER(TRIM('01_raw_data'!Q793))="TERMINATED"), "Terminated", IF(OR(UPPER(TRIM('01_raw_data'!Q793))="LEFT"),"Left",IF(OR(UPPER(TRIM('01_raw_data'!Q793))="RESIGNED"),"Resigned")))))),"Check")</f>
        <v>Active</v>
      </c>
      <c r="S790" s="19">
        <f>IFERROR(IF(VALUE('01_raw_data'!R793)&gt;0,VALUE('01_raw_data'!R793),"Check"),"Check")</f>
        <v>104000</v>
      </c>
      <c r="T790" s="19">
        <f>IFERROR(IF(VALUE('01_raw_data'!S793)&gt;0, VALUE('01_raw_data'!S793), "Check"), "Check")</f>
        <v>5200</v>
      </c>
      <c r="U790">
        <f>IFERROR(VLOOKUP(UPPER(TRIM('01_raw_data'!T793)),'07_performance_master'!$A$5:$B$14,2,FALSE),"Check")</f>
        <v>3</v>
      </c>
      <c r="V790">
        <f>IFERROR(IF(VALUE('01_raw_data'!U793)&gt;0,VALUE('01_raw_data'!U793),"Check"),"Check")</f>
        <v>18</v>
      </c>
      <c r="W790" t="str">
        <f>IFERROR(IF(VALUE('01_raw_data'!V793)&gt;=0, VALUE('01_raw_data'!V793), "Check"), "Check")</f>
        <v>Check</v>
      </c>
      <c r="X790">
        <f>IFERROR(IF(VALUE('01_raw_data'!W793)&gt;=0, VALUE('01_raw_data'!W793),"Check"), "Check")</f>
        <v>18</v>
      </c>
      <c r="Y790">
        <f>IFERROR(IF(AND(VALUE('01_raw_data'!X793)&gt;=0, VALUE('01_raw_data'!X793)&lt;=100), VALUE('01_raw_data'!X793), "Check"), "Check")</f>
        <v>54</v>
      </c>
      <c r="Z790" t="str">
        <f>IFERROR(IF(OR(UPPER(TRIM('01_raw_data'!Y793))="YES", UPPER(TRIM('01_raw_data'!Y793))="PROMOTED"),"Promoted", IF(OR(UPPER(TRIM('01_raw_data'!Y793))="NO",UPPER(TRIM('01_raw_data'!Y793))="NOT PROMOTED"), "Not Promoted", "Check")),"Check")</f>
        <v>Not Promoted</v>
      </c>
      <c r="AA790" t="str">
        <f>IFERROR(PROPER(TRIM('01_raw_data'!Z793)), "")</f>
        <v>Master'S</v>
      </c>
      <c r="AB790" t="str">
        <f>IFERROR(PROPER(TRIM('01_raw_data'!AA793)),"")</f>
        <v>European Job Board</v>
      </c>
      <c r="AC790" t="str">
        <f>IFERROR(IF(UPPER(TRIM('01_raw_data'!AB793))="HYBRID","Hybrid",IF(OR(UPPER(TRIM('01_raw_data'!AB793))="REMOTE",UPPER(TRIM('01_raw_data'!AB793))="WFH",UPPER(TRIM('01_raw_data'!AB793))="WORK FROM HOME"),"Remote",IF(OR(UPPER(TRIM('01_raw_data'!AB793))="ONSITE",UPPER(TRIM('01_raw_data'!AB793))="ON-SITE",UPPER(TRIM('01_raw_data'!AB793))="OFFICE"),"Office"))),"Check")</f>
        <v>Hybrid</v>
      </c>
      <c r="AD790" t="str">
        <f>IFERROR(VLOOKUP(UPPER(TRIM('01_raw_data'!AC793)),'09_cost_center'!$A$5:$E$19,1,FALSE), "Check")</f>
        <v>EU-CC301</v>
      </c>
      <c r="AE790" t="str">
        <f>IFERROR(IF(OR(UPPER(TRIM('01_raw_data'!AD793))="CONTRACT", UPPER(TRIM('01_raw_data'!AD793))="CONTRACTOR"), "Contract", IF(OR(PROPER(TRIM('01_raw_data'!AD793))="FTE", UPPER(TRIM('01_raw_data'!AD793))="FULL TIME", UPPER(TRIM('01_raw_data'!AD793))="FULL-TIME"), "Full Time", IF(OR(UPPER(TRIM('01_raw_data'!AD793))="INTERN", UPPER(TRIM('01_raw_data'!AD793))="INTERNSHIP"), "Intern", IF(OR(UPPER(TRIM('01_raw_data'!AD793))="PART TIME", UPPER(TRIM('01_raw_data'!AD793))="PART-TIME"), "Part Time")))), "Check")</f>
        <v>Full Time</v>
      </c>
      <c r="AF790">
        <f>IFERROR(IF(AND(VALUE('01_raw_data'!AE793)&gt;=0,VALUE('01_raw_data'!AE793)&lt;=100), VALUE('01_raw_data'!AE793), "Check"), "Check")</f>
        <v>51.4</v>
      </c>
    </row>
    <row r="791" spans="1:32" x14ac:dyDescent="0.2">
      <c r="A791" t="str">
        <f>"E"&amp;TEXT(VALUE(SUBSTITUTE(UPPER(TRIM('01_raw_data'!A794)),"E","")),"0000")</f>
        <v>E0790</v>
      </c>
      <c r="B791" t="str">
        <f>IF('01_raw_data'!B794="", "", PROPER(TRIM('01_raw_data'!B794)))</f>
        <v>Grace Thomas</v>
      </c>
      <c r="C791" t="str">
        <f>_xlfn.XLOOKUP(PROPER(TRIM('01_raw_data'!C794)),'03_lookups'!$A$4:$A$9,'03_lookups'!$B$4:$B$9,"Needs Review")</f>
        <v>Male</v>
      </c>
      <c r="D791">
        <f>VALUE('01_raw_data'!D794)</f>
        <v>60</v>
      </c>
      <c r="E791" s="17">
        <f>IF(OR('01_raw_data'!E794="", LOWER(TRIM('01_raw_data'!E794))="not available"), "Missing", '01_raw_data'!E794)</f>
        <v>24252</v>
      </c>
      <c r="F791" t="str">
        <f t="shared" si="12"/>
        <v>Valid</v>
      </c>
      <c r="G791" t="str">
        <f>_xlfn.XLOOKUP(UPPER(TRIM('01_raw_data'!F794)),'04_departments'!A794:A849,'04_departments'!C794:C849,"Needs Review")</f>
        <v>Needs Review</v>
      </c>
      <c r="H791" t="str">
        <f>_xlfn.XLOOKUP('01_clean_data'!G791, '04_departments'!$C$5:$C$60,'04_departments'!$D$5:$D$60,"Needs Review")</f>
        <v>Needs Review</v>
      </c>
      <c r="I791" t="str">
        <f>PROPER(TRIM('01_raw_data'!H794))</f>
        <v>Process Lead</v>
      </c>
      <c r="J791" t="str">
        <f>IFERROR(UPPER('01_raw_data'!I794), "")</f>
        <v>L3</v>
      </c>
      <c r="K791" t="str">
        <f>IFERROR(UPPER('01_raw_data'!J794), "")</f>
        <v>M017</v>
      </c>
      <c r="L791" t="str">
        <f>IFERROR(VLOOKUP(K791,'05_manager_mapping'!$A$5:$B$64,2), "Missing")</f>
        <v>Ines Karlsson</v>
      </c>
      <c r="M791" t="str">
        <f>IFERROR(_xlfn.XLOOKUP('01_raw_data'!L794,'06_location_master'!$B$5:$B$60,'06_location_master'!$C$5:$C$60), "Missing Location")</f>
        <v>Missing Location</v>
      </c>
      <c r="N791" t="str">
        <f>IFERROR(_xlfn.XLOOKUP(M791,'06_location_master'!$C$5:$C$60,'06_location_master'!$D$5:$D$60), "Missing Country")</f>
        <v>Missing Country</v>
      </c>
      <c r="O791" t="str">
        <f>IFERROR(_xlfn.XLOOKUP(M791,'06_location_master'!$C$5:$C$60,'06_location_master'!$E$5:$E$60), "Missing State")</f>
        <v>Missing State</v>
      </c>
      <c r="P791" s="17">
        <f>IFERROR(--'01_raw_data'!O794,"Missing Date")</f>
        <v>44904</v>
      </c>
      <c r="Q791" s="17" t="str">
        <f>IF(TRIM('01_raw_data'!P794)="","", IFERROR('01_raw_data'!P794, "check"))</f>
        <v/>
      </c>
      <c r="R791" t="str">
        <f>IFERROR(IF(OR(UPPER(TRIM('01_raw_data'!Q794))="A",UPPER(TRIM('01_raw_data'!Q794)="ACTVE"),UPPER(TRIM('01_raw_data'!Q794))="ACTIVE"), "Active", IF(OR(UPPER(TRIM('01_raw_data'!Q794)="INACTIVE"),UPPER(TRIM('01_raw_data'!Q794))="INACTVE"),"Inactive",IF(OR(UPPER(TRIM('01_raw_data'!Q794))="EXITED"), "Exited", IF(OR(UPPER(TRIM('01_raw_data'!Q794))="TERMINATED"), "Terminated", IF(OR(UPPER(TRIM('01_raw_data'!Q794))="LEFT"),"Left",IF(OR(UPPER(TRIM('01_raw_data'!Q794))="RESIGNED"),"Resigned")))))),"Check")</f>
        <v>Active</v>
      </c>
      <c r="S791" s="19">
        <f>IFERROR(IF(VALUE('01_raw_data'!R794)&gt;0,VALUE('01_raw_data'!R794),"Check"),"Check")</f>
        <v>88000</v>
      </c>
      <c r="T791" s="19">
        <f>IFERROR(IF(VALUE('01_raw_data'!S794)&gt;0, VALUE('01_raw_data'!S794), "Check"), "Check")</f>
        <v>1800</v>
      </c>
      <c r="U791">
        <f>IFERROR(VLOOKUP(UPPER(TRIM('01_raw_data'!T794)),'07_performance_master'!$A$5:$B$14,2,FALSE),"Check")</f>
        <v>2</v>
      </c>
      <c r="V791">
        <f>IFERROR(IF(VALUE('01_raw_data'!U794)&gt;0,VALUE('01_raw_data'!U794),"Check"),"Check")</f>
        <v>24</v>
      </c>
      <c r="W791">
        <f>IFERROR(IF(VALUE('01_raw_data'!V794)&gt;=0, VALUE('01_raw_data'!V794), "Check"), "Check")</f>
        <v>20</v>
      </c>
      <c r="X791">
        <f>IFERROR(IF(VALUE('01_raw_data'!W794)&gt;=0, VALUE('01_raw_data'!W794),"Check"), "Check")</f>
        <v>16</v>
      </c>
      <c r="Y791">
        <f>IFERROR(IF(AND(VALUE('01_raw_data'!X794)&gt;=0, VALUE('01_raw_data'!X794)&lt;=100), VALUE('01_raw_data'!X794), "Check"), "Check")</f>
        <v>72</v>
      </c>
      <c r="Z791" t="str">
        <f>IFERROR(IF(OR(UPPER(TRIM('01_raw_data'!Y794))="YES", UPPER(TRIM('01_raw_data'!Y794))="PROMOTED"),"Promoted", IF(OR(UPPER(TRIM('01_raw_data'!Y794))="NO",UPPER(TRIM('01_raw_data'!Y794))="NOT PROMOTED"), "Not Promoted", "Check")),"Check")</f>
        <v>Not Promoted</v>
      </c>
      <c r="AA791" t="str">
        <f>IFERROR(PROPER(TRIM('01_raw_data'!Z794)), "")</f>
        <v>Mba</v>
      </c>
      <c r="AB791" t="str">
        <f>IFERROR(PROPER(TRIM('01_raw_data'!AA794)),"")</f>
        <v>Indeed</v>
      </c>
      <c r="AC791" t="str">
        <f>IFERROR(IF(UPPER(TRIM('01_raw_data'!AB794))="HYBRID","Hybrid",IF(OR(UPPER(TRIM('01_raw_data'!AB794))="REMOTE",UPPER(TRIM('01_raw_data'!AB794))="WFH",UPPER(TRIM('01_raw_data'!AB794))="WORK FROM HOME"),"Remote",IF(OR(UPPER(TRIM('01_raw_data'!AB794))="ONSITE",UPPER(TRIM('01_raw_data'!AB794))="ON-SITE",UPPER(TRIM('01_raw_data'!AB794))="OFFICE"),"Office"))),"Check")</f>
        <v>Office</v>
      </c>
      <c r="AD791" t="str">
        <f>IFERROR(VLOOKUP(UPPER(TRIM('01_raw_data'!AC794)),'09_cost_center'!$A$5:$E$19,1,FALSE), "Check")</f>
        <v>EU-CC401</v>
      </c>
      <c r="AE791" t="str">
        <f>IFERROR(IF(OR(UPPER(TRIM('01_raw_data'!AD794))="CONTRACT", UPPER(TRIM('01_raw_data'!AD794))="CONTRACTOR"), "Contract", IF(OR(PROPER(TRIM('01_raw_data'!AD794))="FTE", UPPER(TRIM('01_raw_data'!AD794))="FULL TIME", UPPER(TRIM('01_raw_data'!AD794))="FULL-TIME"), "Full Time", IF(OR(UPPER(TRIM('01_raw_data'!AD794))="INTERN", UPPER(TRIM('01_raw_data'!AD794))="INTERNSHIP"), "Intern", IF(OR(UPPER(TRIM('01_raw_data'!AD794))="PART TIME", UPPER(TRIM('01_raw_data'!AD794))="PART-TIME"), "Part Time")))), "Check")</f>
        <v>Full Time</v>
      </c>
      <c r="AF791">
        <f>IFERROR(IF(AND(VALUE('01_raw_data'!AE794)&gt;=0,VALUE('01_raw_data'!AE794)&lt;=100), VALUE('01_raw_data'!AE794), "Check"), "Check")</f>
        <v>51.2</v>
      </c>
    </row>
    <row r="792" spans="1:32" x14ac:dyDescent="0.2">
      <c r="A792" t="str">
        <f>"E"&amp;TEXT(VALUE(SUBSTITUTE(UPPER(TRIM('01_raw_data'!A795)),"E","")),"0000")</f>
        <v>E0791</v>
      </c>
      <c r="B792" t="str">
        <f>IF('01_raw_data'!B795="", "", PROPER(TRIM('01_raw_data'!B795)))</f>
        <v>Isla Meyer</v>
      </c>
      <c r="C792" t="str">
        <f>_xlfn.XLOOKUP(PROPER(TRIM('01_raw_data'!C795)),'03_lookups'!$A$4:$A$9,'03_lookups'!$B$4:$B$9,"Needs Review")</f>
        <v>Female</v>
      </c>
      <c r="D792">
        <f>VALUE('01_raw_data'!D795)</f>
        <v>54</v>
      </c>
      <c r="E792" s="17" t="str">
        <f>IF(OR('01_raw_data'!E795="", LOWER(TRIM('01_raw_data'!E795))="not available"), "Missing", '01_raw_data'!E795)</f>
        <v>1972/05/24</v>
      </c>
      <c r="F792" t="str">
        <f t="shared" si="12"/>
        <v>Needs Review</v>
      </c>
      <c r="G792" t="str">
        <f>_xlfn.XLOOKUP(UPPER(TRIM('01_raw_data'!F795)),'04_departments'!A795:A850,'04_departments'!C795:C850,"Needs Review")</f>
        <v>Needs Review</v>
      </c>
      <c r="H792" t="str">
        <f>_xlfn.XLOOKUP('01_clean_data'!G792, '04_departments'!$C$5:$C$60,'04_departments'!$D$5:$D$60,"Needs Review")</f>
        <v>Needs Review</v>
      </c>
      <c r="I792" t="str">
        <f>PROPER(TRIM('01_raw_data'!H795))</f>
        <v>Lead Product Manager</v>
      </c>
      <c r="J792" t="str">
        <f>IFERROR(UPPER('01_raw_data'!I795), "")</f>
        <v>L2</v>
      </c>
      <c r="K792" t="str">
        <f>IFERROR(UPPER('01_raw_data'!J795), "")</f>
        <v>M040</v>
      </c>
      <c r="L792" t="str">
        <f>IFERROR(VLOOKUP(K792,'05_manager_mapping'!$A$5:$B$64,2), "Missing")</f>
        <v>Sara Wagner</v>
      </c>
      <c r="M792" t="str">
        <f>IFERROR(_xlfn.XLOOKUP('01_raw_data'!L795,'06_location_master'!$B$5:$B$60,'06_location_master'!$C$5:$C$60), "Missing Location")</f>
        <v>Wroclaw</v>
      </c>
      <c r="N792" t="str">
        <f>IFERROR(_xlfn.XLOOKUP(M792,'06_location_master'!$C$5:$C$60,'06_location_master'!$D$5:$D$60), "Missing Country")</f>
        <v>Poland</v>
      </c>
      <c r="O792" t="str">
        <f>IFERROR(_xlfn.XLOOKUP(M792,'06_location_master'!$C$5:$C$60,'06_location_master'!$E$5:$E$60), "Missing State")</f>
        <v>Lower Silesian</v>
      </c>
      <c r="P792" s="17">
        <f>IFERROR(--'01_raw_data'!O795,"Missing Date")</f>
        <v>45313</v>
      </c>
      <c r="Q792" s="17" t="str">
        <f>IF(TRIM('01_raw_data'!P795)="","", IFERROR('01_raw_data'!P795, "check"))</f>
        <v/>
      </c>
      <c r="R792" t="str">
        <f>IFERROR(IF(OR(UPPER(TRIM('01_raw_data'!Q795))="A",UPPER(TRIM('01_raw_data'!Q795)="ACTVE"),UPPER(TRIM('01_raw_data'!Q795))="ACTIVE"), "Active", IF(OR(UPPER(TRIM('01_raw_data'!Q795)="INACTIVE"),UPPER(TRIM('01_raw_data'!Q795))="INACTVE"),"Inactive",IF(OR(UPPER(TRIM('01_raw_data'!Q795))="EXITED"), "Exited", IF(OR(UPPER(TRIM('01_raw_data'!Q795))="TERMINATED"), "Terminated", IF(OR(UPPER(TRIM('01_raw_data'!Q795))="LEFT"),"Left",IF(OR(UPPER(TRIM('01_raw_data'!Q795))="RESIGNED"),"Resigned")))))),"Check")</f>
        <v>Active</v>
      </c>
      <c r="S792" s="19">
        <f>IFERROR(IF(VALUE('01_raw_data'!R795)&gt;0,VALUE('01_raw_data'!R795),"Check"),"Check")</f>
        <v>44000</v>
      </c>
      <c r="T792" s="19">
        <f>IFERROR(IF(VALUE('01_raw_data'!S795)&gt;0, VALUE('01_raw_data'!S795), "Check"), "Check")</f>
        <v>900</v>
      </c>
      <c r="U792">
        <f>IFERROR(VLOOKUP(UPPER(TRIM('01_raw_data'!T795)),'07_performance_master'!$A$5:$B$14,2,FALSE),"Check")</f>
        <v>2</v>
      </c>
      <c r="V792">
        <f>IFERROR(IF(VALUE('01_raw_data'!U795)&gt;0,VALUE('01_raw_data'!U795),"Check"),"Check")</f>
        <v>38</v>
      </c>
      <c r="W792">
        <f>IFERROR(IF(VALUE('01_raw_data'!V795)&gt;=0, VALUE('01_raw_data'!V795), "Check"), "Check")</f>
        <v>3</v>
      </c>
      <c r="X792">
        <f>IFERROR(IF(VALUE('01_raw_data'!W795)&gt;=0, VALUE('01_raw_data'!W795),"Check"), "Check")</f>
        <v>0</v>
      </c>
      <c r="Y792">
        <f>IFERROR(IF(AND(VALUE('01_raw_data'!X795)&gt;=0, VALUE('01_raw_data'!X795)&lt;=100), VALUE('01_raw_data'!X795), "Check"), "Check")</f>
        <v>61</v>
      </c>
      <c r="Z792" t="str">
        <f>IFERROR(IF(OR(UPPER(TRIM('01_raw_data'!Y795))="YES", UPPER(TRIM('01_raw_data'!Y795))="PROMOTED"),"Promoted", IF(OR(UPPER(TRIM('01_raw_data'!Y795))="NO",UPPER(TRIM('01_raw_data'!Y795))="NOT PROMOTED"), "Not Promoted", "Check")),"Check")</f>
        <v>Not Promoted</v>
      </c>
      <c r="AA792" t="str">
        <f>IFERROR(PROPER(TRIM('01_raw_data'!Z795)), "")</f>
        <v>Master'S</v>
      </c>
      <c r="AB792" t="str">
        <f>IFERROR(PROPER(TRIM('01_raw_data'!AA795)),"")</f>
        <v>University Hiring</v>
      </c>
      <c r="AC792" t="str">
        <f>IFERROR(IF(UPPER(TRIM('01_raw_data'!AB795))="HYBRID","Hybrid",IF(OR(UPPER(TRIM('01_raw_data'!AB795))="REMOTE",UPPER(TRIM('01_raw_data'!AB795))="WFH",UPPER(TRIM('01_raw_data'!AB795))="WORK FROM HOME"),"Remote",IF(OR(UPPER(TRIM('01_raw_data'!AB795))="ONSITE",UPPER(TRIM('01_raw_data'!AB795))="ON-SITE",UPPER(TRIM('01_raw_data'!AB795))="OFFICE"),"Office"))),"Check")</f>
        <v>Hybrid</v>
      </c>
      <c r="AD792" t="str">
        <f>IFERROR(VLOOKUP(UPPER(TRIM('01_raw_data'!AC795)),'09_cost_center'!$A$5:$E$19,1,FALSE), "Check")</f>
        <v>EU-CC102</v>
      </c>
      <c r="AE792" t="str">
        <f>IFERROR(IF(OR(UPPER(TRIM('01_raw_data'!AD795))="CONTRACT", UPPER(TRIM('01_raw_data'!AD795))="CONTRACTOR"), "Contract", IF(OR(PROPER(TRIM('01_raw_data'!AD795))="FTE", UPPER(TRIM('01_raw_data'!AD795))="FULL TIME", UPPER(TRIM('01_raw_data'!AD795))="FULL-TIME"), "Full Time", IF(OR(UPPER(TRIM('01_raw_data'!AD795))="INTERN", UPPER(TRIM('01_raw_data'!AD795))="INTERNSHIP"), "Intern", IF(OR(UPPER(TRIM('01_raw_data'!AD795))="PART TIME", UPPER(TRIM('01_raw_data'!AD795))="PART-TIME"), "Part Time")))), "Check")</f>
        <v>Full Time</v>
      </c>
      <c r="AF792">
        <f>IFERROR(IF(AND(VALUE('01_raw_data'!AE795)&gt;=0,VALUE('01_raw_data'!AE795)&lt;=100), VALUE('01_raw_data'!AE795), "Check"), "Check")</f>
        <v>58.8</v>
      </c>
    </row>
    <row r="793" spans="1:32" x14ac:dyDescent="0.2">
      <c r="A793" t="str">
        <f>"E"&amp;TEXT(VALUE(SUBSTITUTE(UPPER(TRIM('01_raw_data'!A796)),"E","")),"0000")</f>
        <v>E0792</v>
      </c>
      <c r="B793" t="str">
        <f>IF('01_raw_data'!B796="", "", PROPER(TRIM('01_raw_data'!B796)))</f>
        <v>Elsa Gustafsson</v>
      </c>
      <c r="C793" t="str">
        <f>_xlfn.XLOOKUP(PROPER(TRIM('01_raw_data'!C796)),'03_lookups'!$A$4:$A$9,'03_lookups'!$B$4:$B$9,"Needs Review")</f>
        <v>Female</v>
      </c>
      <c r="D793">
        <f>VALUE('01_raw_data'!D796)</f>
        <v>44</v>
      </c>
      <c r="E793" s="17">
        <f>IF(OR('01_raw_data'!E796="", LOWER(TRIM('01_raw_data'!E796))="not available"), "Missing", '01_raw_data'!E796)</f>
        <v>30025</v>
      </c>
      <c r="F793" t="str">
        <f t="shared" si="12"/>
        <v>Valid</v>
      </c>
      <c r="G793" t="str">
        <f>_xlfn.XLOOKUP(UPPER(TRIM('01_raw_data'!F796)),'04_departments'!A796:A851,'04_departments'!C796:C851,"Needs Review")</f>
        <v>Needs Review</v>
      </c>
      <c r="H793" t="str">
        <f>_xlfn.XLOOKUP('01_clean_data'!G793, '04_departments'!$C$5:$C$60,'04_departments'!$D$5:$D$60,"Needs Review")</f>
        <v>Needs Review</v>
      </c>
      <c r="I793" t="str">
        <f>PROPER(TRIM('01_raw_data'!H796))</f>
        <v>Marketing Executive</v>
      </c>
      <c r="J793" t="str">
        <f>IFERROR(UPPER('01_raw_data'!I796), "")</f>
        <v>L4</v>
      </c>
      <c r="K793" t="str">
        <f>IFERROR(UPPER('01_raw_data'!J796), "")</f>
        <v>M006</v>
      </c>
      <c r="L793" t="str">
        <f>IFERROR(VLOOKUP(K793,'05_manager_mapping'!$A$5:$B$64,2), "Missing")</f>
        <v>Aleksander Fischer</v>
      </c>
      <c r="M793" t="str">
        <f>IFERROR(_xlfn.XLOOKUP('01_raw_data'!L796,'06_location_master'!$B$5:$B$60,'06_location_master'!$C$5:$C$60), "Missing Location")</f>
        <v>Manchester</v>
      </c>
      <c r="N793" t="str">
        <f>IFERROR(_xlfn.XLOOKUP(M793,'06_location_master'!$C$5:$C$60,'06_location_master'!$D$5:$D$60), "Missing Country")</f>
        <v>United Kingdom</v>
      </c>
      <c r="O793" t="str">
        <f>IFERROR(_xlfn.XLOOKUP(M793,'06_location_master'!$C$5:$C$60,'06_location_master'!$E$5:$E$60), "Missing State")</f>
        <v>England</v>
      </c>
      <c r="P793" s="17">
        <f>IFERROR(--'01_raw_data'!O796,"Missing Date")</f>
        <v>43325</v>
      </c>
      <c r="Q793" s="17" t="str">
        <f>IF(TRIM('01_raw_data'!P796)="","", IFERROR('01_raw_data'!P796, "check"))</f>
        <v/>
      </c>
      <c r="R793" t="str">
        <f>IFERROR(IF(OR(UPPER(TRIM('01_raw_data'!Q796))="A",UPPER(TRIM('01_raw_data'!Q796)="ACTVE"),UPPER(TRIM('01_raw_data'!Q796))="ACTIVE"), "Active", IF(OR(UPPER(TRIM('01_raw_data'!Q796)="INACTIVE"),UPPER(TRIM('01_raw_data'!Q796))="INACTVE"),"Inactive",IF(OR(UPPER(TRIM('01_raw_data'!Q796))="EXITED"), "Exited", IF(OR(UPPER(TRIM('01_raw_data'!Q796))="TERMINATED"), "Terminated", IF(OR(UPPER(TRIM('01_raw_data'!Q796))="LEFT"),"Left",IF(OR(UPPER(TRIM('01_raw_data'!Q796))="RESIGNED"),"Resigned")))))),"Check")</f>
        <v>Active</v>
      </c>
      <c r="S793" s="19">
        <f>IFERROR(IF(VALUE('01_raw_data'!R796)&gt;0,VALUE('01_raw_data'!R796),"Check"),"Check")</f>
        <v>94000</v>
      </c>
      <c r="T793" s="19">
        <f>IFERROR(IF(VALUE('01_raw_data'!S796)&gt;0, VALUE('01_raw_data'!S796), "Check"), "Check")</f>
        <v>4700</v>
      </c>
      <c r="U793">
        <f>IFERROR(VLOOKUP(UPPER(TRIM('01_raw_data'!T796)),'07_performance_master'!$A$5:$B$14,2,FALSE),"Check")</f>
        <v>3</v>
      </c>
      <c r="V793">
        <f>IFERROR(IF(VALUE('01_raw_data'!U796)&gt;0,VALUE('01_raw_data'!U796),"Check"),"Check")</f>
        <v>25</v>
      </c>
      <c r="W793">
        <f>IFERROR(IF(VALUE('01_raw_data'!V796)&gt;=0, VALUE('01_raw_data'!V796), "Check"), "Check")</f>
        <v>16</v>
      </c>
      <c r="X793">
        <f>IFERROR(IF(VALUE('01_raw_data'!W796)&gt;=0, VALUE('01_raw_data'!W796),"Check"), "Check")</f>
        <v>15</v>
      </c>
      <c r="Y793">
        <f>IFERROR(IF(AND(VALUE('01_raw_data'!X796)&gt;=0, VALUE('01_raw_data'!X796)&lt;=100), VALUE('01_raw_data'!X796), "Check"), "Check")</f>
        <v>58</v>
      </c>
      <c r="Z793" t="str">
        <f>IFERROR(IF(OR(UPPER(TRIM('01_raw_data'!Y796))="YES", UPPER(TRIM('01_raw_data'!Y796))="PROMOTED"),"Promoted", IF(OR(UPPER(TRIM('01_raw_data'!Y796))="NO",UPPER(TRIM('01_raw_data'!Y796))="NOT PROMOTED"), "Not Promoted", "Check")),"Check")</f>
        <v>Not Promoted</v>
      </c>
      <c r="AA793" t="str">
        <f>IFERROR(PROPER(TRIM('01_raw_data'!Z796)), "")</f>
        <v>Diploma</v>
      </c>
      <c r="AB793" t="str">
        <f>IFERROR(PROPER(TRIM('01_raw_data'!AA796)),"")</f>
        <v>Indeed</v>
      </c>
      <c r="AC793" t="str">
        <f>IFERROR(IF(UPPER(TRIM('01_raw_data'!AB796))="HYBRID","Hybrid",IF(OR(UPPER(TRIM('01_raw_data'!AB796))="REMOTE",UPPER(TRIM('01_raw_data'!AB796))="WFH",UPPER(TRIM('01_raw_data'!AB796))="WORK FROM HOME"),"Remote",IF(OR(UPPER(TRIM('01_raw_data'!AB796))="ONSITE",UPPER(TRIM('01_raw_data'!AB796))="ON-SITE",UPPER(TRIM('01_raw_data'!AB796))="OFFICE"),"Office"))),"Check")</f>
        <v>Hybrid</v>
      </c>
      <c r="AD793" t="str">
        <f>IFERROR(VLOOKUP(UPPER(TRIM('01_raw_data'!AC796)),'09_cost_center'!$A$5:$E$19,1,FALSE), "Check")</f>
        <v>EU-CC203</v>
      </c>
      <c r="AE793" t="str">
        <f>IFERROR(IF(OR(UPPER(TRIM('01_raw_data'!AD796))="CONTRACT", UPPER(TRIM('01_raw_data'!AD796))="CONTRACTOR"), "Contract", IF(OR(PROPER(TRIM('01_raw_data'!AD796))="FTE", UPPER(TRIM('01_raw_data'!AD796))="FULL TIME", UPPER(TRIM('01_raw_data'!AD796))="FULL-TIME"), "Full Time", IF(OR(UPPER(TRIM('01_raw_data'!AD796))="INTERN", UPPER(TRIM('01_raw_data'!AD796))="INTERNSHIP"), "Intern", IF(OR(UPPER(TRIM('01_raw_data'!AD796))="PART TIME", UPPER(TRIM('01_raw_data'!AD796))="PART-TIME"), "Part Time")))), "Check")</f>
        <v>Full Time</v>
      </c>
      <c r="AF793">
        <f>IFERROR(IF(AND(VALUE('01_raw_data'!AE796)&gt;=0,VALUE('01_raw_data'!AE796)&lt;=100), VALUE('01_raw_data'!AE796), "Check"), "Check")</f>
        <v>56</v>
      </c>
    </row>
    <row r="794" spans="1:32" x14ac:dyDescent="0.2">
      <c r="A794" t="str">
        <f>"E"&amp;TEXT(VALUE(SUBSTITUTE(UPPER(TRIM('01_raw_data'!A797)),"E","")),"0000")</f>
        <v>E0783</v>
      </c>
      <c r="B794" t="str">
        <f>IF('01_raw_data'!B797="", "", PROPER(TRIM('01_raw_data'!B797)))</f>
        <v>Lars Larsson</v>
      </c>
      <c r="C794" t="str">
        <f>_xlfn.XLOOKUP(PROPER(TRIM('01_raw_data'!C797)),'03_lookups'!$A$4:$A$9,'03_lookups'!$B$4:$B$9,"Needs Review")</f>
        <v>Female</v>
      </c>
      <c r="D794">
        <f>VALUE('01_raw_data'!D797)</f>
        <v>46</v>
      </c>
      <c r="E794" s="17">
        <f>IF(OR('01_raw_data'!E797="", LOWER(TRIM('01_raw_data'!E797))="not available"), "Missing", '01_raw_data'!E797)</f>
        <v>29288</v>
      </c>
      <c r="F794" t="str">
        <f t="shared" si="12"/>
        <v>Valid</v>
      </c>
      <c r="G794" t="str">
        <f>_xlfn.XLOOKUP(UPPER(TRIM('01_raw_data'!F797)),'04_departments'!A797:A852,'04_departments'!C797:C852,"Needs Review")</f>
        <v>Needs Review</v>
      </c>
      <c r="H794" t="str">
        <f>_xlfn.XLOOKUP('01_clean_data'!G794, '04_departments'!$C$5:$C$60,'04_departments'!$D$5:$D$60,"Needs Review")</f>
        <v>Needs Review</v>
      </c>
      <c r="I794" t="str">
        <f>PROPER(TRIM('01_raw_data'!H797))</f>
        <v>Compliance Analyst</v>
      </c>
      <c r="J794" t="str">
        <f>IFERROR(UPPER('01_raw_data'!I797), "")</f>
        <v xml:space="preserve"> L4 </v>
      </c>
      <c r="K794" t="str">
        <f>IFERROR(UPPER('01_raw_data'!J797), "")</f>
        <v>M012</v>
      </c>
      <c r="L794" t="str">
        <f>IFERROR(VLOOKUP(K794,'05_manager_mapping'!$A$5:$B$64,2), "Missing")</f>
        <v>Zofia Petit</v>
      </c>
      <c r="M794" t="str">
        <f>IFERROR(_xlfn.XLOOKUP('01_raw_data'!L797,'06_location_master'!$B$5:$B$60,'06_location_master'!$C$5:$C$60), "Missing Location")</f>
        <v>Berlin</v>
      </c>
      <c r="N794" t="str">
        <f>IFERROR(_xlfn.XLOOKUP(M794,'06_location_master'!$C$5:$C$60,'06_location_master'!$D$5:$D$60), "Missing Country")</f>
        <v>Germany</v>
      </c>
      <c r="O794" t="str">
        <f>IFERROR(_xlfn.XLOOKUP(M794,'06_location_master'!$C$5:$C$60,'06_location_master'!$E$5:$E$60), "Missing State")</f>
        <v>Berlin</v>
      </c>
      <c r="P794" s="17">
        <f>IFERROR(--'01_raw_data'!O797,"Missing Date")</f>
        <v>43966</v>
      </c>
      <c r="Q794" s="17" t="str">
        <f>IF(TRIM('01_raw_data'!P797)="","", IFERROR('01_raw_data'!P797, "check"))</f>
        <v/>
      </c>
      <c r="R794" t="str">
        <f>IFERROR(IF(OR(UPPER(TRIM('01_raw_data'!Q797))="A",UPPER(TRIM('01_raw_data'!Q797)="ACTVE"),UPPER(TRIM('01_raw_data'!Q797))="ACTIVE"), "Active", IF(OR(UPPER(TRIM('01_raw_data'!Q797)="INACTIVE"),UPPER(TRIM('01_raw_data'!Q797))="INACTVE"),"Inactive",IF(OR(UPPER(TRIM('01_raw_data'!Q797))="EXITED"), "Exited", IF(OR(UPPER(TRIM('01_raw_data'!Q797))="TERMINATED"), "Terminated", IF(OR(UPPER(TRIM('01_raw_data'!Q797))="LEFT"),"Left",IF(OR(UPPER(TRIM('01_raw_data'!Q797))="RESIGNED"),"Resigned")))))),"Check")</f>
        <v>Active</v>
      </c>
      <c r="S794" s="19">
        <f>IFERROR(IF(VALUE('01_raw_data'!R797)&gt;0,VALUE('01_raw_data'!R797),"Check"),"Check")</f>
        <v>119000</v>
      </c>
      <c r="T794" s="19">
        <f>IFERROR(IF(VALUE('01_raw_data'!S797)&gt;0, VALUE('01_raw_data'!S797), "Check"), "Check")</f>
        <v>6000</v>
      </c>
      <c r="U794">
        <f>IFERROR(VLOOKUP(UPPER(TRIM('01_raw_data'!T797)),'07_performance_master'!$A$5:$B$14,2,FALSE),"Check")</f>
        <v>3</v>
      </c>
      <c r="V794">
        <f>IFERROR(IF(VALUE('01_raw_data'!U797)&gt;0,VALUE('01_raw_data'!U797),"Check"),"Check")</f>
        <v>31</v>
      </c>
      <c r="W794">
        <f>IFERROR(IF(VALUE('01_raw_data'!V797)&gt;=0, VALUE('01_raw_data'!V797), "Check"), "Check")</f>
        <v>8</v>
      </c>
      <c r="X794">
        <f>IFERROR(IF(VALUE('01_raw_data'!W797)&gt;=0, VALUE('01_raw_data'!W797),"Check"), "Check")</f>
        <v>0</v>
      </c>
      <c r="Y794">
        <f>IFERROR(IF(AND(VALUE('01_raw_data'!X797)&gt;=0, VALUE('01_raw_data'!X797)&lt;=100), VALUE('01_raw_data'!X797), "Check"), "Check")</f>
        <v>50</v>
      </c>
      <c r="Z794" t="str">
        <f>IFERROR(IF(OR(UPPER(TRIM('01_raw_data'!Y797))="YES", UPPER(TRIM('01_raw_data'!Y797))="PROMOTED"),"Promoted", IF(OR(UPPER(TRIM('01_raw_data'!Y797))="NO",UPPER(TRIM('01_raw_data'!Y797))="NOT PROMOTED"), "Not Promoted", "Check")),"Check")</f>
        <v>Not Promoted</v>
      </c>
      <c r="AA794" t="str">
        <f>IFERROR(PROPER(TRIM('01_raw_data'!Z797)), "")</f>
        <v>High School</v>
      </c>
      <c r="AB794" t="str">
        <f>IFERROR(PROPER(TRIM('01_raw_data'!AA797)),"")</f>
        <v>European Job Board</v>
      </c>
      <c r="AC794" t="str">
        <f>IFERROR(IF(UPPER(TRIM('01_raw_data'!AB797))="HYBRID","Hybrid",IF(OR(UPPER(TRIM('01_raw_data'!AB797))="REMOTE",UPPER(TRIM('01_raw_data'!AB797))="WFH",UPPER(TRIM('01_raw_data'!AB797))="WORK FROM HOME"),"Remote",IF(OR(UPPER(TRIM('01_raw_data'!AB797))="ONSITE",UPPER(TRIM('01_raw_data'!AB797))="ON-SITE",UPPER(TRIM('01_raw_data'!AB797))="OFFICE"),"Office"))),"Check")</f>
        <v>Office</v>
      </c>
      <c r="AD794" t="str">
        <f>IFERROR(VLOOKUP(UPPER(TRIM('01_raw_data'!AC797)),'09_cost_center'!$A$5:$E$19,1,FALSE), "Check")</f>
        <v>EU-CC502</v>
      </c>
      <c r="AE794" t="str">
        <f>IFERROR(IF(OR(UPPER(TRIM('01_raw_data'!AD797))="CONTRACT", UPPER(TRIM('01_raw_data'!AD797))="CONTRACTOR"), "Contract", IF(OR(PROPER(TRIM('01_raw_data'!AD797))="FTE", UPPER(TRIM('01_raw_data'!AD797))="FULL TIME", UPPER(TRIM('01_raw_data'!AD797))="FULL-TIME"), "Full Time", IF(OR(UPPER(TRIM('01_raw_data'!AD797))="INTERN", UPPER(TRIM('01_raw_data'!AD797))="INTERNSHIP"), "Intern", IF(OR(UPPER(TRIM('01_raw_data'!AD797))="PART TIME", UPPER(TRIM('01_raw_data'!AD797))="PART-TIME"), "Part Time")))), "Check")</f>
        <v>Full Time</v>
      </c>
      <c r="AF794">
        <f>IFERROR(IF(AND(VALUE('01_raw_data'!AE797)&gt;=0,VALUE('01_raw_data'!AE797)&lt;=100), VALUE('01_raw_data'!AE797), "Check"), "Check")</f>
        <v>62.2</v>
      </c>
    </row>
    <row r="795" spans="1:32" x14ac:dyDescent="0.2">
      <c r="A795" t="str">
        <f>"E"&amp;TEXT(VALUE(SUBSTITUTE(UPPER(TRIM('01_raw_data'!A798)),"E","")),"0000")</f>
        <v>E0794</v>
      </c>
      <c r="B795" t="str">
        <f>IF('01_raw_data'!B798="", "", PROPER(TRIM('01_raw_data'!B798)))</f>
        <v>Oliwia Svensson</v>
      </c>
      <c r="C795" t="str">
        <f>_xlfn.XLOOKUP(PROPER(TRIM('01_raw_data'!C798)),'03_lookups'!$A$4:$A$9,'03_lookups'!$B$4:$B$9,"Needs Review")</f>
        <v>Female</v>
      </c>
      <c r="D795">
        <f>VALUE('01_raw_data'!D798)</f>
        <v>54</v>
      </c>
      <c r="E795" s="17">
        <f>IF(OR('01_raw_data'!E798="", LOWER(TRIM('01_raw_data'!E798))="not available"), "Missing", '01_raw_data'!E798)</f>
        <v>26114</v>
      </c>
      <c r="F795" t="str">
        <f t="shared" si="12"/>
        <v>Valid</v>
      </c>
      <c r="G795" t="str">
        <f>_xlfn.XLOOKUP(UPPER(TRIM('01_raw_data'!F798)),'04_departments'!A798:A853,'04_departments'!C798:C853,"Needs Review")</f>
        <v>Needs Review</v>
      </c>
      <c r="H795" t="str">
        <f>_xlfn.XLOOKUP('01_clean_data'!G795, '04_departments'!$C$5:$C$60,'04_departments'!$D$5:$D$60,"Needs Review")</f>
        <v>Needs Review</v>
      </c>
      <c r="I795" t="str">
        <f>PROPER(TRIM('01_raw_data'!H798))</f>
        <v>Enterprise Account Manager</v>
      </c>
      <c r="J795" t="str">
        <f>IFERROR(UPPER('01_raw_data'!I798), "")</f>
        <v xml:space="preserve"> L3 </v>
      </c>
      <c r="K795" t="str">
        <f>IFERROR(UPPER('01_raw_data'!J798), "")</f>
        <v>M016</v>
      </c>
      <c r="L795" t="str">
        <f>IFERROR(VLOOKUP(K795,'05_manager_mapping'!$A$5:$B$64,2), "Missing")</f>
        <v>Juliette Williams</v>
      </c>
      <c r="M795" t="str">
        <f>IFERROR(_xlfn.XLOOKUP('01_raw_data'!L798,'06_location_master'!$B$5:$B$60,'06_location_master'!$C$5:$C$60), "Missing Location")</f>
        <v>Krakow</v>
      </c>
      <c r="N795" t="str">
        <f>IFERROR(_xlfn.XLOOKUP(M795,'06_location_master'!$C$5:$C$60,'06_location_master'!$D$5:$D$60), "Missing Country")</f>
        <v>Poland</v>
      </c>
      <c r="O795" t="str">
        <f>IFERROR(_xlfn.XLOOKUP(M795,'06_location_master'!$C$5:$C$60,'06_location_master'!$E$5:$E$60), "Missing State")</f>
        <v>Lesser Poland</v>
      </c>
      <c r="P795" s="17">
        <f>IFERROR(--'01_raw_data'!O798,"Missing Date")</f>
        <v>44336</v>
      </c>
      <c r="Q795" s="17" t="str">
        <f>IF(TRIM('01_raw_data'!P798)="","", IFERROR('01_raw_data'!P798, "check"))</f>
        <v/>
      </c>
      <c r="R795" t="str">
        <f>IFERROR(IF(OR(UPPER(TRIM('01_raw_data'!Q798))="A",UPPER(TRIM('01_raw_data'!Q798)="ACTVE"),UPPER(TRIM('01_raw_data'!Q798))="ACTIVE"), "Active", IF(OR(UPPER(TRIM('01_raw_data'!Q798)="INACTIVE"),UPPER(TRIM('01_raw_data'!Q798))="INACTVE"),"Inactive",IF(OR(UPPER(TRIM('01_raw_data'!Q798))="EXITED"), "Exited", IF(OR(UPPER(TRIM('01_raw_data'!Q798))="TERMINATED"), "Terminated", IF(OR(UPPER(TRIM('01_raw_data'!Q798))="LEFT"),"Left",IF(OR(UPPER(TRIM('01_raw_data'!Q798))="RESIGNED"),"Resigned")))))),"Check")</f>
        <v>Active</v>
      </c>
      <c r="S795" s="19">
        <f>IFERROR(IF(VALUE('01_raw_data'!R798)&gt;0,VALUE('01_raw_data'!R798),"Check"),"Check")</f>
        <v>48000</v>
      </c>
      <c r="T795" s="19">
        <f>IFERROR(IF(VALUE('01_raw_data'!S798)&gt;0, VALUE('01_raw_data'!S798), "Check"), "Check")</f>
        <v>2400</v>
      </c>
      <c r="U795">
        <f>IFERROR(VLOOKUP(UPPER(TRIM('01_raw_data'!T798)),'07_performance_master'!$A$5:$B$14,2,FALSE),"Check")</f>
        <v>3</v>
      </c>
      <c r="V795">
        <f>IFERROR(IF(VALUE('01_raw_data'!U798)&gt;0,VALUE('01_raw_data'!U798),"Check"),"Check")</f>
        <v>20</v>
      </c>
      <c r="W795">
        <f>IFERROR(IF(VALUE('01_raw_data'!V798)&gt;=0, VALUE('01_raw_data'!V798), "Check"), "Check")</f>
        <v>11</v>
      </c>
      <c r="X795">
        <f>IFERROR(IF(VALUE('01_raw_data'!W798)&gt;=0, VALUE('01_raw_data'!W798),"Check"), "Check")</f>
        <v>22</v>
      </c>
      <c r="Y795">
        <f>IFERROR(IF(AND(VALUE('01_raw_data'!X798)&gt;=0, VALUE('01_raw_data'!X798)&lt;=100), VALUE('01_raw_data'!X798), "Check"), "Check")</f>
        <v>48</v>
      </c>
      <c r="Z795" t="str">
        <f>IFERROR(IF(OR(UPPER(TRIM('01_raw_data'!Y798))="YES", UPPER(TRIM('01_raw_data'!Y798))="PROMOTED"),"Promoted", IF(OR(UPPER(TRIM('01_raw_data'!Y798))="NO",UPPER(TRIM('01_raw_data'!Y798))="NOT PROMOTED"), "Not Promoted", "Check")),"Check")</f>
        <v>Not Promoted</v>
      </c>
      <c r="AA795" t="str">
        <f>IFERROR(PROPER(TRIM('01_raw_data'!Z798)), "")</f>
        <v>Bachelor'S</v>
      </c>
      <c r="AB795" t="str">
        <f>IFERROR(PROPER(TRIM('01_raw_data'!AA798)),"")</f>
        <v>Internal Transfer</v>
      </c>
      <c r="AC795" t="str">
        <f>IFERROR(IF(UPPER(TRIM('01_raw_data'!AB798))="HYBRID","Hybrid",IF(OR(UPPER(TRIM('01_raw_data'!AB798))="REMOTE",UPPER(TRIM('01_raw_data'!AB798))="WFH",UPPER(TRIM('01_raw_data'!AB798))="WORK FROM HOME"),"Remote",IF(OR(UPPER(TRIM('01_raw_data'!AB798))="ONSITE",UPPER(TRIM('01_raw_data'!AB798))="ON-SITE",UPPER(TRIM('01_raw_data'!AB798))="OFFICE"),"Office"))),"Check")</f>
        <v>Office</v>
      </c>
      <c r="AD795" t="str">
        <f>IFERROR(VLOOKUP(UPPER(TRIM('01_raw_data'!AC798)),'09_cost_center'!$A$5:$E$19,1,FALSE), "Check")</f>
        <v>EU-CC201</v>
      </c>
      <c r="AE795" t="str">
        <f>IFERROR(IF(OR(UPPER(TRIM('01_raw_data'!AD798))="CONTRACT", UPPER(TRIM('01_raw_data'!AD798))="CONTRACTOR"), "Contract", IF(OR(PROPER(TRIM('01_raw_data'!AD798))="FTE", UPPER(TRIM('01_raw_data'!AD798))="FULL TIME", UPPER(TRIM('01_raw_data'!AD798))="FULL-TIME"), "Full Time", IF(OR(UPPER(TRIM('01_raw_data'!AD798))="INTERN", UPPER(TRIM('01_raw_data'!AD798))="INTERNSHIP"), "Intern", IF(OR(UPPER(TRIM('01_raw_data'!AD798))="PART TIME", UPPER(TRIM('01_raw_data'!AD798))="PART-TIME"), "Part Time")))), "Check")</f>
        <v>Part Time</v>
      </c>
      <c r="AF795">
        <f>IFERROR(IF(AND(VALUE('01_raw_data'!AE798)&gt;=0,VALUE('01_raw_data'!AE798)&lt;=100), VALUE('01_raw_data'!AE798), "Check"), "Check")</f>
        <v>48.8</v>
      </c>
    </row>
    <row r="796" spans="1:32" x14ac:dyDescent="0.2">
      <c r="A796" t="str">
        <f>"E"&amp;TEXT(VALUE(SUBSTITUTE(UPPER(TRIM('01_raw_data'!A799)),"E","")),"0000")</f>
        <v>E0795</v>
      </c>
      <c r="B796" t="str">
        <f>IF('01_raw_data'!B799="", "", PROPER(TRIM('01_raw_data'!B799)))</f>
        <v>Javier Kowalski</v>
      </c>
      <c r="C796" t="str">
        <f>_xlfn.XLOOKUP(PROPER(TRIM('01_raw_data'!C799)),'03_lookups'!$A$4:$A$9,'03_lookups'!$B$4:$B$9,"Needs Review")</f>
        <v>Female</v>
      </c>
      <c r="D796">
        <f>VALUE('01_raw_data'!D799)</f>
        <v>32</v>
      </c>
      <c r="E796" s="17">
        <f>IF(OR('01_raw_data'!E799="", LOWER(TRIM('01_raw_data'!E799))="not available"), "Missing", '01_raw_data'!E799)</f>
        <v>34316</v>
      </c>
      <c r="F796" t="str">
        <f t="shared" si="12"/>
        <v>Valid</v>
      </c>
      <c r="G796" t="str">
        <f>_xlfn.XLOOKUP(UPPER(TRIM('01_raw_data'!F799)),'04_departments'!A799:A854,'04_departments'!C799:C854,"Needs Review")</f>
        <v>Needs Review</v>
      </c>
      <c r="H796" t="str">
        <f>_xlfn.XLOOKUP('01_clean_data'!G796, '04_departments'!$C$5:$C$60,'04_departments'!$D$5:$D$60,"Needs Review")</f>
        <v>Needs Review</v>
      </c>
      <c r="I796" t="str">
        <f>PROPER(TRIM('01_raw_data'!H799))</f>
        <v>Marketing Executive</v>
      </c>
      <c r="J796" t="str">
        <f>IFERROR(UPPER('01_raw_data'!I799), "")</f>
        <v>L1</v>
      </c>
      <c r="K796" t="str">
        <f>IFERROR(UPPER('01_raw_data'!J799), "")</f>
        <v>M006</v>
      </c>
      <c r="L796" t="str">
        <f>IFERROR(VLOOKUP(K796,'05_manager_mapping'!$A$5:$B$64,2), "Missing")</f>
        <v>Aleksander Fischer</v>
      </c>
      <c r="M796" t="str">
        <f>IFERROR(_xlfn.XLOOKUP('01_raw_data'!L799,'06_location_master'!$B$5:$B$60,'06_location_master'!$C$5:$C$60), "Missing Location")</f>
        <v>Frankfurt</v>
      </c>
      <c r="N796" t="str">
        <f>IFERROR(_xlfn.XLOOKUP(M796,'06_location_master'!$C$5:$C$60,'06_location_master'!$D$5:$D$60), "Missing Country")</f>
        <v>Germany</v>
      </c>
      <c r="O796" t="str">
        <f>IFERROR(_xlfn.XLOOKUP(M796,'06_location_master'!$C$5:$C$60,'06_location_master'!$E$5:$E$60), "Missing State")</f>
        <v>Hesse</v>
      </c>
      <c r="P796" s="17">
        <f>IFERROR(--'01_raw_data'!O799,"Missing Date")</f>
        <v>43013</v>
      </c>
      <c r="Q796" s="17">
        <f>IF(TRIM('01_raw_data'!P799)="","", IFERROR('01_raw_data'!P799, "check"))</f>
        <v>44613</v>
      </c>
      <c r="R796" t="str">
        <f>IFERROR(IF(OR(UPPER(TRIM('01_raw_data'!Q799))="A",UPPER(TRIM('01_raw_data'!Q799)="ACTVE"),UPPER(TRIM('01_raw_data'!Q799))="ACTIVE"), "Active", IF(OR(UPPER(TRIM('01_raw_data'!Q799)="INACTIVE"),UPPER(TRIM('01_raw_data'!Q799))="INACTVE"),"Inactive",IF(OR(UPPER(TRIM('01_raw_data'!Q799))="EXITED"), "Exited", IF(OR(UPPER(TRIM('01_raw_data'!Q799))="TERMINATED"), "Terminated", IF(OR(UPPER(TRIM('01_raw_data'!Q799))="LEFT"),"Left",IF(OR(UPPER(TRIM('01_raw_data'!Q799))="RESIGNED"),"Resigned")))))),"Check")</f>
        <v>Exited</v>
      </c>
      <c r="S796" s="19" t="str">
        <f>IFERROR(IF(VALUE('01_raw_data'!R799)&gt;0,VALUE('01_raw_data'!R799),"Check"),"Check")</f>
        <v>Check</v>
      </c>
      <c r="T796" s="19">
        <f>IFERROR(IF(VALUE('01_raw_data'!S799)&gt;0, VALUE('01_raw_data'!S799), "Check"), "Check")</f>
        <v>900</v>
      </c>
      <c r="U796">
        <f>IFERROR(VLOOKUP(UPPER(TRIM('01_raw_data'!T799)),'07_performance_master'!$A$5:$B$14,2,FALSE),"Check")</f>
        <v>2</v>
      </c>
      <c r="V796">
        <f>IFERROR(IF(VALUE('01_raw_data'!U799)&gt;0,VALUE('01_raw_data'!U799),"Check"),"Check")</f>
        <v>48</v>
      </c>
      <c r="W796">
        <f>IFERROR(IF(VALUE('01_raw_data'!V799)&gt;=0, VALUE('01_raw_data'!V799), "Check"), "Check")</f>
        <v>21</v>
      </c>
      <c r="X796">
        <f>IFERROR(IF(VALUE('01_raw_data'!W799)&gt;=0, VALUE('01_raw_data'!W799),"Check"), "Check")</f>
        <v>26</v>
      </c>
      <c r="Y796">
        <f>IFERROR(IF(AND(VALUE('01_raw_data'!X799)&gt;=0, VALUE('01_raw_data'!X799)&lt;=100), VALUE('01_raw_data'!X799), "Check"), "Check")</f>
        <v>42</v>
      </c>
      <c r="Z796" t="str">
        <f>IFERROR(IF(OR(UPPER(TRIM('01_raw_data'!Y799))="YES", UPPER(TRIM('01_raw_data'!Y799))="PROMOTED"),"Promoted", IF(OR(UPPER(TRIM('01_raw_data'!Y799))="NO",UPPER(TRIM('01_raw_data'!Y799))="NOT PROMOTED"), "Not Promoted", "Check")),"Check")</f>
        <v>Not Promoted</v>
      </c>
      <c r="AA796" t="str">
        <f>IFERROR(PROPER(TRIM('01_raw_data'!Z799)), "")</f>
        <v>Bachelor'S</v>
      </c>
      <c r="AB796" t="str">
        <f>IFERROR(PROPER(TRIM('01_raw_data'!AA799)),"")</f>
        <v>Indeed</v>
      </c>
      <c r="AC796" t="str">
        <f>IFERROR(IF(UPPER(TRIM('01_raw_data'!AB799))="HYBRID","Hybrid",IF(OR(UPPER(TRIM('01_raw_data'!AB799))="REMOTE",UPPER(TRIM('01_raw_data'!AB799))="WFH",UPPER(TRIM('01_raw_data'!AB799))="WORK FROM HOME"),"Remote",IF(OR(UPPER(TRIM('01_raw_data'!AB799))="ONSITE",UPPER(TRIM('01_raw_data'!AB799))="ON-SITE",UPPER(TRIM('01_raw_data'!AB799))="OFFICE"),"Office"))),"Check")</f>
        <v>Hybrid</v>
      </c>
      <c r="AD796" t="str">
        <f>IFERROR(VLOOKUP(UPPER(TRIM('01_raw_data'!AC799)),'09_cost_center'!$A$5:$E$19,1,FALSE), "Check")</f>
        <v>EU-CC203</v>
      </c>
      <c r="AE796" t="str">
        <f>IFERROR(IF(OR(UPPER(TRIM('01_raw_data'!AD799))="CONTRACT", UPPER(TRIM('01_raw_data'!AD799))="CONTRACTOR"), "Contract", IF(OR(PROPER(TRIM('01_raw_data'!AD799))="FTE", UPPER(TRIM('01_raw_data'!AD799))="FULL TIME", UPPER(TRIM('01_raw_data'!AD799))="FULL-TIME"), "Full Time", IF(OR(UPPER(TRIM('01_raw_data'!AD799))="INTERN", UPPER(TRIM('01_raw_data'!AD799))="INTERNSHIP"), "Intern", IF(OR(UPPER(TRIM('01_raw_data'!AD799))="PART TIME", UPPER(TRIM('01_raw_data'!AD799))="PART-TIME"), "Part Time")))), "Check")</f>
        <v>Full Time</v>
      </c>
      <c r="AF796">
        <f>IFERROR(IF(AND(VALUE('01_raw_data'!AE799)&gt;=0,VALUE('01_raw_data'!AE799)&lt;=100), VALUE('01_raw_data'!AE799), "Check"), "Check")</f>
        <v>42.7</v>
      </c>
    </row>
    <row r="797" spans="1:32" x14ac:dyDescent="0.2">
      <c r="A797" t="str">
        <f>"E"&amp;TEXT(VALUE(SUBSTITUTE(UPPER(TRIM('01_raw_data'!A800)),"E","")),"0000")</f>
        <v>E0796</v>
      </c>
      <c r="B797" t="str">
        <f>IF('01_raw_data'!B800="", "", PROPER(TRIM('01_raw_data'!B800)))</f>
        <v>Hugo Russo</v>
      </c>
      <c r="C797" t="str">
        <f>_xlfn.XLOOKUP(PROPER(TRIM('01_raw_data'!C800)),'03_lookups'!$A$4:$A$9,'03_lookups'!$B$4:$B$9,"Needs Review")</f>
        <v>Male</v>
      </c>
      <c r="D797">
        <f>VALUE('01_raw_data'!D800)</f>
        <v>37</v>
      </c>
      <c r="E797" s="17">
        <f>IF(OR('01_raw_data'!E800="", LOWER(TRIM('01_raw_data'!E800))="not available"), "Missing", '01_raw_data'!E800)</f>
        <v>32436</v>
      </c>
      <c r="F797" t="str">
        <f t="shared" si="12"/>
        <v>Valid</v>
      </c>
      <c r="G797" t="str">
        <f>_xlfn.XLOOKUP(UPPER(TRIM('01_raw_data'!F800)),'04_departments'!A800:A855,'04_departments'!C800:C855,"Needs Review")</f>
        <v>Needs Review</v>
      </c>
      <c r="H797" t="str">
        <f>_xlfn.XLOOKUP('01_clean_data'!G797, '04_departments'!$C$5:$C$60,'04_departments'!$D$5:$D$60,"Needs Review")</f>
        <v>Needs Review</v>
      </c>
      <c r="I797" t="str">
        <f>PROPER(TRIM('01_raw_data'!H800))</f>
        <v>People Operations Analyst</v>
      </c>
      <c r="J797" t="str">
        <f>IFERROR(UPPER('01_raw_data'!I800), "")</f>
        <v>L4</v>
      </c>
      <c r="K797" t="str">
        <f>IFERROR(UPPER('01_raw_data'!J800), "")</f>
        <v>M033</v>
      </c>
      <c r="L797" t="str">
        <f>IFERROR(VLOOKUP(K797,'05_manager_mapping'!$A$5:$B$64,2), "Missing")</f>
        <v>Pieter Perez</v>
      </c>
      <c r="M797" t="str">
        <f>IFERROR(_xlfn.XLOOKUP('01_raw_data'!L800,'06_location_master'!$B$5:$B$60,'06_location_master'!$C$5:$C$60), "Missing Location")</f>
        <v>Missing Location</v>
      </c>
      <c r="N797" t="str">
        <f>IFERROR(_xlfn.XLOOKUP(M797,'06_location_master'!$C$5:$C$60,'06_location_master'!$D$5:$D$60), "Missing Country")</f>
        <v>Missing Country</v>
      </c>
      <c r="O797" t="str">
        <f>IFERROR(_xlfn.XLOOKUP(M797,'06_location_master'!$C$5:$C$60,'06_location_master'!$E$5:$E$60), "Missing State")</f>
        <v>Missing State</v>
      </c>
      <c r="P797" s="17">
        <f>IFERROR(--'01_raw_data'!O800,"Missing Date")</f>
        <v>45255</v>
      </c>
      <c r="Q797" s="17" t="str">
        <f>IF(TRIM('01_raw_data'!P800)="","", IFERROR('01_raw_data'!P800, "check"))</f>
        <v/>
      </c>
      <c r="R797" t="str">
        <f>IFERROR(IF(OR(UPPER(TRIM('01_raw_data'!Q800))="A",UPPER(TRIM('01_raw_data'!Q800)="ACTVE"),UPPER(TRIM('01_raw_data'!Q800))="ACTIVE"), "Active", IF(OR(UPPER(TRIM('01_raw_data'!Q800)="INACTIVE"),UPPER(TRIM('01_raw_data'!Q800))="INACTVE"),"Inactive",IF(OR(UPPER(TRIM('01_raw_data'!Q800))="EXITED"), "Exited", IF(OR(UPPER(TRIM('01_raw_data'!Q800))="TERMINATED"), "Terminated", IF(OR(UPPER(TRIM('01_raw_data'!Q800))="LEFT"),"Left",IF(OR(UPPER(TRIM('01_raw_data'!Q800))="RESIGNED"),"Resigned")))))),"Check")</f>
        <v>Active</v>
      </c>
      <c r="S797" s="19">
        <f>IFERROR(IF(VALUE('01_raw_data'!R800)&gt;0,VALUE('01_raw_data'!R800),"Check"),"Check")</f>
        <v>83000</v>
      </c>
      <c r="T797" s="19">
        <f>IFERROR(IF(VALUE('01_raw_data'!S800)&gt;0, VALUE('01_raw_data'!S800), "Check"), "Check")</f>
        <v>4200</v>
      </c>
      <c r="U797">
        <f>IFERROR(VLOOKUP(UPPER(TRIM('01_raw_data'!T800)),'07_performance_master'!$A$5:$B$14,2,FALSE),"Check")</f>
        <v>3</v>
      </c>
      <c r="V797">
        <f>IFERROR(IF(VALUE('01_raw_data'!U800)&gt;0,VALUE('01_raw_data'!U800),"Check"),"Check")</f>
        <v>19</v>
      </c>
      <c r="W797">
        <f>IFERROR(IF(VALUE('01_raw_data'!V800)&gt;=0, VALUE('01_raw_data'!V800), "Check"), "Check")</f>
        <v>19</v>
      </c>
      <c r="X797">
        <f>IFERROR(IF(VALUE('01_raw_data'!W800)&gt;=0, VALUE('01_raw_data'!W800),"Check"), "Check")</f>
        <v>0</v>
      </c>
      <c r="Y797">
        <f>IFERROR(IF(AND(VALUE('01_raw_data'!X800)&gt;=0, VALUE('01_raw_data'!X800)&lt;=100), VALUE('01_raw_data'!X800), "Check"), "Check")</f>
        <v>64</v>
      </c>
      <c r="Z797" t="str">
        <f>IFERROR(IF(OR(UPPER(TRIM('01_raw_data'!Y800))="YES", UPPER(TRIM('01_raw_data'!Y800))="PROMOTED"),"Promoted", IF(OR(UPPER(TRIM('01_raw_data'!Y800))="NO",UPPER(TRIM('01_raw_data'!Y800))="NOT PROMOTED"), "Not Promoted", "Check")),"Check")</f>
        <v>Not Promoted</v>
      </c>
      <c r="AA797" t="str">
        <f>IFERROR(PROPER(TRIM('01_raw_data'!Z800)), "")</f>
        <v>Bachelor'S</v>
      </c>
      <c r="AB797" t="str">
        <f>IFERROR(PROPER(TRIM('01_raw_data'!AA800)),"")</f>
        <v>Employee Referral</v>
      </c>
      <c r="AC797" t="str">
        <f>IFERROR(IF(UPPER(TRIM('01_raw_data'!AB800))="HYBRID","Hybrid",IF(OR(UPPER(TRIM('01_raw_data'!AB800))="REMOTE",UPPER(TRIM('01_raw_data'!AB800))="WFH",UPPER(TRIM('01_raw_data'!AB800))="WORK FROM HOME"),"Remote",IF(OR(UPPER(TRIM('01_raw_data'!AB800))="ONSITE",UPPER(TRIM('01_raw_data'!AB800))="ON-SITE",UPPER(TRIM('01_raw_data'!AB800))="OFFICE"),"Office"))),"Check")</f>
        <v>Office</v>
      </c>
      <c r="AD797" t="str">
        <f>IFERROR(VLOOKUP(UPPER(TRIM('01_raw_data'!AC800)),'09_cost_center'!$A$5:$E$19,1,FALSE), "Check")</f>
        <v>EU-CC302</v>
      </c>
      <c r="AE797" t="str">
        <f>IFERROR(IF(OR(UPPER(TRIM('01_raw_data'!AD800))="CONTRACT", UPPER(TRIM('01_raw_data'!AD800))="CONTRACTOR"), "Contract", IF(OR(PROPER(TRIM('01_raw_data'!AD800))="FTE", UPPER(TRIM('01_raw_data'!AD800))="FULL TIME", UPPER(TRIM('01_raw_data'!AD800))="FULL-TIME"), "Full Time", IF(OR(UPPER(TRIM('01_raw_data'!AD800))="INTERN", UPPER(TRIM('01_raw_data'!AD800))="INTERNSHIP"), "Intern", IF(OR(UPPER(TRIM('01_raw_data'!AD800))="PART TIME", UPPER(TRIM('01_raw_data'!AD800))="PART-TIME"), "Part Time")))), "Check")</f>
        <v>Full Time</v>
      </c>
      <c r="AF797">
        <f>IFERROR(IF(AND(VALUE('01_raw_data'!AE800)&gt;=0,VALUE('01_raw_data'!AE800)&lt;=100), VALUE('01_raw_data'!AE800), "Check"), "Check")</f>
        <v>64.2</v>
      </c>
    </row>
    <row r="798" spans="1:32" x14ac:dyDescent="0.2">
      <c r="A798" t="str">
        <f>"E"&amp;TEXT(VALUE(SUBSTITUTE(UPPER(TRIM('01_raw_data'!A801)),"E","")),"0000")</f>
        <v>E0797</v>
      </c>
      <c r="B798" t="str">
        <f>IF('01_raw_data'!B801="", "", PROPER(TRIM('01_raw_data'!B801)))</f>
        <v>Alice Walsh</v>
      </c>
      <c r="C798" t="str">
        <f>_xlfn.XLOOKUP(PROPER(TRIM('01_raw_data'!C801)),'03_lookups'!$A$4:$A$9,'03_lookups'!$B$4:$B$9,"Needs Review")</f>
        <v>Female</v>
      </c>
      <c r="D798">
        <f>VALUE('01_raw_data'!D801)</f>
        <v>24</v>
      </c>
      <c r="E798" s="17" t="str">
        <f>IF(OR('01_raw_data'!E801="", LOWER(TRIM('01_raw_data'!E801))="not available"), "Missing", '01_raw_data'!E801)</f>
        <v>05-23-2002</v>
      </c>
      <c r="F798" t="str">
        <f t="shared" si="12"/>
        <v>Needs Review</v>
      </c>
      <c r="G798" t="str">
        <f>_xlfn.XLOOKUP(UPPER(TRIM('01_raw_data'!F801)),'04_departments'!A801:A856,'04_departments'!C801:C856,"Needs Review")</f>
        <v>Needs Review</v>
      </c>
      <c r="H798" t="str">
        <f>_xlfn.XLOOKUP('01_clean_data'!G798, '04_departments'!$C$5:$C$60,'04_departments'!$D$5:$D$60,"Needs Review")</f>
        <v>Needs Review</v>
      </c>
      <c r="I798" t="str">
        <f>PROPER(TRIM('01_raw_data'!H801))</f>
        <v>Bi Analyst</v>
      </c>
      <c r="J798" t="str">
        <f>IFERROR(UPPER('01_raw_data'!I801), "")</f>
        <v>L3</v>
      </c>
      <c r="K798" t="str">
        <f>IFERROR(UPPER('01_raw_data'!J801), "")</f>
        <v>M020</v>
      </c>
      <c r="L798" t="str">
        <f>IFERROR(VLOOKUP(K798,'05_manager_mapping'!$A$5:$B$64,2), "Missing")</f>
        <v>Alessandro Lewandowski</v>
      </c>
      <c r="M798" t="str">
        <f>IFERROR(_xlfn.XLOOKUP('01_raw_data'!L801,'06_location_master'!$B$5:$B$60,'06_location_master'!$C$5:$C$60), "Missing Location")</f>
        <v>London</v>
      </c>
      <c r="N798" t="str">
        <f>IFERROR(_xlfn.XLOOKUP(M798,'06_location_master'!$C$5:$C$60,'06_location_master'!$D$5:$D$60), "Missing Country")</f>
        <v>United Kingdom</v>
      </c>
      <c r="O798" t="str">
        <f>IFERROR(_xlfn.XLOOKUP(M798,'06_location_master'!$C$5:$C$60,'06_location_master'!$E$5:$E$60), "Missing State")</f>
        <v>England</v>
      </c>
      <c r="P798" s="17">
        <f>IFERROR(--'01_raw_data'!O801,"Missing Date")</f>
        <v>45013</v>
      </c>
      <c r="Q798" s="17" t="str">
        <f>IF(TRIM('01_raw_data'!P801)="","", IFERROR('01_raw_data'!P801, "check"))</f>
        <v/>
      </c>
      <c r="R798" t="str">
        <f>IFERROR(IF(OR(UPPER(TRIM('01_raw_data'!Q801))="A",UPPER(TRIM('01_raw_data'!Q801)="ACTVE"),UPPER(TRIM('01_raw_data'!Q801))="ACTIVE"), "Active", IF(OR(UPPER(TRIM('01_raw_data'!Q801)="INACTIVE"),UPPER(TRIM('01_raw_data'!Q801))="INACTVE"),"Inactive",IF(OR(UPPER(TRIM('01_raw_data'!Q801))="EXITED"), "Exited", IF(OR(UPPER(TRIM('01_raw_data'!Q801))="TERMINATED"), "Terminated", IF(OR(UPPER(TRIM('01_raw_data'!Q801))="LEFT"),"Left",IF(OR(UPPER(TRIM('01_raw_data'!Q801))="RESIGNED"),"Resigned")))))),"Check")</f>
        <v>Active</v>
      </c>
      <c r="S798" s="19">
        <f>IFERROR(IF(VALUE('01_raw_data'!R801)&gt;0,VALUE('01_raw_data'!R801),"Check"),"Check")</f>
        <v>96000</v>
      </c>
      <c r="T798" s="19">
        <f>IFERROR(IF(VALUE('01_raw_data'!S801)&gt;0, VALUE('01_raw_data'!S801), "Check"), "Check")</f>
        <v>1900</v>
      </c>
      <c r="U798">
        <f>IFERROR(VLOOKUP(UPPER(TRIM('01_raw_data'!T801)),'07_performance_master'!$A$5:$B$14,2,FALSE),"Check")</f>
        <v>2</v>
      </c>
      <c r="V798">
        <f>IFERROR(IF(VALUE('01_raw_data'!U801)&gt;0,VALUE('01_raw_data'!U801),"Check"),"Check")</f>
        <v>41</v>
      </c>
      <c r="W798" t="str">
        <f>IFERROR(IF(VALUE('01_raw_data'!V801)&gt;=0, VALUE('01_raw_data'!V801), "Check"), "Check")</f>
        <v>Check</v>
      </c>
      <c r="X798">
        <f>IFERROR(IF(VALUE('01_raw_data'!W801)&gt;=0, VALUE('01_raw_data'!W801),"Check"), "Check")</f>
        <v>0</v>
      </c>
      <c r="Y798">
        <f>IFERROR(IF(AND(VALUE('01_raw_data'!X801)&gt;=0, VALUE('01_raw_data'!X801)&lt;=100), VALUE('01_raw_data'!X801), "Check"), "Check")</f>
        <v>58</v>
      </c>
      <c r="Z798" t="str">
        <f>IFERROR(IF(OR(UPPER(TRIM('01_raw_data'!Y801))="YES", UPPER(TRIM('01_raw_data'!Y801))="PROMOTED"),"Promoted", IF(OR(UPPER(TRIM('01_raw_data'!Y801))="NO",UPPER(TRIM('01_raw_data'!Y801))="NOT PROMOTED"), "Not Promoted", "Check")),"Check")</f>
        <v>Not Promoted</v>
      </c>
      <c r="AA798" t="str">
        <f>IFERROR(PROPER(TRIM('01_raw_data'!Z801)), "")</f>
        <v>Diploma</v>
      </c>
      <c r="AB798" t="str">
        <f>IFERROR(PROPER(TRIM('01_raw_data'!AA801)),"")</f>
        <v>Agency</v>
      </c>
      <c r="AC798" t="str">
        <f>IFERROR(IF(UPPER(TRIM('01_raw_data'!AB801))="HYBRID","Hybrid",IF(OR(UPPER(TRIM('01_raw_data'!AB801))="REMOTE",UPPER(TRIM('01_raw_data'!AB801))="WFH",UPPER(TRIM('01_raw_data'!AB801))="WORK FROM HOME"),"Remote",IF(OR(UPPER(TRIM('01_raw_data'!AB801))="ONSITE",UPPER(TRIM('01_raw_data'!AB801))="ON-SITE",UPPER(TRIM('01_raw_data'!AB801))="OFFICE"),"Office"))),"Check")</f>
        <v>Hybrid</v>
      </c>
      <c r="AD798" t="str">
        <f>IFERROR(VLOOKUP(UPPER(TRIM('01_raw_data'!AC801)),'09_cost_center'!$A$5:$E$19,1,FALSE), "Check")</f>
        <v>EU-CC103</v>
      </c>
      <c r="AE798" t="str">
        <f>IFERROR(IF(OR(UPPER(TRIM('01_raw_data'!AD801))="CONTRACT", UPPER(TRIM('01_raw_data'!AD801))="CONTRACTOR"), "Contract", IF(OR(PROPER(TRIM('01_raw_data'!AD801))="FTE", UPPER(TRIM('01_raw_data'!AD801))="FULL TIME", UPPER(TRIM('01_raw_data'!AD801))="FULL-TIME"), "Full Time", IF(OR(UPPER(TRIM('01_raw_data'!AD801))="INTERN", UPPER(TRIM('01_raw_data'!AD801))="INTERNSHIP"), "Intern", IF(OR(UPPER(TRIM('01_raw_data'!AD801))="PART TIME", UPPER(TRIM('01_raw_data'!AD801))="PART-TIME"), "Part Time")))), "Check")</f>
        <v>Contract</v>
      </c>
      <c r="AF798">
        <f>IFERROR(IF(AND(VALUE('01_raw_data'!AE801)&gt;=0,VALUE('01_raw_data'!AE801)&lt;=100), VALUE('01_raw_data'!AE801), "Check"), "Check")</f>
        <v>58.3</v>
      </c>
    </row>
    <row r="799" spans="1:32" x14ac:dyDescent="0.2">
      <c r="A799" t="str">
        <f>"E"&amp;TEXT(VALUE(SUBSTITUTE(UPPER(TRIM('01_raw_data'!A802)),"E","")),"0000")</f>
        <v>E0798</v>
      </c>
      <c r="B799" t="str">
        <f>IF('01_raw_data'!B802="", "", PROPER(TRIM('01_raw_data'!B802)))</f>
        <v>Claudia Esposito</v>
      </c>
      <c r="C799" t="str">
        <f>_xlfn.XLOOKUP(PROPER(TRIM('01_raw_data'!C802)),'03_lookups'!$A$4:$A$9,'03_lookups'!$B$4:$B$9,"Needs Review")</f>
        <v>Female</v>
      </c>
      <c r="D799">
        <f>VALUE('01_raw_data'!D802)</f>
        <v>47</v>
      </c>
      <c r="E799" s="17">
        <f>IF(OR('01_raw_data'!E802="", LOWER(TRIM('01_raw_data'!E802))="not available"), "Missing", '01_raw_data'!E802)</f>
        <v>28868</v>
      </c>
      <c r="F799" t="str">
        <f t="shared" si="12"/>
        <v>Valid</v>
      </c>
      <c r="G799" t="str">
        <f>_xlfn.XLOOKUP(UPPER(TRIM('01_raw_data'!F802)),'04_departments'!A802:A857,'04_departments'!C802:C857,"Needs Review")</f>
        <v>Needs Review</v>
      </c>
      <c r="H799" t="str">
        <f>_xlfn.XLOOKUP('01_clean_data'!G799, '04_departments'!$C$5:$C$60,'04_departments'!$D$5:$D$60,"Needs Review")</f>
        <v>Needs Review</v>
      </c>
      <c r="I799" t="str">
        <f>PROPER(TRIM('01_raw_data'!H802))</f>
        <v>Compliance Analyst</v>
      </c>
      <c r="J799" t="str">
        <f>IFERROR(UPPER('01_raw_data'!I802), "")</f>
        <v>L1</v>
      </c>
      <c r="K799" t="str">
        <f>IFERROR(UPPER('01_raw_data'!J802), "")</f>
        <v>M025</v>
      </c>
      <c r="L799" t="str">
        <f>IFERROR(VLOOKUP(K799,'05_manager_mapping'!$A$5:$B$64,2), "Missing")</f>
        <v>Elias De Jong</v>
      </c>
      <c r="M799" t="str">
        <f>IFERROR(_xlfn.XLOOKUP('01_raw_data'!L802,'06_location_master'!$B$5:$B$60,'06_location_master'!$C$5:$C$60), "Missing Location")</f>
        <v>Missing Location</v>
      </c>
      <c r="N799" t="str">
        <f>IFERROR(_xlfn.XLOOKUP(M799,'06_location_master'!$C$5:$C$60,'06_location_master'!$D$5:$D$60), "Missing Country")</f>
        <v>Missing Country</v>
      </c>
      <c r="O799" t="str">
        <f>IFERROR(_xlfn.XLOOKUP(M799,'06_location_master'!$C$5:$C$60,'06_location_master'!$E$5:$E$60), "Missing State")</f>
        <v>Missing State</v>
      </c>
      <c r="P799" s="17">
        <f>IFERROR(--'01_raw_data'!O802,"Missing Date")</f>
        <v>44752</v>
      </c>
      <c r="Q799" s="17" t="str">
        <f>IF(TRIM('01_raw_data'!P802)="","", IFERROR('01_raw_data'!P802, "check"))</f>
        <v/>
      </c>
      <c r="R799" t="str">
        <f>IFERROR(IF(OR(UPPER(TRIM('01_raw_data'!Q802))="A",UPPER(TRIM('01_raw_data'!Q802)="ACTVE"),UPPER(TRIM('01_raw_data'!Q802))="ACTIVE"), "Active", IF(OR(UPPER(TRIM('01_raw_data'!Q802)="INACTIVE"),UPPER(TRIM('01_raw_data'!Q802))="INACTVE"),"Inactive",IF(OR(UPPER(TRIM('01_raw_data'!Q802))="EXITED"), "Exited", IF(OR(UPPER(TRIM('01_raw_data'!Q802))="TERMINATED"), "Terminated", IF(OR(UPPER(TRIM('01_raw_data'!Q802))="LEFT"),"Left",IF(OR(UPPER(TRIM('01_raw_data'!Q802))="RESIGNED"),"Resigned")))))),"Check")</f>
        <v>Active</v>
      </c>
      <c r="S799" s="19">
        <f>IFERROR(IF(VALUE('01_raw_data'!R802)&gt;0,VALUE('01_raw_data'!R802),"Check"),"Check")</f>
        <v>48000</v>
      </c>
      <c r="T799" s="19">
        <f>IFERROR(IF(VALUE('01_raw_data'!S802)&gt;0, VALUE('01_raw_data'!S802), "Check"), "Check")</f>
        <v>4300</v>
      </c>
      <c r="U799">
        <f>IFERROR(VLOOKUP(UPPER(TRIM('01_raw_data'!T802)),'07_performance_master'!$A$5:$B$14,2,FALSE),"Check")</f>
        <v>4</v>
      </c>
      <c r="V799">
        <f>IFERROR(IF(VALUE('01_raw_data'!U802)&gt;0,VALUE('01_raw_data'!U802),"Check"),"Check")</f>
        <v>22</v>
      </c>
      <c r="W799">
        <f>IFERROR(IF(VALUE('01_raw_data'!V802)&gt;=0, VALUE('01_raw_data'!V802), "Check"), "Check")</f>
        <v>13</v>
      </c>
      <c r="X799">
        <f>IFERROR(IF(VALUE('01_raw_data'!W802)&gt;=0, VALUE('01_raw_data'!W802),"Check"), "Check")</f>
        <v>3</v>
      </c>
      <c r="Y799">
        <f>IFERROR(IF(AND(VALUE('01_raw_data'!X802)&gt;=0, VALUE('01_raw_data'!X802)&lt;=100), VALUE('01_raw_data'!X802), "Check"), "Check")</f>
        <v>81</v>
      </c>
      <c r="Z799" t="str">
        <f>IFERROR(IF(OR(UPPER(TRIM('01_raw_data'!Y802))="YES", UPPER(TRIM('01_raw_data'!Y802))="PROMOTED"),"Promoted", IF(OR(UPPER(TRIM('01_raw_data'!Y802))="NO",UPPER(TRIM('01_raw_data'!Y802))="NOT PROMOTED"), "Not Promoted", "Check")),"Check")</f>
        <v>Not Promoted</v>
      </c>
      <c r="AA799" t="str">
        <f>IFERROR(PROPER(TRIM('01_raw_data'!Z802)), "")</f>
        <v>Mba</v>
      </c>
      <c r="AB799" t="str">
        <f>IFERROR(PROPER(TRIM('01_raw_data'!AA802)),"")</f>
        <v>European Job Board</v>
      </c>
      <c r="AC799" t="str">
        <f>IFERROR(IF(UPPER(TRIM('01_raw_data'!AB802))="HYBRID","Hybrid",IF(OR(UPPER(TRIM('01_raw_data'!AB802))="REMOTE",UPPER(TRIM('01_raw_data'!AB802))="WFH",UPPER(TRIM('01_raw_data'!AB802))="WORK FROM HOME"),"Remote",IF(OR(UPPER(TRIM('01_raw_data'!AB802))="ONSITE",UPPER(TRIM('01_raw_data'!AB802))="ON-SITE",UPPER(TRIM('01_raw_data'!AB802))="OFFICE"),"Office"))),"Check")</f>
        <v>Hybrid</v>
      </c>
      <c r="AD799" t="str">
        <f>IFERROR(VLOOKUP(UPPER(TRIM('01_raw_data'!AC802)),'09_cost_center'!$A$5:$E$19,1,FALSE), "Check")</f>
        <v>EU-CC502</v>
      </c>
      <c r="AE799" t="str">
        <f>IFERROR(IF(OR(UPPER(TRIM('01_raw_data'!AD802))="CONTRACT", UPPER(TRIM('01_raw_data'!AD802))="CONTRACTOR"), "Contract", IF(OR(PROPER(TRIM('01_raw_data'!AD802))="FTE", UPPER(TRIM('01_raw_data'!AD802))="FULL TIME", UPPER(TRIM('01_raw_data'!AD802))="FULL-TIME"), "Full Time", IF(OR(UPPER(TRIM('01_raw_data'!AD802))="INTERN", UPPER(TRIM('01_raw_data'!AD802))="INTERNSHIP"), "Intern", IF(OR(UPPER(TRIM('01_raw_data'!AD802))="PART TIME", UPPER(TRIM('01_raw_data'!AD802))="PART-TIME"), "Part Time")))), "Check")</f>
        <v>Full Time</v>
      </c>
      <c r="AF799">
        <f>IFERROR(IF(AND(VALUE('01_raw_data'!AE802)&gt;=0,VALUE('01_raw_data'!AE802)&lt;=100), VALUE('01_raw_data'!AE802), "Check"), "Check")</f>
        <v>78.3</v>
      </c>
    </row>
    <row r="800" spans="1:32" x14ac:dyDescent="0.2">
      <c r="A800" t="str">
        <f>"E"&amp;TEXT(VALUE(SUBSTITUTE(UPPER(TRIM('01_raw_data'!A803)),"E","")),"0000")</f>
        <v>E0799</v>
      </c>
      <c r="B800" t="str">
        <f>IF('01_raw_data'!B803="", "", PROPER(TRIM('01_raw_data'!B803)))</f>
        <v>Mateusz Sanchez</v>
      </c>
      <c r="C800" t="str">
        <f>_xlfn.XLOOKUP(PROPER(TRIM('01_raw_data'!C803)),'03_lookups'!$A$4:$A$9,'03_lookups'!$B$4:$B$9,"Needs Review")</f>
        <v>Male</v>
      </c>
      <c r="D800">
        <f>VALUE('01_raw_data'!D803)</f>
        <v>46</v>
      </c>
      <c r="E800" s="17">
        <f>IF(OR('01_raw_data'!E803="", LOWER(TRIM('01_raw_data'!E803))="not available"), "Missing", '01_raw_data'!E803)</f>
        <v>29060</v>
      </c>
      <c r="F800" t="str">
        <f t="shared" si="12"/>
        <v>Valid</v>
      </c>
      <c r="G800" t="str">
        <f>_xlfn.XLOOKUP(UPPER(TRIM('01_raw_data'!F803)),'04_departments'!A803:A858,'04_departments'!C803:C858,"Needs Review")</f>
        <v>Needs Review</v>
      </c>
      <c r="H800" t="str">
        <f>_xlfn.XLOOKUP('01_clean_data'!G800, '04_departments'!$C$5:$C$60,'04_departments'!$D$5:$D$60,"Needs Review")</f>
        <v>Needs Review</v>
      </c>
      <c r="I800" t="str">
        <f>PROPER(TRIM('01_raw_data'!H803))</f>
        <v>Sales Development Representative</v>
      </c>
      <c r="J800" t="str">
        <f>IFERROR(UPPER('01_raw_data'!I803), "")</f>
        <v>L6</v>
      </c>
      <c r="K800" t="str">
        <f>IFERROR(UPPER('01_raw_data'!J803), "")</f>
        <v>M023</v>
      </c>
      <c r="L800" t="str">
        <f>IFERROR(VLOOKUP(K800,'05_manager_mapping'!$A$5:$B$64,2), "Missing")</f>
        <v>Alice Greco</v>
      </c>
      <c r="M800" t="str">
        <f>IFERROR(_xlfn.XLOOKUP('01_raw_data'!L803,'06_location_master'!$B$5:$B$60,'06_location_master'!$C$5:$C$60), "Missing Location")</f>
        <v>Krakow</v>
      </c>
      <c r="N800" t="str">
        <f>IFERROR(_xlfn.XLOOKUP(M800,'06_location_master'!$C$5:$C$60,'06_location_master'!$D$5:$D$60), "Missing Country")</f>
        <v>Poland</v>
      </c>
      <c r="O800" t="str">
        <f>IFERROR(_xlfn.XLOOKUP(M800,'06_location_master'!$C$5:$C$60,'06_location_master'!$E$5:$E$60), "Missing State")</f>
        <v>Lesser Poland</v>
      </c>
      <c r="P800" s="17">
        <f>IFERROR(--'01_raw_data'!O803,"Missing Date")</f>
        <v>42940</v>
      </c>
      <c r="Q800" s="17">
        <f>IF(TRIM('01_raw_data'!P803)="","", IFERROR('01_raw_data'!P803, "check"))</f>
        <v>44243</v>
      </c>
      <c r="R800" t="str">
        <f>IFERROR(IF(OR(UPPER(TRIM('01_raw_data'!Q803))="A",UPPER(TRIM('01_raw_data'!Q803)="ACTVE"),UPPER(TRIM('01_raw_data'!Q803))="ACTIVE"), "Active", IF(OR(UPPER(TRIM('01_raw_data'!Q803)="INACTIVE"),UPPER(TRIM('01_raw_data'!Q803))="INACTVE"),"Inactive",IF(OR(UPPER(TRIM('01_raw_data'!Q803))="EXITED"), "Exited", IF(OR(UPPER(TRIM('01_raw_data'!Q803))="TERMINATED"), "Terminated", IF(OR(UPPER(TRIM('01_raw_data'!Q803))="LEFT"),"Left",IF(OR(UPPER(TRIM('01_raw_data'!Q803))="RESIGNED"),"Resigned")))))),"Check")</f>
        <v>Exited</v>
      </c>
      <c r="S800" s="19">
        <f>IFERROR(IF(VALUE('01_raw_data'!R803)&gt;0,VALUE('01_raw_data'!R803),"Check"),"Check")</f>
        <v>127000</v>
      </c>
      <c r="T800" s="19">
        <f>IFERROR(IF(VALUE('01_raw_data'!S803)&gt;0, VALUE('01_raw_data'!S803), "Check"), "Check")</f>
        <v>7600</v>
      </c>
      <c r="U800">
        <f>IFERROR(VLOOKUP(UPPER(TRIM('01_raw_data'!T803)),'07_performance_master'!$A$5:$B$14,2,FALSE),"Check")</f>
        <v>3</v>
      </c>
      <c r="V800">
        <f>IFERROR(IF(VALUE('01_raw_data'!U803)&gt;0,VALUE('01_raw_data'!U803),"Check"),"Check")</f>
        <v>26</v>
      </c>
      <c r="W800">
        <f>IFERROR(IF(VALUE('01_raw_data'!V803)&gt;=0, VALUE('01_raw_data'!V803), "Check"), "Check")</f>
        <v>10</v>
      </c>
      <c r="X800">
        <f>IFERROR(IF(VALUE('01_raw_data'!W803)&gt;=0, VALUE('01_raw_data'!W803),"Check"), "Check")</f>
        <v>12</v>
      </c>
      <c r="Y800">
        <f>IFERROR(IF(AND(VALUE('01_raw_data'!X803)&gt;=0, VALUE('01_raw_data'!X803)&lt;=100), VALUE('01_raw_data'!X803), "Check"), "Check")</f>
        <v>58</v>
      </c>
      <c r="Z800" t="str">
        <f>IFERROR(IF(OR(UPPER(TRIM('01_raw_data'!Y803))="YES", UPPER(TRIM('01_raw_data'!Y803))="PROMOTED"),"Promoted", IF(OR(UPPER(TRIM('01_raw_data'!Y803))="NO",UPPER(TRIM('01_raw_data'!Y803))="NOT PROMOTED"), "Not Promoted", "Check")),"Check")</f>
        <v>Not Promoted</v>
      </c>
      <c r="AA800" t="str">
        <f>IFERROR(PROPER(TRIM('01_raw_data'!Z803)), "")</f>
        <v>Master'S</v>
      </c>
      <c r="AB800" t="str">
        <f>IFERROR(PROPER(TRIM('01_raw_data'!AA803)),"")</f>
        <v>Linkedin</v>
      </c>
      <c r="AC800" t="str">
        <f>IFERROR(IF(UPPER(TRIM('01_raw_data'!AB803))="HYBRID","Hybrid",IF(OR(UPPER(TRIM('01_raw_data'!AB803))="REMOTE",UPPER(TRIM('01_raw_data'!AB803))="WFH",UPPER(TRIM('01_raw_data'!AB803))="WORK FROM HOME"),"Remote",IF(OR(UPPER(TRIM('01_raw_data'!AB803))="ONSITE",UPPER(TRIM('01_raw_data'!AB803))="ON-SITE",UPPER(TRIM('01_raw_data'!AB803))="OFFICE"),"Office"))),"Check")</f>
        <v>Hybrid</v>
      </c>
      <c r="AD800" t="str">
        <f>IFERROR(VLOOKUP(UPPER(TRIM('01_raw_data'!AC803)),'09_cost_center'!$A$5:$E$19,1,FALSE), "Check")</f>
        <v>EU-CC201</v>
      </c>
      <c r="AE800" t="str">
        <f>IFERROR(IF(OR(UPPER(TRIM('01_raw_data'!AD803))="CONTRACT", UPPER(TRIM('01_raw_data'!AD803))="CONTRACTOR"), "Contract", IF(OR(PROPER(TRIM('01_raw_data'!AD803))="FTE", UPPER(TRIM('01_raw_data'!AD803))="FULL TIME", UPPER(TRIM('01_raw_data'!AD803))="FULL-TIME"), "Full Time", IF(OR(UPPER(TRIM('01_raw_data'!AD803))="INTERN", UPPER(TRIM('01_raw_data'!AD803))="INTERNSHIP"), "Intern", IF(OR(UPPER(TRIM('01_raw_data'!AD803))="PART TIME", UPPER(TRIM('01_raw_data'!AD803))="PART-TIME"), "Part Time")))), "Check")</f>
        <v>Full Time</v>
      </c>
      <c r="AF800">
        <f>IFERROR(IF(AND(VALUE('01_raw_data'!AE803)&gt;=0,VALUE('01_raw_data'!AE803)&lt;=100), VALUE('01_raw_data'!AE803), "Check"), "Check")</f>
        <v>57.8</v>
      </c>
    </row>
    <row r="801" spans="1:32" x14ac:dyDescent="0.2">
      <c r="A801" t="str">
        <f>"E"&amp;TEXT(VALUE(SUBSTITUTE(UPPER(TRIM('01_raw_data'!A804)),"E","")),"0000")</f>
        <v>E0800</v>
      </c>
      <c r="B801" t="str">
        <f>IF('01_raw_data'!B804="", "", PROPER(TRIM('01_raw_data'!B804)))</f>
        <v>Daniela Durand</v>
      </c>
      <c r="C801" t="str">
        <f>_xlfn.XLOOKUP(PROPER(TRIM('01_raw_data'!C804)),'03_lookups'!$A$4:$A$9,'03_lookups'!$B$4:$B$9,"Needs Review")</f>
        <v>Female</v>
      </c>
      <c r="D801">
        <f>VALUE('01_raw_data'!D804)</f>
        <v>29</v>
      </c>
      <c r="E801" s="17">
        <f>IF(OR('01_raw_data'!E804="", LOWER(TRIM('01_raw_data'!E804))="not available"), "Missing", '01_raw_data'!E804)</f>
        <v>35451</v>
      </c>
      <c r="F801" t="str">
        <f t="shared" si="12"/>
        <v>Valid</v>
      </c>
      <c r="G801" t="str">
        <f>_xlfn.XLOOKUP(UPPER(TRIM('01_raw_data'!F804)),'04_departments'!A804:A859,'04_departments'!C804:C859,"Needs Review")</f>
        <v>Needs Review</v>
      </c>
      <c r="H801" t="str">
        <f>_xlfn.XLOOKUP('01_clean_data'!G801, '04_departments'!$C$5:$C$60,'04_departments'!$D$5:$D$60,"Needs Review")</f>
        <v>Needs Review</v>
      </c>
      <c r="I801" t="str">
        <f>PROPER(TRIM('01_raw_data'!H804))</f>
        <v>It Support Analyst</v>
      </c>
      <c r="J801" t="str">
        <f>IFERROR(UPPER('01_raw_data'!I804), "")</f>
        <v>L5</v>
      </c>
      <c r="K801" t="str">
        <f>IFERROR(UPPER('01_raw_data'!J804), "")</f>
        <v>M009</v>
      </c>
      <c r="L801" t="str">
        <f>IFERROR(VLOOKUP(K801,'05_manager_mapping'!$A$5:$B$64,2), "Missing")</f>
        <v>Maja Nilsson</v>
      </c>
      <c r="M801" t="str">
        <f>IFERROR(_xlfn.XLOOKUP('01_raw_data'!L804,'06_location_master'!$B$5:$B$60,'06_location_master'!$C$5:$C$60), "Missing Location")</f>
        <v>Lille</v>
      </c>
      <c r="N801" t="str">
        <f>IFERROR(_xlfn.XLOOKUP(M801,'06_location_master'!$C$5:$C$60,'06_location_master'!$D$5:$D$60), "Missing Country")</f>
        <v>France</v>
      </c>
      <c r="O801" t="str">
        <f>IFERROR(_xlfn.XLOOKUP(M801,'06_location_master'!$C$5:$C$60,'06_location_master'!$E$5:$E$60), "Missing State")</f>
        <v>Hauts-de-France</v>
      </c>
      <c r="P801" s="17">
        <f>IFERROR(--'01_raw_data'!O804,"Missing Date")</f>
        <v>45012</v>
      </c>
      <c r="Q801" s="17" t="str">
        <f>IF(TRIM('01_raw_data'!P804)="","", IFERROR('01_raw_data'!P804, "check"))</f>
        <v/>
      </c>
      <c r="R801" t="str">
        <f>IFERROR(IF(OR(UPPER(TRIM('01_raw_data'!Q804))="A",UPPER(TRIM('01_raw_data'!Q804)="ACTVE"),UPPER(TRIM('01_raw_data'!Q804))="ACTIVE"), "Active", IF(OR(UPPER(TRIM('01_raw_data'!Q804)="INACTIVE"),UPPER(TRIM('01_raw_data'!Q804))="INACTVE"),"Inactive",IF(OR(UPPER(TRIM('01_raw_data'!Q804))="EXITED"), "Exited", IF(OR(UPPER(TRIM('01_raw_data'!Q804))="TERMINATED"), "Terminated", IF(OR(UPPER(TRIM('01_raw_data'!Q804))="LEFT"),"Left",IF(OR(UPPER(TRIM('01_raw_data'!Q804))="RESIGNED"),"Resigned")))))),"Check")</f>
        <v>Active</v>
      </c>
      <c r="S801" s="19">
        <f>IFERROR(IF(VALUE('01_raw_data'!R804)&gt;0,VALUE('01_raw_data'!R804),"Check"),"Check")</f>
        <v>130000</v>
      </c>
      <c r="T801" s="19">
        <f>IFERROR(IF(VALUE('01_raw_data'!S804)&gt;0, VALUE('01_raw_data'!S804), "Check"), "Check")</f>
        <v>7800</v>
      </c>
      <c r="U801">
        <f>IFERROR(VLOOKUP(UPPER(TRIM('01_raw_data'!T804)),'07_performance_master'!$A$5:$B$14,2,FALSE),"Check")</f>
        <v>3</v>
      </c>
      <c r="V801">
        <f>IFERROR(IF(VALUE('01_raw_data'!U804)&gt;0,VALUE('01_raw_data'!U804),"Check"),"Check")</f>
        <v>12</v>
      </c>
      <c r="W801">
        <f>IFERROR(IF(VALUE('01_raw_data'!V804)&gt;=0, VALUE('01_raw_data'!V804), "Check"), "Check")</f>
        <v>9</v>
      </c>
      <c r="X801">
        <f>IFERROR(IF(VALUE('01_raw_data'!W804)&gt;=0, VALUE('01_raw_data'!W804),"Check"), "Check")</f>
        <v>0</v>
      </c>
      <c r="Y801">
        <f>IFERROR(IF(AND(VALUE('01_raw_data'!X804)&gt;=0, VALUE('01_raw_data'!X804)&lt;=100), VALUE('01_raw_data'!X804), "Check"), "Check")</f>
        <v>63</v>
      </c>
      <c r="Z801" t="str">
        <f>IFERROR(IF(OR(UPPER(TRIM('01_raw_data'!Y804))="YES", UPPER(TRIM('01_raw_data'!Y804))="PROMOTED"),"Promoted", IF(OR(UPPER(TRIM('01_raw_data'!Y804))="NO",UPPER(TRIM('01_raw_data'!Y804))="NOT PROMOTED"), "Not Promoted", "Check")),"Check")</f>
        <v>Not Promoted</v>
      </c>
      <c r="AA801" t="str">
        <f>IFERROR(PROPER(TRIM('01_raw_data'!Z804)), "")</f>
        <v>Bachelor'S</v>
      </c>
      <c r="AB801" t="str">
        <f>IFERROR(PROPER(TRIM('01_raw_data'!AA804)),"")</f>
        <v>University Hiring</v>
      </c>
      <c r="AC801" t="str">
        <f>IFERROR(IF(UPPER(TRIM('01_raw_data'!AB804))="HYBRID","Hybrid",IF(OR(UPPER(TRIM('01_raw_data'!AB804))="REMOTE",UPPER(TRIM('01_raw_data'!AB804))="WFH",UPPER(TRIM('01_raw_data'!AB804))="WORK FROM HOME"),"Remote",IF(OR(UPPER(TRIM('01_raw_data'!AB804))="ONSITE",UPPER(TRIM('01_raw_data'!AB804))="ON-SITE",UPPER(TRIM('01_raw_data'!AB804))="OFFICE"),"Office"))),"Check")</f>
        <v>Office</v>
      </c>
      <c r="AD801" t="str">
        <f>IFERROR(VLOOKUP(UPPER(TRIM('01_raw_data'!AC804)),'09_cost_center'!$A$5:$E$19,1,FALSE), "Check")</f>
        <v>EU-CC104</v>
      </c>
      <c r="AE801" t="str">
        <f>IFERROR(IF(OR(UPPER(TRIM('01_raw_data'!AD804))="CONTRACT", UPPER(TRIM('01_raw_data'!AD804))="CONTRACTOR"), "Contract", IF(OR(PROPER(TRIM('01_raw_data'!AD804))="FTE", UPPER(TRIM('01_raw_data'!AD804))="FULL TIME", UPPER(TRIM('01_raw_data'!AD804))="FULL-TIME"), "Full Time", IF(OR(UPPER(TRIM('01_raw_data'!AD804))="INTERN", UPPER(TRIM('01_raw_data'!AD804))="INTERNSHIP"), "Intern", IF(OR(UPPER(TRIM('01_raw_data'!AD804))="PART TIME", UPPER(TRIM('01_raw_data'!AD804))="PART-TIME"), "Part Time")))), "Check")</f>
        <v>Full Time</v>
      </c>
      <c r="AF801">
        <f>IFERROR(IF(AND(VALUE('01_raw_data'!AE804)&gt;=0,VALUE('01_raw_data'!AE804)&lt;=100), VALUE('01_raw_data'!AE804), "Check"), "Check")</f>
        <v>62</v>
      </c>
    </row>
    <row r="802" spans="1:32" x14ac:dyDescent="0.2">
      <c r="A802" t="str">
        <f>"E"&amp;TEXT(VALUE(SUBSTITUTE(UPPER(TRIM('01_raw_data'!A805)),"E","")),"0000")</f>
        <v>E0801</v>
      </c>
      <c r="B802" t="str">
        <f>IF('01_raw_data'!B805="", "", PROPER(TRIM('01_raw_data'!B805)))</f>
        <v>Mia Leroy</v>
      </c>
      <c r="C802" t="str">
        <f>_xlfn.XLOOKUP(PROPER(TRIM('01_raw_data'!C805)),'03_lookups'!$A$4:$A$9,'03_lookups'!$B$4:$B$9,"Needs Review")</f>
        <v>Female</v>
      </c>
      <c r="D802">
        <f>VALUE('01_raw_data'!D805)</f>
        <v>49</v>
      </c>
      <c r="E802" s="17">
        <f>IF(OR('01_raw_data'!E805="", LOWER(TRIM('01_raw_data'!E805))="not available"), "Missing", '01_raw_data'!E805)</f>
        <v>28081</v>
      </c>
      <c r="F802" t="str">
        <f t="shared" si="12"/>
        <v>Valid</v>
      </c>
      <c r="G802" t="str">
        <f>_xlfn.XLOOKUP(UPPER(TRIM('01_raw_data'!F805)),'04_departments'!A805:A860,'04_departments'!C805:C860,"Needs Review")</f>
        <v>Needs Review</v>
      </c>
      <c r="H802" t="str">
        <f>_xlfn.XLOOKUP('01_clean_data'!G802, '04_departments'!$C$5:$C$60,'04_departments'!$D$5:$D$60,"Needs Review")</f>
        <v>Needs Review</v>
      </c>
      <c r="I802" t="str">
        <f>PROPER(TRIM('01_raw_data'!H805))</f>
        <v>Senior Software Engineer</v>
      </c>
      <c r="J802" t="str">
        <f>IFERROR(UPPER('01_raw_data'!I805), "")</f>
        <v>L4</v>
      </c>
      <c r="K802" t="str">
        <f>IFERROR(UPPER('01_raw_data'!J805), "")</f>
        <v>M051</v>
      </c>
      <c r="L802" t="str">
        <f>IFERROR(VLOOKUP(K802,'05_manager_mapping'!$A$5:$B$64,2), "Missing")</f>
        <v>Eva Bianchi</v>
      </c>
      <c r="M802" t="str">
        <f>IFERROR(_xlfn.XLOOKUP('01_raw_data'!L805,'06_location_master'!$B$5:$B$60,'06_location_master'!$C$5:$C$60), "Missing Location")</f>
        <v>London</v>
      </c>
      <c r="N802" t="str">
        <f>IFERROR(_xlfn.XLOOKUP(M802,'06_location_master'!$C$5:$C$60,'06_location_master'!$D$5:$D$60), "Missing Country")</f>
        <v>United Kingdom</v>
      </c>
      <c r="O802" t="str">
        <f>IFERROR(_xlfn.XLOOKUP(M802,'06_location_master'!$C$5:$C$60,'06_location_master'!$E$5:$E$60), "Missing State")</f>
        <v>England</v>
      </c>
      <c r="P802" s="17">
        <f>IFERROR(--'01_raw_data'!O805,"Missing Date")</f>
        <v>42118</v>
      </c>
      <c r="Q802" s="17" t="str">
        <f>IF(TRIM('01_raw_data'!P805)="","", IFERROR('01_raw_data'!P805, "check"))</f>
        <v/>
      </c>
      <c r="R802" t="str">
        <f>IFERROR(IF(OR(UPPER(TRIM('01_raw_data'!Q805))="A",UPPER(TRIM('01_raw_data'!Q805)="ACTVE"),UPPER(TRIM('01_raw_data'!Q805))="ACTIVE"), "Active", IF(OR(UPPER(TRIM('01_raw_data'!Q805)="INACTIVE"),UPPER(TRIM('01_raw_data'!Q805))="INACTVE"),"Inactive",IF(OR(UPPER(TRIM('01_raw_data'!Q805))="EXITED"), "Exited", IF(OR(UPPER(TRIM('01_raw_data'!Q805))="TERMINATED"), "Terminated", IF(OR(UPPER(TRIM('01_raw_data'!Q805))="LEFT"),"Left",IF(OR(UPPER(TRIM('01_raw_data'!Q805))="RESIGNED"),"Resigned")))))),"Check")</f>
        <v>Active</v>
      </c>
      <c r="S802" s="19">
        <f>IFERROR(IF(VALUE('01_raw_data'!R805)&gt;0,VALUE('01_raw_data'!R805),"Check"),"Check")</f>
        <v>109000</v>
      </c>
      <c r="T802" s="19">
        <f>IFERROR(IF(VALUE('01_raw_data'!S805)&gt;0, VALUE('01_raw_data'!S805), "Check"), "Check")</f>
        <v>5400</v>
      </c>
      <c r="U802">
        <f>IFERROR(VLOOKUP(UPPER(TRIM('01_raw_data'!T805)),'07_performance_master'!$A$5:$B$14,2,FALSE),"Check")</f>
        <v>3</v>
      </c>
      <c r="V802">
        <f>IFERROR(IF(VALUE('01_raw_data'!U805)&gt;0,VALUE('01_raw_data'!U805),"Check"),"Check")</f>
        <v>26</v>
      </c>
      <c r="W802">
        <f>IFERROR(IF(VALUE('01_raw_data'!V805)&gt;=0, VALUE('01_raw_data'!V805), "Check"), "Check")</f>
        <v>17</v>
      </c>
      <c r="X802">
        <f>IFERROR(IF(VALUE('01_raw_data'!W805)&gt;=0, VALUE('01_raw_data'!W805),"Check"), "Check")</f>
        <v>10</v>
      </c>
      <c r="Y802">
        <f>IFERROR(IF(AND(VALUE('01_raw_data'!X805)&gt;=0, VALUE('01_raw_data'!X805)&lt;=100), VALUE('01_raw_data'!X805), "Check"), "Check")</f>
        <v>67</v>
      </c>
      <c r="Z802" t="str">
        <f>IFERROR(IF(OR(UPPER(TRIM('01_raw_data'!Y805))="YES", UPPER(TRIM('01_raw_data'!Y805))="PROMOTED"),"Promoted", IF(OR(UPPER(TRIM('01_raw_data'!Y805))="NO",UPPER(TRIM('01_raw_data'!Y805))="NOT PROMOTED"), "Not Promoted", "Check")),"Check")</f>
        <v>Not Promoted</v>
      </c>
      <c r="AA802" t="str">
        <f>IFERROR(PROPER(TRIM('01_raw_data'!Z805)), "")</f>
        <v>Master'S</v>
      </c>
      <c r="AB802" t="str">
        <f>IFERROR(PROPER(TRIM('01_raw_data'!AA805)),"")</f>
        <v>Internal Transfer</v>
      </c>
      <c r="AC802" t="str">
        <f>IFERROR(IF(UPPER(TRIM('01_raw_data'!AB805))="HYBRID","Hybrid",IF(OR(UPPER(TRIM('01_raw_data'!AB805))="REMOTE",UPPER(TRIM('01_raw_data'!AB805))="WFH",UPPER(TRIM('01_raw_data'!AB805))="WORK FROM HOME"),"Remote",IF(OR(UPPER(TRIM('01_raw_data'!AB805))="ONSITE",UPPER(TRIM('01_raw_data'!AB805))="ON-SITE",UPPER(TRIM('01_raw_data'!AB805))="OFFICE"),"Office"))),"Check")</f>
        <v>Hybrid</v>
      </c>
      <c r="AD802" t="str">
        <f>IFERROR(VLOOKUP(UPPER(TRIM('01_raw_data'!AC805)),'09_cost_center'!$A$5:$E$19,1,FALSE), "Check")</f>
        <v>EU-CC101</v>
      </c>
      <c r="AE802" t="str">
        <f>IFERROR(IF(OR(UPPER(TRIM('01_raw_data'!AD805))="CONTRACT", UPPER(TRIM('01_raw_data'!AD805))="CONTRACTOR"), "Contract", IF(OR(PROPER(TRIM('01_raw_data'!AD805))="FTE", UPPER(TRIM('01_raw_data'!AD805))="FULL TIME", UPPER(TRIM('01_raw_data'!AD805))="FULL-TIME"), "Full Time", IF(OR(UPPER(TRIM('01_raw_data'!AD805))="INTERN", UPPER(TRIM('01_raw_data'!AD805))="INTERNSHIP"), "Intern", IF(OR(UPPER(TRIM('01_raw_data'!AD805))="PART TIME", UPPER(TRIM('01_raw_data'!AD805))="PART-TIME"), "Part Time")))), "Check")</f>
        <v>Full Time</v>
      </c>
      <c r="AF802">
        <f>IFERROR(IF(AND(VALUE('01_raw_data'!AE805)&gt;=0,VALUE('01_raw_data'!AE805)&lt;=100), VALUE('01_raw_data'!AE805), "Check"), "Check")</f>
        <v>62</v>
      </c>
    </row>
    <row r="803" spans="1:32" x14ac:dyDescent="0.2">
      <c r="A803" t="str">
        <f>"E"&amp;TEXT(VALUE(SUBSTITUTE(UPPER(TRIM('01_raw_data'!A806)),"E","")),"0000")</f>
        <v>E0802</v>
      </c>
      <c r="B803" t="str">
        <f>IF('01_raw_data'!B806="", "", PROPER(TRIM('01_raw_data'!B806)))</f>
        <v>Daan Andersson</v>
      </c>
      <c r="C803" t="str">
        <f>_xlfn.XLOOKUP(PROPER(TRIM('01_raw_data'!C806)),'03_lookups'!$A$4:$A$9,'03_lookups'!$B$4:$B$9,"Needs Review")</f>
        <v>Female</v>
      </c>
      <c r="D803">
        <f>VALUE('01_raw_data'!D806)</f>
        <v>44</v>
      </c>
      <c r="E803" s="17">
        <f>IF(OR('01_raw_data'!E806="", LOWER(TRIM('01_raw_data'!E806))="not available"), "Missing", '01_raw_data'!E806)</f>
        <v>29833</v>
      </c>
      <c r="F803" t="str">
        <f t="shared" si="12"/>
        <v>Valid</v>
      </c>
      <c r="G803" t="str">
        <f>_xlfn.XLOOKUP(UPPER(TRIM('01_raw_data'!F806)),'04_departments'!A806:A861,'04_departments'!C806:C861,"Needs Review")</f>
        <v>Needs Review</v>
      </c>
      <c r="H803" t="str">
        <f>_xlfn.XLOOKUP('01_clean_data'!G803, '04_departments'!$C$5:$C$60,'04_departments'!$D$5:$D$60,"Needs Review")</f>
        <v>Needs Review</v>
      </c>
      <c r="I803" t="str">
        <f>PROPER(TRIM('01_raw_data'!H806))</f>
        <v>Talent Acquisition Specialist</v>
      </c>
      <c r="J803" t="str">
        <f>IFERROR(UPPER('01_raw_data'!I806), "")</f>
        <v>L5</v>
      </c>
      <c r="K803" t="str">
        <f>IFERROR(UPPER('01_raw_data'!J806), "")</f>
        <v>M008</v>
      </c>
      <c r="L803" t="str">
        <f>IFERROR(VLOOKUP(K803,'05_manager_mapping'!$A$5:$B$64,2), "Missing")</f>
        <v>Mia Szymanski</v>
      </c>
      <c r="M803" t="str">
        <f>IFERROR(_xlfn.XLOOKUP('01_raw_data'!L806,'06_location_master'!$B$5:$B$60,'06_location_master'!$C$5:$C$60), "Missing Location")</f>
        <v>London</v>
      </c>
      <c r="N803" t="str">
        <f>IFERROR(_xlfn.XLOOKUP(M803,'06_location_master'!$C$5:$C$60,'06_location_master'!$D$5:$D$60), "Missing Country")</f>
        <v>United Kingdom</v>
      </c>
      <c r="O803" t="str">
        <f>IFERROR(_xlfn.XLOOKUP(M803,'06_location_master'!$C$5:$C$60,'06_location_master'!$E$5:$E$60), "Missing State")</f>
        <v>England</v>
      </c>
      <c r="P803" s="17">
        <f>IFERROR(--'01_raw_data'!O806,"Missing Date")</f>
        <v>44544</v>
      </c>
      <c r="Q803" s="17" t="str">
        <f>IF(TRIM('01_raw_data'!P806)="","", IFERROR('01_raw_data'!P806, "check"))</f>
        <v/>
      </c>
      <c r="R803" t="str">
        <f>IFERROR(IF(OR(UPPER(TRIM('01_raw_data'!Q806))="A",UPPER(TRIM('01_raw_data'!Q806)="ACTVE"),UPPER(TRIM('01_raw_data'!Q806))="ACTIVE"), "Active", IF(OR(UPPER(TRIM('01_raw_data'!Q806)="INACTIVE"),UPPER(TRIM('01_raw_data'!Q806))="INACTVE"),"Inactive",IF(OR(UPPER(TRIM('01_raw_data'!Q806))="EXITED"), "Exited", IF(OR(UPPER(TRIM('01_raw_data'!Q806))="TERMINATED"), "Terminated", IF(OR(UPPER(TRIM('01_raw_data'!Q806))="LEFT"),"Left",IF(OR(UPPER(TRIM('01_raw_data'!Q806))="RESIGNED"),"Resigned")))))),"Check")</f>
        <v>Active</v>
      </c>
      <c r="S803" s="19">
        <f>IFERROR(IF(VALUE('01_raw_data'!R806)&gt;0,VALUE('01_raw_data'!R806),"Check"),"Check")</f>
        <v>151000</v>
      </c>
      <c r="T803" s="19">
        <f>IFERROR(IF(VALUE('01_raw_data'!S806)&gt;0, VALUE('01_raw_data'!S806), "Check"), "Check")</f>
        <v>9100</v>
      </c>
      <c r="U803">
        <f>IFERROR(VLOOKUP(UPPER(TRIM('01_raw_data'!T806)),'07_performance_master'!$A$5:$B$14,2,FALSE),"Check")</f>
        <v>3</v>
      </c>
      <c r="V803">
        <f>IFERROR(IF(VALUE('01_raw_data'!U806)&gt;0,VALUE('01_raw_data'!U806),"Check"),"Check")</f>
        <v>24</v>
      </c>
      <c r="W803">
        <f>IFERROR(IF(VALUE('01_raw_data'!V806)&gt;=0, VALUE('01_raw_data'!V806), "Check"), "Check")</f>
        <v>20</v>
      </c>
      <c r="X803">
        <f>IFERROR(IF(VALUE('01_raw_data'!W806)&gt;=0, VALUE('01_raw_data'!W806),"Check"), "Check")</f>
        <v>27</v>
      </c>
      <c r="Y803">
        <f>IFERROR(IF(AND(VALUE('01_raw_data'!X806)&gt;=0, VALUE('01_raw_data'!X806)&lt;=100), VALUE('01_raw_data'!X806), "Check"), "Check")</f>
        <v>30</v>
      </c>
      <c r="Z803" t="str">
        <f>IFERROR(IF(OR(UPPER(TRIM('01_raw_data'!Y806))="YES", UPPER(TRIM('01_raw_data'!Y806))="PROMOTED"),"Promoted", IF(OR(UPPER(TRIM('01_raw_data'!Y806))="NO",UPPER(TRIM('01_raw_data'!Y806))="NOT PROMOTED"), "Not Promoted", "Check")),"Check")</f>
        <v>Not Promoted</v>
      </c>
      <c r="AA803" t="str">
        <f>IFERROR(PROPER(TRIM('01_raw_data'!Z806)), "")</f>
        <v>Bachelor'S</v>
      </c>
      <c r="AB803" t="str">
        <f>IFERROR(PROPER(TRIM('01_raw_data'!AA806)),"")</f>
        <v>Company Careers Page</v>
      </c>
      <c r="AC803" t="str">
        <f>IFERROR(IF(UPPER(TRIM('01_raw_data'!AB806))="HYBRID","Hybrid",IF(OR(UPPER(TRIM('01_raw_data'!AB806))="REMOTE",UPPER(TRIM('01_raw_data'!AB806))="WFH",UPPER(TRIM('01_raw_data'!AB806))="WORK FROM HOME"),"Remote",IF(OR(UPPER(TRIM('01_raw_data'!AB806))="ONSITE",UPPER(TRIM('01_raw_data'!AB806))="ON-SITE",UPPER(TRIM('01_raw_data'!AB806))="OFFICE"),"Office"))),"Check")</f>
        <v>Hybrid</v>
      </c>
      <c r="AD803" t="str">
        <f>IFERROR(VLOOKUP(UPPER(TRIM('01_raw_data'!AC806)),'09_cost_center'!$A$5:$E$19,1,FALSE), "Check")</f>
        <v>EU-CC302</v>
      </c>
      <c r="AE803" t="str">
        <f>IFERROR(IF(OR(UPPER(TRIM('01_raw_data'!AD806))="CONTRACT", UPPER(TRIM('01_raw_data'!AD806))="CONTRACTOR"), "Contract", IF(OR(PROPER(TRIM('01_raw_data'!AD806))="FTE", UPPER(TRIM('01_raw_data'!AD806))="FULL TIME", UPPER(TRIM('01_raw_data'!AD806))="FULL-TIME"), "Full Time", IF(OR(UPPER(TRIM('01_raw_data'!AD806))="INTERN", UPPER(TRIM('01_raw_data'!AD806))="INTERNSHIP"), "Intern", IF(OR(UPPER(TRIM('01_raw_data'!AD806))="PART TIME", UPPER(TRIM('01_raw_data'!AD806))="PART-TIME"), "Part Time")))), "Check")</f>
        <v>Contract</v>
      </c>
      <c r="AF803">
        <f>IFERROR(IF(AND(VALUE('01_raw_data'!AE806)&gt;=0,VALUE('01_raw_data'!AE806)&lt;=100), VALUE('01_raw_data'!AE806), "Check"), "Check")</f>
        <v>43.5</v>
      </c>
    </row>
    <row r="804" spans="1:32" x14ac:dyDescent="0.2">
      <c r="A804" t="str">
        <f>"E"&amp;TEXT(VALUE(SUBSTITUTE(UPPER(TRIM('01_raw_data'!A807)),"E","")),"0000")</f>
        <v>E0803</v>
      </c>
      <c r="B804" t="str">
        <f>IF('01_raw_data'!B807="", "", PROPER(TRIM('01_raw_data'!B807)))</f>
        <v>Manon Durand</v>
      </c>
      <c r="C804" t="str">
        <f>_xlfn.XLOOKUP(PROPER(TRIM('01_raw_data'!C807)),'03_lookups'!$A$4:$A$9,'03_lookups'!$B$4:$B$9,"Needs Review")</f>
        <v>Female</v>
      </c>
      <c r="D804">
        <f>VALUE('01_raw_data'!D807)</f>
        <v>48</v>
      </c>
      <c r="E804" s="17">
        <f>IF(OR('01_raw_data'!E807="", LOWER(TRIM('01_raw_data'!E807))="not available"), "Missing", '01_raw_data'!E807)</f>
        <v>28613</v>
      </c>
      <c r="F804" t="str">
        <f t="shared" si="12"/>
        <v>Valid</v>
      </c>
      <c r="G804" t="str">
        <f>_xlfn.XLOOKUP(UPPER(TRIM('01_raw_data'!F807)),'04_departments'!A807:A862,'04_departments'!C807:C862,"Needs Review")</f>
        <v>Needs Review</v>
      </c>
      <c r="H804" t="str">
        <f>_xlfn.XLOOKUP('01_clean_data'!G804, '04_departments'!$C$5:$C$60,'04_departments'!$D$5:$D$60,"Needs Review")</f>
        <v>Needs Review</v>
      </c>
      <c r="I804" t="str">
        <f>PROPER(TRIM('01_raw_data'!H807))</f>
        <v>Implementation Consultant</v>
      </c>
      <c r="J804" t="str">
        <f>IFERROR(UPPER('01_raw_data'!I807), "")</f>
        <v>L3</v>
      </c>
      <c r="K804" t="str">
        <f>IFERROR(UPPER('01_raw_data'!J807), "")</f>
        <v>M024</v>
      </c>
      <c r="L804" t="str">
        <f>IFERROR(VLOOKUP(K804,'05_manager_mapping'!$A$5:$B$64,2), "Missing")</f>
        <v>Noah Ryan</v>
      </c>
      <c r="M804" t="str">
        <f>IFERROR(_xlfn.XLOOKUP('01_raw_data'!L807,'06_location_master'!$B$5:$B$60,'06_location_master'!$C$5:$C$60), "Missing Location")</f>
        <v>Paris</v>
      </c>
      <c r="N804" t="str">
        <f>IFERROR(_xlfn.XLOOKUP(M804,'06_location_master'!$C$5:$C$60,'06_location_master'!$D$5:$D$60), "Missing Country")</f>
        <v>France</v>
      </c>
      <c r="O804" t="str">
        <f>IFERROR(_xlfn.XLOOKUP(M804,'06_location_master'!$C$5:$C$60,'06_location_master'!$E$5:$E$60), "Missing State")</f>
        <v>Ile-de-France</v>
      </c>
      <c r="P804" s="17">
        <f>IFERROR(--'01_raw_data'!O807,"Missing Date")</f>
        <v>42934</v>
      </c>
      <c r="Q804" s="17" t="str">
        <f>IF(TRIM('01_raw_data'!P807)="","", IFERROR('01_raw_data'!P807, "check"))</f>
        <v/>
      </c>
      <c r="R804" t="str">
        <f>IFERROR(IF(OR(UPPER(TRIM('01_raw_data'!Q807))="A",UPPER(TRIM('01_raw_data'!Q807)="ACTVE"),UPPER(TRIM('01_raw_data'!Q807))="ACTIVE"), "Active", IF(OR(UPPER(TRIM('01_raw_data'!Q807)="INACTIVE"),UPPER(TRIM('01_raw_data'!Q807))="INACTVE"),"Inactive",IF(OR(UPPER(TRIM('01_raw_data'!Q807))="EXITED"), "Exited", IF(OR(UPPER(TRIM('01_raw_data'!Q807))="TERMINATED"), "Terminated", IF(OR(UPPER(TRIM('01_raw_data'!Q807))="LEFT"),"Left",IF(OR(UPPER(TRIM('01_raw_data'!Q807))="RESIGNED"),"Resigned")))))),"Check")</f>
        <v>Active</v>
      </c>
      <c r="S804" s="19">
        <f>IFERROR(IF(VALUE('01_raw_data'!R807)&gt;0,VALUE('01_raw_data'!R807),"Check"),"Check")</f>
        <v>89000</v>
      </c>
      <c r="T804" s="19" t="str">
        <f>IFERROR(IF(VALUE('01_raw_data'!S807)&gt;0, VALUE('01_raw_data'!S807), "Check"), "Check")</f>
        <v>Check</v>
      </c>
      <c r="U804">
        <f>IFERROR(VLOOKUP(UPPER(TRIM('01_raw_data'!T807)),'07_performance_master'!$A$5:$B$14,2,FALSE),"Check")</f>
        <v>1</v>
      </c>
      <c r="V804">
        <f>IFERROR(IF(VALUE('01_raw_data'!U807)&gt;0,VALUE('01_raw_data'!U807),"Check"),"Check")</f>
        <v>30</v>
      </c>
      <c r="W804">
        <f>IFERROR(IF(VALUE('01_raw_data'!V807)&gt;=0, VALUE('01_raw_data'!V807), "Check"), "Check")</f>
        <v>16</v>
      </c>
      <c r="X804">
        <f>IFERROR(IF(VALUE('01_raw_data'!W807)&gt;=0, VALUE('01_raw_data'!W807),"Check"), "Check")</f>
        <v>6</v>
      </c>
      <c r="Y804">
        <f>IFERROR(IF(AND(VALUE('01_raw_data'!X807)&gt;=0, VALUE('01_raw_data'!X807)&lt;=100), VALUE('01_raw_data'!X807), "Check"), "Check")</f>
        <v>52</v>
      </c>
      <c r="Z804" t="str">
        <f>IFERROR(IF(OR(UPPER(TRIM('01_raw_data'!Y807))="YES", UPPER(TRIM('01_raw_data'!Y807))="PROMOTED"),"Promoted", IF(OR(UPPER(TRIM('01_raw_data'!Y807))="NO",UPPER(TRIM('01_raw_data'!Y807))="NOT PROMOTED"), "Not Promoted", "Check")),"Check")</f>
        <v>Not Promoted</v>
      </c>
      <c r="AA804" t="str">
        <f>IFERROR(PROPER(TRIM('01_raw_data'!Z807)), "")</f>
        <v>Mba</v>
      </c>
      <c r="AB804" t="str">
        <f>IFERROR(PROPER(TRIM('01_raw_data'!AA807)),"")</f>
        <v>Indeed</v>
      </c>
      <c r="AC804" t="str">
        <f>IFERROR(IF(UPPER(TRIM('01_raw_data'!AB807))="HYBRID","Hybrid",IF(OR(UPPER(TRIM('01_raw_data'!AB807))="REMOTE",UPPER(TRIM('01_raw_data'!AB807))="WFH",UPPER(TRIM('01_raw_data'!AB807))="WORK FROM HOME"),"Remote",IF(OR(UPPER(TRIM('01_raw_data'!AB807))="ONSITE",UPPER(TRIM('01_raw_data'!AB807))="ON-SITE",UPPER(TRIM('01_raw_data'!AB807))="OFFICE"),"Office"))),"Check")</f>
        <v>Office</v>
      </c>
      <c r="AD804" t="str">
        <f>IFERROR(VLOOKUP(UPPER(TRIM('01_raw_data'!AC807)),'09_cost_center'!$A$5:$E$19,1,FALSE), "Check")</f>
        <v>EU-CC202</v>
      </c>
      <c r="AE804" t="str">
        <f>IFERROR(IF(OR(UPPER(TRIM('01_raw_data'!AD807))="CONTRACT", UPPER(TRIM('01_raw_data'!AD807))="CONTRACTOR"), "Contract", IF(OR(PROPER(TRIM('01_raw_data'!AD807))="FTE", UPPER(TRIM('01_raw_data'!AD807))="FULL TIME", UPPER(TRIM('01_raw_data'!AD807))="FULL-TIME"), "Full Time", IF(OR(UPPER(TRIM('01_raw_data'!AD807))="INTERN", UPPER(TRIM('01_raw_data'!AD807))="INTERNSHIP"), "Intern", IF(OR(UPPER(TRIM('01_raw_data'!AD807))="PART TIME", UPPER(TRIM('01_raw_data'!AD807))="PART-TIME"), "Part Time")))), "Check")</f>
        <v>Full Time</v>
      </c>
      <c r="AF804">
        <f>IFERROR(IF(AND(VALUE('01_raw_data'!AE807)&gt;=0,VALUE('01_raw_data'!AE807)&lt;=100), VALUE('01_raw_data'!AE807), "Check"), "Check")</f>
        <v>41.7</v>
      </c>
    </row>
    <row r="805" spans="1:32" x14ac:dyDescent="0.2">
      <c r="A805" t="str">
        <f>"E"&amp;TEXT(VALUE(SUBSTITUTE(UPPER(TRIM('01_raw_data'!A808)),"E","")),"0000")</f>
        <v>E0804</v>
      </c>
      <c r="B805" t="str">
        <f>IF('01_raw_data'!B808="", "", PROPER(TRIM('01_raw_data'!B808)))</f>
        <v>Lucia Pereira</v>
      </c>
      <c r="C805" t="str">
        <f>_xlfn.XLOOKUP(PROPER(TRIM('01_raw_data'!C808)),'03_lookups'!$A$4:$A$9,'03_lookups'!$B$4:$B$9,"Needs Review")</f>
        <v>Non-Binary</v>
      </c>
      <c r="D805">
        <f>VALUE('01_raw_data'!D808)</f>
        <v>44</v>
      </c>
      <c r="E805" s="17">
        <f>IF(OR('01_raw_data'!E808="", LOWER(TRIM('01_raw_data'!E808))="not available"), "Missing", '01_raw_data'!E808)</f>
        <v>30021</v>
      </c>
      <c r="F805" t="str">
        <f t="shared" si="12"/>
        <v>Valid</v>
      </c>
      <c r="G805" t="str">
        <f>_xlfn.XLOOKUP(UPPER(TRIM('01_raw_data'!F808)),'04_departments'!A808:A863,'04_departments'!C808:C863,"Needs Review")</f>
        <v>Needs Review</v>
      </c>
      <c r="H805" t="str">
        <f>_xlfn.XLOOKUP('01_clean_data'!G805, '04_departments'!$C$5:$C$60,'04_departments'!$D$5:$D$60,"Needs Review")</f>
        <v>Needs Review</v>
      </c>
      <c r="I805" t="str">
        <f>PROPER(TRIM('01_raw_data'!H808))</f>
        <v>Customer Success Manager</v>
      </c>
      <c r="J805" t="str">
        <f>IFERROR(UPPER('01_raw_data'!I808), "")</f>
        <v>L3</v>
      </c>
      <c r="K805" t="str">
        <f>IFERROR(UPPER('01_raw_data'!J808), "")</f>
        <v>M055</v>
      </c>
      <c r="L805" t="str">
        <f>IFERROR(VLOOKUP(K805,'05_manager_mapping'!$A$5:$B$64,2), "Missing")</f>
        <v>Lucas Thomas</v>
      </c>
      <c r="M805" t="str">
        <f>IFERROR(_xlfn.XLOOKUP('01_raw_data'!L808,'06_location_master'!$B$5:$B$60,'06_location_master'!$C$5:$C$60), "Missing Location")</f>
        <v>Hamburg</v>
      </c>
      <c r="N805" t="str">
        <f>IFERROR(_xlfn.XLOOKUP(M805,'06_location_master'!$C$5:$C$60,'06_location_master'!$D$5:$D$60), "Missing Country")</f>
        <v>Germany</v>
      </c>
      <c r="O805" t="str">
        <f>IFERROR(_xlfn.XLOOKUP(M805,'06_location_master'!$C$5:$C$60,'06_location_master'!$E$5:$E$60), "Missing State")</f>
        <v>Hamburg</v>
      </c>
      <c r="P805" s="17">
        <f>IFERROR(--'01_raw_data'!O808,"Missing Date")</f>
        <v>46014</v>
      </c>
      <c r="Q805" s="17" t="str">
        <f>IF(TRIM('01_raw_data'!P808)="","", IFERROR('01_raw_data'!P808, "check"))</f>
        <v/>
      </c>
      <c r="R805" t="str">
        <f>IFERROR(IF(OR(UPPER(TRIM('01_raw_data'!Q808))="A",UPPER(TRIM('01_raw_data'!Q808)="ACTVE"),UPPER(TRIM('01_raw_data'!Q808))="ACTIVE"), "Active", IF(OR(UPPER(TRIM('01_raw_data'!Q808)="INACTIVE"),UPPER(TRIM('01_raw_data'!Q808))="INACTVE"),"Inactive",IF(OR(UPPER(TRIM('01_raw_data'!Q808))="EXITED"), "Exited", IF(OR(UPPER(TRIM('01_raw_data'!Q808))="TERMINATED"), "Terminated", IF(OR(UPPER(TRIM('01_raw_data'!Q808))="LEFT"),"Left",IF(OR(UPPER(TRIM('01_raw_data'!Q808))="RESIGNED"),"Resigned")))))),"Check")</f>
        <v>Active</v>
      </c>
      <c r="S805" s="19">
        <f>IFERROR(IF(VALUE('01_raw_data'!R808)&gt;0,VALUE('01_raw_data'!R808),"Check"),"Check")</f>
        <v>88000</v>
      </c>
      <c r="T805" s="19">
        <f>IFERROR(IF(VALUE('01_raw_data'!S808)&gt;0, VALUE('01_raw_data'!S808), "Check"), "Check")</f>
        <v>4400</v>
      </c>
      <c r="U805">
        <f>IFERROR(VLOOKUP(UPPER(TRIM('01_raw_data'!T808)),'07_performance_master'!$A$5:$B$14,2,FALSE),"Check")</f>
        <v>3</v>
      </c>
      <c r="V805">
        <f>IFERROR(IF(VALUE('01_raw_data'!U808)&gt;0,VALUE('01_raw_data'!U808),"Check"),"Check")</f>
        <v>10</v>
      </c>
      <c r="W805">
        <f>IFERROR(IF(VALUE('01_raw_data'!V808)&gt;=0, VALUE('01_raw_data'!V808), "Check"), "Check")</f>
        <v>21</v>
      </c>
      <c r="X805">
        <f>IFERROR(IF(VALUE('01_raw_data'!W808)&gt;=0, VALUE('01_raw_data'!W808),"Check"), "Check")</f>
        <v>0</v>
      </c>
      <c r="Y805">
        <f>IFERROR(IF(AND(VALUE('01_raw_data'!X808)&gt;=0, VALUE('01_raw_data'!X808)&lt;=100), VALUE('01_raw_data'!X808), "Check"), "Check")</f>
        <v>73</v>
      </c>
      <c r="Z805" t="str">
        <f>IFERROR(IF(OR(UPPER(TRIM('01_raw_data'!Y808))="YES", UPPER(TRIM('01_raw_data'!Y808))="PROMOTED"),"Promoted", IF(OR(UPPER(TRIM('01_raw_data'!Y808))="NO",UPPER(TRIM('01_raw_data'!Y808))="NOT PROMOTED"), "Not Promoted", "Check")),"Check")</f>
        <v>Not Promoted</v>
      </c>
      <c r="AA805" t="str">
        <f>IFERROR(PROPER(TRIM('01_raw_data'!Z808)), "")</f>
        <v>Bachelor'S</v>
      </c>
      <c r="AB805" t="str">
        <f>IFERROR(PROPER(TRIM('01_raw_data'!AA808)),"")</f>
        <v>Indeed</v>
      </c>
      <c r="AC805" t="str">
        <f>IFERROR(IF(UPPER(TRIM('01_raw_data'!AB808))="HYBRID","Hybrid",IF(OR(UPPER(TRIM('01_raw_data'!AB808))="REMOTE",UPPER(TRIM('01_raw_data'!AB808))="WFH",UPPER(TRIM('01_raw_data'!AB808))="WORK FROM HOME"),"Remote",IF(OR(UPPER(TRIM('01_raw_data'!AB808))="ONSITE",UPPER(TRIM('01_raw_data'!AB808))="ON-SITE",UPPER(TRIM('01_raw_data'!AB808))="OFFICE"),"Office"))),"Check")</f>
        <v>Office</v>
      </c>
      <c r="AD805" t="str">
        <f>IFERROR(VLOOKUP(UPPER(TRIM('01_raw_data'!AC808)),'09_cost_center'!$A$5:$E$19,1,FALSE), "Check")</f>
        <v>EU-CC202</v>
      </c>
      <c r="AE805" t="str">
        <f>IFERROR(IF(OR(UPPER(TRIM('01_raw_data'!AD808))="CONTRACT", UPPER(TRIM('01_raw_data'!AD808))="CONTRACTOR"), "Contract", IF(OR(PROPER(TRIM('01_raw_data'!AD808))="FTE", UPPER(TRIM('01_raw_data'!AD808))="FULL TIME", UPPER(TRIM('01_raw_data'!AD808))="FULL-TIME"), "Full Time", IF(OR(UPPER(TRIM('01_raw_data'!AD808))="INTERN", UPPER(TRIM('01_raw_data'!AD808))="INTERNSHIP"), "Intern", IF(OR(UPPER(TRIM('01_raw_data'!AD808))="PART TIME", UPPER(TRIM('01_raw_data'!AD808))="PART-TIME"), "Part Time")))), "Check")</f>
        <v>Contract</v>
      </c>
      <c r="AF805">
        <f>IFERROR(IF(AND(VALUE('01_raw_data'!AE808)&gt;=0,VALUE('01_raw_data'!AE808)&lt;=100), VALUE('01_raw_data'!AE808), "Check"), "Check")</f>
        <v>65</v>
      </c>
    </row>
    <row r="806" spans="1:32" x14ac:dyDescent="0.2">
      <c r="A806" t="str">
        <f>"E"&amp;TEXT(VALUE(SUBSTITUTE(UPPER(TRIM('01_raw_data'!A809)),"E","")),"0000")</f>
        <v>E0805</v>
      </c>
      <c r="B806" t="str">
        <f>IF('01_raw_data'!B809="", "", PROPER(TRIM('01_raw_data'!B809)))</f>
        <v>Martina Sanchez</v>
      </c>
      <c r="C806" t="str">
        <f>_xlfn.XLOOKUP(PROPER(TRIM('01_raw_data'!C809)),'03_lookups'!$A$4:$A$9,'03_lookups'!$B$4:$B$9,"Needs Review")</f>
        <v>Male</v>
      </c>
      <c r="D806">
        <f>VALUE('01_raw_data'!D809)</f>
        <v>39</v>
      </c>
      <c r="E806" s="17">
        <f>IF(OR('01_raw_data'!E809="", LOWER(TRIM('01_raw_data'!E809))="not available"), "Missing", '01_raw_data'!E809)</f>
        <v>31816</v>
      </c>
      <c r="F806" t="str">
        <f t="shared" si="12"/>
        <v>Valid</v>
      </c>
      <c r="G806" t="str">
        <f>_xlfn.XLOOKUP(UPPER(TRIM('01_raw_data'!F809)),'04_departments'!A809:A864,'04_departments'!C809:C864,"Needs Review")</f>
        <v>Needs Review</v>
      </c>
      <c r="H806" t="str">
        <f>_xlfn.XLOOKUP('01_clean_data'!G806, '04_departments'!$C$5:$C$60,'04_departments'!$D$5:$D$60,"Needs Review")</f>
        <v>Needs Review</v>
      </c>
      <c r="I806" t="str">
        <f>PROPER(TRIM('01_raw_data'!H809))</f>
        <v>Workplace Technology Specialist</v>
      </c>
      <c r="J806" t="str">
        <f>IFERROR(UPPER('01_raw_data'!I809), "")</f>
        <v xml:space="preserve"> L3 </v>
      </c>
      <c r="K806" t="str">
        <f>IFERROR(UPPER('01_raw_data'!J809), "")</f>
        <v>M045</v>
      </c>
      <c r="L806" t="str">
        <f>IFERROR(VLOOKUP(K806,'05_manager_mapping'!$A$5:$B$64,2), "Missing")</f>
        <v>Bram Robert</v>
      </c>
      <c r="M806" t="str">
        <f>IFERROR(_xlfn.XLOOKUP('01_raw_data'!L809,'06_location_master'!$B$5:$B$60,'06_location_master'!$C$5:$C$60), "Missing Location")</f>
        <v>Lyon</v>
      </c>
      <c r="N806" t="str">
        <f>IFERROR(_xlfn.XLOOKUP(M806,'06_location_master'!$C$5:$C$60,'06_location_master'!$D$5:$D$60), "Missing Country")</f>
        <v>France</v>
      </c>
      <c r="O806" t="str">
        <f>IFERROR(_xlfn.XLOOKUP(M806,'06_location_master'!$C$5:$C$60,'06_location_master'!$E$5:$E$60), "Missing State")</f>
        <v>Auvergne-Rhone-Alpes</v>
      </c>
      <c r="P806" s="17">
        <f>IFERROR(--'01_raw_data'!O809,"Missing Date")</f>
        <v>44425</v>
      </c>
      <c r="Q806" s="17" t="str">
        <f>IF(TRIM('01_raw_data'!P809)="","", IFERROR('01_raw_data'!P809, "check"))</f>
        <v/>
      </c>
      <c r="R806" t="str">
        <f>IFERROR(IF(OR(UPPER(TRIM('01_raw_data'!Q809))="A",UPPER(TRIM('01_raw_data'!Q809)="ACTVE"),UPPER(TRIM('01_raw_data'!Q809))="ACTIVE"), "Active", IF(OR(UPPER(TRIM('01_raw_data'!Q809)="INACTIVE"),UPPER(TRIM('01_raw_data'!Q809))="INACTVE"),"Inactive",IF(OR(UPPER(TRIM('01_raw_data'!Q809))="EXITED"), "Exited", IF(OR(UPPER(TRIM('01_raw_data'!Q809))="TERMINATED"), "Terminated", IF(OR(UPPER(TRIM('01_raw_data'!Q809))="LEFT"),"Left",IF(OR(UPPER(TRIM('01_raw_data'!Q809))="RESIGNED"),"Resigned")))))),"Check")</f>
        <v>Active</v>
      </c>
      <c r="S806" s="19">
        <f>IFERROR(IF(VALUE('01_raw_data'!R809)&gt;0,VALUE('01_raw_data'!R809),"Check"),"Check")</f>
        <v>70000</v>
      </c>
      <c r="T806" s="19">
        <f>IFERROR(IF(VALUE('01_raw_data'!S809)&gt;0, VALUE('01_raw_data'!S809), "Check"), "Check")</f>
        <v>3500</v>
      </c>
      <c r="U806" t="str">
        <f>IFERROR(VLOOKUP(UPPER(TRIM('01_raw_data'!T809)),'07_performance_master'!$A$5:$B$14,2,FALSE),"Check")</f>
        <v>Check</v>
      </c>
      <c r="V806">
        <f>IFERROR(IF(VALUE('01_raw_data'!U809)&gt;0,VALUE('01_raw_data'!U809),"Check"),"Check")</f>
        <v>10</v>
      </c>
      <c r="W806">
        <f>IFERROR(IF(VALUE('01_raw_data'!V809)&gt;=0, VALUE('01_raw_data'!V809), "Check"), "Check")</f>
        <v>10</v>
      </c>
      <c r="X806">
        <f>IFERROR(IF(VALUE('01_raw_data'!W809)&gt;=0, VALUE('01_raw_data'!W809),"Check"), "Check")</f>
        <v>12</v>
      </c>
      <c r="Y806">
        <f>IFERROR(IF(AND(VALUE('01_raw_data'!X809)&gt;=0, VALUE('01_raw_data'!X809)&lt;=100), VALUE('01_raw_data'!X809), "Check"), "Check")</f>
        <v>82</v>
      </c>
      <c r="Z806" t="str">
        <f>IFERROR(IF(OR(UPPER(TRIM('01_raw_data'!Y809))="YES", UPPER(TRIM('01_raw_data'!Y809))="PROMOTED"),"Promoted", IF(OR(UPPER(TRIM('01_raw_data'!Y809))="NO",UPPER(TRIM('01_raw_data'!Y809))="NOT PROMOTED"), "Not Promoted", "Check")),"Check")</f>
        <v>Not Promoted</v>
      </c>
      <c r="AA806" t="str">
        <f>IFERROR(PROPER(TRIM('01_raw_data'!Z809)), "")</f>
        <v>Bachelor'S</v>
      </c>
      <c r="AB806" t="str">
        <f>IFERROR(PROPER(TRIM('01_raw_data'!AA809)),"")</f>
        <v>European Job Board</v>
      </c>
      <c r="AC806" t="str">
        <f>IFERROR(IF(UPPER(TRIM('01_raw_data'!AB809))="HYBRID","Hybrid",IF(OR(UPPER(TRIM('01_raw_data'!AB809))="REMOTE",UPPER(TRIM('01_raw_data'!AB809))="WFH",UPPER(TRIM('01_raw_data'!AB809))="WORK FROM HOME"),"Remote",IF(OR(UPPER(TRIM('01_raw_data'!AB809))="ONSITE",UPPER(TRIM('01_raw_data'!AB809))="ON-SITE",UPPER(TRIM('01_raw_data'!AB809))="OFFICE"),"Office"))),"Check")</f>
        <v>Office</v>
      </c>
      <c r="AD806" t="str">
        <f>IFERROR(VLOOKUP(UPPER(TRIM('01_raw_data'!AC809)),'09_cost_center'!$A$5:$E$19,1,FALSE), "Check")</f>
        <v>EU-CC104</v>
      </c>
      <c r="AE806" t="str">
        <f>IFERROR(IF(OR(UPPER(TRIM('01_raw_data'!AD809))="CONTRACT", UPPER(TRIM('01_raw_data'!AD809))="CONTRACTOR"), "Contract", IF(OR(PROPER(TRIM('01_raw_data'!AD809))="FTE", UPPER(TRIM('01_raw_data'!AD809))="FULL TIME", UPPER(TRIM('01_raw_data'!AD809))="FULL-TIME"), "Full Time", IF(OR(UPPER(TRIM('01_raw_data'!AD809))="INTERN", UPPER(TRIM('01_raw_data'!AD809))="INTERNSHIP"), "Intern", IF(OR(UPPER(TRIM('01_raw_data'!AD809))="PART TIME", UPPER(TRIM('01_raw_data'!AD809))="PART-TIME"), "Part Time")))), "Check")</f>
        <v>Full Time</v>
      </c>
      <c r="AF806" t="str">
        <f>IFERROR(IF(AND(VALUE('01_raw_data'!AE809)&gt;=0,VALUE('01_raw_data'!AE809)&lt;=100), VALUE('01_raw_data'!AE809), "Check"), "Check")</f>
        <v>Check</v>
      </c>
    </row>
    <row r="807" spans="1:32" x14ac:dyDescent="0.2">
      <c r="A807" t="str">
        <f>"E"&amp;TEXT(VALUE(SUBSTITUTE(UPPER(TRIM('01_raw_data'!A810)),"E","")),"0000")</f>
        <v>E0806</v>
      </c>
      <c r="B807" t="str">
        <f>IF('01_raw_data'!B810="", "", PROPER(TRIM('01_raw_data'!B810)))</f>
        <v>Lina Doyle</v>
      </c>
      <c r="C807" t="str">
        <f>_xlfn.XLOOKUP(PROPER(TRIM('01_raw_data'!C810)),'03_lookups'!$A$4:$A$9,'03_lookups'!$B$4:$B$9,"Needs Review")</f>
        <v>Male</v>
      </c>
      <c r="D807">
        <f>VALUE('01_raw_data'!D810)</f>
        <v>45</v>
      </c>
      <c r="E807" s="17">
        <f>IF(OR('01_raw_data'!E810="", LOWER(TRIM('01_raw_data'!E810))="not available"), "Missing", '01_raw_data'!E810)</f>
        <v>29395</v>
      </c>
      <c r="F807" t="str">
        <f t="shared" si="12"/>
        <v>Valid</v>
      </c>
      <c r="G807" t="str">
        <f>_xlfn.XLOOKUP(UPPER(TRIM('01_raw_data'!F810)),'04_departments'!A810:A865,'04_departments'!C810:C865,"Needs Review")</f>
        <v>Needs Review</v>
      </c>
      <c r="H807" t="str">
        <f>_xlfn.XLOOKUP('01_clean_data'!G807, '04_departments'!$C$5:$C$60,'04_departments'!$D$5:$D$60,"Needs Review")</f>
        <v>Needs Review</v>
      </c>
      <c r="I807" t="str">
        <f>PROPER(TRIM('01_raw_data'!H810))</f>
        <v>Security Lead</v>
      </c>
      <c r="J807" t="str">
        <f>IFERROR(UPPER('01_raw_data'!I810), "")</f>
        <v>L3</v>
      </c>
      <c r="K807" t="str">
        <f>IFERROR(UPPER('01_raw_data'!J810), "")</f>
        <v>M014</v>
      </c>
      <c r="L807" t="str">
        <f>IFERROR(VLOOKUP(K807,'05_manager_mapping'!$A$5:$B$64,2), "Missing")</f>
        <v>Elena Szymanski</v>
      </c>
      <c r="M807" t="str">
        <f>IFERROR(_xlfn.XLOOKUP('01_raw_data'!L810,'06_location_master'!$B$5:$B$60,'06_location_master'!$C$5:$C$60), "Missing Location")</f>
        <v>Madrid</v>
      </c>
      <c r="N807" t="str">
        <f>IFERROR(_xlfn.XLOOKUP(M807,'06_location_master'!$C$5:$C$60,'06_location_master'!$D$5:$D$60), "Missing Country")</f>
        <v>Spain</v>
      </c>
      <c r="O807" t="str">
        <f>IFERROR(_xlfn.XLOOKUP(M807,'06_location_master'!$C$5:$C$60,'06_location_master'!$E$5:$E$60), "Missing State")</f>
        <v>Community of Madrid</v>
      </c>
      <c r="P807" s="17">
        <f>IFERROR(--'01_raw_data'!O810,"Missing Date")</f>
        <v>43866</v>
      </c>
      <c r="Q807" s="17" t="str">
        <f>IF(TRIM('01_raw_data'!P810)="","", IFERROR('01_raw_data'!P810, "check"))</f>
        <v/>
      </c>
      <c r="R807" t="str">
        <f>IFERROR(IF(OR(UPPER(TRIM('01_raw_data'!Q810))="A",UPPER(TRIM('01_raw_data'!Q810)="ACTVE"),UPPER(TRIM('01_raw_data'!Q810))="ACTIVE"), "Active", IF(OR(UPPER(TRIM('01_raw_data'!Q810)="INACTIVE"),UPPER(TRIM('01_raw_data'!Q810))="INACTVE"),"Inactive",IF(OR(UPPER(TRIM('01_raw_data'!Q810))="EXITED"), "Exited", IF(OR(UPPER(TRIM('01_raw_data'!Q810))="TERMINATED"), "Terminated", IF(OR(UPPER(TRIM('01_raw_data'!Q810))="LEFT"),"Left",IF(OR(UPPER(TRIM('01_raw_data'!Q810))="RESIGNED"),"Resigned")))))),"Check")</f>
        <v>Active</v>
      </c>
      <c r="S807" s="19">
        <f>IFERROR(IF(VALUE('01_raw_data'!R810)&gt;0,VALUE('01_raw_data'!R810),"Check"),"Check")</f>
        <v>61000</v>
      </c>
      <c r="T807" s="19">
        <f>IFERROR(IF(VALUE('01_raw_data'!S810)&gt;0, VALUE('01_raw_data'!S810), "Check"), "Check")</f>
        <v>3000</v>
      </c>
      <c r="U807">
        <f>IFERROR(VLOOKUP(UPPER(TRIM('01_raw_data'!T810)),'07_performance_master'!$A$5:$B$14,2,FALSE),"Check")</f>
        <v>3</v>
      </c>
      <c r="V807">
        <f>IFERROR(IF(VALUE('01_raw_data'!U810)&gt;0,VALUE('01_raw_data'!U810),"Check"),"Check")</f>
        <v>2</v>
      </c>
      <c r="W807">
        <f>IFERROR(IF(VALUE('01_raw_data'!V810)&gt;=0, VALUE('01_raw_data'!V810), "Check"), "Check")</f>
        <v>6</v>
      </c>
      <c r="X807">
        <f>IFERROR(IF(VALUE('01_raw_data'!W810)&gt;=0, VALUE('01_raw_data'!W810),"Check"), "Check")</f>
        <v>16</v>
      </c>
      <c r="Y807">
        <f>IFERROR(IF(AND(VALUE('01_raw_data'!X810)&gt;=0, VALUE('01_raw_data'!X810)&lt;=100), VALUE('01_raw_data'!X810), "Check"), "Check")</f>
        <v>72</v>
      </c>
      <c r="Z807" t="str">
        <f>IFERROR(IF(OR(UPPER(TRIM('01_raw_data'!Y810))="YES", UPPER(TRIM('01_raw_data'!Y810))="PROMOTED"),"Promoted", IF(OR(UPPER(TRIM('01_raw_data'!Y810))="NO",UPPER(TRIM('01_raw_data'!Y810))="NOT PROMOTED"), "Not Promoted", "Check")),"Check")</f>
        <v>Not Promoted</v>
      </c>
      <c r="AA807" t="str">
        <f>IFERROR(PROPER(TRIM('01_raw_data'!Z810)), "")</f>
        <v>Master'S</v>
      </c>
      <c r="AB807" t="str">
        <f>IFERROR(PROPER(TRIM('01_raw_data'!AA810)),"")</f>
        <v>Company Careers Page</v>
      </c>
      <c r="AC807" t="str">
        <f>IFERROR(IF(UPPER(TRIM('01_raw_data'!AB810))="HYBRID","Hybrid",IF(OR(UPPER(TRIM('01_raw_data'!AB810))="REMOTE",UPPER(TRIM('01_raw_data'!AB810))="WFH",UPPER(TRIM('01_raw_data'!AB810))="WORK FROM HOME"),"Remote",IF(OR(UPPER(TRIM('01_raw_data'!AB810))="ONSITE",UPPER(TRIM('01_raw_data'!AB810))="ON-SITE",UPPER(TRIM('01_raw_data'!AB810))="OFFICE"),"Office"))),"Check")</f>
        <v>Hybrid</v>
      </c>
      <c r="AD807" t="str">
        <f>IFERROR(VLOOKUP(UPPER(TRIM('01_raw_data'!AC810)),'09_cost_center'!$A$5:$E$19,1,FALSE), "Check")</f>
        <v>EU-CC503</v>
      </c>
      <c r="AE807" t="str">
        <f>IFERROR(IF(OR(UPPER(TRIM('01_raw_data'!AD810))="CONTRACT", UPPER(TRIM('01_raw_data'!AD810))="CONTRACTOR"), "Contract", IF(OR(PROPER(TRIM('01_raw_data'!AD810))="FTE", UPPER(TRIM('01_raw_data'!AD810))="FULL TIME", UPPER(TRIM('01_raw_data'!AD810))="FULL-TIME"), "Full Time", IF(OR(UPPER(TRIM('01_raw_data'!AD810))="INTERN", UPPER(TRIM('01_raw_data'!AD810))="INTERNSHIP"), "Intern", IF(OR(UPPER(TRIM('01_raw_data'!AD810))="PART TIME", UPPER(TRIM('01_raw_data'!AD810))="PART-TIME"), "Part Time")))), "Check")</f>
        <v>Full Time</v>
      </c>
      <c r="AF807">
        <f>IFERROR(IF(AND(VALUE('01_raw_data'!AE810)&gt;=0,VALUE('01_raw_data'!AE810)&lt;=100), VALUE('01_raw_data'!AE810), "Check"), "Check")</f>
        <v>54.7</v>
      </c>
    </row>
    <row r="808" spans="1:32" x14ac:dyDescent="0.2">
      <c r="A808" t="str">
        <f>"E"&amp;TEXT(VALUE(SUBSTITUTE(UPPER(TRIM('01_raw_data'!A811)),"E","")),"0000")</f>
        <v>E0807</v>
      </c>
      <c r="B808" t="str">
        <f>IF('01_raw_data'!B811="", "", PROPER(TRIM('01_raw_data'!B811)))</f>
        <v>Alice Costa</v>
      </c>
      <c r="C808" t="str">
        <f>_xlfn.XLOOKUP(PROPER(TRIM('01_raw_data'!C811)),'03_lookups'!$A$4:$A$9,'03_lookups'!$B$4:$B$9,"Needs Review")</f>
        <v>Male</v>
      </c>
      <c r="D808">
        <f>VALUE('01_raw_data'!D811)</f>
        <v>30</v>
      </c>
      <c r="E808" s="17">
        <f>IF(OR('01_raw_data'!E811="", LOWER(TRIM('01_raw_data'!E811))="not available"), "Missing", '01_raw_data'!E811)</f>
        <v>34934</v>
      </c>
      <c r="F808" t="str">
        <f t="shared" si="12"/>
        <v>Valid</v>
      </c>
      <c r="G808" t="str">
        <f>_xlfn.XLOOKUP(UPPER(TRIM('01_raw_data'!F811)),'04_departments'!A811:A866,'04_departments'!C811:C866,"Needs Review")</f>
        <v>Needs Review</v>
      </c>
      <c r="H808" t="str">
        <f>_xlfn.XLOOKUP('01_clean_data'!G808, '04_departments'!$C$5:$C$60,'04_departments'!$D$5:$D$60,"Needs Review")</f>
        <v>Needs Review</v>
      </c>
      <c r="I808" t="str">
        <f>PROPER(TRIM('01_raw_data'!H811))</f>
        <v>Paralegal</v>
      </c>
      <c r="J808" t="str">
        <f>IFERROR(UPPER('01_raw_data'!I811), "")</f>
        <v>L1</v>
      </c>
      <c r="K808" t="str">
        <f>IFERROR(UPPER('01_raw_data'!J811), "")</f>
        <v>M034</v>
      </c>
      <c r="L808" t="str">
        <f>IFERROR(VLOOKUP(K808,'05_manager_mapping'!$A$5:$B$64,2), "Missing")</f>
        <v>Sara Martins</v>
      </c>
      <c r="M808" t="str">
        <f>IFERROR(_xlfn.XLOOKUP('01_raw_data'!L811,'06_location_master'!$B$5:$B$60,'06_location_master'!$C$5:$C$60), "Missing Location")</f>
        <v>Lille</v>
      </c>
      <c r="N808" t="str">
        <f>IFERROR(_xlfn.XLOOKUP(M808,'06_location_master'!$C$5:$C$60,'06_location_master'!$D$5:$D$60), "Missing Country")</f>
        <v>France</v>
      </c>
      <c r="O808" t="str">
        <f>IFERROR(_xlfn.XLOOKUP(M808,'06_location_master'!$C$5:$C$60,'06_location_master'!$E$5:$E$60), "Missing State")</f>
        <v>Hauts-de-France</v>
      </c>
      <c r="P808" s="17">
        <f>IFERROR(--'01_raw_data'!O811,"Missing Date")</f>
        <v>45487</v>
      </c>
      <c r="Q808" s="17" t="str">
        <f>IF(TRIM('01_raw_data'!P811)="","", IFERROR('01_raw_data'!P811, "check"))</f>
        <v/>
      </c>
      <c r="R808" t="str">
        <f>IFERROR(IF(OR(UPPER(TRIM('01_raw_data'!Q811))="A",UPPER(TRIM('01_raw_data'!Q811)="ACTVE"),UPPER(TRIM('01_raw_data'!Q811))="ACTIVE"), "Active", IF(OR(UPPER(TRIM('01_raw_data'!Q811)="INACTIVE"),UPPER(TRIM('01_raw_data'!Q811))="INACTVE"),"Inactive",IF(OR(UPPER(TRIM('01_raw_data'!Q811))="EXITED"), "Exited", IF(OR(UPPER(TRIM('01_raw_data'!Q811))="TERMINATED"), "Terminated", IF(OR(UPPER(TRIM('01_raw_data'!Q811))="LEFT"),"Left",IF(OR(UPPER(TRIM('01_raw_data'!Q811))="RESIGNED"),"Resigned")))))),"Check")</f>
        <v>Active</v>
      </c>
      <c r="S808" s="19">
        <f>IFERROR(IF(VALUE('01_raw_data'!R811)&gt;0,VALUE('01_raw_data'!R811),"Check"),"Check")</f>
        <v>43000</v>
      </c>
      <c r="T808" s="19">
        <f>IFERROR(IF(VALUE('01_raw_data'!S811)&gt;0, VALUE('01_raw_data'!S811), "Check"), "Check")</f>
        <v>900</v>
      </c>
      <c r="U808">
        <f>IFERROR(VLOOKUP(UPPER(TRIM('01_raw_data'!T811)),'07_performance_master'!$A$5:$B$14,2,FALSE),"Check")</f>
        <v>2</v>
      </c>
      <c r="V808">
        <f>IFERROR(IF(VALUE('01_raw_data'!U811)&gt;0,VALUE('01_raw_data'!U811),"Check"),"Check")</f>
        <v>8</v>
      </c>
      <c r="W808">
        <f>IFERROR(IF(VALUE('01_raw_data'!V811)&gt;=0, VALUE('01_raw_data'!V811), "Check"), "Check")</f>
        <v>18</v>
      </c>
      <c r="X808">
        <f>IFERROR(IF(VALUE('01_raw_data'!W811)&gt;=0, VALUE('01_raw_data'!W811),"Check"), "Check")</f>
        <v>0</v>
      </c>
      <c r="Y808">
        <f>IFERROR(IF(AND(VALUE('01_raw_data'!X811)&gt;=0, VALUE('01_raw_data'!X811)&lt;=100), VALUE('01_raw_data'!X811), "Check"), "Check")</f>
        <v>61</v>
      </c>
      <c r="Z808" t="str">
        <f>IFERROR(IF(OR(UPPER(TRIM('01_raw_data'!Y811))="YES", UPPER(TRIM('01_raw_data'!Y811))="PROMOTED"),"Promoted", IF(OR(UPPER(TRIM('01_raw_data'!Y811))="NO",UPPER(TRIM('01_raw_data'!Y811))="NOT PROMOTED"), "Not Promoted", "Check")),"Check")</f>
        <v>Not Promoted</v>
      </c>
      <c r="AA808" t="str">
        <f>IFERROR(PROPER(TRIM('01_raw_data'!Z811)), "")</f>
        <v>Bachelor'S</v>
      </c>
      <c r="AB808" t="str">
        <f>IFERROR(PROPER(TRIM('01_raw_data'!AA811)),"")</f>
        <v>European Job Board</v>
      </c>
      <c r="AC808" t="str">
        <f>IFERROR(IF(UPPER(TRIM('01_raw_data'!AB811))="HYBRID","Hybrid",IF(OR(UPPER(TRIM('01_raw_data'!AB811))="REMOTE",UPPER(TRIM('01_raw_data'!AB811))="WFH",UPPER(TRIM('01_raw_data'!AB811))="WORK FROM HOME"),"Remote",IF(OR(UPPER(TRIM('01_raw_data'!AB811))="ONSITE",UPPER(TRIM('01_raw_data'!AB811))="ON-SITE",UPPER(TRIM('01_raw_data'!AB811))="OFFICE"),"Office"))),"Check")</f>
        <v>Hybrid</v>
      </c>
      <c r="AD808" t="str">
        <f>IFERROR(VLOOKUP(UPPER(TRIM('01_raw_data'!AC811)),'09_cost_center'!$A$5:$E$19,1,FALSE), "Check")</f>
        <v>EU-CC501</v>
      </c>
      <c r="AE808" t="str">
        <f>IFERROR(IF(OR(UPPER(TRIM('01_raw_data'!AD811))="CONTRACT", UPPER(TRIM('01_raw_data'!AD811))="CONTRACTOR"), "Contract", IF(OR(PROPER(TRIM('01_raw_data'!AD811))="FTE", UPPER(TRIM('01_raw_data'!AD811))="FULL TIME", UPPER(TRIM('01_raw_data'!AD811))="FULL-TIME"), "Full Time", IF(OR(UPPER(TRIM('01_raw_data'!AD811))="INTERN", UPPER(TRIM('01_raw_data'!AD811))="INTERNSHIP"), "Intern", IF(OR(UPPER(TRIM('01_raw_data'!AD811))="PART TIME", UPPER(TRIM('01_raw_data'!AD811))="PART-TIME"), "Part Time")))), "Check")</f>
        <v>Full Time</v>
      </c>
      <c r="AF808">
        <f>IFERROR(IF(AND(VALUE('01_raw_data'!AE811)&gt;=0,VALUE('01_raw_data'!AE811)&lt;=100), VALUE('01_raw_data'!AE811), "Check"), "Check")</f>
        <v>51.3</v>
      </c>
    </row>
    <row r="809" spans="1:32" x14ac:dyDescent="0.2">
      <c r="A809" t="str">
        <f>"E"&amp;TEXT(VALUE(SUBSTITUTE(UPPER(TRIM('01_raw_data'!A812)),"E","")),"0000")</f>
        <v>E0808</v>
      </c>
      <c r="B809" t="str">
        <f>IF('01_raw_data'!B812="", "", PROPER(TRIM('01_raw_data'!B812)))</f>
        <v>Sven Johansson</v>
      </c>
      <c r="C809" t="str">
        <f>_xlfn.XLOOKUP(PROPER(TRIM('01_raw_data'!C812)),'03_lookups'!$A$4:$A$9,'03_lookups'!$B$4:$B$9,"Needs Review")</f>
        <v>Male</v>
      </c>
      <c r="D809">
        <f>VALUE('01_raw_data'!D812)</f>
        <v>61</v>
      </c>
      <c r="E809" s="17">
        <f>IF(OR('01_raw_data'!E812="", LOWER(TRIM('01_raw_data'!E812))="not available"), "Missing", '01_raw_data'!E812)</f>
        <v>23615</v>
      </c>
      <c r="F809" t="str">
        <f t="shared" si="12"/>
        <v>Valid</v>
      </c>
      <c r="G809" t="str">
        <f>_xlfn.XLOOKUP(UPPER(TRIM('01_raw_data'!F812)),'04_departments'!A812:A867,'04_departments'!C812:C867,"Needs Review")</f>
        <v>Needs Review</v>
      </c>
      <c r="H809" t="str">
        <f>_xlfn.XLOOKUP('01_clean_data'!G809, '04_departments'!$C$5:$C$60,'04_departments'!$D$5:$D$60,"Needs Review")</f>
        <v>Needs Review</v>
      </c>
      <c r="I809" t="str">
        <f>PROPER(TRIM('01_raw_data'!H812))</f>
        <v>Senior Data Analyst</v>
      </c>
      <c r="J809" t="str">
        <f>IFERROR(UPPER('01_raw_data'!I812), "")</f>
        <v>L2</v>
      </c>
      <c r="K809" t="str">
        <f>IFERROR(UPPER('01_raw_data'!J812), "")</f>
        <v>M020</v>
      </c>
      <c r="L809" t="str">
        <f>IFERROR(VLOOKUP(K809,'05_manager_mapping'!$A$5:$B$64,2), "Missing")</f>
        <v>Alessandro Lewandowski</v>
      </c>
      <c r="M809" t="str">
        <f>IFERROR(_xlfn.XLOOKUP('01_raw_data'!L812,'06_location_master'!$B$5:$B$60,'06_location_master'!$C$5:$C$60), "Missing Location")</f>
        <v>Missing Location</v>
      </c>
      <c r="N809" t="str">
        <f>IFERROR(_xlfn.XLOOKUP(M809,'06_location_master'!$C$5:$C$60,'06_location_master'!$D$5:$D$60), "Missing Country")</f>
        <v>Missing Country</v>
      </c>
      <c r="O809" t="str">
        <f>IFERROR(_xlfn.XLOOKUP(M809,'06_location_master'!$C$5:$C$60,'06_location_master'!$E$5:$E$60), "Missing State")</f>
        <v>Missing State</v>
      </c>
      <c r="P809" s="17">
        <f>IFERROR(--'01_raw_data'!O812,"Missing Date")</f>
        <v>45416</v>
      </c>
      <c r="Q809" s="17" t="str">
        <f>IF(TRIM('01_raw_data'!P812)="","", IFERROR('01_raw_data'!P812, "check"))</f>
        <v/>
      </c>
      <c r="R809" t="str">
        <f>IFERROR(IF(OR(UPPER(TRIM('01_raw_data'!Q812))="A",UPPER(TRIM('01_raw_data'!Q812)="ACTVE"),UPPER(TRIM('01_raw_data'!Q812))="ACTIVE"), "Active", IF(OR(UPPER(TRIM('01_raw_data'!Q812)="INACTIVE"),UPPER(TRIM('01_raw_data'!Q812))="INACTVE"),"Inactive",IF(OR(UPPER(TRIM('01_raw_data'!Q812))="EXITED"), "Exited", IF(OR(UPPER(TRIM('01_raw_data'!Q812))="TERMINATED"), "Terminated", IF(OR(UPPER(TRIM('01_raw_data'!Q812))="LEFT"),"Left",IF(OR(UPPER(TRIM('01_raw_data'!Q812))="RESIGNED"),"Resigned")))))),"Check")</f>
        <v>Active</v>
      </c>
      <c r="S809" s="19">
        <f>IFERROR(IF(VALUE('01_raw_data'!R812)&gt;0,VALUE('01_raw_data'!R812),"Check"),"Check")</f>
        <v>35000</v>
      </c>
      <c r="T809" s="19">
        <f>IFERROR(IF(VALUE('01_raw_data'!S812)&gt;0, VALUE('01_raw_data'!S812), "Check"), "Check")</f>
        <v>3200</v>
      </c>
      <c r="U809">
        <f>IFERROR(VLOOKUP(UPPER(TRIM('01_raw_data'!T812)),'07_performance_master'!$A$5:$B$14,2,FALSE),"Check")</f>
        <v>4</v>
      </c>
      <c r="V809">
        <f>IFERROR(IF(VALUE('01_raw_data'!U812)&gt;0,VALUE('01_raw_data'!U812),"Check"),"Check")</f>
        <v>7</v>
      </c>
      <c r="W809">
        <f>IFERROR(IF(VALUE('01_raw_data'!V812)&gt;=0, VALUE('01_raw_data'!V812), "Check"), "Check")</f>
        <v>13</v>
      </c>
      <c r="X809">
        <f>IFERROR(IF(VALUE('01_raw_data'!W812)&gt;=0, VALUE('01_raw_data'!W812),"Check"), "Check")</f>
        <v>15</v>
      </c>
      <c r="Y809">
        <f>IFERROR(IF(AND(VALUE('01_raw_data'!X812)&gt;=0, VALUE('01_raw_data'!X812)&lt;=100), VALUE('01_raw_data'!X812), "Check"), "Check")</f>
        <v>88</v>
      </c>
      <c r="Z809" t="str">
        <f>IFERROR(IF(OR(UPPER(TRIM('01_raw_data'!Y812))="YES", UPPER(TRIM('01_raw_data'!Y812))="PROMOTED"),"Promoted", IF(OR(UPPER(TRIM('01_raw_data'!Y812))="NO",UPPER(TRIM('01_raw_data'!Y812))="NOT PROMOTED"), "Not Promoted", "Check")),"Check")</f>
        <v>Not Promoted</v>
      </c>
      <c r="AA809" t="str">
        <f>IFERROR(PROPER(TRIM('01_raw_data'!Z812)), "")</f>
        <v>Bachelor'S</v>
      </c>
      <c r="AB809" t="str">
        <f>IFERROR(PROPER(TRIM('01_raw_data'!AA812)),"")</f>
        <v>Company Careers Page</v>
      </c>
      <c r="AC809" t="str">
        <f>IFERROR(IF(UPPER(TRIM('01_raw_data'!AB812))="HYBRID","Hybrid",IF(OR(UPPER(TRIM('01_raw_data'!AB812))="REMOTE",UPPER(TRIM('01_raw_data'!AB812))="WFH",UPPER(TRIM('01_raw_data'!AB812))="WORK FROM HOME"),"Remote",IF(OR(UPPER(TRIM('01_raw_data'!AB812))="ONSITE",UPPER(TRIM('01_raw_data'!AB812))="ON-SITE",UPPER(TRIM('01_raw_data'!AB812))="OFFICE"),"Office"))),"Check")</f>
        <v>Hybrid</v>
      </c>
      <c r="AD809" t="str">
        <f>IFERROR(VLOOKUP(UPPER(TRIM('01_raw_data'!AC812)),'09_cost_center'!$A$5:$E$19,1,FALSE), "Check")</f>
        <v>EU-CC103</v>
      </c>
      <c r="AE809" t="str">
        <f>IFERROR(IF(OR(UPPER(TRIM('01_raw_data'!AD812))="CONTRACT", UPPER(TRIM('01_raw_data'!AD812))="CONTRACTOR"), "Contract", IF(OR(PROPER(TRIM('01_raw_data'!AD812))="FTE", UPPER(TRIM('01_raw_data'!AD812))="FULL TIME", UPPER(TRIM('01_raw_data'!AD812))="FULL-TIME"), "Full Time", IF(OR(UPPER(TRIM('01_raw_data'!AD812))="INTERN", UPPER(TRIM('01_raw_data'!AD812))="INTERNSHIP"), "Intern", IF(OR(UPPER(TRIM('01_raw_data'!AD812))="PART TIME", UPPER(TRIM('01_raw_data'!AD812))="PART-TIME"), "Part Time")))), "Check")</f>
        <v>Full Time</v>
      </c>
      <c r="AF809">
        <f>IFERROR(IF(AND(VALUE('01_raw_data'!AE812)&gt;=0,VALUE('01_raw_data'!AE812)&lt;=100), VALUE('01_raw_data'!AE812), "Check"), "Check")</f>
        <v>71</v>
      </c>
    </row>
    <row r="810" spans="1:32" x14ac:dyDescent="0.2">
      <c r="A810" t="str">
        <f>"E"&amp;TEXT(VALUE(SUBSTITUTE(UPPER(TRIM('01_raw_data'!A813)),"E","")),"0000")</f>
        <v>E0809</v>
      </c>
      <c r="B810" t="str">
        <f>IF('01_raw_data'!B813="", "", PROPER(TRIM('01_raw_data'!B813)))</f>
        <v>Leo Bakker</v>
      </c>
      <c r="C810" t="str">
        <f>_xlfn.XLOOKUP(PROPER(TRIM('01_raw_data'!C813)),'03_lookups'!$A$4:$A$9,'03_lookups'!$B$4:$B$9,"Needs Review")</f>
        <v>Male</v>
      </c>
      <c r="D810">
        <f>VALUE('01_raw_data'!D813)</f>
        <v>22</v>
      </c>
      <c r="E810" s="17">
        <f>IF(OR('01_raw_data'!E813="", LOWER(TRIM('01_raw_data'!E813))="not available"), "Missing", '01_raw_data'!E813)</f>
        <v>37843</v>
      </c>
      <c r="F810" t="str">
        <f t="shared" si="12"/>
        <v>Valid</v>
      </c>
      <c r="G810" t="str">
        <f>_xlfn.XLOOKUP(UPPER(TRIM('01_raw_data'!F813)),'04_departments'!A813:A868,'04_departments'!C813:C868,"Needs Review")</f>
        <v>Needs Review</v>
      </c>
      <c r="H810" t="str">
        <f>_xlfn.XLOOKUP('01_clean_data'!G810, '04_departments'!$C$5:$C$60,'04_departments'!$D$5:$D$60,"Needs Review")</f>
        <v>Needs Review</v>
      </c>
      <c r="I810" t="str">
        <f>PROPER(TRIM('01_raw_data'!H813))</f>
        <v>Frontend Engineer</v>
      </c>
      <c r="J810" t="str">
        <f>IFERROR(UPPER('01_raw_data'!I813), "")</f>
        <v>L3</v>
      </c>
      <c r="K810" t="str">
        <f>IFERROR(UPPER('01_raw_data'!J813), "")</f>
        <v>M001</v>
      </c>
      <c r="L810" t="str">
        <f>IFERROR(VLOOKUP(K810,'05_manager_mapping'!$A$5:$B$64,2), "Missing")</f>
        <v>Milan Leroy</v>
      </c>
      <c r="M810" t="str">
        <f>IFERROR(_xlfn.XLOOKUP('01_raw_data'!L813,'06_location_master'!$B$5:$B$60,'06_location_master'!$C$5:$C$60), "Missing Location")</f>
        <v>Hamburg</v>
      </c>
      <c r="N810" t="str">
        <f>IFERROR(_xlfn.XLOOKUP(M810,'06_location_master'!$C$5:$C$60,'06_location_master'!$D$5:$D$60), "Missing Country")</f>
        <v>Germany</v>
      </c>
      <c r="O810" t="str">
        <f>IFERROR(_xlfn.XLOOKUP(M810,'06_location_master'!$C$5:$C$60,'06_location_master'!$E$5:$E$60), "Missing State")</f>
        <v>Hamburg</v>
      </c>
      <c r="P810" s="17">
        <f>IFERROR(--'01_raw_data'!O813,"Missing Date")</f>
        <v>43106</v>
      </c>
      <c r="Q810" s="17" t="str">
        <f>IF(TRIM('01_raw_data'!P813)="","", IFERROR('01_raw_data'!P813, "check"))</f>
        <v/>
      </c>
      <c r="R810" t="str">
        <f>IFERROR(IF(OR(UPPER(TRIM('01_raw_data'!Q813))="A",UPPER(TRIM('01_raw_data'!Q813)="ACTVE"),UPPER(TRIM('01_raw_data'!Q813))="ACTIVE"), "Active", IF(OR(UPPER(TRIM('01_raw_data'!Q813)="INACTIVE"),UPPER(TRIM('01_raw_data'!Q813))="INACTVE"),"Inactive",IF(OR(UPPER(TRIM('01_raw_data'!Q813))="EXITED"), "Exited", IF(OR(UPPER(TRIM('01_raw_data'!Q813))="TERMINATED"), "Terminated", IF(OR(UPPER(TRIM('01_raw_data'!Q813))="LEFT"),"Left",IF(OR(UPPER(TRIM('01_raw_data'!Q813))="RESIGNED"),"Resigned")))))),"Check")</f>
        <v>Active</v>
      </c>
      <c r="S810" s="19">
        <f>IFERROR(IF(VALUE('01_raw_data'!R813)&gt;0,VALUE('01_raw_data'!R813),"Check"),"Check")</f>
        <v>88000</v>
      </c>
      <c r="T810" s="19" t="str">
        <f>IFERROR(IF(VALUE('01_raw_data'!S813)&gt;0, VALUE('01_raw_data'!S813), "Check"), "Check")</f>
        <v>Check</v>
      </c>
      <c r="U810">
        <f>IFERROR(VLOOKUP(UPPER(TRIM('01_raw_data'!T813)),'07_performance_master'!$A$5:$B$14,2,FALSE),"Check")</f>
        <v>1</v>
      </c>
      <c r="V810">
        <f>IFERROR(IF(VALUE('01_raw_data'!U813)&gt;0,VALUE('01_raw_data'!U813),"Check"),"Check")</f>
        <v>11</v>
      </c>
      <c r="W810">
        <f>IFERROR(IF(VALUE('01_raw_data'!V813)&gt;=0, VALUE('01_raw_data'!V813), "Check"), "Check")</f>
        <v>20</v>
      </c>
      <c r="X810">
        <f>IFERROR(IF(VALUE('01_raw_data'!W813)&gt;=0, VALUE('01_raw_data'!W813),"Check"), "Check")</f>
        <v>13</v>
      </c>
      <c r="Y810">
        <f>IFERROR(IF(AND(VALUE('01_raw_data'!X813)&gt;=0, VALUE('01_raw_data'!X813)&lt;=100), VALUE('01_raw_data'!X813), "Check"), "Check")</f>
        <v>50</v>
      </c>
      <c r="Z810" t="str">
        <f>IFERROR(IF(OR(UPPER(TRIM('01_raw_data'!Y813))="YES", UPPER(TRIM('01_raw_data'!Y813))="PROMOTED"),"Promoted", IF(OR(UPPER(TRIM('01_raw_data'!Y813))="NO",UPPER(TRIM('01_raw_data'!Y813))="NOT PROMOTED"), "Not Promoted", "Check")),"Check")</f>
        <v>Not Promoted</v>
      </c>
      <c r="AA810" t="str">
        <f>IFERROR(PROPER(TRIM('01_raw_data'!Z813)), "")</f>
        <v>Bachelor'S</v>
      </c>
      <c r="AB810" t="str">
        <f>IFERROR(PROPER(TRIM('01_raw_data'!AA813)),"")</f>
        <v>Internal Transfer</v>
      </c>
      <c r="AC810" t="str">
        <f>IFERROR(IF(UPPER(TRIM('01_raw_data'!AB813))="HYBRID","Hybrid",IF(OR(UPPER(TRIM('01_raw_data'!AB813))="REMOTE",UPPER(TRIM('01_raw_data'!AB813))="WFH",UPPER(TRIM('01_raw_data'!AB813))="WORK FROM HOME"),"Remote",IF(OR(UPPER(TRIM('01_raw_data'!AB813))="ONSITE",UPPER(TRIM('01_raw_data'!AB813))="ON-SITE",UPPER(TRIM('01_raw_data'!AB813))="OFFICE"),"Office"))),"Check")</f>
        <v>Hybrid</v>
      </c>
      <c r="AD810" t="str">
        <f>IFERROR(VLOOKUP(UPPER(TRIM('01_raw_data'!AC813)),'09_cost_center'!$A$5:$E$19,1,FALSE), "Check")</f>
        <v>EU-CC101</v>
      </c>
      <c r="AE810" t="str">
        <f>IFERROR(IF(OR(UPPER(TRIM('01_raw_data'!AD813))="CONTRACT", UPPER(TRIM('01_raw_data'!AD813))="CONTRACTOR"), "Contract", IF(OR(PROPER(TRIM('01_raw_data'!AD813))="FTE", UPPER(TRIM('01_raw_data'!AD813))="FULL TIME", UPPER(TRIM('01_raw_data'!AD813))="FULL-TIME"), "Full Time", IF(OR(UPPER(TRIM('01_raw_data'!AD813))="INTERN", UPPER(TRIM('01_raw_data'!AD813))="INTERNSHIP"), "Intern", IF(OR(UPPER(TRIM('01_raw_data'!AD813))="PART TIME", UPPER(TRIM('01_raw_data'!AD813))="PART-TIME"), "Part Time")))), "Check")</f>
        <v>Full Time</v>
      </c>
      <c r="AF810">
        <f>IFERROR(IF(AND(VALUE('01_raw_data'!AE813)&gt;=0,VALUE('01_raw_data'!AE813)&lt;=100), VALUE('01_raw_data'!AE813), "Check"), "Check")</f>
        <v>32.799999999999997</v>
      </c>
    </row>
    <row r="811" spans="1:32" x14ac:dyDescent="0.2">
      <c r="A811" t="str">
        <f>"E"&amp;TEXT(VALUE(SUBSTITUTE(UPPER(TRIM('01_raw_data'!A814)),"E","")),"0000")</f>
        <v>E0810</v>
      </c>
      <c r="B811" t="str">
        <f>IF('01_raw_data'!B814="", "", PROPER(TRIM('01_raw_data'!B814)))</f>
        <v>Paula Fischer</v>
      </c>
      <c r="C811" t="str">
        <f>_xlfn.XLOOKUP(PROPER(TRIM('01_raw_data'!C814)),'03_lookups'!$A$4:$A$9,'03_lookups'!$B$4:$B$9,"Needs Review")</f>
        <v>Female</v>
      </c>
      <c r="D811">
        <f>VALUE('01_raw_data'!D814)</f>
        <v>22</v>
      </c>
      <c r="E811" s="17">
        <f>IF(OR('01_raw_data'!E814="", LOWER(TRIM('01_raw_data'!E814))="not available"), "Missing", '01_raw_data'!E814)</f>
        <v>37868</v>
      </c>
      <c r="F811" t="str">
        <f t="shared" si="12"/>
        <v>Valid</v>
      </c>
      <c r="G811" t="str">
        <f>_xlfn.XLOOKUP(UPPER(TRIM('01_raw_data'!F814)),'04_departments'!A814:A869,'04_departments'!C814:C869,"Needs Review")</f>
        <v>Needs Review</v>
      </c>
      <c r="H811" t="str">
        <f>_xlfn.XLOOKUP('01_clean_data'!G811, '04_departments'!$C$5:$C$60,'04_departments'!$D$5:$D$60,"Needs Review")</f>
        <v>Needs Review</v>
      </c>
      <c r="I811" t="str">
        <f>PROPER(TRIM('01_raw_data'!H814))</f>
        <v>Contracts Analyst</v>
      </c>
      <c r="J811" t="str">
        <f>IFERROR(UPPER('01_raw_data'!I814), "")</f>
        <v xml:space="preserve"> L3 </v>
      </c>
      <c r="K811" t="str">
        <f>IFERROR(UPPER('01_raw_data'!J814), "")</f>
        <v>M034</v>
      </c>
      <c r="L811" t="str">
        <f>IFERROR(VLOOKUP(K811,'05_manager_mapping'!$A$5:$B$64,2), "Missing")</f>
        <v>Sara Martins</v>
      </c>
      <c r="M811" t="str">
        <f>IFERROR(_xlfn.XLOOKUP('01_raw_data'!L814,'06_location_master'!$B$5:$B$60,'06_location_master'!$C$5:$C$60), "Missing Location")</f>
        <v>Wroclaw</v>
      </c>
      <c r="N811" t="str">
        <f>IFERROR(_xlfn.XLOOKUP(M811,'06_location_master'!$C$5:$C$60,'06_location_master'!$D$5:$D$60), "Missing Country")</f>
        <v>Poland</v>
      </c>
      <c r="O811" t="str">
        <f>IFERROR(_xlfn.XLOOKUP(M811,'06_location_master'!$C$5:$C$60,'06_location_master'!$E$5:$E$60), "Missing State")</f>
        <v>Lower Silesian</v>
      </c>
      <c r="P811" s="17">
        <f>IFERROR(--'01_raw_data'!O814,"Missing Date")</f>
        <v>43973</v>
      </c>
      <c r="Q811" s="17" t="str">
        <f>IF(TRIM('01_raw_data'!P814)="","", IFERROR('01_raw_data'!P814, "check"))</f>
        <v/>
      </c>
      <c r="R811" t="str">
        <f>IFERROR(IF(OR(UPPER(TRIM('01_raw_data'!Q814))="A",UPPER(TRIM('01_raw_data'!Q814)="ACTVE"),UPPER(TRIM('01_raw_data'!Q814))="ACTIVE"), "Active", IF(OR(UPPER(TRIM('01_raw_data'!Q814)="INACTIVE"),UPPER(TRIM('01_raw_data'!Q814))="INACTVE"),"Inactive",IF(OR(UPPER(TRIM('01_raw_data'!Q814))="EXITED"), "Exited", IF(OR(UPPER(TRIM('01_raw_data'!Q814))="TERMINATED"), "Terminated", IF(OR(UPPER(TRIM('01_raw_data'!Q814))="LEFT"),"Left",IF(OR(UPPER(TRIM('01_raw_data'!Q814))="RESIGNED"),"Resigned")))))),"Check")</f>
        <v>Active</v>
      </c>
      <c r="S811" s="19">
        <f>IFERROR(IF(VALUE('01_raw_data'!R814)&gt;0,VALUE('01_raw_data'!R814),"Check"),"Check")</f>
        <v>54000</v>
      </c>
      <c r="T811" s="19">
        <f>IFERROR(IF(VALUE('01_raw_data'!S814)&gt;0, VALUE('01_raw_data'!S814), "Check"), "Check")</f>
        <v>2700</v>
      </c>
      <c r="U811">
        <f>IFERROR(VLOOKUP(UPPER(TRIM('01_raw_data'!T814)),'07_performance_master'!$A$5:$B$14,2,FALSE),"Check")</f>
        <v>3</v>
      </c>
      <c r="V811">
        <f>IFERROR(IF(VALUE('01_raw_data'!U814)&gt;0,VALUE('01_raw_data'!U814),"Check"),"Check")</f>
        <v>23</v>
      </c>
      <c r="W811">
        <f>IFERROR(IF(VALUE('01_raw_data'!V814)&gt;=0, VALUE('01_raw_data'!V814), "Check"), "Check")</f>
        <v>9</v>
      </c>
      <c r="X811">
        <f>IFERROR(IF(VALUE('01_raw_data'!W814)&gt;=0, VALUE('01_raw_data'!W814),"Check"), "Check")</f>
        <v>29</v>
      </c>
      <c r="Y811">
        <f>IFERROR(IF(AND(VALUE('01_raw_data'!X814)&gt;=0, VALUE('01_raw_data'!X814)&lt;=100), VALUE('01_raw_data'!X814), "Check"), "Check")</f>
        <v>30</v>
      </c>
      <c r="Z811" t="str">
        <f>IFERROR(IF(OR(UPPER(TRIM('01_raw_data'!Y814))="YES", UPPER(TRIM('01_raw_data'!Y814))="PROMOTED"),"Promoted", IF(OR(UPPER(TRIM('01_raw_data'!Y814))="NO",UPPER(TRIM('01_raw_data'!Y814))="NOT PROMOTED"), "Not Promoted", "Check")),"Check")</f>
        <v>Not Promoted</v>
      </c>
      <c r="AA811" t="str">
        <f>IFERROR(PROPER(TRIM('01_raw_data'!Z814)), "")</f>
        <v>Bachelor'S</v>
      </c>
      <c r="AB811" t="str">
        <f>IFERROR(PROPER(TRIM('01_raw_data'!AA814)),"")</f>
        <v>Company Careers Page</v>
      </c>
      <c r="AC811" t="str">
        <f>IFERROR(IF(UPPER(TRIM('01_raw_data'!AB814))="HYBRID","Hybrid",IF(OR(UPPER(TRIM('01_raw_data'!AB814))="REMOTE",UPPER(TRIM('01_raw_data'!AB814))="WFH",UPPER(TRIM('01_raw_data'!AB814))="WORK FROM HOME"),"Remote",IF(OR(UPPER(TRIM('01_raw_data'!AB814))="ONSITE",UPPER(TRIM('01_raw_data'!AB814))="ON-SITE",UPPER(TRIM('01_raw_data'!AB814))="OFFICE"),"Office"))),"Check")</f>
        <v>Remote</v>
      </c>
      <c r="AD811" t="str">
        <f>IFERROR(VLOOKUP(UPPER(TRIM('01_raw_data'!AC814)),'09_cost_center'!$A$5:$E$19,1,FALSE), "Check")</f>
        <v>EU-CC501</v>
      </c>
      <c r="AE811" t="str">
        <f>IFERROR(IF(OR(UPPER(TRIM('01_raw_data'!AD814))="CONTRACT", UPPER(TRIM('01_raw_data'!AD814))="CONTRACTOR"), "Contract", IF(OR(PROPER(TRIM('01_raw_data'!AD814))="FTE", UPPER(TRIM('01_raw_data'!AD814))="FULL TIME", UPPER(TRIM('01_raw_data'!AD814))="FULL-TIME"), "Full Time", IF(OR(UPPER(TRIM('01_raw_data'!AD814))="INTERN", UPPER(TRIM('01_raw_data'!AD814))="INTERNSHIP"), "Intern", IF(OR(UPPER(TRIM('01_raw_data'!AD814))="PART TIME", UPPER(TRIM('01_raw_data'!AD814))="PART-TIME"), "Part Time")))), "Check")</f>
        <v>Full Time</v>
      </c>
      <c r="AF811">
        <f>IFERROR(IF(AND(VALUE('01_raw_data'!AE814)&gt;=0,VALUE('01_raw_data'!AE814)&lt;=100), VALUE('01_raw_data'!AE814), "Check"), "Check")</f>
        <v>43.2</v>
      </c>
    </row>
    <row r="812" spans="1:32" x14ac:dyDescent="0.2">
      <c r="A812" t="str">
        <f>"E"&amp;TEXT(VALUE(SUBSTITUTE(UPPER(TRIM('01_raw_data'!A815)),"E","")),"0000")</f>
        <v>E0811</v>
      </c>
      <c r="B812" t="str">
        <f>IF('01_raw_data'!B815="", "", PROPER(TRIM('01_raw_data'!B815)))</f>
        <v>Lina Ricci</v>
      </c>
      <c r="C812" t="str">
        <f>_xlfn.XLOOKUP(PROPER(TRIM('01_raw_data'!C815)),'03_lookups'!$A$4:$A$9,'03_lookups'!$B$4:$B$9,"Needs Review")</f>
        <v>Female</v>
      </c>
      <c r="D812">
        <f>VALUE('01_raw_data'!D815)</f>
        <v>22</v>
      </c>
      <c r="E812" s="17">
        <f>IF(OR('01_raw_data'!E815="", LOWER(TRIM('01_raw_data'!E815))="not available"), "Missing", '01_raw_data'!E815)</f>
        <v>38128</v>
      </c>
      <c r="F812" t="str">
        <f t="shared" si="12"/>
        <v>Valid</v>
      </c>
      <c r="G812" t="str">
        <f>_xlfn.XLOOKUP(UPPER(TRIM('01_raw_data'!F815)),'04_departments'!A815:A870,'04_departments'!C815:C870,"Needs Review")</f>
        <v>Needs Review</v>
      </c>
      <c r="H812" t="str">
        <f>_xlfn.XLOOKUP('01_clean_data'!G812, '04_departments'!$C$5:$C$60,'04_departments'!$D$5:$D$60,"Needs Review")</f>
        <v>Needs Review</v>
      </c>
      <c r="I812" t="str">
        <f>PROPER(TRIM('01_raw_data'!H815))</f>
        <v>Backend Engineer</v>
      </c>
      <c r="J812" t="str">
        <f>IFERROR(UPPER('01_raw_data'!I815), "")</f>
        <v>L1</v>
      </c>
      <c r="K812" t="str">
        <f>IFERROR(UPPER('01_raw_data'!J815), "")</f>
        <v>M051</v>
      </c>
      <c r="L812" t="str">
        <f>IFERROR(VLOOKUP(K812,'05_manager_mapping'!$A$5:$B$64,2), "Missing")</f>
        <v>Eva Bianchi</v>
      </c>
      <c r="M812" t="str">
        <f>IFERROR(_xlfn.XLOOKUP('01_raw_data'!L815,'06_location_master'!$B$5:$B$60,'06_location_master'!$C$5:$C$60), "Missing Location")</f>
        <v>Paris</v>
      </c>
      <c r="N812" t="str">
        <f>IFERROR(_xlfn.XLOOKUP(M812,'06_location_master'!$C$5:$C$60,'06_location_master'!$D$5:$D$60), "Missing Country")</f>
        <v>France</v>
      </c>
      <c r="O812" t="str">
        <f>IFERROR(_xlfn.XLOOKUP(M812,'06_location_master'!$C$5:$C$60,'06_location_master'!$E$5:$E$60), "Missing State")</f>
        <v>Ile-de-France</v>
      </c>
      <c r="P812" s="17">
        <f>IFERROR(--'01_raw_data'!O815,"Missing Date")</f>
        <v>44976</v>
      </c>
      <c r="Q812" s="17" t="str">
        <f>IF(TRIM('01_raw_data'!P815)="","", IFERROR('01_raw_data'!P815, "check"))</f>
        <v/>
      </c>
      <c r="R812" t="str">
        <f>IFERROR(IF(OR(UPPER(TRIM('01_raw_data'!Q815))="A",UPPER(TRIM('01_raw_data'!Q815)="ACTVE"),UPPER(TRIM('01_raw_data'!Q815))="ACTIVE"), "Active", IF(OR(UPPER(TRIM('01_raw_data'!Q815)="INACTIVE"),UPPER(TRIM('01_raw_data'!Q815))="INACTVE"),"Inactive",IF(OR(UPPER(TRIM('01_raw_data'!Q815))="EXITED"), "Exited", IF(OR(UPPER(TRIM('01_raw_data'!Q815))="TERMINATED"), "Terminated", IF(OR(UPPER(TRIM('01_raw_data'!Q815))="LEFT"),"Left",IF(OR(UPPER(TRIM('01_raw_data'!Q815))="RESIGNED"),"Resigned")))))),"Check")</f>
        <v>Active</v>
      </c>
      <c r="S812" s="19">
        <f>IFERROR(IF(VALUE('01_raw_data'!R815)&gt;0,VALUE('01_raw_data'!R815),"Check"),"Check")</f>
        <v>47000</v>
      </c>
      <c r="T812" s="19">
        <f>IFERROR(IF(VALUE('01_raw_data'!S815)&gt;0, VALUE('01_raw_data'!S815), "Check"), "Check")</f>
        <v>2400</v>
      </c>
      <c r="U812">
        <f>IFERROR(VLOOKUP(UPPER(TRIM('01_raw_data'!T815)),'07_performance_master'!$A$5:$B$14,2,FALSE),"Check")</f>
        <v>3</v>
      </c>
      <c r="V812">
        <f>IFERROR(IF(VALUE('01_raw_data'!U815)&gt;0,VALUE('01_raw_data'!U815),"Check"),"Check")</f>
        <v>31</v>
      </c>
      <c r="W812">
        <f>IFERROR(IF(VALUE('01_raw_data'!V815)&gt;=0, VALUE('01_raw_data'!V815), "Check"), "Check")</f>
        <v>29</v>
      </c>
      <c r="X812">
        <f>IFERROR(IF(VALUE('01_raw_data'!W815)&gt;=0, VALUE('01_raw_data'!W815),"Check"), "Check")</f>
        <v>20</v>
      </c>
      <c r="Y812">
        <f>IFERROR(IF(AND(VALUE('01_raw_data'!X815)&gt;=0, VALUE('01_raw_data'!X815)&lt;=100), VALUE('01_raw_data'!X815), "Check"), "Check")</f>
        <v>59</v>
      </c>
      <c r="Z812" t="str">
        <f>IFERROR(IF(OR(UPPER(TRIM('01_raw_data'!Y815))="YES", UPPER(TRIM('01_raw_data'!Y815))="PROMOTED"),"Promoted", IF(OR(UPPER(TRIM('01_raw_data'!Y815))="NO",UPPER(TRIM('01_raw_data'!Y815))="NOT PROMOTED"), "Not Promoted", "Check")),"Check")</f>
        <v>Not Promoted</v>
      </c>
      <c r="AA812" t="str">
        <f>IFERROR(PROPER(TRIM('01_raw_data'!Z815)), "")</f>
        <v>Diploma</v>
      </c>
      <c r="AB812" t="str">
        <f>IFERROR(PROPER(TRIM('01_raw_data'!AA815)),"")</f>
        <v>Internal Transfer</v>
      </c>
      <c r="AC812" t="str">
        <f>IFERROR(IF(UPPER(TRIM('01_raw_data'!AB815))="HYBRID","Hybrid",IF(OR(UPPER(TRIM('01_raw_data'!AB815))="REMOTE",UPPER(TRIM('01_raw_data'!AB815))="WFH",UPPER(TRIM('01_raw_data'!AB815))="WORK FROM HOME"),"Remote",IF(OR(UPPER(TRIM('01_raw_data'!AB815))="ONSITE",UPPER(TRIM('01_raw_data'!AB815))="ON-SITE",UPPER(TRIM('01_raw_data'!AB815))="OFFICE"),"Office"))),"Check")</f>
        <v>Hybrid</v>
      </c>
      <c r="AD812" t="str">
        <f>IFERROR(VLOOKUP(UPPER(TRIM('01_raw_data'!AC815)),'09_cost_center'!$A$5:$E$19,1,FALSE), "Check")</f>
        <v>EU-CC101</v>
      </c>
      <c r="AE812" t="str">
        <f>IFERROR(IF(OR(UPPER(TRIM('01_raw_data'!AD815))="CONTRACT", UPPER(TRIM('01_raw_data'!AD815))="CONTRACTOR"), "Contract", IF(OR(PROPER(TRIM('01_raw_data'!AD815))="FTE", UPPER(TRIM('01_raw_data'!AD815))="FULL TIME", UPPER(TRIM('01_raw_data'!AD815))="FULL-TIME"), "Full Time", IF(OR(UPPER(TRIM('01_raw_data'!AD815))="INTERN", UPPER(TRIM('01_raw_data'!AD815))="INTERNSHIP"), "Intern", IF(OR(UPPER(TRIM('01_raw_data'!AD815))="PART TIME", UPPER(TRIM('01_raw_data'!AD815))="PART-TIME"), "Part Time")))), "Check")</f>
        <v>Full Time</v>
      </c>
      <c r="AF812">
        <f>IFERROR(IF(AND(VALUE('01_raw_data'!AE815)&gt;=0,VALUE('01_raw_data'!AE815)&lt;=100), VALUE('01_raw_data'!AE815), "Check"), "Check")</f>
        <v>55.4</v>
      </c>
    </row>
    <row r="813" spans="1:32" x14ac:dyDescent="0.2">
      <c r="A813" t="str">
        <f>"E"&amp;TEXT(VALUE(SUBSTITUTE(UPPER(TRIM('01_raw_data'!A816)),"E","")),"0000")</f>
        <v>E0812</v>
      </c>
      <c r="B813" t="str">
        <f>IF('01_raw_data'!B816="", "", PROPER(TRIM('01_raw_data'!B816)))</f>
        <v>Aurora Gomez</v>
      </c>
      <c r="C813" t="str">
        <f>_xlfn.XLOOKUP(PROPER(TRIM('01_raw_data'!C816)),'03_lookups'!$A$4:$A$9,'03_lookups'!$B$4:$B$9,"Needs Review")</f>
        <v>Female</v>
      </c>
      <c r="D813">
        <f>VALUE('01_raw_data'!D816)</f>
        <v>40</v>
      </c>
      <c r="E813" s="17">
        <f>IF(OR('01_raw_data'!E816="", LOWER(TRIM('01_raw_data'!E816))="not available"), "Missing", '01_raw_data'!E816)</f>
        <v>31356</v>
      </c>
      <c r="F813" t="str">
        <f t="shared" si="12"/>
        <v>Valid</v>
      </c>
      <c r="G813" t="str">
        <f>_xlfn.XLOOKUP(UPPER(TRIM('01_raw_data'!F816)),'04_departments'!A816:A871,'04_departments'!C816:C871,"Needs Review")</f>
        <v>Needs Review</v>
      </c>
      <c r="H813" t="str">
        <f>_xlfn.XLOOKUP('01_clean_data'!G813, '04_departments'!$C$5:$C$60,'04_departments'!$D$5:$D$60,"Needs Review")</f>
        <v>Needs Review</v>
      </c>
      <c r="I813" t="str">
        <f>PROPER(TRIM('01_raw_data'!H816))</f>
        <v>Implementation Consultant</v>
      </c>
      <c r="J813" t="str">
        <f>IFERROR(UPPER('01_raw_data'!I816), "")</f>
        <v xml:space="preserve"> L1 </v>
      </c>
      <c r="K813" t="str">
        <f>IFERROR(UPPER('01_raw_data'!J816), "")</f>
        <v>M005</v>
      </c>
      <c r="L813" t="str">
        <f>IFERROR(VLOOKUP(K813,'05_manager_mapping'!$A$5:$B$64,2), "Missing")</f>
        <v>Lucas Doyle</v>
      </c>
      <c r="M813" t="str">
        <f>IFERROR(_xlfn.XLOOKUP('01_raw_data'!L816,'06_location_master'!$B$5:$B$60,'06_location_master'!$C$5:$C$60), "Missing Location")</f>
        <v>Missing Location</v>
      </c>
      <c r="N813" t="str">
        <f>IFERROR(_xlfn.XLOOKUP(M813,'06_location_master'!$C$5:$C$60,'06_location_master'!$D$5:$D$60), "Missing Country")</f>
        <v>Missing Country</v>
      </c>
      <c r="O813" t="str">
        <f>IFERROR(_xlfn.XLOOKUP(M813,'06_location_master'!$C$5:$C$60,'06_location_master'!$E$5:$E$60), "Missing State")</f>
        <v>Missing State</v>
      </c>
      <c r="P813" s="17">
        <f>IFERROR(--'01_raw_data'!O816,"Missing Date")</f>
        <v>44634</v>
      </c>
      <c r="Q813" s="17" t="str">
        <f>IF(TRIM('01_raw_data'!P816)="","", IFERROR('01_raw_data'!P816, "check"))</f>
        <v/>
      </c>
      <c r="R813" t="str">
        <f>IFERROR(IF(OR(UPPER(TRIM('01_raw_data'!Q816))="A",UPPER(TRIM('01_raw_data'!Q816)="ACTVE"),UPPER(TRIM('01_raw_data'!Q816))="ACTIVE"), "Active", IF(OR(UPPER(TRIM('01_raw_data'!Q816)="INACTIVE"),UPPER(TRIM('01_raw_data'!Q816))="INACTVE"),"Inactive",IF(OR(UPPER(TRIM('01_raw_data'!Q816))="EXITED"), "Exited", IF(OR(UPPER(TRIM('01_raw_data'!Q816))="TERMINATED"), "Terminated", IF(OR(UPPER(TRIM('01_raw_data'!Q816))="LEFT"),"Left",IF(OR(UPPER(TRIM('01_raw_data'!Q816))="RESIGNED"),"Resigned")))))),"Check")</f>
        <v>Active</v>
      </c>
      <c r="S813" s="19">
        <f>IFERROR(IF(VALUE('01_raw_data'!R816)&gt;0,VALUE('01_raw_data'!R816),"Check"),"Check")</f>
        <v>40000</v>
      </c>
      <c r="T813" s="19" t="str">
        <f>IFERROR(IF(VALUE('01_raw_data'!S816)&gt;0, VALUE('01_raw_data'!S816), "Check"), "Check")</f>
        <v>Check</v>
      </c>
      <c r="U813">
        <f>IFERROR(VLOOKUP(UPPER(TRIM('01_raw_data'!T816)),'07_performance_master'!$A$5:$B$14,2,FALSE),"Check")</f>
        <v>1</v>
      </c>
      <c r="V813">
        <f>IFERROR(IF(VALUE('01_raw_data'!U816)&gt;0,VALUE('01_raw_data'!U816),"Check"),"Check")</f>
        <v>18</v>
      </c>
      <c r="W813">
        <f>IFERROR(IF(VALUE('01_raw_data'!V816)&gt;=0, VALUE('01_raw_data'!V816), "Check"), "Check")</f>
        <v>11</v>
      </c>
      <c r="X813">
        <f>IFERROR(IF(VALUE('01_raw_data'!W816)&gt;=0, VALUE('01_raw_data'!W816),"Check"), "Check")</f>
        <v>2</v>
      </c>
      <c r="Y813">
        <f>IFERROR(IF(AND(VALUE('01_raw_data'!X816)&gt;=0, VALUE('01_raw_data'!X816)&lt;=100), VALUE('01_raw_data'!X816), "Check"), "Check")</f>
        <v>66</v>
      </c>
      <c r="Z813" t="str">
        <f>IFERROR(IF(OR(UPPER(TRIM('01_raw_data'!Y816))="YES", UPPER(TRIM('01_raw_data'!Y816))="PROMOTED"),"Promoted", IF(OR(UPPER(TRIM('01_raw_data'!Y816))="NO",UPPER(TRIM('01_raw_data'!Y816))="NOT PROMOTED"), "Not Promoted", "Check")),"Check")</f>
        <v>Not Promoted</v>
      </c>
      <c r="AA813" t="str">
        <f>IFERROR(PROPER(TRIM('01_raw_data'!Z816)), "")</f>
        <v>Diploma</v>
      </c>
      <c r="AB813" t="str">
        <f>IFERROR(PROPER(TRIM('01_raw_data'!AA816)),"")</f>
        <v>Internal Transfer</v>
      </c>
      <c r="AC813" t="str">
        <f>IFERROR(IF(UPPER(TRIM('01_raw_data'!AB816))="HYBRID","Hybrid",IF(OR(UPPER(TRIM('01_raw_data'!AB816))="REMOTE",UPPER(TRIM('01_raw_data'!AB816))="WFH",UPPER(TRIM('01_raw_data'!AB816))="WORK FROM HOME"),"Remote",IF(OR(UPPER(TRIM('01_raw_data'!AB816))="ONSITE",UPPER(TRIM('01_raw_data'!AB816))="ON-SITE",UPPER(TRIM('01_raw_data'!AB816))="OFFICE"),"Office"))),"Check")</f>
        <v>Remote</v>
      </c>
      <c r="AD813" t="str">
        <f>IFERROR(VLOOKUP(UPPER(TRIM('01_raw_data'!AC816)),'09_cost_center'!$A$5:$E$19,1,FALSE), "Check")</f>
        <v>EU-CC202</v>
      </c>
      <c r="AE813" t="str">
        <f>IFERROR(IF(OR(UPPER(TRIM('01_raw_data'!AD816))="CONTRACT", UPPER(TRIM('01_raw_data'!AD816))="CONTRACTOR"), "Contract", IF(OR(PROPER(TRIM('01_raw_data'!AD816))="FTE", UPPER(TRIM('01_raw_data'!AD816))="FULL TIME", UPPER(TRIM('01_raw_data'!AD816))="FULL-TIME"), "Full Time", IF(OR(UPPER(TRIM('01_raw_data'!AD816))="INTERN", UPPER(TRIM('01_raw_data'!AD816))="INTERNSHIP"), "Intern", IF(OR(UPPER(TRIM('01_raw_data'!AD816))="PART TIME", UPPER(TRIM('01_raw_data'!AD816))="PART-TIME"), "Part Time")))), "Check")</f>
        <v>Full Time</v>
      </c>
      <c r="AF813">
        <f>IFERROR(IF(AND(VALUE('01_raw_data'!AE816)&gt;=0,VALUE('01_raw_data'!AE816)&lt;=100), VALUE('01_raw_data'!AE816), "Check"), "Check")</f>
        <v>45.6</v>
      </c>
    </row>
    <row r="814" spans="1:32" x14ac:dyDescent="0.2">
      <c r="A814" t="str">
        <f>"E"&amp;TEXT(VALUE(SUBSTITUTE(UPPER(TRIM('01_raw_data'!A817)),"E","")),"0000")</f>
        <v>E0813</v>
      </c>
      <c r="B814" t="str">
        <f>IF('01_raw_data'!B817="", "", PROPER(TRIM('01_raw_data'!B817)))</f>
        <v>Luuk Wagner</v>
      </c>
      <c r="C814" t="str">
        <f>_xlfn.XLOOKUP(PROPER(TRIM('01_raw_data'!C817)),'03_lookups'!$A$4:$A$9,'03_lookups'!$B$4:$B$9,"Needs Review")</f>
        <v>Female</v>
      </c>
      <c r="D814">
        <f>VALUE('01_raw_data'!D817)</f>
        <v>24</v>
      </c>
      <c r="E814" s="17">
        <f>IF(OR('01_raw_data'!E817="", LOWER(TRIM('01_raw_data'!E817))="not available"), "Missing", '01_raw_data'!E817)</f>
        <v>37220</v>
      </c>
      <c r="F814" t="str">
        <f t="shared" si="12"/>
        <v>Valid</v>
      </c>
      <c r="G814" t="str">
        <f>_xlfn.XLOOKUP(UPPER(TRIM('01_raw_data'!F817)),'04_departments'!A817:A872,'04_departments'!C817:C872,"Needs Review")</f>
        <v>Needs Review</v>
      </c>
      <c r="H814" t="str">
        <f>_xlfn.XLOOKUP('01_clean_data'!G814, '04_departments'!$C$5:$C$60,'04_departments'!$D$5:$D$60,"Needs Review")</f>
        <v>Needs Review</v>
      </c>
      <c r="I814" t="str">
        <f>PROPER(TRIM('01_raw_data'!H817))</f>
        <v>Implementation Consultant</v>
      </c>
      <c r="J814" t="str">
        <f>IFERROR(UPPER('01_raw_data'!I817), "")</f>
        <v>L3</v>
      </c>
      <c r="K814" t="str">
        <f>IFERROR(UPPER('01_raw_data'!J817), "")</f>
        <v>M054</v>
      </c>
      <c r="L814" t="str">
        <f>IFERROR(VLOOKUP(K814,'05_manager_mapping'!$A$5:$B$64,2), "Missing")</f>
        <v>Isla Eriksson</v>
      </c>
      <c r="M814" t="str">
        <f>IFERROR(_xlfn.XLOOKUP('01_raw_data'!L817,'06_location_master'!$B$5:$B$60,'06_location_master'!$C$5:$C$60), "Missing Location")</f>
        <v>Milan</v>
      </c>
      <c r="N814" t="str">
        <f>IFERROR(_xlfn.XLOOKUP(M814,'06_location_master'!$C$5:$C$60,'06_location_master'!$D$5:$D$60), "Missing Country")</f>
        <v>Italy</v>
      </c>
      <c r="O814" t="str">
        <f>IFERROR(_xlfn.XLOOKUP(M814,'06_location_master'!$C$5:$C$60,'06_location_master'!$E$5:$E$60), "Missing State")</f>
        <v>Lombardy</v>
      </c>
      <c r="P814" s="17">
        <f>IFERROR(--'01_raw_data'!O817,"Missing Date")</f>
        <v>43953</v>
      </c>
      <c r="Q814" s="17" t="str">
        <f>IF(TRIM('01_raw_data'!P817)="","", IFERROR('01_raw_data'!P817, "check"))</f>
        <v/>
      </c>
      <c r="R814" t="str">
        <f>IFERROR(IF(OR(UPPER(TRIM('01_raw_data'!Q817))="A",UPPER(TRIM('01_raw_data'!Q817)="ACTVE"),UPPER(TRIM('01_raw_data'!Q817))="ACTIVE"), "Active", IF(OR(UPPER(TRIM('01_raw_data'!Q817)="INACTIVE"),UPPER(TRIM('01_raw_data'!Q817))="INACTVE"),"Inactive",IF(OR(UPPER(TRIM('01_raw_data'!Q817))="EXITED"), "Exited", IF(OR(UPPER(TRIM('01_raw_data'!Q817))="TERMINATED"), "Terminated", IF(OR(UPPER(TRIM('01_raw_data'!Q817))="LEFT"),"Left",IF(OR(UPPER(TRIM('01_raw_data'!Q817))="RESIGNED"),"Resigned")))))),"Check")</f>
        <v>Active</v>
      </c>
      <c r="S814" s="19">
        <f>IFERROR(IF(VALUE('01_raw_data'!R817)&gt;0,VALUE('01_raw_data'!R817),"Check"),"Check")</f>
        <v>77000</v>
      </c>
      <c r="T814" s="19">
        <f>IFERROR(IF(VALUE('01_raw_data'!S817)&gt;0, VALUE('01_raw_data'!S817), "Check"), "Check")</f>
        <v>1500</v>
      </c>
      <c r="U814">
        <f>IFERROR(VLOOKUP(UPPER(TRIM('01_raw_data'!T817)),'07_performance_master'!$A$5:$B$14,2,FALSE),"Check")</f>
        <v>2</v>
      </c>
      <c r="V814">
        <f>IFERROR(IF(VALUE('01_raw_data'!U817)&gt;0,VALUE('01_raw_data'!U817),"Check"),"Check")</f>
        <v>19</v>
      </c>
      <c r="W814">
        <f>IFERROR(IF(VALUE('01_raw_data'!V817)&gt;=0, VALUE('01_raw_data'!V817), "Check"), "Check")</f>
        <v>20</v>
      </c>
      <c r="X814">
        <f>IFERROR(IF(VALUE('01_raw_data'!W817)&gt;=0, VALUE('01_raw_data'!W817),"Check"), "Check")</f>
        <v>0</v>
      </c>
      <c r="Y814">
        <f>IFERROR(IF(AND(VALUE('01_raw_data'!X817)&gt;=0, VALUE('01_raw_data'!X817)&lt;=100), VALUE('01_raw_data'!X817), "Check"), "Check")</f>
        <v>46</v>
      </c>
      <c r="Z814" t="str">
        <f>IFERROR(IF(OR(UPPER(TRIM('01_raw_data'!Y817))="YES", UPPER(TRIM('01_raw_data'!Y817))="PROMOTED"),"Promoted", IF(OR(UPPER(TRIM('01_raw_data'!Y817))="NO",UPPER(TRIM('01_raw_data'!Y817))="NOT PROMOTED"), "Not Promoted", "Check")),"Check")</f>
        <v>Not Promoted</v>
      </c>
      <c r="AA814" t="str">
        <f>IFERROR(PROPER(TRIM('01_raw_data'!Z817)), "")</f>
        <v>Diploma</v>
      </c>
      <c r="AB814" t="str">
        <f>IFERROR(PROPER(TRIM('01_raw_data'!AA817)),"")</f>
        <v>Company Careers Page</v>
      </c>
      <c r="AC814" t="str">
        <f>IFERROR(IF(UPPER(TRIM('01_raw_data'!AB817))="HYBRID","Hybrid",IF(OR(UPPER(TRIM('01_raw_data'!AB817))="REMOTE",UPPER(TRIM('01_raw_data'!AB817))="WFH",UPPER(TRIM('01_raw_data'!AB817))="WORK FROM HOME"),"Remote",IF(OR(UPPER(TRIM('01_raw_data'!AB817))="ONSITE",UPPER(TRIM('01_raw_data'!AB817))="ON-SITE",UPPER(TRIM('01_raw_data'!AB817))="OFFICE"),"Office"))),"Check")</f>
        <v>Hybrid</v>
      </c>
      <c r="AD814" t="str">
        <f>IFERROR(VLOOKUP(UPPER(TRIM('01_raw_data'!AC817)),'09_cost_center'!$A$5:$E$19,1,FALSE), "Check")</f>
        <v>EU-CC202</v>
      </c>
      <c r="AE814" t="str">
        <f>IFERROR(IF(OR(UPPER(TRIM('01_raw_data'!AD817))="CONTRACT", UPPER(TRIM('01_raw_data'!AD817))="CONTRACTOR"), "Contract", IF(OR(PROPER(TRIM('01_raw_data'!AD817))="FTE", UPPER(TRIM('01_raw_data'!AD817))="FULL TIME", UPPER(TRIM('01_raw_data'!AD817))="FULL-TIME"), "Full Time", IF(OR(UPPER(TRIM('01_raw_data'!AD817))="INTERN", UPPER(TRIM('01_raw_data'!AD817))="INTERNSHIP"), "Intern", IF(OR(UPPER(TRIM('01_raw_data'!AD817))="PART TIME", UPPER(TRIM('01_raw_data'!AD817))="PART-TIME"), "Part Time")))), "Check")</f>
        <v>Full Time</v>
      </c>
      <c r="AF814">
        <f>IFERROR(IF(AND(VALUE('01_raw_data'!AE817)&gt;=0,VALUE('01_raw_data'!AE817)&lt;=100), VALUE('01_raw_data'!AE817), "Check"), "Check")</f>
        <v>48.8</v>
      </c>
    </row>
    <row r="815" spans="1:32" x14ac:dyDescent="0.2">
      <c r="A815" t="str">
        <f>"E"&amp;TEXT(VALUE(SUBSTITUTE(UPPER(TRIM('01_raw_data'!A818)),"E","")),"0000")</f>
        <v>E0814</v>
      </c>
      <c r="B815" t="str">
        <f>IF('01_raw_data'!B818="", "", PROPER(TRIM('01_raw_data'!B818)))</f>
        <v>Raphael Meyer</v>
      </c>
      <c r="C815" t="str">
        <f>_xlfn.XLOOKUP(PROPER(TRIM('01_raw_data'!C818)),'03_lookups'!$A$4:$A$9,'03_lookups'!$B$4:$B$9,"Needs Review")</f>
        <v>Female</v>
      </c>
      <c r="D815">
        <f>VALUE('01_raw_data'!D818)</f>
        <v>43</v>
      </c>
      <c r="E815" s="17">
        <f>IF(OR('01_raw_data'!E818="", LOWER(TRIM('01_raw_data'!E818))="not available"), "Missing", '01_raw_data'!E818)</f>
        <v>30361</v>
      </c>
      <c r="F815" t="str">
        <f t="shared" si="12"/>
        <v>Valid</v>
      </c>
      <c r="G815" t="str">
        <f>_xlfn.XLOOKUP(UPPER(TRIM('01_raw_data'!F818)),'04_departments'!A818:A873,'04_departments'!C818:C873,"Needs Review")</f>
        <v>Needs Review</v>
      </c>
      <c r="H815" t="str">
        <f>_xlfn.XLOOKUP('01_clean_data'!G815, '04_departments'!$C$5:$C$60,'04_departments'!$D$5:$D$60,"Needs Review")</f>
        <v>Needs Review</v>
      </c>
      <c r="I815" t="str">
        <f>PROPER(TRIM('01_raw_data'!H818))</f>
        <v>Associate Product Manager</v>
      </c>
      <c r="J815" t="str">
        <f>IFERROR(UPPER('01_raw_data'!I818), "")</f>
        <v>L3</v>
      </c>
      <c r="K815" t="str">
        <f>IFERROR(UPPER('01_raw_data'!J818), "")</f>
        <v>M046</v>
      </c>
      <c r="L815" t="str">
        <f>IFERROR(VLOOKUP(K815,'05_manager_mapping'!$A$5:$B$64,2), "Missing")</f>
        <v>Raphael Smit</v>
      </c>
      <c r="M815" t="str">
        <f>IFERROR(_xlfn.XLOOKUP('01_raw_data'!L818,'06_location_master'!$B$5:$B$60,'06_location_master'!$C$5:$C$60), "Missing Location")</f>
        <v>Krakow</v>
      </c>
      <c r="N815" t="str">
        <f>IFERROR(_xlfn.XLOOKUP(M815,'06_location_master'!$C$5:$C$60,'06_location_master'!$D$5:$D$60), "Missing Country")</f>
        <v>Poland</v>
      </c>
      <c r="O815" t="str">
        <f>IFERROR(_xlfn.XLOOKUP(M815,'06_location_master'!$C$5:$C$60,'06_location_master'!$E$5:$E$60), "Missing State")</f>
        <v>Lesser Poland</v>
      </c>
      <c r="P815" s="17">
        <f>IFERROR(--'01_raw_data'!O818,"Missing Date")</f>
        <v>43601</v>
      </c>
      <c r="Q815" s="17" t="str">
        <f>IF(TRIM('01_raw_data'!P818)="","", IFERROR('01_raw_data'!P818, "check"))</f>
        <v/>
      </c>
      <c r="R815" t="str">
        <f>IFERROR(IF(OR(UPPER(TRIM('01_raw_data'!Q818))="A",UPPER(TRIM('01_raw_data'!Q818)="ACTVE"),UPPER(TRIM('01_raw_data'!Q818))="ACTIVE"), "Active", IF(OR(UPPER(TRIM('01_raw_data'!Q818)="INACTIVE"),UPPER(TRIM('01_raw_data'!Q818))="INACTVE"),"Inactive",IF(OR(UPPER(TRIM('01_raw_data'!Q818))="EXITED"), "Exited", IF(OR(UPPER(TRIM('01_raw_data'!Q818))="TERMINATED"), "Terminated", IF(OR(UPPER(TRIM('01_raw_data'!Q818))="LEFT"),"Left",IF(OR(UPPER(TRIM('01_raw_data'!Q818))="RESIGNED"),"Resigned")))))),"Check")</f>
        <v>Active</v>
      </c>
      <c r="S815" s="19">
        <f>IFERROR(IF(VALUE('01_raw_data'!R818)&gt;0,VALUE('01_raw_data'!R818),"Check"),"Check")</f>
        <v>50000</v>
      </c>
      <c r="T815" s="19">
        <f>IFERROR(IF(VALUE('01_raw_data'!S818)&gt;0, VALUE('01_raw_data'!S818), "Check"), "Check")</f>
        <v>2500</v>
      </c>
      <c r="U815">
        <f>IFERROR(VLOOKUP(UPPER(TRIM('01_raw_data'!T818)),'07_performance_master'!$A$5:$B$14,2,FALSE),"Check")</f>
        <v>3</v>
      </c>
      <c r="V815">
        <f>IFERROR(IF(VALUE('01_raw_data'!U818)&gt;0,VALUE('01_raw_data'!U818),"Check"),"Check")</f>
        <v>26</v>
      </c>
      <c r="W815">
        <f>IFERROR(IF(VALUE('01_raw_data'!V818)&gt;=0, VALUE('01_raw_data'!V818), "Check"), "Check")</f>
        <v>8</v>
      </c>
      <c r="X815">
        <f>IFERROR(IF(VALUE('01_raw_data'!W818)&gt;=0, VALUE('01_raw_data'!W818),"Check"), "Check")</f>
        <v>13</v>
      </c>
      <c r="Y815">
        <f>IFERROR(IF(AND(VALUE('01_raw_data'!X818)&gt;=0, VALUE('01_raw_data'!X818)&lt;=100), VALUE('01_raw_data'!X818), "Check"), "Check")</f>
        <v>76</v>
      </c>
      <c r="Z815" t="str">
        <f>IFERROR(IF(OR(UPPER(TRIM('01_raw_data'!Y818))="YES", UPPER(TRIM('01_raw_data'!Y818))="PROMOTED"),"Promoted", IF(OR(UPPER(TRIM('01_raw_data'!Y818))="NO",UPPER(TRIM('01_raw_data'!Y818))="NOT PROMOTED"), "Not Promoted", "Check")),"Check")</f>
        <v>Not Promoted</v>
      </c>
      <c r="AA815" t="str">
        <f>IFERROR(PROPER(TRIM('01_raw_data'!Z818)), "")</f>
        <v>Bachelor'S</v>
      </c>
      <c r="AB815" t="str">
        <f>IFERROR(PROPER(TRIM('01_raw_data'!AA818)),"")</f>
        <v>University Hiring</v>
      </c>
      <c r="AC815" t="str">
        <f>IFERROR(IF(UPPER(TRIM('01_raw_data'!AB818))="HYBRID","Hybrid",IF(OR(UPPER(TRIM('01_raw_data'!AB818))="REMOTE",UPPER(TRIM('01_raw_data'!AB818))="WFH",UPPER(TRIM('01_raw_data'!AB818))="WORK FROM HOME"),"Remote",IF(OR(UPPER(TRIM('01_raw_data'!AB818))="ONSITE",UPPER(TRIM('01_raw_data'!AB818))="ON-SITE",UPPER(TRIM('01_raw_data'!AB818))="OFFICE"),"Office"))),"Check")</f>
        <v>Hybrid</v>
      </c>
      <c r="AD815" t="str">
        <f>IFERROR(VLOOKUP(UPPER(TRIM('01_raw_data'!AC818)),'09_cost_center'!$A$5:$E$19,1,FALSE), "Check")</f>
        <v>EU-CC102</v>
      </c>
      <c r="AE815" t="str">
        <f>IFERROR(IF(OR(UPPER(TRIM('01_raw_data'!AD818))="CONTRACT", UPPER(TRIM('01_raw_data'!AD818))="CONTRACTOR"), "Contract", IF(OR(PROPER(TRIM('01_raw_data'!AD818))="FTE", UPPER(TRIM('01_raw_data'!AD818))="FULL TIME", UPPER(TRIM('01_raw_data'!AD818))="FULL-TIME"), "Full Time", IF(OR(UPPER(TRIM('01_raw_data'!AD818))="INTERN", UPPER(TRIM('01_raw_data'!AD818))="INTERNSHIP"), "Intern", IF(OR(UPPER(TRIM('01_raw_data'!AD818))="PART TIME", UPPER(TRIM('01_raw_data'!AD818))="PART-TIME"), "Part Time")))), "Check")</f>
        <v>Full Time</v>
      </c>
      <c r="AF815">
        <f>IFERROR(IF(AND(VALUE('01_raw_data'!AE818)&gt;=0,VALUE('01_raw_data'!AE818)&lt;=100), VALUE('01_raw_data'!AE818), "Check"), "Check")</f>
        <v>63.6</v>
      </c>
    </row>
    <row r="816" spans="1:32" x14ac:dyDescent="0.2">
      <c r="A816" t="str">
        <f>"E"&amp;TEXT(VALUE(SUBSTITUTE(UPPER(TRIM('01_raw_data'!A819)),"E","")),"0000")</f>
        <v>E0815</v>
      </c>
      <c r="B816" t="str">
        <f>IF('01_raw_data'!B819="", "", PROPER(TRIM('01_raw_data'!B819)))</f>
        <v>Daniel Muller</v>
      </c>
      <c r="C816" t="str">
        <f>_xlfn.XLOOKUP(PROPER(TRIM('01_raw_data'!C819)),'03_lookups'!$A$4:$A$9,'03_lookups'!$B$4:$B$9,"Needs Review")</f>
        <v>Female</v>
      </c>
      <c r="D816">
        <f>VALUE('01_raw_data'!D819)</f>
        <v>40</v>
      </c>
      <c r="E816" s="17">
        <f>IF(OR('01_raw_data'!E819="", LOWER(TRIM('01_raw_data'!E819))="not available"), "Missing", '01_raw_data'!E819)</f>
        <v>31407</v>
      </c>
      <c r="F816" t="str">
        <f t="shared" si="12"/>
        <v>Valid</v>
      </c>
      <c r="G816" t="str">
        <f>_xlfn.XLOOKUP(UPPER(TRIM('01_raw_data'!F819)),'04_departments'!A819:A874,'04_departments'!C819:C874,"Needs Review")</f>
        <v>Needs Review</v>
      </c>
      <c r="H816" t="str">
        <f>_xlfn.XLOOKUP('01_clean_data'!G816, '04_departments'!$C$5:$C$60,'04_departments'!$D$5:$D$60,"Needs Review")</f>
        <v>Needs Review</v>
      </c>
      <c r="I816" t="str">
        <f>PROPER(TRIM('01_raw_data'!H819))</f>
        <v>Systems Administrator</v>
      </c>
      <c r="J816" t="str">
        <f>IFERROR(UPPER('01_raw_data'!I819), "")</f>
        <v>L2</v>
      </c>
      <c r="K816" t="str">
        <f>IFERROR(UPPER('01_raw_data'!J819), "")</f>
        <v>M045</v>
      </c>
      <c r="L816" t="str">
        <f>IFERROR(VLOOKUP(K816,'05_manager_mapping'!$A$5:$B$64,2), "Missing")</f>
        <v>Bram Robert</v>
      </c>
      <c r="M816" t="str">
        <f>IFERROR(_xlfn.XLOOKUP('01_raw_data'!L819,'06_location_master'!$B$5:$B$60,'06_location_master'!$C$5:$C$60), "Missing Location")</f>
        <v>Missing Location</v>
      </c>
      <c r="N816" t="str">
        <f>IFERROR(_xlfn.XLOOKUP(M816,'06_location_master'!$C$5:$C$60,'06_location_master'!$D$5:$D$60), "Missing Country")</f>
        <v>Missing Country</v>
      </c>
      <c r="O816" t="str">
        <f>IFERROR(_xlfn.XLOOKUP(M816,'06_location_master'!$C$5:$C$60,'06_location_master'!$E$5:$E$60), "Missing State")</f>
        <v>Missing State</v>
      </c>
      <c r="P816" s="17">
        <f>IFERROR(--'01_raw_data'!O819,"Missing Date")</f>
        <v>45478</v>
      </c>
      <c r="Q816" s="17" t="str">
        <f>IF(TRIM('01_raw_data'!P819)="","", IFERROR('01_raw_data'!P819, "check"))</f>
        <v/>
      </c>
      <c r="R816" t="str">
        <f>IFERROR(IF(OR(UPPER(TRIM('01_raw_data'!Q819))="A",UPPER(TRIM('01_raw_data'!Q819)="ACTVE"),UPPER(TRIM('01_raw_data'!Q819))="ACTIVE"), "Active", IF(OR(UPPER(TRIM('01_raw_data'!Q819)="INACTIVE"),UPPER(TRIM('01_raw_data'!Q819))="INACTVE"),"Inactive",IF(OR(UPPER(TRIM('01_raw_data'!Q819))="EXITED"), "Exited", IF(OR(UPPER(TRIM('01_raw_data'!Q819))="TERMINATED"), "Terminated", IF(OR(UPPER(TRIM('01_raw_data'!Q819))="LEFT"),"Left",IF(OR(UPPER(TRIM('01_raw_data'!Q819))="RESIGNED"),"Resigned")))))),"Check")</f>
        <v>Active</v>
      </c>
      <c r="S816" s="19">
        <f>IFERROR(IF(VALUE('01_raw_data'!R819)&gt;0,VALUE('01_raw_data'!R819),"Check"),"Check")</f>
        <v>70000</v>
      </c>
      <c r="T816" s="19">
        <f>IFERROR(IF(VALUE('01_raw_data'!S819)&gt;0, VALUE('01_raw_data'!S819), "Check"), "Check")</f>
        <v>9800</v>
      </c>
      <c r="U816">
        <f>IFERROR(VLOOKUP(UPPER(TRIM('01_raw_data'!T819)),'07_performance_master'!$A$5:$B$14,2,FALSE),"Check")</f>
        <v>5</v>
      </c>
      <c r="V816">
        <f>IFERROR(IF(VALUE('01_raw_data'!U819)&gt;0,VALUE('01_raw_data'!U819),"Check"),"Check")</f>
        <v>41</v>
      </c>
      <c r="W816">
        <f>IFERROR(IF(VALUE('01_raw_data'!V819)&gt;=0, VALUE('01_raw_data'!V819), "Check"), "Check")</f>
        <v>19</v>
      </c>
      <c r="X816">
        <f>IFERROR(IF(VALUE('01_raw_data'!W819)&gt;=0, VALUE('01_raw_data'!W819),"Check"), "Check")</f>
        <v>0</v>
      </c>
      <c r="Y816">
        <f>IFERROR(IF(AND(VALUE('01_raw_data'!X819)&gt;=0, VALUE('01_raw_data'!X819)&lt;=100), VALUE('01_raw_data'!X819), "Check"), "Check")</f>
        <v>82</v>
      </c>
      <c r="Z816" t="str">
        <f>IFERROR(IF(OR(UPPER(TRIM('01_raw_data'!Y819))="YES", UPPER(TRIM('01_raw_data'!Y819))="PROMOTED"),"Promoted", IF(OR(UPPER(TRIM('01_raw_data'!Y819))="NO",UPPER(TRIM('01_raw_data'!Y819))="NOT PROMOTED"), "Not Promoted", "Check")),"Check")</f>
        <v>Not Promoted</v>
      </c>
      <c r="AA816" t="str">
        <f>IFERROR(PROPER(TRIM('01_raw_data'!Z819)), "")</f>
        <v>Master'S</v>
      </c>
      <c r="AB816" t="str">
        <f>IFERROR(PROPER(TRIM('01_raw_data'!AA819)),"")</f>
        <v>European Job Board</v>
      </c>
      <c r="AC816" t="str">
        <f>IFERROR(IF(UPPER(TRIM('01_raw_data'!AB819))="HYBRID","Hybrid",IF(OR(UPPER(TRIM('01_raw_data'!AB819))="REMOTE",UPPER(TRIM('01_raw_data'!AB819))="WFH",UPPER(TRIM('01_raw_data'!AB819))="WORK FROM HOME"),"Remote",IF(OR(UPPER(TRIM('01_raw_data'!AB819))="ONSITE",UPPER(TRIM('01_raw_data'!AB819))="ON-SITE",UPPER(TRIM('01_raw_data'!AB819))="OFFICE"),"Office"))),"Check")</f>
        <v>Hybrid</v>
      </c>
      <c r="AD816" t="str">
        <f>IFERROR(VLOOKUP(UPPER(TRIM('01_raw_data'!AC819)),'09_cost_center'!$A$5:$E$19,1,FALSE), "Check")</f>
        <v>EU-CC104</v>
      </c>
      <c r="AE816" t="str">
        <f>IFERROR(IF(OR(UPPER(TRIM('01_raw_data'!AD819))="CONTRACT", UPPER(TRIM('01_raw_data'!AD819))="CONTRACTOR"), "Contract", IF(OR(PROPER(TRIM('01_raw_data'!AD819))="FTE", UPPER(TRIM('01_raw_data'!AD819))="FULL TIME", UPPER(TRIM('01_raw_data'!AD819))="FULL-TIME"), "Full Time", IF(OR(UPPER(TRIM('01_raw_data'!AD819))="INTERN", UPPER(TRIM('01_raw_data'!AD819))="INTERNSHIP"), "Intern", IF(OR(UPPER(TRIM('01_raw_data'!AD819))="PART TIME", UPPER(TRIM('01_raw_data'!AD819))="PART-TIME"), "Part Time")))), "Check")</f>
        <v>Full Time</v>
      </c>
      <c r="AF816">
        <f>IFERROR(IF(AND(VALUE('01_raw_data'!AE819)&gt;=0,VALUE('01_raw_data'!AE819)&lt;=100), VALUE('01_raw_data'!AE819), "Check"), "Check")</f>
        <v>93.7</v>
      </c>
    </row>
    <row r="817" spans="1:32" x14ac:dyDescent="0.2">
      <c r="A817" t="str">
        <f>"E"&amp;TEXT(VALUE(SUBSTITUTE(UPPER(TRIM('01_raw_data'!A820)),"E","")),"0000")</f>
        <v>E0816</v>
      </c>
      <c r="B817" t="str">
        <f>IF('01_raw_data'!B820="", "", PROPER(TRIM('01_raw_data'!B820)))</f>
        <v>Niels Martin</v>
      </c>
      <c r="C817" t="str">
        <f>_xlfn.XLOOKUP(PROPER(TRIM('01_raw_data'!C820)),'03_lookups'!$A$4:$A$9,'03_lookups'!$B$4:$B$9,"Needs Review")</f>
        <v>Female</v>
      </c>
      <c r="D817">
        <f>VALUE('01_raw_data'!D820)</f>
        <v>37</v>
      </c>
      <c r="E817" s="17">
        <f>IF(OR('01_raw_data'!E820="", LOWER(TRIM('01_raw_data'!E820))="not available"), "Missing", '01_raw_data'!E820)</f>
        <v>32357</v>
      </c>
      <c r="F817" t="str">
        <f t="shared" si="12"/>
        <v>Valid</v>
      </c>
      <c r="G817" t="str">
        <f>_xlfn.XLOOKUP(UPPER(TRIM('01_raw_data'!F820)),'04_departments'!A820:A875,'04_departments'!C820:C875,"Needs Review")</f>
        <v>Needs Review</v>
      </c>
      <c r="H817" t="str">
        <f>_xlfn.XLOOKUP('01_clean_data'!G817, '04_departments'!$C$5:$C$60,'04_departments'!$D$5:$D$60,"Needs Review")</f>
        <v>Needs Review</v>
      </c>
      <c r="I817" t="str">
        <f>PROPER(TRIM('01_raw_data'!H820))</f>
        <v>Enterprise Account Manager</v>
      </c>
      <c r="J817" t="str">
        <f>IFERROR(UPPER('01_raw_data'!I820), "")</f>
        <v xml:space="preserve"> L2 </v>
      </c>
      <c r="K817" t="str">
        <f>IFERROR(UPPER('01_raw_data'!J820), "")</f>
        <v>M023</v>
      </c>
      <c r="L817" t="str">
        <f>IFERROR(VLOOKUP(K817,'05_manager_mapping'!$A$5:$B$64,2), "Missing")</f>
        <v>Alice Greco</v>
      </c>
      <c r="M817" t="str">
        <f>IFERROR(_xlfn.XLOOKUP('01_raw_data'!L820,'06_location_master'!$B$5:$B$60,'06_location_master'!$C$5:$C$60), "Missing Location")</f>
        <v>Dublin</v>
      </c>
      <c r="N817" t="str">
        <f>IFERROR(_xlfn.XLOOKUP(M817,'06_location_master'!$C$5:$C$60,'06_location_master'!$D$5:$D$60), "Missing Country")</f>
        <v>Ireland</v>
      </c>
      <c r="O817" t="str">
        <f>IFERROR(_xlfn.XLOOKUP(M817,'06_location_master'!$C$5:$C$60,'06_location_master'!$E$5:$E$60), "Missing State")</f>
        <v>Leinster</v>
      </c>
      <c r="P817" s="17">
        <f>IFERROR(--'01_raw_data'!O820,"Missing Date")</f>
        <v>44687</v>
      </c>
      <c r="Q817" s="17" t="str">
        <f>IF(TRIM('01_raw_data'!P820)="","", IFERROR('01_raw_data'!P820, "check"))</f>
        <v/>
      </c>
      <c r="R817" t="str">
        <f>IFERROR(IF(OR(UPPER(TRIM('01_raw_data'!Q820))="A",UPPER(TRIM('01_raw_data'!Q820)="ACTVE"),UPPER(TRIM('01_raw_data'!Q820))="ACTIVE"), "Active", IF(OR(UPPER(TRIM('01_raw_data'!Q820)="INACTIVE"),UPPER(TRIM('01_raw_data'!Q820))="INACTVE"),"Inactive",IF(OR(UPPER(TRIM('01_raw_data'!Q820))="EXITED"), "Exited", IF(OR(UPPER(TRIM('01_raw_data'!Q820))="TERMINATED"), "Terminated", IF(OR(UPPER(TRIM('01_raw_data'!Q820))="LEFT"),"Left",IF(OR(UPPER(TRIM('01_raw_data'!Q820))="RESIGNED"),"Resigned")))))),"Check")</f>
        <v>Active</v>
      </c>
      <c r="S817" s="19">
        <f>IFERROR(IF(VALUE('01_raw_data'!R820)&gt;0,VALUE('01_raw_data'!R820),"Check"),"Check")</f>
        <v>57000</v>
      </c>
      <c r="T817" s="19">
        <f>IFERROR(IF(VALUE('01_raw_data'!S820)&gt;0, VALUE('01_raw_data'!S820), "Check"), "Check")</f>
        <v>5100</v>
      </c>
      <c r="U817">
        <f>IFERROR(VLOOKUP(UPPER(TRIM('01_raw_data'!T820)),'07_performance_master'!$A$5:$B$14,2,FALSE),"Check")</f>
        <v>4</v>
      </c>
      <c r="V817">
        <f>IFERROR(IF(VALUE('01_raw_data'!U820)&gt;0,VALUE('01_raw_data'!U820),"Check"),"Check")</f>
        <v>19</v>
      </c>
      <c r="W817">
        <f>IFERROR(IF(VALUE('01_raw_data'!V820)&gt;=0, VALUE('01_raw_data'!V820), "Check"), "Check")</f>
        <v>21</v>
      </c>
      <c r="X817">
        <f>IFERROR(IF(VALUE('01_raw_data'!W820)&gt;=0, VALUE('01_raw_data'!W820),"Check"), "Check")</f>
        <v>19</v>
      </c>
      <c r="Y817">
        <f>IFERROR(IF(AND(VALUE('01_raw_data'!X820)&gt;=0, VALUE('01_raw_data'!X820)&lt;=100), VALUE('01_raw_data'!X820), "Check"), "Check")</f>
        <v>67</v>
      </c>
      <c r="Z817" t="str">
        <f>IFERROR(IF(OR(UPPER(TRIM('01_raw_data'!Y820))="YES", UPPER(TRIM('01_raw_data'!Y820))="PROMOTED"),"Promoted", IF(OR(UPPER(TRIM('01_raw_data'!Y820))="NO",UPPER(TRIM('01_raw_data'!Y820))="NOT PROMOTED"), "Not Promoted", "Check")),"Check")</f>
        <v>Not Promoted</v>
      </c>
      <c r="AA817" t="str">
        <f>IFERROR(PROPER(TRIM('01_raw_data'!Z820)), "")</f>
        <v>Diploma</v>
      </c>
      <c r="AB817" t="str">
        <f>IFERROR(PROPER(TRIM('01_raw_data'!AA820)),"")</f>
        <v>Employee Referral</v>
      </c>
      <c r="AC817" t="str">
        <f>IFERROR(IF(UPPER(TRIM('01_raw_data'!AB820))="HYBRID","Hybrid",IF(OR(UPPER(TRIM('01_raw_data'!AB820))="REMOTE",UPPER(TRIM('01_raw_data'!AB820))="WFH",UPPER(TRIM('01_raw_data'!AB820))="WORK FROM HOME"),"Remote",IF(OR(UPPER(TRIM('01_raw_data'!AB820))="ONSITE",UPPER(TRIM('01_raw_data'!AB820))="ON-SITE",UPPER(TRIM('01_raw_data'!AB820))="OFFICE"),"Office"))),"Check")</f>
        <v>Office</v>
      </c>
      <c r="AD817" t="str">
        <f>IFERROR(VLOOKUP(UPPER(TRIM('01_raw_data'!AC820)),'09_cost_center'!$A$5:$E$19,1,FALSE), "Check")</f>
        <v>EU-CC201</v>
      </c>
      <c r="AE817" t="str">
        <f>IFERROR(IF(OR(UPPER(TRIM('01_raw_data'!AD820))="CONTRACT", UPPER(TRIM('01_raw_data'!AD820))="CONTRACTOR"), "Contract", IF(OR(PROPER(TRIM('01_raw_data'!AD820))="FTE", UPPER(TRIM('01_raw_data'!AD820))="FULL TIME", UPPER(TRIM('01_raw_data'!AD820))="FULL-TIME"), "Full Time", IF(OR(UPPER(TRIM('01_raw_data'!AD820))="INTERN", UPPER(TRIM('01_raw_data'!AD820))="INTERNSHIP"), "Intern", IF(OR(UPPER(TRIM('01_raw_data'!AD820))="PART TIME", UPPER(TRIM('01_raw_data'!AD820))="PART-TIME"), "Part Time")))), "Check")</f>
        <v>Contract</v>
      </c>
      <c r="AF817">
        <f>IFERROR(IF(AND(VALUE('01_raw_data'!AE820)&gt;=0,VALUE('01_raw_data'!AE820)&lt;=100), VALUE('01_raw_data'!AE820), "Check"), "Check")</f>
        <v>64.7</v>
      </c>
    </row>
    <row r="818" spans="1:32" x14ac:dyDescent="0.2">
      <c r="A818" t="str">
        <f>"E"&amp;TEXT(VALUE(SUBSTITUTE(UPPER(TRIM('01_raw_data'!A821)),"E","")),"0000")</f>
        <v>E0817</v>
      </c>
      <c r="B818" t="str">
        <f>IF('01_raw_data'!B821="", "", PROPER(TRIM('01_raw_data'!B821)))</f>
        <v>Carmen Kelly</v>
      </c>
      <c r="C818" t="str">
        <f>_xlfn.XLOOKUP(PROPER(TRIM('01_raw_data'!C821)),'03_lookups'!$A$4:$A$9,'03_lookups'!$B$4:$B$9,"Needs Review")</f>
        <v>Male</v>
      </c>
      <c r="D818">
        <f>VALUE('01_raw_data'!D821)</f>
        <v>41</v>
      </c>
      <c r="E818" s="17">
        <f>IF(OR('01_raw_data'!E821="", LOWER(TRIM('01_raw_data'!E821))="not available"), "Missing", '01_raw_data'!E821)</f>
        <v>30906</v>
      </c>
      <c r="F818" t="str">
        <f t="shared" si="12"/>
        <v>Valid</v>
      </c>
      <c r="G818" t="str">
        <f>_xlfn.XLOOKUP(UPPER(TRIM('01_raw_data'!F821)),'04_departments'!A821:A876,'04_departments'!C821:C876,"Needs Review")</f>
        <v>Needs Review</v>
      </c>
      <c r="H818" t="str">
        <f>_xlfn.XLOOKUP('01_clean_data'!G818, '04_departments'!$C$5:$C$60,'04_departments'!$D$5:$D$60,"Needs Review")</f>
        <v>Needs Review</v>
      </c>
      <c r="I818" t="str">
        <f>PROPER(TRIM('01_raw_data'!H821))</f>
        <v>Backend Engineer</v>
      </c>
      <c r="J818" t="str">
        <f>IFERROR(UPPER('01_raw_data'!I821), "")</f>
        <v>L3</v>
      </c>
      <c r="K818" t="str">
        <f>IFERROR(UPPER('01_raw_data'!J821), "")</f>
        <v>M039</v>
      </c>
      <c r="L818" t="str">
        <f>IFERROR(VLOOKUP(K818,'05_manager_mapping'!$A$5:$B$64,2), "Missing")</f>
        <v>Freya Martinez</v>
      </c>
      <c r="M818" t="str">
        <f>IFERROR(_xlfn.XLOOKUP('01_raw_data'!L821,'06_location_master'!$B$5:$B$60,'06_location_master'!$C$5:$C$60), "Missing Location")</f>
        <v>Lille</v>
      </c>
      <c r="N818" t="str">
        <f>IFERROR(_xlfn.XLOOKUP(M818,'06_location_master'!$C$5:$C$60,'06_location_master'!$D$5:$D$60), "Missing Country")</f>
        <v>France</v>
      </c>
      <c r="O818" t="str">
        <f>IFERROR(_xlfn.XLOOKUP(M818,'06_location_master'!$C$5:$C$60,'06_location_master'!$E$5:$E$60), "Missing State")</f>
        <v>Hauts-de-France</v>
      </c>
      <c r="P818" s="17">
        <f>IFERROR(--'01_raw_data'!O821,"Missing Date")</f>
        <v>45603</v>
      </c>
      <c r="Q818" s="17" t="str">
        <f>IF(TRIM('01_raw_data'!P821)="","", IFERROR('01_raw_data'!P821, "check"))</f>
        <v/>
      </c>
      <c r="R818" t="str">
        <f>IFERROR(IF(OR(UPPER(TRIM('01_raw_data'!Q821))="A",UPPER(TRIM('01_raw_data'!Q821)="ACTVE"),UPPER(TRIM('01_raw_data'!Q821))="ACTIVE"), "Active", IF(OR(UPPER(TRIM('01_raw_data'!Q821)="INACTIVE"),UPPER(TRIM('01_raw_data'!Q821))="INACTVE"),"Inactive",IF(OR(UPPER(TRIM('01_raw_data'!Q821))="EXITED"), "Exited", IF(OR(UPPER(TRIM('01_raw_data'!Q821))="TERMINATED"), "Terminated", IF(OR(UPPER(TRIM('01_raw_data'!Q821))="LEFT"),"Left",IF(OR(UPPER(TRIM('01_raw_data'!Q821))="RESIGNED"),"Resigned")))))),"Check")</f>
        <v>Active</v>
      </c>
      <c r="S818" s="19">
        <f>IFERROR(IF(VALUE('01_raw_data'!R821)&gt;0,VALUE('01_raw_data'!R821),"Check"),"Check")</f>
        <v>63000</v>
      </c>
      <c r="T818" s="19">
        <f>IFERROR(IF(VALUE('01_raw_data'!S821)&gt;0, VALUE('01_raw_data'!S821), "Check"), "Check")</f>
        <v>3200</v>
      </c>
      <c r="U818">
        <f>IFERROR(VLOOKUP(UPPER(TRIM('01_raw_data'!T821)),'07_performance_master'!$A$5:$B$14,2,FALSE),"Check")</f>
        <v>3</v>
      </c>
      <c r="V818">
        <f>IFERROR(IF(VALUE('01_raw_data'!U821)&gt;0,VALUE('01_raw_data'!U821),"Check"),"Check")</f>
        <v>4</v>
      </c>
      <c r="W818">
        <f>IFERROR(IF(VALUE('01_raw_data'!V821)&gt;=0, VALUE('01_raw_data'!V821), "Check"), "Check")</f>
        <v>12</v>
      </c>
      <c r="X818">
        <f>IFERROR(IF(VALUE('01_raw_data'!W821)&gt;=0, VALUE('01_raw_data'!W821),"Check"), "Check")</f>
        <v>11</v>
      </c>
      <c r="Y818">
        <f>IFERROR(IF(AND(VALUE('01_raw_data'!X821)&gt;=0, VALUE('01_raw_data'!X821)&lt;=100), VALUE('01_raw_data'!X821), "Check"), "Check")</f>
        <v>58</v>
      </c>
      <c r="Z818" t="str">
        <f>IFERROR(IF(OR(UPPER(TRIM('01_raw_data'!Y821))="YES", UPPER(TRIM('01_raw_data'!Y821))="PROMOTED"),"Promoted", IF(OR(UPPER(TRIM('01_raw_data'!Y821))="NO",UPPER(TRIM('01_raw_data'!Y821))="NOT PROMOTED"), "Not Promoted", "Check")),"Check")</f>
        <v>Not Promoted</v>
      </c>
      <c r="AA818" t="str">
        <f>IFERROR(PROPER(TRIM('01_raw_data'!Z821)), "")</f>
        <v>Master'S</v>
      </c>
      <c r="AB818" t="str">
        <f>IFERROR(PROPER(TRIM('01_raw_data'!AA821)),"")</f>
        <v>European Job Board</v>
      </c>
      <c r="AC818" t="str">
        <f>IFERROR(IF(UPPER(TRIM('01_raw_data'!AB821))="HYBRID","Hybrid",IF(OR(UPPER(TRIM('01_raw_data'!AB821))="REMOTE",UPPER(TRIM('01_raw_data'!AB821))="WFH",UPPER(TRIM('01_raw_data'!AB821))="WORK FROM HOME"),"Remote",IF(OR(UPPER(TRIM('01_raw_data'!AB821))="ONSITE",UPPER(TRIM('01_raw_data'!AB821))="ON-SITE",UPPER(TRIM('01_raw_data'!AB821))="OFFICE"),"Office"))),"Check")</f>
        <v>Office</v>
      </c>
      <c r="AD818" t="str">
        <f>IFERROR(VLOOKUP(UPPER(TRIM('01_raw_data'!AC821)),'09_cost_center'!$A$5:$E$19,1,FALSE), "Check")</f>
        <v>EU-CC101</v>
      </c>
      <c r="AE818" t="str">
        <f>IFERROR(IF(OR(UPPER(TRIM('01_raw_data'!AD821))="CONTRACT", UPPER(TRIM('01_raw_data'!AD821))="CONTRACTOR"), "Contract", IF(OR(PROPER(TRIM('01_raw_data'!AD821))="FTE", UPPER(TRIM('01_raw_data'!AD821))="FULL TIME", UPPER(TRIM('01_raw_data'!AD821))="FULL-TIME"), "Full Time", IF(OR(UPPER(TRIM('01_raw_data'!AD821))="INTERN", UPPER(TRIM('01_raw_data'!AD821))="INTERNSHIP"), "Intern", IF(OR(UPPER(TRIM('01_raw_data'!AD821))="PART TIME", UPPER(TRIM('01_raw_data'!AD821))="PART-TIME"), "Part Time")))), "Check")</f>
        <v>Full Time</v>
      </c>
      <c r="AF818">
        <f>IFERROR(IF(AND(VALUE('01_raw_data'!AE821)&gt;=0,VALUE('01_raw_data'!AE821)&lt;=100), VALUE('01_raw_data'!AE821), "Check"), "Check")</f>
        <v>52.8</v>
      </c>
    </row>
    <row r="819" spans="1:32" x14ac:dyDescent="0.2">
      <c r="A819" t="str">
        <f>"E"&amp;TEXT(VALUE(SUBSTITUTE(UPPER(TRIM('01_raw_data'!A822)),"E","")),"0000")</f>
        <v>E0818</v>
      </c>
      <c r="B819" t="str">
        <f>IF('01_raw_data'!B822="", "", PROPER(TRIM('01_raw_data'!B822)))</f>
        <v>Liam Marino</v>
      </c>
      <c r="C819" t="str">
        <f>_xlfn.XLOOKUP(PROPER(TRIM('01_raw_data'!C822)),'03_lookups'!$A$4:$A$9,'03_lookups'!$B$4:$B$9,"Needs Review")</f>
        <v>Male</v>
      </c>
      <c r="D819">
        <f>VALUE('01_raw_data'!D822)</f>
        <v>40</v>
      </c>
      <c r="E819" s="17">
        <f>IF(OR('01_raw_data'!E822="", LOWER(TRIM('01_raw_data'!E822))="not available"), "Missing", '01_raw_data'!E822)</f>
        <v>31269</v>
      </c>
      <c r="F819" t="str">
        <f t="shared" si="12"/>
        <v>Valid</v>
      </c>
      <c r="G819" t="str">
        <f>_xlfn.XLOOKUP(UPPER(TRIM('01_raw_data'!F822)),'04_departments'!A822:A877,'04_departments'!C822:C877,"Needs Review")</f>
        <v>Needs Review</v>
      </c>
      <c r="H819" t="str">
        <f>_xlfn.XLOOKUP('01_clean_data'!G819, '04_departments'!$C$5:$C$60,'04_departments'!$D$5:$D$60,"Needs Review")</f>
        <v>Needs Review</v>
      </c>
      <c r="I819" t="str">
        <f>PROPER(TRIM('01_raw_data'!H822))</f>
        <v>Product Owner</v>
      </c>
      <c r="J819" t="str">
        <f>IFERROR(UPPER('01_raw_data'!I822), "")</f>
        <v>L2</v>
      </c>
      <c r="K819" t="str">
        <f>IFERROR(UPPER('01_raw_data'!J822), "")</f>
        <v>M053</v>
      </c>
      <c r="L819" t="str">
        <f>IFERROR(VLOOKUP(K819,'05_manager_mapping'!$A$5:$B$64,2), "Missing")</f>
        <v>Hugo Costa</v>
      </c>
      <c r="M819" t="str">
        <f>IFERROR(_xlfn.XLOOKUP('01_raw_data'!L822,'06_location_master'!$B$5:$B$60,'06_location_master'!$C$5:$C$60), "Missing Location")</f>
        <v>Rotterdam</v>
      </c>
      <c r="N819" t="str">
        <f>IFERROR(_xlfn.XLOOKUP(M819,'06_location_master'!$C$5:$C$60,'06_location_master'!$D$5:$D$60), "Missing Country")</f>
        <v>Netherlands</v>
      </c>
      <c r="O819" t="str">
        <f>IFERROR(_xlfn.XLOOKUP(M819,'06_location_master'!$C$5:$C$60,'06_location_master'!$E$5:$E$60), "Missing State")</f>
        <v>South Holland</v>
      </c>
      <c r="P819" s="17">
        <f>IFERROR(--'01_raw_data'!O822,"Missing Date")</f>
        <v>43513</v>
      </c>
      <c r="Q819" s="17" t="str">
        <f>IF(TRIM('01_raw_data'!P822)="","", IFERROR('01_raw_data'!P822, "check"))</f>
        <v/>
      </c>
      <c r="R819" t="str">
        <f>IFERROR(IF(OR(UPPER(TRIM('01_raw_data'!Q822))="A",UPPER(TRIM('01_raw_data'!Q822)="ACTVE"),UPPER(TRIM('01_raw_data'!Q822))="ACTIVE"), "Active", IF(OR(UPPER(TRIM('01_raw_data'!Q822)="INACTIVE"),UPPER(TRIM('01_raw_data'!Q822))="INACTVE"),"Inactive",IF(OR(UPPER(TRIM('01_raw_data'!Q822))="EXITED"), "Exited", IF(OR(UPPER(TRIM('01_raw_data'!Q822))="TERMINATED"), "Terminated", IF(OR(UPPER(TRIM('01_raw_data'!Q822))="LEFT"),"Left",IF(OR(UPPER(TRIM('01_raw_data'!Q822))="RESIGNED"),"Resigned")))))),"Check")</f>
        <v>Active</v>
      </c>
      <c r="S819" s="19">
        <f>IFERROR(IF(VALUE('01_raw_data'!R822)&gt;0,VALUE('01_raw_data'!R822),"Check"),"Check")</f>
        <v>47000</v>
      </c>
      <c r="T819" s="19">
        <f>IFERROR(IF(VALUE('01_raw_data'!S822)&gt;0, VALUE('01_raw_data'!S822), "Check"), "Check")</f>
        <v>4200</v>
      </c>
      <c r="U819">
        <f>IFERROR(VLOOKUP(UPPER(TRIM('01_raw_data'!T822)),'07_performance_master'!$A$5:$B$14,2,FALSE),"Check")</f>
        <v>4</v>
      </c>
      <c r="V819">
        <f>IFERROR(IF(VALUE('01_raw_data'!U822)&gt;0,VALUE('01_raw_data'!U822),"Check"),"Check")</f>
        <v>20</v>
      </c>
      <c r="W819">
        <f>IFERROR(IF(VALUE('01_raw_data'!V822)&gt;=0, VALUE('01_raw_data'!V822), "Check"), "Check")</f>
        <v>10</v>
      </c>
      <c r="X819">
        <f>IFERROR(IF(VALUE('01_raw_data'!W822)&gt;=0, VALUE('01_raw_data'!W822),"Check"), "Check")</f>
        <v>0</v>
      </c>
      <c r="Y819">
        <f>IFERROR(IF(AND(VALUE('01_raw_data'!X822)&gt;=0, VALUE('01_raw_data'!X822)&lt;=100), VALUE('01_raw_data'!X822), "Check"), "Check")</f>
        <v>50</v>
      </c>
      <c r="Z819" t="str">
        <f>IFERROR(IF(OR(UPPER(TRIM('01_raw_data'!Y822))="YES", UPPER(TRIM('01_raw_data'!Y822))="PROMOTED"),"Promoted", IF(OR(UPPER(TRIM('01_raw_data'!Y822))="NO",UPPER(TRIM('01_raw_data'!Y822))="NOT PROMOTED"), "Not Promoted", "Check")),"Check")</f>
        <v>Not Promoted</v>
      </c>
      <c r="AA819" t="str">
        <f>IFERROR(PROPER(TRIM('01_raw_data'!Z822)), "")</f>
        <v>Bachelor'S</v>
      </c>
      <c r="AB819" t="str">
        <f>IFERROR(PROPER(TRIM('01_raw_data'!AA822)),"")</f>
        <v>Linkedin</v>
      </c>
      <c r="AC819" t="str">
        <f>IFERROR(IF(UPPER(TRIM('01_raw_data'!AB822))="HYBRID","Hybrid",IF(OR(UPPER(TRIM('01_raw_data'!AB822))="REMOTE",UPPER(TRIM('01_raw_data'!AB822))="WFH",UPPER(TRIM('01_raw_data'!AB822))="WORK FROM HOME"),"Remote",IF(OR(UPPER(TRIM('01_raw_data'!AB822))="ONSITE",UPPER(TRIM('01_raw_data'!AB822))="ON-SITE",UPPER(TRIM('01_raw_data'!AB822))="OFFICE"),"Office"))),"Check")</f>
        <v>Hybrid</v>
      </c>
      <c r="AD819" t="str">
        <f>IFERROR(VLOOKUP(UPPER(TRIM('01_raw_data'!AC822)),'09_cost_center'!$A$5:$E$19,1,FALSE), "Check")</f>
        <v>EU-CC102</v>
      </c>
      <c r="AE819" t="str">
        <f>IFERROR(IF(OR(UPPER(TRIM('01_raw_data'!AD822))="CONTRACT", UPPER(TRIM('01_raw_data'!AD822))="CONTRACTOR"), "Contract", IF(OR(PROPER(TRIM('01_raw_data'!AD822))="FTE", UPPER(TRIM('01_raw_data'!AD822))="FULL TIME", UPPER(TRIM('01_raw_data'!AD822))="FULL-TIME"), "Full Time", IF(OR(UPPER(TRIM('01_raw_data'!AD822))="INTERN", UPPER(TRIM('01_raw_data'!AD822))="INTERNSHIP"), "Intern", IF(OR(UPPER(TRIM('01_raw_data'!AD822))="PART TIME", UPPER(TRIM('01_raw_data'!AD822))="PART-TIME"), "Part Time")))), "Check")</f>
        <v>Full Time</v>
      </c>
      <c r="AF819">
        <f>IFERROR(IF(AND(VALUE('01_raw_data'!AE822)&gt;=0,VALUE('01_raw_data'!AE822)&lt;=100), VALUE('01_raw_data'!AE822), "Check"), "Check")</f>
        <v>68.5</v>
      </c>
    </row>
    <row r="820" spans="1:32" x14ac:dyDescent="0.2">
      <c r="A820" t="str">
        <f>"E"&amp;TEXT(VALUE(SUBSTITUTE(UPPER(TRIM('01_raw_data'!A823)),"E","")),"0000")</f>
        <v>E0819</v>
      </c>
      <c r="B820" t="str">
        <f>IF('01_raw_data'!B823="", "", PROPER(TRIM('01_raw_data'!B823)))</f>
        <v>Jules Johansson</v>
      </c>
      <c r="C820" t="str">
        <f>_xlfn.XLOOKUP(PROPER(TRIM('01_raw_data'!C823)),'03_lookups'!$A$4:$A$9,'03_lookups'!$B$4:$B$9,"Needs Review")</f>
        <v>Male</v>
      </c>
      <c r="D820">
        <f>VALUE('01_raw_data'!D823)</f>
        <v>33</v>
      </c>
      <c r="E820" s="17" t="str">
        <f>IF(OR('01_raw_data'!E823="", LOWER(TRIM('01_raw_data'!E823))="not available"), "Missing", '01_raw_data'!E823)</f>
        <v>1992/10/12</v>
      </c>
      <c r="F820" t="str">
        <f t="shared" si="12"/>
        <v>Needs Review</v>
      </c>
      <c r="G820" t="str">
        <f>_xlfn.XLOOKUP(UPPER(TRIM('01_raw_data'!F823)),'04_departments'!A823:A878,'04_departments'!C823:C878,"Needs Review")</f>
        <v>Needs Review</v>
      </c>
      <c r="H820" t="str">
        <f>_xlfn.XLOOKUP('01_clean_data'!G820, '04_departments'!$C$5:$C$60,'04_departments'!$D$5:$D$60,"Needs Review")</f>
        <v>Needs Review</v>
      </c>
      <c r="I820" t="str">
        <f>PROPER(TRIM('01_raw_data'!H823))</f>
        <v>Content Specialist</v>
      </c>
      <c r="J820" t="str">
        <f>IFERROR(UPPER('01_raw_data'!I823), "")</f>
        <v>L2</v>
      </c>
      <c r="K820" t="str">
        <f>IFERROR(UPPER('01_raw_data'!J823), "")</f>
        <v>M006</v>
      </c>
      <c r="L820" t="str">
        <f>IFERROR(VLOOKUP(K820,'05_manager_mapping'!$A$5:$B$64,2), "Missing")</f>
        <v>Aleksander Fischer</v>
      </c>
      <c r="M820" t="str">
        <f>IFERROR(_xlfn.XLOOKUP('01_raw_data'!L823,'06_location_master'!$B$5:$B$60,'06_location_master'!$C$5:$C$60), "Missing Location")</f>
        <v>Dublin</v>
      </c>
      <c r="N820" t="str">
        <f>IFERROR(_xlfn.XLOOKUP(M820,'06_location_master'!$C$5:$C$60,'06_location_master'!$D$5:$D$60), "Missing Country")</f>
        <v>Ireland</v>
      </c>
      <c r="O820" t="str">
        <f>IFERROR(_xlfn.XLOOKUP(M820,'06_location_master'!$C$5:$C$60,'06_location_master'!$E$5:$E$60), "Missing State")</f>
        <v>Leinster</v>
      </c>
      <c r="P820" s="17">
        <f>IFERROR(--'01_raw_data'!O823,"Missing Date")</f>
        <v>45083</v>
      </c>
      <c r="Q820" s="17">
        <f>IF(TRIM('01_raw_data'!P823)="","", IFERROR('01_raw_data'!P823, "check"))</f>
        <v>45881</v>
      </c>
      <c r="R820" t="str">
        <f>IFERROR(IF(OR(UPPER(TRIM('01_raw_data'!Q823))="A",UPPER(TRIM('01_raw_data'!Q823)="ACTVE"),UPPER(TRIM('01_raw_data'!Q823))="ACTIVE"), "Active", IF(OR(UPPER(TRIM('01_raw_data'!Q823)="INACTIVE"),UPPER(TRIM('01_raw_data'!Q823))="INACTVE"),"Inactive",IF(OR(UPPER(TRIM('01_raw_data'!Q823))="EXITED"), "Exited", IF(OR(UPPER(TRIM('01_raw_data'!Q823))="TERMINATED"), "Terminated", IF(OR(UPPER(TRIM('01_raw_data'!Q823))="LEFT"),"Left",IF(OR(UPPER(TRIM('01_raw_data'!Q823))="RESIGNED"),"Resigned")))))),"Check")</f>
        <v>Terminated</v>
      </c>
      <c r="S820" s="19">
        <f>IFERROR(IF(VALUE('01_raw_data'!R823)&gt;0,VALUE('01_raw_data'!R823),"Check"),"Check")</f>
        <v>56000</v>
      </c>
      <c r="T820" s="19">
        <f>IFERROR(IF(VALUE('01_raw_data'!S823)&gt;0, VALUE('01_raw_data'!S823), "Check"), "Check")</f>
        <v>2800</v>
      </c>
      <c r="U820">
        <f>IFERROR(VLOOKUP(UPPER(TRIM('01_raw_data'!T823)),'07_performance_master'!$A$5:$B$14,2,FALSE),"Check")</f>
        <v>3</v>
      </c>
      <c r="V820">
        <f>IFERROR(IF(VALUE('01_raw_data'!U823)&gt;0,VALUE('01_raw_data'!U823),"Check"),"Check")</f>
        <v>41</v>
      </c>
      <c r="W820">
        <f>IFERROR(IF(VALUE('01_raw_data'!V823)&gt;=0, VALUE('01_raw_data'!V823), "Check"), "Check")</f>
        <v>9</v>
      </c>
      <c r="X820">
        <f>IFERROR(IF(VALUE('01_raw_data'!W823)&gt;=0, VALUE('01_raw_data'!W823),"Check"), "Check")</f>
        <v>0</v>
      </c>
      <c r="Y820">
        <f>IFERROR(IF(AND(VALUE('01_raw_data'!X823)&gt;=0, VALUE('01_raw_data'!X823)&lt;=100), VALUE('01_raw_data'!X823), "Check"), "Check")</f>
        <v>60</v>
      </c>
      <c r="Z820" t="str">
        <f>IFERROR(IF(OR(UPPER(TRIM('01_raw_data'!Y823))="YES", UPPER(TRIM('01_raw_data'!Y823))="PROMOTED"),"Promoted", IF(OR(UPPER(TRIM('01_raw_data'!Y823))="NO",UPPER(TRIM('01_raw_data'!Y823))="NOT PROMOTED"), "Not Promoted", "Check")),"Check")</f>
        <v>Not Promoted</v>
      </c>
      <c r="AA820" t="str">
        <f>IFERROR(PROPER(TRIM('01_raw_data'!Z823)), "")</f>
        <v>Bachelor'S</v>
      </c>
      <c r="AB820" t="str">
        <f>IFERROR(PROPER(TRIM('01_raw_data'!AA823)),"")</f>
        <v>Employee Referral</v>
      </c>
      <c r="AC820" t="str">
        <f>IFERROR(IF(UPPER(TRIM('01_raw_data'!AB823))="HYBRID","Hybrid",IF(OR(UPPER(TRIM('01_raw_data'!AB823))="REMOTE",UPPER(TRIM('01_raw_data'!AB823))="WFH",UPPER(TRIM('01_raw_data'!AB823))="WORK FROM HOME"),"Remote",IF(OR(UPPER(TRIM('01_raw_data'!AB823))="ONSITE",UPPER(TRIM('01_raw_data'!AB823))="ON-SITE",UPPER(TRIM('01_raw_data'!AB823))="OFFICE"),"Office"))),"Check")</f>
        <v>Hybrid</v>
      </c>
      <c r="AD820" t="str">
        <f>IFERROR(VLOOKUP(UPPER(TRIM('01_raw_data'!AC823)),'09_cost_center'!$A$5:$E$19,1,FALSE), "Check")</f>
        <v>EU-CC203</v>
      </c>
      <c r="AE820" t="str">
        <f>IFERROR(IF(OR(UPPER(TRIM('01_raw_data'!AD823))="CONTRACT", UPPER(TRIM('01_raw_data'!AD823))="CONTRACTOR"), "Contract", IF(OR(PROPER(TRIM('01_raw_data'!AD823))="FTE", UPPER(TRIM('01_raw_data'!AD823))="FULL TIME", UPPER(TRIM('01_raw_data'!AD823))="FULL-TIME"), "Full Time", IF(OR(UPPER(TRIM('01_raw_data'!AD823))="INTERN", UPPER(TRIM('01_raw_data'!AD823))="INTERNSHIP"), "Intern", IF(OR(UPPER(TRIM('01_raw_data'!AD823))="PART TIME", UPPER(TRIM('01_raw_data'!AD823))="PART-TIME"), "Part Time")))), "Check")</f>
        <v>Contract</v>
      </c>
      <c r="AF820">
        <f>IFERROR(IF(AND(VALUE('01_raw_data'!AE823)&gt;=0,VALUE('01_raw_data'!AE823)&lt;=100), VALUE('01_raw_data'!AE823), "Check"), "Check")</f>
        <v>68</v>
      </c>
    </row>
    <row r="821" spans="1:32" x14ac:dyDescent="0.2">
      <c r="A821" t="str">
        <f>"E"&amp;TEXT(VALUE(SUBSTITUTE(UPPER(TRIM('01_raw_data'!A824)),"E","")),"0000")</f>
        <v>E0820</v>
      </c>
      <c r="B821" t="str">
        <f>IF('01_raw_data'!B824="", "", PROPER(TRIM('01_raw_data'!B824)))</f>
        <v>Julia Bianchi</v>
      </c>
      <c r="C821" t="str">
        <f>_xlfn.XLOOKUP(PROPER(TRIM('01_raw_data'!C824)),'03_lookups'!$A$4:$A$9,'03_lookups'!$B$4:$B$9,"Needs Review")</f>
        <v>Female</v>
      </c>
      <c r="D821">
        <f>VALUE('01_raw_data'!D824)</f>
        <v>34</v>
      </c>
      <c r="E821" s="17">
        <f>IF(OR('01_raw_data'!E824="", LOWER(TRIM('01_raw_data'!E824))="not available"), "Missing", '01_raw_data'!E824)</f>
        <v>33620</v>
      </c>
      <c r="F821" t="str">
        <f t="shared" si="12"/>
        <v>Valid</v>
      </c>
      <c r="G821" t="str">
        <f>_xlfn.XLOOKUP(UPPER(TRIM('01_raw_data'!F824)),'04_departments'!A824:A879,'04_departments'!C824:C879,"Needs Review")</f>
        <v>Needs Review</v>
      </c>
      <c r="H821" t="str">
        <f>_xlfn.XLOOKUP('01_clean_data'!G821, '04_departments'!$C$5:$C$60,'04_departments'!$D$5:$D$60,"Needs Review")</f>
        <v>Needs Review</v>
      </c>
      <c r="I821" t="str">
        <f>PROPER(TRIM('01_raw_data'!H824))</f>
        <v>Data Analyst</v>
      </c>
      <c r="J821" t="str">
        <f>IFERROR(UPPER('01_raw_data'!I824), "")</f>
        <v>L3</v>
      </c>
      <c r="K821" t="str">
        <f>IFERROR(UPPER('01_raw_data'!J824), "")</f>
        <v>M058</v>
      </c>
      <c r="L821" t="str">
        <f>IFERROR(VLOOKUP(K821,'05_manager_mapping'!$A$5:$B$64,2), "Missing")</f>
        <v>Lukas Esposito</v>
      </c>
      <c r="M821" t="str">
        <f>IFERROR(_xlfn.XLOOKUP('01_raw_data'!L824,'06_location_master'!$B$5:$B$60,'06_location_master'!$C$5:$C$60), "Missing Location")</f>
        <v>Missing Location</v>
      </c>
      <c r="N821" t="str">
        <f>IFERROR(_xlfn.XLOOKUP(M821,'06_location_master'!$C$5:$C$60,'06_location_master'!$D$5:$D$60), "Missing Country")</f>
        <v>Missing Country</v>
      </c>
      <c r="O821" t="str">
        <f>IFERROR(_xlfn.XLOOKUP(M821,'06_location_master'!$C$5:$C$60,'06_location_master'!$E$5:$E$60), "Missing State")</f>
        <v>Missing State</v>
      </c>
      <c r="P821" s="17">
        <f>IFERROR(--'01_raw_data'!O824,"Missing Date")</f>
        <v>43909</v>
      </c>
      <c r="Q821" s="17" t="str">
        <f>IF(TRIM('01_raw_data'!P824)="","", IFERROR('01_raw_data'!P824, "check"))</f>
        <v/>
      </c>
      <c r="R821" t="str">
        <f>IFERROR(IF(OR(UPPER(TRIM('01_raw_data'!Q824))="A",UPPER(TRIM('01_raw_data'!Q824)="ACTVE"),UPPER(TRIM('01_raw_data'!Q824))="ACTIVE"), "Active", IF(OR(UPPER(TRIM('01_raw_data'!Q824)="INACTIVE"),UPPER(TRIM('01_raw_data'!Q824))="INACTVE"),"Inactive",IF(OR(UPPER(TRIM('01_raw_data'!Q824))="EXITED"), "Exited", IF(OR(UPPER(TRIM('01_raw_data'!Q824))="TERMINATED"), "Terminated", IF(OR(UPPER(TRIM('01_raw_data'!Q824))="LEFT"),"Left",IF(OR(UPPER(TRIM('01_raw_data'!Q824))="RESIGNED"),"Resigned")))))),"Check")</f>
        <v>Active</v>
      </c>
      <c r="S821" s="19">
        <f>IFERROR(IF(VALUE('01_raw_data'!R824)&gt;0,VALUE('01_raw_data'!R824),"Check"),"Check")</f>
        <v>76000</v>
      </c>
      <c r="T821" s="19">
        <f>IFERROR(IF(VALUE('01_raw_data'!S824)&gt;0, VALUE('01_raw_data'!S824), "Check"), "Check")</f>
        <v>1500</v>
      </c>
      <c r="U821">
        <f>IFERROR(VLOOKUP(UPPER(TRIM('01_raw_data'!T824)),'07_performance_master'!$A$5:$B$14,2,FALSE),"Check")</f>
        <v>2</v>
      </c>
      <c r="V821">
        <f>IFERROR(IF(VALUE('01_raw_data'!U824)&gt;0,VALUE('01_raw_data'!U824),"Check"),"Check")</f>
        <v>20</v>
      </c>
      <c r="W821">
        <f>IFERROR(IF(VALUE('01_raw_data'!V824)&gt;=0, VALUE('01_raw_data'!V824), "Check"), "Check")</f>
        <v>19</v>
      </c>
      <c r="X821">
        <f>IFERROR(IF(VALUE('01_raw_data'!W824)&gt;=0, VALUE('01_raw_data'!W824),"Check"), "Check")</f>
        <v>2</v>
      </c>
      <c r="Y821">
        <f>IFERROR(IF(AND(VALUE('01_raw_data'!X824)&gt;=0, VALUE('01_raw_data'!X824)&lt;=100), VALUE('01_raw_data'!X824), "Check"), "Check")</f>
        <v>69</v>
      </c>
      <c r="Z821" t="str">
        <f>IFERROR(IF(OR(UPPER(TRIM('01_raw_data'!Y824))="YES", UPPER(TRIM('01_raw_data'!Y824))="PROMOTED"),"Promoted", IF(OR(UPPER(TRIM('01_raw_data'!Y824))="NO",UPPER(TRIM('01_raw_data'!Y824))="NOT PROMOTED"), "Not Promoted", "Check")),"Check")</f>
        <v>Not Promoted</v>
      </c>
      <c r="AA821" t="str">
        <f>IFERROR(PROPER(TRIM('01_raw_data'!Z824)), "")</f>
        <v>Master'S</v>
      </c>
      <c r="AB821" t="str">
        <f>IFERROR(PROPER(TRIM('01_raw_data'!AA824)),"")</f>
        <v>Company Careers Page</v>
      </c>
      <c r="AC821" t="str">
        <f>IFERROR(IF(UPPER(TRIM('01_raw_data'!AB824))="HYBRID","Hybrid",IF(OR(UPPER(TRIM('01_raw_data'!AB824))="REMOTE",UPPER(TRIM('01_raw_data'!AB824))="WFH",UPPER(TRIM('01_raw_data'!AB824))="WORK FROM HOME"),"Remote",IF(OR(UPPER(TRIM('01_raw_data'!AB824))="ONSITE",UPPER(TRIM('01_raw_data'!AB824))="ON-SITE",UPPER(TRIM('01_raw_data'!AB824))="OFFICE"),"Office"))),"Check")</f>
        <v>Hybrid</v>
      </c>
      <c r="AD821" t="str">
        <f>IFERROR(VLOOKUP(UPPER(TRIM('01_raw_data'!AC824)),'09_cost_center'!$A$5:$E$19,1,FALSE), "Check")</f>
        <v>EU-CC103</v>
      </c>
      <c r="AE821" t="str">
        <f>IFERROR(IF(OR(UPPER(TRIM('01_raw_data'!AD824))="CONTRACT", UPPER(TRIM('01_raw_data'!AD824))="CONTRACTOR"), "Contract", IF(OR(PROPER(TRIM('01_raw_data'!AD824))="FTE", UPPER(TRIM('01_raw_data'!AD824))="FULL TIME", UPPER(TRIM('01_raw_data'!AD824))="FULL-TIME"), "Full Time", IF(OR(UPPER(TRIM('01_raw_data'!AD824))="INTERN", UPPER(TRIM('01_raw_data'!AD824))="INTERNSHIP"), "Intern", IF(OR(UPPER(TRIM('01_raw_data'!AD824))="PART TIME", UPPER(TRIM('01_raw_data'!AD824))="PART-TIME"), "Part Time")))), "Check")</f>
        <v>Full Time</v>
      </c>
      <c r="AF821">
        <f>IFERROR(IF(AND(VALUE('01_raw_data'!AE824)&gt;=0,VALUE('01_raw_data'!AE824)&lt;=100), VALUE('01_raw_data'!AE824), "Check"), "Check")</f>
        <v>56.1</v>
      </c>
    </row>
    <row r="822" spans="1:32" x14ac:dyDescent="0.2">
      <c r="A822" t="str">
        <f>"E"&amp;TEXT(VALUE(SUBSTITUTE(UPPER(TRIM('01_raw_data'!A825)),"E","")),"0000")</f>
        <v>E0821</v>
      </c>
      <c r="B822" t="str">
        <f>IF('01_raw_data'!B825="", "", PROPER(TRIM('01_raw_data'!B825)))</f>
        <v>Tomasz Evans</v>
      </c>
      <c r="C822" t="str">
        <f>_xlfn.XLOOKUP(PROPER(TRIM('01_raw_data'!C825)),'03_lookups'!$A$4:$A$9,'03_lookups'!$B$4:$B$9,"Needs Review")</f>
        <v>Female</v>
      </c>
      <c r="D822">
        <f>VALUE('01_raw_data'!D825)</f>
        <v>58</v>
      </c>
      <c r="E822" s="17">
        <f>IF(OR('01_raw_data'!E825="", LOWER(TRIM('01_raw_data'!E825))="not available"), "Missing", '01_raw_data'!E825)</f>
        <v>24704</v>
      </c>
      <c r="F822" t="str">
        <f t="shared" si="12"/>
        <v>Valid</v>
      </c>
      <c r="G822" t="str">
        <f>_xlfn.XLOOKUP(UPPER(TRIM('01_raw_data'!F825)),'04_departments'!A825:A880,'04_departments'!C825:C880,"Needs Review")</f>
        <v>Needs Review</v>
      </c>
      <c r="H822" t="str">
        <f>_xlfn.XLOOKUP('01_clean_data'!G822, '04_departments'!$C$5:$C$60,'04_departments'!$D$5:$D$60,"Needs Review")</f>
        <v>Needs Review</v>
      </c>
      <c r="I822" t="str">
        <f>PROPER(TRIM('01_raw_data'!H825))</f>
        <v>Operations Analyst</v>
      </c>
      <c r="J822" t="str">
        <f>IFERROR(UPPER('01_raw_data'!I825), "")</f>
        <v>L4</v>
      </c>
      <c r="K822" t="str">
        <f>IFERROR(UPPER('01_raw_data'!J825), "")</f>
        <v>M010</v>
      </c>
      <c r="L822" t="str">
        <f>IFERROR(VLOOKUP(K822,'05_manager_mapping'!$A$5:$B$64,2), "Missing")</f>
        <v>Lotte Muller</v>
      </c>
      <c r="M822" t="str">
        <f>IFERROR(_xlfn.XLOOKUP('01_raw_data'!L825,'06_location_master'!$B$5:$B$60,'06_location_master'!$C$5:$C$60), "Missing Location")</f>
        <v>Rotterdam</v>
      </c>
      <c r="N822" t="str">
        <f>IFERROR(_xlfn.XLOOKUP(M822,'06_location_master'!$C$5:$C$60,'06_location_master'!$D$5:$D$60), "Missing Country")</f>
        <v>Netherlands</v>
      </c>
      <c r="O822" t="str">
        <f>IFERROR(_xlfn.XLOOKUP(M822,'06_location_master'!$C$5:$C$60,'06_location_master'!$E$5:$E$60), "Missing State")</f>
        <v>South Holland</v>
      </c>
      <c r="P822" s="17">
        <f>IFERROR(--'01_raw_data'!O825,"Missing Date")</f>
        <v>44781</v>
      </c>
      <c r="Q822" s="17" t="str">
        <f>IF(TRIM('01_raw_data'!P825)="","", IFERROR('01_raw_data'!P825, "check"))</f>
        <v/>
      </c>
      <c r="R822" t="str">
        <f>IFERROR(IF(OR(UPPER(TRIM('01_raw_data'!Q825))="A",UPPER(TRIM('01_raw_data'!Q825)="ACTVE"),UPPER(TRIM('01_raw_data'!Q825))="ACTIVE"), "Active", IF(OR(UPPER(TRIM('01_raw_data'!Q825)="INACTIVE"),UPPER(TRIM('01_raw_data'!Q825))="INACTVE"),"Inactive",IF(OR(UPPER(TRIM('01_raw_data'!Q825))="EXITED"), "Exited", IF(OR(UPPER(TRIM('01_raw_data'!Q825))="TERMINATED"), "Terminated", IF(OR(UPPER(TRIM('01_raw_data'!Q825))="LEFT"),"Left",IF(OR(UPPER(TRIM('01_raw_data'!Q825))="RESIGNED"),"Resigned")))))),"Check")</f>
        <v>Active</v>
      </c>
      <c r="S822" s="19">
        <f>IFERROR(IF(VALUE('01_raw_data'!R825)&gt;0,VALUE('01_raw_data'!R825),"Check"),"Check")</f>
        <v>103000</v>
      </c>
      <c r="T822" s="19">
        <f>IFERROR(IF(VALUE('01_raw_data'!S825)&gt;0, VALUE('01_raw_data'!S825), "Check"), "Check")</f>
        <v>5200</v>
      </c>
      <c r="U822">
        <f>IFERROR(VLOOKUP(UPPER(TRIM('01_raw_data'!T825)),'07_performance_master'!$A$5:$B$14,2,FALSE),"Check")</f>
        <v>3</v>
      </c>
      <c r="V822">
        <f>IFERROR(IF(VALUE('01_raw_data'!U825)&gt;0,VALUE('01_raw_data'!U825),"Check"),"Check")</f>
        <v>41</v>
      </c>
      <c r="W822">
        <f>IFERROR(IF(VALUE('01_raw_data'!V825)&gt;=0, VALUE('01_raw_data'!V825), "Check"), "Check")</f>
        <v>10</v>
      </c>
      <c r="X822" t="str">
        <f>IFERROR(IF(VALUE('01_raw_data'!W825)&gt;=0, VALUE('01_raw_data'!W825),"Check"), "Check")</f>
        <v>Check</v>
      </c>
      <c r="Y822" t="str">
        <f>IFERROR(IF(AND(VALUE('01_raw_data'!X825)&gt;=0, VALUE('01_raw_data'!X825)&lt;=100), VALUE('01_raw_data'!X825), "Check"), "Check")</f>
        <v>Check</v>
      </c>
      <c r="Z822" t="str">
        <f>IFERROR(IF(OR(UPPER(TRIM('01_raw_data'!Y825))="YES", UPPER(TRIM('01_raw_data'!Y825))="PROMOTED"),"Promoted", IF(OR(UPPER(TRIM('01_raw_data'!Y825))="NO",UPPER(TRIM('01_raw_data'!Y825))="NOT PROMOTED"), "Not Promoted", "Check")),"Check")</f>
        <v>Not Promoted</v>
      </c>
      <c r="AA822" t="str">
        <f>IFERROR(PROPER(TRIM('01_raw_data'!Z825)), "")</f>
        <v>Bachelor'S</v>
      </c>
      <c r="AB822" t="str">
        <f>IFERROR(PROPER(TRIM('01_raw_data'!AA825)),"")</f>
        <v>Company Careers Page</v>
      </c>
      <c r="AC822" t="str">
        <f>IFERROR(IF(UPPER(TRIM('01_raw_data'!AB825))="HYBRID","Hybrid",IF(OR(UPPER(TRIM('01_raw_data'!AB825))="REMOTE",UPPER(TRIM('01_raw_data'!AB825))="WFH",UPPER(TRIM('01_raw_data'!AB825))="WORK FROM HOME"),"Remote",IF(OR(UPPER(TRIM('01_raw_data'!AB825))="ONSITE",UPPER(TRIM('01_raw_data'!AB825))="ON-SITE",UPPER(TRIM('01_raw_data'!AB825))="OFFICE"),"Office"))),"Check")</f>
        <v>Hybrid</v>
      </c>
      <c r="AD822" t="str">
        <f>IFERROR(VLOOKUP(UPPER(TRIM('01_raw_data'!AC825)),'09_cost_center'!$A$5:$E$19,1,FALSE), "Check")</f>
        <v>EU-CC401</v>
      </c>
      <c r="AE822" t="str">
        <f>IFERROR(IF(OR(UPPER(TRIM('01_raw_data'!AD825))="CONTRACT", UPPER(TRIM('01_raw_data'!AD825))="CONTRACTOR"), "Contract", IF(OR(PROPER(TRIM('01_raw_data'!AD825))="FTE", UPPER(TRIM('01_raw_data'!AD825))="FULL TIME", UPPER(TRIM('01_raw_data'!AD825))="FULL-TIME"), "Full Time", IF(OR(UPPER(TRIM('01_raw_data'!AD825))="INTERN", UPPER(TRIM('01_raw_data'!AD825))="INTERNSHIP"), "Intern", IF(OR(UPPER(TRIM('01_raw_data'!AD825))="PART TIME", UPPER(TRIM('01_raw_data'!AD825))="PART-TIME"), "Part Time")))), "Check")</f>
        <v>Full Time</v>
      </c>
      <c r="AF822">
        <f>IFERROR(IF(AND(VALUE('01_raw_data'!AE825)&gt;=0,VALUE('01_raw_data'!AE825)&lt;=100), VALUE('01_raw_data'!AE825), "Check"), "Check")</f>
        <v>65.2</v>
      </c>
    </row>
    <row r="823" spans="1:32" x14ac:dyDescent="0.2">
      <c r="A823" t="str">
        <f>"E"&amp;TEXT(VALUE(SUBSTITUTE(UPPER(TRIM('01_raw_data'!A826)),"E","")),"0000")</f>
        <v>E0822</v>
      </c>
      <c r="B823" t="str">
        <f>IF('01_raw_data'!B826="", "", PROPER(TRIM('01_raw_data'!B826)))</f>
        <v>Eva Bernard</v>
      </c>
      <c r="C823" t="str">
        <f>_xlfn.XLOOKUP(PROPER(TRIM('01_raw_data'!C826)),'03_lookups'!$A$4:$A$9,'03_lookups'!$B$4:$B$9,"Needs Review")</f>
        <v>Female</v>
      </c>
      <c r="D823">
        <f>VALUE('01_raw_data'!D826)</f>
        <v>46</v>
      </c>
      <c r="E823" s="17" t="str">
        <f>IF(OR('01_raw_data'!E826="", LOWER(TRIM('01_raw_data'!E826))="not available"), "Missing", '01_raw_data'!E826)</f>
        <v>01-25-1980</v>
      </c>
      <c r="F823" t="str">
        <f t="shared" si="12"/>
        <v>Needs Review</v>
      </c>
      <c r="G823" t="str">
        <f>_xlfn.XLOOKUP(UPPER(TRIM('01_raw_data'!F826)),'04_departments'!A826:A881,'04_departments'!C826:C881,"Needs Review")</f>
        <v>Needs Review</v>
      </c>
      <c r="H823" t="str">
        <f>_xlfn.XLOOKUP('01_clean_data'!G823, '04_departments'!$C$5:$C$60,'04_departments'!$D$5:$D$60,"Needs Review")</f>
        <v>Needs Review</v>
      </c>
      <c r="I823" t="str">
        <f>PROPER(TRIM('01_raw_data'!H826))</f>
        <v>It Manager</v>
      </c>
      <c r="J823" t="str">
        <f>IFERROR(UPPER('01_raw_data'!I826), "")</f>
        <v>L3</v>
      </c>
      <c r="K823" t="str">
        <f>IFERROR(UPPER('01_raw_data'!J826), "")</f>
        <v>M045</v>
      </c>
      <c r="L823" t="str">
        <f>IFERROR(VLOOKUP(K823,'05_manager_mapping'!$A$5:$B$64,2), "Missing")</f>
        <v>Bram Robert</v>
      </c>
      <c r="M823" t="str">
        <f>IFERROR(_xlfn.XLOOKUP('01_raw_data'!L826,'06_location_master'!$B$5:$B$60,'06_location_master'!$C$5:$C$60), "Missing Location")</f>
        <v>Warsaw</v>
      </c>
      <c r="N823" t="str">
        <f>IFERROR(_xlfn.XLOOKUP(M823,'06_location_master'!$C$5:$C$60,'06_location_master'!$D$5:$D$60), "Missing Country")</f>
        <v>Poland</v>
      </c>
      <c r="O823" t="str">
        <f>IFERROR(_xlfn.XLOOKUP(M823,'06_location_master'!$C$5:$C$60,'06_location_master'!$E$5:$E$60), "Missing State")</f>
        <v>Masovian</v>
      </c>
      <c r="P823" s="17">
        <f>IFERROR(--'01_raw_data'!O826,"Missing Date")</f>
        <v>45981</v>
      </c>
      <c r="Q823" s="17" t="str">
        <f>IF(TRIM('01_raw_data'!P826)="","", IFERROR('01_raw_data'!P826, "check"))</f>
        <v/>
      </c>
      <c r="R823" t="str">
        <f>IFERROR(IF(OR(UPPER(TRIM('01_raw_data'!Q826))="A",UPPER(TRIM('01_raw_data'!Q826)="ACTVE"),UPPER(TRIM('01_raw_data'!Q826))="ACTIVE"), "Active", IF(OR(UPPER(TRIM('01_raw_data'!Q826)="INACTIVE"),UPPER(TRIM('01_raw_data'!Q826))="INACTVE"),"Inactive",IF(OR(UPPER(TRIM('01_raw_data'!Q826))="EXITED"), "Exited", IF(OR(UPPER(TRIM('01_raw_data'!Q826))="TERMINATED"), "Terminated", IF(OR(UPPER(TRIM('01_raw_data'!Q826))="LEFT"),"Left",IF(OR(UPPER(TRIM('01_raw_data'!Q826))="RESIGNED"),"Resigned")))))),"Check")</f>
        <v>Active</v>
      </c>
      <c r="S823" s="19">
        <f>IFERROR(IF(VALUE('01_raw_data'!R826)&gt;0,VALUE('01_raw_data'!R826),"Check"),"Check")</f>
        <v>59000</v>
      </c>
      <c r="T823" s="19">
        <f>IFERROR(IF(VALUE('01_raw_data'!S826)&gt;0, VALUE('01_raw_data'!S826), "Check"), "Check")</f>
        <v>3000</v>
      </c>
      <c r="U823">
        <f>IFERROR(VLOOKUP(UPPER(TRIM('01_raw_data'!T826)),'07_performance_master'!$A$5:$B$14,2,FALSE),"Check")</f>
        <v>3</v>
      </c>
      <c r="V823">
        <f>IFERROR(IF(VALUE('01_raw_data'!U826)&gt;0,VALUE('01_raw_data'!U826),"Check"),"Check")</f>
        <v>1</v>
      </c>
      <c r="W823">
        <f>IFERROR(IF(VALUE('01_raw_data'!V826)&gt;=0, VALUE('01_raw_data'!V826), "Check"), "Check")</f>
        <v>9</v>
      </c>
      <c r="X823">
        <f>IFERROR(IF(VALUE('01_raw_data'!W826)&gt;=0, VALUE('01_raw_data'!W826),"Check"), "Check")</f>
        <v>20</v>
      </c>
      <c r="Y823">
        <f>IFERROR(IF(AND(VALUE('01_raw_data'!X826)&gt;=0, VALUE('01_raw_data'!X826)&lt;=100), VALUE('01_raw_data'!X826), "Check"), "Check")</f>
        <v>40</v>
      </c>
      <c r="Z823" t="str">
        <f>IFERROR(IF(OR(UPPER(TRIM('01_raw_data'!Y826))="YES", UPPER(TRIM('01_raw_data'!Y826))="PROMOTED"),"Promoted", IF(OR(UPPER(TRIM('01_raw_data'!Y826))="NO",UPPER(TRIM('01_raw_data'!Y826))="NOT PROMOTED"), "Not Promoted", "Check")),"Check")</f>
        <v>Not Promoted</v>
      </c>
      <c r="AA823" t="str">
        <f>IFERROR(PROPER(TRIM('01_raw_data'!Z826)), "")</f>
        <v>Bachelor'S</v>
      </c>
      <c r="AB823" t="str">
        <f>IFERROR(PROPER(TRIM('01_raw_data'!AA826)),"")</f>
        <v>Agency</v>
      </c>
      <c r="AC823" t="str">
        <f>IFERROR(IF(UPPER(TRIM('01_raw_data'!AB826))="HYBRID","Hybrid",IF(OR(UPPER(TRIM('01_raw_data'!AB826))="REMOTE",UPPER(TRIM('01_raw_data'!AB826))="WFH",UPPER(TRIM('01_raw_data'!AB826))="WORK FROM HOME"),"Remote",IF(OR(UPPER(TRIM('01_raw_data'!AB826))="ONSITE",UPPER(TRIM('01_raw_data'!AB826))="ON-SITE",UPPER(TRIM('01_raw_data'!AB826))="OFFICE"),"Office"))),"Check")</f>
        <v>Hybrid</v>
      </c>
      <c r="AD823" t="str">
        <f>IFERROR(VLOOKUP(UPPER(TRIM('01_raw_data'!AC826)),'09_cost_center'!$A$5:$E$19,1,FALSE), "Check")</f>
        <v>EU-CC104</v>
      </c>
      <c r="AE823" t="str">
        <f>IFERROR(IF(OR(UPPER(TRIM('01_raw_data'!AD826))="CONTRACT", UPPER(TRIM('01_raw_data'!AD826))="CONTRACTOR"), "Contract", IF(OR(PROPER(TRIM('01_raw_data'!AD826))="FTE", UPPER(TRIM('01_raw_data'!AD826))="FULL TIME", UPPER(TRIM('01_raw_data'!AD826))="FULL-TIME"), "Full Time", IF(OR(UPPER(TRIM('01_raw_data'!AD826))="INTERN", UPPER(TRIM('01_raw_data'!AD826))="INTERNSHIP"), "Intern", IF(OR(UPPER(TRIM('01_raw_data'!AD826))="PART TIME", UPPER(TRIM('01_raw_data'!AD826))="PART-TIME"), "Part Time")))), "Check")</f>
        <v>Full Time</v>
      </c>
      <c r="AF823">
        <f>IFERROR(IF(AND(VALUE('01_raw_data'!AE826)&gt;=0,VALUE('01_raw_data'!AE826)&lt;=100), VALUE('01_raw_data'!AE826), "Check"), "Check")</f>
        <v>41.2</v>
      </c>
    </row>
    <row r="824" spans="1:32" x14ac:dyDescent="0.2">
      <c r="A824" t="str">
        <f>"E"&amp;TEXT(VALUE(SUBSTITUTE(UPPER(TRIM('01_raw_data'!A827)),"E","")),"0000")</f>
        <v>E0823</v>
      </c>
      <c r="B824" t="str">
        <f>IF('01_raw_data'!B827="", "", PROPER(TRIM('01_raw_data'!B827)))</f>
        <v>Maria Costa</v>
      </c>
      <c r="C824" t="str">
        <f>_xlfn.XLOOKUP(PROPER(TRIM('01_raw_data'!C827)),'03_lookups'!$A$4:$A$9,'03_lookups'!$B$4:$B$9,"Needs Review")</f>
        <v>Male</v>
      </c>
      <c r="D824">
        <f>VALUE('01_raw_data'!D827)</f>
        <v>59</v>
      </c>
      <c r="E824" s="17">
        <f>IF(OR('01_raw_data'!E827="", LOWER(TRIM('01_raw_data'!E827))="not available"), "Missing", '01_raw_data'!E827)</f>
        <v>24611</v>
      </c>
      <c r="F824" t="str">
        <f t="shared" si="12"/>
        <v>Valid</v>
      </c>
      <c r="G824" t="str">
        <f>_xlfn.XLOOKUP(UPPER(TRIM('01_raw_data'!F827)),'04_departments'!A827:A882,'04_departments'!C827:C882,"Needs Review")</f>
        <v>Needs Review</v>
      </c>
      <c r="H824" t="str">
        <f>_xlfn.XLOOKUP('01_clean_data'!G824, '04_departments'!$C$5:$C$60,'04_departments'!$D$5:$D$60,"Needs Review")</f>
        <v>Needs Review</v>
      </c>
      <c r="I824" t="str">
        <f>PROPER(TRIM('01_raw_data'!H827))</f>
        <v>Lead Product Manager</v>
      </c>
      <c r="J824" t="str">
        <f>IFERROR(UPPER('01_raw_data'!I827), "")</f>
        <v>L1</v>
      </c>
      <c r="K824" t="str">
        <f>IFERROR(UPPER('01_raw_data'!J827), "")</f>
        <v>M046</v>
      </c>
      <c r="L824" t="str">
        <f>IFERROR(VLOOKUP(K824,'05_manager_mapping'!$A$5:$B$64,2), "Missing")</f>
        <v>Raphael Smit</v>
      </c>
      <c r="M824" t="str">
        <f>IFERROR(_xlfn.XLOOKUP('01_raw_data'!L827,'06_location_master'!$B$5:$B$60,'06_location_master'!$C$5:$C$60), "Missing Location")</f>
        <v>Gothenburg</v>
      </c>
      <c r="N824" t="str">
        <f>IFERROR(_xlfn.XLOOKUP(M824,'06_location_master'!$C$5:$C$60,'06_location_master'!$D$5:$D$60), "Missing Country")</f>
        <v>Sweden</v>
      </c>
      <c r="O824" t="str">
        <f>IFERROR(_xlfn.XLOOKUP(M824,'06_location_master'!$C$5:$C$60,'06_location_master'!$E$5:$E$60), "Missing State")</f>
        <v>Vastra Gotaland</v>
      </c>
      <c r="P824" s="17">
        <f>IFERROR(--'01_raw_data'!O827,"Missing Date")</f>
        <v>45258</v>
      </c>
      <c r="Q824" s="17" t="str">
        <f>IF(TRIM('01_raw_data'!P827)="","", IFERROR('01_raw_data'!P827, "check"))</f>
        <v/>
      </c>
      <c r="R824" t="str">
        <f>IFERROR(IF(OR(UPPER(TRIM('01_raw_data'!Q827))="A",UPPER(TRIM('01_raw_data'!Q827)="ACTVE"),UPPER(TRIM('01_raw_data'!Q827))="ACTIVE"), "Active", IF(OR(UPPER(TRIM('01_raw_data'!Q827)="INACTIVE"),UPPER(TRIM('01_raw_data'!Q827))="INACTVE"),"Inactive",IF(OR(UPPER(TRIM('01_raw_data'!Q827))="EXITED"), "Exited", IF(OR(UPPER(TRIM('01_raw_data'!Q827))="TERMINATED"), "Terminated", IF(OR(UPPER(TRIM('01_raw_data'!Q827))="LEFT"),"Left",IF(OR(UPPER(TRIM('01_raw_data'!Q827))="RESIGNED"),"Resigned")))))),"Check")</f>
        <v>Active</v>
      </c>
      <c r="S824" s="19">
        <f>IFERROR(IF(VALUE('01_raw_data'!R827)&gt;0,VALUE('01_raw_data'!R827),"Check"),"Check")</f>
        <v>33000</v>
      </c>
      <c r="T824" s="19">
        <f>IFERROR(IF(VALUE('01_raw_data'!S827)&gt;0, VALUE('01_raw_data'!S827), "Check"), "Check")</f>
        <v>700</v>
      </c>
      <c r="U824">
        <f>IFERROR(VLOOKUP(UPPER(TRIM('01_raw_data'!T827)),'07_performance_master'!$A$5:$B$14,2,FALSE),"Check")</f>
        <v>2</v>
      </c>
      <c r="V824">
        <f>IFERROR(IF(VALUE('01_raw_data'!U827)&gt;0,VALUE('01_raw_data'!U827),"Check"),"Check")</f>
        <v>16</v>
      </c>
      <c r="W824">
        <f>IFERROR(IF(VALUE('01_raw_data'!V827)&gt;=0, VALUE('01_raw_data'!V827), "Check"), "Check")</f>
        <v>14</v>
      </c>
      <c r="X824">
        <f>IFERROR(IF(VALUE('01_raw_data'!W827)&gt;=0, VALUE('01_raw_data'!W827),"Check"), "Check")</f>
        <v>0</v>
      </c>
      <c r="Y824">
        <f>IFERROR(IF(AND(VALUE('01_raw_data'!X827)&gt;=0, VALUE('01_raw_data'!X827)&lt;=100), VALUE('01_raw_data'!X827), "Check"), "Check")</f>
        <v>45</v>
      </c>
      <c r="Z824" t="str">
        <f>IFERROR(IF(OR(UPPER(TRIM('01_raw_data'!Y827))="YES", UPPER(TRIM('01_raw_data'!Y827))="PROMOTED"),"Promoted", IF(OR(UPPER(TRIM('01_raw_data'!Y827))="NO",UPPER(TRIM('01_raw_data'!Y827))="NOT PROMOTED"), "Not Promoted", "Check")),"Check")</f>
        <v>Not Promoted</v>
      </c>
      <c r="AA824" t="str">
        <f>IFERROR(PROPER(TRIM('01_raw_data'!Z827)), "")</f>
        <v>Master'S</v>
      </c>
      <c r="AB824" t="str">
        <f>IFERROR(PROPER(TRIM('01_raw_data'!AA827)),"")</f>
        <v>European Job Board</v>
      </c>
      <c r="AC824" t="str">
        <f>IFERROR(IF(UPPER(TRIM('01_raw_data'!AB827))="HYBRID","Hybrid",IF(OR(UPPER(TRIM('01_raw_data'!AB827))="REMOTE",UPPER(TRIM('01_raw_data'!AB827))="WFH",UPPER(TRIM('01_raw_data'!AB827))="WORK FROM HOME"),"Remote",IF(OR(UPPER(TRIM('01_raw_data'!AB827))="ONSITE",UPPER(TRIM('01_raw_data'!AB827))="ON-SITE",UPPER(TRIM('01_raw_data'!AB827))="OFFICE"),"Office"))),"Check")</f>
        <v>Office</v>
      </c>
      <c r="AD824" t="str">
        <f>IFERROR(VLOOKUP(UPPER(TRIM('01_raw_data'!AC827)),'09_cost_center'!$A$5:$E$19,1,FALSE), "Check")</f>
        <v>EU-CC102</v>
      </c>
      <c r="AE824" t="str">
        <f>IFERROR(IF(OR(UPPER(TRIM('01_raw_data'!AD827))="CONTRACT", UPPER(TRIM('01_raw_data'!AD827))="CONTRACTOR"), "Contract", IF(OR(PROPER(TRIM('01_raw_data'!AD827))="FTE", UPPER(TRIM('01_raw_data'!AD827))="FULL TIME", UPPER(TRIM('01_raw_data'!AD827))="FULL-TIME"), "Full Time", IF(OR(UPPER(TRIM('01_raw_data'!AD827))="INTERN", UPPER(TRIM('01_raw_data'!AD827))="INTERNSHIP"), "Intern", IF(OR(UPPER(TRIM('01_raw_data'!AD827))="PART TIME", UPPER(TRIM('01_raw_data'!AD827))="PART-TIME"), "Part Time")))), "Check")</f>
        <v>Full Time</v>
      </c>
      <c r="AF824">
        <f>IFERROR(IF(AND(VALUE('01_raw_data'!AE827)&gt;=0,VALUE('01_raw_data'!AE827)&lt;=100), VALUE('01_raw_data'!AE827), "Check"), "Check")</f>
        <v>47.8</v>
      </c>
    </row>
    <row r="825" spans="1:32" x14ac:dyDescent="0.2">
      <c r="A825" t="str">
        <f>"E"&amp;TEXT(VALUE(SUBSTITUTE(UPPER(TRIM('01_raw_data'!A828)),"E","")),"0000")</f>
        <v>E0824</v>
      </c>
      <c r="B825" t="str">
        <f>IF('01_raw_data'!B828="", "", PROPER(TRIM('01_raw_data'!B828)))</f>
        <v>Hugo Perez</v>
      </c>
      <c r="C825" t="str">
        <f>_xlfn.XLOOKUP(PROPER(TRIM('01_raw_data'!C828)),'03_lookups'!$A$4:$A$9,'03_lookups'!$B$4:$B$9,"Needs Review")</f>
        <v>Male</v>
      </c>
      <c r="D825">
        <f>VALUE('01_raw_data'!D828)</f>
        <v>38</v>
      </c>
      <c r="E825" s="17" t="str">
        <f>IF(OR('01_raw_data'!E828="", LOWER(TRIM('01_raw_data'!E828))="not available"), "Missing", '01_raw_data'!E828)</f>
        <v>29/12/1987</v>
      </c>
      <c r="F825" t="str">
        <f t="shared" si="12"/>
        <v>Needs Review</v>
      </c>
      <c r="G825" t="str">
        <f>_xlfn.XLOOKUP(UPPER(TRIM('01_raw_data'!F828)),'04_departments'!A828:A883,'04_departments'!C828:C883,"Needs Review")</f>
        <v>Needs Review</v>
      </c>
      <c r="H825" t="str">
        <f>_xlfn.XLOOKUP('01_clean_data'!G825, '04_departments'!$C$5:$C$60,'04_departments'!$D$5:$D$60,"Needs Review")</f>
        <v>Needs Review</v>
      </c>
      <c r="I825" t="str">
        <f>PROPER(TRIM('01_raw_data'!H828))</f>
        <v>Operations Manager</v>
      </c>
      <c r="J825" t="str">
        <f>IFERROR(UPPER('01_raw_data'!I828), "")</f>
        <v>L4</v>
      </c>
      <c r="K825" t="str">
        <f>IFERROR(UPPER('01_raw_data'!J828), "")</f>
        <v>M017</v>
      </c>
      <c r="L825" t="str">
        <f>IFERROR(VLOOKUP(K825,'05_manager_mapping'!$A$5:$B$64,2), "Missing")</f>
        <v>Ines Karlsson</v>
      </c>
      <c r="M825" t="str">
        <f>IFERROR(_xlfn.XLOOKUP('01_raw_data'!L828,'06_location_master'!$B$5:$B$60,'06_location_master'!$C$5:$C$60), "Missing Location")</f>
        <v>Amsterdam</v>
      </c>
      <c r="N825" t="str">
        <f>IFERROR(_xlfn.XLOOKUP(M825,'06_location_master'!$C$5:$C$60,'06_location_master'!$D$5:$D$60), "Missing Country")</f>
        <v>Netherlands</v>
      </c>
      <c r="O825" t="str">
        <f>IFERROR(_xlfn.XLOOKUP(M825,'06_location_master'!$C$5:$C$60,'06_location_master'!$E$5:$E$60), "Missing State")</f>
        <v>North Holland</v>
      </c>
      <c r="P825" s="17">
        <f>IFERROR(--'01_raw_data'!O828,"Missing Date")</f>
        <v>45548</v>
      </c>
      <c r="Q825" s="17" t="str">
        <f>IF(TRIM('01_raw_data'!P828)="","", IFERROR('01_raw_data'!P828, "check"))</f>
        <v/>
      </c>
      <c r="R825" t="str">
        <f>IFERROR(IF(OR(UPPER(TRIM('01_raw_data'!Q828))="A",UPPER(TRIM('01_raw_data'!Q828)="ACTVE"),UPPER(TRIM('01_raw_data'!Q828))="ACTIVE"), "Active", IF(OR(UPPER(TRIM('01_raw_data'!Q828)="INACTIVE"),UPPER(TRIM('01_raw_data'!Q828))="INACTVE"),"Inactive",IF(OR(UPPER(TRIM('01_raw_data'!Q828))="EXITED"), "Exited", IF(OR(UPPER(TRIM('01_raw_data'!Q828))="TERMINATED"), "Terminated", IF(OR(UPPER(TRIM('01_raw_data'!Q828))="LEFT"),"Left",IF(OR(UPPER(TRIM('01_raw_data'!Q828))="RESIGNED"),"Resigned")))))),"Check")</f>
        <v>Active</v>
      </c>
      <c r="S825" s="19">
        <f>IFERROR(IF(VALUE('01_raw_data'!R828)&gt;0,VALUE('01_raw_data'!R828),"Check"),"Check")</f>
        <v>97000</v>
      </c>
      <c r="T825" s="19">
        <f>IFERROR(IF(VALUE('01_raw_data'!S828)&gt;0, VALUE('01_raw_data'!S828), "Check"), "Check")</f>
        <v>1900</v>
      </c>
      <c r="U825">
        <f>IFERROR(VLOOKUP(UPPER(TRIM('01_raw_data'!T828)),'07_performance_master'!$A$5:$B$14,2,FALSE),"Check")</f>
        <v>2</v>
      </c>
      <c r="V825">
        <f>IFERROR(IF(VALUE('01_raw_data'!U828)&gt;0,VALUE('01_raw_data'!U828),"Check"),"Check")</f>
        <v>24</v>
      </c>
      <c r="W825">
        <f>IFERROR(IF(VALUE('01_raw_data'!V828)&gt;=0, VALUE('01_raw_data'!V828), "Check"), "Check")</f>
        <v>16</v>
      </c>
      <c r="X825">
        <f>IFERROR(IF(VALUE('01_raw_data'!W828)&gt;=0, VALUE('01_raw_data'!W828),"Check"), "Check")</f>
        <v>3</v>
      </c>
      <c r="Y825">
        <f>IFERROR(IF(AND(VALUE('01_raw_data'!X828)&gt;=0, VALUE('01_raw_data'!X828)&lt;=100), VALUE('01_raw_data'!X828), "Check"), "Check")</f>
        <v>57</v>
      </c>
      <c r="Z825" t="str">
        <f>IFERROR(IF(OR(UPPER(TRIM('01_raw_data'!Y828))="YES", UPPER(TRIM('01_raw_data'!Y828))="PROMOTED"),"Promoted", IF(OR(UPPER(TRIM('01_raw_data'!Y828))="NO",UPPER(TRIM('01_raw_data'!Y828))="NOT PROMOTED"), "Not Promoted", "Check")),"Check")</f>
        <v>Not Promoted</v>
      </c>
      <c r="AA825" t="str">
        <f>IFERROR(PROPER(TRIM('01_raw_data'!Z828)), "")</f>
        <v>Bachelor'S</v>
      </c>
      <c r="AB825" t="str">
        <f>IFERROR(PROPER(TRIM('01_raw_data'!AA828)),"")</f>
        <v>Employee Referral</v>
      </c>
      <c r="AC825" t="str">
        <f>IFERROR(IF(UPPER(TRIM('01_raw_data'!AB828))="HYBRID","Hybrid",IF(OR(UPPER(TRIM('01_raw_data'!AB828))="REMOTE",UPPER(TRIM('01_raw_data'!AB828))="WFH",UPPER(TRIM('01_raw_data'!AB828))="WORK FROM HOME"),"Remote",IF(OR(UPPER(TRIM('01_raw_data'!AB828))="ONSITE",UPPER(TRIM('01_raw_data'!AB828))="ON-SITE",UPPER(TRIM('01_raw_data'!AB828))="OFFICE"),"Office"))),"Check")</f>
        <v>Remote</v>
      </c>
      <c r="AD825" t="str">
        <f>IFERROR(VLOOKUP(UPPER(TRIM('01_raw_data'!AC828)),'09_cost_center'!$A$5:$E$19,1,FALSE), "Check")</f>
        <v>EU-CC401</v>
      </c>
      <c r="AE825" t="str">
        <f>IFERROR(IF(OR(UPPER(TRIM('01_raw_data'!AD828))="CONTRACT", UPPER(TRIM('01_raw_data'!AD828))="CONTRACTOR"), "Contract", IF(OR(PROPER(TRIM('01_raw_data'!AD828))="FTE", UPPER(TRIM('01_raw_data'!AD828))="FULL TIME", UPPER(TRIM('01_raw_data'!AD828))="FULL-TIME"), "Full Time", IF(OR(UPPER(TRIM('01_raw_data'!AD828))="INTERN", UPPER(TRIM('01_raw_data'!AD828))="INTERNSHIP"), "Intern", IF(OR(UPPER(TRIM('01_raw_data'!AD828))="PART TIME", UPPER(TRIM('01_raw_data'!AD828))="PART-TIME"), "Part Time")))), "Check")</f>
        <v>Full Time</v>
      </c>
      <c r="AF825">
        <f>IFERROR(IF(AND(VALUE('01_raw_data'!AE828)&gt;=0,VALUE('01_raw_data'!AE828)&lt;=100), VALUE('01_raw_data'!AE828), "Check"), "Check")</f>
        <v>52.5</v>
      </c>
    </row>
    <row r="826" spans="1:32" x14ac:dyDescent="0.2">
      <c r="A826" t="str">
        <f>"E"&amp;TEXT(VALUE(SUBSTITUTE(UPPER(TRIM('01_raw_data'!A829)),"E","")),"0000")</f>
        <v>E0825</v>
      </c>
      <c r="B826" t="str">
        <f>IF('01_raw_data'!B829="", "", PROPER(TRIM('01_raw_data'!B829)))</f>
        <v>Linnea Gonzalez</v>
      </c>
      <c r="C826" t="str">
        <f>_xlfn.XLOOKUP(PROPER(TRIM('01_raw_data'!C829)),'03_lookups'!$A$4:$A$9,'03_lookups'!$B$4:$B$9,"Needs Review")</f>
        <v>Female</v>
      </c>
      <c r="D826">
        <f>VALUE('01_raw_data'!D829)</f>
        <v>27</v>
      </c>
      <c r="E826" s="17">
        <f>IF(OR('01_raw_data'!E829="", LOWER(TRIM('01_raw_data'!E829))="not available"), "Missing", '01_raw_data'!E829)</f>
        <v>36185</v>
      </c>
      <c r="F826" t="str">
        <f t="shared" si="12"/>
        <v>Valid</v>
      </c>
      <c r="G826" t="str">
        <f>_xlfn.XLOOKUP(UPPER(TRIM('01_raw_data'!F829)),'04_departments'!A829:A884,'04_departments'!C829:C884,"Needs Review")</f>
        <v>Needs Review</v>
      </c>
      <c r="H826" t="str">
        <f>_xlfn.XLOOKUP('01_clean_data'!G826, '04_departments'!$C$5:$C$60,'04_departments'!$D$5:$D$60,"Needs Review")</f>
        <v>Needs Review</v>
      </c>
      <c r="I826" t="str">
        <f>PROPER(TRIM('01_raw_data'!H829))</f>
        <v>Security Analyst</v>
      </c>
      <c r="J826" t="str">
        <f>IFERROR(UPPER('01_raw_data'!I829), "")</f>
        <v>L2</v>
      </c>
      <c r="K826" t="str">
        <f>IFERROR(UPPER('01_raw_data'!J829), "")</f>
        <v>M014</v>
      </c>
      <c r="L826" t="str">
        <f>IFERROR(VLOOKUP(K826,'05_manager_mapping'!$A$5:$B$64,2), "Missing")</f>
        <v>Elena Szymanski</v>
      </c>
      <c r="M826" t="str">
        <f>IFERROR(_xlfn.XLOOKUP('01_raw_data'!L829,'06_location_master'!$B$5:$B$60,'06_location_master'!$C$5:$C$60), "Missing Location")</f>
        <v>Warsaw</v>
      </c>
      <c r="N826" t="str">
        <f>IFERROR(_xlfn.XLOOKUP(M826,'06_location_master'!$C$5:$C$60,'06_location_master'!$D$5:$D$60), "Missing Country")</f>
        <v>Poland</v>
      </c>
      <c r="O826" t="str">
        <f>IFERROR(_xlfn.XLOOKUP(M826,'06_location_master'!$C$5:$C$60,'06_location_master'!$E$5:$E$60), "Missing State")</f>
        <v>Masovian</v>
      </c>
      <c r="P826" s="17">
        <f>IFERROR(--'01_raw_data'!O829,"Missing Date")</f>
        <v>45279</v>
      </c>
      <c r="Q826" s="17" t="str">
        <f>IF(TRIM('01_raw_data'!P829)="","", IFERROR('01_raw_data'!P829, "check"))</f>
        <v/>
      </c>
      <c r="R826" t="str">
        <f>IFERROR(IF(OR(UPPER(TRIM('01_raw_data'!Q829))="A",UPPER(TRIM('01_raw_data'!Q829)="ACTVE"),UPPER(TRIM('01_raw_data'!Q829))="ACTIVE"), "Active", IF(OR(UPPER(TRIM('01_raw_data'!Q829)="INACTIVE"),UPPER(TRIM('01_raw_data'!Q829))="INACTVE"),"Inactive",IF(OR(UPPER(TRIM('01_raw_data'!Q829))="EXITED"), "Exited", IF(OR(UPPER(TRIM('01_raw_data'!Q829))="TERMINATED"), "Terminated", IF(OR(UPPER(TRIM('01_raw_data'!Q829))="LEFT"),"Left",IF(OR(UPPER(TRIM('01_raw_data'!Q829))="RESIGNED"),"Resigned")))))),"Check")</f>
        <v>Active</v>
      </c>
      <c r="S826" s="19">
        <f>IFERROR(IF(VALUE('01_raw_data'!R829)&gt;0,VALUE('01_raw_data'!R829),"Check"),"Check")</f>
        <v>37000</v>
      </c>
      <c r="T826" s="19">
        <f>IFERROR(IF(VALUE('01_raw_data'!S829)&gt;0, VALUE('01_raw_data'!S829), "Check"), "Check")</f>
        <v>700</v>
      </c>
      <c r="U826">
        <f>IFERROR(VLOOKUP(UPPER(TRIM('01_raw_data'!T829)),'07_performance_master'!$A$5:$B$14,2,FALSE),"Check")</f>
        <v>2</v>
      </c>
      <c r="V826">
        <f>IFERROR(IF(VALUE('01_raw_data'!U829)&gt;0,VALUE('01_raw_data'!U829),"Check"),"Check")</f>
        <v>20</v>
      </c>
      <c r="W826">
        <f>IFERROR(IF(VALUE('01_raw_data'!V829)&gt;=0, VALUE('01_raw_data'!V829), "Check"), "Check")</f>
        <v>15</v>
      </c>
      <c r="X826">
        <f>IFERROR(IF(VALUE('01_raw_data'!W829)&gt;=0, VALUE('01_raw_data'!W829),"Check"), "Check")</f>
        <v>7</v>
      </c>
      <c r="Y826">
        <f>IFERROR(IF(AND(VALUE('01_raw_data'!X829)&gt;=0, VALUE('01_raw_data'!X829)&lt;=100), VALUE('01_raw_data'!X829), "Check"), "Check")</f>
        <v>73</v>
      </c>
      <c r="Z826" t="str">
        <f>IFERROR(IF(OR(UPPER(TRIM('01_raw_data'!Y829))="YES", UPPER(TRIM('01_raw_data'!Y829))="PROMOTED"),"Promoted", IF(OR(UPPER(TRIM('01_raw_data'!Y829))="NO",UPPER(TRIM('01_raw_data'!Y829))="NOT PROMOTED"), "Not Promoted", "Check")),"Check")</f>
        <v>Not Promoted</v>
      </c>
      <c r="AA826" t="str">
        <f>IFERROR(PROPER(TRIM('01_raw_data'!Z829)), "")</f>
        <v>Bachelor'S</v>
      </c>
      <c r="AB826" t="str">
        <f>IFERROR(PROPER(TRIM('01_raw_data'!AA829)),"")</f>
        <v>Company Careers Page</v>
      </c>
      <c r="AC826" t="str">
        <f>IFERROR(IF(UPPER(TRIM('01_raw_data'!AB829))="HYBRID","Hybrid",IF(OR(UPPER(TRIM('01_raw_data'!AB829))="REMOTE",UPPER(TRIM('01_raw_data'!AB829))="WFH",UPPER(TRIM('01_raw_data'!AB829))="WORK FROM HOME"),"Remote",IF(OR(UPPER(TRIM('01_raw_data'!AB829))="ONSITE",UPPER(TRIM('01_raw_data'!AB829))="ON-SITE",UPPER(TRIM('01_raw_data'!AB829))="OFFICE"),"Office"))),"Check")</f>
        <v>Hybrid</v>
      </c>
      <c r="AD826" t="str">
        <f>IFERROR(VLOOKUP(UPPER(TRIM('01_raw_data'!AC829)),'09_cost_center'!$A$5:$E$19,1,FALSE), "Check")</f>
        <v>EU-CC503</v>
      </c>
      <c r="AE826" t="str">
        <f>IFERROR(IF(OR(UPPER(TRIM('01_raw_data'!AD829))="CONTRACT", UPPER(TRIM('01_raw_data'!AD829))="CONTRACTOR"), "Contract", IF(OR(PROPER(TRIM('01_raw_data'!AD829))="FTE", UPPER(TRIM('01_raw_data'!AD829))="FULL TIME", UPPER(TRIM('01_raw_data'!AD829))="FULL-TIME"), "Full Time", IF(OR(UPPER(TRIM('01_raw_data'!AD829))="INTERN", UPPER(TRIM('01_raw_data'!AD829))="INTERNSHIP"), "Intern", IF(OR(UPPER(TRIM('01_raw_data'!AD829))="PART TIME", UPPER(TRIM('01_raw_data'!AD829))="PART-TIME"), "Part Time")))), "Check")</f>
        <v>Full Time</v>
      </c>
      <c r="AF826">
        <f>IFERROR(IF(AND(VALUE('01_raw_data'!AE829)&gt;=0,VALUE('01_raw_data'!AE829)&lt;=100), VALUE('01_raw_data'!AE829), "Check"), "Check")</f>
        <v>55</v>
      </c>
    </row>
    <row r="827" spans="1:32" x14ac:dyDescent="0.2">
      <c r="A827" t="str">
        <f>"E"&amp;TEXT(VALUE(SUBSTITUTE(UPPER(TRIM('01_raw_data'!A830)),"E","")),"0000")</f>
        <v>E0826</v>
      </c>
      <c r="B827" t="str">
        <f>IF('01_raw_data'!B830="", "", PROPER(TRIM('01_raw_data'!B830)))</f>
        <v>Oliwia Schmidt</v>
      </c>
      <c r="C827" t="str">
        <f>_xlfn.XLOOKUP(PROPER(TRIM('01_raw_data'!C830)),'03_lookups'!$A$4:$A$9,'03_lookups'!$B$4:$B$9,"Needs Review")</f>
        <v>Female</v>
      </c>
      <c r="D827">
        <f>VALUE('01_raw_data'!D830)</f>
        <v>42</v>
      </c>
      <c r="E827" s="17">
        <f>IF(OR('01_raw_data'!E830="", LOWER(TRIM('01_raw_data'!E830))="not available"), "Missing", '01_raw_data'!E830)</f>
        <v>30589</v>
      </c>
      <c r="F827" t="str">
        <f t="shared" si="12"/>
        <v>Valid</v>
      </c>
      <c r="G827" t="str">
        <f>_xlfn.XLOOKUP(UPPER(TRIM('01_raw_data'!F830)),'04_departments'!A830:A885,'04_departments'!C830:C885,"Needs Review")</f>
        <v>Needs Review</v>
      </c>
      <c r="H827" t="str">
        <f>_xlfn.XLOOKUP('01_clean_data'!G827, '04_departments'!$C$5:$C$60,'04_departments'!$D$5:$D$60,"Needs Review")</f>
        <v>Needs Review</v>
      </c>
      <c r="I827" t="str">
        <f>PROPER(TRIM('01_raw_data'!H830))</f>
        <v>Implementation Consultant</v>
      </c>
      <c r="J827" t="str">
        <f>IFERROR(UPPER('01_raw_data'!I830), "")</f>
        <v>L1</v>
      </c>
      <c r="K827" t="str">
        <f>IFERROR(UPPER('01_raw_data'!J830), "")</f>
        <v>M005</v>
      </c>
      <c r="L827" t="str">
        <f>IFERROR(VLOOKUP(K827,'05_manager_mapping'!$A$5:$B$64,2), "Missing")</f>
        <v>Lucas Doyle</v>
      </c>
      <c r="M827" t="str">
        <f>IFERROR(_xlfn.XLOOKUP('01_raw_data'!L830,'06_location_master'!$B$5:$B$60,'06_location_master'!$C$5:$C$60), "Missing Location")</f>
        <v>Warsaw</v>
      </c>
      <c r="N827" t="str">
        <f>IFERROR(_xlfn.XLOOKUP(M827,'06_location_master'!$C$5:$C$60,'06_location_master'!$D$5:$D$60), "Missing Country")</f>
        <v>Poland</v>
      </c>
      <c r="O827" t="str">
        <f>IFERROR(_xlfn.XLOOKUP(M827,'06_location_master'!$C$5:$C$60,'06_location_master'!$E$5:$E$60), "Missing State")</f>
        <v>Masovian</v>
      </c>
      <c r="P827" s="17">
        <f>IFERROR(--'01_raw_data'!O830,"Missing Date")</f>
        <v>45021</v>
      </c>
      <c r="Q827" s="17" t="str">
        <f>IF(TRIM('01_raw_data'!P830)="","", IFERROR('01_raw_data'!P830, "check"))</f>
        <v/>
      </c>
      <c r="R827" t="str">
        <f>IFERROR(IF(OR(UPPER(TRIM('01_raw_data'!Q830))="A",UPPER(TRIM('01_raw_data'!Q830)="ACTVE"),UPPER(TRIM('01_raw_data'!Q830))="ACTIVE"), "Active", IF(OR(UPPER(TRIM('01_raw_data'!Q830)="INACTIVE"),UPPER(TRIM('01_raw_data'!Q830))="INACTVE"),"Inactive",IF(OR(UPPER(TRIM('01_raw_data'!Q830))="EXITED"), "Exited", IF(OR(UPPER(TRIM('01_raw_data'!Q830))="TERMINATED"), "Terminated", IF(OR(UPPER(TRIM('01_raw_data'!Q830))="LEFT"),"Left",IF(OR(UPPER(TRIM('01_raw_data'!Q830))="RESIGNED"),"Resigned")))))),"Check")</f>
        <v>Active</v>
      </c>
      <c r="S827" s="19">
        <f>IFERROR(IF(VALUE('01_raw_data'!R830)&gt;0,VALUE('01_raw_data'!R830),"Check"),"Check")</f>
        <v>25000</v>
      </c>
      <c r="T827" s="19">
        <f>IFERROR(IF(VALUE('01_raw_data'!S830)&gt;0, VALUE('01_raw_data'!S830), "Check"), "Check")</f>
        <v>2200</v>
      </c>
      <c r="U827">
        <f>IFERROR(VLOOKUP(UPPER(TRIM('01_raw_data'!T830)),'07_performance_master'!$A$5:$B$14,2,FALSE),"Check")</f>
        <v>4</v>
      </c>
      <c r="V827">
        <f>IFERROR(IF(VALUE('01_raw_data'!U830)&gt;0,VALUE('01_raw_data'!U830),"Check"),"Check")</f>
        <v>30</v>
      </c>
      <c r="W827">
        <f>IFERROR(IF(VALUE('01_raw_data'!V830)&gt;=0, VALUE('01_raw_data'!V830), "Check"), "Check")</f>
        <v>18</v>
      </c>
      <c r="X827">
        <f>IFERROR(IF(VALUE('01_raw_data'!W830)&gt;=0, VALUE('01_raw_data'!W830),"Check"), "Check")</f>
        <v>10</v>
      </c>
      <c r="Y827">
        <f>IFERROR(IF(AND(VALUE('01_raw_data'!X830)&gt;=0, VALUE('01_raw_data'!X830)&lt;=100), VALUE('01_raw_data'!X830), "Check"), "Check")</f>
        <v>69</v>
      </c>
      <c r="Z827" t="str">
        <f>IFERROR(IF(OR(UPPER(TRIM('01_raw_data'!Y830))="YES", UPPER(TRIM('01_raw_data'!Y830))="PROMOTED"),"Promoted", IF(OR(UPPER(TRIM('01_raw_data'!Y830))="NO",UPPER(TRIM('01_raw_data'!Y830))="NOT PROMOTED"), "Not Promoted", "Check")),"Check")</f>
        <v>Not Promoted</v>
      </c>
      <c r="AA827" t="str">
        <f>IFERROR(PROPER(TRIM('01_raw_data'!Z830)), "")</f>
        <v>Bachelor'S</v>
      </c>
      <c r="AB827" t="str">
        <f>IFERROR(PROPER(TRIM('01_raw_data'!AA830)),"")</f>
        <v>European Job Board</v>
      </c>
      <c r="AC827" t="str">
        <f>IFERROR(IF(UPPER(TRIM('01_raw_data'!AB830))="HYBRID","Hybrid",IF(OR(UPPER(TRIM('01_raw_data'!AB830))="REMOTE",UPPER(TRIM('01_raw_data'!AB830))="WFH",UPPER(TRIM('01_raw_data'!AB830))="WORK FROM HOME"),"Remote",IF(OR(UPPER(TRIM('01_raw_data'!AB830))="ONSITE",UPPER(TRIM('01_raw_data'!AB830))="ON-SITE",UPPER(TRIM('01_raw_data'!AB830))="OFFICE"),"Office"))),"Check")</f>
        <v>Hybrid</v>
      </c>
      <c r="AD827" t="str">
        <f>IFERROR(VLOOKUP(UPPER(TRIM('01_raw_data'!AC830)),'09_cost_center'!$A$5:$E$19,1,FALSE), "Check")</f>
        <v>EU-CC202</v>
      </c>
      <c r="AE827" t="str">
        <f>IFERROR(IF(OR(UPPER(TRIM('01_raw_data'!AD830))="CONTRACT", UPPER(TRIM('01_raw_data'!AD830))="CONTRACTOR"), "Contract", IF(OR(PROPER(TRIM('01_raw_data'!AD830))="FTE", UPPER(TRIM('01_raw_data'!AD830))="FULL TIME", UPPER(TRIM('01_raw_data'!AD830))="FULL-TIME"), "Full Time", IF(OR(UPPER(TRIM('01_raw_data'!AD830))="INTERN", UPPER(TRIM('01_raw_data'!AD830))="INTERNSHIP"), "Intern", IF(OR(UPPER(TRIM('01_raw_data'!AD830))="PART TIME", UPPER(TRIM('01_raw_data'!AD830))="PART-TIME"), "Part Time")))), "Check")</f>
        <v>Full Time</v>
      </c>
      <c r="AF827">
        <f>IFERROR(IF(AND(VALUE('01_raw_data'!AE830)&gt;=0,VALUE('01_raw_data'!AE830)&lt;=100), VALUE('01_raw_data'!AE830), "Check"), "Check")</f>
        <v>72.7</v>
      </c>
    </row>
    <row r="828" spans="1:32" x14ac:dyDescent="0.2">
      <c r="A828" t="str">
        <f>"E"&amp;TEXT(VALUE(SUBSTITUTE(UPPER(TRIM('01_raw_data'!A831)),"E","")),"0000")</f>
        <v>E0827</v>
      </c>
      <c r="B828" t="str">
        <f>IF('01_raw_data'!B831="", "", PROPER(TRIM('01_raw_data'!B831)))</f>
        <v>Mateusz Kowalczyk</v>
      </c>
      <c r="C828" t="str">
        <f>_xlfn.XLOOKUP(PROPER(TRIM('01_raw_data'!C831)),'03_lookups'!$A$4:$A$9,'03_lookups'!$B$4:$B$9,"Needs Review")</f>
        <v>Male</v>
      </c>
      <c r="D828">
        <f>VALUE('01_raw_data'!D831)</f>
        <v>49</v>
      </c>
      <c r="E828" s="17">
        <f>IF(OR('01_raw_data'!E831="", LOWER(TRIM('01_raw_data'!E831))="not available"), "Missing", '01_raw_data'!E831)</f>
        <v>28269</v>
      </c>
      <c r="F828" t="str">
        <f t="shared" si="12"/>
        <v>Valid</v>
      </c>
      <c r="G828" t="str">
        <f>_xlfn.XLOOKUP(UPPER(TRIM('01_raw_data'!F831)),'04_departments'!A831:A886,'04_departments'!C831:C886,"Needs Review")</f>
        <v>Needs Review</v>
      </c>
      <c r="H828" t="str">
        <f>_xlfn.XLOOKUP('01_clean_data'!G828, '04_departments'!$C$5:$C$60,'04_departments'!$D$5:$D$60,"Needs Review")</f>
        <v>Needs Review</v>
      </c>
      <c r="I828" t="str">
        <f>PROPER(TRIM('01_raw_data'!H831))</f>
        <v>Content Specialist</v>
      </c>
      <c r="J828" t="str">
        <f>IFERROR(UPPER('01_raw_data'!I831), "")</f>
        <v xml:space="preserve"> L4 </v>
      </c>
      <c r="K828" t="str">
        <f>IFERROR(UPPER('01_raw_data'!J831), "")</f>
        <v>M006</v>
      </c>
      <c r="L828" t="str">
        <f>IFERROR(VLOOKUP(K828,'05_manager_mapping'!$A$5:$B$64,2), "Missing")</f>
        <v>Aleksander Fischer</v>
      </c>
      <c r="M828" t="str">
        <f>IFERROR(_xlfn.XLOOKUP('01_raw_data'!L831,'06_location_master'!$B$5:$B$60,'06_location_master'!$C$5:$C$60), "Missing Location")</f>
        <v>Rome</v>
      </c>
      <c r="N828" t="str">
        <f>IFERROR(_xlfn.XLOOKUP(M828,'06_location_master'!$C$5:$C$60,'06_location_master'!$D$5:$D$60), "Missing Country")</f>
        <v>Italy</v>
      </c>
      <c r="O828" t="str">
        <f>IFERROR(_xlfn.XLOOKUP(M828,'06_location_master'!$C$5:$C$60,'06_location_master'!$E$5:$E$60), "Missing State")</f>
        <v>Lazio</v>
      </c>
      <c r="P828" s="17">
        <f>IFERROR(--'01_raw_data'!O831,"Missing Date")</f>
        <v>44936</v>
      </c>
      <c r="Q828" s="17" t="str">
        <f>IF(TRIM('01_raw_data'!P831)="","", IFERROR('01_raw_data'!P831, "check"))</f>
        <v/>
      </c>
      <c r="R828" t="str">
        <f>IFERROR(IF(OR(UPPER(TRIM('01_raw_data'!Q831))="A",UPPER(TRIM('01_raw_data'!Q831)="ACTVE"),UPPER(TRIM('01_raw_data'!Q831))="ACTIVE"), "Active", IF(OR(UPPER(TRIM('01_raw_data'!Q831)="INACTIVE"),UPPER(TRIM('01_raw_data'!Q831))="INACTVE"),"Inactive",IF(OR(UPPER(TRIM('01_raw_data'!Q831))="EXITED"), "Exited", IF(OR(UPPER(TRIM('01_raw_data'!Q831))="TERMINATED"), "Terminated", IF(OR(UPPER(TRIM('01_raw_data'!Q831))="LEFT"),"Left",IF(OR(UPPER(TRIM('01_raw_data'!Q831))="RESIGNED"),"Resigned")))))),"Check")</f>
        <v>Active</v>
      </c>
      <c r="S828" s="19">
        <f>IFERROR(IF(VALUE('01_raw_data'!R831)&gt;0,VALUE('01_raw_data'!R831),"Check"),"Check")</f>
        <v>102000</v>
      </c>
      <c r="T828" s="19">
        <f>IFERROR(IF(VALUE('01_raw_data'!S831)&gt;0, VALUE('01_raw_data'!S831), "Check"), "Check")</f>
        <v>5100</v>
      </c>
      <c r="U828">
        <f>IFERROR(VLOOKUP(UPPER(TRIM('01_raw_data'!T831)),'07_performance_master'!$A$5:$B$14,2,FALSE),"Check")</f>
        <v>3</v>
      </c>
      <c r="V828">
        <f>IFERROR(IF(VALUE('01_raw_data'!U831)&gt;0,VALUE('01_raw_data'!U831),"Check"),"Check")</f>
        <v>22</v>
      </c>
      <c r="W828">
        <f>IFERROR(IF(VALUE('01_raw_data'!V831)&gt;=0, VALUE('01_raw_data'!V831), "Check"), "Check")</f>
        <v>10</v>
      </c>
      <c r="X828">
        <f>IFERROR(IF(VALUE('01_raw_data'!W831)&gt;=0, VALUE('01_raw_data'!W831),"Check"), "Check")</f>
        <v>19</v>
      </c>
      <c r="Y828">
        <f>IFERROR(IF(AND(VALUE('01_raw_data'!X831)&gt;=0, VALUE('01_raw_data'!X831)&lt;=100), VALUE('01_raw_data'!X831), "Check"), "Check")</f>
        <v>67</v>
      </c>
      <c r="Z828" t="str">
        <f>IFERROR(IF(OR(UPPER(TRIM('01_raw_data'!Y831))="YES", UPPER(TRIM('01_raw_data'!Y831))="PROMOTED"),"Promoted", IF(OR(UPPER(TRIM('01_raw_data'!Y831))="NO",UPPER(TRIM('01_raw_data'!Y831))="NOT PROMOTED"), "Not Promoted", "Check")),"Check")</f>
        <v>Not Promoted</v>
      </c>
      <c r="AA828" t="str">
        <f>IFERROR(PROPER(TRIM('01_raw_data'!Z831)), "")</f>
        <v>Master'S</v>
      </c>
      <c r="AB828" t="str">
        <f>IFERROR(PROPER(TRIM('01_raw_data'!AA831)),"")</f>
        <v>European Job Board</v>
      </c>
      <c r="AC828" t="str">
        <f>IFERROR(IF(UPPER(TRIM('01_raw_data'!AB831))="HYBRID","Hybrid",IF(OR(UPPER(TRIM('01_raw_data'!AB831))="REMOTE",UPPER(TRIM('01_raw_data'!AB831))="WFH",UPPER(TRIM('01_raw_data'!AB831))="WORK FROM HOME"),"Remote",IF(OR(UPPER(TRIM('01_raw_data'!AB831))="ONSITE",UPPER(TRIM('01_raw_data'!AB831))="ON-SITE",UPPER(TRIM('01_raw_data'!AB831))="OFFICE"),"Office"))),"Check")</f>
        <v>Office</v>
      </c>
      <c r="AD828" t="str">
        <f>IFERROR(VLOOKUP(UPPER(TRIM('01_raw_data'!AC831)),'09_cost_center'!$A$5:$E$19,1,FALSE), "Check")</f>
        <v>EU-CC203</v>
      </c>
      <c r="AE828" t="str">
        <f>IFERROR(IF(OR(UPPER(TRIM('01_raw_data'!AD831))="CONTRACT", UPPER(TRIM('01_raw_data'!AD831))="CONTRACTOR"), "Contract", IF(OR(PROPER(TRIM('01_raw_data'!AD831))="FTE", UPPER(TRIM('01_raw_data'!AD831))="FULL TIME", UPPER(TRIM('01_raw_data'!AD831))="FULL-TIME"), "Full Time", IF(OR(UPPER(TRIM('01_raw_data'!AD831))="INTERN", UPPER(TRIM('01_raw_data'!AD831))="INTERNSHIP"), "Intern", IF(OR(UPPER(TRIM('01_raw_data'!AD831))="PART TIME", UPPER(TRIM('01_raw_data'!AD831))="PART-TIME"), "Part Time")))), "Check")</f>
        <v>Full Time</v>
      </c>
      <c r="AF828">
        <f>IFERROR(IF(AND(VALUE('01_raw_data'!AE831)&gt;=0,VALUE('01_raw_data'!AE831)&lt;=100), VALUE('01_raw_data'!AE831), "Check"), "Check")</f>
        <v>56.5</v>
      </c>
    </row>
    <row r="829" spans="1:32" x14ac:dyDescent="0.2">
      <c r="A829" t="str">
        <f>"E"&amp;TEXT(VALUE(SUBSTITUTE(UPPER(TRIM('01_raw_data'!A832)),"E","")),"0000")</f>
        <v>E0828</v>
      </c>
      <c r="B829" t="str">
        <f>IF('01_raw_data'!B832="", "", PROPER(TRIM('01_raw_data'!B832)))</f>
        <v>Lea Colombo</v>
      </c>
      <c r="C829" t="str">
        <f>_xlfn.XLOOKUP(PROPER(TRIM('01_raw_data'!C832)),'03_lookups'!$A$4:$A$9,'03_lookups'!$B$4:$B$9,"Needs Review")</f>
        <v>Male</v>
      </c>
      <c r="D829">
        <f>VALUE('01_raw_data'!D832)</f>
        <v>44</v>
      </c>
      <c r="E829" s="17">
        <f>IF(OR('01_raw_data'!E832="", LOWER(TRIM('01_raw_data'!E832))="not available"), "Missing", '01_raw_data'!E832)</f>
        <v>29856</v>
      </c>
      <c r="F829" t="str">
        <f t="shared" si="12"/>
        <v>Valid</v>
      </c>
      <c r="G829" t="str">
        <f>_xlfn.XLOOKUP(UPPER(TRIM('01_raw_data'!F832)),'04_departments'!A832:A887,'04_departments'!C832:C887,"Needs Review")</f>
        <v>Needs Review</v>
      </c>
      <c r="H829" t="str">
        <f>_xlfn.XLOOKUP('01_clean_data'!G829, '04_departments'!$C$5:$C$60,'04_departments'!$D$5:$D$60,"Needs Review")</f>
        <v>Needs Review</v>
      </c>
      <c r="I829" t="str">
        <f>PROPER(TRIM('01_raw_data'!H832))</f>
        <v>Systems Administrator</v>
      </c>
      <c r="J829" t="str">
        <f>IFERROR(UPPER('01_raw_data'!I832), "")</f>
        <v>L3</v>
      </c>
      <c r="K829" t="str">
        <f>IFERROR(UPPER('01_raw_data'!J832), "")</f>
        <v>M022</v>
      </c>
      <c r="L829" t="str">
        <f>IFERROR(VLOOKUP(K829,'05_manager_mapping'!$A$5:$B$64,2), "Missing")</f>
        <v>Lucas Ryan</v>
      </c>
      <c r="M829" t="str">
        <f>IFERROR(_xlfn.XLOOKUP('01_raw_data'!L832,'06_location_master'!$B$5:$B$60,'06_location_master'!$C$5:$C$60), "Missing Location")</f>
        <v>Frankfurt</v>
      </c>
      <c r="N829" t="str">
        <f>IFERROR(_xlfn.XLOOKUP(M829,'06_location_master'!$C$5:$C$60,'06_location_master'!$D$5:$D$60), "Missing Country")</f>
        <v>Germany</v>
      </c>
      <c r="O829" t="str">
        <f>IFERROR(_xlfn.XLOOKUP(M829,'06_location_master'!$C$5:$C$60,'06_location_master'!$E$5:$E$60), "Missing State")</f>
        <v>Hesse</v>
      </c>
      <c r="P829" s="17">
        <f>IFERROR(--'01_raw_data'!O832,"Missing Date")</f>
        <v>45314</v>
      </c>
      <c r="Q829" s="17">
        <f>IF(TRIM('01_raw_data'!P832)="","", IFERROR('01_raw_data'!P832, "check"))</f>
        <v>45745</v>
      </c>
      <c r="R829" t="str">
        <f>IFERROR(IF(OR(UPPER(TRIM('01_raw_data'!Q832))="A",UPPER(TRIM('01_raw_data'!Q832)="ACTVE"),UPPER(TRIM('01_raw_data'!Q832))="ACTIVE"), "Active", IF(OR(UPPER(TRIM('01_raw_data'!Q832)="INACTIVE"),UPPER(TRIM('01_raw_data'!Q832))="INACTVE"),"Inactive",IF(OR(UPPER(TRIM('01_raw_data'!Q832))="EXITED"), "Exited", IF(OR(UPPER(TRIM('01_raw_data'!Q832))="TERMINATED"), "Terminated", IF(OR(UPPER(TRIM('01_raw_data'!Q832))="LEFT"),"Left",IF(OR(UPPER(TRIM('01_raw_data'!Q832))="RESIGNED"),"Resigned")))))),"Check")</f>
        <v>Resigned</v>
      </c>
      <c r="S829" s="19">
        <f>IFERROR(IF(VALUE('01_raw_data'!R832)&gt;0,VALUE('01_raw_data'!R832),"Check"),"Check")</f>
        <v>82000</v>
      </c>
      <c r="T829" s="19">
        <f>IFERROR(IF(VALUE('01_raw_data'!S832)&gt;0, VALUE('01_raw_data'!S832), "Check"), "Check")</f>
        <v>11500</v>
      </c>
      <c r="U829">
        <f>IFERROR(VLOOKUP(UPPER(TRIM('01_raw_data'!T832)),'07_performance_master'!$A$5:$B$14,2,FALSE),"Check")</f>
        <v>5</v>
      </c>
      <c r="V829">
        <f>IFERROR(IF(VALUE('01_raw_data'!U832)&gt;0,VALUE('01_raw_data'!U832),"Check"),"Check")</f>
        <v>30</v>
      </c>
      <c r="W829">
        <f>IFERROR(IF(VALUE('01_raw_data'!V832)&gt;=0, VALUE('01_raw_data'!V832), "Check"), "Check")</f>
        <v>8</v>
      </c>
      <c r="X829">
        <f>IFERROR(IF(VALUE('01_raw_data'!W832)&gt;=0, VALUE('01_raw_data'!W832),"Check"), "Check")</f>
        <v>0</v>
      </c>
      <c r="Y829">
        <f>IFERROR(IF(AND(VALUE('01_raw_data'!X832)&gt;=0, VALUE('01_raw_data'!X832)&lt;=100), VALUE('01_raw_data'!X832), "Check"), "Check")</f>
        <v>92</v>
      </c>
      <c r="Z829" t="str">
        <f>IFERROR(IF(OR(UPPER(TRIM('01_raw_data'!Y832))="YES", UPPER(TRIM('01_raw_data'!Y832))="PROMOTED"),"Promoted", IF(OR(UPPER(TRIM('01_raw_data'!Y832))="NO",UPPER(TRIM('01_raw_data'!Y832))="NOT PROMOTED"), "Not Promoted", "Check")),"Check")</f>
        <v>Not Promoted</v>
      </c>
      <c r="AA829" t="str">
        <f>IFERROR(PROPER(TRIM('01_raw_data'!Z832)), "")</f>
        <v>Bachelor'S</v>
      </c>
      <c r="AB829" t="str">
        <f>IFERROR(PROPER(TRIM('01_raw_data'!AA832)),"")</f>
        <v>University Hiring</v>
      </c>
      <c r="AC829" t="str">
        <f>IFERROR(IF(UPPER(TRIM('01_raw_data'!AB832))="HYBRID","Hybrid",IF(OR(UPPER(TRIM('01_raw_data'!AB832))="REMOTE",UPPER(TRIM('01_raw_data'!AB832))="WFH",UPPER(TRIM('01_raw_data'!AB832))="WORK FROM HOME"),"Remote",IF(OR(UPPER(TRIM('01_raw_data'!AB832))="ONSITE",UPPER(TRIM('01_raw_data'!AB832))="ON-SITE",UPPER(TRIM('01_raw_data'!AB832))="OFFICE"),"Office"))),"Check")</f>
        <v>Office</v>
      </c>
      <c r="AD829" t="str">
        <f>IFERROR(VLOOKUP(UPPER(TRIM('01_raw_data'!AC832)),'09_cost_center'!$A$5:$E$19,1,FALSE), "Check")</f>
        <v>EU-CC104</v>
      </c>
      <c r="AE829" t="str">
        <f>IFERROR(IF(OR(UPPER(TRIM('01_raw_data'!AD832))="CONTRACT", UPPER(TRIM('01_raw_data'!AD832))="CONTRACTOR"), "Contract", IF(OR(PROPER(TRIM('01_raw_data'!AD832))="FTE", UPPER(TRIM('01_raw_data'!AD832))="FULL TIME", UPPER(TRIM('01_raw_data'!AD832))="FULL-TIME"), "Full Time", IF(OR(UPPER(TRIM('01_raw_data'!AD832))="INTERN", UPPER(TRIM('01_raw_data'!AD832))="INTERNSHIP"), "Intern", IF(OR(UPPER(TRIM('01_raw_data'!AD832))="PART TIME", UPPER(TRIM('01_raw_data'!AD832))="PART-TIME"), "Part Time")))), "Check")</f>
        <v>Full Time</v>
      </c>
      <c r="AF829">
        <f>IFERROR(IF(AND(VALUE('01_raw_data'!AE832)&gt;=0,VALUE('01_raw_data'!AE832)&lt;=100), VALUE('01_raw_data'!AE832), "Check"), "Check")</f>
        <v>94.7</v>
      </c>
    </row>
    <row r="830" spans="1:32" x14ac:dyDescent="0.2">
      <c r="A830" t="str">
        <f>"E"&amp;TEXT(VALUE(SUBSTITUTE(UPPER(TRIM('01_raw_data'!A833)),"E","")),"0000")</f>
        <v>E0829</v>
      </c>
      <c r="B830" t="str">
        <f>IF('01_raw_data'!B833="", "", PROPER(TRIM('01_raw_data'!B833)))</f>
        <v>Klara Szymanski</v>
      </c>
      <c r="C830" t="str">
        <f>_xlfn.XLOOKUP(PROPER(TRIM('01_raw_data'!C833)),'03_lookups'!$A$4:$A$9,'03_lookups'!$B$4:$B$9,"Needs Review")</f>
        <v>Male</v>
      </c>
      <c r="D830">
        <f>VALUE('01_raw_data'!D833)</f>
        <v>53</v>
      </c>
      <c r="E830" s="17">
        <f>IF(OR('01_raw_data'!E833="", LOWER(TRIM('01_raw_data'!E833))="not available"), "Missing", '01_raw_data'!E833)</f>
        <v>26539</v>
      </c>
      <c r="F830" t="str">
        <f t="shared" si="12"/>
        <v>Valid</v>
      </c>
      <c r="G830" t="str">
        <f>_xlfn.XLOOKUP(UPPER(TRIM('01_raw_data'!F833)),'04_departments'!A833:A888,'04_departments'!C833:C888,"Needs Review")</f>
        <v>Needs Review</v>
      </c>
      <c r="H830" t="str">
        <f>_xlfn.XLOOKUP('01_clean_data'!G830, '04_departments'!$C$5:$C$60,'04_departments'!$D$5:$D$60,"Needs Review")</f>
        <v>Needs Review</v>
      </c>
      <c r="I830" t="str">
        <f>PROPER(TRIM('01_raw_data'!H833))</f>
        <v>Product Analyst</v>
      </c>
      <c r="J830" t="str">
        <f>IFERROR(UPPER('01_raw_data'!I833), "")</f>
        <v>L2</v>
      </c>
      <c r="K830" t="str">
        <f>IFERROR(UPPER('01_raw_data'!J833), "")</f>
        <v>M021</v>
      </c>
      <c r="L830" t="str">
        <f>IFERROR(VLOOKUP(K830,'05_manager_mapping'!$A$5:$B$64,2), "Missing")</f>
        <v>Alejandro Schmidt</v>
      </c>
      <c r="M830" t="str">
        <f>IFERROR(_xlfn.XLOOKUP('01_raw_data'!L833,'06_location_master'!$B$5:$B$60,'06_location_master'!$C$5:$C$60), "Missing Location")</f>
        <v>Paris</v>
      </c>
      <c r="N830" t="str">
        <f>IFERROR(_xlfn.XLOOKUP(M830,'06_location_master'!$C$5:$C$60,'06_location_master'!$D$5:$D$60), "Missing Country")</f>
        <v>France</v>
      </c>
      <c r="O830" t="str">
        <f>IFERROR(_xlfn.XLOOKUP(M830,'06_location_master'!$C$5:$C$60,'06_location_master'!$E$5:$E$60), "Missing State")</f>
        <v>Ile-de-France</v>
      </c>
      <c r="P830" s="17">
        <f>IFERROR(--'01_raw_data'!O833,"Missing Date")</f>
        <v>43789</v>
      </c>
      <c r="Q830" s="17" t="str">
        <f>IF(TRIM('01_raw_data'!P833)="","", IFERROR('01_raw_data'!P833, "check"))</f>
        <v>2021/08/19</v>
      </c>
      <c r="R830" t="str">
        <f>IFERROR(IF(OR(UPPER(TRIM('01_raw_data'!Q833))="A",UPPER(TRIM('01_raw_data'!Q833)="ACTVE"),UPPER(TRIM('01_raw_data'!Q833))="ACTIVE"), "Active", IF(OR(UPPER(TRIM('01_raw_data'!Q833)="INACTIVE"),UPPER(TRIM('01_raw_data'!Q833))="INACTVE"),"Inactive",IF(OR(UPPER(TRIM('01_raw_data'!Q833))="EXITED"), "Exited", IF(OR(UPPER(TRIM('01_raw_data'!Q833))="TERMINATED"), "Terminated", IF(OR(UPPER(TRIM('01_raw_data'!Q833))="LEFT"),"Left",IF(OR(UPPER(TRIM('01_raw_data'!Q833))="RESIGNED"),"Resigned")))))),"Check")</f>
        <v>Exited</v>
      </c>
      <c r="S830" s="19">
        <f>IFERROR(IF(VALUE('01_raw_data'!R833)&gt;0,VALUE('01_raw_data'!R833),"Check"),"Check")</f>
        <v>66000</v>
      </c>
      <c r="T830" s="19">
        <f>IFERROR(IF(VALUE('01_raw_data'!S833)&gt;0, VALUE('01_raw_data'!S833), "Check"), "Check")</f>
        <v>9200</v>
      </c>
      <c r="U830">
        <f>IFERROR(VLOOKUP(UPPER(TRIM('01_raw_data'!T833)),'07_performance_master'!$A$5:$B$14,2,FALSE),"Check")</f>
        <v>5</v>
      </c>
      <c r="V830">
        <f>IFERROR(IF(VALUE('01_raw_data'!U833)&gt;0,VALUE('01_raw_data'!U833),"Check"),"Check")</f>
        <v>25</v>
      </c>
      <c r="W830">
        <f>IFERROR(IF(VALUE('01_raw_data'!V833)&gt;=0, VALUE('01_raw_data'!V833), "Check"), "Check")</f>
        <v>16</v>
      </c>
      <c r="X830">
        <f>IFERROR(IF(VALUE('01_raw_data'!W833)&gt;=0, VALUE('01_raw_data'!W833),"Check"), "Check")</f>
        <v>18</v>
      </c>
      <c r="Y830">
        <f>IFERROR(IF(AND(VALUE('01_raw_data'!X833)&gt;=0, VALUE('01_raw_data'!X833)&lt;=100), VALUE('01_raw_data'!X833), "Check"), "Check")</f>
        <v>80</v>
      </c>
      <c r="Z830" t="str">
        <f>IFERROR(IF(OR(UPPER(TRIM('01_raw_data'!Y833))="YES", UPPER(TRIM('01_raw_data'!Y833))="PROMOTED"),"Promoted", IF(OR(UPPER(TRIM('01_raw_data'!Y833))="NO",UPPER(TRIM('01_raw_data'!Y833))="NOT PROMOTED"), "Not Promoted", "Check")),"Check")</f>
        <v>Not Promoted</v>
      </c>
      <c r="AA830" t="str">
        <f>IFERROR(PROPER(TRIM('01_raw_data'!Z833)), "")</f>
        <v>Phd</v>
      </c>
      <c r="AB830" t="str">
        <f>IFERROR(PROPER(TRIM('01_raw_data'!AA833)),"")</f>
        <v>Company Careers Page</v>
      </c>
      <c r="AC830" t="str">
        <f>IFERROR(IF(UPPER(TRIM('01_raw_data'!AB833))="HYBRID","Hybrid",IF(OR(UPPER(TRIM('01_raw_data'!AB833))="REMOTE",UPPER(TRIM('01_raw_data'!AB833))="WFH",UPPER(TRIM('01_raw_data'!AB833))="WORK FROM HOME"),"Remote",IF(OR(UPPER(TRIM('01_raw_data'!AB833))="ONSITE",UPPER(TRIM('01_raw_data'!AB833))="ON-SITE",UPPER(TRIM('01_raw_data'!AB833))="OFFICE"),"Office"))),"Check")</f>
        <v>Hybrid</v>
      </c>
      <c r="AD830" t="str">
        <f>IFERROR(VLOOKUP(UPPER(TRIM('01_raw_data'!AC833)),'09_cost_center'!$A$5:$E$19,1,FALSE), "Check")</f>
        <v>EU-CC102</v>
      </c>
      <c r="AE830" t="str">
        <f>IFERROR(IF(OR(UPPER(TRIM('01_raw_data'!AD833))="CONTRACT", UPPER(TRIM('01_raw_data'!AD833))="CONTRACTOR"), "Contract", IF(OR(PROPER(TRIM('01_raw_data'!AD833))="FTE", UPPER(TRIM('01_raw_data'!AD833))="FULL TIME", UPPER(TRIM('01_raw_data'!AD833))="FULL-TIME"), "Full Time", IF(OR(UPPER(TRIM('01_raw_data'!AD833))="INTERN", UPPER(TRIM('01_raw_data'!AD833))="INTERNSHIP"), "Intern", IF(OR(UPPER(TRIM('01_raw_data'!AD833))="PART TIME", UPPER(TRIM('01_raw_data'!AD833))="PART-TIME"), "Part Time")))), "Check")</f>
        <v>Full Time</v>
      </c>
      <c r="AF830">
        <f>IFERROR(IF(AND(VALUE('01_raw_data'!AE833)&gt;=0,VALUE('01_raw_data'!AE833)&lt;=100), VALUE('01_raw_data'!AE833), "Check"), "Check")</f>
        <v>80.2</v>
      </c>
    </row>
    <row r="831" spans="1:32" x14ac:dyDescent="0.2">
      <c r="A831" t="str">
        <f>"E"&amp;TEXT(VALUE(SUBSTITUTE(UPPER(TRIM('01_raw_data'!A834)),"E","")),"0000")</f>
        <v>E0830</v>
      </c>
      <c r="B831" t="str">
        <f>IF('01_raw_data'!B834="", "", PROPER(TRIM('01_raw_data'!B834)))</f>
        <v>Bram De Jong</v>
      </c>
      <c r="C831" t="str">
        <f>_xlfn.XLOOKUP(PROPER(TRIM('01_raw_data'!C834)),'03_lookups'!$A$4:$A$9,'03_lookups'!$B$4:$B$9,"Needs Review")</f>
        <v>Male</v>
      </c>
      <c r="D831">
        <f>VALUE('01_raw_data'!D834)</f>
        <v>27</v>
      </c>
      <c r="E831" s="17">
        <f>IF(OR('01_raw_data'!E834="", LOWER(TRIM('01_raw_data'!E834))="not available"), "Missing", '01_raw_data'!E834)</f>
        <v>36132</v>
      </c>
      <c r="F831" t="str">
        <f t="shared" si="12"/>
        <v>Valid</v>
      </c>
      <c r="G831" t="str">
        <f>_xlfn.XLOOKUP(UPPER(TRIM('01_raw_data'!F834)),'04_departments'!A834:A889,'04_departments'!C834:C889,"Needs Review")</f>
        <v>Needs Review</v>
      </c>
      <c r="H831" t="str">
        <f>_xlfn.XLOOKUP('01_clean_data'!G831, '04_departments'!$C$5:$C$60,'04_departments'!$D$5:$D$60,"Needs Review")</f>
        <v>Needs Review</v>
      </c>
      <c r="I831" t="str">
        <f>PROPER(TRIM('01_raw_data'!H834))</f>
        <v>Workforce Planner</v>
      </c>
      <c r="J831" t="str">
        <f>IFERROR(UPPER('01_raw_data'!I834), "")</f>
        <v>L2</v>
      </c>
      <c r="K831" t="str">
        <f>IFERROR(UPPER('01_raw_data'!J834), "")</f>
        <v>M010</v>
      </c>
      <c r="L831" t="str">
        <f>IFERROR(VLOOKUP(K831,'05_manager_mapping'!$A$5:$B$64,2), "Missing")</f>
        <v>Lotte Muller</v>
      </c>
      <c r="M831" t="str">
        <f>IFERROR(_xlfn.XLOOKUP('01_raw_data'!L834,'06_location_master'!$B$5:$B$60,'06_location_master'!$C$5:$C$60), "Missing Location")</f>
        <v>Missing Location</v>
      </c>
      <c r="N831" t="str">
        <f>IFERROR(_xlfn.XLOOKUP(M831,'06_location_master'!$C$5:$C$60,'06_location_master'!$D$5:$D$60), "Missing Country")</f>
        <v>Missing Country</v>
      </c>
      <c r="O831" t="str">
        <f>IFERROR(_xlfn.XLOOKUP(M831,'06_location_master'!$C$5:$C$60,'06_location_master'!$E$5:$E$60), "Missing State")</f>
        <v>Missing State</v>
      </c>
      <c r="P831" s="17">
        <f>IFERROR(--'01_raw_data'!O834,"Missing Date")</f>
        <v>43084</v>
      </c>
      <c r="Q831" s="17" t="str">
        <f>IF(TRIM('01_raw_data'!P834)="","", IFERROR('01_raw_data'!P834, "check"))</f>
        <v/>
      </c>
      <c r="R831" t="str">
        <f>IFERROR(IF(OR(UPPER(TRIM('01_raw_data'!Q834))="A",UPPER(TRIM('01_raw_data'!Q834)="ACTVE"),UPPER(TRIM('01_raw_data'!Q834))="ACTIVE"), "Active", IF(OR(UPPER(TRIM('01_raw_data'!Q834)="INACTIVE"),UPPER(TRIM('01_raw_data'!Q834))="INACTVE"),"Inactive",IF(OR(UPPER(TRIM('01_raw_data'!Q834))="EXITED"), "Exited", IF(OR(UPPER(TRIM('01_raw_data'!Q834))="TERMINATED"), "Terminated", IF(OR(UPPER(TRIM('01_raw_data'!Q834))="LEFT"),"Left",IF(OR(UPPER(TRIM('01_raw_data'!Q834))="RESIGNED"),"Resigned")))))),"Check")</f>
        <v>Active</v>
      </c>
      <c r="S831" s="19">
        <f>IFERROR(IF(VALUE('01_raw_data'!R834)&gt;0,VALUE('01_raw_data'!R834),"Check"),"Check")</f>
        <v>58000</v>
      </c>
      <c r="T831" s="19">
        <f>IFERROR(IF(VALUE('01_raw_data'!S834)&gt;0, VALUE('01_raw_data'!S834), "Check"), "Check")</f>
        <v>5200</v>
      </c>
      <c r="U831">
        <f>IFERROR(VLOOKUP(UPPER(TRIM('01_raw_data'!T834)),'07_performance_master'!$A$5:$B$14,2,FALSE),"Check")</f>
        <v>4</v>
      </c>
      <c r="V831">
        <f>IFERROR(IF(VALUE('01_raw_data'!U834)&gt;0,VALUE('01_raw_data'!U834),"Check"),"Check")</f>
        <v>11</v>
      </c>
      <c r="W831">
        <f>IFERROR(IF(VALUE('01_raw_data'!V834)&gt;=0, VALUE('01_raw_data'!V834), "Check"), "Check")</f>
        <v>27</v>
      </c>
      <c r="X831">
        <f>IFERROR(IF(VALUE('01_raw_data'!W834)&gt;=0, VALUE('01_raw_data'!W834),"Check"), "Check")</f>
        <v>6</v>
      </c>
      <c r="Y831">
        <f>IFERROR(IF(AND(VALUE('01_raw_data'!X834)&gt;=0, VALUE('01_raw_data'!X834)&lt;=100), VALUE('01_raw_data'!X834), "Check"), "Check")</f>
        <v>63</v>
      </c>
      <c r="Z831" t="str">
        <f>IFERROR(IF(OR(UPPER(TRIM('01_raw_data'!Y834))="YES", UPPER(TRIM('01_raw_data'!Y834))="PROMOTED"),"Promoted", IF(OR(UPPER(TRIM('01_raw_data'!Y834))="NO",UPPER(TRIM('01_raw_data'!Y834))="NOT PROMOTED"), "Not Promoted", "Check")),"Check")</f>
        <v>Not Promoted</v>
      </c>
      <c r="AA831" t="str">
        <f>IFERROR(PROPER(TRIM('01_raw_data'!Z834)), "")</f>
        <v>Diploma</v>
      </c>
      <c r="AB831" t="str">
        <f>IFERROR(PROPER(TRIM('01_raw_data'!AA834)),"")</f>
        <v>Agency</v>
      </c>
      <c r="AC831" t="str">
        <f>IFERROR(IF(UPPER(TRIM('01_raw_data'!AB834))="HYBRID","Hybrid",IF(OR(UPPER(TRIM('01_raw_data'!AB834))="REMOTE",UPPER(TRIM('01_raw_data'!AB834))="WFH",UPPER(TRIM('01_raw_data'!AB834))="WORK FROM HOME"),"Remote",IF(OR(UPPER(TRIM('01_raw_data'!AB834))="ONSITE",UPPER(TRIM('01_raw_data'!AB834))="ON-SITE",UPPER(TRIM('01_raw_data'!AB834))="OFFICE"),"Office"))),"Check")</f>
        <v>Remote</v>
      </c>
      <c r="AD831" t="str">
        <f>IFERROR(VLOOKUP(UPPER(TRIM('01_raw_data'!AC834)),'09_cost_center'!$A$5:$E$19,1,FALSE), "Check")</f>
        <v>EU-CC401</v>
      </c>
      <c r="AE831" t="str">
        <f>IFERROR(IF(OR(UPPER(TRIM('01_raw_data'!AD834))="CONTRACT", UPPER(TRIM('01_raw_data'!AD834))="CONTRACTOR"), "Contract", IF(OR(PROPER(TRIM('01_raw_data'!AD834))="FTE", UPPER(TRIM('01_raw_data'!AD834))="FULL TIME", UPPER(TRIM('01_raw_data'!AD834))="FULL-TIME"), "Full Time", IF(OR(UPPER(TRIM('01_raw_data'!AD834))="INTERN", UPPER(TRIM('01_raw_data'!AD834))="INTERNSHIP"), "Intern", IF(OR(UPPER(TRIM('01_raw_data'!AD834))="PART TIME", UPPER(TRIM('01_raw_data'!AD834))="PART-TIME"), "Part Time")))), "Check")</f>
        <v>Full Time</v>
      </c>
      <c r="AF831">
        <f>IFERROR(IF(AND(VALUE('01_raw_data'!AE834)&gt;=0,VALUE('01_raw_data'!AE834)&lt;=100), VALUE('01_raw_data'!AE834), "Check"), "Check")</f>
        <v>67.8</v>
      </c>
    </row>
    <row r="832" spans="1:32" x14ac:dyDescent="0.2">
      <c r="A832" t="str">
        <f>"E"&amp;TEXT(VALUE(SUBSTITUTE(UPPER(TRIM('01_raw_data'!A835)),"E","")),"0000")</f>
        <v>E0831</v>
      </c>
      <c r="B832" t="str">
        <f>IF('01_raw_data'!B835="", "", PROPER(TRIM('01_raw_data'!B835)))</f>
        <v>Axel Gomez</v>
      </c>
      <c r="C832" t="str">
        <f>_xlfn.XLOOKUP(PROPER(TRIM('01_raw_data'!C835)),'03_lookups'!$A$4:$A$9,'03_lookups'!$B$4:$B$9,"Needs Review")</f>
        <v>Male</v>
      </c>
      <c r="D832">
        <f>VALUE('01_raw_data'!D835)</f>
        <v>53</v>
      </c>
      <c r="E832" s="17">
        <f>IF(OR('01_raw_data'!E835="", LOWER(TRIM('01_raw_data'!E835))="not available"), "Missing", '01_raw_data'!E835)</f>
        <v>26720</v>
      </c>
      <c r="F832" t="str">
        <f t="shared" si="12"/>
        <v>Valid</v>
      </c>
      <c r="G832" t="str">
        <f>_xlfn.XLOOKUP(UPPER(TRIM('01_raw_data'!F835)),'04_departments'!A835:A890,'04_departments'!C835:C890,"Needs Review")</f>
        <v>Needs Review</v>
      </c>
      <c r="H832" t="str">
        <f>_xlfn.XLOOKUP('01_clean_data'!G832, '04_departments'!$C$5:$C$60,'04_departments'!$D$5:$D$60,"Needs Review")</f>
        <v>Needs Review</v>
      </c>
      <c r="I832" t="str">
        <f>PROPER(TRIM('01_raw_data'!H835))</f>
        <v>Frontend Engineer</v>
      </c>
      <c r="J832" t="str">
        <f>IFERROR(UPPER('01_raw_data'!I835), "")</f>
        <v>L2</v>
      </c>
      <c r="K832" t="str">
        <f>IFERROR(UPPER('01_raw_data'!J835), "")</f>
        <v>M030</v>
      </c>
      <c r="L832" t="str">
        <f>IFERROR(VLOOKUP(K832,'05_manager_mapping'!$A$5:$B$64,2), "Missing")</f>
        <v>Sem Thomas</v>
      </c>
      <c r="M832" t="str">
        <f>IFERROR(_xlfn.XLOOKUP('01_raw_data'!L835,'06_location_master'!$B$5:$B$60,'06_location_master'!$C$5:$C$60), "Missing Location")</f>
        <v>Paris</v>
      </c>
      <c r="N832" t="str">
        <f>IFERROR(_xlfn.XLOOKUP(M832,'06_location_master'!$C$5:$C$60,'06_location_master'!$D$5:$D$60), "Missing Country")</f>
        <v>France</v>
      </c>
      <c r="O832" t="str">
        <f>IFERROR(_xlfn.XLOOKUP(M832,'06_location_master'!$C$5:$C$60,'06_location_master'!$E$5:$E$60), "Missing State")</f>
        <v>Ile-de-France</v>
      </c>
      <c r="P832" s="17">
        <f>IFERROR(--'01_raw_data'!O835,"Missing Date")</f>
        <v>45928</v>
      </c>
      <c r="Q832" s="17">
        <f>IF(TRIM('01_raw_data'!P835)="","", IFERROR('01_raw_data'!P835, "check"))</f>
        <v>46084</v>
      </c>
      <c r="R832" t="str">
        <f>IFERROR(IF(OR(UPPER(TRIM('01_raw_data'!Q835))="A",UPPER(TRIM('01_raw_data'!Q835)="ACTVE"),UPPER(TRIM('01_raw_data'!Q835))="ACTIVE"), "Active", IF(OR(UPPER(TRIM('01_raw_data'!Q835)="INACTIVE"),UPPER(TRIM('01_raw_data'!Q835))="INACTVE"),"Inactive",IF(OR(UPPER(TRIM('01_raw_data'!Q835))="EXITED"), "Exited", IF(OR(UPPER(TRIM('01_raw_data'!Q835))="TERMINATED"), "Terminated", IF(OR(UPPER(TRIM('01_raw_data'!Q835))="LEFT"),"Left",IF(OR(UPPER(TRIM('01_raw_data'!Q835))="RESIGNED"),"Resigned")))))),"Check")</f>
        <v>Exited</v>
      </c>
      <c r="S832" s="19">
        <f>IFERROR(IF(VALUE('01_raw_data'!R835)&gt;0,VALUE('01_raw_data'!R835),"Check"),"Check")</f>
        <v>63000</v>
      </c>
      <c r="T832" s="19">
        <f>IFERROR(IF(VALUE('01_raw_data'!S835)&gt;0, VALUE('01_raw_data'!S835), "Check"), "Check")</f>
        <v>3200</v>
      </c>
      <c r="U832">
        <f>IFERROR(VLOOKUP(UPPER(TRIM('01_raw_data'!T835)),'07_performance_master'!$A$5:$B$14,2,FALSE),"Check")</f>
        <v>3</v>
      </c>
      <c r="V832">
        <f>IFERROR(IF(VALUE('01_raw_data'!U835)&gt;0,VALUE('01_raw_data'!U835),"Check"),"Check")</f>
        <v>9</v>
      </c>
      <c r="W832">
        <f>IFERROR(IF(VALUE('01_raw_data'!V835)&gt;=0, VALUE('01_raw_data'!V835), "Check"), "Check")</f>
        <v>10</v>
      </c>
      <c r="X832">
        <f>IFERROR(IF(VALUE('01_raw_data'!W835)&gt;=0, VALUE('01_raw_data'!W835),"Check"), "Check")</f>
        <v>17</v>
      </c>
      <c r="Y832">
        <f>IFERROR(IF(AND(VALUE('01_raw_data'!X835)&gt;=0, VALUE('01_raw_data'!X835)&lt;=100), VALUE('01_raw_data'!X835), "Check"), "Check")</f>
        <v>29</v>
      </c>
      <c r="Z832" t="str">
        <f>IFERROR(IF(OR(UPPER(TRIM('01_raw_data'!Y835))="YES", UPPER(TRIM('01_raw_data'!Y835))="PROMOTED"),"Promoted", IF(OR(UPPER(TRIM('01_raw_data'!Y835))="NO",UPPER(TRIM('01_raw_data'!Y835))="NOT PROMOTED"), "Not Promoted", "Check")),"Check")</f>
        <v>Not Promoted</v>
      </c>
      <c r="AA832" t="str">
        <f>IFERROR(PROPER(TRIM('01_raw_data'!Z835)), "")</f>
        <v>Master'S</v>
      </c>
      <c r="AB832" t="str">
        <f>IFERROR(PROPER(TRIM('01_raw_data'!AA835)),"")</f>
        <v>Linkedin</v>
      </c>
      <c r="AC832" t="str">
        <f>IFERROR(IF(UPPER(TRIM('01_raw_data'!AB835))="HYBRID","Hybrid",IF(OR(UPPER(TRIM('01_raw_data'!AB835))="REMOTE",UPPER(TRIM('01_raw_data'!AB835))="WFH",UPPER(TRIM('01_raw_data'!AB835))="WORK FROM HOME"),"Remote",IF(OR(UPPER(TRIM('01_raw_data'!AB835))="ONSITE",UPPER(TRIM('01_raw_data'!AB835))="ON-SITE",UPPER(TRIM('01_raw_data'!AB835))="OFFICE"),"Office"))),"Check")</f>
        <v>Hybrid</v>
      </c>
      <c r="AD832" t="str">
        <f>IFERROR(VLOOKUP(UPPER(TRIM('01_raw_data'!AC835)),'09_cost_center'!$A$5:$E$19,1,FALSE), "Check")</f>
        <v>EU-CC101</v>
      </c>
      <c r="AE832" t="str">
        <f>IFERROR(IF(OR(UPPER(TRIM('01_raw_data'!AD835))="CONTRACT", UPPER(TRIM('01_raw_data'!AD835))="CONTRACTOR"), "Contract", IF(OR(PROPER(TRIM('01_raw_data'!AD835))="FTE", UPPER(TRIM('01_raw_data'!AD835))="FULL TIME", UPPER(TRIM('01_raw_data'!AD835))="FULL-TIME"), "Full Time", IF(OR(UPPER(TRIM('01_raw_data'!AD835))="INTERN", UPPER(TRIM('01_raw_data'!AD835))="INTERNSHIP"), "Intern", IF(OR(UPPER(TRIM('01_raw_data'!AD835))="PART TIME", UPPER(TRIM('01_raw_data'!AD835))="PART-TIME"), "Part Time")))), "Check")</f>
        <v>Full Time</v>
      </c>
      <c r="AF832">
        <f>IFERROR(IF(AND(VALUE('01_raw_data'!AE835)&gt;=0,VALUE('01_raw_data'!AE835)&lt;=100), VALUE('01_raw_data'!AE835), "Check"), "Check")</f>
        <v>40.9</v>
      </c>
    </row>
    <row r="833" spans="1:32" x14ac:dyDescent="0.2">
      <c r="A833" t="str">
        <f>"E"&amp;TEXT(VALUE(SUBSTITUTE(UPPER(TRIM('01_raw_data'!A836)),"E","")),"0000")</f>
        <v>E0832</v>
      </c>
      <c r="B833" t="str">
        <f>IF('01_raw_data'!B836="", "", PROPER(TRIM('01_raw_data'!B836)))</f>
        <v>Ebba Murphy</v>
      </c>
      <c r="C833" t="str">
        <f>_xlfn.XLOOKUP(PROPER(TRIM('01_raw_data'!C836)),'03_lookups'!$A$4:$A$9,'03_lookups'!$B$4:$B$9,"Needs Review")</f>
        <v>Female</v>
      </c>
      <c r="D833">
        <f>VALUE('01_raw_data'!D836)</f>
        <v>22</v>
      </c>
      <c r="E833" s="17">
        <f>IF(OR('01_raw_data'!E836="", LOWER(TRIM('01_raw_data'!E836))="not available"), "Missing", '01_raw_data'!E836)</f>
        <v>37861</v>
      </c>
      <c r="F833" t="str">
        <f t="shared" si="12"/>
        <v>Valid</v>
      </c>
      <c r="G833" t="str">
        <f>_xlfn.XLOOKUP(UPPER(TRIM('01_raw_data'!F836)),'04_departments'!A836:A891,'04_departments'!C836:C891,"Needs Review")</f>
        <v>Needs Review</v>
      </c>
      <c r="H833" t="str">
        <f>_xlfn.XLOOKUP('01_clean_data'!G833, '04_departments'!$C$5:$C$60,'04_departments'!$D$5:$D$60,"Needs Review")</f>
        <v>Needs Review</v>
      </c>
      <c r="I833" t="str">
        <f>PROPER(TRIM('01_raw_data'!H836))</f>
        <v>Associate Product Manager</v>
      </c>
      <c r="J833" t="str">
        <f>IFERROR(UPPER('01_raw_data'!I836), "")</f>
        <v>L3</v>
      </c>
      <c r="K833" t="str">
        <f>IFERROR(UPPER('01_raw_data'!J836), "")</f>
        <v>M053</v>
      </c>
      <c r="L833" t="str">
        <f>IFERROR(VLOOKUP(K833,'05_manager_mapping'!$A$5:$B$64,2), "Missing")</f>
        <v>Hugo Costa</v>
      </c>
      <c r="M833" t="str">
        <f>IFERROR(_xlfn.XLOOKUP('01_raw_data'!L836,'06_location_master'!$B$5:$B$60,'06_location_master'!$C$5:$C$60), "Missing Location")</f>
        <v>Lyon</v>
      </c>
      <c r="N833" t="str">
        <f>IFERROR(_xlfn.XLOOKUP(M833,'06_location_master'!$C$5:$C$60,'06_location_master'!$D$5:$D$60), "Missing Country")</f>
        <v>France</v>
      </c>
      <c r="O833" t="str">
        <f>IFERROR(_xlfn.XLOOKUP(M833,'06_location_master'!$C$5:$C$60,'06_location_master'!$E$5:$E$60), "Missing State")</f>
        <v>Auvergne-Rhone-Alpes</v>
      </c>
      <c r="P833" s="17">
        <f>IFERROR(--'01_raw_data'!O836,"Missing Date")</f>
        <v>43641</v>
      </c>
      <c r="Q833" s="17" t="str">
        <f>IF(TRIM('01_raw_data'!P836)="","", IFERROR('01_raw_data'!P836, "check"))</f>
        <v/>
      </c>
      <c r="R833" t="str">
        <f>IFERROR(IF(OR(UPPER(TRIM('01_raw_data'!Q836))="A",UPPER(TRIM('01_raw_data'!Q836)="ACTVE"),UPPER(TRIM('01_raw_data'!Q836))="ACTIVE"), "Active", IF(OR(UPPER(TRIM('01_raw_data'!Q836)="INACTIVE"),UPPER(TRIM('01_raw_data'!Q836))="INACTVE"),"Inactive",IF(OR(UPPER(TRIM('01_raw_data'!Q836))="EXITED"), "Exited", IF(OR(UPPER(TRIM('01_raw_data'!Q836))="TERMINATED"), "Terminated", IF(OR(UPPER(TRIM('01_raw_data'!Q836))="LEFT"),"Left",IF(OR(UPPER(TRIM('01_raw_data'!Q836))="RESIGNED"),"Resigned")))))),"Check")</f>
        <v>Active</v>
      </c>
      <c r="S833" s="19">
        <f>IFERROR(IF(VALUE('01_raw_data'!R836)&gt;0,VALUE('01_raw_data'!R836),"Check"),"Check")</f>
        <v>65000</v>
      </c>
      <c r="T833" s="19">
        <f>IFERROR(IF(VALUE('01_raw_data'!S836)&gt;0, VALUE('01_raw_data'!S836), "Check"), "Check")</f>
        <v>5800</v>
      </c>
      <c r="U833">
        <f>IFERROR(VLOOKUP(UPPER(TRIM('01_raw_data'!T836)),'07_performance_master'!$A$5:$B$14,2,FALSE),"Check")</f>
        <v>4</v>
      </c>
      <c r="V833">
        <f>IFERROR(IF(VALUE('01_raw_data'!U836)&gt;0,VALUE('01_raw_data'!U836),"Check"),"Check")</f>
        <v>33</v>
      </c>
      <c r="W833">
        <f>IFERROR(IF(VALUE('01_raw_data'!V836)&gt;=0, VALUE('01_raw_data'!V836), "Check"), "Check")</f>
        <v>4</v>
      </c>
      <c r="X833">
        <f>IFERROR(IF(VALUE('01_raw_data'!W836)&gt;=0, VALUE('01_raw_data'!W836),"Check"), "Check")</f>
        <v>0</v>
      </c>
      <c r="Y833">
        <f>IFERROR(IF(AND(VALUE('01_raw_data'!X836)&gt;=0, VALUE('01_raw_data'!X836)&lt;=100), VALUE('01_raw_data'!X836), "Check"), "Check")</f>
        <v>66</v>
      </c>
      <c r="Z833" t="str">
        <f>IFERROR(IF(OR(UPPER(TRIM('01_raw_data'!Y836))="YES", UPPER(TRIM('01_raw_data'!Y836))="PROMOTED"),"Promoted", IF(OR(UPPER(TRIM('01_raw_data'!Y836))="NO",UPPER(TRIM('01_raw_data'!Y836))="NOT PROMOTED"), "Not Promoted", "Check")),"Check")</f>
        <v>Promoted</v>
      </c>
      <c r="AA833" t="str">
        <f>IFERROR(PROPER(TRIM('01_raw_data'!Z836)), "")</f>
        <v>Bachelor'S</v>
      </c>
      <c r="AB833" t="str">
        <f>IFERROR(PROPER(TRIM('01_raw_data'!AA836)),"")</f>
        <v>European Job Board</v>
      </c>
      <c r="AC833" t="str">
        <f>IFERROR(IF(UPPER(TRIM('01_raw_data'!AB836))="HYBRID","Hybrid",IF(OR(UPPER(TRIM('01_raw_data'!AB836))="REMOTE",UPPER(TRIM('01_raw_data'!AB836))="WFH",UPPER(TRIM('01_raw_data'!AB836))="WORK FROM HOME"),"Remote",IF(OR(UPPER(TRIM('01_raw_data'!AB836))="ONSITE",UPPER(TRIM('01_raw_data'!AB836))="ON-SITE",UPPER(TRIM('01_raw_data'!AB836))="OFFICE"),"Office"))),"Check")</f>
        <v>Hybrid</v>
      </c>
      <c r="AD833" t="str">
        <f>IFERROR(VLOOKUP(UPPER(TRIM('01_raw_data'!AC836)),'09_cost_center'!$A$5:$E$19,1,FALSE), "Check")</f>
        <v>EU-CC102</v>
      </c>
      <c r="AE833" t="str">
        <f>IFERROR(IF(OR(UPPER(TRIM('01_raw_data'!AD836))="CONTRACT", UPPER(TRIM('01_raw_data'!AD836))="CONTRACTOR"), "Contract", IF(OR(PROPER(TRIM('01_raw_data'!AD836))="FTE", UPPER(TRIM('01_raw_data'!AD836))="FULL TIME", UPPER(TRIM('01_raw_data'!AD836))="FULL-TIME"), "Full Time", IF(OR(UPPER(TRIM('01_raw_data'!AD836))="INTERN", UPPER(TRIM('01_raw_data'!AD836))="INTERNSHIP"), "Intern", IF(OR(UPPER(TRIM('01_raw_data'!AD836))="PART TIME", UPPER(TRIM('01_raw_data'!AD836))="PART-TIME"), "Part Time")))), "Check")</f>
        <v>Full Time</v>
      </c>
      <c r="AF833">
        <f>IFERROR(IF(AND(VALUE('01_raw_data'!AE836)&gt;=0,VALUE('01_raw_data'!AE836)&lt;=100), VALUE('01_raw_data'!AE836), "Check"), "Check")</f>
        <v>77.3</v>
      </c>
    </row>
    <row r="834" spans="1:32" x14ac:dyDescent="0.2">
      <c r="A834" t="str">
        <f>"E"&amp;TEXT(VALUE(SUBSTITUTE(UPPER(TRIM('01_raw_data'!A837)),"E","")),"0000")</f>
        <v>E0833</v>
      </c>
      <c r="B834" t="str">
        <f>IF('01_raw_data'!B837="", "", PROPER(TRIM('01_raw_data'!B837)))</f>
        <v>Lorenzo Andersson</v>
      </c>
      <c r="C834" t="str">
        <f>_xlfn.XLOOKUP(PROPER(TRIM('01_raw_data'!C837)),'03_lookups'!$A$4:$A$9,'03_lookups'!$B$4:$B$9,"Needs Review")</f>
        <v>Female</v>
      </c>
      <c r="D834">
        <f>VALUE('01_raw_data'!D837)</f>
        <v>29</v>
      </c>
      <c r="E834" s="17">
        <f>IF(OR('01_raw_data'!E837="", LOWER(TRIM('01_raw_data'!E837))="not available"), "Missing", '01_raw_data'!E837)</f>
        <v>35541</v>
      </c>
      <c r="F834" t="str">
        <f t="shared" si="12"/>
        <v>Valid</v>
      </c>
      <c r="G834" t="str">
        <f>_xlfn.XLOOKUP(UPPER(TRIM('01_raw_data'!F837)),'04_departments'!A837:A892,'04_departments'!C837:C892,"Needs Review")</f>
        <v>Needs Review</v>
      </c>
      <c r="H834" t="str">
        <f>_xlfn.XLOOKUP('01_clean_data'!G834, '04_departments'!$C$5:$C$60,'04_departments'!$D$5:$D$60,"Needs Review")</f>
        <v>Needs Review</v>
      </c>
      <c r="I834" t="str">
        <f>PROPER(TRIM('01_raw_data'!H837))</f>
        <v>It Manager</v>
      </c>
      <c r="J834" t="str">
        <f>IFERROR(UPPER('01_raw_data'!I837), "")</f>
        <v>L4</v>
      </c>
      <c r="K834" t="str">
        <f>IFERROR(UPPER('01_raw_data'!J837), "")</f>
        <v>M009</v>
      </c>
      <c r="L834" t="str">
        <f>IFERROR(VLOOKUP(K834,'05_manager_mapping'!$A$5:$B$64,2), "Missing")</f>
        <v>Maja Nilsson</v>
      </c>
      <c r="M834" t="str">
        <f>IFERROR(_xlfn.XLOOKUP('01_raw_data'!L837,'06_location_master'!$B$5:$B$60,'06_location_master'!$C$5:$C$60), "Missing Location")</f>
        <v>Berlin</v>
      </c>
      <c r="N834" t="str">
        <f>IFERROR(_xlfn.XLOOKUP(M834,'06_location_master'!$C$5:$C$60,'06_location_master'!$D$5:$D$60), "Missing Country")</f>
        <v>Germany</v>
      </c>
      <c r="O834" t="str">
        <f>IFERROR(_xlfn.XLOOKUP(M834,'06_location_master'!$C$5:$C$60,'06_location_master'!$E$5:$E$60), "Missing State")</f>
        <v>Berlin</v>
      </c>
      <c r="P834" s="17">
        <f>IFERROR(--'01_raw_data'!O837,"Missing Date")</f>
        <v>45947</v>
      </c>
      <c r="Q834" s="17" t="str">
        <f>IF(TRIM('01_raw_data'!P837)="","", IFERROR('01_raw_data'!P837, "check"))</f>
        <v/>
      </c>
      <c r="R834" t="str">
        <f>IFERROR(IF(OR(UPPER(TRIM('01_raw_data'!Q837))="A",UPPER(TRIM('01_raw_data'!Q837)="ACTVE"),UPPER(TRIM('01_raw_data'!Q837))="ACTIVE"), "Active", IF(OR(UPPER(TRIM('01_raw_data'!Q837)="INACTIVE"),UPPER(TRIM('01_raw_data'!Q837))="INACTVE"),"Inactive",IF(OR(UPPER(TRIM('01_raw_data'!Q837))="EXITED"), "Exited", IF(OR(UPPER(TRIM('01_raw_data'!Q837))="TERMINATED"), "Terminated", IF(OR(UPPER(TRIM('01_raw_data'!Q837))="LEFT"),"Left",IF(OR(UPPER(TRIM('01_raw_data'!Q837))="RESIGNED"),"Resigned")))))),"Check")</f>
        <v>Active</v>
      </c>
      <c r="S834" s="19">
        <f>IFERROR(IF(VALUE('01_raw_data'!R837)&gt;0,VALUE('01_raw_data'!R837),"Check"),"Check")</f>
        <v>121000</v>
      </c>
      <c r="T834" s="19">
        <f>IFERROR(IF(VALUE('01_raw_data'!S837)&gt;0, VALUE('01_raw_data'!S837), "Check"), "Check")</f>
        <v>6000</v>
      </c>
      <c r="U834">
        <f>IFERROR(VLOOKUP(UPPER(TRIM('01_raw_data'!T837)),'07_performance_master'!$A$5:$B$14,2,FALSE),"Check")</f>
        <v>3</v>
      </c>
      <c r="V834">
        <f>IFERROR(IF(VALUE('01_raw_data'!U837)&gt;0,VALUE('01_raw_data'!U837),"Check"),"Check")</f>
        <v>27</v>
      </c>
      <c r="W834">
        <f>IFERROR(IF(VALUE('01_raw_data'!V837)&gt;=0, VALUE('01_raw_data'!V837), "Check"), "Check")</f>
        <v>22</v>
      </c>
      <c r="X834">
        <f>IFERROR(IF(VALUE('01_raw_data'!W837)&gt;=0, VALUE('01_raw_data'!W837),"Check"), "Check")</f>
        <v>7</v>
      </c>
      <c r="Y834">
        <f>IFERROR(IF(AND(VALUE('01_raw_data'!X837)&gt;=0, VALUE('01_raw_data'!X837)&lt;=100), VALUE('01_raw_data'!X837), "Check"), "Check")</f>
        <v>55</v>
      </c>
      <c r="Z834" t="str">
        <f>IFERROR(IF(OR(UPPER(TRIM('01_raw_data'!Y837))="YES", UPPER(TRIM('01_raw_data'!Y837))="PROMOTED"),"Promoted", IF(OR(UPPER(TRIM('01_raw_data'!Y837))="NO",UPPER(TRIM('01_raw_data'!Y837))="NOT PROMOTED"), "Not Promoted", "Check")),"Check")</f>
        <v>Not Promoted</v>
      </c>
      <c r="AA834" t="str">
        <f>IFERROR(PROPER(TRIM('01_raw_data'!Z837)), "")</f>
        <v>Bachelor'S</v>
      </c>
      <c r="AB834" t="str">
        <f>IFERROR(PROPER(TRIM('01_raw_data'!AA837)),"")</f>
        <v>University Hiring</v>
      </c>
      <c r="AC834" t="str">
        <f>IFERROR(IF(UPPER(TRIM('01_raw_data'!AB837))="HYBRID","Hybrid",IF(OR(UPPER(TRIM('01_raw_data'!AB837))="REMOTE",UPPER(TRIM('01_raw_data'!AB837))="WFH",UPPER(TRIM('01_raw_data'!AB837))="WORK FROM HOME"),"Remote",IF(OR(UPPER(TRIM('01_raw_data'!AB837))="ONSITE",UPPER(TRIM('01_raw_data'!AB837))="ON-SITE",UPPER(TRIM('01_raw_data'!AB837))="OFFICE"),"Office"))),"Check")</f>
        <v>Office</v>
      </c>
      <c r="AD834" t="str">
        <f>IFERROR(VLOOKUP(UPPER(TRIM('01_raw_data'!AC837)),'09_cost_center'!$A$5:$E$19,1,FALSE), "Check")</f>
        <v>EU-CC104</v>
      </c>
      <c r="AE834" t="str">
        <f>IFERROR(IF(OR(UPPER(TRIM('01_raw_data'!AD837))="CONTRACT", UPPER(TRIM('01_raw_data'!AD837))="CONTRACTOR"), "Contract", IF(OR(PROPER(TRIM('01_raw_data'!AD837))="FTE", UPPER(TRIM('01_raw_data'!AD837))="FULL TIME", UPPER(TRIM('01_raw_data'!AD837))="FULL-TIME"), "Full Time", IF(OR(UPPER(TRIM('01_raw_data'!AD837))="INTERN", UPPER(TRIM('01_raw_data'!AD837))="INTERNSHIP"), "Intern", IF(OR(UPPER(TRIM('01_raw_data'!AD837))="PART TIME", UPPER(TRIM('01_raw_data'!AD837))="PART-TIME"), "Part Time")))), "Check")</f>
        <v>Full Time</v>
      </c>
      <c r="AF834">
        <f>IFERROR(IF(AND(VALUE('01_raw_data'!AE837)&gt;=0,VALUE('01_raw_data'!AE837)&lt;=100), VALUE('01_raw_data'!AE837), "Check"), "Check")</f>
        <v>59.5</v>
      </c>
    </row>
    <row r="835" spans="1:32" x14ac:dyDescent="0.2">
      <c r="A835" t="str">
        <f>"E"&amp;TEXT(VALUE(SUBSTITUTE(UPPER(TRIM('01_raw_data'!A838)),"E","")),"0000")</f>
        <v>E0834</v>
      </c>
      <c r="B835" t="str">
        <f>IF('01_raw_data'!B838="", "", PROPER(TRIM('01_raw_data'!B838)))</f>
        <v>Javier Ricci</v>
      </c>
      <c r="C835" t="str">
        <f>_xlfn.XLOOKUP(PROPER(TRIM('01_raw_data'!C838)),'03_lookups'!$A$4:$A$9,'03_lookups'!$B$4:$B$9,"Needs Review")</f>
        <v>Male</v>
      </c>
      <c r="D835">
        <f>VALUE('01_raw_data'!D838)</f>
        <v>38</v>
      </c>
      <c r="E835" s="17">
        <f>IF(OR('01_raw_data'!E838="", LOWER(TRIM('01_raw_data'!E838))="not available"), "Missing", '01_raw_data'!E838)</f>
        <v>32260</v>
      </c>
      <c r="F835" t="str">
        <f t="shared" ref="F835:F898" si="13">IF(OR(E835="",LOWER(TRIM(E835))="not available"),"Missing",IF(ISNUMBER(E835),"Valid","Needs Review"))</f>
        <v>Valid</v>
      </c>
      <c r="G835" t="str">
        <f>_xlfn.XLOOKUP(UPPER(TRIM('01_raw_data'!F838)),'04_departments'!A838:A893,'04_departments'!C838:C893,"Needs Review")</f>
        <v>Needs Review</v>
      </c>
      <c r="H835" t="str">
        <f>_xlfn.XLOOKUP('01_clean_data'!G835, '04_departments'!$C$5:$C$60,'04_departments'!$D$5:$D$60,"Needs Review")</f>
        <v>Needs Review</v>
      </c>
      <c r="I835" t="str">
        <f>PROPER(TRIM('01_raw_data'!H838))</f>
        <v>Product Analyst</v>
      </c>
      <c r="J835" t="str">
        <f>IFERROR(UPPER('01_raw_data'!I838), "")</f>
        <v>L1</v>
      </c>
      <c r="K835" t="str">
        <f>IFERROR(UPPER('01_raw_data'!J838), "")</f>
        <v>M021</v>
      </c>
      <c r="L835" t="str">
        <f>IFERROR(VLOOKUP(K835,'05_manager_mapping'!$A$5:$B$64,2), "Missing")</f>
        <v>Alejandro Schmidt</v>
      </c>
      <c r="M835" t="str">
        <f>IFERROR(_xlfn.XLOOKUP('01_raw_data'!L838,'06_location_master'!$B$5:$B$60,'06_location_master'!$C$5:$C$60), "Missing Location")</f>
        <v>Missing Location</v>
      </c>
      <c r="N835" t="str">
        <f>IFERROR(_xlfn.XLOOKUP(M835,'06_location_master'!$C$5:$C$60,'06_location_master'!$D$5:$D$60), "Missing Country")</f>
        <v>Missing Country</v>
      </c>
      <c r="O835" t="str">
        <f>IFERROR(_xlfn.XLOOKUP(M835,'06_location_master'!$C$5:$C$60,'06_location_master'!$E$5:$E$60), "Missing State")</f>
        <v>Missing State</v>
      </c>
      <c r="P835" s="17">
        <f>IFERROR(--'01_raw_data'!O838,"Missing Date")</f>
        <v>44101</v>
      </c>
      <c r="Q835" s="17" t="str">
        <f>IF(TRIM('01_raw_data'!P838)="","", IFERROR('01_raw_data'!P838, "check"))</f>
        <v/>
      </c>
      <c r="R835" t="str">
        <f>IFERROR(IF(OR(UPPER(TRIM('01_raw_data'!Q838))="A",UPPER(TRIM('01_raw_data'!Q838)="ACTVE"),UPPER(TRIM('01_raw_data'!Q838))="ACTIVE"), "Active", IF(OR(UPPER(TRIM('01_raw_data'!Q838)="INACTIVE"),UPPER(TRIM('01_raw_data'!Q838))="INACTVE"),"Inactive",IF(OR(UPPER(TRIM('01_raw_data'!Q838))="EXITED"), "Exited", IF(OR(UPPER(TRIM('01_raw_data'!Q838))="TERMINATED"), "Terminated", IF(OR(UPPER(TRIM('01_raw_data'!Q838))="LEFT"),"Left",IF(OR(UPPER(TRIM('01_raw_data'!Q838))="RESIGNED"),"Resigned")))))),"Check")</f>
        <v>Active</v>
      </c>
      <c r="S835" s="19">
        <f>IFERROR(IF(VALUE('01_raw_data'!R838)&gt;0,VALUE('01_raw_data'!R838),"Check"),"Check")</f>
        <v>28000</v>
      </c>
      <c r="T835" s="19" t="str">
        <f>IFERROR(IF(VALUE('01_raw_data'!S838)&gt;0, VALUE('01_raw_data'!S838), "Check"), "Check")</f>
        <v>Check</v>
      </c>
      <c r="U835">
        <f>IFERROR(VLOOKUP(UPPER(TRIM('01_raw_data'!T838)),'07_performance_master'!$A$5:$B$14,2,FALSE),"Check")</f>
        <v>1</v>
      </c>
      <c r="V835">
        <f>IFERROR(IF(VALUE('01_raw_data'!U838)&gt;0,VALUE('01_raw_data'!U838),"Check"),"Check")</f>
        <v>12</v>
      </c>
      <c r="W835">
        <f>IFERROR(IF(VALUE('01_raw_data'!V838)&gt;=0, VALUE('01_raw_data'!V838), "Check"), "Check")</f>
        <v>13</v>
      </c>
      <c r="X835">
        <f>IFERROR(IF(VALUE('01_raw_data'!W838)&gt;=0, VALUE('01_raw_data'!W838),"Check"), "Check")</f>
        <v>2</v>
      </c>
      <c r="Y835">
        <f>IFERROR(IF(AND(VALUE('01_raw_data'!X838)&gt;=0, VALUE('01_raw_data'!X838)&lt;=100), VALUE('01_raw_data'!X838), "Check"), "Check")</f>
        <v>70</v>
      </c>
      <c r="Z835" t="str">
        <f>IFERROR(IF(OR(UPPER(TRIM('01_raw_data'!Y838))="YES", UPPER(TRIM('01_raw_data'!Y838))="PROMOTED"),"Promoted", IF(OR(UPPER(TRIM('01_raw_data'!Y838))="NO",UPPER(TRIM('01_raw_data'!Y838))="NOT PROMOTED"), "Not Promoted", "Check")),"Check")</f>
        <v>Not Promoted</v>
      </c>
      <c r="AA835" t="str">
        <f>IFERROR(PROPER(TRIM('01_raw_data'!Z838)), "")</f>
        <v>Mba</v>
      </c>
      <c r="AB835" t="str">
        <f>IFERROR(PROPER(TRIM('01_raw_data'!AA838)),"")</f>
        <v>Internal Transfer</v>
      </c>
      <c r="AC835" t="str">
        <f>IFERROR(IF(UPPER(TRIM('01_raw_data'!AB838))="HYBRID","Hybrid",IF(OR(UPPER(TRIM('01_raw_data'!AB838))="REMOTE",UPPER(TRIM('01_raw_data'!AB838))="WFH",UPPER(TRIM('01_raw_data'!AB838))="WORK FROM HOME"),"Remote",IF(OR(UPPER(TRIM('01_raw_data'!AB838))="ONSITE",UPPER(TRIM('01_raw_data'!AB838))="ON-SITE",UPPER(TRIM('01_raw_data'!AB838))="OFFICE"),"Office"))),"Check")</f>
        <v>Office</v>
      </c>
      <c r="AD835" t="str">
        <f>IFERROR(VLOOKUP(UPPER(TRIM('01_raw_data'!AC838)),'09_cost_center'!$A$5:$E$19,1,FALSE), "Check")</f>
        <v>EU-CC102</v>
      </c>
      <c r="AE835" t="str">
        <f>IFERROR(IF(OR(UPPER(TRIM('01_raw_data'!AD838))="CONTRACT", UPPER(TRIM('01_raw_data'!AD838))="CONTRACTOR"), "Contract", IF(OR(PROPER(TRIM('01_raw_data'!AD838))="FTE", UPPER(TRIM('01_raw_data'!AD838))="FULL TIME", UPPER(TRIM('01_raw_data'!AD838))="FULL-TIME"), "Full Time", IF(OR(UPPER(TRIM('01_raw_data'!AD838))="INTERN", UPPER(TRIM('01_raw_data'!AD838))="INTERNSHIP"), "Intern", IF(OR(UPPER(TRIM('01_raw_data'!AD838))="PART TIME", UPPER(TRIM('01_raw_data'!AD838))="PART-TIME"), "Part Time")))), "Check")</f>
        <v>Contract</v>
      </c>
      <c r="AF835">
        <f>IFERROR(IF(AND(VALUE('01_raw_data'!AE838)&gt;=0,VALUE('01_raw_data'!AE838)&lt;=100), VALUE('01_raw_data'!AE838), "Check"), "Check")</f>
        <v>45.5</v>
      </c>
    </row>
    <row r="836" spans="1:32" x14ac:dyDescent="0.2">
      <c r="A836" t="str">
        <f>"E"&amp;TEXT(VALUE(SUBSTITUTE(UPPER(TRIM('01_raw_data'!A839)),"E","")),"0000")</f>
        <v>E0835</v>
      </c>
      <c r="B836" t="str">
        <f>IF('01_raw_data'!B839="", "", PROPER(TRIM('01_raw_data'!B839)))</f>
        <v>Sarah Muller</v>
      </c>
      <c r="C836" t="str">
        <f>_xlfn.XLOOKUP(PROPER(TRIM('01_raw_data'!C839)),'03_lookups'!$A$4:$A$9,'03_lookups'!$B$4:$B$9,"Needs Review")</f>
        <v>Female</v>
      </c>
      <c r="D836">
        <f>VALUE('01_raw_data'!D839)</f>
        <v>44</v>
      </c>
      <c r="E836" s="17">
        <f>IF(OR('01_raw_data'!E839="", LOWER(TRIM('01_raw_data'!E839))="not available"), "Missing", '01_raw_data'!E839)</f>
        <v>29886</v>
      </c>
      <c r="F836" t="str">
        <f t="shared" si="13"/>
        <v>Valid</v>
      </c>
      <c r="G836" t="str">
        <f>_xlfn.XLOOKUP(UPPER(TRIM('01_raw_data'!F839)),'04_departments'!A839:A894,'04_departments'!C839:C894,"Needs Review")</f>
        <v>Needs Review</v>
      </c>
      <c r="H836" t="str">
        <f>_xlfn.XLOOKUP('01_clean_data'!G836, '04_departments'!$C$5:$C$60,'04_departments'!$D$5:$D$60,"Needs Review")</f>
        <v>Needs Review</v>
      </c>
      <c r="I836" t="str">
        <f>PROPER(TRIM('01_raw_data'!H839))</f>
        <v>Client Success Associate</v>
      </c>
      <c r="J836" t="str">
        <f>IFERROR(UPPER('01_raw_data'!I839), "")</f>
        <v>L1</v>
      </c>
      <c r="K836" t="str">
        <f>IFERROR(UPPER('01_raw_data'!J839), "")</f>
        <v>M019</v>
      </c>
      <c r="L836" t="str">
        <f>IFERROR(VLOOKUP(K836,'05_manager_mapping'!$A$5:$B$64,2), "Missing")</f>
        <v>Axel Martin</v>
      </c>
      <c r="M836" t="str">
        <f>IFERROR(_xlfn.XLOOKUP('01_raw_data'!L839,'06_location_master'!$B$5:$B$60,'06_location_master'!$C$5:$C$60), "Missing Location")</f>
        <v>London</v>
      </c>
      <c r="N836" t="str">
        <f>IFERROR(_xlfn.XLOOKUP(M836,'06_location_master'!$C$5:$C$60,'06_location_master'!$D$5:$D$60), "Missing Country")</f>
        <v>United Kingdom</v>
      </c>
      <c r="O836" t="str">
        <f>IFERROR(_xlfn.XLOOKUP(M836,'06_location_master'!$C$5:$C$60,'06_location_master'!$E$5:$E$60), "Missing State")</f>
        <v>England</v>
      </c>
      <c r="P836" s="17">
        <f>IFERROR(--'01_raw_data'!O839,"Missing Date")</f>
        <v>45161</v>
      </c>
      <c r="Q836" s="17" t="str">
        <f>IF(TRIM('01_raw_data'!P839)="","", IFERROR('01_raw_data'!P839, "check"))</f>
        <v/>
      </c>
      <c r="R836" t="str">
        <f>IFERROR(IF(OR(UPPER(TRIM('01_raw_data'!Q839))="A",UPPER(TRIM('01_raw_data'!Q839)="ACTVE"),UPPER(TRIM('01_raw_data'!Q839))="ACTIVE"), "Active", IF(OR(UPPER(TRIM('01_raw_data'!Q839)="INACTIVE"),UPPER(TRIM('01_raw_data'!Q839))="INACTVE"),"Inactive",IF(OR(UPPER(TRIM('01_raw_data'!Q839))="EXITED"), "Exited", IF(OR(UPPER(TRIM('01_raw_data'!Q839))="TERMINATED"), "Terminated", IF(OR(UPPER(TRIM('01_raw_data'!Q839))="LEFT"),"Left",IF(OR(UPPER(TRIM('01_raw_data'!Q839))="RESIGNED"),"Resigned")))))),"Check")</f>
        <v>Active</v>
      </c>
      <c r="S836" s="19">
        <f>IFERROR(IF(VALUE('01_raw_data'!R839)&gt;0,VALUE('01_raw_data'!R839),"Check"),"Check")</f>
        <v>47000</v>
      </c>
      <c r="T836" s="19">
        <f>IFERROR(IF(VALUE('01_raw_data'!S839)&gt;0, VALUE('01_raw_data'!S839), "Check"), "Check")</f>
        <v>900</v>
      </c>
      <c r="U836">
        <f>IFERROR(VLOOKUP(UPPER(TRIM('01_raw_data'!T839)),'07_performance_master'!$A$5:$B$14,2,FALSE),"Check")</f>
        <v>2</v>
      </c>
      <c r="V836">
        <f>IFERROR(IF(VALUE('01_raw_data'!U839)&gt;0,VALUE('01_raw_data'!U839),"Check"),"Check")</f>
        <v>26</v>
      </c>
      <c r="W836">
        <f>IFERROR(IF(VALUE('01_raw_data'!V839)&gt;=0, VALUE('01_raw_data'!V839), "Check"), "Check")</f>
        <v>20</v>
      </c>
      <c r="X836">
        <f>IFERROR(IF(VALUE('01_raw_data'!W839)&gt;=0, VALUE('01_raw_data'!W839),"Check"), "Check")</f>
        <v>18</v>
      </c>
      <c r="Y836">
        <f>IFERROR(IF(AND(VALUE('01_raw_data'!X839)&gt;=0, VALUE('01_raw_data'!X839)&lt;=100), VALUE('01_raw_data'!X839), "Check"), "Check")</f>
        <v>57</v>
      </c>
      <c r="Z836" t="str">
        <f>IFERROR(IF(OR(UPPER(TRIM('01_raw_data'!Y839))="YES", UPPER(TRIM('01_raw_data'!Y839))="PROMOTED"),"Promoted", IF(OR(UPPER(TRIM('01_raw_data'!Y839))="NO",UPPER(TRIM('01_raw_data'!Y839))="NOT PROMOTED"), "Not Promoted", "Check")),"Check")</f>
        <v>Not Promoted</v>
      </c>
      <c r="AA836" t="str">
        <f>IFERROR(PROPER(TRIM('01_raw_data'!Z839)), "")</f>
        <v>Bachelor'S</v>
      </c>
      <c r="AB836" t="str">
        <f>IFERROR(PROPER(TRIM('01_raw_data'!AA839)),"")</f>
        <v>Employee Referral</v>
      </c>
      <c r="AC836" t="str">
        <f>IFERROR(IF(UPPER(TRIM('01_raw_data'!AB839))="HYBRID","Hybrid",IF(OR(UPPER(TRIM('01_raw_data'!AB839))="REMOTE",UPPER(TRIM('01_raw_data'!AB839))="WFH",UPPER(TRIM('01_raw_data'!AB839))="WORK FROM HOME"),"Remote",IF(OR(UPPER(TRIM('01_raw_data'!AB839))="ONSITE",UPPER(TRIM('01_raw_data'!AB839))="ON-SITE",UPPER(TRIM('01_raw_data'!AB839))="OFFICE"),"Office"))),"Check")</f>
        <v>Office</v>
      </c>
      <c r="AD836" t="str">
        <f>IFERROR(VLOOKUP(UPPER(TRIM('01_raw_data'!AC839)),'09_cost_center'!$A$5:$E$19,1,FALSE), "Check")</f>
        <v>EU-CC202</v>
      </c>
      <c r="AE836" t="str">
        <f>IFERROR(IF(OR(UPPER(TRIM('01_raw_data'!AD839))="CONTRACT", UPPER(TRIM('01_raw_data'!AD839))="CONTRACTOR"), "Contract", IF(OR(PROPER(TRIM('01_raw_data'!AD839))="FTE", UPPER(TRIM('01_raw_data'!AD839))="FULL TIME", UPPER(TRIM('01_raw_data'!AD839))="FULL-TIME"), "Full Time", IF(OR(UPPER(TRIM('01_raw_data'!AD839))="INTERN", UPPER(TRIM('01_raw_data'!AD839))="INTERNSHIP"), "Intern", IF(OR(UPPER(TRIM('01_raw_data'!AD839))="PART TIME", UPPER(TRIM('01_raw_data'!AD839))="PART-TIME"), "Part Time")))), "Check")</f>
        <v>Full Time</v>
      </c>
      <c r="AF836">
        <f>IFERROR(IF(AND(VALUE('01_raw_data'!AE839)&gt;=0,VALUE('01_raw_data'!AE839)&lt;=100), VALUE('01_raw_data'!AE839), "Check"), "Check")</f>
        <v>45.5</v>
      </c>
    </row>
    <row r="837" spans="1:32" x14ac:dyDescent="0.2">
      <c r="A837" t="str">
        <f>"E"&amp;TEXT(VALUE(SUBSTITUTE(UPPER(TRIM('01_raw_data'!A840)),"E","")),"0000")</f>
        <v>E0836</v>
      </c>
      <c r="B837" t="str">
        <f>IF('01_raw_data'!B840="", "", PROPER(TRIM('01_raw_data'!B840)))</f>
        <v>Freja Mulder</v>
      </c>
      <c r="C837" t="str">
        <f>_xlfn.XLOOKUP(PROPER(TRIM('01_raw_data'!C840)),'03_lookups'!$A$4:$A$9,'03_lookups'!$B$4:$B$9,"Needs Review")</f>
        <v>Male</v>
      </c>
      <c r="D837">
        <f>VALUE('01_raw_data'!D840)</f>
        <v>31</v>
      </c>
      <c r="E837" s="17" t="str">
        <f>IF(OR('01_raw_data'!E840="", LOWER(TRIM('01_raw_data'!E840))="not available"), "Missing", '01_raw_data'!E840)</f>
        <v>1995/04/02</v>
      </c>
      <c r="F837" t="str">
        <f t="shared" si="13"/>
        <v>Needs Review</v>
      </c>
      <c r="G837" t="str">
        <f>_xlfn.XLOOKUP(UPPER(TRIM('01_raw_data'!F840)),'04_departments'!A840:A895,'04_departments'!C840:C895,"Needs Review")</f>
        <v>Needs Review</v>
      </c>
      <c r="H837" t="str">
        <f>_xlfn.XLOOKUP('01_clean_data'!G837, '04_departments'!$C$5:$C$60,'04_departments'!$D$5:$D$60,"Needs Review")</f>
        <v>Needs Review</v>
      </c>
      <c r="I837" t="str">
        <f>PROPER(TRIM('01_raw_data'!H840))</f>
        <v>Workplace Technology Specialist</v>
      </c>
      <c r="J837" t="str">
        <f>IFERROR(UPPER('01_raw_data'!I840), "")</f>
        <v>L3</v>
      </c>
      <c r="K837" t="str">
        <f>IFERROR(UPPER('01_raw_data'!J840), "")</f>
        <v>M009</v>
      </c>
      <c r="L837" t="str">
        <f>IFERROR(VLOOKUP(K837,'05_manager_mapping'!$A$5:$B$64,2), "Missing")</f>
        <v>Maja Nilsson</v>
      </c>
      <c r="M837" t="str">
        <f>IFERROR(_xlfn.XLOOKUP('01_raw_data'!L840,'06_location_master'!$B$5:$B$60,'06_location_master'!$C$5:$C$60), "Missing Location")</f>
        <v>Madrid</v>
      </c>
      <c r="N837" t="str">
        <f>IFERROR(_xlfn.XLOOKUP(M837,'06_location_master'!$C$5:$C$60,'06_location_master'!$D$5:$D$60), "Missing Country")</f>
        <v>Spain</v>
      </c>
      <c r="O837" t="str">
        <f>IFERROR(_xlfn.XLOOKUP(M837,'06_location_master'!$C$5:$C$60,'06_location_master'!$E$5:$E$60), "Missing State")</f>
        <v>Community of Madrid</v>
      </c>
      <c r="P837" s="17">
        <f>IFERROR(--'01_raw_data'!O840,"Missing Date")</f>
        <v>45509</v>
      </c>
      <c r="Q837" s="17" t="str">
        <f>IF(TRIM('01_raw_data'!P840)="","", IFERROR('01_raw_data'!P840, "check"))</f>
        <v/>
      </c>
      <c r="R837" t="str">
        <f>IFERROR(IF(OR(UPPER(TRIM('01_raw_data'!Q840))="A",UPPER(TRIM('01_raw_data'!Q840)="ACTVE"),UPPER(TRIM('01_raw_data'!Q840))="ACTIVE"), "Active", IF(OR(UPPER(TRIM('01_raw_data'!Q840)="INACTIVE"),UPPER(TRIM('01_raw_data'!Q840))="INACTVE"),"Inactive",IF(OR(UPPER(TRIM('01_raw_data'!Q840))="EXITED"), "Exited", IF(OR(UPPER(TRIM('01_raw_data'!Q840))="TERMINATED"), "Terminated", IF(OR(UPPER(TRIM('01_raw_data'!Q840))="LEFT"),"Left",IF(OR(UPPER(TRIM('01_raw_data'!Q840))="RESIGNED"),"Resigned")))))),"Check")</f>
        <v>Active</v>
      </c>
      <c r="S837" s="19">
        <f>IFERROR(IF(VALUE('01_raw_data'!R840)&gt;0,VALUE('01_raw_data'!R840),"Check"),"Check")</f>
        <v>78000</v>
      </c>
      <c r="T837" s="19">
        <f>IFERROR(IF(VALUE('01_raw_data'!S840)&gt;0, VALUE('01_raw_data'!S840), "Check"), "Check")</f>
        <v>7000</v>
      </c>
      <c r="U837" t="str">
        <f>IFERROR(VLOOKUP(UPPER(TRIM('01_raw_data'!T840)),'07_performance_master'!$A$5:$B$14,2,FALSE),"Check")</f>
        <v>Check</v>
      </c>
      <c r="V837">
        <f>IFERROR(IF(VALUE('01_raw_data'!U840)&gt;0,VALUE('01_raw_data'!U840),"Check"),"Check")</f>
        <v>16</v>
      </c>
      <c r="W837">
        <f>IFERROR(IF(VALUE('01_raw_data'!V840)&gt;=0, VALUE('01_raw_data'!V840), "Check"), "Check")</f>
        <v>12</v>
      </c>
      <c r="X837">
        <f>IFERROR(IF(VALUE('01_raw_data'!W840)&gt;=0, VALUE('01_raw_data'!W840),"Check"), "Check")</f>
        <v>13</v>
      </c>
      <c r="Y837">
        <f>IFERROR(IF(AND(VALUE('01_raw_data'!X840)&gt;=0, VALUE('01_raw_data'!X840)&lt;=100), VALUE('01_raw_data'!X840), "Check"), "Check")</f>
        <v>74</v>
      </c>
      <c r="Z837" t="str">
        <f>IFERROR(IF(OR(UPPER(TRIM('01_raw_data'!Y840))="YES", UPPER(TRIM('01_raw_data'!Y840))="PROMOTED"),"Promoted", IF(OR(UPPER(TRIM('01_raw_data'!Y840))="NO",UPPER(TRIM('01_raw_data'!Y840))="NOT PROMOTED"), "Not Promoted", "Check")),"Check")</f>
        <v>Not Promoted</v>
      </c>
      <c r="AA837" t="str">
        <f>IFERROR(PROPER(TRIM('01_raw_data'!Z840)), "")</f>
        <v>Bachelor'S</v>
      </c>
      <c r="AB837" t="str">
        <f>IFERROR(PROPER(TRIM('01_raw_data'!AA840)),"")</f>
        <v>Indeed</v>
      </c>
      <c r="AC837" t="str">
        <f>IFERROR(IF(UPPER(TRIM('01_raw_data'!AB840))="HYBRID","Hybrid",IF(OR(UPPER(TRIM('01_raw_data'!AB840))="REMOTE",UPPER(TRIM('01_raw_data'!AB840))="WFH",UPPER(TRIM('01_raw_data'!AB840))="WORK FROM HOME"),"Remote",IF(OR(UPPER(TRIM('01_raw_data'!AB840))="ONSITE",UPPER(TRIM('01_raw_data'!AB840))="ON-SITE",UPPER(TRIM('01_raw_data'!AB840))="OFFICE"),"Office"))),"Check")</f>
        <v>Office</v>
      </c>
      <c r="AD837" t="str">
        <f>IFERROR(VLOOKUP(UPPER(TRIM('01_raw_data'!AC840)),'09_cost_center'!$A$5:$E$19,1,FALSE), "Check")</f>
        <v>EU-CC104</v>
      </c>
      <c r="AE837" t="str">
        <f>IFERROR(IF(OR(UPPER(TRIM('01_raw_data'!AD840))="CONTRACT", UPPER(TRIM('01_raw_data'!AD840))="CONTRACTOR"), "Contract", IF(OR(PROPER(TRIM('01_raw_data'!AD840))="FTE", UPPER(TRIM('01_raw_data'!AD840))="FULL TIME", UPPER(TRIM('01_raw_data'!AD840))="FULL-TIME"), "Full Time", IF(OR(UPPER(TRIM('01_raw_data'!AD840))="INTERN", UPPER(TRIM('01_raw_data'!AD840))="INTERNSHIP"), "Intern", IF(OR(UPPER(TRIM('01_raw_data'!AD840))="PART TIME", UPPER(TRIM('01_raw_data'!AD840))="PART-TIME"), "Part Time")))), "Check")</f>
        <v>Full Time</v>
      </c>
      <c r="AF837">
        <f>IFERROR(IF(AND(VALUE('01_raw_data'!AE840)&gt;=0,VALUE('01_raw_data'!AE840)&lt;=100), VALUE('01_raw_data'!AE840), "Check"), "Check")</f>
        <v>69.400000000000006</v>
      </c>
    </row>
    <row r="838" spans="1:32" x14ac:dyDescent="0.2">
      <c r="A838" t="str">
        <f>"E"&amp;TEXT(VALUE(SUBSTITUTE(UPPER(TRIM('01_raw_data'!A841)),"E","")),"0000")</f>
        <v>E0837</v>
      </c>
      <c r="B838" t="str">
        <f>IF('01_raw_data'!B841="", "", PROPER(TRIM('01_raw_data'!B841)))</f>
        <v>Ines Dubois</v>
      </c>
      <c r="C838" t="str">
        <f>_xlfn.XLOOKUP(PROPER(TRIM('01_raw_data'!C841)),'03_lookups'!$A$4:$A$9,'03_lookups'!$B$4:$B$9,"Needs Review")</f>
        <v>Male</v>
      </c>
      <c r="D838">
        <f>VALUE('01_raw_data'!D841)</f>
        <v>28</v>
      </c>
      <c r="E838" s="17">
        <f>IF(OR('01_raw_data'!E841="", LOWER(TRIM('01_raw_data'!E841))="not available"), "Missing", '01_raw_data'!E841)</f>
        <v>35687</v>
      </c>
      <c r="F838" t="str">
        <f t="shared" si="13"/>
        <v>Valid</v>
      </c>
      <c r="G838" t="str">
        <f>_xlfn.XLOOKUP(UPPER(TRIM('01_raw_data'!F841)),'04_departments'!A841:A896,'04_departments'!C841:C896,"Needs Review")</f>
        <v>Needs Review</v>
      </c>
      <c r="H838" t="str">
        <f>_xlfn.XLOOKUP('01_clean_data'!G838, '04_departments'!$C$5:$C$60,'04_departments'!$D$5:$D$60,"Needs Review")</f>
        <v>Needs Review</v>
      </c>
      <c r="I838" t="str">
        <f>PROPER(TRIM('01_raw_data'!H841))</f>
        <v>Operations Manager</v>
      </c>
      <c r="J838" t="str">
        <f>IFERROR(UPPER('01_raw_data'!I841), "")</f>
        <v>L1</v>
      </c>
      <c r="K838" t="str">
        <f>IFERROR(UPPER('01_raw_data'!J841), "")</f>
        <v>M017</v>
      </c>
      <c r="L838" t="str">
        <f>IFERROR(VLOOKUP(K838,'05_manager_mapping'!$A$5:$B$64,2), "Missing")</f>
        <v>Ines Karlsson</v>
      </c>
      <c r="M838" t="str">
        <f>IFERROR(_xlfn.XLOOKUP('01_raw_data'!L841,'06_location_master'!$B$5:$B$60,'06_location_master'!$C$5:$C$60), "Missing Location")</f>
        <v>Paris</v>
      </c>
      <c r="N838" t="str">
        <f>IFERROR(_xlfn.XLOOKUP(M838,'06_location_master'!$C$5:$C$60,'06_location_master'!$D$5:$D$60), "Missing Country")</f>
        <v>France</v>
      </c>
      <c r="O838" t="str">
        <f>IFERROR(_xlfn.XLOOKUP(M838,'06_location_master'!$C$5:$C$60,'06_location_master'!$E$5:$E$60), "Missing State")</f>
        <v>Ile-de-France</v>
      </c>
      <c r="P838" s="17">
        <f>IFERROR(--'01_raw_data'!O841,"Missing Date")</f>
        <v>44543</v>
      </c>
      <c r="Q838" s="17" t="str">
        <f>IF(TRIM('01_raw_data'!P841)="","", IFERROR('01_raw_data'!P841, "check"))</f>
        <v/>
      </c>
      <c r="R838" t="str">
        <f>IFERROR(IF(OR(UPPER(TRIM('01_raw_data'!Q841))="A",UPPER(TRIM('01_raw_data'!Q841)="ACTVE"),UPPER(TRIM('01_raw_data'!Q841))="ACTIVE"), "Active", IF(OR(UPPER(TRIM('01_raw_data'!Q841)="INACTIVE"),UPPER(TRIM('01_raw_data'!Q841))="INACTVE"),"Inactive",IF(OR(UPPER(TRIM('01_raw_data'!Q841))="EXITED"), "Exited", IF(OR(UPPER(TRIM('01_raw_data'!Q841))="TERMINATED"), "Terminated", IF(OR(UPPER(TRIM('01_raw_data'!Q841))="LEFT"),"Left",IF(OR(UPPER(TRIM('01_raw_data'!Q841))="RESIGNED"),"Resigned")))))),"Check")</f>
        <v>Active</v>
      </c>
      <c r="S838" s="19">
        <f>IFERROR(IF(VALUE('01_raw_data'!R841)&gt;0,VALUE('01_raw_data'!R841),"Check"),"Check")</f>
        <v>43000</v>
      </c>
      <c r="T838" s="19">
        <f>IFERROR(IF(VALUE('01_raw_data'!S841)&gt;0, VALUE('01_raw_data'!S841), "Check"), "Check")</f>
        <v>900</v>
      </c>
      <c r="U838">
        <f>IFERROR(VLOOKUP(UPPER(TRIM('01_raw_data'!T841)),'07_performance_master'!$A$5:$B$14,2,FALSE),"Check")</f>
        <v>2</v>
      </c>
      <c r="V838">
        <f>IFERROR(IF(VALUE('01_raw_data'!U841)&gt;0,VALUE('01_raw_data'!U841),"Check"),"Check")</f>
        <v>9</v>
      </c>
      <c r="W838">
        <f>IFERROR(IF(VALUE('01_raw_data'!V841)&gt;=0, VALUE('01_raw_data'!V841), "Check"), "Check")</f>
        <v>21</v>
      </c>
      <c r="X838">
        <f>IFERROR(IF(VALUE('01_raw_data'!W841)&gt;=0, VALUE('01_raw_data'!W841),"Check"), "Check")</f>
        <v>22</v>
      </c>
      <c r="Y838">
        <f>IFERROR(IF(AND(VALUE('01_raw_data'!X841)&gt;=0, VALUE('01_raw_data'!X841)&lt;=100), VALUE('01_raw_data'!X841), "Check"), "Check")</f>
        <v>81</v>
      </c>
      <c r="Z838" t="str">
        <f>IFERROR(IF(OR(UPPER(TRIM('01_raw_data'!Y841))="YES", UPPER(TRIM('01_raw_data'!Y841))="PROMOTED"),"Promoted", IF(OR(UPPER(TRIM('01_raw_data'!Y841))="NO",UPPER(TRIM('01_raw_data'!Y841))="NOT PROMOTED"), "Not Promoted", "Check")),"Check")</f>
        <v>Not Promoted</v>
      </c>
      <c r="AA838" t="str">
        <f>IFERROR(PROPER(TRIM('01_raw_data'!Z841)), "")</f>
        <v>Bachelor'S</v>
      </c>
      <c r="AB838" t="str">
        <f>IFERROR(PROPER(TRIM('01_raw_data'!AA841)),"")</f>
        <v>Linkedin</v>
      </c>
      <c r="AC838" t="str">
        <f>IFERROR(IF(UPPER(TRIM('01_raw_data'!AB841))="HYBRID","Hybrid",IF(OR(UPPER(TRIM('01_raw_data'!AB841))="REMOTE",UPPER(TRIM('01_raw_data'!AB841))="WFH",UPPER(TRIM('01_raw_data'!AB841))="WORK FROM HOME"),"Remote",IF(OR(UPPER(TRIM('01_raw_data'!AB841))="ONSITE",UPPER(TRIM('01_raw_data'!AB841))="ON-SITE",UPPER(TRIM('01_raw_data'!AB841))="OFFICE"),"Office"))),"Check")</f>
        <v>Office</v>
      </c>
      <c r="AD838" t="str">
        <f>IFERROR(VLOOKUP(UPPER(TRIM('01_raw_data'!AC841)),'09_cost_center'!$A$5:$E$19,1,FALSE), "Check")</f>
        <v>EU-CC401</v>
      </c>
      <c r="AE838" t="str">
        <f>IFERROR(IF(OR(UPPER(TRIM('01_raw_data'!AD841))="CONTRACT", UPPER(TRIM('01_raw_data'!AD841))="CONTRACTOR"), "Contract", IF(OR(PROPER(TRIM('01_raw_data'!AD841))="FTE", UPPER(TRIM('01_raw_data'!AD841))="FULL TIME", UPPER(TRIM('01_raw_data'!AD841))="FULL-TIME"), "Full Time", IF(OR(UPPER(TRIM('01_raw_data'!AD841))="INTERN", UPPER(TRIM('01_raw_data'!AD841))="INTERNSHIP"), "Intern", IF(OR(UPPER(TRIM('01_raw_data'!AD841))="PART TIME", UPPER(TRIM('01_raw_data'!AD841))="PART-TIME"), "Part Time")))), "Check")</f>
        <v>Full Time</v>
      </c>
      <c r="AF838">
        <f>IFERROR(IF(AND(VALUE('01_raw_data'!AE841)&gt;=0,VALUE('01_raw_data'!AE841)&lt;=100), VALUE('01_raw_data'!AE841), "Check"), "Check")</f>
        <v>48.6</v>
      </c>
    </row>
    <row r="839" spans="1:32" x14ac:dyDescent="0.2">
      <c r="A839" t="str">
        <f>"E"&amp;TEXT(VALUE(SUBSTITUTE(UPPER(TRIM('01_raw_data'!A842)),"E","")),"0000")</f>
        <v>E0838</v>
      </c>
      <c r="B839" t="str">
        <f>IF('01_raw_data'!B842="", "", PROPER(TRIM('01_raw_data'!B842)))</f>
        <v>Daan Rossi</v>
      </c>
      <c r="C839" t="str">
        <f>_xlfn.XLOOKUP(PROPER(TRIM('01_raw_data'!C842)),'03_lookups'!$A$4:$A$9,'03_lookups'!$B$4:$B$9,"Needs Review")</f>
        <v>Female</v>
      </c>
      <c r="D839">
        <f>VALUE('01_raw_data'!D842)</f>
        <v>48</v>
      </c>
      <c r="E839" s="17">
        <f>IF(OR('01_raw_data'!E842="", LOWER(TRIM('01_raw_data'!E842))="not available"), "Missing", '01_raw_data'!E842)</f>
        <v>28586</v>
      </c>
      <c r="F839" t="str">
        <f t="shared" si="13"/>
        <v>Valid</v>
      </c>
      <c r="G839" t="str">
        <f>_xlfn.XLOOKUP(UPPER(TRIM('01_raw_data'!F842)),'04_departments'!A842:A897,'04_departments'!C842:C897,"Needs Review")</f>
        <v>Needs Review</v>
      </c>
      <c r="H839" t="str">
        <f>_xlfn.XLOOKUP('01_clean_data'!G839, '04_departments'!$C$5:$C$60,'04_departments'!$D$5:$D$60,"Needs Review")</f>
        <v>Needs Review</v>
      </c>
      <c r="I839" t="str">
        <f>PROPER(TRIM('01_raw_data'!H842))</f>
        <v>Frontend Engineer</v>
      </c>
      <c r="J839" t="str">
        <f>IFERROR(UPPER('01_raw_data'!I842), "")</f>
        <v>L2</v>
      </c>
      <c r="K839" t="str">
        <f>IFERROR(UPPER('01_raw_data'!J842), "")</f>
        <v/>
      </c>
      <c r="L839" t="str">
        <f>IFERROR(VLOOKUP(K839,'05_manager_mapping'!$A$5:$B$64,2), "Missing")</f>
        <v>Missing</v>
      </c>
      <c r="M839" t="str">
        <f>IFERROR(_xlfn.XLOOKUP('01_raw_data'!L842,'06_location_master'!$B$5:$B$60,'06_location_master'!$C$5:$C$60), "Missing Location")</f>
        <v>Missing Location</v>
      </c>
      <c r="N839" t="str">
        <f>IFERROR(_xlfn.XLOOKUP(M839,'06_location_master'!$C$5:$C$60,'06_location_master'!$D$5:$D$60), "Missing Country")</f>
        <v>Missing Country</v>
      </c>
      <c r="O839" t="str">
        <f>IFERROR(_xlfn.XLOOKUP(M839,'06_location_master'!$C$5:$C$60,'06_location_master'!$E$5:$E$60), "Missing State")</f>
        <v>Missing State</v>
      </c>
      <c r="P839" s="17">
        <f>IFERROR(--'01_raw_data'!O842,"Missing Date")</f>
        <v>42232</v>
      </c>
      <c r="Q839" s="17" t="str">
        <f>IF(TRIM('01_raw_data'!P842)="","", IFERROR('01_raw_data'!P842, "check"))</f>
        <v/>
      </c>
      <c r="R839" t="str">
        <f>IFERROR(IF(OR(UPPER(TRIM('01_raw_data'!Q842))="A",UPPER(TRIM('01_raw_data'!Q842)="ACTVE"),UPPER(TRIM('01_raw_data'!Q842))="ACTIVE"), "Active", IF(OR(UPPER(TRIM('01_raw_data'!Q842)="INACTIVE"),UPPER(TRIM('01_raw_data'!Q842))="INACTVE"),"Inactive",IF(OR(UPPER(TRIM('01_raw_data'!Q842))="EXITED"), "Exited", IF(OR(UPPER(TRIM('01_raw_data'!Q842))="TERMINATED"), "Terminated", IF(OR(UPPER(TRIM('01_raw_data'!Q842))="LEFT"),"Left",IF(OR(UPPER(TRIM('01_raw_data'!Q842))="RESIGNED"),"Resigned")))))),"Check")</f>
        <v>Active</v>
      </c>
      <c r="S839" s="19">
        <f>IFERROR(IF(VALUE('01_raw_data'!R842)&gt;0,VALUE('01_raw_data'!R842),"Check"),"Check")</f>
        <v>42000</v>
      </c>
      <c r="T839" s="19">
        <f>IFERROR(IF(VALUE('01_raw_data'!S842)&gt;0, VALUE('01_raw_data'!S842), "Check"), "Check")</f>
        <v>800</v>
      </c>
      <c r="U839">
        <f>IFERROR(VLOOKUP(UPPER(TRIM('01_raw_data'!T842)),'07_performance_master'!$A$5:$B$14,2,FALSE),"Check")</f>
        <v>2</v>
      </c>
      <c r="V839">
        <f>IFERROR(IF(VALUE('01_raw_data'!U842)&gt;0,VALUE('01_raw_data'!U842),"Check"),"Check")</f>
        <v>24</v>
      </c>
      <c r="W839">
        <f>IFERROR(IF(VALUE('01_raw_data'!V842)&gt;=0, VALUE('01_raw_data'!V842), "Check"), "Check")</f>
        <v>21</v>
      </c>
      <c r="X839">
        <f>IFERROR(IF(VALUE('01_raw_data'!W842)&gt;=0, VALUE('01_raw_data'!W842),"Check"), "Check")</f>
        <v>18</v>
      </c>
      <c r="Y839">
        <f>IFERROR(IF(AND(VALUE('01_raw_data'!X842)&gt;=0, VALUE('01_raw_data'!X842)&lt;=100), VALUE('01_raw_data'!X842), "Check"), "Check")</f>
        <v>27</v>
      </c>
      <c r="Z839" t="str">
        <f>IFERROR(IF(OR(UPPER(TRIM('01_raw_data'!Y842))="YES", UPPER(TRIM('01_raw_data'!Y842))="PROMOTED"),"Promoted", IF(OR(UPPER(TRIM('01_raw_data'!Y842))="NO",UPPER(TRIM('01_raw_data'!Y842))="NOT PROMOTED"), "Not Promoted", "Check")),"Check")</f>
        <v>Not Promoted</v>
      </c>
      <c r="AA839" t="str">
        <f>IFERROR(PROPER(TRIM('01_raw_data'!Z842)), "")</f>
        <v>High School</v>
      </c>
      <c r="AB839" t="str">
        <f>IFERROR(PROPER(TRIM('01_raw_data'!AA842)),"")</f>
        <v>European Job Board</v>
      </c>
      <c r="AC839" t="str">
        <f>IFERROR(IF(UPPER(TRIM('01_raw_data'!AB842))="HYBRID","Hybrid",IF(OR(UPPER(TRIM('01_raw_data'!AB842))="REMOTE",UPPER(TRIM('01_raw_data'!AB842))="WFH",UPPER(TRIM('01_raw_data'!AB842))="WORK FROM HOME"),"Remote",IF(OR(UPPER(TRIM('01_raw_data'!AB842))="ONSITE",UPPER(TRIM('01_raw_data'!AB842))="ON-SITE",UPPER(TRIM('01_raw_data'!AB842))="OFFICE"),"Office"))),"Check")</f>
        <v>Office</v>
      </c>
      <c r="AD839" t="str">
        <f>IFERROR(VLOOKUP(UPPER(TRIM('01_raw_data'!AC842)),'09_cost_center'!$A$5:$E$19,1,FALSE), "Check")</f>
        <v>EU-CC101</v>
      </c>
      <c r="AE839" t="str">
        <f>IFERROR(IF(OR(UPPER(TRIM('01_raw_data'!AD842))="CONTRACT", UPPER(TRIM('01_raw_data'!AD842))="CONTRACTOR"), "Contract", IF(OR(PROPER(TRIM('01_raw_data'!AD842))="FTE", UPPER(TRIM('01_raw_data'!AD842))="FULL TIME", UPPER(TRIM('01_raw_data'!AD842))="FULL-TIME"), "Full Time", IF(OR(UPPER(TRIM('01_raw_data'!AD842))="INTERN", UPPER(TRIM('01_raw_data'!AD842))="INTERNSHIP"), "Intern", IF(OR(UPPER(TRIM('01_raw_data'!AD842))="PART TIME", UPPER(TRIM('01_raw_data'!AD842))="PART-TIME"), "Part Time")))), "Check")</f>
        <v>Full Time</v>
      </c>
      <c r="AF839">
        <f>IFERROR(IF(AND(VALUE('01_raw_data'!AE842)&gt;=0,VALUE('01_raw_data'!AE842)&lt;=100), VALUE('01_raw_data'!AE842), "Check"), "Check")</f>
        <v>34.5</v>
      </c>
    </row>
    <row r="840" spans="1:32" x14ac:dyDescent="0.2">
      <c r="A840" t="str">
        <f>"E"&amp;TEXT(VALUE(SUBSTITUTE(UPPER(TRIM('01_raw_data'!A843)),"E","")),"0000")</f>
        <v>E0839</v>
      </c>
      <c r="B840" t="str">
        <f>IF('01_raw_data'!B843="", "", PROPER(TRIM('01_raw_data'!B843)))</f>
        <v>Leo Martins</v>
      </c>
      <c r="C840" t="str">
        <f>_xlfn.XLOOKUP(PROPER(TRIM('01_raw_data'!C843)),'03_lookups'!$A$4:$A$9,'03_lookups'!$B$4:$B$9,"Needs Review")</f>
        <v>Female</v>
      </c>
      <c r="D840">
        <f>VALUE('01_raw_data'!D843)</f>
        <v>50</v>
      </c>
      <c r="E840" s="17">
        <f>IF(OR('01_raw_data'!E843="", LOWER(TRIM('01_raw_data'!E843))="not available"), "Missing", '01_raw_data'!E843)</f>
        <v>27838</v>
      </c>
      <c r="F840" t="str">
        <f t="shared" si="13"/>
        <v>Valid</v>
      </c>
      <c r="G840" t="str">
        <f>_xlfn.XLOOKUP(UPPER(TRIM('01_raw_data'!F843)),'04_departments'!A843:A898,'04_departments'!C843:C898,"Needs Review")</f>
        <v>Needs Review</v>
      </c>
      <c r="H840" t="str">
        <f>_xlfn.XLOOKUP('01_clean_data'!G840, '04_departments'!$C$5:$C$60,'04_departments'!$D$5:$D$60,"Needs Review")</f>
        <v>Needs Review</v>
      </c>
      <c r="I840" t="str">
        <f>PROPER(TRIM('01_raw_data'!H843))</f>
        <v>Platform Engineer</v>
      </c>
      <c r="J840" t="str">
        <f>IFERROR(UPPER('01_raw_data'!I843), "")</f>
        <v xml:space="preserve"> L1 </v>
      </c>
      <c r="K840" t="str">
        <f>IFERROR(UPPER('01_raw_data'!J843), "")</f>
        <v>M057</v>
      </c>
      <c r="L840" t="str">
        <f>IFERROR(VLOOKUP(K840,'05_manager_mapping'!$A$5:$B$64,2), "Missing")</f>
        <v>Emma Karlsson</v>
      </c>
      <c r="M840" t="str">
        <f>IFERROR(_xlfn.XLOOKUP('01_raw_data'!L843,'06_location_master'!$B$5:$B$60,'06_location_master'!$C$5:$C$60), "Missing Location")</f>
        <v>Paris</v>
      </c>
      <c r="N840" t="str">
        <f>IFERROR(_xlfn.XLOOKUP(M840,'06_location_master'!$C$5:$C$60,'06_location_master'!$D$5:$D$60), "Missing Country")</f>
        <v>France</v>
      </c>
      <c r="O840" t="str">
        <f>IFERROR(_xlfn.XLOOKUP(M840,'06_location_master'!$C$5:$C$60,'06_location_master'!$E$5:$E$60), "Missing State")</f>
        <v>Ile-de-France</v>
      </c>
      <c r="P840" s="17" t="str">
        <f>IFERROR(--'01_raw_data'!O843,"Missing Date")</f>
        <v>Missing Date</v>
      </c>
      <c r="Q840" s="17" t="str">
        <f>IF(TRIM('01_raw_data'!P843)="","", IFERROR('01_raw_data'!P843, "check"))</f>
        <v/>
      </c>
      <c r="R840" t="str">
        <f>IFERROR(IF(OR(UPPER(TRIM('01_raw_data'!Q843))="A",UPPER(TRIM('01_raw_data'!Q843)="ACTVE"),UPPER(TRIM('01_raw_data'!Q843))="ACTIVE"), "Active", IF(OR(UPPER(TRIM('01_raw_data'!Q843)="INACTIVE"),UPPER(TRIM('01_raw_data'!Q843))="INACTVE"),"Inactive",IF(OR(UPPER(TRIM('01_raw_data'!Q843))="EXITED"), "Exited", IF(OR(UPPER(TRIM('01_raw_data'!Q843))="TERMINATED"), "Terminated", IF(OR(UPPER(TRIM('01_raw_data'!Q843))="LEFT"),"Left",IF(OR(UPPER(TRIM('01_raw_data'!Q843))="RESIGNED"),"Resigned")))))),"Check")</f>
        <v>Active</v>
      </c>
      <c r="S840" s="19">
        <f>IFERROR(IF(VALUE('01_raw_data'!R843)&gt;0,VALUE('01_raw_data'!R843),"Check"),"Check")</f>
        <v>45000</v>
      </c>
      <c r="T840" s="19">
        <f>IFERROR(IF(VALUE('01_raw_data'!S843)&gt;0, VALUE('01_raw_data'!S843), "Check"), "Check")</f>
        <v>2200</v>
      </c>
      <c r="U840">
        <f>IFERROR(VLOOKUP(UPPER(TRIM('01_raw_data'!T843)),'07_performance_master'!$A$5:$B$14,2,FALSE),"Check")</f>
        <v>3</v>
      </c>
      <c r="V840">
        <f>IFERROR(IF(VALUE('01_raw_data'!U843)&gt;0,VALUE('01_raw_data'!U843),"Check"),"Check")</f>
        <v>25</v>
      </c>
      <c r="W840">
        <f>IFERROR(IF(VALUE('01_raw_data'!V843)&gt;=0, VALUE('01_raw_data'!V843), "Check"), "Check")</f>
        <v>16</v>
      </c>
      <c r="X840">
        <f>IFERROR(IF(VALUE('01_raw_data'!W843)&gt;=0, VALUE('01_raw_data'!W843),"Check"), "Check")</f>
        <v>15</v>
      </c>
      <c r="Y840">
        <f>IFERROR(IF(AND(VALUE('01_raw_data'!X843)&gt;=0, VALUE('01_raw_data'!X843)&lt;=100), VALUE('01_raw_data'!X843), "Check"), "Check")</f>
        <v>54</v>
      </c>
      <c r="Z840" t="str">
        <f>IFERROR(IF(OR(UPPER(TRIM('01_raw_data'!Y843))="YES", UPPER(TRIM('01_raw_data'!Y843))="PROMOTED"),"Promoted", IF(OR(UPPER(TRIM('01_raw_data'!Y843))="NO",UPPER(TRIM('01_raw_data'!Y843))="NOT PROMOTED"), "Not Promoted", "Check")),"Check")</f>
        <v>Not Promoted</v>
      </c>
      <c r="AA840" t="str">
        <f>IFERROR(PROPER(TRIM('01_raw_data'!Z843)), "")</f>
        <v>Mba</v>
      </c>
      <c r="AB840" t="str">
        <f>IFERROR(PROPER(TRIM('01_raw_data'!AA843)),"")</f>
        <v>Internal Transfer</v>
      </c>
      <c r="AC840" t="str">
        <f>IFERROR(IF(UPPER(TRIM('01_raw_data'!AB843))="HYBRID","Hybrid",IF(OR(UPPER(TRIM('01_raw_data'!AB843))="REMOTE",UPPER(TRIM('01_raw_data'!AB843))="WFH",UPPER(TRIM('01_raw_data'!AB843))="WORK FROM HOME"),"Remote",IF(OR(UPPER(TRIM('01_raw_data'!AB843))="ONSITE",UPPER(TRIM('01_raw_data'!AB843))="ON-SITE",UPPER(TRIM('01_raw_data'!AB843))="OFFICE"),"Office"))),"Check")</f>
        <v>Hybrid</v>
      </c>
      <c r="AD840" t="str">
        <f>IFERROR(VLOOKUP(UPPER(TRIM('01_raw_data'!AC843)),'09_cost_center'!$A$5:$E$19,1,FALSE), "Check")</f>
        <v>EU-CC101</v>
      </c>
      <c r="AE840" t="str">
        <f>IFERROR(IF(OR(UPPER(TRIM('01_raw_data'!AD843))="CONTRACT", UPPER(TRIM('01_raw_data'!AD843))="CONTRACTOR"), "Contract", IF(OR(PROPER(TRIM('01_raw_data'!AD843))="FTE", UPPER(TRIM('01_raw_data'!AD843))="FULL TIME", UPPER(TRIM('01_raw_data'!AD843))="FULL-TIME"), "Full Time", IF(OR(UPPER(TRIM('01_raw_data'!AD843))="INTERN", UPPER(TRIM('01_raw_data'!AD843))="INTERNSHIP"), "Intern", IF(OR(UPPER(TRIM('01_raw_data'!AD843))="PART TIME", UPPER(TRIM('01_raw_data'!AD843))="PART-TIME"), "Part Time")))), "Check")</f>
        <v>Full Time</v>
      </c>
      <c r="AF840">
        <f>IFERROR(IF(AND(VALUE('01_raw_data'!AE843)&gt;=0,VALUE('01_raw_data'!AE843)&lt;=100), VALUE('01_raw_data'!AE843), "Check"), "Check")</f>
        <v>54.6</v>
      </c>
    </row>
    <row r="841" spans="1:32" x14ac:dyDescent="0.2">
      <c r="A841" t="str">
        <f>"E"&amp;TEXT(VALUE(SUBSTITUTE(UPPER(TRIM('01_raw_data'!A844)),"E","")),"0000")</f>
        <v>E0840</v>
      </c>
      <c r="B841" t="str">
        <f>IF('01_raw_data'!B844="", "", PROPER(TRIM('01_raw_data'!B844)))</f>
        <v>Alejandro Weber</v>
      </c>
      <c r="C841" t="str">
        <f>_xlfn.XLOOKUP(PROPER(TRIM('01_raw_data'!C844)),'03_lookups'!$A$4:$A$9,'03_lookups'!$B$4:$B$9,"Needs Review")</f>
        <v>Female</v>
      </c>
      <c r="D841">
        <f>VALUE('01_raw_data'!D844)</f>
        <v>57</v>
      </c>
      <c r="E841" s="17">
        <f>IF(OR('01_raw_data'!E844="", LOWER(TRIM('01_raw_data'!E844))="not available"), "Missing", '01_raw_data'!E844)</f>
        <v>25333</v>
      </c>
      <c r="F841" t="str">
        <f t="shared" si="13"/>
        <v>Valid</v>
      </c>
      <c r="G841" t="str">
        <f>_xlfn.XLOOKUP(UPPER(TRIM('01_raw_data'!F844)),'04_departments'!A844:A899,'04_departments'!C844:C899,"Needs Review")</f>
        <v>Needs Review</v>
      </c>
      <c r="H841" t="str">
        <f>_xlfn.XLOOKUP('01_clean_data'!G841, '04_departments'!$C$5:$C$60,'04_departments'!$D$5:$D$60,"Needs Review")</f>
        <v>Needs Review</v>
      </c>
      <c r="I841" t="str">
        <f>PROPER(TRIM('01_raw_data'!H844))</f>
        <v>Client Success Associate</v>
      </c>
      <c r="J841" t="str">
        <f>IFERROR(UPPER('01_raw_data'!I844), "")</f>
        <v xml:space="preserve"> L1 </v>
      </c>
      <c r="K841" t="str">
        <f>IFERROR(UPPER('01_raw_data'!J844), "")</f>
        <v>M047</v>
      </c>
      <c r="L841" t="str">
        <f>IFERROR(VLOOKUP(K841,'05_manager_mapping'!$A$5:$B$64,2), "Missing")</f>
        <v>Alice Andersson</v>
      </c>
      <c r="M841" t="str">
        <f>IFERROR(_xlfn.XLOOKUP('01_raw_data'!L844,'06_location_master'!$B$5:$B$60,'06_location_master'!$C$5:$C$60), "Missing Location")</f>
        <v>Berlin</v>
      </c>
      <c r="N841" t="str">
        <f>IFERROR(_xlfn.XLOOKUP(M841,'06_location_master'!$C$5:$C$60,'06_location_master'!$D$5:$D$60), "Missing Country")</f>
        <v>Germany</v>
      </c>
      <c r="O841" t="str">
        <f>IFERROR(_xlfn.XLOOKUP(M841,'06_location_master'!$C$5:$C$60,'06_location_master'!$E$5:$E$60), "Missing State")</f>
        <v>Berlin</v>
      </c>
      <c r="P841" s="17">
        <f>IFERROR(--'01_raw_data'!O844,"Missing Date")</f>
        <v>42456</v>
      </c>
      <c r="Q841" s="17" t="str">
        <f>IF(TRIM('01_raw_data'!P844)="","", IFERROR('01_raw_data'!P844, "check"))</f>
        <v/>
      </c>
      <c r="R841" t="str">
        <f>IFERROR(IF(OR(UPPER(TRIM('01_raw_data'!Q844))="A",UPPER(TRIM('01_raw_data'!Q844)="ACTVE"),UPPER(TRIM('01_raw_data'!Q844))="ACTIVE"), "Active", IF(OR(UPPER(TRIM('01_raw_data'!Q844)="INACTIVE"),UPPER(TRIM('01_raw_data'!Q844))="INACTVE"),"Inactive",IF(OR(UPPER(TRIM('01_raw_data'!Q844))="EXITED"), "Exited", IF(OR(UPPER(TRIM('01_raw_data'!Q844))="TERMINATED"), "Terminated", IF(OR(UPPER(TRIM('01_raw_data'!Q844))="LEFT"),"Left",IF(OR(UPPER(TRIM('01_raw_data'!Q844))="RESIGNED"),"Resigned")))))),"Check")</f>
        <v>Active</v>
      </c>
      <c r="S841" s="19">
        <f>IFERROR(IF(VALUE('01_raw_data'!R844)&gt;0,VALUE('01_raw_data'!R844),"Check"),"Check")</f>
        <v>39000</v>
      </c>
      <c r="T841" s="19">
        <f>IFERROR(IF(VALUE('01_raw_data'!S844)&gt;0, VALUE('01_raw_data'!S844), "Check"), "Check")</f>
        <v>3500</v>
      </c>
      <c r="U841">
        <f>IFERROR(VLOOKUP(UPPER(TRIM('01_raw_data'!T844)),'07_performance_master'!$A$5:$B$14,2,FALSE),"Check")</f>
        <v>4</v>
      </c>
      <c r="V841">
        <f>IFERROR(IF(VALUE('01_raw_data'!U844)&gt;0,VALUE('01_raw_data'!U844),"Check"),"Check")</f>
        <v>29</v>
      </c>
      <c r="W841" t="str">
        <f>IFERROR(IF(VALUE('01_raw_data'!V844)&gt;=0, VALUE('01_raw_data'!V844), "Check"), "Check")</f>
        <v>Check</v>
      </c>
      <c r="X841">
        <f>IFERROR(IF(VALUE('01_raw_data'!W844)&gt;=0, VALUE('01_raw_data'!W844),"Check"), "Check")</f>
        <v>9</v>
      </c>
      <c r="Y841">
        <f>IFERROR(IF(AND(VALUE('01_raw_data'!X844)&gt;=0, VALUE('01_raw_data'!X844)&lt;=100), VALUE('01_raw_data'!X844), "Check"), "Check")</f>
        <v>74</v>
      </c>
      <c r="Z841" t="str">
        <f>IFERROR(IF(OR(UPPER(TRIM('01_raw_data'!Y844))="YES", UPPER(TRIM('01_raw_data'!Y844))="PROMOTED"),"Promoted", IF(OR(UPPER(TRIM('01_raw_data'!Y844))="NO",UPPER(TRIM('01_raw_data'!Y844))="NOT PROMOTED"), "Not Promoted", "Check")),"Check")</f>
        <v>Not Promoted</v>
      </c>
      <c r="AA841" t="str">
        <f>IFERROR(PROPER(TRIM('01_raw_data'!Z844)), "")</f>
        <v>Bachelor'S</v>
      </c>
      <c r="AB841" t="str">
        <f>IFERROR(PROPER(TRIM('01_raw_data'!AA844)),"")</f>
        <v>Indeed</v>
      </c>
      <c r="AC841" t="str">
        <f>IFERROR(IF(UPPER(TRIM('01_raw_data'!AB844))="HYBRID","Hybrid",IF(OR(UPPER(TRIM('01_raw_data'!AB844))="REMOTE",UPPER(TRIM('01_raw_data'!AB844))="WFH",UPPER(TRIM('01_raw_data'!AB844))="WORK FROM HOME"),"Remote",IF(OR(UPPER(TRIM('01_raw_data'!AB844))="ONSITE",UPPER(TRIM('01_raw_data'!AB844))="ON-SITE",UPPER(TRIM('01_raw_data'!AB844))="OFFICE"),"Office"))),"Check")</f>
        <v>Office</v>
      </c>
      <c r="AD841" t="str">
        <f>IFERROR(VLOOKUP(UPPER(TRIM('01_raw_data'!AC844)),'09_cost_center'!$A$5:$E$19,1,FALSE), "Check")</f>
        <v>EU-CC202</v>
      </c>
      <c r="AE841" t="str">
        <f>IFERROR(IF(OR(UPPER(TRIM('01_raw_data'!AD844))="CONTRACT", UPPER(TRIM('01_raw_data'!AD844))="CONTRACTOR"), "Contract", IF(OR(PROPER(TRIM('01_raw_data'!AD844))="FTE", UPPER(TRIM('01_raw_data'!AD844))="FULL TIME", UPPER(TRIM('01_raw_data'!AD844))="FULL-TIME"), "Full Time", IF(OR(UPPER(TRIM('01_raw_data'!AD844))="INTERN", UPPER(TRIM('01_raw_data'!AD844))="INTERNSHIP"), "Intern", IF(OR(UPPER(TRIM('01_raw_data'!AD844))="PART TIME", UPPER(TRIM('01_raw_data'!AD844))="PART-TIME"), "Part Time")))), "Check")</f>
        <v>Full Time</v>
      </c>
      <c r="AF841">
        <f>IFERROR(IF(AND(VALUE('01_raw_data'!AE844)&gt;=0,VALUE('01_raw_data'!AE844)&lt;=100), VALUE('01_raw_data'!AE844), "Check"), "Check")</f>
        <v>74.7</v>
      </c>
    </row>
    <row r="842" spans="1:32" x14ac:dyDescent="0.2">
      <c r="A842" t="str">
        <f>"E"&amp;TEXT(VALUE(SUBSTITUTE(UPPER(TRIM('01_raw_data'!A845)),"E","")),"0000")</f>
        <v>E0841</v>
      </c>
      <c r="B842" t="str">
        <f>IF('01_raw_data'!B845="", "", PROPER(TRIM('01_raw_data'!B845)))</f>
        <v>Felix Hoffmann</v>
      </c>
      <c r="C842" t="str">
        <f>_xlfn.XLOOKUP(PROPER(TRIM('01_raw_data'!C845)),'03_lookups'!$A$4:$A$9,'03_lookups'!$B$4:$B$9,"Needs Review")</f>
        <v>Female</v>
      </c>
      <c r="D842">
        <f>VALUE('01_raw_data'!D845)</f>
        <v>23</v>
      </c>
      <c r="E842" s="17" t="str">
        <f>IF(OR('01_raw_data'!E845="", LOWER(TRIM('01_raw_data'!E845))="not available"), "Missing", '01_raw_data'!E845)</f>
        <v>2002/08/20</v>
      </c>
      <c r="F842" t="str">
        <f t="shared" si="13"/>
        <v>Needs Review</v>
      </c>
      <c r="G842" t="str">
        <f>_xlfn.XLOOKUP(UPPER(TRIM('01_raw_data'!F845)),'04_departments'!A845:A900,'04_departments'!C845:C900,"Needs Review")</f>
        <v>Needs Review</v>
      </c>
      <c r="H842" t="str">
        <f>_xlfn.XLOOKUP('01_clean_data'!G842, '04_departments'!$C$5:$C$60,'04_departments'!$D$5:$D$60,"Needs Review")</f>
        <v>Needs Review</v>
      </c>
      <c r="I842" t="str">
        <f>PROPER(TRIM('01_raw_data'!H845))</f>
        <v>Data Scientist</v>
      </c>
      <c r="J842" t="str">
        <f>IFERROR(UPPER('01_raw_data'!I845), "")</f>
        <v xml:space="preserve"> L4 </v>
      </c>
      <c r="K842" t="str">
        <f>IFERROR(UPPER('01_raw_data'!J845), "")</f>
        <v>M058</v>
      </c>
      <c r="L842" t="str">
        <f>IFERROR(VLOOKUP(K842,'05_manager_mapping'!$A$5:$B$64,2), "Missing")</f>
        <v>Lukas Esposito</v>
      </c>
      <c r="M842" t="str">
        <f>IFERROR(_xlfn.XLOOKUP('01_raw_data'!L845,'06_location_master'!$B$5:$B$60,'06_location_master'!$C$5:$C$60), "Missing Location")</f>
        <v>Brussels</v>
      </c>
      <c r="N842" t="str">
        <f>IFERROR(_xlfn.XLOOKUP(M842,'06_location_master'!$C$5:$C$60,'06_location_master'!$D$5:$D$60), "Missing Country")</f>
        <v>Belgium</v>
      </c>
      <c r="O842" t="str">
        <f>IFERROR(_xlfn.XLOOKUP(M842,'06_location_master'!$C$5:$C$60,'06_location_master'!$E$5:$E$60), "Missing State")</f>
        <v>Brussels-Capital</v>
      </c>
      <c r="P842" s="17">
        <f>IFERROR(--'01_raw_data'!O845,"Missing Date")</f>
        <v>43837</v>
      </c>
      <c r="Q842" s="17" t="str">
        <f>IF(TRIM('01_raw_data'!P845)="","", IFERROR('01_raw_data'!P845, "check"))</f>
        <v/>
      </c>
      <c r="R842" t="str">
        <f>IFERROR(IF(OR(UPPER(TRIM('01_raw_data'!Q845))="A",UPPER(TRIM('01_raw_data'!Q845)="ACTVE"),UPPER(TRIM('01_raw_data'!Q845))="ACTIVE"), "Active", IF(OR(UPPER(TRIM('01_raw_data'!Q845)="INACTIVE"),UPPER(TRIM('01_raw_data'!Q845))="INACTVE"),"Inactive",IF(OR(UPPER(TRIM('01_raw_data'!Q845))="EXITED"), "Exited", IF(OR(UPPER(TRIM('01_raw_data'!Q845))="TERMINATED"), "Terminated", IF(OR(UPPER(TRIM('01_raw_data'!Q845))="LEFT"),"Left",IF(OR(UPPER(TRIM('01_raw_data'!Q845))="RESIGNED"),"Resigned")))))),"Check")</f>
        <v>Active</v>
      </c>
      <c r="S842" s="19">
        <f>IFERROR(IF(VALUE('01_raw_data'!R845)&gt;0,VALUE('01_raw_data'!R845),"Check"),"Check")</f>
        <v>103000</v>
      </c>
      <c r="T842" s="19">
        <f>IFERROR(IF(VALUE('01_raw_data'!S845)&gt;0, VALUE('01_raw_data'!S845), "Check"), "Check")</f>
        <v>5200</v>
      </c>
      <c r="U842">
        <f>IFERROR(VLOOKUP(UPPER(TRIM('01_raw_data'!T845)),'07_performance_master'!$A$5:$B$14,2,FALSE),"Check")</f>
        <v>3</v>
      </c>
      <c r="V842">
        <f>IFERROR(IF(VALUE('01_raw_data'!U845)&gt;0,VALUE('01_raw_data'!U845),"Check"),"Check")</f>
        <v>20</v>
      </c>
      <c r="W842">
        <f>IFERROR(IF(VALUE('01_raw_data'!V845)&gt;=0, VALUE('01_raw_data'!V845), "Check"), "Check")</f>
        <v>19</v>
      </c>
      <c r="X842">
        <f>IFERROR(IF(VALUE('01_raw_data'!W845)&gt;=0, VALUE('01_raw_data'!W845),"Check"), "Check")</f>
        <v>18</v>
      </c>
      <c r="Y842">
        <f>IFERROR(IF(AND(VALUE('01_raw_data'!X845)&gt;=0, VALUE('01_raw_data'!X845)&lt;=100), VALUE('01_raw_data'!X845), "Check"), "Check")</f>
        <v>72</v>
      </c>
      <c r="Z842" t="str">
        <f>IFERROR(IF(OR(UPPER(TRIM('01_raw_data'!Y845))="YES", UPPER(TRIM('01_raw_data'!Y845))="PROMOTED"),"Promoted", IF(OR(UPPER(TRIM('01_raw_data'!Y845))="NO",UPPER(TRIM('01_raw_data'!Y845))="NOT PROMOTED"), "Not Promoted", "Check")),"Check")</f>
        <v>Not Promoted</v>
      </c>
      <c r="AA842" t="str">
        <f>IFERROR(PROPER(TRIM('01_raw_data'!Z845)), "")</f>
        <v>Master'S</v>
      </c>
      <c r="AB842" t="str">
        <f>IFERROR(PROPER(TRIM('01_raw_data'!AA845)),"")</f>
        <v>Internal Transfer</v>
      </c>
      <c r="AC842" t="str">
        <f>IFERROR(IF(UPPER(TRIM('01_raw_data'!AB845))="HYBRID","Hybrid",IF(OR(UPPER(TRIM('01_raw_data'!AB845))="REMOTE",UPPER(TRIM('01_raw_data'!AB845))="WFH",UPPER(TRIM('01_raw_data'!AB845))="WORK FROM HOME"),"Remote",IF(OR(UPPER(TRIM('01_raw_data'!AB845))="ONSITE",UPPER(TRIM('01_raw_data'!AB845))="ON-SITE",UPPER(TRIM('01_raw_data'!AB845))="OFFICE"),"Office"))),"Check")</f>
        <v>Hybrid</v>
      </c>
      <c r="AD842" t="str">
        <f>IFERROR(VLOOKUP(UPPER(TRIM('01_raw_data'!AC845)),'09_cost_center'!$A$5:$E$19,1,FALSE), "Check")</f>
        <v>EU-CC103</v>
      </c>
      <c r="AE842" t="str">
        <f>IFERROR(IF(OR(UPPER(TRIM('01_raw_data'!AD845))="CONTRACT", UPPER(TRIM('01_raw_data'!AD845))="CONTRACTOR"), "Contract", IF(OR(PROPER(TRIM('01_raw_data'!AD845))="FTE", UPPER(TRIM('01_raw_data'!AD845))="FULL TIME", UPPER(TRIM('01_raw_data'!AD845))="FULL-TIME"), "Full Time", IF(OR(UPPER(TRIM('01_raw_data'!AD845))="INTERN", UPPER(TRIM('01_raw_data'!AD845))="INTERNSHIP"), "Intern", IF(OR(UPPER(TRIM('01_raw_data'!AD845))="PART TIME", UPPER(TRIM('01_raw_data'!AD845))="PART-TIME"), "Part Time")))), "Check")</f>
        <v>Full Time</v>
      </c>
      <c r="AF842">
        <f>IFERROR(IF(AND(VALUE('01_raw_data'!AE845)&gt;=0,VALUE('01_raw_data'!AE845)&lt;=100), VALUE('01_raw_data'!AE845), "Check"), "Check")</f>
        <v>58.2</v>
      </c>
    </row>
    <row r="843" spans="1:32" x14ac:dyDescent="0.2">
      <c r="A843" t="str">
        <f>"E"&amp;TEXT(VALUE(SUBSTITUTE(UPPER(TRIM('01_raw_data'!A846)),"E","")),"0000")</f>
        <v>E0842</v>
      </c>
      <c r="B843" t="str">
        <f>IF('01_raw_data'!B846="", "", PROPER(TRIM('01_raw_data'!B846)))</f>
        <v>Clara Visser</v>
      </c>
      <c r="C843" t="str">
        <f>_xlfn.XLOOKUP(PROPER(TRIM('01_raw_data'!C846)),'03_lookups'!$A$4:$A$9,'03_lookups'!$B$4:$B$9,"Needs Review")</f>
        <v>Female</v>
      </c>
      <c r="D843">
        <f>VALUE('01_raw_data'!D846)</f>
        <v>44</v>
      </c>
      <c r="E843" s="17">
        <f>IF(OR('01_raw_data'!E846="", LOWER(TRIM('01_raw_data'!E846))="not available"), "Missing", '01_raw_data'!E846)</f>
        <v>29817</v>
      </c>
      <c r="F843" t="str">
        <f t="shared" si="13"/>
        <v>Valid</v>
      </c>
      <c r="G843" t="str">
        <f>_xlfn.XLOOKUP(UPPER(TRIM('01_raw_data'!F846)),'04_departments'!A846:A901,'04_departments'!C846:C901,"Needs Review")</f>
        <v>Needs Review</v>
      </c>
      <c r="H843" t="str">
        <f>_xlfn.XLOOKUP('01_clean_data'!G843, '04_departments'!$C$5:$C$60,'04_departments'!$D$5:$D$60,"Needs Review")</f>
        <v>Needs Review</v>
      </c>
      <c r="I843" t="str">
        <f>PROPER(TRIM('01_raw_data'!H846))</f>
        <v>Customer Success Manager</v>
      </c>
      <c r="J843" t="str">
        <f>IFERROR(UPPER('01_raw_data'!I846), "")</f>
        <v>L1</v>
      </c>
      <c r="K843" t="str">
        <f>IFERROR(UPPER('01_raw_data'!J846), "")</f>
        <v>M024</v>
      </c>
      <c r="L843" t="str">
        <f>IFERROR(VLOOKUP(K843,'05_manager_mapping'!$A$5:$B$64,2), "Missing")</f>
        <v>Noah Ryan</v>
      </c>
      <c r="M843" t="str">
        <f>IFERROR(_xlfn.XLOOKUP('01_raw_data'!L846,'06_location_master'!$B$5:$B$60,'06_location_master'!$C$5:$C$60), "Missing Location")</f>
        <v>Manchester</v>
      </c>
      <c r="N843" t="str">
        <f>IFERROR(_xlfn.XLOOKUP(M843,'06_location_master'!$C$5:$C$60,'06_location_master'!$D$5:$D$60), "Missing Country")</f>
        <v>United Kingdom</v>
      </c>
      <c r="O843" t="str">
        <f>IFERROR(_xlfn.XLOOKUP(M843,'06_location_master'!$C$5:$C$60,'06_location_master'!$E$5:$E$60), "Missing State")</f>
        <v>England</v>
      </c>
      <c r="P843" s="17">
        <f>IFERROR(--'01_raw_data'!O846,"Missing Date")</f>
        <v>44603</v>
      </c>
      <c r="Q843" s="17" t="str">
        <f>IF(TRIM('01_raw_data'!P846)="","", IFERROR('01_raw_data'!P846, "check"))</f>
        <v/>
      </c>
      <c r="R843" t="str">
        <f>IFERROR(IF(OR(UPPER(TRIM('01_raw_data'!Q846))="A",UPPER(TRIM('01_raw_data'!Q846)="ACTVE"),UPPER(TRIM('01_raw_data'!Q846))="ACTIVE"), "Active", IF(OR(UPPER(TRIM('01_raw_data'!Q846)="INACTIVE"),UPPER(TRIM('01_raw_data'!Q846))="INACTVE"),"Inactive",IF(OR(UPPER(TRIM('01_raw_data'!Q846))="EXITED"), "Exited", IF(OR(UPPER(TRIM('01_raw_data'!Q846))="TERMINATED"), "Terminated", IF(OR(UPPER(TRIM('01_raw_data'!Q846))="LEFT"),"Left",IF(OR(UPPER(TRIM('01_raw_data'!Q846))="RESIGNED"),"Resigned")))))),"Check")</f>
        <v>Active</v>
      </c>
      <c r="S843" s="19">
        <f>IFERROR(IF(VALUE('01_raw_data'!R846)&gt;0,VALUE('01_raw_data'!R846),"Check"),"Check")</f>
        <v>40000</v>
      </c>
      <c r="T843" s="19">
        <f>IFERROR(IF(VALUE('01_raw_data'!S846)&gt;0, VALUE('01_raw_data'!S846), "Check"), "Check")</f>
        <v>5600</v>
      </c>
      <c r="U843">
        <f>IFERROR(VLOOKUP(UPPER(TRIM('01_raw_data'!T846)),'07_performance_master'!$A$5:$B$14,2,FALSE),"Check")</f>
        <v>5</v>
      </c>
      <c r="V843">
        <f>IFERROR(IF(VALUE('01_raw_data'!U846)&gt;0,VALUE('01_raw_data'!U846),"Check"),"Check")</f>
        <v>42</v>
      </c>
      <c r="W843" t="str">
        <f>IFERROR(IF(VALUE('01_raw_data'!V846)&gt;=0, VALUE('01_raw_data'!V846), "Check"), "Check")</f>
        <v>Check</v>
      </c>
      <c r="X843">
        <f>IFERROR(IF(VALUE('01_raw_data'!W846)&gt;=0, VALUE('01_raw_data'!W846),"Check"), "Check")</f>
        <v>3</v>
      </c>
      <c r="Y843">
        <f>IFERROR(IF(AND(VALUE('01_raw_data'!X846)&gt;=0, VALUE('01_raw_data'!X846)&lt;=100), VALUE('01_raw_data'!X846), "Check"), "Check")</f>
        <v>74</v>
      </c>
      <c r="Z843" t="str">
        <f>IFERROR(IF(OR(UPPER(TRIM('01_raw_data'!Y846))="YES", UPPER(TRIM('01_raw_data'!Y846))="PROMOTED"),"Promoted", IF(OR(UPPER(TRIM('01_raw_data'!Y846))="NO",UPPER(TRIM('01_raw_data'!Y846))="NOT PROMOTED"), "Not Promoted", "Check")),"Check")</f>
        <v>Not Promoted</v>
      </c>
      <c r="AA843" t="str">
        <f>IFERROR(PROPER(TRIM('01_raw_data'!Z846)), "")</f>
        <v>Bachelor'S</v>
      </c>
      <c r="AB843" t="str">
        <f>IFERROR(PROPER(TRIM('01_raw_data'!AA846)),"")</f>
        <v>Company Careers Page</v>
      </c>
      <c r="AC843" t="str">
        <f>IFERROR(IF(UPPER(TRIM('01_raw_data'!AB846))="HYBRID","Hybrid",IF(OR(UPPER(TRIM('01_raw_data'!AB846))="REMOTE",UPPER(TRIM('01_raw_data'!AB846))="WFH",UPPER(TRIM('01_raw_data'!AB846))="WORK FROM HOME"),"Remote",IF(OR(UPPER(TRIM('01_raw_data'!AB846))="ONSITE",UPPER(TRIM('01_raw_data'!AB846))="ON-SITE",UPPER(TRIM('01_raw_data'!AB846))="OFFICE"),"Office"))),"Check")</f>
        <v>Hybrid</v>
      </c>
      <c r="AD843" t="str">
        <f>IFERROR(VLOOKUP(UPPER(TRIM('01_raw_data'!AC846)),'09_cost_center'!$A$5:$E$19,1,FALSE), "Check")</f>
        <v>EU-CC202</v>
      </c>
      <c r="AE843" t="str">
        <f>IFERROR(IF(OR(UPPER(TRIM('01_raw_data'!AD846))="CONTRACT", UPPER(TRIM('01_raw_data'!AD846))="CONTRACTOR"), "Contract", IF(OR(PROPER(TRIM('01_raw_data'!AD846))="FTE", UPPER(TRIM('01_raw_data'!AD846))="FULL TIME", UPPER(TRIM('01_raw_data'!AD846))="FULL-TIME"), "Full Time", IF(OR(UPPER(TRIM('01_raw_data'!AD846))="INTERN", UPPER(TRIM('01_raw_data'!AD846))="INTERNSHIP"), "Intern", IF(OR(UPPER(TRIM('01_raw_data'!AD846))="PART TIME", UPPER(TRIM('01_raw_data'!AD846))="PART-TIME"), "Part Time")))), "Check")</f>
        <v>Full Time</v>
      </c>
      <c r="AF843">
        <f>IFERROR(IF(AND(VALUE('01_raw_data'!AE846)&gt;=0,VALUE('01_raw_data'!AE846)&lt;=100), VALUE('01_raw_data'!AE846), "Check"), "Check")</f>
        <v>89.4</v>
      </c>
    </row>
    <row r="844" spans="1:32" x14ac:dyDescent="0.2">
      <c r="A844" t="str">
        <f>"E"&amp;TEXT(VALUE(SUBSTITUTE(UPPER(TRIM('01_raw_data'!A847)),"E","")),"0000")</f>
        <v>E0843</v>
      </c>
      <c r="B844" t="str">
        <f>IF('01_raw_data'!B847="", "", PROPER(TRIM('01_raw_data'!B847)))</f>
        <v>Sofia Byrne</v>
      </c>
      <c r="C844" t="str">
        <f>_xlfn.XLOOKUP(PROPER(TRIM('01_raw_data'!C847)),'03_lookups'!$A$4:$A$9,'03_lookups'!$B$4:$B$9,"Needs Review")</f>
        <v>Male</v>
      </c>
      <c r="D844">
        <f>VALUE('01_raw_data'!D847)</f>
        <v>35</v>
      </c>
      <c r="E844" s="17">
        <f>IF(OR('01_raw_data'!E847="", LOWER(TRIM('01_raw_data'!E847))="not available"), "Missing", '01_raw_data'!E847)</f>
        <v>33166</v>
      </c>
      <c r="F844" t="str">
        <f t="shared" si="13"/>
        <v>Valid</v>
      </c>
      <c r="G844" t="str">
        <f>_xlfn.XLOOKUP(UPPER(TRIM('01_raw_data'!F847)),'04_departments'!A847:A902,'04_departments'!C847:C902,"Needs Review")</f>
        <v>Needs Review</v>
      </c>
      <c r="H844" t="str">
        <f>_xlfn.XLOOKUP('01_clean_data'!G844, '04_departments'!$C$5:$C$60,'04_departments'!$D$5:$D$60,"Needs Review")</f>
        <v>Needs Review</v>
      </c>
      <c r="I844" t="str">
        <f>PROPER(TRIM('01_raw_data'!H847))</f>
        <v>Account Executive</v>
      </c>
      <c r="J844" t="str">
        <f>IFERROR(UPPER('01_raw_data'!I847), "")</f>
        <v>L1</v>
      </c>
      <c r="K844" t="str">
        <f>IFERROR(UPPER('01_raw_data'!J847), "")</f>
        <v>M023</v>
      </c>
      <c r="L844" t="str">
        <f>IFERROR(VLOOKUP(K844,'05_manager_mapping'!$A$5:$B$64,2), "Missing")</f>
        <v>Alice Greco</v>
      </c>
      <c r="M844" t="str">
        <f>IFERROR(_xlfn.XLOOKUP('01_raw_data'!L847,'06_location_master'!$B$5:$B$60,'06_location_master'!$C$5:$C$60), "Missing Location")</f>
        <v>Missing Location</v>
      </c>
      <c r="N844" t="str">
        <f>IFERROR(_xlfn.XLOOKUP(M844,'06_location_master'!$C$5:$C$60,'06_location_master'!$D$5:$D$60), "Missing Country")</f>
        <v>Missing Country</v>
      </c>
      <c r="O844" t="str">
        <f>IFERROR(_xlfn.XLOOKUP(M844,'06_location_master'!$C$5:$C$60,'06_location_master'!$E$5:$E$60), "Missing State")</f>
        <v>Missing State</v>
      </c>
      <c r="P844" s="17">
        <f>IFERROR(--'01_raw_data'!O847,"Missing Date")</f>
        <v>43732</v>
      </c>
      <c r="Q844" s="17" t="str">
        <f>IF(TRIM('01_raw_data'!P847)="","", IFERROR('01_raw_data'!P847, "check"))</f>
        <v/>
      </c>
      <c r="R844" t="str">
        <f>IFERROR(IF(OR(UPPER(TRIM('01_raw_data'!Q847))="A",UPPER(TRIM('01_raw_data'!Q847)="ACTVE"),UPPER(TRIM('01_raw_data'!Q847))="ACTIVE"), "Active", IF(OR(UPPER(TRIM('01_raw_data'!Q847)="INACTIVE"),UPPER(TRIM('01_raw_data'!Q847))="INACTVE"),"Inactive",IF(OR(UPPER(TRIM('01_raw_data'!Q847))="EXITED"), "Exited", IF(OR(UPPER(TRIM('01_raw_data'!Q847))="TERMINATED"), "Terminated", IF(OR(UPPER(TRIM('01_raw_data'!Q847))="LEFT"),"Left",IF(OR(UPPER(TRIM('01_raw_data'!Q847))="RESIGNED"),"Resigned")))))),"Check")</f>
        <v>Active</v>
      </c>
      <c r="S844" s="19">
        <f>IFERROR(IF(VALUE('01_raw_data'!R847)&gt;0,VALUE('01_raw_data'!R847),"Check"),"Check")</f>
        <v>45000</v>
      </c>
      <c r="T844" s="19">
        <f>IFERROR(IF(VALUE('01_raw_data'!S847)&gt;0, VALUE('01_raw_data'!S847), "Check"), "Check")</f>
        <v>2200</v>
      </c>
      <c r="U844">
        <f>IFERROR(VLOOKUP(UPPER(TRIM('01_raw_data'!T847)),'07_performance_master'!$A$5:$B$14,2,FALSE),"Check")</f>
        <v>3</v>
      </c>
      <c r="V844">
        <f>IFERROR(IF(VALUE('01_raw_data'!U847)&gt;0,VALUE('01_raw_data'!U847),"Check"),"Check")</f>
        <v>37</v>
      </c>
      <c r="W844">
        <f>IFERROR(IF(VALUE('01_raw_data'!V847)&gt;=0, VALUE('01_raw_data'!V847), "Check"), "Check")</f>
        <v>19</v>
      </c>
      <c r="X844">
        <f>IFERROR(IF(VALUE('01_raw_data'!W847)&gt;=0, VALUE('01_raw_data'!W847),"Check"), "Check")</f>
        <v>2</v>
      </c>
      <c r="Y844">
        <f>IFERROR(IF(AND(VALUE('01_raw_data'!X847)&gt;=0, VALUE('01_raw_data'!X847)&lt;=100), VALUE('01_raw_data'!X847), "Check"), "Check")</f>
        <v>59</v>
      </c>
      <c r="Z844" t="str">
        <f>IFERROR(IF(OR(UPPER(TRIM('01_raw_data'!Y847))="YES", UPPER(TRIM('01_raw_data'!Y847))="PROMOTED"),"Promoted", IF(OR(UPPER(TRIM('01_raw_data'!Y847))="NO",UPPER(TRIM('01_raw_data'!Y847))="NOT PROMOTED"), "Not Promoted", "Check")),"Check")</f>
        <v>Not Promoted</v>
      </c>
      <c r="AA844" t="str">
        <f>IFERROR(PROPER(TRIM('01_raw_data'!Z847)), "")</f>
        <v>Master'S</v>
      </c>
      <c r="AB844" t="str">
        <f>IFERROR(PROPER(TRIM('01_raw_data'!AA847)),"")</f>
        <v>Indeed</v>
      </c>
      <c r="AC844" t="str">
        <f>IFERROR(IF(UPPER(TRIM('01_raw_data'!AB847))="HYBRID","Hybrid",IF(OR(UPPER(TRIM('01_raw_data'!AB847))="REMOTE",UPPER(TRIM('01_raw_data'!AB847))="WFH",UPPER(TRIM('01_raw_data'!AB847))="WORK FROM HOME"),"Remote",IF(OR(UPPER(TRIM('01_raw_data'!AB847))="ONSITE",UPPER(TRIM('01_raw_data'!AB847))="ON-SITE",UPPER(TRIM('01_raw_data'!AB847))="OFFICE"),"Office"))),"Check")</f>
        <v>Office</v>
      </c>
      <c r="AD844" t="str">
        <f>IFERROR(VLOOKUP(UPPER(TRIM('01_raw_data'!AC847)),'09_cost_center'!$A$5:$E$19,1,FALSE), "Check")</f>
        <v>EU-CC201</v>
      </c>
      <c r="AE844" t="str">
        <f>IFERROR(IF(OR(UPPER(TRIM('01_raw_data'!AD847))="CONTRACT", UPPER(TRIM('01_raw_data'!AD847))="CONTRACTOR"), "Contract", IF(OR(PROPER(TRIM('01_raw_data'!AD847))="FTE", UPPER(TRIM('01_raw_data'!AD847))="FULL TIME", UPPER(TRIM('01_raw_data'!AD847))="FULL-TIME"), "Full Time", IF(OR(UPPER(TRIM('01_raw_data'!AD847))="INTERN", UPPER(TRIM('01_raw_data'!AD847))="INTERNSHIP"), "Intern", IF(OR(UPPER(TRIM('01_raw_data'!AD847))="PART TIME", UPPER(TRIM('01_raw_data'!AD847))="PART-TIME"), "Part Time")))), "Check")</f>
        <v>Full Time</v>
      </c>
      <c r="AF844">
        <f>IFERROR(IF(AND(VALUE('01_raw_data'!AE847)&gt;=0,VALUE('01_raw_data'!AE847)&lt;=100), VALUE('01_raw_data'!AE847), "Check"), "Check")</f>
        <v>65.900000000000006</v>
      </c>
    </row>
    <row r="845" spans="1:32" x14ac:dyDescent="0.2">
      <c r="A845" t="str">
        <f>"E"&amp;TEXT(VALUE(SUBSTITUTE(UPPER(TRIM('01_raw_data'!A848)),"E","")),"0000")</f>
        <v>E0844</v>
      </c>
      <c r="B845" t="str">
        <f>IF('01_raw_data'!B848="", "", PROPER(TRIM('01_raw_data'!B848)))</f>
        <v>Isla Russo</v>
      </c>
      <c r="C845" t="str">
        <f>_xlfn.XLOOKUP(PROPER(TRIM('01_raw_data'!C848)),'03_lookups'!$A$4:$A$9,'03_lookups'!$B$4:$B$9,"Needs Review")</f>
        <v>Female</v>
      </c>
      <c r="D845">
        <f>VALUE('01_raw_data'!D848)</f>
        <v>55</v>
      </c>
      <c r="E845" s="17">
        <f>IF(OR('01_raw_data'!E848="", LOWER(TRIM('01_raw_data'!E848))="not available"), "Missing", '01_raw_data'!E848)</f>
        <v>25995</v>
      </c>
      <c r="F845" t="str">
        <f t="shared" si="13"/>
        <v>Valid</v>
      </c>
      <c r="G845" t="str">
        <f>_xlfn.XLOOKUP(UPPER(TRIM('01_raw_data'!F848)),'04_departments'!A848:A903,'04_departments'!C848:C903,"Needs Review")</f>
        <v>Needs Review</v>
      </c>
      <c r="H845" t="str">
        <f>_xlfn.XLOOKUP('01_clean_data'!G845, '04_departments'!$C$5:$C$60,'04_departments'!$D$5:$D$60,"Needs Review")</f>
        <v>Needs Review</v>
      </c>
      <c r="I845" t="str">
        <f>PROPER(TRIM('01_raw_data'!H848))</f>
        <v>Sales Executive</v>
      </c>
      <c r="J845" t="str">
        <f>IFERROR(UPPER('01_raw_data'!I848), "")</f>
        <v>L6</v>
      </c>
      <c r="K845" t="str">
        <f>IFERROR(UPPER('01_raw_data'!J848), "")</f>
        <v>M016</v>
      </c>
      <c r="L845" t="str">
        <f>IFERROR(VLOOKUP(K845,'05_manager_mapping'!$A$5:$B$64,2), "Missing")</f>
        <v>Juliette Williams</v>
      </c>
      <c r="M845" t="str">
        <f>IFERROR(_xlfn.XLOOKUP('01_raw_data'!L848,'06_location_master'!$B$5:$B$60,'06_location_master'!$C$5:$C$60), "Missing Location")</f>
        <v>Krakow</v>
      </c>
      <c r="N845" t="str">
        <f>IFERROR(_xlfn.XLOOKUP(M845,'06_location_master'!$C$5:$C$60,'06_location_master'!$D$5:$D$60), "Missing Country")</f>
        <v>Poland</v>
      </c>
      <c r="O845" t="str">
        <f>IFERROR(_xlfn.XLOOKUP(M845,'06_location_master'!$C$5:$C$60,'06_location_master'!$E$5:$E$60), "Missing State")</f>
        <v>Lesser Poland</v>
      </c>
      <c r="P845" s="17">
        <f>IFERROR(--'01_raw_data'!O848,"Missing Date")</f>
        <v>45795</v>
      </c>
      <c r="Q845" s="17" t="str">
        <f>IF(TRIM('01_raw_data'!P848)="","", IFERROR('01_raw_data'!P848, "check"))</f>
        <v/>
      </c>
      <c r="R845" t="str">
        <f>IFERROR(IF(OR(UPPER(TRIM('01_raw_data'!Q848))="A",UPPER(TRIM('01_raw_data'!Q848)="ACTVE"),UPPER(TRIM('01_raw_data'!Q848))="ACTIVE"), "Active", IF(OR(UPPER(TRIM('01_raw_data'!Q848)="INACTIVE"),UPPER(TRIM('01_raw_data'!Q848))="INACTVE"),"Inactive",IF(OR(UPPER(TRIM('01_raw_data'!Q848))="EXITED"), "Exited", IF(OR(UPPER(TRIM('01_raw_data'!Q848))="TERMINATED"), "Terminated", IF(OR(UPPER(TRIM('01_raw_data'!Q848))="LEFT"),"Left",IF(OR(UPPER(TRIM('01_raw_data'!Q848))="RESIGNED"),"Resigned")))))),"Check")</f>
        <v>Active</v>
      </c>
      <c r="S845" s="19">
        <f>IFERROR(IF(VALUE('01_raw_data'!R848)&gt;0,VALUE('01_raw_data'!R848),"Check"),"Check")</f>
        <v>121000</v>
      </c>
      <c r="T845" s="19">
        <f>IFERROR(IF(VALUE('01_raw_data'!S848)&gt;0, VALUE('01_raw_data'!S848), "Check"), "Check")</f>
        <v>7300</v>
      </c>
      <c r="U845">
        <f>IFERROR(VLOOKUP(UPPER(TRIM('01_raw_data'!T848)),'07_performance_master'!$A$5:$B$14,2,FALSE),"Check")</f>
        <v>3</v>
      </c>
      <c r="V845">
        <f>IFERROR(IF(VALUE('01_raw_data'!U848)&gt;0,VALUE('01_raw_data'!U848),"Check"),"Check")</f>
        <v>37</v>
      </c>
      <c r="W845">
        <f>IFERROR(IF(VALUE('01_raw_data'!V848)&gt;=0, VALUE('01_raw_data'!V848), "Check"), "Check")</f>
        <v>12</v>
      </c>
      <c r="X845">
        <f>IFERROR(IF(VALUE('01_raw_data'!W848)&gt;=0, VALUE('01_raw_data'!W848),"Check"), "Check")</f>
        <v>20</v>
      </c>
      <c r="Y845">
        <f>IFERROR(IF(AND(VALUE('01_raw_data'!X848)&gt;=0, VALUE('01_raw_data'!X848)&lt;=100), VALUE('01_raw_data'!X848), "Check"), "Check")</f>
        <v>73</v>
      </c>
      <c r="Z845" t="str">
        <f>IFERROR(IF(OR(UPPER(TRIM('01_raw_data'!Y848))="YES", UPPER(TRIM('01_raw_data'!Y848))="PROMOTED"),"Promoted", IF(OR(UPPER(TRIM('01_raw_data'!Y848))="NO",UPPER(TRIM('01_raw_data'!Y848))="NOT PROMOTED"), "Not Promoted", "Check")),"Check")</f>
        <v>Not Promoted</v>
      </c>
      <c r="AA845" t="str">
        <f>IFERROR(PROPER(TRIM('01_raw_data'!Z848)), "")</f>
        <v>Bachelor'S</v>
      </c>
      <c r="AB845" t="str">
        <f>IFERROR(PROPER(TRIM('01_raw_data'!AA848)),"")</f>
        <v>Agency</v>
      </c>
      <c r="AC845" t="str">
        <f>IFERROR(IF(UPPER(TRIM('01_raw_data'!AB848))="HYBRID","Hybrid",IF(OR(UPPER(TRIM('01_raw_data'!AB848))="REMOTE",UPPER(TRIM('01_raw_data'!AB848))="WFH",UPPER(TRIM('01_raw_data'!AB848))="WORK FROM HOME"),"Remote",IF(OR(UPPER(TRIM('01_raw_data'!AB848))="ONSITE",UPPER(TRIM('01_raw_data'!AB848))="ON-SITE",UPPER(TRIM('01_raw_data'!AB848))="OFFICE"),"Office"))),"Check")</f>
        <v>Hybrid</v>
      </c>
      <c r="AD845" t="str">
        <f>IFERROR(VLOOKUP(UPPER(TRIM('01_raw_data'!AC848)),'09_cost_center'!$A$5:$E$19,1,FALSE), "Check")</f>
        <v>EU-CC201</v>
      </c>
      <c r="AE845" t="str">
        <f>IFERROR(IF(OR(UPPER(TRIM('01_raw_data'!AD848))="CONTRACT", UPPER(TRIM('01_raw_data'!AD848))="CONTRACTOR"), "Contract", IF(OR(PROPER(TRIM('01_raw_data'!AD848))="FTE", UPPER(TRIM('01_raw_data'!AD848))="FULL TIME", UPPER(TRIM('01_raw_data'!AD848))="FULL-TIME"), "Full Time", IF(OR(UPPER(TRIM('01_raw_data'!AD848))="INTERN", UPPER(TRIM('01_raw_data'!AD848))="INTERNSHIP"), "Intern", IF(OR(UPPER(TRIM('01_raw_data'!AD848))="PART TIME", UPPER(TRIM('01_raw_data'!AD848))="PART-TIME"), "Part Time")))), "Check")</f>
        <v>Full Time</v>
      </c>
      <c r="AF845">
        <f>IFERROR(IF(AND(VALUE('01_raw_data'!AE848)&gt;=0,VALUE('01_raw_data'!AE848)&lt;=100), VALUE('01_raw_data'!AE848), "Check"), "Check")</f>
        <v>61.8</v>
      </c>
    </row>
    <row r="846" spans="1:32" x14ac:dyDescent="0.2">
      <c r="A846" t="str">
        <f>"E"&amp;TEXT(VALUE(SUBSTITUTE(UPPER(TRIM('01_raw_data'!A849)),"E","")),"0000")</f>
        <v>E0845</v>
      </c>
      <c r="B846" t="str">
        <f>IF('01_raw_data'!B849="", "", PROPER(TRIM('01_raw_data'!B849)))</f>
        <v>Harry Bernard</v>
      </c>
      <c r="C846" t="str">
        <f>_xlfn.XLOOKUP(PROPER(TRIM('01_raw_data'!C849)),'03_lookups'!$A$4:$A$9,'03_lookups'!$B$4:$B$9,"Needs Review")</f>
        <v>Male</v>
      </c>
      <c r="D846">
        <f>VALUE('01_raw_data'!D849)</f>
        <v>32</v>
      </c>
      <c r="E846" s="17">
        <f>IF(OR('01_raw_data'!E849="", LOWER(TRIM('01_raw_data'!E849))="not available"), "Missing", '01_raw_data'!E849)</f>
        <v>34397</v>
      </c>
      <c r="F846" t="str">
        <f t="shared" si="13"/>
        <v>Valid</v>
      </c>
      <c r="G846" t="str">
        <f>_xlfn.XLOOKUP(UPPER(TRIM('01_raw_data'!F849)),'04_departments'!A849:A904,'04_departments'!C849:C904,"Needs Review")</f>
        <v>Needs Review</v>
      </c>
      <c r="H846" t="str">
        <f>_xlfn.XLOOKUP('01_clean_data'!G846, '04_departments'!$C$5:$C$60,'04_departments'!$D$5:$D$60,"Needs Review")</f>
        <v>Needs Review</v>
      </c>
      <c r="I846" t="str">
        <f>PROPER(TRIM('01_raw_data'!H849))</f>
        <v>Systems Administrator</v>
      </c>
      <c r="J846" t="str">
        <f>IFERROR(UPPER('01_raw_data'!I849), "")</f>
        <v>L3</v>
      </c>
      <c r="K846" t="str">
        <f>IFERROR(UPPER('01_raw_data'!J849), "")</f>
        <v>M009</v>
      </c>
      <c r="L846" t="str">
        <f>IFERROR(VLOOKUP(K846,'05_manager_mapping'!$A$5:$B$64,2), "Missing")</f>
        <v>Maja Nilsson</v>
      </c>
      <c r="M846" t="str">
        <f>IFERROR(_xlfn.XLOOKUP('01_raw_data'!L849,'06_location_master'!$B$5:$B$60,'06_location_master'!$C$5:$C$60), "Missing Location")</f>
        <v>Frankfurt</v>
      </c>
      <c r="N846" t="str">
        <f>IFERROR(_xlfn.XLOOKUP(M846,'06_location_master'!$C$5:$C$60,'06_location_master'!$D$5:$D$60), "Missing Country")</f>
        <v>Germany</v>
      </c>
      <c r="O846" t="str">
        <f>IFERROR(_xlfn.XLOOKUP(M846,'06_location_master'!$C$5:$C$60,'06_location_master'!$E$5:$E$60), "Missing State")</f>
        <v>Hesse</v>
      </c>
      <c r="P846" s="17">
        <f>IFERROR(--'01_raw_data'!O849,"Missing Date")</f>
        <v>43946</v>
      </c>
      <c r="Q846" s="17" t="str">
        <f>IF(TRIM('01_raw_data'!P849)="","", IFERROR('01_raw_data'!P849, "check"))</f>
        <v/>
      </c>
      <c r="R846" t="str">
        <f>IFERROR(IF(OR(UPPER(TRIM('01_raw_data'!Q849))="A",UPPER(TRIM('01_raw_data'!Q849)="ACTVE"),UPPER(TRIM('01_raw_data'!Q849))="ACTIVE"), "Active", IF(OR(UPPER(TRIM('01_raw_data'!Q849)="INACTIVE"),UPPER(TRIM('01_raw_data'!Q849))="INACTVE"),"Inactive",IF(OR(UPPER(TRIM('01_raw_data'!Q849))="EXITED"), "Exited", IF(OR(UPPER(TRIM('01_raw_data'!Q849))="TERMINATED"), "Terminated", IF(OR(UPPER(TRIM('01_raw_data'!Q849))="LEFT"),"Left",IF(OR(UPPER(TRIM('01_raw_data'!Q849))="RESIGNED"),"Resigned")))))),"Check")</f>
        <v>Active</v>
      </c>
      <c r="S846" s="19">
        <f>IFERROR(IF(VALUE('01_raw_data'!R849)&gt;0,VALUE('01_raw_data'!R849),"Check"),"Check")</f>
        <v>70000</v>
      </c>
      <c r="T846" s="19" t="str">
        <f>IFERROR(IF(VALUE('01_raw_data'!S849)&gt;0, VALUE('01_raw_data'!S849), "Check"), "Check")</f>
        <v>Check</v>
      </c>
      <c r="U846">
        <f>IFERROR(VLOOKUP(UPPER(TRIM('01_raw_data'!T849)),'07_performance_master'!$A$5:$B$14,2,FALSE),"Check")</f>
        <v>1</v>
      </c>
      <c r="V846">
        <f>IFERROR(IF(VALUE('01_raw_data'!U849)&gt;0,VALUE('01_raw_data'!U849),"Check"),"Check")</f>
        <v>14</v>
      </c>
      <c r="W846">
        <f>IFERROR(IF(VALUE('01_raw_data'!V849)&gt;=0, VALUE('01_raw_data'!V849), "Check"), "Check")</f>
        <v>14</v>
      </c>
      <c r="X846">
        <f>IFERROR(IF(VALUE('01_raw_data'!W849)&gt;=0, VALUE('01_raw_data'!W849),"Check"), "Check")</f>
        <v>8</v>
      </c>
      <c r="Y846">
        <f>IFERROR(IF(AND(VALUE('01_raw_data'!X849)&gt;=0, VALUE('01_raw_data'!X849)&lt;=100), VALUE('01_raw_data'!X849), "Check"), "Check")</f>
        <v>71</v>
      </c>
      <c r="Z846" t="str">
        <f>IFERROR(IF(OR(UPPER(TRIM('01_raw_data'!Y849))="YES", UPPER(TRIM('01_raw_data'!Y849))="PROMOTED"),"Promoted", IF(OR(UPPER(TRIM('01_raw_data'!Y849))="NO",UPPER(TRIM('01_raw_data'!Y849))="NOT PROMOTED"), "Not Promoted", "Check")),"Check")</f>
        <v>Not Promoted</v>
      </c>
      <c r="AA846" t="str">
        <f>IFERROR(PROPER(TRIM('01_raw_data'!Z849)), "")</f>
        <v>Bachelor'S</v>
      </c>
      <c r="AB846" t="str">
        <f>IFERROR(PROPER(TRIM('01_raw_data'!AA849)),"")</f>
        <v>University Hiring</v>
      </c>
      <c r="AC846" t="str">
        <f>IFERROR(IF(UPPER(TRIM('01_raw_data'!AB849))="HYBRID","Hybrid",IF(OR(UPPER(TRIM('01_raw_data'!AB849))="REMOTE",UPPER(TRIM('01_raw_data'!AB849))="WFH",UPPER(TRIM('01_raw_data'!AB849))="WORK FROM HOME"),"Remote",IF(OR(UPPER(TRIM('01_raw_data'!AB849))="ONSITE",UPPER(TRIM('01_raw_data'!AB849))="ON-SITE",UPPER(TRIM('01_raw_data'!AB849))="OFFICE"),"Office"))),"Check")</f>
        <v>Hybrid</v>
      </c>
      <c r="AD846" t="str">
        <f>IFERROR(VLOOKUP(UPPER(TRIM('01_raw_data'!AC849)),'09_cost_center'!$A$5:$E$19,1,FALSE), "Check")</f>
        <v>EU-CC104</v>
      </c>
      <c r="AE846" t="str">
        <f>IFERROR(IF(OR(UPPER(TRIM('01_raw_data'!AD849))="CONTRACT", UPPER(TRIM('01_raw_data'!AD849))="CONTRACTOR"), "Contract", IF(OR(PROPER(TRIM('01_raw_data'!AD849))="FTE", UPPER(TRIM('01_raw_data'!AD849))="FULL TIME", UPPER(TRIM('01_raw_data'!AD849))="FULL-TIME"), "Full Time", IF(OR(UPPER(TRIM('01_raw_data'!AD849))="INTERN", UPPER(TRIM('01_raw_data'!AD849))="INTERNSHIP"), "Intern", IF(OR(UPPER(TRIM('01_raw_data'!AD849))="PART TIME", UPPER(TRIM('01_raw_data'!AD849))="PART-TIME"), "Part Time")))), "Check")</f>
        <v>Full Time</v>
      </c>
      <c r="AF846">
        <f>IFERROR(IF(AND(VALUE('01_raw_data'!AE849)&gt;=0,VALUE('01_raw_data'!AE849)&lt;=100), VALUE('01_raw_data'!AE849), "Check"), "Check")</f>
        <v>43.3</v>
      </c>
    </row>
    <row r="847" spans="1:32" x14ac:dyDescent="0.2">
      <c r="A847" t="str">
        <f>"E"&amp;TEXT(VALUE(SUBSTITUTE(UPPER(TRIM('01_raw_data'!A850)),"E","")),"0000")</f>
        <v>E0833</v>
      </c>
      <c r="B847" t="str">
        <f>IF('01_raw_data'!B850="", "", PROPER(TRIM('01_raw_data'!B850)))</f>
        <v>Oliver Sanchez</v>
      </c>
      <c r="C847" t="str">
        <f>_xlfn.XLOOKUP(PROPER(TRIM('01_raw_data'!C850)),'03_lookups'!$A$4:$A$9,'03_lookups'!$B$4:$B$9,"Needs Review")</f>
        <v>Female</v>
      </c>
      <c r="D847">
        <f>VALUE('01_raw_data'!D850)</f>
        <v>58</v>
      </c>
      <c r="E847" s="17" t="str">
        <f>IF(OR('01_raw_data'!E850="", LOWER(TRIM('01_raw_data'!E850))="not available"), "Missing", '01_raw_data'!E850)</f>
        <v>1968/04/29</v>
      </c>
      <c r="F847" t="str">
        <f t="shared" si="13"/>
        <v>Needs Review</v>
      </c>
      <c r="G847" t="str">
        <f>_xlfn.XLOOKUP(UPPER(TRIM('01_raw_data'!F850)),'04_departments'!A850:A905,'04_departments'!C850:C905,"Needs Review")</f>
        <v>Needs Review</v>
      </c>
      <c r="H847" t="str">
        <f>_xlfn.XLOOKUP('01_clean_data'!G847, '04_departments'!$C$5:$C$60,'04_departments'!$D$5:$D$60,"Needs Review")</f>
        <v>Needs Review</v>
      </c>
      <c r="I847" t="str">
        <f>PROPER(TRIM('01_raw_data'!H850))</f>
        <v>Software Engineer</v>
      </c>
      <c r="J847" t="str">
        <f>IFERROR(UPPER('01_raw_data'!I850), "")</f>
        <v>L1</v>
      </c>
      <c r="K847" t="str">
        <f>IFERROR(UPPER('01_raw_data'!J850), "")</f>
        <v>M001</v>
      </c>
      <c r="L847" t="str">
        <f>IFERROR(VLOOKUP(K847,'05_manager_mapping'!$A$5:$B$64,2), "Missing")</f>
        <v>Milan Leroy</v>
      </c>
      <c r="M847" t="str">
        <f>IFERROR(_xlfn.XLOOKUP('01_raw_data'!L850,'06_location_master'!$B$5:$B$60,'06_location_master'!$C$5:$C$60), "Missing Location")</f>
        <v>Madrid</v>
      </c>
      <c r="N847" t="str">
        <f>IFERROR(_xlfn.XLOOKUP(M847,'06_location_master'!$C$5:$C$60,'06_location_master'!$D$5:$D$60), "Missing Country")</f>
        <v>Spain</v>
      </c>
      <c r="O847" t="str">
        <f>IFERROR(_xlfn.XLOOKUP(M847,'06_location_master'!$C$5:$C$60,'06_location_master'!$E$5:$E$60), "Missing State")</f>
        <v>Community of Madrid</v>
      </c>
      <c r="P847" s="17">
        <f>IFERROR(--'01_raw_data'!O850,"Missing Date")</f>
        <v>45335</v>
      </c>
      <c r="Q847" s="17" t="str">
        <f>IF(TRIM('01_raw_data'!P850)="","", IFERROR('01_raw_data'!P850, "check"))</f>
        <v/>
      </c>
      <c r="R847" t="str">
        <f>IFERROR(IF(OR(UPPER(TRIM('01_raw_data'!Q850))="A",UPPER(TRIM('01_raw_data'!Q850)="ACTVE"),UPPER(TRIM('01_raw_data'!Q850))="ACTIVE"), "Active", IF(OR(UPPER(TRIM('01_raw_data'!Q850)="INACTIVE"),UPPER(TRIM('01_raw_data'!Q850))="INACTVE"),"Inactive",IF(OR(UPPER(TRIM('01_raw_data'!Q850))="EXITED"), "Exited", IF(OR(UPPER(TRIM('01_raw_data'!Q850))="TERMINATED"), "Terminated", IF(OR(UPPER(TRIM('01_raw_data'!Q850))="LEFT"),"Left",IF(OR(UPPER(TRIM('01_raw_data'!Q850))="RESIGNED"),"Resigned")))))),"Check")</f>
        <v>Active</v>
      </c>
      <c r="S847" s="19">
        <f>IFERROR(IF(VALUE('01_raw_data'!R850)&gt;0,VALUE('01_raw_data'!R850),"Check"),"Check")</f>
        <v>38000</v>
      </c>
      <c r="T847" s="19">
        <f>IFERROR(IF(VALUE('01_raw_data'!S850)&gt;0, VALUE('01_raw_data'!S850), "Check"), "Check")</f>
        <v>800</v>
      </c>
      <c r="U847">
        <f>IFERROR(VLOOKUP(UPPER(TRIM('01_raw_data'!T850)),'07_performance_master'!$A$5:$B$14,2,FALSE),"Check")</f>
        <v>2</v>
      </c>
      <c r="V847">
        <f>IFERROR(IF(VALUE('01_raw_data'!U850)&gt;0,VALUE('01_raw_data'!U850),"Check"),"Check")</f>
        <v>25</v>
      </c>
      <c r="W847">
        <f>IFERROR(IF(VALUE('01_raw_data'!V850)&gt;=0, VALUE('01_raw_data'!V850), "Check"), "Check")</f>
        <v>25</v>
      </c>
      <c r="X847">
        <f>IFERROR(IF(VALUE('01_raw_data'!W850)&gt;=0, VALUE('01_raw_data'!W850),"Check"), "Check")</f>
        <v>14</v>
      </c>
      <c r="Y847">
        <f>IFERROR(IF(AND(VALUE('01_raw_data'!X850)&gt;=0, VALUE('01_raw_data'!X850)&lt;=100), VALUE('01_raw_data'!X850), "Check"), "Check")</f>
        <v>70</v>
      </c>
      <c r="Z847" t="str">
        <f>IFERROR(IF(OR(UPPER(TRIM('01_raw_data'!Y850))="YES", UPPER(TRIM('01_raw_data'!Y850))="PROMOTED"),"Promoted", IF(OR(UPPER(TRIM('01_raw_data'!Y850))="NO",UPPER(TRIM('01_raw_data'!Y850))="NOT PROMOTED"), "Not Promoted", "Check")),"Check")</f>
        <v>Not Promoted</v>
      </c>
      <c r="AA847" t="str">
        <f>IFERROR(PROPER(TRIM('01_raw_data'!Z850)), "")</f>
        <v>Master'S</v>
      </c>
      <c r="AB847" t="str">
        <f>IFERROR(PROPER(TRIM('01_raw_data'!AA850)),"")</f>
        <v>European Job Board</v>
      </c>
      <c r="AC847" t="str">
        <f>IFERROR(IF(UPPER(TRIM('01_raw_data'!AB850))="HYBRID","Hybrid",IF(OR(UPPER(TRIM('01_raw_data'!AB850))="REMOTE",UPPER(TRIM('01_raw_data'!AB850))="WFH",UPPER(TRIM('01_raw_data'!AB850))="WORK FROM HOME"),"Remote",IF(OR(UPPER(TRIM('01_raw_data'!AB850))="ONSITE",UPPER(TRIM('01_raw_data'!AB850))="ON-SITE",UPPER(TRIM('01_raw_data'!AB850))="OFFICE"),"Office"))),"Check")</f>
        <v>Hybrid</v>
      </c>
      <c r="AD847" t="str">
        <f>IFERROR(VLOOKUP(UPPER(TRIM('01_raw_data'!AC850)),'09_cost_center'!$A$5:$E$19,1,FALSE), "Check")</f>
        <v>EU-CC101</v>
      </c>
      <c r="AE847" t="str">
        <f>IFERROR(IF(OR(UPPER(TRIM('01_raw_data'!AD850))="CONTRACT", UPPER(TRIM('01_raw_data'!AD850))="CONTRACTOR"), "Contract", IF(OR(PROPER(TRIM('01_raw_data'!AD850))="FTE", UPPER(TRIM('01_raw_data'!AD850))="FULL TIME", UPPER(TRIM('01_raw_data'!AD850))="FULL-TIME"), "Full Time", IF(OR(UPPER(TRIM('01_raw_data'!AD850))="INTERN", UPPER(TRIM('01_raw_data'!AD850))="INTERNSHIP"), "Intern", IF(OR(UPPER(TRIM('01_raw_data'!AD850))="PART TIME", UPPER(TRIM('01_raw_data'!AD850))="PART-TIME"), "Part Time")))), "Check")</f>
        <v>Full Time</v>
      </c>
      <c r="AF847">
        <f>IFERROR(IF(AND(VALUE('01_raw_data'!AE850)&gt;=0,VALUE('01_raw_data'!AE850)&lt;=100), VALUE('01_raw_data'!AE850), "Check"), "Check")</f>
        <v>51.8</v>
      </c>
    </row>
    <row r="848" spans="1:32" x14ac:dyDescent="0.2">
      <c r="A848" t="str">
        <f>"E"&amp;TEXT(VALUE(SUBSTITUTE(UPPER(TRIM('01_raw_data'!A851)),"E","")),"0000")</f>
        <v>E0847</v>
      </c>
      <c r="B848" t="str">
        <f>IF('01_raw_data'!B851="", "", PROPER(TRIM('01_raw_data'!B851)))</f>
        <v>Maria Jones</v>
      </c>
      <c r="C848" t="str">
        <f>_xlfn.XLOOKUP(PROPER(TRIM('01_raw_data'!C851)),'03_lookups'!$A$4:$A$9,'03_lookups'!$B$4:$B$9,"Needs Review")</f>
        <v>Female</v>
      </c>
      <c r="D848">
        <f>VALUE('01_raw_data'!D851)</f>
        <v>43</v>
      </c>
      <c r="E848" s="17">
        <f>IF(OR('01_raw_data'!E851="", LOWER(TRIM('01_raw_data'!E851))="not available"), "Missing", '01_raw_data'!E851)</f>
        <v>30328</v>
      </c>
      <c r="F848" t="str">
        <f t="shared" si="13"/>
        <v>Valid</v>
      </c>
      <c r="G848" t="str">
        <f>_xlfn.XLOOKUP(UPPER(TRIM('01_raw_data'!F851)),'04_departments'!A851:A906,'04_departments'!C851:C906,"Needs Review")</f>
        <v>Needs Review</v>
      </c>
      <c r="H848" t="str">
        <f>_xlfn.XLOOKUP('01_clean_data'!G848, '04_departments'!$C$5:$C$60,'04_departments'!$D$5:$D$60,"Needs Review")</f>
        <v>Needs Review</v>
      </c>
      <c r="I848" t="str">
        <f>PROPER(TRIM('01_raw_data'!H851))</f>
        <v>Marketing Executive</v>
      </c>
      <c r="J848" t="str">
        <f>IFERROR(UPPER('01_raw_data'!I851), "")</f>
        <v xml:space="preserve"> L4 </v>
      </c>
      <c r="K848" t="str">
        <f>IFERROR(UPPER('01_raw_data'!J851), "")</f>
        <v>M006</v>
      </c>
      <c r="L848" t="str">
        <f>IFERROR(VLOOKUP(K848,'05_manager_mapping'!$A$5:$B$64,2), "Missing")</f>
        <v>Aleksander Fischer</v>
      </c>
      <c r="M848" t="str">
        <f>IFERROR(_xlfn.XLOOKUP('01_raw_data'!L851,'06_location_master'!$B$5:$B$60,'06_location_master'!$C$5:$C$60), "Missing Location")</f>
        <v>Missing Location</v>
      </c>
      <c r="N848" t="str">
        <f>IFERROR(_xlfn.XLOOKUP(M848,'06_location_master'!$C$5:$C$60,'06_location_master'!$D$5:$D$60), "Missing Country")</f>
        <v>Missing Country</v>
      </c>
      <c r="O848" t="str">
        <f>IFERROR(_xlfn.XLOOKUP(M848,'06_location_master'!$C$5:$C$60,'06_location_master'!$E$5:$E$60), "Missing State")</f>
        <v>Missing State</v>
      </c>
      <c r="P848" s="17">
        <f>IFERROR(--'01_raw_data'!O851,"Missing Date")</f>
        <v>43557</v>
      </c>
      <c r="Q848" s="17">
        <f>IF(TRIM('01_raw_data'!P851)="","", IFERROR('01_raw_data'!P851, "check"))</f>
        <v>46091</v>
      </c>
      <c r="R848" t="str">
        <f>IFERROR(IF(OR(UPPER(TRIM('01_raw_data'!Q851))="A",UPPER(TRIM('01_raw_data'!Q851)="ACTVE"),UPPER(TRIM('01_raw_data'!Q851))="ACTIVE"), "Active", IF(OR(UPPER(TRIM('01_raw_data'!Q851)="INACTIVE"),UPPER(TRIM('01_raw_data'!Q851))="INACTVE"),"Inactive",IF(OR(UPPER(TRIM('01_raw_data'!Q851))="EXITED"), "Exited", IF(OR(UPPER(TRIM('01_raw_data'!Q851))="TERMINATED"), "Terminated", IF(OR(UPPER(TRIM('01_raw_data'!Q851))="LEFT"),"Left",IF(OR(UPPER(TRIM('01_raw_data'!Q851))="RESIGNED"),"Resigned")))))),"Check")</f>
        <v>Inactive</v>
      </c>
      <c r="S848" s="19">
        <f>IFERROR(IF(VALUE('01_raw_data'!R851)&gt;0,VALUE('01_raw_data'!R851),"Check"),"Check")</f>
        <v>120000</v>
      </c>
      <c r="T848" s="19">
        <f>IFERROR(IF(VALUE('01_raw_data'!S851)&gt;0, VALUE('01_raw_data'!S851), "Check"), "Check")</f>
        <v>16800</v>
      </c>
      <c r="U848">
        <f>IFERROR(VLOOKUP(UPPER(TRIM('01_raw_data'!T851)),'07_performance_master'!$A$5:$B$14,2,FALSE),"Check")</f>
        <v>5</v>
      </c>
      <c r="V848">
        <f>IFERROR(IF(VALUE('01_raw_data'!U851)&gt;0,VALUE('01_raw_data'!U851),"Check"),"Check")</f>
        <v>20</v>
      </c>
      <c r="W848">
        <f>IFERROR(IF(VALUE('01_raw_data'!V851)&gt;=0, VALUE('01_raw_data'!V851), "Check"), "Check")</f>
        <v>10</v>
      </c>
      <c r="X848">
        <f>IFERROR(IF(VALUE('01_raw_data'!W851)&gt;=0, VALUE('01_raw_data'!W851),"Check"), "Check")</f>
        <v>14</v>
      </c>
      <c r="Y848">
        <f>IFERROR(IF(AND(VALUE('01_raw_data'!X851)&gt;=0, VALUE('01_raw_data'!X851)&lt;=100), VALUE('01_raw_data'!X851), "Check"), "Check")</f>
        <v>71</v>
      </c>
      <c r="Z848" t="str">
        <f>IFERROR(IF(OR(UPPER(TRIM('01_raw_data'!Y851))="YES", UPPER(TRIM('01_raw_data'!Y851))="PROMOTED"),"Promoted", IF(OR(UPPER(TRIM('01_raw_data'!Y851))="NO",UPPER(TRIM('01_raw_data'!Y851))="NOT PROMOTED"), "Not Promoted", "Check")),"Check")</f>
        <v>Not Promoted</v>
      </c>
      <c r="AA848" t="str">
        <f>IFERROR(PROPER(TRIM('01_raw_data'!Z851)), "")</f>
        <v>Master'S</v>
      </c>
      <c r="AB848" t="str">
        <f>IFERROR(PROPER(TRIM('01_raw_data'!AA851)),"")</f>
        <v>European Job Board</v>
      </c>
      <c r="AC848" t="str">
        <f>IFERROR(IF(UPPER(TRIM('01_raw_data'!AB851))="HYBRID","Hybrid",IF(OR(UPPER(TRIM('01_raw_data'!AB851))="REMOTE",UPPER(TRIM('01_raw_data'!AB851))="WFH",UPPER(TRIM('01_raw_data'!AB851))="WORK FROM HOME"),"Remote",IF(OR(UPPER(TRIM('01_raw_data'!AB851))="ONSITE",UPPER(TRIM('01_raw_data'!AB851))="ON-SITE",UPPER(TRIM('01_raw_data'!AB851))="OFFICE"),"Office"))),"Check")</f>
        <v>Office</v>
      </c>
      <c r="AD848" t="str">
        <f>IFERROR(VLOOKUP(UPPER(TRIM('01_raw_data'!AC851)),'09_cost_center'!$A$5:$E$19,1,FALSE), "Check")</f>
        <v>EU-CC203</v>
      </c>
      <c r="AE848" t="str">
        <f>IFERROR(IF(OR(UPPER(TRIM('01_raw_data'!AD851))="CONTRACT", UPPER(TRIM('01_raw_data'!AD851))="CONTRACTOR"), "Contract", IF(OR(PROPER(TRIM('01_raw_data'!AD851))="FTE", UPPER(TRIM('01_raw_data'!AD851))="FULL TIME", UPPER(TRIM('01_raw_data'!AD851))="FULL-TIME"), "Full Time", IF(OR(UPPER(TRIM('01_raw_data'!AD851))="INTERN", UPPER(TRIM('01_raw_data'!AD851))="INTERNSHIP"), "Intern", IF(OR(UPPER(TRIM('01_raw_data'!AD851))="PART TIME", UPPER(TRIM('01_raw_data'!AD851))="PART-TIME"), "Part Time")))), "Check")</f>
        <v>Full Time</v>
      </c>
      <c r="AF848">
        <f>IFERROR(IF(AND(VALUE('01_raw_data'!AE851)&gt;=0,VALUE('01_raw_data'!AE851)&lt;=100), VALUE('01_raw_data'!AE851), "Check"), "Check")</f>
        <v>77.8</v>
      </c>
    </row>
    <row r="849" spans="1:32" x14ac:dyDescent="0.2">
      <c r="A849" t="str">
        <f>"E"&amp;TEXT(VALUE(SUBSTITUTE(UPPER(TRIM('01_raw_data'!A852)),"E","")),"0000")</f>
        <v>E0848</v>
      </c>
      <c r="B849" t="str">
        <f>IF('01_raw_data'!B852="", "", PROPER(TRIM('01_raw_data'!B852)))</f>
        <v>Felix Kowalski</v>
      </c>
      <c r="C849" t="str">
        <f>_xlfn.XLOOKUP(PROPER(TRIM('01_raw_data'!C852)),'03_lookups'!$A$4:$A$9,'03_lookups'!$B$4:$B$9,"Needs Review")</f>
        <v>Male</v>
      </c>
      <c r="D849">
        <f>VALUE('01_raw_data'!D852)</f>
        <v>60</v>
      </c>
      <c r="E849" s="17">
        <f>IF(OR('01_raw_data'!E852="", LOWER(TRIM('01_raw_data'!E852))="not available"), "Missing", '01_raw_data'!E852)</f>
        <v>23988</v>
      </c>
      <c r="F849" t="str">
        <f t="shared" si="13"/>
        <v>Valid</v>
      </c>
      <c r="G849" t="str">
        <f>_xlfn.XLOOKUP(UPPER(TRIM('01_raw_data'!F852)),'04_departments'!A852:A907,'04_departments'!C852:C907,"Needs Review")</f>
        <v>Needs Review</v>
      </c>
      <c r="H849" t="str">
        <f>_xlfn.XLOOKUP('01_clean_data'!G849, '04_departments'!$C$5:$C$60,'04_departments'!$D$5:$D$60,"Needs Review")</f>
        <v>Needs Review</v>
      </c>
      <c r="I849" t="str">
        <f>PROPER(TRIM('01_raw_data'!H852))</f>
        <v>Payroll Specialist</v>
      </c>
      <c r="J849" t="str">
        <f>IFERROR(UPPER('01_raw_data'!I852), "")</f>
        <v>L4</v>
      </c>
      <c r="K849" t="str">
        <f>IFERROR(UPPER('01_raw_data'!J852), "")</f>
        <v>M036</v>
      </c>
      <c r="L849" t="str">
        <f>IFERROR(VLOOKUP(K849,'05_manager_mapping'!$A$5:$B$64,2), "Missing")</f>
        <v>Beatrice Meyer</v>
      </c>
      <c r="M849" t="str">
        <f>IFERROR(_xlfn.XLOOKUP('01_raw_data'!L852,'06_location_master'!$B$5:$B$60,'06_location_master'!$C$5:$C$60), "Missing Location")</f>
        <v>Warsaw</v>
      </c>
      <c r="N849" t="str">
        <f>IFERROR(_xlfn.XLOOKUP(M849,'06_location_master'!$C$5:$C$60,'06_location_master'!$D$5:$D$60), "Missing Country")</f>
        <v>Poland</v>
      </c>
      <c r="O849" t="str">
        <f>IFERROR(_xlfn.XLOOKUP(M849,'06_location_master'!$C$5:$C$60,'06_location_master'!$E$5:$E$60), "Missing State")</f>
        <v>Masovian</v>
      </c>
      <c r="P849" s="17">
        <f>IFERROR(--'01_raw_data'!O852,"Missing Date")</f>
        <v>45782</v>
      </c>
      <c r="Q849" s="17" t="str">
        <f>IF(TRIM('01_raw_data'!P852)="","", IFERROR('01_raw_data'!P852, "check"))</f>
        <v/>
      </c>
      <c r="R849" t="str">
        <f>IFERROR(IF(OR(UPPER(TRIM('01_raw_data'!Q852))="A",UPPER(TRIM('01_raw_data'!Q852)="ACTVE"),UPPER(TRIM('01_raw_data'!Q852))="ACTIVE"), "Active", IF(OR(UPPER(TRIM('01_raw_data'!Q852)="INACTIVE"),UPPER(TRIM('01_raw_data'!Q852))="INACTVE"),"Inactive",IF(OR(UPPER(TRIM('01_raw_data'!Q852))="EXITED"), "Exited", IF(OR(UPPER(TRIM('01_raw_data'!Q852))="TERMINATED"), "Terminated", IF(OR(UPPER(TRIM('01_raw_data'!Q852))="LEFT"),"Left",IF(OR(UPPER(TRIM('01_raw_data'!Q852))="RESIGNED"),"Resigned")))))),"Check")</f>
        <v>Active</v>
      </c>
      <c r="S849" s="19">
        <f>IFERROR(IF(VALUE('01_raw_data'!R852)&gt;0,VALUE('01_raw_data'!R852),"Check"),"Check")</f>
        <v>71000</v>
      </c>
      <c r="T849" s="19">
        <f>IFERROR(IF(VALUE('01_raw_data'!S852)&gt;0, VALUE('01_raw_data'!S852), "Check"), "Check")</f>
        <v>3600</v>
      </c>
      <c r="U849">
        <f>IFERROR(VLOOKUP(UPPER(TRIM('01_raw_data'!T852)),'07_performance_master'!$A$5:$B$14,2,FALSE),"Check")</f>
        <v>3</v>
      </c>
      <c r="V849">
        <f>IFERROR(IF(VALUE('01_raw_data'!U852)&gt;0,VALUE('01_raw_data'!U852),"Check"),"Check")</f>
        <v>25</v>
      </c>
      <c r="W849">
        <f>IFERROR(IF(VALUE('01_raw_data'!V852)&gt;=0, VALUE('01_raw_data'!V852), "Check"), "Check")</f>
        <v>14</v>
      </c>
      <c r="X849">
        <f>IFERROR(IF(VALUE('01_raw_data'!W852)&gt;=0, VALUE('01_raw_data'!W852),"Check"), "Check")</f>
        <v>6</v>
      </c>
      <c r="Y849">
        <f>IFERROR(IF(AND(VALUE('01_raw_data'!X852)&gt;=0, VALUE('01_raw_data'!X852)&lt;=100), VALUE('01_raw_data'!X852), "Check"), "Check")</f>
        <v>73</v>
      </c>
      <c r="Z849" t="str">
        <f>IFERROR(IF(OR(UPPER(TRIM('01_raw_data'!Y852))="YES", UPPER(TRIM('01_raw_data'!Y852))="PROMOTED"),"Promoted", IF(OR(UPPER(TRIM('01_raw_data'!Y852))="NO",UPPER(TRIM('01_raw_data'!Y852))="NOT PROMOTED"), "Not Promoted", "Check")),"Check")</f>
        <v>Not Promoted</v>
      </c>
      <c r="AA849" t="str">
        <f>IFERROR(PROPER(TRIM('01_raw_data'!Z852)), "")</f>
        <v>Bachelor'S</v>
      </c>
      <c r="AB849" t="str">
        <f>IFERROR(PROPER(TRIM('01_raw_data'!AA852)),"")</f>
        <v>Company Careers Page</v>
      </c>
      <c r="AC849" t="str">
        <f>IFERROR(IF(UPPER(TRIM('01_raw_data'!AB852))="HYBRID","Hybrid",IF(OR(UPPER(TRIM('01_raw_data'!AB852))="REMOTE",UPPER(TRIM('01_raw_data'!AB852))="WFH",UPPER(TRIM('01_raw_data'!AB852))="WORK FROM HOME"),"Remote",IF(OR(UPPER(TRIM('01_raw_data'!AB852))="ONSITE",UPPER(TRIM('01_raw_data'!AB852))="ON-SITE",UPPER(TRIM('01_raw_data'!AB852))="OFFICE"),"Office"))),"Check")</f>
        <v>Hybrid</v>
      </c>
      <c r="AD849" t="str">
        <f>IFERROR(VLOOKUP(UPPER(TRIM('01_raw_data'!AC852)),'09_cost_center'!$A$5:$E$19,1,FALSE), "Check")</f>
        <v>EU-CC301</v>
      </c>
      <c r="AE849" t="str">
        <f>IFERROR(IF(OR(UPPER(TRIM('01_raw_data'!AD852))="CONTRACT", UPPER(TRIM('01_raw_data'!AD852))="CONTRACTOR"), "Contract", IF(OR(PROPER(TRIM('01_raw_data'!AD852))="FTE", UPPER(TRIM('01_raw_data'!AD852))="FULL TIME", UPPER(TRIM('01_raw_data'!AD852))="FULL-TIME"), "Full Time", IF(OR(UPPER(TRIM('01_raw_data'!AD852))="INTERN", UPPER(TRIM('01_raw_data'!AD852))="INTERNSHIP"), "Intern", IF(OR(UPPER(TRIM('01_raw_data'!AD852))="PART TIME", UPPER(TRIM('01_raw_data'!AD852))="PART-TIME"), "Part Time")))), "Check")</f>
        <v>Full Time</v>
      </c>
      <c r="AF849">
        <f>IFERROR(IF(AND(VALUE('01_raw_data'!AE852)&gt;=0,VALUE('01_raw_data'!AE852)&lt;=100), VALUE('01_raw_data'!AE852), "Check"), "Check")</f>
        <v>65.8</v>
      </c>
    </row>
    <row r="850" spans="1:32" x14ac:dyDescent="0.2">
      <c r="A850" t="str">
        <f>"E"&amp;TEXT(VALUE(SUBSTITUTE(UPPER(TRIM('01_raw_data'!A853)),"E","")),"0000")</f>
        <v>E0849</v>
      </c>
      <c r="B850" t="str">
        <f>IF('01_raw_data'!B853="", "", PROPER(TRIM('01_raw_data'!B853)))</f>
        <v>Natalia Nilsson</v>
      </c>
      <c r="C850" t="str">
        <f>_xlfn.XLOOKUP(PROPER(TRIM('01_raw_data'!C853)),'03_lookups'!$A$4:$A$9,'03_lookups'!$B$4:$B$9,"Needs Review")</f>
        <v>Female</v>
      </c>
      <c r="D850">
        <f>VALUE('01_raw_data'!D853)</f>
        <v>38</v>
      </c>
      <c r="E850" s="17">
        <f>IF(OR('01_raw_data'!E853="", LOWER(TRIM('01_raw_data'!E853))="not available"), "Missing", '01_raw_data'!E853)</f>
        <v>32163</v>
      </c>
      <c r="F850" t="str">
        <f t="shared" si="13"/>
        <v>Valid</v>
      </c>
      <c r="G850" t="str">
        <f>_xlfn.XLOOKUP(UPPER(TRIM('01_raw_data'!F853)),'04_departments'!A853:A908,'04_departments'!C853:C908,"Needs Review")</f>
        <v>Needs Review</v>
      </c>
      <c r="H850" t="str">
        <f>_xlfn.XLOOKUP('01_clean_data'!G850, '04_departments'!$C$5:$C$60,'04_departments'!$D$5:$D$60,"Needs Review")</f>
        <v>Needs Review</v>
      </c>
      <c r="I850" t="str">
        <f>PROPER(TRIM('01_raw_data'!H853))</f>
        <v>Campaign Manager</v>
      </c>
      <c r="J850" t="str">
        <f>IFERROR(UPPER('01_raw_data'!I853), "")</f>
        <v>L4</v>
      </c>
      <c r="K850" t="str">
        <f>IFERROR(UPPER('01_raw_data'!J853), "")</f>
        <v>M006</v>
      </c>
      <c r="L850" t="str">
        <f>IFERROR(VLOOKUP(K850,'05_manager_mapping'!$A$5:$B$64,2), "Missing")</f>
        <v>Aleksander Fischer</v>
      </c>
      <c r="M850" t="str">
        <f>IFERROR(_xlfn.XLOOKUP('01_raw_data'!L853,'06_location_master'!$B$5:$B$60,'06_location_master'!$C$5:$C$60), "Missing Location")</f>
        <v>Lyon</v>
      </c>
      <c r="N850" t="str">
        <f>IFERROR(_xlfn.XLOOKUP(M850,'06_location_master'!$C$5:$C$60,'06_location_master'!$D$5:$D$60), "Missing Country")</f>
        <v>France</v>
      </c>
      <c r="O850" t="str">
        <f>IFERROR(_xlfn.XLOOKUP(M850,'06_location_master'!$C$5:$C$60,'06_location_master'!$E$5:$E$60), "Missing State")</f>
        <v>Auvergne-Rhone-Alpes</v>
      </c>
      <c r="P850" s="17">
        <f>IFERROR(--'01_raw_data'!O853,"Missing Date")</f>
        <v>44959</v>
      </c>
      <c r="Q850" s="17" t="str">
        <f>IF(TRIM('01_raw_data'!P853)="","", IFERROR('01_raw_data'!P853, "check"))</f>
        <v/>
      </c>
      <c r="R850" t="str">
        <f>IFERROR(IF(OR(UPPER(TRIM('01_raw_data'!Q853))="A",UPPER(TRIM('01_raw_data'!Q853)="ACTVE"),UPPER(TRIM('01_raw_data'!Q853))="ACTIVE"), "Active", IF(OR(UPPER(TRIM('01_raw_data'!Q853)="INACTIVE"),UPPER(TRIM('01_raw_data'!Q853))="INACTVE"),"Inactive",IF(OR(UPPER(TRIM('01_raw_data'!Q853))="EXITED"), "Exited", IF(OR(UPPER(TRIM('01_raw_data'!Q853))="TERMINATED"), "Terminated", IF(OR(UPPER(TRIM('01_raw_data'!Q853))="LEFT"),"Left",IF(OR(UPPER(TRIM('01_raw_data'!Q853))="RESIGNED"),"Resigned")))))),"Check")</f>
        <v>Active</v>
      </c>
      <c r="S850" s="19">
        <f>IFERROR(IF(VALUE('01_raw_data'!R853)&gt;0,VALUE('01_raw_data'!R853),"Check"),"Check")</f>
        <v>93000</v>
      </c>
      <c r="T850" s="19">
        <f>IFERROR(IF(VALUE('01_raw_data'!S853)&gt;0, VALUE('01_raw_data'!S853), "Check"), "Check")</f>
        <v>4600</v>
      </c>
      <c r="U850">
        <f>IFERROR(VLOOKUP(UPPER(TRIM('01_raw_data'!T853)),'07_performance_master'!$A$5:$B$14,2,FALSE),"Check")</f>
        <v>3</v>
      </c>
      <c r="V850">
        <f>IFERROR(IF(VALUE('01_raw_data'!U853)&gt;0,VALUE('01_raw_data'!U853),"Check"),"Check")</f>
        <v>30</v>
      </c>
      <c r="W850">
        <f>IFERROR(IF(VALUE('01_raw_data'!V853)&gt;=0, VALUE('01_raw_data'!V853), "Check"), "Check")</f>
        <v>15</v>
      </c>
      <c r="X850">
        <f>IFERROR(IF(VALUE('01_raw_data'!W853)&gt;=0, VALUE('01_raw_data'!W853),"Check"), "Check")</f>
        <v>14</v>
      </c>
      <c r="Y850">
        <f>IFERROR(IF(AND(VALUE('01_raw_data'!X853)&gt;=0, VALUE('01_raw_data'!X853)&lt;=100), VALUE('01_raw_data'!X853), "Check"), "Check")</f>
        <v>37</v>
      </c>
      <c r="Z850" t="str">
        <f>IFERROR(IF(OR(UPPER(TRIM('01_raw_data'!Y853))="YES", UPPER(TRIM('01_raw_data'!Y853))="PROMOTED"),"Promoted", IF(OR(UPPER(TRIM('01_raw_data'!Y853))="NO",UPPER(TRIM('01_raw_data'!Y853))="NOT PROMOTED"), "Not Promoted", "Check")),"Check")</f>
        <v>Not Promoted</v>
      </c>
      <c r="AA850" t="str">
        <f>IFERROR(PROPER(TRIM('01_raw_data'!Z853)), "")</f>
        <v>Master'S</v>
      </c>
      <c r="AB850" t="str">
        <f>IFERROR(PROPER(TRIM('01_raw_data'!AA853)),"")</f>
        <v>Indeed</v>
      </c>
      <c r="AC850" t="str">
        <f>IFERROR(IF(UPPER(TRIM('01_raw_data'!AB853))="HYBRID","Hybrid",IF(OR(UPPER(TRIM('01_raw_data'!AB853))="REMOTE",UPPER(TRIM('01_raw_data'!AB853))="WFH",UPPER(TRIM('01_raw_data'!AB853))="WORK FROM HOME"),"Remote",IF(OR(UPPER(TRIM('01_raw_data'!AB853))="ONSITE",UPPER(TRIM('01_raw_data'!AB853))="ON-SITE",UPPER(TRIM('01_raw_data'!AB853))="OFFICE"),"Office"))),"Check")</f>
        <v>Remote</v>
      </c>
      <c r="AD850" t="str">
        <f>IFERROR(VLOOKUP(UPPER(TRIM('01_raw_data'!AC853)),'09_cost_center'!$A$5:$E$19,1,FALSE), "Check")</f>
        <v>EU-CC203</v>
      </c>
      <c r="AE850" t="str">
        <f>IFERROR(IF(OR(UPPER(TRIM('01_raw_data'!AD853))="CONTRACT", UPPER(TRIM('01_raw_data'!AD853))="CONTRACTOR"), "Contract", IF(OR(PROPER(TRIM('01_raw_data'!AD853))="FTE", UPPER(TRIM('01_raw_data'!AD853))="FULL TIME", UPPER(TRIM('01_raw_data'!AD853))="FULL-TIME"), "Full Time", IF(OR(UPPER(TRIM('01_raw_data'!AD853))="INTERN", UPPER(TRIM('01_raw_data'!AD853))="INTERNSHIP"), "Intern", IF(OR(UPPER(TRIM('01_raw_data'!AD853))="PART TIME", UPPER(TRIM('01_raw_data'!AD853))="PART-TIME"), "Part Time")))), "Check")</f>
        <v>Full Time</v>
      </c>
      <c r="AF850">
        <f>IFERROR(IF(AND(VALUE('01_raw_data'!AE853)&gt;=0,VALUE('01_raw_data'!AE853)&lt;=100), VALUE('01_raw_data'!AE853), "Check"), "Check")</f>
        <v>50.5</v>
      </c>
    </row>
    <row r="851" spans="1:32" x14ac:dyDescent="0.2">
      <c r="A851" t="str">
        <f>"E"&amp;TEXT(VALUE(SUBSTITUTE(UPPER(TRIM('01_raw_data'!A854)),"E","")),"0000")</f>
        <v>E0850</v>
      </c>
      <c r="B851" t="str">
        <f>IF('01_raw_data'!B854="", "", PROPER(TRIM('01_raw_data'!B854)))</f>
        <v>Sofia Ricci</v>
      </c>
      <c r="C851" t="str">
        <f>_xlfn.XLOOKUP(PROPER(TRIM('01_raw_data'!C854)),'03_lookups'!$A$4:$A$9,'03_lookups'!$B$4:$B$9,"Needs Review")</f>
        <v>Female</v>
      </c>
      <c r="D851">
        <f>VALUE('01_raw_data'!D854)</f>
        <v>40</v>
      </c>
      <c r="E851" s="17">
        <f>IF(OR('01_raw_data'!E854="", LOWER(TRIM('01_raw_data'!E854))="not available"), "Missing", '01_raw_data'!E854)</f>
        <v>31577</v>
      </c>
      <c r="F851" t="str">
        <f t="shared" si="13"/>
        <v>Valid</v>
      </c>
      <c r="G851" t="str">
        <f>_xlfn.XLOOKUP(UPPER(TRIM('01_raw_data'!F854)),'04_departments'!A854:A909,'04_departments'!C854:C909,"Needs Review")</f>
        <v>Needs Review</v>
      </c>
      <c r="H851" t="str">
        <f>_xlfn.XLOOKUP('01_clean_data'!G851, '04_departments'!$C$5:$C$60,'04_departments'!$D$5:$D$60,"Needs Review")</f>
        <v>Needs Review</v>
      </c>
      <c r="I851" t="str">
        <f>PROPER(TRIM('01_raw_data'!H854))</f>
        <v>Senior Software Engineer</v>
      </c>
      <c r="J851" t="str">
        <f>IFERROR(UPPER('01_raw_data'!I854), "")</f>
        <v>L5</v>
      </c>
      <c r="K851" t="str">
        <f>IFERROR(UPPER('01_raw_data'!J854), "")</f>
        <v>M001</v>
      </c>
      <c r="L851" t="str">
        <f>IFERROR(VLOOKUP(K851,'05_manager_mapping'!$A$5:$B$64,2), "Missing")</f>
        <v>Milan Leroy</v>
      </c>
      <c r="M851" t="str">
        <f>IFERROR(_xlfn.XLOOKUP('01_raw_data'!L854,'06_location_master'!$B$5:$B$60,'06_location_master'!$C$5:$C$60), "Missing Location")</f>
        <v>Rotterdam</v>
      </c>
      <c r="N851" t="str">
        <f>IFERROR(_xlfn.XLOOKUP(M851,'06_location_master'!$C$5:$C$60,'06_location_master'!$D$5:$D$60), "Missing Country")</f>
        <v>Netherlands</v>
      </c>
      <c r="O851" t="str">
        <f>IFERROR(_xlfn.XLOOKUP(M851,'06_location_master'!$C$5:$C$60,'06_location_master'!$E$5:$E$60), "Missing State")</f>
        <v>South Holland</v>
      </c>
      <c r="P851" s="17">
        <f>IFERROR(--'01_raw_data'!O854,"Missing Date")</f>
        <v>44608</v>
      </c>
      <c r="Q851" s="17" t="str">
        <f>IF(TRIM('01_raw_data'!P854)="","", IFERROR('01_raw_data'!P854, "check"))</f>
        <v/>
      </c>
      <c r="R851" t="str">
        <f>IFERROR(IF(OR(UPPER(TRIM('01_raw_data'!Q854))="A",UPPER(TRIM('01_raw_data'!Q854)="ACTVE"),UPPER(TRIM('01_raw_data'!Q854))="ACTIVE"), "Active", IF(OR(UPPER(TRIM('01_raw_data'!Q854)="INACTIVE"),UPPER(TRIM('01_raw_data'!Q854))="INACTVE"),"Inactive",IF(OR(UPPER(TRIM('01_raw_data'!Q854))="EXITED"), "Exited", IF(OR(UPPER(TRIM('01_raw_data'!Q854))="TERMINATED"), "Terminated", IF(OR(UPPER(TRIM('01_raw_data'!Q854))="LEFT"),"Left",IF(OR(UPPER(TRIM('01_raw_data'!Q854))="RESIGNED"),"Resigned")))))),"Check")</f>
        <v>Active</v>
      </c>
      <c r="S851" s="19" t="str">
        <f>IFERROR(IF(VALUE('01_raw_data'!R854)&gt;0,VALUE('01_raw_data'!R854),"Check"),"Check")</f>
        <v>Check</v>
      </c>
      <c r="T851" s="19">
        <f>IFERROR(IF(VALUE('01_raw_data'!S854)&gt;0, VALUE('01_raw_data'!S854), "Check"), "Check")</f>
        <v>3900</v>
      </c>
      <c r="U851">
        <f>IFERROR(VLOOKUP(UPPER(TRIM('01_raw_data'!T854)),'07_performance_master'!$A$5:$B$14,2,FALSE),"Check")</f>
        <v>2</v>
      </c>
      <c r="V851">
        <f>IFERROR(IF(VALUE('01_raw_data'!U854)&gt;0,VALUE('01_raw_data'!U854),"Check"),"Check")</f>
        <v>27</v>
      </c>
      <c r="W851">
        <f>IFERROR(IF(VALUE('01_raw_data'!V854)&gt;=0, VALUE('01_raw_data'!V854), "Check"), "Check")</f>
        <v>30</v>
      </c>
      <c r="X851">
        <f>IFERROR(IF(VALUE('01_raw_data'!W854)&gt;=0, VALUE('01_raw_data'!W854),"Check"), "Check")</f>
        <v>8</v>
      </c>
      <c r="Y851">
        <f>IFERROR(IF(AND(VALUE('01_raw_data'!X854)&gt;=0, VALUE('01_raw_data'!X854)&lt;=100), VALUE('01_raw_data'!X854), "Check"), "Check")</f>
        <v>52</v>
      </c>
      <c r="Z851" t="str">
        <f>IFERROR(IF(OR(UPPER(TRIM('01_raw_data'!Y854))="YES", UPPER(TRIM('01_raw_data'!Y854))="PROMOTED"),"Promoted", IF(OR(UPPER(TRIM('01_raw_data'!Y854))="NO",UPPER(TRIM('01_raw_data'!Y854))="NOT PROMOTED"), "Not Promoted", "Check")),"Check")</f>
        <v>Not Promoted</v>
      </c>
      <c r="AA851" t="str">
        <f>IFERROR(PROPER(TRIM('01_raw_data'!Z854)), "")</f>
        <v>Bachelor'S</v>
      </c>
      <c r="AB851" t="str">
        <f>IFERROR(PROPER(TRIM('01_raw_data'!AA854)),"")</f>
        <v>University Hiring</v>
      </c>
      <c r="AC851" t="str">
        <f>IFERROR(IF(UPPER(TRIM('01_raw_data'!AB854))="HYBRID","Hybrid",IF(OR(UPPER(TRIM('01_raw_data'!AB854))="REMOTE",UPPER(TRIM('01_raw_data'!AB854))="WFH",UPPER(TRIM('01_raw_data'!AB854))="WORK FROM HOME"),"Remote",IF(OR(UPPER(TRIM('01_raw_data'!AB854))="ONSITE",UPPER(TRIM('01_raw_data'!AB854))="ON-SITE",UPPER(TRIM('01_raw_data'!AB854))="OFFICE"),"Office"))),"Check")</f>
        <v>Hybrid</v>
      </c>
      <c r="AD851" t="str">
        <f>IFERROR(VLOOKUP(UPPER(TRIM('01_raw_data'!AC854)),'09_cost_center'!$A$5:$E$19,1,FALSE), "Check")</f>
        <v>EU-CC101</v>
      </c>
      <c r="AE851" t="str">
        <f>IFERROR(IF(OR(UPPER(TRIM('01_raw_data'!AD854))="CONTRACT", UPPER(TRIM('01_raw_data'!AD854))="CONTRACTOR"), "Contract", IF(OR(PROPER(TRIM('01_raw_data'!AD854))="FTE", UPPER(TRIM('01_raw_data'!AD854))="FULL TIME", UPPER(TRIM('01_raw_data'!AD854))="FULL-TIME"), "Full Time", IF(OR(UPPER(TRIM('01_raw_data'!AD854))="INTERN", UPPER(TRIM('01_raw_data'!AD854))="INTERNSHIP"), "Intern", IF(OR(UPPER(TRIM('01_raw_data'!AD854))="PART TIME", UPPER(TRIM('01_raw_data'!AD854))="PART-TIME"), "Part Time")))), "Check")</f>
        <v>Full Time</v>
      </c>
      <c r="AF851">
        <f>IFERROR(IF(AND(VALUE('01_raw_data'!AE854)&gt;=0,VALUE('01_raw_data'!AE854)&lt;=100), VALUE('01_raw_data'!AE854), "Check"), "Check")</f>
        <v>49</v>
      </c>
    </row>
    <row r="852" spans="1:32" x14ac:dyDescent="0.2">
      <c r="A852" t="str">
        <f>"E"&amp;TEXT(VALUE(SUBSTITUTE(UPPER(TRIM('01_raw_data'!A855)),"E","")),"0000")</f>
        <v>E0851</v>
      </c>
      <c r="B852" t="str">
        <f>IF('01_raw_data'!B855="", "", PROPER(TRIM('01_raw_data'!B855)))</f>
        <v>Harry De Jong</v>
      </c>
      <c r="C852" t="str">
        <f>_xlfn.XLOOKUP(PROPER(TRIM('01_raw_data'!C855)),'03_lookups'!$A$4:$A$9,'03_lookups'!$B$4:$B$9,"Needs Review")</f>
        <v>Male</v>
      </c>
      <c r="D852">
        <f>VALUE('01_raw_data'!D855)</f>
        <v>61</v>
      </c>
      <c r="E852" s="17">
        <f>IF(OR('01_raw_data'!E855="", LOWER(TRIM('01_raw_data'!E855))="not available"), "Missing", '01_raw_data'!E855)</f>
        <v>23859</v>
      </c>
      <c r="F852" t="str">
        <f t="shared" si="13"/>
        <v>Valid</v>
      </c>
      <c r="G852" t="str">
        <f>_xlfn.XLOOKUP(UPPER(TRIM('01_raw_data'!F855)),'04_departments'!A855:A910,'04_departments'!C855:C910,"Needs Review")</f>
        <v>Needs Review</v>
      </c>
      <c r="H852" t="str">
        <f>_xlfn.XLOOKUP('01_clean_data'!G852, '04_departments'!$C$5:$C$60,'04_departments'!$D$5:$D$60,"Needs Review")</f>
        <v>Needs Review</v>
      </c>
      <c r="I852" t="str">
        <f>PROPER(TRIM('01_raw_data'!H855))</f>
        <v>Business Analyst</v>
      </c>
      <c r="J852" t="str">
        <f>IFERROR(UPPER('01_raw_data'!I855), "")</f>
        <v>L3</v>
      </c>
      <c r="K852" t="str">
        <f>IFERROR(UPPER('01_raw_data'!J855), "")</f>
        <v>M015</v>
      </c>
      <c r="L852" t="str">
        <f>IFERROR(VLOOKUP(K852,'05_manager_mapping'!$A$5:$B$64,2), "Missing")</f>
        <v>Lea Ryan</v>
      </c>
      <c r="M852" t="str">
        <f>IFERROR(_xlfn.XLOOKUP('01_raw_data'!L855,'06_location_master'!$B$5:$B$60,'06_location_master'!$C$5:$C$60), "Missing Location")</f>
        <v>Manchester</v>
      </c>
      <c r="N852" t="str">
        <f>IFERROR(_xlfn.XLOOKUP(M852,'06_location_master'!$C$5:$C$60,'06_location_master'!$D$5:$D$60), "Missing Country")</f>
        <v>United Kingdom</v>
      </c>
      <c r="O852" t="str">
        <f>IFERROR(_xlfn.XLOOKUP(M852,'06_location_master'!$C$5:$C$60,'06_location_master'!$E$5:$E$60), "Missing State")</f>
        <v>England</v>
      </c>
      <c r="P852" s="17">
        <f>IFERROR(--'01_raw_data'!O855,"Missing Date")</f>
        <v>42919</v>
      </c>
      <c r="Q852" s="17" t="str">
        <f>IF(TRIM('01_raw_data'!P855)="","", IFERROR('01_raw_data'!P855, "check"))</f>
        <v/>
      </c>
      <c r="R852" t="str">
        <f>IFERROR(IF(OR(UPPER(TRIM('01_raw_data'!Q855))="A",UPPER(TRIM('01_raw_data'!Q855)="ACTVE"),UPPER(TRIM('01_raw_data'!Q855))="ACTIVE"), "Active", IF(OR(UPPER(TRIM('01_raw_data'!Q855)="INACTIVE"),UPPER(TRIM('01_raw_data'!Q855))="INACTVE"),"Inactive",IF(OR(UPPER(TRIM('01_raw_data'!Q855))="EXITED"), "Exited", IF(OR(UPPER(TRIM('01_raw_data'!Q855))="TERMINATED"), "Terminated", IF(OR(UPPER(TRIM('01_raw_data'!Q855))="LEFT"),"Left",IF(OR(UPPER(TRIM('01_raw_data'!Q855))="RESIGNED"),"Resigned")))))),"Check")</f>
        <v>Active</v>
      </c>
      <c r="S852" s="19">
        <f>IFERROR(IF(VALUE('01_raw_data'!R855)&gt;0,VALUE('01_raw_data'!R855),"Check"),"Check")</f>
        <v>82000</v>
      </c>
      <c r="T852" s="19" t="str">
        <f>IFERROR(IF(VALUE('01_raw_data'!S855)&gt;0, VALUE('01_raw_data'!S855), "Check"), "Check")</f>
        <v>Check</v>
      </c>
      <c r="U852">
        <f>IFERROR(VLOOKUP(UPPER(TRIM('01_raw_data'!T855)),'07_performance_master'!$A$5:$B$14,2,FALSE),"Check")</f>
        <v>5</v>
      </c>
      <c r="V852">
        <f>IFERROR(IF(VALUE('01_raw_data'!U855)&gt;0,VALUE('01_raw_data'!U855),"Check"),"Check")</f>
        <v>22</v>
      </c>
      <c r="W852">
        <f>IFERROR(IF(VALUE('01_raw_data'!V855)&gt;=0, VALUE('01_raw_data'!V855), "Check"), "Check")</f>
        <v>16</v>
      </c>
      <c r="X852">
        <f>IFERROR(IF(VALUE('01_raw_data'!W855)&gt;=0, VALUE('01_raw_data'!W855),"Check"), "Check")</f>
        <v>2</v>
      </c>
      <c r="Y852">
        <f>IFERROR(IF(AND(VALUE('01_raw_data'!X855)&gt;=0, VALUE('01_raw_data'!X855)&lt;=100), VALUE('01_raw_data'!X855), "Check"), "Check")</f>
        <v>55</v>
      </c>
      <c r="Z852" t="str">
        <f>IFERROR(IF(OR(UPPER(TRIM('01_raw_data'!Y855))="YES", UPPER(TRIM('01_raw_data'!Y855))="PROMOTED"),"Promoted", IF(OR(UPPER(TRIM('01_raw_data'!Y855))="NO",UPPER(TRIM('01_raw_data'!Y855))="NOT PROMOTED"), "Not Promoted", "Check")),"Check")</f>
        <v>Promoted</v>
      </c>
      <c r="AA852" t="str">
        <f>IFERROR(PROPER(TRIM('01_raw_data'!Z855)), "")</f>
        <v>High School</v>
      </c>
      <c r="AB852" t="str">
        <f>IFERROR(PROPER(TRIM('01_raw_data'!AA855)),"")</f>
        <v>European Job Board</v>
      </c>
      <c r="AC852" t="str">
        <f>IFERROR(IF(UPPER(TRIM('01_raw_data'!AB855))="HYBRID","Hybrid",IF(OR(UPPER(TRIM('01_raw_data'!AB855))="REMOTE",UPPER(TRIM('01_raw_data'!AB855))="WFH",UPPER(TRIM('01_raw_data'!AB855))="WORK FROM HOME"),"Remote",IF(OR(UPPER(TRIM('01_raw_data'!AB855))="ONSITE",UPPER(TRIM('01_raw_data'!AB855))="ON-SITE",UPPER(TRIM('01_raw_data'!AB855))="OFFICE"),"Office"))),"Check")</f>
        <v>Hybrid</v>
      </c>
      <c r="AD852" t="str">
        <f>IFERROR(VLOOKUP(UPPER(TRIM('01_raw_data'!AC855)),'09_cost_center'!$A$5:$E$19,1,FALSE), "Check")</f>
        <v>EU-CC303</v>
      </c>
      <c r="AE852" t="str">
        <f>IFERROR(IF(OR(UPPER(TRIM('01_raw_data'!AD855))="CONTRACT", UPPER(TRIM('01_raw_data'!AD855))="CONTRACTOR"), "Contract", IF(OR(PROPER(TRIM('01_raw_data'!AD855))="FTE", UPPER(TRIM('01_raw_data'!AD855))="FULL TIME", UPPER(TRIM('01_raw_data'!AD855))="FULL-TIME"), "Full Time", IF(OR(UPPER(TRIM('01_raw_data'!AD855))="INTERN", UPPER(TRIM('01_raw_data'!AD855))="INTERNSHIP"), "Intern", IF(OR(UPPER(TRIM('01_raw_data'!AD855))="PART TIME", UPPER(TRIM('01_raw_data'!AD855))="PART-TIME"), "Part Time")))), "Check")</f>
        <v>Full Time</v>
      </c>
      <c r="AF852">
        <f>IFERROR(IF(AND(VALUE('01_raw_data'!AE855)&gt;=0,VALUE('01_raw_data'!AE855)&lt;=100), VALUE('01_raw_data'!AE855), "Check"), "Check")</f>
        <v>78.8</v>
      </c>
    </row>
    <row r="853" spans="1:32" x14ac:dyDescent="0.2">
      <c r="A853" t="str">
        <f>"E"&amp;TEXT(VALUE(SUBSTITUTE(UPPER(TRIM('01_raw_data'!A856)),"E","")),"0000")</f>
        <v>E0852</v>
      </c>
      <c r="B853" t="str">
        <f>IF('01_raw_data'!B856="", "", PROPER(TRIM('01_raw_data'!B856)))</f>
        <v>Pieter Bianchi</v>
      </c>
      <c r="C853" t="str">
        <f>_xlfn.XLOOKUP(PROPER(TRIM('01_raw_data'!C856)),'03_lookups'!$A$4:$A$9,'03_lookups'!$B$4:$B$9,"Needs Review")</f>
        <v>Male</v>
      </c>
      <c r="D853">
        <f>VALUE('01_raw_data'!D856)</f>
        <v>25</v>
      </c>
      <c r="E853" s="17">
        <f>IF(OR('01_raw_data'!E856="", LOWER(TRIM('01_raw_data'!E856))="not available"), "Missing", '01_raw_data'!E856)</f>
        <v>37013</v>
      </c>
      <c r="F853" t="str">
        <f t="shared" si="13"/>
        <v>Valid</v>
      </c>
      <c r="G853" t="str">
        <f>_xlfn.XLOOKUP(UPPER(TRIM('01_raw_data'!F856)),'04_departments'!A856:A911,'04_departments'!C856:C911,"Needs Review")</f>
        <v>Needs Review</v>
      </c>
      <c r="H853" t="str">
        <f>_xlfn.XLOOKUP('01_clean_data'!G853, '04_departments'!$C$5:$C$60,'04_departments'!$D$5:$D$60,"Needs Review")</f>
        <v>Needs Review</v>
      </c>
      <c r="I853" t="str">
        <f>PROPER(TRIM('01_raw_data'!H856))</f>
        <v>Senior Software Engineer</v>
      </c>
      <c r="J853" t="str">
        <f>IFERROR(UPPER('01_raw_data'!I856), "")</f>
        <v>L2</v>
      </c>
      <c r="K853" t="str">
        <f>IFERROR(UPPER('01_raw_data'!J856), "")</f>
        <v>M044</v>
      </c>
      <c r="L853" t="str">
        <f>IFERROR(VLOOKUP(K853,'05_manager_mapping'!$A$5:$B$64,2), "Missing")</f>
        <v>Sophia Russo</v>
      </c>
      <c r="M853" t="str">
        <f>IFERROR(_xlfn.XLOOKUP('01_raw_data'!L856,'06_location_master'!$B$5:$B$60,'06_location_master'!$C$5:$C$60), "Missing Location")</f>
        <v>Missing Location</v>
      </c>
      <c r="N853" t="str">
        <f>IFERROR(_xlfn.XLOOKUP(M853,'06_location_master'!$C$5:$C$60,'06_location_master'!$D$5:$D$60), "Missing Country")</f>
        <v>Missing Country</v>
      </c>
      <c r="O853" t="str">
        <f>IFERROR(_xlfn.XLOOKUP(M853,'06_location_master'!$C$5:$C$60,'06_location_master'!$E$5:$E$60), "Missing State")</f>
        <v>Missing State</v>
      </c>
      <c r="P853" s="17">
        <f>IFERROR(--'01_raw_data'!O856,"Missing Date")</f>
        <v>43075</v>
      </c>
      <c r="Q853" s="17" t="str">
        <f>IF(TRIM('01_raw_data'!P856)="","", IFERROR('01_raw_data'!P856, "check"))</f>
        <v/>
      </c>
      <c r="R853" t="str">
        <f>IFERROR(IF(OR(UPPER(TRIM('01_raw_data'!Q856))="A",UPPER(TRIM('01_raw_data'!Q856)="ACTVE"),UPPER(TRIM('01_raw_data'!Q856))="ACTIVE"), "Active", IF(OR(UPPER(TRIM('01_raw_data'!Q856)="INACTIVE"),UPPER(TRIM('01_raw_data'!Q856))="INACTVE"),"Inactive",IF(OR(UPPER(TRIM('01_raw_data'!Q856))="EXITED"), "Exited", IF(OR(UPPER(TRIM('01_raw_data'!Q856))="TERMINATED"), "Terminated", IF(OR(UPPER(TRIM('01_raw_data'!Q856))="LEFT"),"Left",IF(OR(UPPER(TRIM('01_raw_data'!Q856))="RESIGNED"),"Resigned")))))),"Check")</f>
        <v>Active</v>
      </c>
      <c r="S853" s="19">
        <f>IFERROR(IF(VALUE('01_raw_data'!R856)&gt;0,VALUE('01_raw_data'!R856),"Check"),"Check")</f>
        <v>62000</v>
      </c>
      <c r="T853" s="19">
        <f>IFERROR(IF(VALUE('01_raw_data'!S856)&gt;0, VALUE('01_raw_data'!S856), "Check"), "Check")</f>
        <v>3100</v>
      </c>
      <c r="U853">
        <f>IFERROR(VLOOKUP(UPPER(TRIM('01_raw_data'!T856)),'07_performance_master'!$A$5:$B$14,2,FALSE),"Check")</f>
        <v>3</v>
      </c>
      <c r="V853">
        <f>IFERROR(IF(VALUE('01_raw_data'!U856)&gt;0,VALUE('01_raw_data'!U856),"Check"),"Check")</f>
        <v>40</v>
      </c>
      <c r="W853">
        <f>IFERROR(IF(VALUE('01_raw_data'!V856)&gt;=0, VALUE('01_raw_data'!V856), "Check"), "Check")</f>
        <v>14</v>
      </c>
      <c r="X853">
        <f>IFERROR(IF(VALUE('01_raw_data'!W856)&gt;=0, VALUE('01_raw_data'!W856),"Check"), "Check")</f>
        <v>15</v>
      </c>
      <c r="Y853">
        <f>IFERROR(IF(AND(VALUE('01_raw_data'!X856)&gt;=0, VALUE('01_raw_data'!X856)&lt;=100), VALUE('01_raw_data'!X856), "Check"), "Check")</f>
        <v>65</v>
      </c>
      <c r="Z853" t="str">
        <f>IFERROR(IF(OR(UPPER(TRIM('01_raw_data'!Y856))="YES", UPPER(TRIM('01_raw_data'!Y856))="PROMOTED"),"Promoted", IF(OR(UPPER(TRIM('01_raw_data'!Y856))="NO",UPPER(TRIM('01_raw_data'!Y856))="NOT PROMOTED"), "Not Promoted", "Check")),"Check")</f>
        <v>Not Promoted</v>
      </c>
      <c r="AA853" t="str">
        <f>IFERROR(PROPER(TRIM('01_raw_data'!Z856)), "")</f>
        <v>High School</v>
      </c>
      <c r="AB853" t="str">
        <f>IFERROR(PROPER(TRIM('01_raw_data'!AA856)),"")</f>
        <v>Internal Transfer</v>
      </c>
      <c r="AC853" t="str">
        <f>IFERROR(IF(UPPER(TRIM('01_raw_data'!AB856))="HYBRID","Hybrid",IF(OR(UPPER(TRIM('01_raw_data'!AB856))="REMOTE",UPPER(TRIM('01_raw_data'!AB856))="WFH",UPPER(TRIM('01_raw_data'!AB856))="WORK FROM HOME"),"Remote",IF(OR(UPPER(TRIM('01_raw_data'!AB856))="ONSITE",UPPER(TRIM('01_raw_data'!AB856))="ON-SITE",UPPER(TRIM('01_raw_data'!AB856))="OFFICE"),"Office"))),"Check")</f>
        <v>Remote</v>
      </c>
      <c r="AD853" t="str">
        <f>IFERROR(VLOOKUP(UPPER(TRIM('01_raw_data'!AC856)),'09_cost_center'!$A$5:$E$19,1,FALSE), "Check")</f>
        <v>EU-CC101</v>
      </c>
      <c r="AE853" t="str">
        <f>IFERROR(IF(OR(UPPER(TRIM('01_raw_data'!AD856))="CONTRACT", UPPER(TRIM('01_raw_data'!AD856))="CONTRACTOR"), "Contract", IF(OR(PROPER(TRIM('01_raw_data'!AD856))="FTE", UPPER(TRIM('01_raw_data'!AD856))="FULL TIME", UPPER(TRIM('01_raw_data'!AD856))="FULL-TIME"), "Full Time", IF(OR(UPPER(TRIM('01_raw_data'!AD856))="INTERN", UPPER(TRIM('01_raw_data'!AD856))="INTERNSHIP"), "Intern", IF(OR(UPPER(TRIM('01_raw_data'!AD856))="PART TIME", UPPER(TRIM('01_raw_data'!AD856))="PART-TIME"), "Part Time")))), "Check")</f>
        <v>Full Time</v>
      </c>
      <c r="AF853">
        <f>IFERROR(IF(AND(VALUE('01_raw_data'!AE856)&gt;=0,VALUE('01_raw_data'!AE856)&lt;=100), VALUE('01_raw_data'!AE856), "Check"), "Check")</f>
        <v>62.2</v>
      </c>
    </row>
    <row r="854" spans="1:32" x14ac:dyDescent="0.2">
      <c r="A854" t="str">
        <f>"E"&amp;TEXT(VALUE(SUBSTITUTE(UPPER(TRIM('01_raw_data'!A857)),"E","")),"0000")</f>
        <v>E0853</v>
      </c>
      <c r="B854" t="str">
        <f>IF('01_raw_data'!B857="", "", PROPER(TRIM('01_raw_data'!B857)))</f>
        <v>Harry Fernandez</v>
      </c>
      <c r="C854" t="str">
        <f>_xlfn.XLOOKUP(PROPER(TRIM('01_raw_data'!C857)),'03_lookups'!$A$4:$A$9,'03_lookups'!$B$4:$B$9,"Needs Review")</f>
        <v>Female</v>
      </c>
      <c r="D854">
        <f>VALUE('01_raw_data'!D857)</f>
        <v>49</v>
      </c>
      <c r="E854" s="17">
        <f>IF(OR('01_raw_data'!E857="", LOWER(TRIM('01_raw_data'!E857))="not available"), "Missing", '01_raw_data'!E857)</f>
        <v>28124</v>
      </c>
      <c r="F854" t="str">
        <f t="shared" si="13"/>
        <v>Valid</v>
      </c>
      <c r="G854" t="str">
        <f>_xlfn.XLOOKUP(UPPER(TRIM('01_raw_data'!F857)),'04_departments'!A857:A912,'04_departments'!C857:C912,"Needs Review")</f>
        <v>Needs Review</v>
      </c>
      <c r="H854" t="str">
        <f>_xlfn.XLOOKUP('01_clean_data'!G854, '04_departments'!$C$5:$C$60,'04_departments'!$D$5:$D$60,"Needs Review")</f>
        <v>Needs Review</v>
      </c>
      <c r="I854" t="str">
        <f>PROPER(TRIM('01_raw_data'!H857))</f>
        <v>Associate Product Manager</v>
      </c>
      <c r="J854" t="str">
        <f>IFERROR(UPPER('01_raw_data'!I857), "")</f>
        <v>L4</v>
      </c>
      <c r="K854" t="str">
        <f>IFERROR(UPPER('01_raw_data'!J857), "")</f>
        <v>M031</v>
      </c>
      <c r="L854" t="str">
        <f>IFERROR(VLOOKUP(K854,'05_manager_mapping'!$A$5:$B$64,2), "Missing")</f>
        <v>Felix Pereira</v>
      </c>
      <c r="M854" t="str">
        <f>IFERROR(_xlfn.XLOOKUP('01_raw_data'!L857,'06_location_master'!$B$5:$B$60,'06_location_master'!$C$5:$C$60), "Missing Location")</f>
        <v>Paris</v>
      </c>
      <c r="N854" t="str">
        <f>IFERROR(_xlfn.XLOOKUP(M854,'06_location_master'!$C$5:$C$60,'06_location_master'!$D$5:$D$60), "Missing Country")</f>
        <v>France</v>
      </c>
      <c r="O854" t="str">
        <f>IFERROR(_xlfn.XLOOKUP(M854,'06_location_master'!$C$5:$C$60,'06_location_master'!$E$5:$E$60), "Missing State")</f>
        <v>Ile-de-France</v>
      </c>
      <c r="P854" s="17">
        <f>IFERROR(--'01_raw_data'!O857,"Missing Date")</f>
        <v>42511</v>
      </c>
      <c r="Q854" s="17" t="str">
        <f>IF(TRIM('01_raw_data'!P857)="","", IFERROR('01_raw_data'!P857, "check"))</f>
        <v/>
      </c>
      <c r="R854" t="str">
        <f>IFERROR(IF(OR(UPPER(TRIM('01_raw_data'!Q857))="A",UPPER(TRIM('01_raw_data'!Q857)="ACTVE"),UPPER(TRIM('01_raw_data'!Q857))="ACTIVE"), "Active", IF(OR(UPPER(TRIM('01_raw_data'!Q857)="INACTIVE"),UPPER(TRIM('01_raw_data'!Q857))="INACTVE"),"Inactive",IF(OR(UPPER(TRIM('01_raw_data'!Q857))="EXITED"), "Exited", IF(OR(UPPER(TRIM('01_raw_data'!Q857))="TERMINATED"), "Terminated", IF(OR(UPPER(TRIM('01_raw_data'!Q857))="LEFT"),"Left",IF(OR(UPPER(TRIM('01_raw_data'!Q857))="RESIGNED"),"Resigned")))))),"Check")</f>
        <v>Active</v>
      </c>
      <c r="S854" s="19">
        <f>IFERROR(IF(VALUE('01_raw_data'!R857)&gt;0,VALUE('01_raw_data'!R857),"Check"),"Check")</f>
        <v>100000</v>
      </c>
      <c r="T854" s="19">
        <f>IFERROR(IF(VALUE('01_raw_data'!S857)&gt;0, VALUE('01_raw_data'!S857), "Check"), "Check")</f>
        <v>5000</v>
      </c>
      <c r="U854">
        <f>IFERROR(VLOOKUP(UPPER(TRIM('01_raw_data'!T857)),'07_performance_master'!$A$5:$B$14,2,FALSE),"Check")</f>
        <v>3</v>
      </c>
      <c r="V854">
        <f>IFERROR(IF(VALUE('01_raw_data'!U857)&gt;0,VALUE('01_raw_data'!U857),"Check"),"Check")</f>
        <v>47</v>
      </c>
      <c r="W854">
        <f>IFERROR(IF(VALUE('01_raw_data'!V857)&gt;=0, VALUE('01_raw_data'!V857), "Check"), "Check")</f>
        <v>13</v>
      </c>
      <c r="X854">
        <f>IFERROR(IF(VALUE('01_raw_data'!W857)&gt;=0, VALUE('01_raw_data'!W857),"Check"), "Check")</f>
        <v>6</v>
      </c>
      <c r="Y854">
        <f>IFERROR(IF(AND(VALUE('01_raw_data'!X857)&gt;=0, VALUE('01_raw_data'!X857)&lt;=100), VALUE('01_raw_data'!X857), "Check"), "Check")</f>
        <v>86</v>
      </c>
      <c r="Z854" t="str">
        <f>IFERROR(IF(OR(UPPER(TRIM('01_raw_data'!Y857))="YES", UPPER(TRIM('01_raw_data'!Y857))="PROMOTED"),"Promoted", IF(OR(UPPER(TRIM('01_raw_data'!Y857))="NO",UPPER(TRIM('01_raw_data'!Y857))="NOT PROMOTED"), "Not Promoted", "Check")),"Check")</f>
        <v>Not Promoted</v>
      </c>
      <c r="AA854" t="str">
        <f>IFERROR(PROPER(TRIM('01_raw_data'!Z857)), "")</f>
        <v>High School</v>
      </c>
      <c r="AB854" t="str">
        <f>IFERROR(PROPER(TRIM('01_raw_data'!AA857)),"")</f>
        <v>Employee Referral</v>
      </c>
      <c r="AC854" t="str">
        <f>IFERROR(IF(UPPER(TRIM('01_raw_data'!AB857))="HYBRID","Hybrid",IF(OR(UPPER(TRIM('01_raw_data'!AB857))="REMOTE",UPPER(TRIM('01_raw_data'!AB857))="WFH",UPPER(TRIM('01_raw_data'!AB857))="WORK FROM HOME"),"Remote",IF(OR(UPPER(TRIM('01_raw_data'!AB857))="ONSITE",UPPER(TRIM('01_raw_data'!AB857))="ON-SITE",UPPER(TRIM('01_raw_data'!AB857))="OFFICE"),"Office"))),"Check")</f>
        <v>Hybrid</v>
      </c>
      <c r="AD854" t="str">
        <f>IFERROR(VLOOKUP(UPPER(TRIM('01_raw_data'!AC857)),'09_cost_center'!$A$5:$E$19,1,FALSE), "Check")</f>
        <v>EU-CC102</v>
      </c>
      <c r="AE854" t="str">
        <f>IFERROR(IF(OR(UPPER(TRIM('01_raw_data'!AD857))="CONTRACT", UPPER(TRIM('01_raw_data'!AD857))="CONTRACTOR"), "Contract", IF(OR(PROPER(TRIM('01_raw_data'!AD857))="FTE", UPPER(TRIM('01_raw_data'!AD857))="FULL TIME", UPPER(TRIM('01_raw_data'!AD857))="FULL-TIME"), "Full Time", IF(OR(UPPER(TRIM('01_raw_data'!AD857))="INTERN", UPPER(TRIM('01_raw_data'!AD857))="INTERNSHIP"), "Intern", IF(OR(UPPER(TRIM('01_raw_data'!AD857))="PART TIME", UPPER(TRIM('01_raw_data'!AD857))="PART-TIME"), "Part Time")))), "Check")</f>
        <v>Full Time</v>
      </c>
      <c r="AF854">
        <f>IFERROR(IF(AND(VALUE('01_raw_data'!AE857)&gt;=0,VALUE('01_raw_data'!AE857)&lt;=100), VALUE('01_raw_data'!AE857), "Check"), "Check")</f>
        <v>74.099999999999994</v>
      </c>
    </row>
    <row r="855" spans="1:32" x14ac:dyDescent="0.2">
      <c r="A855" t="str">
        <f>"E"&amp;TEXT(VALUE(SUBSTITUTE(UPPER(TRIM('01_raw_data'!A858)),"E","")),"0000")</f>
        <v>E0854</v>
      </c>
      <c r="B855" t="str">
        <f>IF('01_raw_data'!B858="", "", PROPER(TRIM('01_raw_data'!B858)))</f>
        <v>Manuel Ferreira</v>
      </c>
      <c r="C855" t="str">
        <f>_xlfn.XLOOKUP(PROPER(TRIM('01_raw_data'!C858)),'03_lookups'!$A$4:$A$9,'03_lookups'!$B$4:$B$9,"Needs Review")</f>
        <v>Female</v>
      </c>
      <c r="D855">
        <f>VALUE('01_raw_data'!D858)</f>
        <v>35</v>
      </c>
      <c r="E855" s="17">
        <f>IF(OR('01_raw_data'!E858="", LOWER(TRIM('01_raw_data'!E858))="not available"), "Missing", '01_raw_data'!E858)</f>
        <v>33245</v>
      </c>
      <c r="F855" t="str">
        <f t="shared" si="13"/>
        <v>Valid</v>
      </c>
      <c r="G855" t="str">
        <f>_xlfn.XLOOKUP(UPPER(TRIM('01_raw_data'!F858)),'04_departments'!A858:A913,'04_departments'!C858:C913,"Needs Review")</f>
        <v>Needs Review</v>
      </c>
      <c r="H855" t="str">
        <f>_xlfn.XLOOKUP('01_clean_data'!G855, '04_departments'!$C$5:$C$60,'04_departments'!$D$5:$D$60,"Needs Review")</f>
        <v>Needs Review</v>
      </c>
      <c r="I855" t="str">
        <f>PROPER(TRIM('01_raw_data'!H858))</f>
        <v>Support Specialist</v>
      </c>
      <c r="J855" t="str">
        <f>IFERROR(UPPER('01_raw_data'!I858), "")</f>
        <v xml:space="preserve"> L2 </v>
      </c>
      <c r="K855" t="str">
        <f>IFERROR(UPPER('01_raw_data'!J858), "")</f>
        <v>M050</v>
      </c>
      <c r="L855" t="str">
        <f>IFERROR(VLOOKUP(K855,'05_manager_mapping'!$A$5:$B$64,2), "Missing")</f>
        <v>Louis Szymanski</v>
      </c>
      <c r="M855" t="str">
        <f>IFERROR(_xlfn.XLOOKUP('01_raw_data'!L858,'06_location_master'!$B$5:$B$60,'06_location_master'!$C$5:$C$60), "Missing Location")</f>
        <v>Eindhoven</v>
      </c>
      <c r="N855" t="str">
        <f>IFERROR(_xlfn.XLOOKUP(M855,'06_location_master'!$C$5:$C$60,'06_location_master'!$D$5:$D$60), "Missing Country")</f>
        <v>Netherlands</v>
      </c>
      <c r="O855" t="str">
        <f>IFERROR(_xlfn.XLOOKUP(M855,'06_location_master'!$C$5:$C$60,'06_location_master'!$E$5:$E$60), "Missing State")</f>
        <v>North Brabant</v>
      </c>
      <c r="P855" s="17">
        <f>IFERROR(--'01_raw_data'!O858,"Missing Date")</f>
        <v>44422</v>
      </c>
      <c r="Q855" s="17" t="str">
        <f>IF(TRIM('01_raw_data'!P858)="","", IFERROR('01_raw_data'!P858, "check"))</f>
        <v/>
      </c>
      <c r="R855" t="str">
        <f>IFERROR(IF(OR(UPPER(TRIM('01_raw_data'!Q858))="A",UPPER(TRIM('01_raw_data'!Q858)="ACTVE"),UPPER(TRIM('01_raw_data'!Q858))="ACTIVE"), "Active", IF(OR(UPPER(TRIM('01_raw_data'!Q858)="INACTIVE"),UPPER(TRIM('01_raw_data'!Q858))="INACTVE"),"Inactive",IF(OR(UPPER(TRIM('01_raw_data'!Q858))="EXITED"), "Exited", IF(OR(UPPER(TRIM('01_raw_data'!Q858))="TERMINATED"), "Terminated", IF(OR(UPPER(TRIM('01_raw_data'!Q858))="LEFT"),"Left",IF(OR(UPPER(TRIM('01_raw_data'!Q858))="RESIGNED"),"Resigned")))))),"Check")</f>
        <v>Active</v>
      </c>
      <c r="S855" s="19">
        <f>IFERROR(IF(VALUE('01_raw_data'!R858)&gt;0,VALUE('01_raw_data'!R858),"Check"),"Check")</f>
        <v>48000</v>
      </c>
      <c r="T855" s="19">
        <f>IFERROR(IF(VALUE('01_raw_data'!S858)&gt;0, VALUE('01_raw_data'!S858), "Check"), "Check")</f>
        <v>2400</v>
      </c>
      <c r="U855">
        <f>IFERROR(VLOOKUP(UPPER(TRIM('01_raw_data'!T858)),'07_performance_master'!$A$5:$B$14,2,FALSE),"Check")</f>
        <v>3</v>
      </c>
      <c r="V855">
        <f>IFERROR(IF(VALUE('01_raw_data'!U858)&gt;0,VALUE('01_raw_data'!U858),"Check"),"Check")</f>
        <v>38</v>
      </c>
      <c r="W855">
        <f>IFERROR(IF(VALUE('01_raw_data'!V858)&gt;=0, VALUE('01_raw_data'!V858), "Check"), "Check")</f>
        <v>21</v>
      </c>
      <c r="X855">
        <f>IFERROR(IF(VALUE('01_raw_data'!W858)&gt;=0, VALUE('01_raw_data'!W858),"Check"), "Check")</f>
        <v>18</v>
      </c>
      <c r="Y855">
        <f>IFERROR(IF(AND(VALUE('01_raw_data'!X858)&gt;=0, VALUE('01_raw_data'!X858)&lt;=100), VALUE('01_raw_data'!X858), "Check"), "Check")</f>
        <v>47</v>
      </c>
      <c r="Z855" t="str">
        <f>IFERROR(IF(OR(UPPER(TRIM('01_raw_data'!Y858))="YES", UPPER(TRIM('01_raw_data'!Y858))="PROMOTED"),"Promoted", IF(OR(UPPER(TRIM('01_raw_data'!Y858))="NO",UPPER(TRIM('01_raw_data'!Y858))="NOT PROMOTED"), "Not Promoted", "Check")),"Check")</f>
        <v>Not Promoted</v>
      </c>
      <c r="AA855" t="str">
        <f>IFERROR(PROPER(TRIM('01_raw_data'!Z858)), "")</f>
        <v>Bachelor'S</v>
      </c>
      <c r="AB855" t="str">
        <f>IFERROR(PROPER(TRIM('01_raw_data'!AA858)),"")</f>
        <v>European Job Board</v>
      </c>
      <c r="AC855" t="str">
        <f>IFERROR(IF(UPPER(TRIM('01_raw_data'!AB858))="HYBRID","Hybrid",IF(OR(UPPER(TRIM('01_raw_data'!AB858))="REMOTE",UPPER(TRIM('01_raw_data'!AB858))="WFH",UPPER(TRIM('01_raw_data'!AB858))="WORK FROM HOME"),"Remote",IF(OR(UPPER(TRIM('01_raw_data'!AB858))="ONSITE",UPPER(TRIM('01_raw_data'!AB858))="ON-SITE",UPPER(TRIM('01_raw_data'!AB858))="OFFICE"),"Office"))),"Check")</f>
        <v>Remote</v>
      </c>
      <c r="AD855" t="str">
        <f>IFERROR(VLOOKUP(UPPER(TRIM('01_raw_data'!AC858)),'09_cost_center'!$A$5:$E$19,1,FALSE), "Check")</f>
        <v>EU-CC202</v>
      </c>
      <c r="AE855" t="str">
        <f>IFERROR(IF(OR(UPPER(TRIM('01_raw_data'!AD858))="CONTRACT", UPPER(TRIM('01_raw_data'!AD858))="CONTRACTOR"), "Contract", IF(OR(PROPER(TRIM('01_raw_data'!AD858))="FTE", UPPER(TRIM('01_raw_data'!AD858))="FULL TIME", UPPER(TRIM('01_raw_data'!AD858))="FULL-TIME"), "Full Time", IF(OR(UPPER(TRIM('01_raw_data'!AD858))="INTERN", UPPER(TRIM('01_raw_data'!AD858))="INTERNSHIP"), "Intern", IF(OR(UPPER(TRIM('01_raw_data'!AD858))="PART TIME", UPPER(TRIM('01_raw_data'!AD858))="PART-TIME"), "Part Time")))), "Check")</f>
        <v>Full Time</v>
      </c>
      <c r="AF855">
        <f>IFERROR(IF(AND(VALUE('01_raw_data'!AE858)&gt;=0,VALUE('01_raw_data'!AE858)&lt;=100), VALUE('01_raw_data'!AE858), "Check"), "Check")</f>
        <v>54</v>
      </c>
    </row>
    <row r="856" spans="1:32" x14ac:dyDescent="0.2">
      <c r="A856" t="str">
        <f>"E"&amp;TEXT(VALUE(SUBSTITUTE(UPPER(TRIM('01_raw_data'!A859)),"E","")),"0000")</f>
        <v>E0855</v>
      </c>
      <c r="B856" t="str">
        <f>IF('01_raw_data'!B859="", "", PROPER(TRIM('01_raw_data'!B859)))</f>
        <v>Giovanni Silva</v>
      </c>
      <c r="C856" t="str">
        <f>_xlfn.XLOOKUP(PROPER(TRIM('01_raw_data'!C859)),'03_lookups'!$A$4:$A$9,'03_lookups'!$B$4:$B$9,"Needs Review")</f>
        <v>Female</v>
      </c>
      <c r="D856">
        <f>VALUE('01_raw_data'!D859)</f>
        <v>44</v>
      </c>
      <c r="E856" s="17" t="str">
        <f>IF(OR('01_raw_data'!E859="", LOWER(TRIM('01_raw_data'!E859))="not available"), "Missing", '01_raw_data'!E859)</f>
        <v>1981/06/22</v>
      </c>
      <c r="F856" t="str">
        <f t="shared" si="13"/>
        <v>Needs Review</v>
      </c>
      <c r="G856" t="str">
        <f>_xlfn.XLOOKUP(UPPER(TRIM('01_raw_data'!F859)),'04_departments'!A859:A914,'04_departments'!C859:C914,"Needs Review")</f>
        <v>Needs Review</v>
      </c>
      <c r="H856" t="str">
        <f>_xlfn.XLOOKUP('01_clean_data'!G856, '04_departments'!$C$5:$C$60,'04_departments'!$D$5:$D$60,"Needs Review")</f>
        <v>Needs Review</v>
      </c>
      <c r="I856" t="str">
        <f>PROPER(TRIM('01_raw_data'!H859))</f>
        <v>Operations Manager</v>
      </c>
      <c r="J856" t="str">
        <f>IFERROR(UPPER('01_raw_data'!I859), "")</f>
        <v>L6</v>
      </c>
      <c r="K856" t="str">
        <f>IFERROR(UPPER('01_raw_data'!J859), "")</f>
        <v>M017</v>
      </c>
      <c r="L856" t="str">
        <f>IFERROR(VLOOKUP(K856,'05_manager_mapping'!$A$5:$B$64,2), "Missing")</f>
        <v>Ines Karlsson</v>
      </c>
      <c r="M856" t="str">
        <f>IFERROR(_xlfn.XLOOKUP('01_raw_data'!L859,'06_location_master'!$B$5:$B$60,'06_location_master'!$C$5:$C$60), "Missing Location")</f>
        <v>Missing Location</v>
      </c>
      <c r="N856" t="str">
        <f>IFERROR(_xlfn.XLOOKUP(M856,'06_location_master'!$C$5:$C$60,'06_location_master'!$D$5:$D$60), "Missing Country")</f>
        <v>Missing Country</v>
      </c>
      <c r="O856" t="str">
        <f>IFERROR(_xlfn.XLOOKUP(M856,'06_location_master'!$C$5:$C$60,'06_location_master'!$E$5:$E$60), "Missing State")</f>
        <v>Missing State</v>
      </c>
      <c r="P856" s="17">
        <f>IFERROR(--'01_raw_data'!O859,"Missing Date")</f>
        <v>45945</v>
      </c>
      <c r="Q856" s="17" t="str">
        <f>IF(TRIM('01_raw_data'!P859)="","", IFERROR('01_raw_data'!P859, "check"))</f>
        <v/>
      </c>
      <c r="R856" t="str">
        <f>IFERROR(IF(OR(UPPER(TRIM('01_raw_data'!Q859))="A",UPPER(TRIM('01_raw_data'!Q859)="ACTVE"),UPPER(TRIM('01_raw_data'!Q859))="ACTIVE"), "Active", IF(OR(UPPER(TRIM('01_raw_data'!Q859)="INACTIVE"),UPPER(TRIM('01_raw_data'!Q859))="INACTVE"),"Inactive",IF(OR(UPPER(TRIM('01_raw_data'!Q859))="EXITED"), "Exited", IF(OR(UPPER(TRIM('01_raw_data'!Q859))="TERMINATED"), "Terminated", IF(OR(UPPER(TRIM('01_raw_data'!Q859))="LEFT"),"Left",IF(OR(UPPER(TRIM('01_raw_data'!Q859))="RESIGNED"),"Resigned")))))),"Check")</f>
        <v>Active</v>
      </c>
      <c r="S856" s="19">
        <f>IFERROR(IF(VALUE('01_raw_data'!R859)&gt;0,VALUE('01_raw_data'!R859),"Check"),"Check")</f>
        <v>163000</v>
      </c>
      <c r="T856" s="19">
        <f>IFERROR(IF(VALUE('01_raw_data'!S859)&gt;0, VALUE('01_raw_data'!S859), "Check"), "Check")</f>
        <v>9800</v>
      </c>
      <c r="U856">
        <f>IFERROR(VLOOKUP(UPPER(TRIM('01_raw_data'!T859)),'07_performance_master'!$A$5:$B$14,2,FALSE),"Check")</f>
        <v>3</v>
      </c>
      <c r="V856" t="str">
        <f>IFERROR(IF(VALUE('01_raw_data'!U859)&gt;0,VALUE('01_raw_data'!U859),"Check"),"Check")</f>
        <v>Check</v>
      </c>
      <c r="W856">
        <f>IFERROR(IF(VALUE('01_raw_data'!V859)&gt;=0, VALUE('01_raw_data'!V859), "Check"), "Check")</f>
        <v>14</v>
      </c>
      <c r="X856">
        <f>IFERROR(IF(VALUE('01_raw_data'!W859)&gt;=0, VALUE('01_raw_data'!W859),"Check"), "Check")</f>
        <v>13</v>
      </c>
      <c r="Y856">
        <f>IFERROR(IF(AND(VALUE('01_raw_data'!X859)&gt;=0, VALUE('01_raw_data'!X859)&lt;=100), VALUE('01_raw_data'!X859), "Check"), "Check")</f>
        <v>54</v>
      </c>
      <c r="Z856" t="str">
        <f>IFERROR(IF(OR(UPPER(TRIM('01_raw_data'!Y859))="YES", UPPER(TRIM('01_raw_data'!Y859))="PROMOTED"),"Promoted", IF(OR(UPPER(TRIM('01_raw_data'!Y859))="NO",UPPER(TRIM('01_raw_data'!Y859))="NOT PROMOTED"), "Not Promoted", "Check")),"Check")</f>
        <v>Not Promoted</v>
      </c>
      <c r="AA856" t="str">
        <f>IFERROR(PROPER(TRIM('01_raw_data'!Z859)), "")</f>
        <v>Bachelor'S</v>
      </c>
      <c r="AB856" t="str">
        <f>IFERROR(PROPER(TRIM('01_raw_data'!AA859)),"")</f>
        <v>Employee Referral</v>
      </c>
      <c r="AC856" t="str">
        <f>IFERROR(IF(UPPER(TRIM('01_raw_data'!AB859))="HYBRID","Hybrid",IF(OR(UPPER(TRIM('01_raw_data'!AB859))="REMOTE",UPPER(TRIM('01_raw_data'!AB859))="WFH",UPPER(TRIM('01_raw_data'!AB859))="WORK FROM HOME"),"Remote",IF(OR(UPPER(TRIM('01_raw_data'!AB859))="ONSITE",UPPER(TRIM('01_raw_data'!AB859))="ON-SITE",UPPER(TRIM('01_raw_data'!AB859))="OFFICE"),"Office"))),"Check")</f>
        <v>Hybrid</v>
      </c>
      <c r="AD856" t="str">
        <f>IFERROR(VLOOKUP(UPPER(TRIM('01_raw_data'!AC859)),'09_cost_center'!$A$5:$E$19,1,FALSE), "Check")</f>
        <v>EU-CC401</v>
      </c>
      <c r="AE856" t="str">
        <f>IFERROR(IF(OR(UPPER(TRIM('01_raw_data'!AD859))="CONTRACT", UPPER(TRIM('01_raw_data'!AD859))="CONTRACTOR"), "Contract", IF(OR(PROPER(TRIM('01_raw_data'!AD859))="FTE", UPPER(TRIM('01_raw_data'!AD859))="FULL TIME", UPPER(TRIM('01_raw_data'!AD859))="FULL-TIME"), "Full Time", IF(OR(UPPER(TRIM('01_raw_data'!AD859))="INTERN", UPPER(TRIM('01_raw_data'!AD859))="INTERNSHIP"), "Intern", IF(OR(UPPER(TRIM('01_raw_data'!AD859))="PART TIME", UPPER(TRIM('01_raw_data'!AD859))="PART-TIME"), "Part Time")))), "Check")</f>
        <v>Full Time</v>
      </c>
      <c r="AF856">
        <f>IFERROR(IF(AND(VALUE('01_raw_data'!AE859)&gt;=0,VALUE('01_raw_data'!AE859)&lt;=100), VALUE('01_raw_data'!AE859), "Check"), "Check")</f>
        <v>49.4</v>
      </c>
    </row>
    <row r="857" spans="1:32" x14ac:dyDescent="0.2">
      <c r="A857" t="str">
        <f>"E"&amp;TEXT(VALUE(SUBSTITUTE(UPPER(TRIM('01_raw_data'!A860)),"E","")),"0000")</f>
        <v>E0856</v>
      </c>
      <c r="B857" t="str">
        <f>IF('01_raw_data'!B860="", "", PROPER(TRIM('01_raw_data'!B860)))</f>
        <v>Louise Lewandowski</v>
      </c>
      <c r="C857" t="str">
        <f>_xlfn.XLOOKUP(PROPER(TRIM('01_raw_data'!C860)),'03_lookups'!$A$4:$A$9,'03_lookups'!$B$4:$B$9,"Needs Review")</f>
        <v>Male</v>
      </c>
      <c r="D857">
        <f>VALUE('01_raw_data'!D860)</f>
        <v>48</v>
      </c>
      <c r="E857" s="17">
        <f>IF(OR('01_raw_data'!E860="", LOWER(TRIM('01_raw_data'!E860))="not available"), "Missing", '01_raw_data'!E860)</f>
        <v>28600</v>
      </c>
      <c r="F857" t="str">
        <f t="shared" si="13"/>
        <v>Valid</v>
      </c>
      <c r="G857" t="str">
        <f>_xlfn.XLOOKUP(UPPER(TRIM('01_raw_data'!F860)),'04_departments'!A860:A915,'04_departments'!C860:C915,"Needs Review")</f>
        <v>Needs Review</v>
      </c>
      <c r="H857" t="str">
        <f>_xlfn.XLOOKUP('01_clean_data'!G857, '04_departments'!$C$5:$C$60,'04_departments'!$D$5:$D$60,"Needs Review")</f>
        <v>Needs Review</v>
      </c>
      <c r="I857" t="str">
        <f>PROPER(TRIM('01_raw_data'!H860))</f>
        <v>Workforce Planner</v>
      </c>
      <c r="J857" t="str">
        <f>IFERROR(UPPER('01_raw_data'!I860), "")</f>
        <v>L2</v>
      </c>
      <c r="K857" t="str">
        <f>IFERROR(UPPER('01_raw_data'!J860), "")</f>
        <v>M017</v>
      </c>
      <c r="L857" t="str">
        <f>IFERROR(VLOOKUP(K857,'05_manager_mapping'!$A$5:$B$64,2), "Missing")</f>
        <v>Ines Karlsson</v>
      </c>
      <c r="M857" t="str">
        <f>IFERROR(_xlfn.XLOOKUP('01_raw_data'!L860,'06_location_master'!$B$5:$B$60,'06_location_master'!$C$5:$C$60), "Missing Location")</f>
        <v>Missing Location</v>
      </c>
      <c r="N857" t="str">
        <f>IFERROR(_xlfn.XLOOKUP(M857,'06_location_master'!$C$5:$C$60,'06_location_master'!$D$5:$D$60), "Missing Country")</f>
        <v>Missing Country</v>
      </c>
      <c r="O857" t="str">
        <f>IFERROR(_xlfn.XLOOKUP(M857,'06_location_master'!$C$5:$C$60,'06_location_master'!$E$5:$E$60), "Missing State")</f>
        <v>Missing State</v>
      </c>
      <c r="P857" s="17">
        <f>IFERROR(--'01_raw_data'!O860,"Missing Date")</f>
        <v>42914</v>
      </c>
      <c r="Q857" s="17" t="str">
        <f>IF(TRIM('01_raw_data'!P860)="","", IFERROR('01_raw_data'!P860, "check"))</f>
        <v/>
      </c>
      <c r="R857" t="str">
        <f>IFERROR(IF(OR(UPPER(TRIM('01_raw_data'!Q860))="A",UPPER(TRIM('01_raw_data'!Q860)="ACTVE"),UPPER(TRIM('01_raw_data'!Q860))="ACTIVE"), "Active", IF(OR(UPPER(TRIM('01_raw_data'!Q860)="INACTIVE"),UPPER(TRIM('01_raw_data'!Q860))="INACTVE"),"Inactive",IF(OR(UPPER(TRIM('01_raw_data'!Q860))="EXITED"), "Exited", IF(OR(UPPER(TRIM('01_raw_data'!Q860))="TERMINATED"), "Terminated", IF(OR(UPPER(TRIM('01_raw_data'!Q860))="LEFT"),"Left",IF(OR(UPPER(TRIM('01_raw_data'!Q860))="RESIGNED"),"Resigned")))))),"Check")</f>
        <v>Active</v>
      </c>
      <c r="S857" s="19">
        <f>IFERROR(IF(VALUE('01_raw_data'!R860)&gt;0,VALUE('01_raw_data'!R860),"Check"),"Check")</f>
        <v>48000</v>
      </c>
      <c r="T857" s="19">
        <f>IFERROR(IF(VALUE('01_raw_data'!S860)&gt;0, VALUE('01_raw_data'!S860), "Check"), "Check")</f>
        <v>1000</v>
      </c>
      <c r="U857">
        <f>IFERROR(VLOOKUP(UPPER(TRIM('01_raw_data'!T860)),'07_performance_master'!$A$5:$B$14,2,FALSE),"Check")</f>
        <v>2</v>
      </c>
      <c r="V857">
        <f>IFERROR(IF(VALUE('01_raw_data'!U860)&gt;0,VALUE('01_raw_data'!U860),"Check"),"Check")</f>
        <v>20</v>
      </c>
      <c r="W857">
        <f>IFERROR(IF(VALUE('01_raw_data'!V860)&gt;=0, VALUE('01_raw_data'!V860), "Check"), "Check")</f>
        <v>0</v>
      </c>
      <c r="X857">
        <f>IFERROR(IF(VALUE('01_raw_data'!W860)&gt;=0, VALUE('01_raw_data'!W860),"Check"), "Check")</f>
        <v>12</v>
      </c>
      <c r="Y857">
        <f>IFERROR(IF(AND(VALUE('01_raw_data'!X860)&gt;=0, VALUE('01_raw_data'!X860)&lt;=100), VALUE('01_raw_data'!X860), "Check"), "Check")</f>
        <v>43</v>
      </c>
      <c r="Z857" t="str">
        <f>IFERROR(IF(OR(UPPER(TRIM('01_raw_data'!Y860))="YES", UPPER(TRIM('01_raw_data'!Y860))="PROMOTED"),"Promoted", IF(OR(UPPER(TRIM('01_raw_data'!Y860))="NO",UPPER(TRIM('01_raw_data'!Y860))="NOT PROMOTED"), "Not Promoted", "Check")),"Check")</f>
        <v>Not Promoted</v>
      </c>
      <c r="AA857" t="str">
        <f>IFERROR(PROPER(TRIM('01_raw_data'!Z860)), "")</f>
        <v>Mba</v>
      </c>
      <c r="AB857" t="str">
        <f>IFERROR(PROPER(TRIM('01_raw_data'!AA860)),"")</f>
        <v>Indeed</v>
      </c>
      <c r="AC857" t="str">
        <f>IFERROR(IF(UPPER(TRIM('01_raw_data'!AB860))="HYBRID","Hybrid",IF(OR(UPPER(TRIM('01_raw_data'!AB860))="REMOTE",UPPER(TRIM('01_raw_data'!AB860))="WFH",UPPER(TRIM('01_raw_data'!AB860))="WORK FROM HOME"),"Remote",IF(OR(UPPER(TRIM('01_raw_data'!AB860))="ONSITE",UPPER(TRIM('01_raw_data'!AB860))="ON-SITE",UPPER(TRIM('01_raw_data'!AB860))="OFFICE"),"Office"))),"Check")</f>
        <v>Office</v>
      </c>
      <c r="AD857" t="str">
        <f>IFERROR(VLOOKUP(UPPER(TRIM('01_raw_data'!AC860)),'09_cost_center'!$A$5:$E$19,1,FALSE), "Check")</f>
        <v>EU-CC401</v>
      </c>
      <c r="AE857" t="str">
        <f>IFERROR(IF(OR(UPPER(TRIM('01_raw_data'!AD860))="CONTRACT", UPPER(TRIM('01_raw_data'!AD860))="CONTRACTOR"), "Contract", IF(OR(PROPER(TRIM('01_raw_data'!AD860))="FTE", UPPER(TRIM('01_raw_data'!AD860))="FULL TIME", UPPER(TRIM('01_raw_data'!AD860))="FULL-TIME"), "Full Time", IF(OR(UPPER(TRIM('01_raw_data'!AD860))="INTERN", UPPER(TRIM('01_raw_data'!AD860))="INTERNSHIP"), "Intern", IF(OR(UPPER(TRIM('01_raw_data'!AD860))="PART TIME", UPPER(TRIM('01_raw_data'!AD860))="PART-TIME"), "Part Time")))), "Check")</f>
        <v>Full Time</v>
      </c>
      <c r="AF857">
        <f>IFERROR(IF(AND(VALUE('01_raw_data'!AE860)&gt;=0,VALUE('01_raw_data'!AE860)&lt;=100), VALUE('01_raw_data'!AE860), "Check"), "Check")</f>
        <v>42</v>
      </c>
    </row>
    <row r="858" spans="1:32" x14ac:dyDescent="0.2">
      <c r="A858" t="str">
        <f>"E"&amp;TEXT(VALUE(SUBSTITUTE(UPPER(TRIM('01_raw_data'!A861)),"E","")),"0000")</f>
        <v>E0857</v>
      </c>
      <c r="B858" t="str">
        <f>IF('01_raw_data'!B861="", "", PROPER(TRIM('01_raw_data'!B861)))</f>
        <v>Sofia Van Dijk</v>
      </c>
      <c r="C858" t="str">
        <f>_xlfn.XLOOKUP(PROPER(TRIM('01_raw_data'!C861)),'03_lookups'!$A$4:$A$9,'03_lookups'!$B$4:$B$9,"Needs Review")</f>
        <v>Female</v>
      </c>
      <c r="D858">
        <f>VALUE('01_raw_data'!D861)</f>
        <v>44</v>
      </c>
      <c r="E858" s="17">
        <f>IF(OR('01_raw_data'!E861="", LOWER(TRIM('01_raw_data'!E861))="not available"), "Missing", '01_raw_data'!E861)</f>
        <v>30033</v>
      </c>
      <c r="F858" t="str">
        <f t="shared" si="13"/>
        <v>Valid</v>
      </c>
      <c r="G858" t="str">
        <f>_xlfn.XLOOKUP(UPPER(TRIM('01_raw_data'!F861)),'04_departments'!A861:A916,'04_departments'!C861:C916,"Needs Review")</f>
        <v>Needs Review</v>
      </c>
      <c r="H858" t="str">
        <f>_xlfn.XLOOKUP('01_clean_data'!G858, '04_departments'!$C$5:$C$60,'04_departments'!$D$5:$D$60,"Needs Review")</f>
        <v>Needs Review</v>
      </c>
      <c r="I858" t="str">
        <f>PROPER(TRIM('01_raw_data'!H861))</f>
        <v>Sales Executive</v>
      </c>
      <c r="J858" t="str">
        <f>IFERROR(UPPER('01_raw_data'!I861), "")</f>
        <v xml:space="preserve"> L3 </v>
      </c>
      <c r="K858" t="str">
        <f>IFERROR(UPPER('01_raw_data'!J861), "")</f>
        <v>M004</v>
      </c>
      <c r="L858" t="str">
        <f>IFERROR(VLOOKUP(K858,'05_manager_mapping'!$A$5:$B$64,2), "Missing")</f>
        <v>Giovanni Leroy</v>
      </c>
      <c r="M858" t="str">
        <f>IFERROR(_xlfn.XLOOKUP('01_raw_data'!L861,'06_location_master'!$B$5:$B$60,'06_location_master'!$C$5:$C$60), "Missing Location")</f>
        <v>Missing Location</v>
      </c>
      <c r="N858" t="str">
        <f>IFERROR(_xlfn.XLOOKUP(M858,'06_location_master'!$C$5:$C$60,'06_location_master'!$D$5:$D$60), "Missing Country")</f>
        <v>Missing Country</v>
      </c>
      <c r="O858" t="str">
        <f>IFERROR(_xlfn.XLOOKUP(M858,'06_location_master'!$C$5:$C$60,'06_location_master'!$E$5:$E$60), "Missing State")</f>
        <v>Missing State</v>
      </c>
      <c r="P858" s="17">
        <f>IFERROR(--'01_raw_data'!O861,"Missing Date")</f>
        <v>45072</v>
      </c>
      <c r="Q858" s="17" t="str">
        <f>IF(TRIM('01_raw_data'!P861)="","", IFERROR('01_raw_data'!P861, "check"))</f>
        <v/>
      </c>
      <c r="R858" t="str">
        <f>IFERROR(IF(OR(UPPER(TRIM('01_raw_data'!Q861))="A",UPPER(TRIM('01_raw_data'!Q861)="ACTVE"),UPPER(TRIM('01_raw_data'!Q861))="ACTIVE"), "Active", IF(OR(UPPER(TRIM('01_raw_data'!Q861)="INACTIVE"),UPPER(TRIM('01_raw_data'!Q861))="INACTVE"),"Inactive",IF(OR(UPPER(TRIM('01_raw_data'!Q861))="EXITED"), "Exited", IF(OR(UPPER(TRIM('01_raw_data'!Q861))="TERMINATED"), "Terminated", IF(OR(UPPER(TRIM('01_raw_data'!Q861))="LEFT"),"Left",IF(OR(UPPER(TRIM('01_raw_data'!Q861))="RESIGNED"),"Resigned")))))),"Check")</f>
        <v>Active</v>
      </c>
      <c r="S858" s="19">
        <f>IFERROR(IF(VALUE('01_raw_data'!R861)&gt;0,VALUE('01_raw_data'!R861),"Check"),"Check")</f>
        <v>79000</v>
      </c>
      <c r="T858" s="19">
        <f>IFERROR(IF(VALUE('01_raw_data'!S861)&gt;0, VALUE('01_raw_data'!S861), "Check"), "Check")</f>
        <v>7100</v>
      </c>
      <c r="U858">
        <f>IFERROR(VLOOKUP(UPPER(TRIM('01_raw_data'!T861)),'07_performance_master'!$A$5:$B$14,2,FALSE),"Check")</f>
        <v>4</v>
      </c>
      <c r="V858">
        <f>IFERROR(IF(VALUE('01_raw_data'!U861)&gt;0,VALUE('01_raw_data'!U861),"Check"),"Check")</f>
        <v>39</v>
      </c>
      <c r="W858">
        <f>IFERROR(IF(VALUE('01_raw_data'!V861)&gt;=0, VALUE('01_raw_data'!V861), "Check"), "Check")</f>
        <v>21</v>
      </c>
      <c r="X858">
        <f>IFERROR(IF(VALUE('01_raw_data'!W861)&gt;=0, VALUE('01_raw_data'!W861),"Check"), "Check")</f>
        <v>6</v>
      </c>
      <c r="Y858">
        <f>IFERROR(IF(AND(VALUE('01_raw_data'!X861)&gt;=0, VALUE('01_raw_data'!X861)&lt;=100), VALUE('01_raw_data'!X861), "Check"), "Check")</f>
        <v>71</v>
      </c>
      <c r="Z858" t="str">
        <f>IFERROR(IF(OR(UPPER(TRIM('01_raw_data'!Y861))="YES", UPPER(TRIM('01_raw_data'!Y861))="PROMOTED"),"Promoted", IF(OR(UPPER(TRIM('01_raw_data'!Y861))="NO",UPPER(TRIM('01_raw_data'!Y861))="NOT PROMOTED"), "Not Promoted", "Check")),"Check")</f>
        <v>Not Promoted</v>
      </c>
      <c r="AA858" t="str">
        <f>IFERROR(PROPER(TRIM('01_raw_data'!Z861)), "")</f>
        <v>Bachelor'S</v>
      </c>
      <c r="AB858" t="str">
        <f>IFERROR(PROPER(TRIM('01_raw_data'!AA861)),"")</f>
        <v>European Job Board</v>
      </c>
      <c r="AC858" t="str">
        <f>IFERROR(IF(UPPER(TRIM('01_raw_data'!AB861))="HYBRID","Hybrid",IF(OR(UPPER(TRIM('01_raw_data'!AB861))="REMOTE",UPPER(TRIM('01_raw_data'!AB861))="WFH",UPPER(TRIM('01_raw_data'!AB861))="WORK FROM HOME"),"Remote",IF(OR(UPPER(TRIM('01_raw_data'!AB861))="ONSITE",UPPER(TRIM('01_raw_data'!AB861))="ON-SITE",UPPER(TRIM('01_raw_data'!AB861))="OFFICE"),"Office"))),"Check")</f>
        <v>Hybrid</v>
      </c>
      <c r="AD858" t="str">
        <f>IFERROR(VLOOKUP(UPPER(TRIM('01_raw_data'!AC861)),'09_cost_center'!$A$5:$E$19,1,FALSE), "Check")</f>
        <v>EU-CC201</v>
      </c>
      <c r="AE858" t="str">
        <f>IFERROR(IF(OR(UPPER(TRIM('01_raw_data'!AD861))="CONTRACT", UPPER(TRIM('01_raw_data'!AD861))="CONTRACTOR"), "Contract", IF(OR(PROPER(TRIM('01_raw_data'!AD861))="FTE", UPPER(TRIM('01_raw_data'!AD861))="FULL TIME", UPPER(TRIM('01_raw_data'!AD861))="FULL-TIME"), "Full Time", IF(OR(UPPER(TRIM('01_raw_data'!AD861))="INTERN", UPPER(TRIM('01_raw_data'!AD861))="INTERNSHIP"), "Intern", IF(OR(UPPER(TRIM('01_raw_data'!AD861))="PART TIME", UPPER(TRIM('01_raw_data'!AD861))="PART-TIME"), "Part Time")))), "Check")</f>
        <v>Contract</v>
      </c>
      <c r="AF858">
        <f>IFERROR(IF(AND(VALUE('01_raw_data'!AE861)&gt;=0,VALUE('01_raw_data'!AE861)&lt;=100), VALUE('01_raw_data'!AE861), "Check"), "Check")</f>
        <v>77.599999999999994</v>
      </c>
    </row>
    <row r="859" spans="1:32" x14ac:dyDescent="0.2">
      <c r="A859" t="str">
        <f>"E"&amp;TEXT(VALUE(SUBSTITUTE(UPPER(TRIM('01_raw_data'!A862)),"E","")),"0000")</f>
        <v>E0858</v>
      </c>
      <c r="B859" t="str">
        <f>IF('01_raw_data'!B862="", "", PROPER(TRIM('01_raw_data'!B862)))</f>
        <v>Davide Moreau</v>
      </c>
      <c r="C859" t="str">
        <f>_xlfn.XLOOKUP(PROPER(TRIM('01_raw_data'!C862)),'03_lookups'!$A$4:$A$9,'03_lookups'!$B$4:$B$9,"Needs Review")</f>
        <v>Male</v>
      </c>
      <c r="D859">
        <f>VALUE('01_raw_data'!D862)</f>
        <v>43</v>
      </c>
      <c r="E859" s="17" t="str">
        <f>IF(OR('01_raw_data'!E862="", LOWER(TRIM('01_raw_data'!E862))="not available"), "Missing", '01_raw_data'!E862)</f>
        <v>03/07/1982</v>
      </c>
      <c r="F859" t="str">
        <f t="shared" si="13"/>
        <v>Needs Review</v>
      </c>
      <c r="G859" t="str">
        <f>_xlfn.XLOOKUP(UPPER(TRIM('01_raw_data'!F862)),'04_departments'!A862:A917,'04_departments'!C862:C917,"Needs Review")</f>
        <v>Needs Review</v>
      </c>
      <c r="H859" t="str">
        <f>_xlfn.XLOOKUP('01_clean_data'!G859, '04_departments'!$C$5:$C$60,'04_departments'!$D$5:$D$60,"Needs Review")</f>
        <v>Needs Review</v>
      </c>
      <c r="I859" t="str">
        <f>PROPER(TRIM('01_raw_data'!H862))</f>
        <v>Seo Specialist</v>
      </c>
      <c r="J859" t="str">
        <f>IFERROR(UPPER('01_raw_data'!I862), "")</f>
        <v>L2</v>
      </c>
      <c r="K859" t="str">
        <f>IFERROR(UPPER('01_raw_data'!J862), "")</f>
        <v>M006</v>
      </c>
      <c r="L859" t="str">
        <f>IFERROR(VLOOKUP(K859,'05_manager_mapping'!$A$5:$B$64,2), "Missing")</f>
        <v>Aleksander Fischer</v>
      </c>
      <c r="M859" t="str">
        <f>IFERROR(_xlfn.XLOOKUP('01_raw_data'!L862,'06_location_master'!$B$5:$B$60,'06_location_master'!$C$5:$C$60), "Missing Location")</f>
        <v>Gothenburg</v>
      </c>
      <c r="N859" t="str">
        <f>IFERROR(_xlfn.XLOOKUP(M859,'06_location_master'!$C$5:$C$60,'06_location_master'!$D$5:$D$60), "Missing Country")</f>
        <v>Sweden</v>
      </c>
      <c r="O859" t="str">
        <f>IFERROR(_xlfn.XLOOKUP(M859,'06_location_master'!$C$5:$C$60,'06_location_master'!$E$5:$E$60), "Missing State")</f>
        <v>Vastra Gotaland</v>
      </c>
      <c r="P859" s="17">
        <f>IFERROR(--'01_raw_data'!O862,"Missing Date")</f>
        <v>44700</v>
      </c>
      <c r="Q859" s="17" t="str">
        <f>IF(TRIM('01_raw_data'!P862)="","", IFERROR('01_raw_data'!P862, "check"))</f>
        <v/>
      </c>
      <c r="R859" t="str">
        <f>IFERROR(IF(OR(UPPER(TRIM('01_raw_data'!Q862))="A",UPPER(TRIM('01_raw_data'!Q862)="ACTVE"),UPPER(TRIM('01_raw_data'!Q862))="ACTIVE"), "Active", IF(OR(UPPER(TRIM('01_raw_data'!Q862)="INACTIVE"),UPPER(TRIM('01_raw_data'!Q862))="INACTVE"),"Inactive",IF(OR(UPPER(TRIM('01_raw_data'!Q862))="EXITED"), "Exited", IF(OR(UPPER(TRIM('01_raw_data'!Q862))="TERMINATED"), "Terminated", IF(OR(UPPER(TRIM('01_raw_data'!Q862))="LEFT"),"Left",IF(OR(UPPER(TRIM('01_raw_data'!Q862))="RESIGNED"),"Resigned")))))),"Check")</f>
        <v>Active</v>
      </c>
      <c r="S859" s="19">
        <f>IFERROR(IF(VALUE('01_raw_data'!R862)&gt;0,VALUE('01_raw_data'!R862),"Check"),"Check")</f>
        <v>54000</v>
      </c>
      <c r="T859" s="19">
        <f>IFERROR(IF(VALUE('01_raw_data'!S862)&gt;0, VALUE('01_raw_data'!S862), "Check"), "Check")</f>
        <v>7600</v>
      </c>
      <c r="U859">
        <f>IFERROR(VLOOKUP(UPPER(TRIM('01_raw_data'!T862)),'07_performance_master'!$A$5:$B$14,2,FALSE),"Check")</f>
        <v>5</v>
      </c>
      <c r="V859">
        <f>IFERROR(IF(VALUE('01_raw_data'!U862)&gt;0,VALUE('01_raw_data'!U862),"Check"),"Check")</f>
        <v>4</v>
      </c>
      <c r="W859">
        <f>IFERROR(IF(VALUE('01_raw_data'!V862)&gt;=0, VALUE('01_raw_data'!V862), "Check"), "Check")</f>
        <v>22</v>
      </c>
      <c r="X859">
        <f>IFERROR(IF(VALUE('01_raw_data'!W862)&gt;=0, VALUE('01_raw_data'!W862),"Check"), "Check")</f>
        <v>29</v>
      </c>
      <c r="Y859">
        <f>IFERROR(IF(AND(VALUE('01_raw_data'!X862)&gt;=0, VALUE('01_raw_data'!X862)&lt;=100), VALUE('01_raw_data'!X862), "Check"), "Check")</f>
        <v>76</v>
      </c>
      <c r="Z859" t="str">
        <f>IFERROR(IF(OR(UPPER(TRIM('01_raw_data'!Y862))="YES", UPPER(TRIM('01_raw_data'!Y862))="PROMOTED"),"Promoted", IF(OR(UPPER(TRIM('01_raw_data'!Y862))="NO",UPPER(TRIM('01_raw_data'!Y862))="NOT PROMOTED"), "Not Promoted", "Check")),"Check")</f>
        <v>Not Promoted</v>
      </c>
      <c r="AA859" t="str">
        <f>IFERROR(PROPER(TRIM('01_raw_data'!Z862)), "")</f>
        <v>Phd</v>
      </c>
      <c r="AB859" t="str">
        <f>IFERROR(PROPER(TRIM('01_raw_data'!AA862)),"")</f>
        <v>Indeed</v>
      </c>
      <c r="AC859" t="str">
        <f>IFERROR(IF(UPPER(TRIM('01_raw_data'!AB862))="HYBRID","Hybrid",IF(OR(UPPER(TRIM('01_raw_data'!AB862))="REMOTE",UPPER(TRIM('01_raw_data'!AB862))="WFH",UPPER(TRIM('01_raw_data'!AB862))="WORK FROM HOME"),"Remote",IF(OR(UPPER(TRIM('01_raw_data'!AB862))="ONSITE",UPPER(TRIM('01_raw_data'!AB862))="ON-SITE",UPPER(TRIM('01_raw_data'!AB862))="OFFICE"),"Office"))),"Check")</f>
        <v>Office</v>
      </c>
      <c r="AD859" t="str">
        <f>IFERROR(VLOOKUP(UPPER(TRIM('01_raw_data'!AC862)),'09_cost_center'!$A$5:$E$19,1,FALSE), "Check")</f>
        <v>EU-CC203</v>
      </c>
      <c r="AE859" t="str">
        <f>IFERROR(IF(OR(UPPER(TRIM('01_raw_data'!AD862))="CONTRACT", UPPER(TRIM('01_raw_data'!AD862))="CONTRACTOR"), "Contract", IF(OR(PROPER(TRIM('01_raw_data'!AD862))="FTE", UPPER(TRIM('01_raw_data'!AD862))="FULL TIME", UPPER(TRIM('01_raw_data'!AD862))="FULL-TIME"), "Full Time", IF(OR(UPPER(TRIM('01_raw_data'!AD862))="INTERN", UPPER(TRIM('01_raw_data'!AD862))="INTERNSHIP"), "Intern", IF(OR(UPPER(TRIM('01_raw_data'!AD862))="PART TIME", UPPER(TRIM('01_raw_data'!AD862))="PART-TIME"), "Part Time")))), "Check")</f>
        <v>Full Time</v>
      </c>
      <c r="AF859">
        <f>IFERROR(IF(AND(VALUE('01_raw_data'!AE862)&gt;=0,VALUE('01_raw_data'!AE862)&lt;=100), VALUE('01_raw_data'!AE862), "Check"), "Check")</f>
        <v>72.599999999999994</v>
      </c>
    </row>
    <row r="860" spans="1:32" x14ac:dyDescent="0.2">
      <c r="A860" t="str">
        <f>"E"&amp;TEXT(VALUE(SUBSTITUTE(UPPER(TRIM('01_raw_data'!A863)),"E","")),"0000")</f>
        <v>E0859</v>
      </c>
      <c r="B860" t="str">
        <f>IF('01_raw_data'!B863="", "", PROPER(TRIM('01_raw_data'!B863)))</f>
        <v>Alicja Mulder</v>
      </c>
      <c r="C860" t="str">
        <f>_xlfn.XLOOKUP(PROPER(TRIM('01_raw_data'!C863)),'03_lookups'!$A$4:$A$9,'03_lookups'!$B$4:$B$9,"Needs Review")</f>
        <v>Male</v>
      </c>
      <c r="D860">
        <f>VALUE('01_raw_data'!D863)</f>
        <v>39</v>
      </c>
      <c r="E860" s="17">
        <f>IF(OR('01_raw_data'!E863="", LOWER(TRIM('01_raw_data'!E863))="not available"), "Missing", '01_raw_data'!E863)</f>
        <v>31900</v>
      </c>
      <c r="F860" t="str">
        <f t="shared" si="13"/>
        <v>Valid</v>
      </c>
      <c r="G860" t="str">
        <f>_xlfn.XLOOKUP(UPPER(TRIM('01_raw_data'!F863)),'04_departments'!A863:A918,'04_departments'!C863:C918,"Needs Review")</f>
        <v>Needs Review</v>
      </c>
      <c r="H860" t="str">
        <f>_xlfn.XLOOKUP('01_clean_data'!G860, '04_departments'!$C$5:$C$60,'04_departments'!$D$5:$D$60,"Needs Review")</f>
        <v>Needs Review</v>
      </c>
      <c r="I860" t="str">
        <f>PROPER(TRIM('01_raw_data'!H863))</f>
        <v>Operations Analyst</v>
      </c>
      <c r="J860" t="str">
        <f>IFERROR(UPPER('01_raw_data'!I863), "")</f>
        <v>L2</v>
      </c>
      <c r="K860" t="str">
        <f>IFERROR(UPPER('01_raw_data'!J863), "")</f>
        <v>M010</v>
      </c>
      <c r="L860" t="str">
        <f>IFERROR(VLOOKUP(K860,'05_manager_mapping'!$A$5:$B$64,2), "Missing")</f>
        <v>Lotte Muller</v>
      </c>
      <c r="M860" t="str">
        <f>IFERROR(_xlfn.XLOOKUP('01_raw_data'!L863,'06_location_master'!$B$5:$B$60,'06_location_master'!$C$5:$C$60), "Missing Location")</f>
        <v>Stockholm</v>
      </c>
      <c r="N860" t="str">
        <f>IFERROR(_xlfn.XLOOKUP(M860,'06_location_master'!$C$5:$C$60,'06_location_master'!$D$5:$D$60), "Missing Country")</f>
        <v>Sweden</v>
      </c>
      <c r="O860" t="str">
        <f>IFERROR(_xlfn.XLOOKUP(M860,'06_location_master'!$C$5:$C$60,'06_location_master'!$E$5:$E$60), "Missing State")</f>
        <v>Stockholm County</v>
      </c>
      <c r="P860" s="17">
        <f>IFERROR(--'01_raw_data'!O863,"Missing Date")</f>
        <v>42667</v>
      </c>
      <c r="Q860" s="17" t="str">
        <f>IF(TRIM('01_raw_data'!P863)="","", IFERROR('01_raw_data'!P863, "check"))</f>
        <v/>
      </c>
      <c r="R860" t="str">
        <f>IFERROR(IF(OR(UPPER(TRIM('01_raw_data'!Q863))="A",UPPER(TRIM('01_raw_data'!Q863)="ACTVE"),UPPER(TRIM('01_raw_data'!Q863))="ACTIVE"), "Active", IF(OR(UPPER(TRIM('01_raw_data'!Q863)="INACTIVE"),UPPER(TRIM('01_raw_data'!Q863))="INACTVE"),"Inactive",IF(OR(UPPER(TRIM('01_raw_data'!Q863))="EXITED"), "Exited", IF(OR(UPPER(TRIM('01_raw_data'!Q863))="TERMINATED"), "Terminated", IF(OR(UPPER(TRIM('01_raw_data'!Q863))="LEFT"),"Left",IF(OR(UPPER(TRIM('01_raw_data'!Q863))="RESIGNED"),"Resigned")))))),"Check")</f>
        <v>Active</v>
      </c>
      <c r="S860" s="19">
        <f>IFERROR(IF(VALUE('01_raw_data'!R863)&gt;0,VALUE('01_raw_data'!R863),"Check"),"Check")</f>
        <v>58000</v>
      </c>
      <c r="T860" s="19">
        <f>IFERROR(IF(VALUE('01_raw_data'!S863)&gt;0, VALUE('01_raw_data'!S863), "Check"), "Check")</f>
        <v>5200</v>
      </c>
      <c r="U860">
        <f>IFERROR(VLOOKUP(UPPER(TRIM('01_raw_data'!T863)),'07_performance_master'!$A$5:$B$14,2,FALSE),"Check")</f>
        <v>4</v>
      </c>
      <c r="V860">
        <f>IFERROR(IF(VALUE('01_raw_data'!U863)&gt;0,VALUE('01_raw_data'!U863),"Check"),"Check")</f>
        <v>24</v>
      </c>
      <c r="W860">
        <f>IFERROR(IF(VALUE('01_raw_data'!V863)&gt;=0, VALUE('01_raw_data'!V863), "Check"), "Check")</f>
        <v>18</v>
      </c>
      <c r="X860">
        <f>IFERROR(IF(VALUE('01_raw_data'!W863)&gt;=0, VALUE('01_raw_data'!W863),"Check"), "Check")</f>
        <v>9</v>
      </c>
      <c r="Y860">
        <f>IFERROR(IF(AND(VALUE('01_raw_data'!X863)&gt;=0, VALUE('01_raw_data'!X863)&lt;=100), VALUE('01_raw_data'!X863), "Check"), "Check")</f>
        <v>53</v>
      </c>
      <c r="Z860" t="str">
        <f>IFERROR(IF(OR(UPPER(TRIM('01_raw_data'!Y863))="YES", UPPER(TRIM('01_raw_data'!Y863))="PROMOTED"),"Promoted", IF(OR(UPPER(TRIM('01_raw_data'!Y863))="NO",UPPER(TRIM('01_raw_data'!Y863))="NOT PROMOTED"), "Not Promoted", "Check")),"Check")</f>
        <v>Not Promoted</v>
      </c>
      <c r="AA860" t="str">
        <f>IFERROR(PROPER(TRIM('01_raw_data'!Z863)), "")</f>
        <v>Diploma</v>
      </c>
      <c r="AB860" t="str">
        <f>IFERROR(PROPER(TRIM('01_raw_data'!AA863)),"")</f>
        <v>Linkedin</v>
      </c>
      <c r="AC860" t="str">
        <f>IFERROR(IF(UPPER(TRIM('01_raw_data'!AB863))="HYBRID","Hybrid",IF(OR(UPPER(TRIM('01_raw_data'!AB863))="REMOTE",UPPER(TRIM('01_raw_data'!AB863))="WFH",UPPER(TRIM('01_raw_data'!AB863))="WORK FROM HOME"),"Remote",IF(OR(UPPER(TRIM('01_raw_data'!AB863))="ONSITE",UPPER(TRIM('01_raw_data'!AB863))="ON-SITE",UPPER(TRIM('01_raw_data'!AB863))="OFFICE"),"Office"))),"Check")</f>
        <v>Office</v>
      </c>
      <c r="AD860" t="str">
        <f>IFERROR(VLOOKUP(UPPER(TRIM('01_raw_data'!AC863)),'09_cost_center'!$A$5:$E$19,1,FALSE), "Check")</f>
        <v>EU-CC401</v>
      </c>
      <c r="AE860" t="str">
        <f>IFERROR(IF(OR(UPPER(TRIM('01_raw_data'!AD863))="CONTRACT", UPPER(TRIM('01_raw_data'!AD863))="CONTRACTOR"), "Contract", IF(OR(PROPER(TRIM('01_raw_data'!AD863))="FTE", UPPER(TRIM('01_raw_data'!AD863))="FULL TIME", UPPER(TRIM('01_raw_data'!AD863))="FULL-TIME"), "Full Time", IF(OR(UPPER(TRIM('01_raw_data'!AD863))="INTERN", UPPER(TRIM('01_raw_data'!AD863))="INTERNSHIP"), "Intern", IF(OR(UPPER(TRIM('01_raw_data'!AD863))="PART TIME", UPPER(TRIM('01_raw_data'!AD863))="PART-TIME"), "Part Time")))), "Check")</f>
        <v>Full Time</v>
      </c>
      <c r="AF860">
        <f>IFERROR(IF(AND(VALUE('01_raw_data'!AE863)&gt;=0,VALUE('01_raw_data'!AE863)&lt;=100), VALUE('01_raw_data'!AE863), "Check"), "Check")</f>
        <v>66</v>
      </c>
    </row>
    <row r="861" spans="1:32" x14ac:dyDescent="0.2">
      <c r="A861" t="str">
        <f>"E"&amp;TEXT(VALUE(SUBSTITUTE(UPPER(TRIM('01_raw_data'!A864)),"E","")),"0000")</f>
        <v>E0860</v>
      </c>
      <c r="B861" t="str">
        <f>IF('01_raw_data'!B864="", "", PROPER(TRIM('01_raw_data'!B864)))</f>
        <v>Chloe Fischer</v>
      </c>
      <c r="C861" t="str">
        <f>_xlfn.XLOOKUP(PROPER(TRIM('01_raw_data'!C864)),'03_lookups'!$A$4:$A$9,'03_lookups'!$B$4:$B$9,"Needs Review")</f>
        <v>Female</v>
      </c>
      <c r="D861">
        <f>VALUE('01_raw_data'!D864)</f>
        <v>57</v>
      </c>
      <c r="E861" s="17">
        <f>IF(OR('01_raw_data'!E864="", LOWER(TRIM('01_raw_data'!E864))="not available"), "Missing", '01_raw_data'!E864)</f>
        <v>25065</v>
      </c>
      <c r="F861" t="str">
        <f t="shared" si="13"/>
        <v>Valid</v>
      </c>
      <c r="G861" t="str">
        <f>_xlfn.XLOOKUP(UPPER(TRIM('01_raw_data'!F864)),'04_departments'!A864:A919,'04_departments'!C864:C919,"Needs Review")</f>
        <v>Needs Review</v>
      </c>
      <c r="H861" t="str">
        <f>_xlfn.XLOOKUP('01_clean_data'!G861, '04_departments'!$C$5:$C$60,'04_departments'!$D$5:$D$60,"Needs Review")</f>
        <v>Needs Review</v>
      </c>
      <c r="I861" t="str">
        <f>PROPER(TRIM('01_raw_data'!H864))</f>
        <v>Financial Analyst</v>
      </c>
      <c r="J861" t="str">
        <f>IFERROR(UPPER('01_raw_data'!I864), "")</f>
        <v>L5</v>
      </c>
      <c r="K861" t="str">
        <f>IFERROR(UPPER('01_raw_data'!J864), "")</f>
        <v>M007</v>
      </c>
      <c r="L861" t="str">
        <f>IFERROR(VLOOKUP(K861,'05_manager_mapping'!$A$5:$B$64,2), "Missing")</f>
        <v>Astrid Bakker</v>
      </c>
      <c r="M861" t="str">
        <f>IFERROR(_xlfn.XLOOKUP('01_raw_data'!L864,'06_location_master'!$B$5:$B$60,'06_location_master'!$C$5:$C$60), "Missing Location")</f>
        <v>Manchester</v>
      </c>
      <c r="N861" t="str">
        <f>IFERROR(_xlfn.XLOOKUP(M861,'06_location_master'!$C$5:$C$60,'06_location_master'!$D$5:$D$60), "Missing Country")</f>
        <v>United Kingdom</v>
      </c>
      <c r="O861" t="str">
        <f>IFERROR(_xlfn.XLOOKUP(M861,'06_location_master'!$C$5:$C$60,'06_location_master'!$E$5:$E$60), "Missing State")</f>
        <v>England</v>
      </c>
      <c r="P861" s="17">
        <f>IFERROR(--'01_raw_data'!O864,"Missing Date")</f>
        <v>43472</v>
      </c>
      <c r="Q861" s="17" t="str">
        <f>IF(TRIM('01_raw_data'!P864)="","", IFERROR('01_raw_data'!P864, "check"))</f>
        <v/>
      </c>
      <c r="R861" t="str">
        <f>IFERROR(IF(OR(UPPER(TRIM('01_raw_data'!Q864))="A",UPPER(TRIM('01_raw_data'!Q864)="ACTVE"),UPPER(TRIM('01_raw_data'!Q864))="ACTIVE"), "Active", IF(OR(UPPER(TRIM('01_raw_data'!Q864)="INACTIVE"),UPPER(TRIM('01_raw_data'!Q864))="INACTVE"),"Inactive",IF(OR(UPPER(TRIM('01_raw_data'!Q864))="EXITED"), "Exited", IF(OR(UPPER(TRIM('01_raw_data'!Q864))="TERMINATED"), "Terminated", IF(OR(UPPER(TRIM('01_raw_data'!Q864))="LEFT"),"Left",IF(OR(UPPER(TRIM('01_raw_data'!Q864))="RESIGNED"),"Resigned")))))),"Check")</f>
        <v>Active</v>
      </c>
      <c r="S861" s="19">
        <f>IFERROR(IF(VALUE('01_raw_data'!R864)&gt;0,VALUE('01_raw_data'!R864),"Check"),"Check")</f>
        <v>151000</v>
      </c>
      <c r="T861" s="19">
        <f>IFERROR(IF(VALUE('01_raw_data'!S864)&gt;0, VALUE('01_raw_data'!S864), "Check"), "Check")</f>
        <v>15100</v>
      </c>
      <c r="U861">
        <f>IFERROR(VLOOKUP(UPPER(TRIM('01_raw_data'!T864)),'07_performance_master'!$A$5:$B$14,2,FALSE),"Check")</f>
        <v>4</v>
      </c>
      <c r="V861">
        <f>IFERROR(IF(VALUE('01_raw_data'!U864)&gt;0,VALUE('01_raw_data'!U864),"Check"),"Check")</f>
        <v>25</v>
      </c>
      <c r="W861">
        <f>IFERROR(IF(VALUE('01_raw_data'!V864)&gt;=0, VALUE('01_raw_data'!V864), "Check"), "Check")</f>
        <v>26</v>
      </c>
      <c r="X861">
        <f>IFERROR(IF(VALUE('01_raw_data'!W864)&gt;=0, VALUE('01_raw_data'!W864),"Check"), "Check")</f>
        <v>7</v>
      </c>
      <c r="Y861">
        <f>IFERROR(IF(AND(VALUE('01_raw_data'!X864)&gt;=0, VALUE('01_raw_data'!X864)&lt;=100), VALUE('01_raw_data'!X864), "Check"), "Check")</f>
        <v>71</v>
      </c>
      <c r="Z861" t="str">
        <f>IFERROR(IF(OR(UPPER(TRIM('01_raw_data'!Y864))="YES", UPPER(TRIM('01_raw_data'!Y864))="PROMOTED"),"Promoted", IF(OR(UPPER(TRIM('01_raw_data'!Y864))="NO",UPPER(TRIM('01_raw_data'!Y864))="NOT PROMOTED"), "Not Promoted", "Check")),"Check")</f>
        <v>Not Promoted</v>
      </c>
      <c r="AA861" t="str">
        <f>IFERROR(PROPER(TRIM('01_raw_data'!Z864)), "")</f>
        <v>Master'S</v>
      </c>
      <c r="AB861" t="str">
        <f>IFERROR(PROPER(TRIM('01_raw_data'!AA864)),"")</f>
        <v>Company Careers Page</v>
      </c>
      <c r="AC861" t="str">
        <f>IFERROR(IF(UPPER(TRIM('01_raw_data'!AB864))="HYBRID","Hybrid",IF(OR(UPPER(TRIM('01_raw_data'!AB864))="REMOTE",UPPER(TRIM('01_raw_data'!AB864))="WFH",UPPER(TRIM('01_raw_data'!AB864))="WORK FROM HOME"),"Remote",IF(OR(UPPER(TRIM('01_raw_data'!AB864))="ONSITE",UPPER(TRIM('01_raw_data'!AB864))="ON-SITE",UPPER(TRIM('01_raw_data'!AB864))="OFFICE"),"Office"))),"Check")</f>
        <v>Office</v>
      </c>
      <c r="AD861" t="str">
        <f>IFERROR(VLOOKUP(UPPER(TRIM('01_raw_data'!AC864)),'09_cost_center'!$A$5:$E$19,1,FALSE), "Check")</f>
        <v>EU-CC301</v>
      </c>
      <c r="AE861" t="str">
        <f>IFERROR(IF(OR(UPPER(TRIM('01_raw_data'!AD864))="CONTRACT", UPPER(TRIM('01_raw_data'!AD864))="CONTRACTOR"), "Contract", IF(OR(PROPER(TRIM('01_raw_data'!AD864))="FTE", UPPER(TRIM('01_raw_data'!AD864))="FULL TIME", UPPER(TRIM('01_raw_data'!AD864))="FULL-TIME"), "Full Time", IF(OR(UPPER(TRIM('01_raw_data'!AD864))="INTERN", UPPER(TRIM('01_raw_data'!AD864))="INTERNSHIP"), "Intern", IF(OR(UPPER(TRIM('01_raw_data'!AD864))="PART TIME", UPPER(TRIM('01_raw_data'!AD864))="PART-TIME"), "Part Time")))), "Check")</f>
        <v>Full Time</v>
      </c>
      <c r="AF861">
        <f>IFERROR(IF(AND(VALUE('01_raw_data'!AE864)&gt;=0,VALUE('01_raw_data'!AE864)&lt;=100), VALUE('01_raw_data'!AE864), "Check"), "Check")</f>
        <v>73.599999999999994</v>
      </c>
    </row>
    <row r="862" spans="1:32" x14ac:dyDescent="0.2">
      <c r="A862" t="str">
        <f>"E"&amp;TEXT(VALUE(SUBSTITUTE(UPPER(TRIM('01_raw_data'!A865)),"E","")),"0000")</f>
        <v>E0861</v>
      </c>
      <c r="B862" t="str">
        <f>IF('01_raw_data'!B865="", "", PROPER(TRIM('01_raw_data'!B865)))</f>
        <v>Maria Schulz</v>
      </c>
      <c r="C862" t="str">
        <f>_xlfn.XLOOKUP(PROPER(TRIM('01_raw_data'!C865)),'03_lookups'!$A$4:$A$9,'03_lookups'!$B$4:$B$9,"Needs Review")</f>
        <v>Female</v>
      </c>
      <c r="D862">
        <f>VALUE('01_raw_data'!D865)</f>
        <v>44</v>
      </c>
      <c r="E862" s="17">
        <f>IF(OR('01_raw_data'!E865="", LOWER(TRIM('01_raw_data'!E865))="not available"), "Missing", '01_raw_data'!E865)</f>
        <v>29766</v>
      </c>
      <c r="F862" t="str">
        <f t="shared" si="13"/>
        <v>Valid</v>
      </c>
      <c r="G862" t="str">
        <f>_xlfn.XLOOKUP(UPPER(TRIM('01_raw_data'!F865)),'04_departments'!A865:A920,'04_departments'!C865:C920,"Needs Review")</f>
        <v>Needs Review</v>
      </c>
      <c r="H862" t="str">
        <f>_xlfn.XLOOKUP('01_clean_data'!G862, '04_departments'!$C$5:$C$60,'04_departments'!$D$5:$D$60,"Needs Review")</f>
        <v>Needs Review</v>
      </c>
      <c r="I862" t="str">
        <f>PROPER(TRIM('01_raw_data'!H865))</f>
        <v>It Support Analyst</v>
      </c>
      <c r="J862" t="str">
        <f>IFERROR(UPPER('01_raw_data'!I865), "")</f>
        <v>L6</v>
      </c>
      <c r="K862" t="str">
        <f>IFERROR(UPPER('01_raw_data'!J865), "")</f>
        <v/>
      </c>
      <c r="L862" t="str">
        <f>IFERROR(VLOOKUP(K862,'05_manager_mapping'!$A$5:$B$64,2), "Missing")</f>
        <v>Missing</v>
      </c>
      <c r="M862" t="str">
        <f>IFERROR(_xlfn.XLOOKUP('01_raw_data'!L865,'06_location_master'!$B$5:$B$60,'06_location_master'!$C$5:$C$60), "Missing Location")</f>
        <v>Berlin</v>
      </c>
      <c r="N862" t="str">
        <f>IFERROR(_xlfn.XLOOKUP(M862,'06_location_master'!$C$5:$C$60,'06_location_master'!$D$5:$D$60), "Missing Country")</f>
        <v>Germany</v>
      </c>
      <c r="O862" t="str">
        <f>IFERROR(_xlfn.XLOOKUP(M862,'06_location_master'!$C$5:$C$60,'06_location_master'!$E$5:$E$60), "Missing State")</f>
        <v>Berlin</v>
      </c>
      <c r="P862" s="17">
        <f>IFERROR(--'01_raw_data'!O865,"Missing Date")</f>
        <v>44709</v>
      </c>
      <c r="Q862" s="17" t="str">
        <f>IF(TRIM('01_raw_data'!P865)="","", IFERROR('01_raw_data'!P865, "check"))</f>
        <v/>
      </c>
      <c r="R862" t="str">
        <f>IFERROR(IF(OR(UPPER(TRIM('01_raw_data'!Q865))="A",UPPER(TRIM('01_raw_data'!Q865)="ACTVE"),UPPER(TRIM('01_raw_data'!Q865))="ACTIVE"), "Active", IF(OR(UPPER(TRIM('01_raw_data'!Q865)="INACTIVE"),UPPER(TRIM('01_raw_data'!Q865))="INACTVE"),"Inactive",IF(OR(UPPER(TRIM('01_raw_data'!Q865))="EXITED"), "Exited", IF(OR(UPPER(TRIM('01_raw_data'!Q865))="TERMINATED"), "Terminated", IF(OR(UPPER(TRIM('01_raw_data'!Q865))="LEFT"),"Left",IF(OR(UPPER(TRIM('01_raw_data'!Q865))="RESIGNED"),"Resigned")))))),"Check")</f>
        <v>Active</v>
      </c>
      <c r="S862" s="19">
        <f>IFERROR(IF(VALUE('01_raw_data'!R865)&gt;0,VALUE('01_raw_data'!R865),"Check"),"Check")</f>
        <v>182000</v>
      </c>
      <c r="T862" s="19">
        <f>IFERROR(IF(VALUE('01_raw_data'!S865)&gt;0, VALUE('01_raw_data'!S865), "Check"), "Check")</f>
        <v>10900</v>
      </c>
      <c r="U862">
        <f>IFERROR(VLOOKUP(UPPER(TRIM('01_raw_data'!T865)),'07_performance_master'!$A$5:$B$14,2,FALSE),"Check")</f>
        <v>3</v>
      </c>
      <c r="V862">
        <f>IFERROR(IF(VALUE('01_raw_data'!U865)&gt;0,VALUE('01_raw_data'!U865),"Check"),"Check")</f>
        <v>42</v>
      </c>
      <c r="W862">
        <f>IFERROR(IF(VALUE('01_raw_data'!V865)&gt;=0, VALUE('01_raw_data'!V865), "Check"), "Check")</f>
        <v>3</v>
      </c>
      <c r="X862">
        <f>IFERROR(IF(VALUE('01_raw_data'!W865)&gt;=0, VALUE('01_raw_data'!W865),"Check"), "Check")</f>
        <v>9</v>
      </c>
      <c r="Y862">
        <f>IFERROR(IF(AND(VALUE('01_raw_data'!X865)&gt;=0, VALUE('01_raw_data'!X865)&lt;=100), VALUE('01_raw_data'!X865), "Check"), "Check")</f>
        <v>61</v>
      </c>
      <c r="Z862" t="str">
        <f>IFERROR(IF(OR(UPPER(TRIM('01_raw_data'!Y865))="YES", UPPER(TRIM('01_raw_data'!Y865))="PROMOTED"),"Promoted", IF(OR(UPPER(TRIM('01_raw_data'!Y865))="NO",UPPER(TRIM('01_raw_data'!Y865))="NOT PROMOTED"), "Not Promoted", "Check")),"Check")</f>
        <v>Not Promoted</v>
      </c>
      <c r="AA862" t="str">
        <f>IFERROR(PROPER(TRIM('01_raw_data'!Z865)), "")</f>
        <v>Mba</v>
      </c>
      <c r="AB862" t="str">
        <f>IFERROR(PROPER(TRIM('01_raw_data'!AA865)),"")</f>
        <v>Agency</v>
      </c>
      <c r="AC862" t="str">
        <f>IFERROR(IF(UPPER(TRIM('01_raw_data'!AB865))="HYBRID","Hybrid",IF(OR(UPPER(TRIM('01_raw_data'!AB865))="REMOTE",UPPER(TRIM('01_raw_data'!AB865))="WFH",UPPER(TRIM('01_raw_data'!AB865))="WORK FROM HOME"),"Remote",IF(OR(UPPER(TRIM('01_raw_data'!AB865))="ONSITE",UPPER(TRIM('01_raw_data'!AB865))="ON-SITE",UPPER(TRIM('01_raw_data'!AB865))="OFFICE"),"Office"))),"Check")</f>
        <v>Hybrid</v>
      </c>
      <c r="AD862" t="str">
        <f>IFERROR(VLOOKUP(UPPER(TRIM('01_raw_data'!AC865)),'09_cost_center'!$A$5:$E$19,1,FALSE), "Check")</f>
        <v>EU-CC104</v>
      </c>
      <c r="AE862" t="str">
        <f>IFERROR(IF(OR(UPPER(TRIM('01_raw_data'!AD865))="CONTRACT", UPPER(TRIM('01_raw_data'!AD865))="CONTRACTOR"), "Contract", IF(OR(PROPER(TRIM('01_raw_data'!AD865))="FTE", UPPER(TRIM('01_raw_data'!AD865))="FULL TIME", UPPER(TRIM('01_raw_data'!AD865))="FULL-TIME"), "Full Time", IF(OR(UPPER(TRIM('01_raw_data'!AD865))="INTERN", UPPER(TRIM('01_raw_data'!AD865))="INTERNSHIP"), "Intern", IF(OR(UPPER(TRIM('01_raw_data'!AD865))="PART TIME", UPPER(TRIM('01_raw_data'!AD865))="PART-TIME"), "Part Time")))), "Check")</f>
        <v>Full Time</v>
      </c>
      <c r="AF862">
        <f>IFERROR(IF(AND(VALUE('01_raw_data'!AE865)&gt;=0,VALUE('01_raw_data'!AE865)&lt;=100), VALUE('01_raw_data'!AE865), "Check"), "Check")</f>
        <v>63.8</v>
      </c>
    </row>
    <row r="863" spans="1:32" x14ac:dyDescent="0.2">
      <c r="A863" t="str">
        <f>"E"&amp;TEXT(VALUE(SUBSTITUTE(UPPER(TRIM('01_raw_data'!A866)),"E","")),"0000")</f>
        <v>E0862</v>
      </c>
      <c r="B863" t="str">
        <f>IF('01_raw_data'!B866="", "", PROPER(TRIM('01_raw_data'!B866)))</f>
        <v>Emma Taylor</v>
      </c>
      <c r="C863" t="str">
        <f>_xlfn.XLOOKUP(PROPER(TRIM('01_raw_data'!C866)),'03_lookups'!$A$4:$A$9,'03_lookups'!$B$4:$B$9,"Needs Review")</f>
        <v>Male</v>
      </c>
      <c r="D863">
        <f>VALUE('01_raw_data'!D866)</f>
        <v>32</v>
      </c>
      <c r="E863" s="17">
        <f>IF(OR('01_raw_data'!E866="", LOWER(TRIM('01_raw_data'!E866))="not available"), "Missing", '01_raw_data'!E866)</f>
        <v>34214</v>
      </c>
      <c r="F863" t="str">
        <f t="shared" si="13"/>
        <v>Valid</v>
      </c>
      <c r="G863" t="str">
        <f>_xlfn.XLOOKUP(UPPER(TRIM('01_raw_data'!F866)),'04_departments'!A866:A921,'04_departments'!C866:C921,"Needs Review")</f>
        <v>Needs Review</v>
      </c>
      <c r="H863" t="str">
        <f>_xlfn.XLOOKUP('01_clean_data'!G863, '04_departments'!$C$5:$C$60,'04_departments'!$D$5:$D$60,"Needs Review")</f>
        <v>Needs Review</v>
      </c>
      <c r="I863" t="str">
        <f>PROPER(TRIM('01_raw_data'!H866))</f>
        <v>Implementation Consultant</v>
      </c>
      <c r="J863" t="str">
        <f>IFERROR(UPPER('01_raw_data'!I866), "")</f>
        <v xml:space="preserve"> L5 </v>
      </c>
      <c r="K863" t="str">
        <f>IFERROR(UPPER('01_raw_data'!J866), "")</f>
        <v>M005</v>
      </c>
      <c r="L863" t="str">
        <f>IFERROR(VLOOKUP(K863,'05_manager_mapping'!$A$5:$B$64,2), "Missing")</f>
        <v>Lucas Doyle</v>
      </c>
      <c r="M863" t="str">
        <f>IFERROR(_xlfn.XLOOKUP('01_raw_data'!L866,'06_location_master'!$B$5:$B$60,'06_location_master'!$C$5:$C$60), "Missing Location")</f>
        <v>Lille</v>
      </c>
      <c r="N863" t="str">
        <f>IFERROR(_xlfn.XLOOKUP(M863,'06_location_master'!$C$5:$C$60,'06_location_master'!$D$5:$D$60), "Missing Country")</f>
        <v>France</v>
      </c>
      <c r="O863" t="str">
        <f>IFERROR(_xlfn.XLOOKUP(M863,'06_location_master'!$C$5:$C$60,'06_location_master'!$E$5:$E$60), "Missing State")</f>
        <v>Hauts-de-France</v>
      </c>
      <c r="P863" s="17">
        <f>IFERROR(--'01_raw_data'!O866,"Missing Date")</f>
        <v>45590</v>
      </c>
      <c r="Q863" s="17">
        <f>IF(TRIM('01_raw_data'!P866)="","", IFERROR('01_raw_data'!P866, "check"))</f>
        <v>45796</v>
      </c>
      <c r="R863" t="str">
        <f>IFERROR(IF(OR(UPPER(TRIM('01_raw_data'!Q866))="A",UPPER(TRIM('01_raw_data'!Q866)="ACTVE"),UPPER(TRIM('01_raw_data'!Q866))="ACTIVE"), "Active", IF(OR(UPPER(TRIM('01_raw_data'!Q866)="INACTIVE"),UPPER(TRIM('01_raw_data'!Q866))="INACTVE"),"Inactive",IF(OR(UPPER(TRIM('01_raw_data'!Q866))="EXITED"), "Exited", IF(OR(UPPER(TRIM('01_raw_data'!Q866))="TERMINATED"), "Terminated", IF(OR(UPPER(TRIM('01_raw_data'!Q866))="LEFT"),"Left",IF(OR(UPPER(TRIM('01_raw_data'!Q866))="RESIGNED"),"Resigned")))))),"Check")</f>
        <v>Inactive</v>
      </c>
      <c r="S863" s="19">
        <f>IFERROR(IF(VALUE('01_raw_data'!R866)&gt;0,VALUE('01_raw_data'!R866),"Check"),"Check")</f>
        <v>126000</v>
      </c>
      <c r="T863" s="19">
        <f>IFERROR(IF(VALUE('01_raw_data'!S866)&gt;0, VALUE('01_raw_data'!S866), "Check"), "Check")</f>
        <v>1300</v>
      </c>
      <c r="U863">
        <f>IFERROR(VLOOKUP(UPPER(TRIM('01_raw_data'!T866)),'07_performance_master'!$A$5:$B$14,2,FALSE),"Check")</f>
        <v>1</v>
      </c>
      <c r="V863">
        <f>IFERROR(IF(VALUE('01_raw_data'!U866)&gt;0,VALUE('01_raw_data'!U866),"Check"),"Check")</f>
        <v>21</v>
      </c>
      <c r="W863">
        <f>IFERROR(IF(VALUE('01_raw_data'!V866)&gt;=0, VALUE('01_raw_data'!V866), "Check"), "Check")</f>
        <v>11</v>
      </c>
      <c r="X863">
        <f>IFERROR(IF(VALUE('01_raw_data'!W866)&gt;=0, VALUE('01_raw_data'!W866),"Check"), "Check")</f>
        <v>0</v>
      </c>
      <c r="Y863">
        <f>IFERROR(IF(AND(VALUE('01_raw_data'!X866)&gt;=0, VALUE('01_raw_data'!X866)&lt;=100), VALUE('01_raw_data'!X866), "Check"), "Check")</f>
        <v>25</v>
      </c>
      <c r="Z863" t="str">
        <f>IFERROR(IF(OR(UPPER(TRIM('01_raw_data'!Y866))="YES", UPPER(TRIM('01_raw_data'!Y866))="PROMOTED"),"Promoted", IF(OR(UPPER(TRIM('01_raw_data'!Y866))="NO",UPPER(TRIM('01_raw_data'!Y866))="NOT PROMOTED"), "Not Promoted", "Check")),"Check")</f>
        <v>Not Promoted</v>
      </c>
      <c r="AA863" t="str">
        <f>IFERROR(PROPER(TRIM('01_raw_data'!Z866)), "")</f>
        <v>Bachelor'S</v>
      </c>
      <c r="AB863" t="str">
        <f>IFERROR(PROPER(TRIM('01_raw_data'!AA866)),"")</f>
        <v>University Hiring</v>
      </c>
      <c r="AC863" t="str">
        <f>IFERROR(IF(UPPER(TRIM('01_raw_data'!AB866))="HYBRID","Hybrid",IF(OR(UPPER(TRIM('01_raw_data'!AB866))="REMOTE",UPPER(TRIM('01_raw_data'!AB866))="WFH",UPPER(TRIM('01_raw_data'!AB866))="WORK FROM HOME"),"Remote",IF(OR(UPPER(TRIM('01_raw_data'!AB866))="ONSITE",UPPER(TRIM('01_raw_data'!AB866))="ON-SITE",UPPER(TRIM('01_raw_data'!AB866))="OFFICE"),"Office"))),"Check")</f>
        <v>Hybrid</v>
      </c>
      <c r="AD863" t="str">
        <f>IFERROR(VLOOKUP(UPPER(TRIM('01_raw_data'!AC866)),'09_cost_center'!$A$5:$E$19,1,FALSE), "Check")</f>
        <v>EU-CC202</v>
      </c>
      <c r="AE863" t="str">
        <f>IFERROR(IF(OR(UPPER(TRIM('01_raw_data'!AD866))="CONTRACT", UPPER(TRIM('01_raw_data'!AD866))="CONTRACTOR"), "Contract", IF(OR(PROPER(TRIM('01_raw_data'!AD866))="FTE", UPPER(TRIM('01_raw_data'!AD866))="FULL TIME", UPPER(TRIM('01_raw_data'!AD866))="FULL-TIME"), "Full Time", IF(OR(UPPER(TRIM('01_raw_data'!AD866))="INTERN", UPPER(TRIM('01_raw_data'!AD866))="INTERNSHIP"), "Intern", IF(OR(UPPER(TRIM('01_raw_data'!AD866))="PART TIME", UPPER(TRIM('01_raw_data'!AD866))="PART-TIME"), "Part Time")))), "Check")</f>
        <v>Contract</v>
      </c>
      <c r="AF863">
        <f>IFERROR(IF(AND(VALUE('01_raw_data'!AE866)&gt;=0,VALUE('01_raw_data'!AE866)&lt;=100), VALUE('01_raw_data'!AE866), "Check"), "Check")</f>
        <v>33</v>
      </c>
    </row>
    <row r="864" spans="1:32" x14ac:dyDescent="0.2">
      <c r="A864" t="str">
        <f>"E"&amp;TEXT(VALUE(SUBSTITUTE(UPPER(TRIM('01_raw_data'!A867)),"E","")),"0000")</f>
        <v>E0863</v>
      </c>
      <c r="B864" t="str">
        <f>IF('01_raw_data'!B867="", "", PROPER(TRIM('01_raw_data'!B867)))</f>
        <v>Elsa Kelly</v>
      </c>
      <c r="C864" t="str">
        <f>_xlfn.XLOOKUP(PROPER(TRIM('01_raw_data'!C867)),'03_lookups'!$A$4:$A$9,'03_lookups'!$B$4:$B$9,"Needs Review")</f>
        <v>Non-Binary</v>
      </c>
      <c r="D864">
        <f>VALUE('01_raw_data'!D867)</f>
        <v>38</v>
      </c>
      <c r="E864" s="17">
        <f>IF(OR('01_raw_data'!E867="", LOWER(TRIM('01_raw_data'!E867))="not available"), "Missing", '01_raw_data'!E867)</f>
        <v>32062</v>
      </c>
      <c r="F864" t="str">
        <f t="shared" si="13"/>
        <v>Valid</v>
      </c>
      <c r="G864" t="str">
        <f>_xlfn.XLOOKUP(UPPER(TRIM('01_raw_data'!F867)),'04_departments'!A867:A922,'04_departments'!C867:C922,"Needs Review")</f>
        <v>Needs Review</v>
      </c>
      <c r="H864" t="str">
        <f>_xlfn.XLOOKUP('01_clean_data'!G864, '04_departments'!$C$5:$C$60,'04_departments'!$D$5:$D$60,"Needs Review")</f>
        <v>Needs Review</v>
      </c>
      <c r="I864" t="str">
        <f>PROPER(TRIM('01_raw_data'!H867))</f>
        <v>Support Specialist</v>
      </c>
      <c r="J864" t="str">
        <f>IFERROR(UPPER('01_raw_data'!I867), "")</f>
        <v>L2</v>
      </c>
      <c r="K864" t="str">
        <f>IFERROR(UPPER('01_raw_data'!J867), "")</f>
        <v>M055</v>
      </c>
      <c r="L864" t="str">
        <f>IFERROR(VLOOKUP(K864,'05_manager_mapping'!$A$5:$B$64,2), "Missing")</f>
        <v>Lucas Thomas</v>
      </c>
      <c r="M864" t="str">
        <f>IFERROR(_xlfn.XLOOKUP('01_raw_data'!L867,'06_location_master'!$B$5:$B$60,'06_location_master'!$C$5:$C$60), "Missing Location")</f>
        <v>Frankfurt</v>
      </c>
      <c r="N864" t="str">
        <f>IFERROR(_xlfn.XLOOKUP(M864,'06_location_master'!$C$5:$C$60,'06_location_master'!$D$5:$D$60), "Missing Country")</f>
        <v>Germany</v>
      </c>
      <c r="O864" t="str">
        <f>IFERROR(_xlfn.XLOOKUP(M864,'06_location_master'!$C$5:$C$60,'06_location_master'!$E$5:$E$60), "Missing State")</f>
        <v>Hesse</v>
      </c>
      <c r="P864" s="17">
        <f>IFERROR(--'01_raw_data'!O867,"Missing Date")</f>
        <v>43691</v>
      </c>
      <c r="Q864" s="17" t="str">
        <f>IF(TRIM('01_raw_data'!P867)="","", IFERROR('01_raw_data'!P867, "check"))</f>
        <v/>
      </c>
      <c r="R864" t="str">
        <f>IFERROR(IF(OR(UPPER(TRIM('01_raw_data'!Q867))="A",UPPER(TRIM('01_raw_data'!Q867)="ACTVE"),UPPER(TRIM('01_raw_data'!Q867))="ACTIVE"), "Active", IF(OR(UPPER(TRIM('01_raw_data'!Q867)="INACTIVE"),UPPER(TRIM('01_raw_data'!Q867))="INACTVE"),"Inactive",IF(OR(UPPER(TRIM('01_raw_data'!Q867))="EXITED"), "Exited", IF(OR(UPPER(TRIM('01_raw_data'!Q867))="TERMINATED"), "Terminated", IF(OR(UPPER(TRIM('01_raw_data'!Q867))="LEFT"),"Left",IF(OR(UPPER(TRIM('01_raw_data'!Q867))="RESIGNED"),"Resigned")))))),"Check")</f>
        <v>Active</v>
      </c>
      <c r="S864" s="19">
        <f>IFERROR(IF(VALUE('01_raw_data'!R867)&gt;0,VALUE('01_raw_data'!R867),"Check"),"Check")</f>
        <v>51000</v>
      </c>
      <c r="T864" s="19">
        <f>IFERROR(IF(VALUE('01_raw_data'!S867)&gt;0, VALUE('01_raw_data'!S867), "Check"), "Check")</f>
        <v>7100</v>
      </c>
      <c r="U864">
        <f>IFERROR(VLOOKUP(UPPER(TRIM('01_raw_data'!T867)),'07_performance_master'!$A$5:$B$14,2,FALSE),"Check")</f>
        <v>5</v>
      </c>
      <c r="V864">
        <f>IFERROR(IF(VALUE('01_raw_data'!U867)&gt;0,VALUE('01_raw_data'!U867),"Check"),"Check")</f>
        <v>28</v>
      </c>
      <c r="W864">
        <f>IFERROR(IF(VALUE('01_raw_data'!V867)&gt;=0, VALUE('01_raw_data'!V867), "Check"), "Check")</f>
        <v>20</v>
      </c>
      <c r="X864">
        <f>IFERROR(IF(VALUE('01_raw_data'!W867)&gt;=0, VALUE('01_raw_data'!W867),"Check"), "Check")</f>
        <v>26</v>
      </c>
      <c r="Y864">
        <f>IFERROR(IF(AND(VALUE('01_raw_data'!X867)&gt;=0, VALUE('01_raw_data'!X867)&lt;=100), VALUE('01_raw_data'!X867), "Check"), "Check")</f>
        <v>75</v>
      </c>
      <c r="Z864" t="str">
        <f>IFERROR(IF(OR(UPPER(TRIM('01_raw_data'!Y867))="YES", UPPER(TRIM('01_raw_data'!Y867))="PROMOTED"),"Promoted", IF(OR(UPPER(TRIM('01_raw_data'!Y867))="NO",UPPER(TRIM('01_raw_data'!Y867))="NOT PROMOTED"), "Not Promoted", "Check")),"Check")</f>
        <v>Not Promoted</v>
      </c>
      <c r="AA864" t="str">
        <f>IFERROR(PROPER(TRIM('01_raw_data'!Z867)), "")</f>
        <v>Master'S</v>
      </c>
      <c r="AB864" t="str">
        <f>IFERROR(PROPER(TRIM('01_raw_data'!AA867)),"")</f>
        <v>European Job Board</v>
      </c>
      <c r="AC864" t="str">
        <f>IFERROR(IF(UPPER(TRIM('01_raw_data'!AB867))="HYBRID","Hybrid",IF(OR(UPPER(TRIM('01_raw_data'!AB867))="REMOTE",UPPER(TRIM('01_raw_data'!AB867))="WFH",UPPER(TRIM('01_raw_data'!AB867))="WORK FROM HOME"),"Remote",IF(OR(UPPER(TRIM('01_raw_data'!AB867))="ONSITE",UPPER(TRIM('01_raw_data'!AB867))="ON-SITE",UPPER(TRIM('01_raw_data'!AB867))="OFFICE"),"Office"))),"Check")</f>
        <v>Remote</v>
      </c>
      <c r="AD864" t="str">
        <f>IFERROR(VLOOKUP(UPPER(TRIM('01_raw_data'!AC867)),'09_cost_center'!$A$5:$E$19,1,FALSE), "Check")</f>
        <v>EU-CC202</v>
      </c>
      <c r="AE864" t="str">
        <f>IFERROR(IF(OR(UPPER(TRIM('01_raw_data'!AD867))="CONTRACT", UPPER(TRIM('01_raw_data'!AD867))="CONTRACTOR"), "Contract", IF(OR(PROPER(TRIM('01_raw_data'!AD867))="FTE", UPPER(TRIM('01_raw_data'!AD867))="FULL TIME", UPPER(TRIM('01_raw_data'!AD867))="FULL-TIME"), "Full Time", IF(OR(UPPER(TRIM('01_raw_data'!AD867))="INTERN", UPPER(TRIM('01_raw_data'!AD867))="INTERNSHIP"), "Intern", IF(OR(UPPER(TRIM('01_raw_data'!AD867))="PART TIME", UPPER(TRIM('01_raw_data'!AD867))="PART-TIME"), "Part Time")))), "Check")</f>
        <v>Full Time</v>
      </c>
      <c r="AF864">
        <f>IFERROR(IF(AND(VALUE('01_raw_data'!AE867)&gt;=0,VALUE('01_raw_data'!AE867)&lt;=100), VALUE('01_raw_data'!AE867), "Check"), "Check")</f>
        <v>78.2</v>
      </c>
    </row>
    <row r="865" spans="1:32" x14ac:dyDescent="0.2">
      <c r="A865" t="str">
        <f>"E"&amp;TEXT(VALUE(SUBSTITUTE(UPPER(TRIM('01_raw_data'!A868)),"E","")),"0000")</f>
        <v>E0864</v>
      </c>
      <c r="B865" t="str">
        <f>IF('01_raw_data'!B868="", "", PROPER(TRIM('01_raw_data'!B868)))</f>
        <v>Jack Bernard</v>
      </c>
      <c r="C865" t="str">
        <f>_xlfn.XLOOKUP(PROPER(TRIM('01_raw_data'!C868)),'03_lookups'!$A$4:$A$9,'03_lookups'!$B$4:$B$9,"Needs Review")</f>
        <v>Female</v>
      </c>
      <c r="D865">
        <f>VALUE('01_raw_data'!D868)</f>
        <v>40</v>
      </c>
      <c r="E865" s="17">
        <f>IF(OR('01_raw_data'!E868="", LOWER(TRIM('01_raw_data'!E868))="not available"), "Missing", '01_raw_data'!E868)</f>
        <v>31478</v>
      </c>
      <c r="F865" t="str">
        <f t="shared" si="13"/>
        <v>Valid</v>
      </c>
      <c r="G865" t="str">
        <f>_xlfn.XLOOKUP(UPPER(TRIM('01_raw_data'!F868)),'04_departments'!A868:A923,'04_departments'!C868:C923,"Needs Review")</f>
        <v>Needs Review</v>
      </c>
      <c r="H865" t="str">
        <f>_xlfn.XLOOKUP('01_clean_data'!G865, '04_departments'!$C$5:$C$60,'04_departments'!$D$5:$D$60,"Needs Review")</f>
        <v>Needs Review</v>
      </c>
      <c r="I865" t="str">
        <f>PROPER(TRIM('01_raw_data'!H868))</f>
        <v>Workforce Planner</v>
      </c>
      <c r="J865" t="str">
        <f>IFERROR(UPPER('01_raw_data'!I868), "")</f>
        <v>L2</v>
      </c>
      <c r="K865" t="str">
        <f>IFERROR(UPPER('01_raw_data'!J868), "")</f>
        <v>M010</v>
      </c>
      <c r="L865" t="str">
        <f>IFERROR(VLOOKUP(K865,'05_manager_mapping'!$A$5:$B$64,2), "Missing")</f>
        <v>Lotte Muller</v>
      </c>
      <c r="M865" t="str">
        <f>IFERROR(_xlfn.XLOOKUP('01_raw_data'!L868,'06_location_master'!$B$5:$B$60,'06_location_master'!$C$5:$C$60), "Missing Location")</f>
        <v>Dublin</v>
      </c>
      <c r="N865" t="str">
        <f>IFERROR(_xlfn.XLOOKUP(M865,'06_location_master'!$C$5:$C$60,'06_location_master'!$D$5:$D$60), "Missing Country")</f>
        <v>Ireland</v>
      </c>
      <c r="O865" t="str">
        <f>IFERROR(_xlfn.XLOOKUP(M865,'06_location_master'!$C$5:$C$60,'06_location_master'!$E$5:$E$60), "Missing State")</f>
        <v>Leinster</v>
      </c>
      <c r="P865" s="17">
        <f>IFERROR(--'01_raw_data'!O868,"Missing Date")</f>
        <v>45492</v>
      </c>
      <c r="Q865" s="17">
        <f>IF(TRIM('01_raw_data'!P868)="","", IFERROR('01_raw_data'!P868, "check"))</f>
        <v>45975</v>
      </c>
      <c r="R865" t="str">
        <f>IFERROR(IF(OR(UPPER(TRIM('01_raw_data'!Q868))="A",UPPER(TRIM('01_raw_data'!Q868)="ACTVE"),UPPER(TRIM('01_raw_data'!Q868))="ACTIVE"), "Active", IF(OR(UPPER(TRIM('01_raw_data'!Q868)="INACTIVE"),UPPER(TRIM('01_raw_data'!Q868))="INACTVE"),"Inactive",IF(OR(UPPER(TRIM('01_raw_data'!Q868))="EXITED"), "Exited", IF(OR(UPPER(TRIM('01_raw_data'!Q868))="TERMINATED"), "Terminated", IF(OR(UPPER(TRIM('01_raw_data'!Q868))="LEFT"),"Left",IF(OR(UPPER(TRIM('01_raw_data'!Q868))="RESIGNED"),"Resigned")))))),"Check")</f>
        <v>Exited</v>
      </c>
      <c r="S865" s="19">
        <f>IFERROR(IF(VALUE('01_raw_data'!R868)&gt;0,VALUE('01_raw_data'!R868),"Check"),"Check")</f>
        <v>62000</v>
      </c>
      <c r="T865" s="19">
        <f>IFERROR(IF(VALUE('01_raw_data'!S868)&gt;0, VALUE('01_raw_data'!S868), "Check"), "Check")</f>
        <v>5600</v>
      </c>
      <c r="U865">
        <f>IFERROR(VLOOKUP(UPPER(TRIM('01_raw_data'!T868)),'07_performance_master'!$A$5:$B$14,2,FALSE),"Check")</f>
        <v>4</v>
      </c>
      <c r="V865">
        <f>IFERROR(IF(VALUE('01_raw_data'!U868)&gt;0,VALUE('01_raw_data'!U868),"Check"),"Check")</f>
        <v>29</v>
      </c>
      <c r="W865">
        <f>IFERROR(IF(VALUE('01_raw_data'!V868)&gt;=0, VALUE('01_raw_data'!V868), "Check"), "Check")</f>
        <v>10</v>
      </c>
      <c r="X865">
        <f>IFERROR(IF(VALUE('01_raw_data'!W868)&gt;=0, VALUE('01_raw_data'!W868),"Check"), "Check")</f>
        <v>11</v>
      </c>
      <c r="Y865">
        <f>IFERROR(IF(AND(VALUE('01_raw_data'!X868)&gt;=0, VALUE('01_raw_data'!X868)&lt;=100), VALUE('01_raw_data'!X868), "Check"), "Check")</f>
        <v>60</v>
      </c>
      <c r="Z865" t="str">
        <f>IFERROR(IF(OR(UPPER(TRIM('01_raw_data'!Y868))="YES", UPPER(TRIM('01_raw_data'!Y868))="PROMOTED"),"Promoted", IF(OR(UPPER(TRIM('01_raw_data'!Y868))="NO",UPPER(TRIM('01_raw_data'!Y868))="NOT PROMOTED"), "Not Promoted", "Check")),"Check")</f>
        <v>Not Promoted</v>
      </c>
      <c r="AA865" t="str">
        <f>IFERROR(PROPER(TRIM('01_raw_data'!Z868)), "")</f>
        <v>Master'S</v>
      </c>
      <c r="AB865" t="str">
        <f>IFERROR(PROPER(TRIM('01_raw_data'!AA868)),"")</f>
        <v>Agency</v>
      </c>
      <c r="AC865" t="str">
        <f>IFERROR(IF(UPPER(TRIM('01_raw_data'!AB868))="HYBRID","Hybrid",IF(OR(UPPER(TRIM('01_raw_data'!AB868))="REMOTE",UPPER(TRIM('01_raw_data'!AB868))="WFH",UPPER(TRIM('01_raw_data'!AB868))="WORK FROM HOME"),"Remote",IF(OR(UPPER(TRIM('01_raw_data'!AB868))="ONSITE",UPPER(TRIM('01_raw_data'!AB868))="ON-SITE",UPPER(TRIM('01_raw_data'!AB868))="OFFICE"),"Office"))),"Check")</f>
        <v>Office</v>
      </c>
      <c r="AD865" t="str">
        <f>IFERROR(VLOOKUP(UPPER(TRIM('01_raw_data'!AC868)),'09_cost_center'!$A$5:$E$19,1,FALSE), "Check")</f>
        <v>EU-CC401</v>
      </c>
      <c r="AE865" t="str">
        <f>IFERROR(IF(OR(UPPER(TRIM('01_raw_data'!AD868))="CONTRACT", UPPER(TRIM('01_raw_data'!AD868))="CONTRACTOR"), "Contract", IF(OR(PROPER(TRIM('01_raw_data'!AD868))="FTE", UPPER(TRIM('01_raw_data'!AD868))="FULL TIME", UPPER(TRIM('01_raw_data'!AD868))="FULL-TIME"), "Full Time", IF(OR(UPPER(TRIM('01_raw_data'!AD868))="INTERN", UPPER(TRIM('01_raw_data'!AD868))="INTERNSHIP"), "Intern", IF(OR(UPPER(TRIM('01_raw_data'!AD868))="PART TIME", UPPER(TRIM('01_raw_data'!AD868))="PART-TIME"), "Part Time")))), "Check")</f>
        <v>Full Time</v>
      </c>
      <c r="AF865">
        <f>IFERROR(IF(AND(VALUE('01_raw_data'!AE868)&gt;=0,VALUE('01_raw_data'!AE868)&lt;=100), VALUE('01_raw_data'!AE868), "Check"), "Check")</f>
        <v>68.8</v>
      </c>
    </row>
    <row r="866" spans="1:32" x14ac:dyDescent="0.2">
      <c r="A866" t="str">
        <f>"E"&amp;TEXT(VALUE(SUBSTITUTE(UPPER(TRIM('01_raw_data'!A869)),"E","")),"0000")</f>
        <v>E0865</v>
      </c>
      <c r="B866" t="str">
        <f>IF('01_raw_data'!B869="", "", PROPER(TRIM('01_raw_data'!B869)))</f>
        <v>Emma Jansen</v>
      </c>
      <c r="C866" t="str">
        <f>_xlfn.XLOOKUP(PROPER(TRIM('01_raw_data'!C869)),'03_lookups'!$A$4:$A$9,'03_lookups'!$B$4:$B$9,"Needs Review")</f>
        <v>Female</v>
      </c>
      <c r="D866">
        <f>VALUE('01_raw_data'!D869)</f>
        <v>45</v>
      </c>
      <c r="E866" s="17">
        <f>IF(OR('01_raw_data'!E869="", LOWER(TRIM('01_raw_data'!E869))="not available"), "Missing", '01_raw_data'!E869)</f>
        <v>29395</v>
      </c>
      <c r="F866" t="str">
        <f t="shared" si="13"/>
        <v>Valid</v>
      </c>
      <c r="G866" t="str">
        <f>_xlfn.XLOOKUP(UPPER(TRIM('01_raw_data'!F869)),'04_departments'!A869:A924,'04_departments'!C869:C924,"Needs Review")</f>
        <v>Needs Review</v>
      </c>
      <c r="H866" t="str">
        <f>_xlfn.XLOOKUP('01_clean_data'!G866, '04_departments'!$C$5:$C$60,'04_departments'!$D$5:$D$60,"Needs Review")</f>
        <v>Needs Review</v>
      </c>
      <c r="I866" t="str">
        <f>PROPER(TRIM('01_raw_data'!H869))</f>
        <v>Systems Administrator</v>
      </c>
      <c r="J866" t="str">
        <f>IFERROR(UPPER('01_raw_data'!I869), "")</f>
        <v>L5</v>
      </c>
      <c r="K866" t="str">
        <f>IFERROR(UPPER('01_raw_data'!J869), "")</f>
        <v>M009</v>
      </c>
      <c r="L866" t="str">
        <f>IFERROR(VLOOKUP(K866,'05_manager_mapping'!$A$5:$B$64,2), "Missing")</f>
        <v>Maja Nilsson</v>
      </c>
      <c r="M866" t="str">
        <f>IFERROR(_xlfn.XLOOKUP('01_raw_data'!L869,'06_location_master'!$B$5:$B$60,'06_location_master'!$C$5:$C$60), "Missing Location")</f>
        <v>Hamburg</v>
      </c>
      <c r="N866" t="str">
        <f>IFERROR(_xlfn.XLOOKUP(M866,'06_location_master'!$C$5:$C$60,'06_location_master'!$D$5:$D$60), "Missing Country")</f>
        <v>Germany</v>
      </c>
      <c r="O866" t="str">
        <f>IFERROR(_xlfn.XLOOKUP(M866,'06_location_master'!$C$5:$C$60,'06_location_master'!$E$5:$E$60), "Missing State")</f>
        <v>Hamburg</v>
      </c>
      <c r="P866" s="17">
        <f>IFERROR(--'01_raw_data'!O869,"Missing Date")</f>
        <v>45483</v>
      </c>
      <c r="Q866" s="17" t="str">
        <f>IF(TRIM('01_raw_data'!P869)="","", IFERROR('01_raw_data'!P869, "check"))</f>
        <v/>
      </c>
      <c r="R866" t="str">
        <f>IFERROR(IF(OR(UPPER(TRIM('01_raw_data'!Q869))="A",UPPER(TRIM('01_raw_data'!Q869)="ACTVE"),UPPER(TRIM('01_raw_data'!Q869))="ACTIVE"), "Active", IF(OR(UPPER(TRIM('01_raw_data'!Q869)="INACTIVE"),UPPER(TRIM('01_raw_data'!Q869))="INACTVE"),"Inactive",IF(OR(UPPER(TRIM('01_raw_data'!Q869))="EXITED"), "Exited", IF(OR(UPPER(TRIM('01_raw_data'!Q869))="TERMINATED"), "Terminated", IF(OR(UPPER(TRIM('01_raw_data'!Q869))="LEFT"),"Left",IF(OR(UPPER(TRIM('01_raw_data'!Q869))="RESIGNED"),"Resigned")))))),"Check")</f>
        <v>Active</v>
      </c>
      <c r="S866" s="19">
        <f>IFERROR(IF(VALUE('01_raw_data'!R869)&gt;0,VALUE('01_raw_data'!R869),"Check"),"Check")</f>
        <v>135000</v>
      </c>
      <c r="T866" s="19">
        <f>IFERROR(IF(VALUE('01_raw_data'!S869)&gt;0, VALUE('01_raw_data'!S869), "Check"), "Check")</f>
        <v>1400</v>
      </c>
      <c r="U866">
        <f>IFERROR(VLOOKUP(UPPER(TRIM('01_raw_data'!T869)),'07_performance_master'!$A$5:$B$14,2,FALSE),"Check")</f>
        <v>1</v>
      </c>
      <c r="V866">
        <f>IFERROR(IF(VALUE('01_raw_data'!U869)&gt;0,VALUE('01_raw_data'!U869),"Check"),"Check")</f>
        <v>31</v>
      </c>
      <c r="W866">
        <f>IFERROR(IF(VALUE('01_raw_data'!V869)&gt;=0, VALUE('01_raw_data'!V869), "Check"), "Check")</f>
        <v>12</v>
      </c>
      <c r="X866">
        <f>IFERROR(IF(VALUE('01_raw_data'!W869)&gt;=0, VALUE('01_raw_data'!W869),"Check"), "Check")</f>
        <v>0</v>
      </c>
      <c r="Y866">
        <f>IFERROR(IF(AND(VALUE('01_raw_data'!X869)&gt;=0, VALUE('01_raw_data'!X869)&lt;=100), VALUE('01_raw_data'!X869), "Check"), "Check")</f>
        <v>79</v>
      </c>
      <c r="Z866" t="str">
        <f>IFERROR(IF(OR(UPPER(TRIM('01_raw_data'!Y869))="YES", UPPER(TRIM('01_raw_data'!Y869))="PROMOTED"),"Promoted", IF(OR(UPPER(TRIM('01_raw_data'!Y869))="NO",UPPER(TRIM('01_raw_data'!Y869))="NOT PROMOTED"), "Not Promoted", "Check")),"Check")</f>
        <v>Not Promoted</v>
      </c>
      <c r="AA866" t="str">
        <f>IFERROR(PROPER(TRIM('01_raw_data'!Z869)), "")</f>
        <v>Mba</v>
      </c>
      <c r="AB866" t="str">
        <f>IFERROR(PROPER(TRIM('01_raw_data'!AA869)),"")</f>
        <v>Internal Transfer</v>
      </c>
      <c r="AC866" t="str">
        <f>IFERROR(IF(UPPER(TRIM('01_raw_data'!AB869))="HYBRID","Hybrid",IF(OR(UPPER(TRIM('01_raw_data'!AB869))="REMOTE",UPPER(TRIM('01_raw_data'!AB869))="WFH",UPPER(TRIM('01_raw_data'!AB869))="WORK FROM HOME"),"Remote",IF(OR(UPPER(TRIM('01_raw_data'!AB869))="ONSITE",UPPER(TRIM('01_raw_data'!AB869))="ON-SITE",UPPER(TRIM('01_raw_data'!AB869))="OFFICE"),"Office"))),"Check")</f>
        <v>Remote</v>
      </c>
      <c r="AD866" t="str">
        <f>IFERROR(VLOOKUP(UPPER(TRIM('01_raw_data'!AC869)),'09_cost_center'!$A$5:$E$19,1,FALSE), "Check")</f>
        <v>Check</v>
      </c>
      <c r="AE866" t="str">
        <f>IFERROR(IF(OR(UPPER(TRIM('01_raw_data'!AD869))="CONTRACT", UPPER(TRIM('01_raw_data'!AD869))="CONTRACTOR"), "Contract", IF(OR(PROPER(TRIM('01_raw_data'!AD869))="FTE", UPPER(TRIM('01_raw_data'!AD869))="FULL TIME", UPPER(TRIM('01_raw_data'!AD869))="FULL-TIME"), "Full Time", IF(OR(UPPER(TRIM('01_raw_data'!AD869))="INTERN", UPPER(TRIM('01_raw_data'!AD869))="INTERNSHIP"), "Intern", IF(OR(UPPER(TRIM('01_raw_data'!AD869))="PART TIME", UPPER(TRIM('01_raw_data'!AD869))="PART-TIME"), "Part Time")))), "Check")</f>
        <v>Full Time</v>
      </c>
      <c r="AF866">
        <f>IFERROR(IF(AND(VALUE('01_raw_data'!AE869)&gt;=0,VALUE('01_raw_data'!AE869)&lt;=100), VALUE('01_raw_data'!AE869), "Check"), "Check")</f>
        <v>54.4</v>
      </c>
    </row>
    <row r="867" spans="1:32" x14ac:dyDescent="0.2">
      <c r="A867" t="str">
        <f>"E"&amp;TEXT(VALUE(SUBSTITUTE(UPPER(TRIM('01_raw_data'!A870)),"E","")),"0000")</f>
        <v>E0866</v>
      </c>
      <c r="B867" t="str">
        <f>IF('01_raw_data'!B870="", "", PROPER(TRIM('01_raw_data'!B870)))</f>
        <v>Ines Doyle</v>
      </c>
      <c r="C867" t="str">
        <f>_xlfn.XLOOKUP(PROPER(TRIM('01_raw_data'!C870)),'03_lookups'!$A$4:$A$9,'03_lookups'!$B$4:$B$9,"Needs Review")</f>
        <v>Female</v>
      </c>
      <c r="D867">
        <f>VALUE('01_raw_data'!D870)</f>
        <v>29</v>
      </c>
      <c r="E867" s="17">
        <f>IF(OR('01_raw_data'!E870="", LOWER(TRIM('01_raw_data'!E870))="not available"), "Missing", '01_raw_data'!E870)</f>
        <v>35278</v>
      </c>
      <c r="F867" t="str">
        <f t="shared" si="13"/>
        <v>Valid</v>
      </c>
      <c r="G867" t="str">
        <f>_xlfn.XLOOKUP(UPPER(TRIM('01_raw_data'!F870)),'04_departments'!A870:A925,'04_departments'!C870:C925,"Needs Review")</f>
        <v>Needs Review</v>
      </c>
      <c r="H867" t="str">
        <f>_xlfn.XLOOKUP('01_clean_data'!G867, '04_departments'!$C$5:$C$60,'04_departments'!$D$5:$D$60,"Needs Review")</f>
        <v>Needs Review</v>
      </c>
      <c r="I867" t="str">
        <f>PROPER(TRIM('01_raw_data'!H870))</f>
        <v>Support Specialist</v>
      </c>
      <c r="J867" t="str">
        <f>IFERROR(UPPER('01_raw_data'!I870), "")</f>
        <v xml:space="preserve"> L2 </v>
      </c>
      <c r="K867" t="str">
        <f>IFERROR(UPPER('01_raw_data'!J870), "")</f>
        <v>M047</v>
      </c>
      <c r="L867" t="str">
        <f>IFERROR(VLOOKUP(K867,'05_manager_mapping'!$A$5:$B$64,2), "Missing")</f>
        <v>Alice Andersson</v>
      </c>
      <c r="M867" t="str">
        <f>IFERROR(_xlfn.XLOOKUP('01_raw_data'!L870,'06_location_master'!$B$5:$B$60,'06_location_master'!$C$5:$C$60), "Missing Location")</f>
        <v>Rotterdam</v>
      </c>
      <c r="N867" t="str">
        <f>IFERROR(_xlfn.XLOOKUP(M867,'06_location_master'!$C$5:$C$60,'06_location_master'!$D$5:$D$60), "Missing Country")</f>
        <v>Netherlands</v>
      </c>
      <c r="O867" t="str">
        <f>IFERROR(_xlfn.XLOOKUP(M867,'06_location_master'!$C$5:$C$60,'06_location_master'!$E$5:$E$60), "Missing State")</f>
        <v>South Holland</v>
      </c>
      <c r="P867" s="17">
        <f>IFERROR(--'01_raw_data'!O870,"Missing Date")</f>
        <v>43869</v>
      </c>
      <c r="Q867" s="17">
        <f>IF(TRIM('01_raw_data'!P870)="","", IFERROR('01_raw_data'!P870, "check"))</f>
        <v>45193</v>
      </c>
      <c r="R867" t="str">
        <f>IFERROR(IF(OR(UPPER(TRIM('01_raw_data'!Q870))="A",UPPER(TRIM('01_raw_data'!Q870)="ACTVE"),UPPER(TRIM('01_raw_data'!Q870))="ACTIVE"), "Active", IF(OR(UPPER(TRIM('01_raw_data'!Q870)="INACTIVE"),UPPER(TRIM('01_raw_data'!Q870))="INACTVE"),"Inactive",IF(OR(UPPER(TRIM('01_raw_data'!Q870))="EXITED"), "Exited", IF(OR(UPPER(TRIM('01_raw_data'!Q870))="TERMINATED"), "Terminated", IF(OR(UPPER(TRIM('01_raw_data'!Q870))="LEFT"),"Left",IF(OR(UPPER(TRIM('01_raw_data'!Q870))="RESIGNED"),"Resigned")))))),"Check")</f>
        <v>Exited</v>
      </c>
      <c r="S867" s="19">
        <f>IFERROR(IF(VALUE('01_raw_data'!R870)&gt;0,VALUE('01_raw_data'!R870),"Check"),"Check")</f>
        <v>62000</v>
      </c>
      <c r="T867" s="19">
        <f>IFERROR(IF(VALUE('01_raw_data'!S870)&gt;0, VALUE('01_raw_data'!S870), "Check"), "Check")</f>
        <v>5600</v>
      </c>
      <c r="U867">
        <f>IFERROR(VLOOKUP(UPPER(TRIM('01_raw_data'!T870)),'07_performance_master'!$A$5:$B$14,2,FALSE),"Check")</f>
        <v>4</v>
      </c>
      <c r="V867">
        <f>IFERROR(IF(VALUE('01_raw_data'!U870)&gt;0,VALUE('01_raw_data'!U870),"Check"),"Check")</f>
        <v>32</v>
      </c>
      <c r="W867">
        <f>IFERROR(IF(VALUE('01_raw_data'!V870)&gt;=0, VALUE('01_raw_data'!V870), "Check"), "Check")</f>
        <v>3</v>
      </c>
      <c r="X867">
        <f>IFERROR(IF(VALUE('01_raw_data'!W870)&gt;=0, VALUE('01_raw_data'!W870),"Check"), "Check")</f>
        <v>9</v>
      </c>
      <c r="Y867">
        <f>IFERROR(IF(AND(VALUE('01_raw_data'!X870)&gt;=0, VALUE('01_raw_data'!X870)&lt;=100), VALUE('01_raw_data'!X870), "Check"), "Check")</f>
        <v>70</v>
      </c>
      <c r="Z867" t="str">
        <f>IFERROR(IF(OR(UPPER(TRIM('01_raw_data'!Y870))="YES", UPPER(TRIM('01_raw_data'!Y870))="PROMOTED"),"Promoted", IF(OR(UPPER(TRIM('01_raw_data'!Y870))="NO",UPPER(TRIM('01_raw_data'!Y870))="NOT PROMOTED"), "Not Promoted", "Check")),"Check")</f>
        <v>Not Promoted</v>
      </c>
      <c r="AA867" t="str">
        <f>IFERROR(PROPER(TRIM('01_raw_data'!Z870)), "")</f>
        <v>Bachelor'S</v>
      </c>
      <c r="AB867" t="str">
        <f>IFERROR(PROPER(TRIM('01_raw_data'!AA870)),"")</f>
        <v>Agency</v>
      </c>
      <c r="AC867" t="str">
        <f>IFERROR(IF(UPPER(TRIM('01_raw_data'!AB870))="HYBRID","Hybrid",IF(OR(UPPER(TRIM('01_raw_data'!AB870))="REMOTE",UPPER(TRIM('01_raw_data'!AB870))="WFH",UPPER(TRIM('01_raw_data'!AB870))="WORK FROM HOME"),"Remote",IF(OR(UPPER(TRIM('01_raw_data'!AB870))="ONSITE",UPPER(TRIM('01_raw_data'!AB870))="ON-SITE",UPPER(TRIM('01_raw_data'!AB870))="OFFICE"),"Office"))),"Check")</f>
        <v>Remote</v>
      </c>
      <c r="AD867" t="str">
        <f>IFERROR(VLOOKUP(UPPER(TRIM('01_raw_data'!AC870)),'09_cost_center'!$A$5:$E$19,1,FALSE), "Check")</f>
        <v>EU-CC202</v>
      </c>
      <c r="AE867" t="str">
        <f>IFERROR(IF(OR(UPPER(TRIM('01_raw_data'!AD870))="CONTRACT", UPPER(TRIM('01_raw_data'!AD870))="CONTRACTOR"), "Contract", IF(OR(PROPER(TRIM('01_raw_data'!AD870))="FTE", UPPER(TRIM('01_raw_data'!AD870))="FULL TIME", UPPER(TRIM('01_raw_data'!AD870))="FULL-TIME"), "Full Time", IF(OR(UPPER(TRIM('01_raw_data'!AD870))="INTERN", UPPER(TRIM('01_raw_data'!AD870))="INTERNSHIP"), "Intern", IF(OR(UPPER(TRIM('01_raw_data'!AD870))="PART TIME", UPPER(TRIM('01_raw_data'!AD870))="PART-TIME"), "Part Time")))), "Check")</f>
        <v>Full Time</v>
      </c>
      <c r="AF867">
        <f>IFERROR(IF(AND(VALUE('01_raw_data'!AE870)&gt;=0,VALUE('01_raw_data'!AE870)&lt;=100), VALUE('01_raw_data'!AE870), "Check"), "Check")</f>
        <v>74</v>
      </c>
    </row>
    <row r="868" spans="1:32" x14ac:dyDescent="0.2">
      <c r="A868" t="str">
        <f>"E"&amp;TEXT(VALUE(SUBSTITUTE(UPPER(TRIM('01_raw_data'!A871)),"E","")),"0000")</f>
        <v>E0867</v>
      </c>
      <c r="B868" t="str">
        <f>IF('01_raw_data'!B871="", "", PROPER(TRIM('01_raw_data'!B871)))</f>
        <v>Hanna Rodrigues</v>
      </c>
      <c r="C868" t="str">
        <f>_xlfn.XLOOKUP(PROPER(TRIM('01_raw_data'!C871)),'03_lookups'!$A$4:$A$9,'03_lookups'!$B$4:$B$9,"Needs Review")</f>
        <v>Female</v>
      </c>
      <c r="D868">
        <f>VALUE('01_raw_data'!D871)</f>
        <v>57</v>
      </c>
      <c r="E868" s="17">
        <f>IF(OR('01_raw_data'!E871="", LOWER(TRIM('01_raw_data'!E871))="not available"), "Missing", '01_raw_data'!E871)</f>
        <v>25170</v>
      </c>
      <c r="F868" t="str">
        <f t="shared" si="13"/>
        <v>Valid</v>
      </c>
      <c r="G868" t="str">
        <f>_xlfn.XLOOKUP(UPPER(TRIM('01_raw_data'!F871)),'04_departments'!A871:A926,'04_departments'!C871:C926,"Needs Review")</f>
        <v>Needs Review</v>
      </c>
      <c r="H868" t="str">
        <f>_xlfn.XLOOKUP('01_clean_data'!G868, '04_departments'!$C$5:$C$60,'04_departments'!$D$5:$D$60,"Needs Review")</f>
        <v>Needs Review</v>
      </c>
      <c r="I868" t="str">
        <f>PROPER(TRIM('01_raw_data'!H871))</f>
        <v>Talent Acquisition Specialist</v>
      </c>
      <c r="J868" t="str">
        <f>IFERROR(UPPER('01_raw_data'!I871), "")</f>
        <v>L3</v>
      </c>
      <c r="K868" t="str">
        <f>IFERROR(UPPER('01_raw_data'!J871), "")</f>
        <v>M033</v>
      </c>
      <c r="L868" t="str">
        <f>IFERROR(VLOOKUP(K868,'05_manager_mapping'!$A$5:$B$64,2), "Missing")</f>
        <v>Pieter Perez</v>
      </c>
      <c r="M868" t="str">
        <f>IFERROR(_xlfn.XLOOKUP('01_raw_data'!L871,'06_location_master'!$B$5:$B$60,'06_location_master'!$C$5:$C$60), "Missing Location")</f>
        <v>Missing Location</v>
      </c>
      <c r="N868" t="str">
        <f>IFERROR(_xlfn.XLOOKUP(M868,'06_location_master'!$C$5:$C$60,'06_location_master'!$D$5:$D$60), "Missing Country")</f>
        <v>Missing Country</v>
      </c>
      <c r="O868" t="str">
        <f>IFERROR(_xlfn.XLOOKUP(M868,'06_location_master'!$C$5:$C$60,'06_location_master'!$E$5:$E$60), "Missing State")</f>
        <v>Missing State</v>
      </c>
      <c r="P868" s="17">
        <f>IFERROR(--'01_raw_data'!O871,"Missing Date")</f>
        <v>45816</v>
      </c>
      <c r="Q868" s="17" t="str">
        <f>IF(TRIM('01_raw_data'!P871)="","", IFERROR('01_raw_data'!P871, "check"))</f>
        <v/>
      </c>
      <c r="R868" t="str">
        <f>IFERROR(IF(OR(UPPER(TRIM('01_raw_data'!Q871))="A",UPPER(TRIM('01_raw_data'!Q871)="ACTVE"),UPPER(TRIM('01_raw_data'!Q871))="ACTIVE"), "Active", IF(OR(UPPER(TRIM('01_raw_data'!Q871)="INACTIVE"),UPPER(TRIM('01_raw_data'!Q871))="INACTVE"),"Inactive",IF(OR(UPPER(TRIM('01_raw_data'!Q871))="EXITED"), "Exited", IF(OR(UPPER(TRIM('01_raw_data'!Q871))="TERMINATED"), "Terminated", IF(OR(UPPER(TRIM('01_raw_data'!Q871))="LEFT"),"Left",IF(OR(UPPER(TRIM('01_raw_data'!Q871))="RESIGNED"),"Resigned")))))),"Check")</f>
        <v>Active</v>
      </c>
      <c r="S868" s="19">
        <f>IFERROR(IF(VALUE('01_raw_data'!R871)&gt;0,VALUE('01_raw_data'!R871),"Check"),"Check")</f>
        <v>55000</v>
      </c>
      <c r="T868" s="19" t="str">
        <f>IFERROR(IF(VALUE('01_raw_data'!S871)&gt;0, VALUE('01_raw_data'!S871), "Check"), "Check")</f>
        <v>Check</v>
      </c>
      <c r="U868">
        <f>IFERROR(VLOOKUP(UPPER(TRIM('01_raw_data'!T871)),'07_performance_master'!$A$5:$B$14,2,FALSE),"Check")</f>
        <v>1</v>
      </c>
      <c r="V868">
        <f>IFERROR(IF(VALUE('01_raw_data'!U871)&gt;0,VALUE('01_raw_data'!U871),"Check"),"Check")</f>
        <v>29</v>
      </c>
      <c r="W868">
        <f>IFERROR(IF(VALUE('01_raw_data'!V871)&gt;=0, VALUE('01_raw_data'!V871), "Check"), "Check")</f>
        <v>15</v>
      </c>
      <c r="X868">
        <f>IFERROR(IF(VALUE('01_raw_data'!W871)&gt;=0, VALUE('01_raw_data'!W871),"Check"), "Check")</f>
        <v>13</v>
      </c>
      <c r="Y868">
        <f>IFERROR(IF(AND(VALUE('01_raw_data'!X871)&gt;=0, VALUE('01_raw_data'!X871)&lt;=100), VALUE('01_raw_data'!X871), "Check"), "Check")</f>
        <v>25</v>
      </c>
      <c r="Z868" t="str">
        <f>IFERROR(IF(OR(UPPER(TRIM('01_raw_data'!Y871))="YES", UPPER(TRIM('01_raw_data'!Y871))="PROMOTED"),"Promoted", IF(OR(UPPER(TRIM('01_raw_data'!Y871))="NO",UPPER(TRIM('01_raw_data'!Y871))="NOT PROMOTED"), "Not Promoted", "Check")),"Check")</f>
        <v>Not Promoted</v>
      </c>
      <c r="AA868" t="str">
        <f>IFERROR(PROPER(TRIM('01_raw_data'!Z871)), "")</f>
        <v>Bachelor'S</v>
      </c>
      <c r="AB868" t="str">
        <f>IFERROR(PROPER(TRIM('01_raw_data'!AA871)),"")</f>
        <v>Indeed</v>
      </c>
      <c r="AC868" t="str">
        <f>IFERROR(IF(UPPER(TRIM('01_raw_data'!AB871))="HYBRID","Hybrid",IF(OR(UPPER(TRIM('01_raw_data'!AB871))="REMOTE",UPPER(TRIM('01_raw_data'!AB871))="WFH",UPPER(TRIM('01_raw_data'!AB871))="WORK FROM HOME"),"Remote",IF(OR(UPPER(TRIM('01_raw_data'!AB871))="ONSITE",UPPER(TRIM('01_raw_data'!AB871))="ON-SITE",UPPER(TRIM('01_raw_data'!AB871))="OFFICE"),"Office"))),"Check")</f>
        <v>Hybrid</v>
      </c>
      <c r="AD868" t="str">
        <f>IFERROR(VLOOKUP(UPPER(TRIM('01_raw_data'!AC871)),'09_cost_center'!$A$5:$E$19,1,FALSE), "Check")</f>
        <v>EU-CC302</v>
      </c>
      <c r="AE868" t="str">
        <f>IFERROR(IF(OR(UPPER(TRIM('01_raw_data'!AD871))="CONTRACT", UPPER(TRIM('01_raw_data'!AD871))="CONTRACTOR"), "Contract", IF(OR(PROPER(TRIM('01_raw_data'!AD871))="FTE", UPPER(TRIM('01_raw_data'!AD871))="FULL TIME", UPPER(TRIM('01_raw_data'!AD871))="FULL-TIME"), "Full Time", IF(OR(UPPER(TRIM('01_raw_data'!AD871))="INTERN", UPPER(TRIM('01_raw_data'!AD871))="INTERNSHIP"), "Intern", IF(OR(UPPER(TRIM('01_raw_data'!AD871))="PART TIME", UPPER(TRIM('01_raw_data'!AD871))="PART-TIME"), "Part Time")))), "Check")</f>
        <v>Contract</v>
      </c>
      <c r="AF868">
        <f>IFERROR(IF(AND(VALUE('01_raw_data'!AE871)&gt;=0,VALUE('01_raw_data'!AE871)&lt;=100), VALUE('01_raw_data'!AE871), "Check"), "Check")</f>
        <v>28.5</v>
      </c>
    </row>
    <row r="869" spans="1:32" x14ac:dyDescent="0.2">
      <c r="A869" t="str">
        <f>"E"&amp;TEXT(VALUE(SUBSTITUTE(UPPER(TRIM('01_raw_data'!A872)),"E","")),"0000")</f>
        <v>E0868</v>
      </c>
      <c r="B869" t="str">
        <f>IF('01_raw_data'!B872="", "", PROPER(TRIM('01_raw_data'!B872)))</f>
        <v>Arvid Bianchi</v>
      </c>
      <c r="C869" t="str">
        <f>_xlfn.XLOOKUP(PROPER(TRIM('01_raw_data'!C872)),'03_lookups'!$A$4:$A$9,'03_lookups'!$B$4:$B$9,"Needs Review")</f>
        <v>Female</v>
      </c>
      <c r="D869">
        <f>VALUE('01_raw_data'!D872)</f>
        <v>29</v>
      </c>
      <c r="E869" s="17">
        <f>IF(OR('01_raw_data'!E872="", LOWER(TRIM('01_raw_data'!E872))="not available"), "Missing", '01_raw_data'!E872)</f>
        <v>35432</v>
      </c>
      <c r="F869" t="str">
        <f t="shared" si="13"/>
        <v>Valid</v>
      </c>
      <c r="G869" t="str">
        <f>_xlfn.XLOOKUP(UPPER(TRIM('01_raw_data'!F872)),'04_departments'!A872:A927,'04_departments'!C872:C927,"Needs Review")</f>
        <v>Needs Review</v>
      </c>
      <c r="H869" t="str">
        <f>_xlfn.XLOOKUP('01_clean_data'!G869, '04_departments'!$C$5:$C$60,'04_departments'!$D$5:$D$60,"Needs Review")</f>
        <v>Needs Review</v>
      </c>
      <c r="I869" t="str">
        <f>PROPER(TRIM('01_raw_data'!H872))</f>
        <v>Client Success Associate</v>
      </c>
      <c r="J869" t="str">
        <f>IFERROR(UPPER('01_raw_data'!I872), "")</f>
        <v>L3</v>
      </c>
      <c r="K869" t="str">
        <f>IFERROR(UPPER('01_raw_data'!J872), "")</f>
        <v>M019</v>
      </c>
      <c r="L869" t="str">
        <f>IFERROR(VLOOKUP(K869,'05_manager_mapping'!$A$5:$B$64,2), "Missing")</f>
        <v>Axel Martin</v>
      </c>
      <c r="M869" t="str">
        <f>IFERROR(_xlfn.XLOOKUP('01_raw_data'!L872,'06_location_master'!$B$5:$B$60,'06_location_master'!$C$5:$C$60), "Missing Location")</f>
        <v>Dublin</v>
      </c>
      <c r="N869" t="str">
        <f>IFERROR(_xlfn.XLOOKUP(M869,'06_location_master'!$C$5:$C$60,'06_location_master'!$D$5:$D$60), "Missing Country")</f>
        <v>Ireland</v>
      </c>
      <c r="O869" t="str">
        <f>IFERROR(_xlfn.XLOOKUP(M869,'06_location_master'!$C$5:$C$60,'06_location_master'!$E$5:$E$60), "Missing State")</f>
        <v>Leinster</v>
      </c>
      <c r="P869" s="17" t="str">
        <f>IFERROR(--'01_raw_data'!O872,"Missing Date")</f>
        <v>Missing Date</v>
      </c>
      <c r="Q869" s="17" t="str">
        <f>IF(TRIM('01_raw_data'!P872)="","", IFERROR('01_raw_data'!P872, "check"))</f>
        <v/>
      </c>
      <c r="R869" t="str">
        <f>IFERROR(IF(OR(UPPER(TRIM('01_raw_data'!Q872))="A",UPPER(TRIM('01_raw_data'!Q872)="ACTVE"),UPPER(TRIM('01_raw_data'!Q872))="ACTIVE"), "Active", IF(OR(UPPER(TRIM('01_raw_data'!Q872)="INACTIVE"),UPPER(TRIM('01_raw_data'!Q872))="INACTVE"),"Inactive",IF(OR(UPPER(TRIM('01_raw_data'!Q872))="EXITED"), "Exited", IF(OR(UPPER(TRIM('01_raw_data'!Q872))="TERMINATED"), "Terminated", IF(OR(UPPER(TRIM('01_raw_data'!Q872))="LEFT"),"Left",IF(OR(UPPER(TRIM('01_raw_data'!Q872))="RESIGNED"),"Resigned")))))),"Check")</f>
        <v>Active</v>
      </c>
      <c r="S869" s="19">
        <f>IFERROR(IF(VALUE('01_raw_data'!R872)&gt;0,VALUE('01_raw_data'!R872),"Check"),"Check")</f>
        <v>72000</v>
      </c>
      <c r="T869" s="19">
        <f>IFERROR(IF(VALUE('01_raw_data'!S872)&gt;0, VALUE('01_raw_data'!S872), "Check"), "Check")</f>
        <v>3600</v>
      </c>
      <c r="U869">
        <f>IFERROR(VLOOKUP(UPPER(TRIM('01_raw_data'!T872)),'07_performance_master'!$A$5:$B$14,2,FALSE),"Check")</f>
        <v>3</v>
      </c>
      <c r="V869">
        <f>IFERROR(IF(VALUE('01_raw_data'!U872)&gt;0,VALUE('01_raw_data'!U872),"Check"),"Check")</f>
        <v>13</v>
      </c>
      <c r="W869">
        <f>IFERROR(IF(VALUE('01_raw_data'!V872)&gt;=0, VALUE('01_raw_data'!V872), "Check"), "Check")</f>
        <v>21</v>
      </c>
      <c r="X869">
        <f>IFERROR(IF(VALUE('01_raw_data'!W872)&gt;=0, VALUE('01_raw_data'!W872),"Check"), "Check")</f>
        <v>3</v>
      </c>
      <c r="Y869">
        <f>IFERROR(IF(AND(VALUE('01_raw_data'!X872)&gt;=0, VALUE('01_raw_data'!X872)&lt;=100), VALUE('01_raw_data'!X872), "Check"), "Check")</f>
        <v>65</v>
      </c>
      <c r="Z869" t="str">
        <f>IFERROR(IF(OR(UPPER(TRIM('01_raw_data'!Y872))="YES", UPPER(TRIM('01_raw_data'!Y872))="PROMOTED"),"Promoted", IF(OR(UPPER(TRIM('01_raw_data'!Y872))="NO",UPPER(TRIM('01_raw_data'!Y872))="NOT PROMOTED"), "Not Promoted", "Check")),"Check")</f>
        <v>Not Promoted</v>
      </c>
      <c r="AA869" t="str">
        <f>IFERROR(PROPER(TRIM('01_raw_data'!Z872)), "")</f>
        <v>Bachelor'S</v>
      </c>
      <c r="AB869" t="str">
        <f>IFERROR(PROPER(TRIM('01_raw_data'!AA872)),"")</f>
        <v>Company Careers Page</v>
      </c>
      <c r="AC869" t="str">
        <f>IFERROR(IF(UPPER(TRIM('01_raw_data'!AB872))="HYBRID","Hybrid",IF(OR(UPPER(TRIM('01_raw_data'!AB872))="REMOTE",UPPER(TRIM('01_raw_data'!AB872))="WFH",UPPER(TRIM('01_raw_data'!AB872))="WORK FROM HOME"),"Remote",IF(OR(UPPER(TRIM('01_raw_data'!AB872))="ONSITE",UPPER(TRIM('01_raw_data'!AB872))="ON-SITE",UPPER(TRIM('01_raw_data'!AB872))="OFFICE"),"Office"))),"Check")</f>
        <v>Remote</v>
      </c>
      <c r="AD869" t="str">
        <f>IFERROR(VLOOKUP(UPPER(TRIM('01_raw_data'!AC872)),'09_cost_center'!$A$5:$E$19,1,FALSE), "Check")</f>
        <v>EU-CC202</v>
      </c>
      <c r="AE869" t="str">
        <f>IFERROR(IF(OR(UPPER(TRIM('01_raw_data'!AD872))="CONTRACT", UPPER(TRIM('01_raw_data'!AD872))="CONTRACTOR"), "Contract", IF(OR(PROPER(TRIM('01_raw_data'!AD872))="FTE", UPPER(TRIM('01_raw_data'!AD872))="FULL TIME", UPPER(TRIM('01_raw_data'!AD872))="FULL-TIME"), "Full Time", IF(OR(UPPER(TRIM('01_raw_data'!AD872))="INTERN", UPPER(TRIM('01_raw_data'!AD872))="INTERNSHIP"), "Intern", IF(OR(UPPER(TRIM('01_raw_data'!AD872))="PART TIME", UPPER(TRIM('01_raw_data'!AD872))="PART-TIME"), "Part Time")))), "Check")</f>
        <v>Full Time</v>
      </c>
      <c r="AF869">
        <f>IFERROR(IF(AND(VALUE('01_raw_data'!AE872)&gt;=0,VALUE('01_raw_data'!AE872)&lt;=100), VALUE('01_raw_data'!AE872), "Check"), "Check")</f>
        <v>61.5</v>
      </c>
    </row>
    <row r="870" spans="1:32" x14ac:dyDescent="0.2">
      <c r="A870" t="str">
        <f>"E"&amp;TEXT(VALUE(SUBSTITUTE(UPPER(TRIM('01_raw_data'!A873)),"E","")),"0000")</f>
        <v>E0869</v>
      </c>
      <c r="B870" t="str">
        <f>IF('01_raw_data'!B873="", "", PROPER(TRIM('01_raw_data'!B873)))</f>
        <v>Alma Greco</v>
      </c>
      <c r="C870" t="str">
        <f>_xlfn.XLOOKUP(PROPER(TRIM('01_raw_data'!C873)),'03_lookups'!$A$4:$A$9,'03_lookups'!$B$4:$B$9,"Needs Review")</f>
        <v>Male</v>
      </c>
      <c r="D870">
        <f>VALUE('01_raw_data'!D873)</f>
        <v>46</v>
      </c>
      <c r="E870" s="17">
        <f>IF(OR('01_raw_data'!E873="", LOWER(TRIM('01_raw_data'!E873))="not available"), "Missing", '01_raw_data'!E873)</f>
        <v>29377</v>
      </c>
      <c r="F870" t="str">
        <f t="shared" si="13"/>
        <v>Valid</v>
      </c>
      <c r="G870" t="str">
        <f>_xlfn.XLOOKUP(UPPER(TRIM('01_raw_data'!F873)),'04_departments'!A873:A928,'04_departments'!C873:C928,"Needs Review")</f>
        <v>Needs Review</v>
      </c>
      <c r="H870" t="str">
        <f>_xlfn.XLOOKUP('01_clean_data'!G870, '04_departments'!$C$5:$C$60,'04_departments'!$D$5:$D$60,"Needs Review")</f>
        <v>Needs Review</v>
      </c>
      <c r="I870" t="str">
        <f>PROPER(TRIM('01_raw_data'!H873))</f>
        <v>Frontend Engineer</v>
      </c>
      <c r="J870" t="str">
        <f>IFERROR(UPPER('01_raw_data'!I873), "")</f>
        <v>L4</v>
      </c>
      <c r="K870" t="str">
        <f>IFERROR(UPPER('01_raw_data'!J873), "")</f>
        <v>MGR MISSING</v>
      </c>
      <c r="L870" t="str">
        <f>IFERROR(VLOOKUP(K870,'05_manager_mapping'!$A$5:$B$64,2), "Missing")</f>
        <v>Matteo Wagner</v>
      </c>
      <c r="M870" t="str">
        <f>IFERROR(_xlfn.XLOOKUP('01_raw_data'!L873,'06_location_master'!$B$5:$B$60,'06_location_master'!$C$5:$C$60), "Missing Location")</f>
        <v>Warsaw</v>
      </c>
      <c r="N870" t="str">
        <f>IFERROR(_xlfn.XLOOKUP(M870,'06_location_master'!$C$5:$C$60,'06_location_master'!$D$5:$D$60), "Missing Country")</f>
        <v>Poland</v>
      </c>
      <c r="O870" t="str">
        <f>IFERROR(_xlfn.XLOOKUP(M870,'06_location_master'!$C$5:$C$60,'06_location_master'!$E$5:$E$60), "Missing State")</f>
        <v>Masovian</v>
      </c>
      <c r="P870" s="17">
        <f>IFERROR(--'01_raw_data'!O873,"Missing Date")</f>
        <v>45791</v>
      </c>
      <c r="Q870" s="17" t="str">
        <f>IF(TRIM('01_raw_data'!P873)="","", IFERROR('01_raw_data'!P873, "check"))</f>
        <v/>
      </c>
      <c r="R870" t="str">
        <f>IFERROR(IF(OR(UPPER(TRIM('01_raw_data'!Q873))="A",UPPER(TRIM('01_raw_data'!Q873)="ACTVE"),UPPER(TRIM('01_raw_data'!Q873))="ACTIVE"), "Active", IF(OR(UPPER(TRIM('01_raw_data'!Q873)="INACTIVE"),UPPER(TRIM('01_raw_data'!Q873))="INACTVE"),"Inactive",IF(OR(UPPER(TRIM('01_raw_data'!Q873))="EXITED"), "Exited", IF(OR(UPPER(TRIM('01_raw_data'!Q873))="TERMINATED"), "Terminated", IF(OR(UPPER(TRIM('01_raw_data'!Q873))="LEFT"),"Left",IF(OR(UPPER(TRIM('01_raw_data'!Q873))="RESIGNED"),"Resigned")))))),"Check")</f>
        <v>Active</v>
      </c>
      <c r="S870" s="19">
        <f>IFERROR(IF(VALUE('01_raw_data'!R873)&gt;0,VALUE('01_raw_data'!R873),"Check"),"Check")</f>
        <v>77000</v>
      </c>
      <c r="T870" s="19" t="str">
        <f>IFERROR(IF(VALUE('01_raw_data'!S873)&gt;0, VALUE('01_raw_data'!S873), "Check"), "Check")</f>
        <v>Check</v>
      </c>
      <c r="U870">
        <f>IFERROR(VLOOKUP(UPPER(TRIM('01_raw_data'!T873)),'07_performance_master'!$A$5:$B$14,2,FALSE),"Check")</f>
        <v>1</v>
      </c>
      <c r="V870">
        <f>IFERROR(IF(VALUE('01_raw_data'!U873)&gt;0,VALUE('01_raw_data'!U873),"Check"),"Check")</f>
        <v>29</v>
      </c>
      <c r="W870">
        <f>IFERROR(IF(VALUE('01_raw_data'!V873)&gt;=0, VALUE('01_raw_data'!V873), "Check"), "Check")</f>
        <v>16</v>
      </c>
      <c r="X870">
        <f>IFERROR(IF(VALUE('01_raw_data'!W873)&gt;=0, VALUE('01_raw_data'!W873),"Check"), "Check")</f>
        <v>8</v>
      </c>
      <c r="Y870">
        <f>IFERROR(IF(AND(VALUE('01_raw_data'!X873)&gt;=0, VALUE('01_raw_data'!X873)&lt;=100), VALUE('01_raw_data'!X873), "Check"), "Check")</f>
        <v>53</v>
      </c>
      <c r="Z870" t="str">
        <f>IFERROR(IF(OR(UPPER(TRIM('01_raw_data'!Y873))="YES", UPPER(TRIM('01_raw_data'!Y873))="PROMOTED"),"Promoted", IF(OR(UPPER(TRIM('01_raw_data'!Y873))="NO",UPPER(TRIM('01_raw_data'!Y873))="NOT PROMOTED"), "Not Promoted", "Check")),"Check")</f>
        <v>Not Promoted</v>
      </c>
      <c r="AA870" t="str">
        <f>IFERROR(PROPER(TRIM('01_raw_data'!Z873)), "")</f>
        <v>Bachelor'S</v>
      </c>
      <c r="AB870" t="str">
        <f>IFERROR(PROPER(TRIM('01_raw_data'!AA873)),"")</f>
        <v>Employee Referral</v>
      </c>
      <c r="AC870" t="str">
        <f>IFERROR(IF(UPPER(TRIM('01_raw_data'!AB873))="HYBRID","Hybrid",IF(OR(UPPER(TRIM('01_raw_data'!AB873))="REMOTE",UPPER(TRIM('01_raw_data'!AB873))="WFH",UPPER(TRIM('01_raw_data'!AB873))="WORK FROM HOME"),"Remote",IF(OR(UPPER(TRIM('01_raw_data'!AB873))="ONSITE",UPPER(TRIM('01_raw_data'!AB873))="ON-SITE",UPPER(TRIM('01_raw_data'!AB873))="OFFICE"),"Office"))),"Check")</f>
        <v>Hybrid</v>
      </c>
      <c r="AD870" t="str">
        <f>IFERROR(VLOOKUP(UPPER(TRIM('01_raw_data'!AC873)),'09_cost_center'!$A$5:$E$19,1,FALSE), "Check")</f>
        <v>EU-CC101</v>
      </c>
      <c r="AE870" t="str">
        <f>IFERROR(IF(OR(UPPER(TRIM('01_raw_data'!AD873))="CONTRACT", UPPER(TRIM('01_raw_data'!AD873))="CONTRACTOR"), "Contract", IF(OR(PROPER(TRIM('01_raw_data'!AD873))="FTE", UPPER(TRIM('01_raw_data'!AD873))="FULL TIME", UPPER(TRIM('01_raw_data'!AD873))="FULL-TIME"), "Full Time", IF(OR(UPPER(TRIM('01_raw_data'!AD873))="INTERN", UPPER(TRIM('01_raw_data'!AD873))="INTERNSHIP"), "Intern", IF(OR(UPPER(TRIM('01_raw_data'!AD873))="PART TIME", UPPER(TRIM('01_raw_data'!AD873))="PART-TIME"), "Part Time")))), "Check")</f>
        <v>Full Time</v>
      </c>
      <c r="AF870">
        <f>IFERROR(IF(AND(VALUE('01_raw_data'!AE873)&gt;=0,VALUE('01_raw_data'!AE873)&lt;=100), VALUE('01_raw_data'!AE873), "Check"), "Check")</f>
        <v>40.799999999999997</v>
      </c>
    </row>
    <row r="871" spans="1:32" x14ac:dyDescent="0.2">
      <c r="A871" t="str">
        <f>"E"&amp;TEXT(VALUE(SUBSTITUTE(UPPER(TRIM('01_raw_data'!A874)),"E","")),"0000")</f>
        <v>E0870</v>
      </c>
      <c r="B871" t="str">
        <f>IF('01_raw_data'!B874="", "", PROPER(TRIM('01_raw_data'!B874)))</f>
        <v>Diego Martin</v>
      </c>
      <c r="C871" t="str">
        <f>_xlfn.XLOOKUP(PROPER(TRIM('01_raw_data'!C874)),'03_lookups'!$A$4:$A$9,'03_lookups'!$B$4:$B$9,"Needs Review")</f>
        <v>Non-Binary</v>
      </c>
      <c r="D871">
        <f>VALUE('01_raw_data'!D874)</f>
        <v>36</v>
      </c>
      <c r="E871" s="17">
        <f>IF(OR('01_raw_data'!E874="", LOWER(TRIM('01_raw_data'!E874))="not available"), "Missing", '01_raw_data'!E874)</f>
        <v>32792</v>
      </c>
      <c r="F871" t="str">
        <f t="shared" si="13"/>
        <v>Valid</v>
      </c>
      <c r="G871" t="str">
        <f>_xlfn.XLOOKUP(UPPER(TRIM('01_raw_data'!F874)),'04_departments'!A874:A929,'04_departments'!C874:C929,"Needs Review")</f>
        <v>Needs Review</v>
      </c>
      <c r="H871" t="str">
        <f>_xlfn.XLOOKUP('01_clean_data'!G871, '04_departments'!$C$5:$C$60,'04_departments'!$D$5:$D$60,"Needs Review")</f>
        <v>Needs Review</v>
      </c>
      <c r="I871" t="str">
        <f>PROPER(TRIM('01_raw_data'!H874))</f>
        <v>Hr Associate</v>
      </c>
      <c r="J871" t="str">
        <f>IFERROR(UPPER('01_raw_data'!I874), "")</f>
        <v>L1</v>
      </c>
      <c r="K871" t="str">
        <f>IFERROR(UPPER('01_raw_data'!J874), "")</f>
        <v>M060</v>
      </c>
      <c r="L871" t="str">
        <f>IFERROR(VLOOKUP(K871,'05_manager_mapping'!$A$5:$B$64,2), "Missing")</f>
        <v>Matteo Wagner</v>
      </c>
      <c r="M871" t="str">
        <f>IFERROR(_xlfn.XLOOKUP('01_raw_data'!L874,'06_location_master'!$B$5:$B$60,'06_location_master'!$C$5:$C$60), "Missing Location")</f>
        <v>Missing Location</v>
      </c>
      <c r="N871" t="str">
        <f>IFERROR(_xlfn.XLOOKUP(M871,'06_location_master'!$C$5:$C$60,'06_location_master'!$D$5:$D$60), "Missing Country")</f>
        <v>Missing Country</v>
      </c>
      <c r="O871" t="str">
        <f>IFERROR(_xlfn.XLOOKUP(M871,'06_location_master'!$C$5:$C$60,'06_location_master'!$E$5:$E$60), "Missing State")</f>
        <v>Missing State</v>
      </c>
      <c r="P871" s="17">
        <f>IFERROR(--'01_raw_data'!O874,"Missing Date")</f>
        <v>45666</v>
      </c>
      <c r="Q871" s="17" t="str">
        <f>IF(TRIM('01_raw_data'!P874)="","", IFERROR('01_raw_data'!P874, "check"))</f>
        <v/>
      </c>
      <c r="R871" t="str">
        <f>IFERROR(IF(OR(UPPER(TRIM('01_raw_data'!Q874))="A",UPPER(TRIM('01_raw_data'!Q874)="ACTVE"),UPPER(TRIM('01_raw_data'!Q874))="ACTIVE"), "Active", IF(OR(UPPER(TRIM('01_raw_data'!Q874)="INACTIVE"),UPPER(TRIM('01_raw_data'!Q874))="INACTVE"),"Inactive",IF(OR(UPPER(TRIM('01_raw_data'!Q874))="EXITED"), "Exited", IF(OR(UPPER(TRIM('01_raw_data'!Q874))="TERMINATED"), "Terminated", IF(OR(UPPER(TRIM('01_raw_data'!Q874))="LEFT"),"Left",IF(OR(UPPER(TRIM('01_raw_data'!Q874))="RESIGNED"),"Resigned")))))),"Check")</f>
        <v>Active</v>
      </c>
      <c r="S871" s="19">
        <f>IFERROR(IF(VALUE('01_raw_data'!R874)&gt;0,VALUE('01_raw_data'!R874),"Check"),"Check")</f>
        <v>46000</v>
      </c>
      <c r="T871" s="19">
        <f>IFERROR(IF(VALUE('01_raw_data'!S874)&gt;0, VALUE('01_raw_data'!S874), "Check"), "Check")</f>
        <v>2300</v>
      </c>
      <c r="U871">
        <f>IFERROR(VLOOKUP(UPPER(TRIM('01_raw_data'!T874)),'07_performance_master'!$A$5:$B$14,2,FALSE),"Check")</f>
        <v>3</v>
      </c>
      <c r="V871">
        <f>IFERROR(IF(VALUE('01_raw_data'!U874)&gt;0,VALUE('01_raw_data'!U874),"Check"),"Check")</f>
        <v>33</v>
      </c>
      <c r="W871">
        <f>IFERROR(IF(VALUE('01_raw_data'!V874)&gt;=0, VALUE('01_raw_data'!V874), "Check"), "Check")</f>
        <v>17</v>
      </c>
      <c r="X871">
        <f>IFERROR(IF(VALUE('01_raw_data'!W874)&gt;=0, VALUE('01_raw_data'!W874),"Check"), "Check")</f>
        <v>20</v>
      </c>
      <c r="Y871">
        <f>IFERROR(IF(AND(VALUE('01_raw_data'!X874)&gt;=0, VALUE('01_raw_data'!X874)&lt;=100), VALUE('01_raw_data'!X874), "Check"), "Check")</f>
        <v>47</v>
      </c>
      <c r="Z871" t="str">
        <f>IFERROR(IF(OR(UPPER(TRIM('01_raw_data'!Y874))="YES", UPPER(TRIM('01_raw_data'!Y874))="PROMOTED"),"Promoted", IF(OR(UPPER(TRIM('01_raw_data'!Y874))="NO",UPPER(TRIM('01_raw_data'!Y874))="NOT PROMOTED"), "Not Promoted", "Check")),"Check")</f>
        <v>Not Promoted</v>
      </c>
      <c r="AA871" t="str">
        <f>IFERROR(PROPER(TRIM('01_raw_data'!Z874)), "")</f>
        <v>Master'S</v>
      </c>
      <c r="AB871" t="str">
        <f>IFERROR(PROPER(TRIM('01_raw_data'!AA874)),"")</f>
        <v>Company Careers Page</v>
      </c>
      <c r="AC871" t="str">
        <f>IFERROR(IF(UPPER(TRIM('01_raw_data'!AB874))="HYBRID","Hybrid",IF(OR(UPPER(TRIM('01_raw_data'!AB874))="REMOTE",UPPER(TRIM('01_raw_data'!AB874))="WFH",UPPER(TRIM('01_raw_data'!AB874))="WORK FROM HOME"),"Remote",IF(OR(UPPER(TRIM('01_raw_data'!AB874))="ONSITE",UPPER(TRIM('01_raw_data'!AB874))="ON-SITE",UPPER(TRIM('01_raw_data'!AB874))="OFFICE"),"Office"))),"Check")</f>
        <v>Office</v>
      </c>
      <c r="AD871" t="str">
        <f>IFERROR(VLOOKUP(UPPER(TRIM('01_raw_data'!AC874)),'09_cost_center'!$A$5:$E$19,1,FALSE), "Check")</f>
        <v>EU-CC302</v>
      </c>
      <c r="AE871" t="str">
        <f>IFERROR(IF(OR(UPPER(TRIM('01_raw_data'!AD874))="CONTRACT", UPPER(TRIM('01_raw_data'!AD874))="CONTRACTOR"), "Contract", IF(OR(PROPER(TRIM('01_raw_data'!AD874))="FTE", UPPER(TRIM('01_raw_data'!AD874))="FULL TIME", UPPER(TRIM('01_raw_data'!AD874))="FULL-TIME"), "Full Time", IF(OR(UPPER(TRIM('01_raw_data'!AD874))="INTERN", UPPER(TRIM('01_raw_data'!AD874))="INTERNSHIP"), "Intern", IF(OR(UPPER(TRIM('01_raw_data'!AD874))="PART TIME", UPPER(TRIM('01_raw_data'!AD874))="PART-TIME"), "Part Time")))), "Check")</f>
        <v>Full Time</v>
      </c>
      <c r="AF871">
        <f>IFERROR(IF(AND(VALUE('01_raw_data'!AE874)&gt;=0,VALUE('01_raw_data'!AE874)&lt;=100), VALUE('01_raw_data'!AE874), "Check"), "Check")</f>
        <v>51.7</v>
      </c>
    </row>
    <row r="872" spans="1:32" x14ac:dyDescent="0.2">
      <c r="A872" t="str">
        <f>"E"&amp;TEXT(VALUE(SUBSTITUTE(UPPER(TRIM('01_raw_data'!A875)),"E","")),"0000")</f>
        <v>E0871</v>
      </c>
      <c r="B872" t="str">
        <f>IF('01_raw_data'!B875="", "", PROPER(TRIM('01_raw_data'!B875)))</f>
        <v>Mikolaj Bakker</v>
      </c>
      <c r="C872" t="str">
        <f>_xlfn.XLOOKUP(PROPER(TRIM('01_raw_data'!C875)),'03_lookups'!$A$4:$A$9,'03_lookups'!$B$4:$B$9,"Needs Review")</f>
        <v>Female</v>
      </c>
      <c r="D872">
        <f>VALUE('01_raw_data'!D875)</f>
        <v>47</v>
      </c>
      <c r="E872" s="17">
        <f>IF(OR('01_raw_data'!E875="", LOWER(TRIM('01_raw_data'!E875))="not available"), "Missing", '01_raw_data'!E875)</f>
        <v>28670</v>
      </c>
      <c r="F872" t="str">
        <f t="shared" si="13"/>
        <v>Valid</v>
      </c>
      <c r="G872" t="str">
        <f>_xlfn.XLOOKUP(UPPER(TRIM('01_raw_data'!F875)),'04_departments'!A875:A930,'04_departments'!C875:C930,"Needs Review")</f>
        <v>Needs Review</v>
      </c>
      <c r="H872" t="str">
        <f>_xlfn.XLOOKUP('01_clean_data'!G872, '04_departments'!$C$5:$C$60,'04_departments'!$D$5:$D$60,"Needs Review")</f>
        <v>Needs Review</v>
      </c>
      <c r="I872" t="str">
        <f>PROPER(TRIM('01_raw_data'!H875))</f>
        <v>Implementation Consultant</v>
      </c>
      <c r="J872" t="str">
        <f>IFERROR(UPPER('01_raw_data'!I875), "")</f>
        <v>L6</v>
      </c>
      <c r="K872" t="str">
        <f>IFERROR(UPPER('01_raw_data'!J875), "")</f>
        <v>M024</v>
      </c>
      <c r="L872" t="str">
        <f>IFERROR(VLOOKUP(K872,'05_manager_mapping'!$A$5:$B$64,2), "Missing")</f>
        <v>Noah Ryan</v>
      </c>
      <c r="M872" t="str">
        <f>IFERROR(_xlfn.XLOOKUP('01_raw_data'!L875,'06_location_master'!$B$5:$B$60,'06_location_master'!$C$5:$C$60), "Missing Location")</f>
        <v>Eindhoven</v>
      </c>
      <c r="N872" t="str">
        <f>IFERROR(_xlfn.XLOOKUP(M872,'06_location_master'!$C$5:$C$60,'06_location_master'!$D$5:$D$60), "Missing Country")</f>
        <v>Netherlands</v>
      </c>
      <c r="O872" t="str">
        <f>IFERROR(_xlfn.XLOOKUP(M872,'06_location_master'!$C$5:$C$60,'06_location_master'!$E$5:$E$60), "Missing State")</f>
        <v>North Brabant</v>
      </c>
      <c r="P872" s="17">
        <f>IFERROR(--'01_raw_data'!O875,"Missing Date")</f>
        <v>45306</v>
      </c>
      <c r="Q872" s="17" t="str">
        <f>IF(TRIM('01_raw_data'!P875)="","", IFERROR('01_raw_data'!P875, "check"))</f>
        <v/>
      </c>
      <c r="R872" t="str">
        <f>IFERROR(IF(OR(UPPER(TRIM('01_raw_data'!Q875))="A",UPPER(TRIM('01_raw_data'!Q875)="ACTVE"),UPPER(TRIM('01_raw_data'!Q875))="ACTIVE"), "Active", IF(OR(UPPER(TRIM('01_raw_data'!Q875)="INACTIVE"),UPPER(TRIM('01_raw_data'!Q875))="INACTVE"),"Inactive",IF(OR(UPPER(TRIM('01_raw_data'!Q875))="EXITED"), "Exited", IF(OR(UPPER(TRIM('01_raw_data'!Q875))="TERMINATED"), "Terminated", IF(OR(UPPER(TRIM('01_raw_data'!Q875))="LEFT"),"Left",IF(OR(UPPER(TRIM('01_raw_data'!Q875))="RESIGNED"),"Resigned")))))),"Check")</f>
        <v>Active</v>
      </c>
      <c r="S872" s="19">
        <f>IFERROR(IF(VALUE('01_raw_data'!R875)&gt;0,VALUE('01_raw_data'!R875),"Check"),"Check")</f>
        <v>160000</v>
      </c>
      <c r="T872" s="19">
        <f>IFERROR(IF(VALUE('01_raw_data'!S875)&gt;0, VALUE('01_raw_data'!S875), "Check"), "Check")</f>
        <v>1600</v>
      </c>
      <c r="U872">
        <f>IFERROR(VLOOKUP(UPPER(TRIM('01_raw_data'!T875)),'07_performance_master'!$A$5:$B$14,2,FALSE),"Check")</f>
        <v>1</v>
      </c>
      <c r="V872">
        <f>IFERROR(IF(VALUE('01_raw_data'!U875)&gt;0,VALUE('01_raw_data'!U875),"Check"),"Check")</f>
        <v>17</v>
      </c>
      <c r="W872">
        <f>IFERROR(IF(VALUE('01_raw_data'!V875)&gt;=0, VALUE('01_raw_data'!V875), "Check"), "Check")</f>
        <v>9</v>
      </c>
      <c r="X872">
        <f>IFERROR(IF(VALUE('01_raw_data'!W875)&gt;=0, VALUE('01_raw_data'!W875),"Check"), "Check")</f>
        <v>14</v>
      </c>
      <c r="Y872">
        <f>IFERROR(IF(AND(VALUE('01_raw_data'!X875)&gt;=0, VALUE('01_raw_data'!X875)&lt;=100), VALUE('01_raw_data'!X875), "Check"), "Check")</f>
        <v>65</v>
      </c>
      <c r="Z872" t="str">
        <f>IFERROR(IF(OR(UPPER(TRIM('01_raw_data'!Y875))="YES", UPPER(TRIM('01_raw_data'!Y875))="PROMOTED"),"Promoted", IF(OR(UPPER(TRIM('01_raw_data'!Y875))="NO",UPPER(TRIM('01_raw_data'!Y875))="NOT PROMOTED"), "Not Promoted", "Check")),"Check")</f>
        <v>Not Promoted</v>
      </c>
      <c r="AA872" t="str">
        <f>IFERROR(PROPER(TRIM('01_raw_data'!Z875)), "")</f>
        <v>Diploma</v>
      </c>
      <c r="AB872" t="str">
        <f>IFERROR(PROPER(TRIM('01_raw_data'!AA875)),"")</f>
        <v>University Hiring</v>
      </c>
      <c r="AC872" t="str">
        <f>IFERROR(IF(UPPER(TRIM('01_raw_data'!AB875))="HYBRID","Hybrid",IF(OR(UPPER(TRIM('01_raw_data'!AB875))="REMOTE",UPPER(TRIM('01_raw_data'!AB875))="WFH",UPPER(TRIM('01_raw_data'!AB875))="WORK FROM HOME"),"Remote",IF(OR(UPPER(TRIM('01_raw_data'!AB875))="ONSITE",UPPER(TRIM('01_raw_data'!AB875))="ON-SITE",UPPER(TRIM('01_raw_data'!AB875))="OFFICE"),"Office"))),"Check")</f>
        <v>Remote</v>
      </c>
      <c r="AD872" t="str">
        <f>IFERROR(VLOOKUP(UPPER(TRIM('01_raw_data'!AC875)),'09_cost_center'!$A$5:$E$19,1,FALSE), "Check")</f>
        <v>EU-CC202</v>
      </c>
      <c r="AE872" t="str">
        <f>IFERROR(IF(OR(UPPER(TRIM('01_raw_data'!AD875))="CONTRACT", UPPER(TRIM('01_raw_data'!AD875))="CONTRACTOR"), "Contract", IF(OR(PROPER(TRIM('01_raw_data'!AD875))="FTE", UPPER(TRIM('01_raw_data'!AD875))="FULL TIME", UPPER(TRIM('01_raw_data'!AD875))="FULL-TIME"), "Full Time", IF(OR(UPPER(TRIM('01_raw_data'!AD875))="INTERN", UPPER(TRIM('01_raw_data'!AD875))="INTERNSHIP"), "Intern", IF(OR(UPPER(TRIM('01_raw_data'!AD875))="PART TIME", UPPER(TRIM('01_raw_data'!AD875))="PART-TIME"), "Part Time")))), "Check")</f>
        <v>Full Time</v>
      </c>
      <c r="AF872">
        <f>IFERROR(IF(AND(VALUE('01_raw_data'!AE875)&gt;=0,VALUE('01_raw_data'!AE875)&lt;=100), VALUE('01_raw_data'!AE875), "Check"), "Check")</f>
        <v>39</v>
      </c>
    </row>
    <row r="873" spans="1:32" x14ac:dyDescent="0.2">
      <c r="A873" t="str">
        <f>"E"&amp;TEXT(VALUE(SUBSTITUTE(UPPER(TRIM('01_raw_data'!A876)),"E","")),"0000")</f>
        <v>E0872</v>
      </c>
      <c r="B873" t="str">
        <f>IF('01_raw_data'!B876="", "", PROPER(TRIM('01_raw_data'!B876)))</f>
        <v>Erik Russo</v>
      </c>
      <c r="C873" t="str">
        <f>_xlfn.XLOOKUP(PROPER(TRIM('01_raw_data'!C876)),'03_lookups'!$A$4:$A$9,'03_lookups'!$B$4:$B$9,"Needs Review")</f>
        <v>Male</v>
      </c>
      <c r="D873">
        <f>VALUE('01_raw_data'!D876)</f>
        <v>30</v>
      </c>
      <c r="E873" s="17">
        <f>IF(OR('01_raw_data'!E876="", LOWER(TRIM('01_raw_data'!E876))="not available"), "Missing", '01_raw_data'!E876)</f>
        <v>35047</v>
      </c>
      <c r="F873" t="str">
        <f t="shared" si="13"/>
        <v>Valid</v>
      </c>
      <c r="G873" t="str">
        <f>_xlfn.XLOOKUP(UPPER(TRIM('01_raw_data'!F876)),'04_departments'!A876:A931,'04_departments'!C876:C931,"Needs Review")</f>
        <v>Needs Review</v>
      </c>
      <c r="H873" t="str">
        <f>_xlfn.XLOOKUP('01_clean_data'!G873, '04_departments'!$C$5:$C$60,'04_departments'!$D$5:$D$60,"Needs Review")</f>
        <v>Needs Review</v>
      </c>
      <c r="I873" t="str">
        <f>PROPER(TRIM('01_raw_data'!H876))</f>
        <v>Seo Specialist</v>
      </c>
      <c r="J873" t="str">
        <f>IFERROR(UPPER('01_raw_data'!I876), "")</f>
        <v>L2</v>
      </c>
      <c r="K873" t="str">
        <f>IFERROR(UPPER('01_raw_data'!J876), "")</f>
        <v>M006</v>
      </c>
      <c r="L873" t="str">
        <f>IFERROR(VLOOKUP(K873,'05_manager_mapping'!$A$5:$B$64,2), "Missing")</f>
        <v>Aleksander Fischer</v>
      </c>
      <c r="M873" t="str">
        <f>IFERROR(_xlfn.XLOOKUP('01_raw_data'!L876,'06_location_master'!$B$5:$B$60,'06_location_master'!$C$5:$C$60), "Missing Location")</f>
        <v>Gothenburg</v>
      </c>
      <c r="N873" t="str">
        <f>IFERROR(_xlfn.XLOOKUP(M873,'06_location_master'!$C$5:$C$60,'06_location_master'!$D$5:$D$60), "Missing Country")</f>
        <v>Sweden</v>
      </c>
      <c r="O873" t="str">
        <f>IFERROR(_xlfn.XLOOKUP(M873,'06_location_master'!$C$5:$C$60,'06_location_master'!$E$5:$E$60), "Missing State")</f>
        <v>Vastra Gotaland</v>
      </c>
      <c r="P873" s="17">
        <f>IFERROR(--'01_raw_data'!O876,"Missing Date")</f>
        <v>45332</v>
      </c>
      <c r="Q873" s="17" t="str">
        <f>IF(TRIM('01_raw_data'!P876)="","", IFERROR('01_raw_data'!P876, "check"))</f>
        <v/>
      </c>
      <c r="R873" t="str">
        <f>IFERROR(IF(OR(UPPER(TRIM('01_raw_data'!Q876))="A",UPPER(TRIM('01_raw_data'!Q876)="ACTVE"),UPPER(TRIM('01_raw_data'!Q876))="ACTIVE"), "Active", IF(OR(UPPER(TRIM('01_raw_data'!Q876)="INACTIVE"),UPPER(TRIM('01_raw_data'!Q876))="INACTVE"),"Inactive",IF(OR(UPPER(TRIM('01_raw_data'!Q876))="EXITED"), "Exited", IF(OR(UPPER(TRIM('01_raw_data'!Q876))="TERMINATED"), "Terminated", IF(OR(UPPER(TRIM('01_raw_data'!Q876))="LEFT"),"Left",IF(OR(UPPER(TRIM('01_raw_data'!Q876))="RESIGNED"),"Resigned")))))),"Check")</f>
        <v>Active</v>
      </c>
      <c r="S873" s="19">
        <f>IFERROR(IF(VALUE('01_raw_data'!R876)&gt;0,VALUE('01_raw_data'!R876),"Check"),"Check")</f>
        <v>56000</v>
      </c>
      <c r="T873" s="19" t="str">
        <f>IFERROR(IF(VALUE('01_raw_data'!S876)&gt;0, VALUE('01_raw_data'!S876), "Check"), "Check")</f>
        <v>Check</v>
      </c>
      <c r="U873">
        <f>IFERROR(VLOOKUP(UPPER(TRIM('01_raw_data'!T876)),'07_performance_master'!$A$5:$B$14,2,FALSE),"Check")</f>
        <v>1</v>
      </c>
      <c r="V873">
        <f>IFERROR(IF(VALUE('01_raw_data'!U876)&gt;0,VALUE('01_raw_data'!U876),"Check"),"Check")</f>
        <v>21</v>
      </c>
      <c r="W873">
        <f>IFERROR(IF(VALUE('01_raw_data'!V876)&gt;=0, VALUE('01_raw_data'!V876), "Check"), "Check")</f>
        <v>30</v>
      </c>
      <c r="X873">
        <f>IFERROR(IF(VALUE('01_raw_data'!W876)&gt;=0, VALUE('01_raw_data'!W876),"Check"), "Check")</f>
        <v>3</v>
      </c>
      <c r="Y873">
        <f>IFERROR(IF(AND(VALUE('01_raw_data'!X876)&gt;=0, VALUE('01_raw_data'!X876)&lt;=100), VALUE('01_raw_data'!X876), "Check"), "Check")</f>
        <v>51</v>
      </c>
      <c r="Z873" t="str">
        <f>IFERROR(IF(OR(UPPER(TRIM('01_raw_data'!Y876))="YES", UPPER(TRIM('01_raw_data'!Y876))="PROMOTED"),"Promoted", IF(OR(UPPER(TRIM('01_raw_data'!Y876))="NO",UPPER(TRIM('01_raw_data'!Y876))="NOT PROMOTED"), "Not Promoted", "Check")),"Check")</f>
        <v>Not Promoted</v>
      </c>
      <c r="AA873" t="str">
        <f>IFERROR(PROPER(TRIM('01_raw_data'!Z876)), "")</f>
        <v>Master'S</v>
      </c>
      <c r="AB873" t="str">
        <f>IFERROR(PROPER(TRIM('01_raw_data'!AA876)),"")</f>
        <v>Indeed</v>
      </c>
      <c r="AC873" t="str">
        <f>IFERROR(IF(UPPER(TRIM('01_raw_data'!AB876))="HYBRID","Hybrid",IF(OR(UPPER(TRIM('01_raw_data'!AB876))="REMOTE",UPPER(TRIM('01_raw_data'!AB876))="WFH",UPPER(TRIM('01_raw_data'!AB876))="WORK FROM HOME"),"Remote",IF(OR(UPPER(TRIM('01_raw_data'!AB876))="ONSITE",UPPER(TRIM('01_raw_data'!AB876))="ON-SITE",UPPER(TRIM('01_raw_data'!AB876))="OFFICE"),"Office"))),"Check")</f>
        <v>Office</v>
      </c>
      <c r="AD873" t="str">
        <f>IFERROR(VLOOKUP(UPPER(TRIM('01_raw_data'!AC876)),'09_cost_center'!$A$5:$E$19,1,FALSE), "Check")</f>
        <v>EU-CC203</v>
      </c>
      <c r="AE873" t="str">
        <f>IFERROR(IF(OR(UPPER(TRIM('01_raw_data'!AD876))="CONTRACT", UPPER(TRIM('01_raw_data'!AD876))="CONTRACTOR"), "Contract", IF(OR(PROPER(TRIM('01_raw_data'!AD876))="FTE", UPPER(TRIM('01_raw_data'!AD876))="FULL TIME", UPPER(TRIM('01_raw_data'!AD876))="FULL-TIME"), "Full Time", IF(OR(UPPER(TRIM('01_raw_data'!AD876))="INTERN", UPPER(TRIM('01_raw_data'!AD876))="INTERNSHIP"), "Intern", IF(OR(UPPER(TRIM('01_raw_data'!AD876))="PART TIME", UPPER(TRIM('01_raw_data'!AD876))="PART-TIME"), "Part Time")))), "Check")</f>
        <v>Full Time</v>
      </c>
      <c r="AF873">
        <f>IFERROR(IF(AND(VALUE('01_raw_data'!AE876)&gt;=0,VALUE('01_raw_data'!AE876)&lt;=100), VALUE('01_raw_data'!AE876), "Check"), "Check")</f>
        <v>40.6</v>
      </c>
    </row>
    <row r="874" spans="1:32" x14ac:dyDescent="0.2">
      <c r="A874" t="str">
        <f>"E"&amp;TEXT(VALUE(SUBSTITUTE(UPPER(TRIM('01_raw_data'!A877)),"E","")),"0000")</f>
        <v>E0873</v>
      </c>
      <c r="B874" t="str">
        <f>IF('01_raw_data'!B877="", "", PROPER(TRIM('01_raw_data'!B877)))</f>
        <v>Alicja Fernandes</v>
      </c>
      <c r="C874" t="str">
        <f>_xlfn.XLOOKUP(PROPER(TRIM('01_raw_data'!C877)),'03_lookups'!$A$4:$A$9,'03_lookups'!$B$4:$B$9,"Needs Review")</f>
        <v>Male</v>
      </c>
      <c r="D874">
        <f>VALUE('01_raw_data'!D877)</f>
        <v>22</v>
      </c>
      <c r="E874" s="17">
        <f>IF(OR('01_raw_data'!E877="", LOWER(TRIM('01_raw_data'!E877))="not available"), "Missing", '01_raw_data'!E877)</f>
        <v>37975</v>
      </c>
      <c r="F874" t="str">
        <f t="shared" si="13"/>
        <v>Valid</v>
      </c>
      <c r="G874" t="str">
        <f>_xlfn.XLOOKUP(UPPER(TRIM('01_raw_data'!F877)),'04_departments'!A877:A932,'04_departments'!C877:C932,"Needs Review")</f>
        <v>Needs Review</v>
      </c>
      <c r="H874" t="str">
        <f>_xlfn.XLOOKUP('01_clean_data'!G874, '04_departments'!$C$5:$C$60,'04_departments'!$D$5:$D$60,"Needs Review")</f>
        <v>Needs Review</v>
      </c>
      <c r="I874" t="str">
        <f>PROPER(TRIM('01_raw_data'!H877))</f>
        <v>Operations Manager</v>
      </c>
      <c r="J874" t="str">
        <f>IFERROR(UPPER('01_raw_data'!I877), "")</f>
        <v>L4</v>
      </c>
      <c r="K874" t="str">
        <f>IFERROR(UPPER('01_raw_data'!J877), "")</f>
        <v>M017</v>
      </c>
      <c r="L874" t="str">
        <f>IFERROR(VLOOKUP(K874,'05_manager_mapping'!$A$5:$B$64,2), "Missing")</f>
        <v>Ines Karlsson</v>
      </c>
      <c r="M874" t="str">
        <f>IFERROR(_xlfn.XLOOKUP('01_raw_data'!L877,'06_location_master'!$B$5:$B$60,'06_location_master'!$C$5:$C$60), "Missing Location")</f>
        <v>Berlin</v>
      </c>
      <c r="N874" t="str">
        <f>IFERROR(_xlfn.XLOOKUP(M874,'06_location_master'!$C$5:$C$60,'06_location_master'!$D$5:$D$60), "Missing Country")</f>
        <v>Germany</v>
      </c>
      <c r="O874" t="str">
        <f>IFERROR(_xlfn.XLOOKUP(M874,'06_location_master'!$C$5:$C$60,'06_location_master'!$E$5:$E$60), "Missing State")</f>
        <v>Berlin</v>
      </c>
      <c r="P874" s="17">
        <f>IFERROR(--'01_raw_data'!O877,"Missing Date")</f>
        <v>44238</v>
      </c>
      <c r="Q874" s="17" t="str">
        <f>IF(TRIM('01_raw_data'!P877)="","", IFERROR('01_raw_data'!P877, "check"))</f>
        <v/>
      </c>
      <c r="R874" t="str">
        <f>IFERROR(IF(OR(UPPER(TRIM('01_raw_data'!Q877))="A",UPPER(TRIM('01_raw_data'!Q877)="ACTVE"),UPPER(TRIM('01_raw_data'!Q877))="ACTIVE"), "Active", IF(OR(UPPER(TRIM('01_raw_data'!Q877)="INACTIVE"),UPPER(TRIM('01_raw_data'!Q877))="INACTVE"),"Inactive",IF(OR(UPPER(TRIM('01_raw_data'!Q877))="EXITED"), "Exited", IF(OR(UPPER(TRIM('01_raw_data'!Q877))="TERMINATED"), "Terminated", IF(OR(UPPER(TRIM('01_raw_data'!Q877))="LEFT"),"Left",IF(OR(UPPER(TRIM('01_raw_data'!Q877))="RESIGNED"),"Resigned")))))),"Check")</f>
        <v>Active</v>
      </c>
      <c r="S874" s="19">
        <f>IFERROR(IF(VALUE('01_raw_data'!R877)&gt;0,VALUE('01_raw_data'!R877),"Check"),"Check")</f>
        <v>106000</v>
      </c>
      <c r="T874" s="19">
        <f>IFERROR(IF(VALUE('01_raw_data'!S877)&gt;0, VALUE('01_raw_data'!S877), "Check"), "Check")</f>
        <v>14800</v>
      </c>
      <c r="U874">
        <f>IFERROR(VLOOKUP(UPPER(TRIM('01_raw_data'!T877)),'07_performance_master'!$A$5:$B$14,2,FALSE),"Check")</f>
        <v>5</v>
      </c>
      <c r="V874">
        <f>IFERROR(IF(VALUE('01_raw_data'!U877)&gt;0,VALUE('01_raw_data'!U877),"Check"),"Check")</f>
        <v>25</v>
      </c>
      <c r="W874">
        <f>IFERROR(IF(VALUE('01_raw_data'!V877)&gt;=0, VALUE('01_raw_data'!V877), "Check"), "Check")</f>
        <v>9</v>
      </c>
      <c r="X874">
        <f>IFERROR(IF(VALUE('01_raw_data'!W877)&gt;=0, VALUE('01_raw_data'!W877),"Check"), "Check")</f>
        <v>5</v>
      </c>
      <c r="Y874">
        <f>IFERROR(IF(AND(VALUE('01_raw_data'!X877)&gt;=0, VALUE('01_raw_data'!X877)&lt;=100), VALUE('01_raw_data'!X877), "Check"), "Check")</f>
        <v>59</v>
      </c>
      <c r="Z874" t="str">
        <f>IFERROR(IF(OR(UPPER(TRIM('01_raw_data'!Y877))="YES", UPPER(TRIM('01_raw_data'!Y877))="PROMOTED"),"Promoted", IF(OR(UPPER(TRIM('01_raw_data'!Y877))="NO",UPPER(TRIM('01_raw_data'!Y877))="NOT PROMOTED"), "Not Promoted", "Check")),"Check")</f>
        <v>Not Promoted</v>
      </c>
      <c r="AA874" t="str">
        <f>IFERROR(PROPER(TRIM('01_raw_data'!Z877)), "")</f>
        <v>Diploma</v>
      </c>
      <c r="AB874" t="str">
        <f>IFERROR(PROPER(TRIM('01_raw_data'!AA877)),"")</f>
        <v>European Job Board</v>
      </c>
      <c r="AC874" t="str">
        <f>IFERROR(IF(UPPER(TRIM('01_raw_data'!AB877))="HYBRID","Hybrid",IF(OR(UPPER(TRIM('01_raw_data'!AB877))="REMOTE",UPPER(TRIM('01_raw_data'!AB877))="WFH",UPPER(TRIM('01_raw_data'!AB877))="WORK FROM HOME"),"Remote",IF(OR(UPPER(TRIM('01_raw_data'!AB877))="ONSITE",UPPER(TRIM('01_raw_data'!AB877))="ON-SITE",UPPER(TRIM('01_raw_data'!AB877))="OFFICE"),"Office"))),"Check")</f>
        <v>Hybrid</v>
      </c>
      <c r="AD874" t="str">
        <f>IFERROR(VLOOKUP(UPPER(TRIM('01_raw_data'!AC877)),'09_cost_center'!$A$5:$E$19,1,FALSE), "Check")</f>
        <v>EU-CC401</v>
      </c>
      <c r="AE874" t="str">
        <f>IFERROR(IF(OR(UPPER(TRIM('01_raw_data'!AD877))="CONTRACT", UPPER(TRIM('01_raw_data'!AD877))="CONTRACTOR"), "Contract", IF(OR(PROPER(TRIM('01_raw_data'!AD877))="FTE", UPPER(TRIM('01_raw_data'!AD877))="FULL TIME", UPPER(TRIM('01_raw_data'!AD877))="FULL-TIME"), "Full Time", IF(OR(UPPER(TRIM('01_raw_data'!AD877))="INTERN", UPPER(TRIM('01_raw_data'!AD877))="INTERNSHIP"), "Intern", IF(OR(UPPER(TRIM('01_raw_data'!AD877))="PART TIME", UPPER(TRIM('01_raw_data'!AD877))="PART-TIME"), "Part Time")))), "Check")</f>
        <v>Contract</v>
      </c>
      <c r="AF874">
        <f>IFERROR(IF(AND(VALUE('01_raw_data'!AE877)&gt;=0,VALUE('01_raw_data'!AE877)&lt;=100), VALUE('01_raw_data'!AE877), "Check"), "Check")</f>
        <v>79.400000000000006</v>
      </c>
    </row>
    <row r="875" spans="1:32" x14ac:dyDescent="0.2">
      <c r="A875" t="str">
        <f>"E"&amp;TEXT(VALUE(SUBSTITUTE(UPPER(TRIM('01_raw_data'!A878)),"E","")),"0000")</f>
        <v>E0867</v>
      </c>
      <c r="B875" t="str">
        <f>IF('01_raw_data'!B878="", "", PROPER(TRIM('01_raw_data'!B878)))</f>
        <v>Manuel Silva</v>
      </c>
      <c r="C875" t="str">
        <f>_xlfn.XLOOKUP(PROPER(TRIM('01_raw_data'!C878)),'03_lookups'!$A$4:$A$9,'03_lookups'!$B$4:$B$9,"Needs Review")</f>
        <v>Male</v>
      </c>
      <c r="D875">
        <f>VALUE('01_raw_data'!D878)</f>
        <v>38</v>
      </c>
      <c r="E875" s="17">
        <f>IF(OR('01_raw_data'!E878="", LOWER(TRIM('01_raw_data'!E878))="not available"), "Missing", '01_raw_data'!E878)</f>
        <v>32227</v>
      </c>
      <c r="F875" t="str">
        <f t="shared" si="13"/>
        <v>Valid</v>
      </c>
      <c r="G875" t="str">
        <f>_xlfn.XLOOKUP(UPPER(TRIM('01_raw_data'!F878)),'04_departments'!A878:A933,'04_departments'!C878:C933,"Needs Review")</f>
        <v>Needs Review</v>
      </c>
      <c r="H875" t="str">
        <f>_xlfn.XLOOKUP('01_clean_data'!G875, '04_departments'!$C$5:$C$60,'04_departments'!$D$5:$D$60,"Needs Review")</f>
        <v>Needs Review</v>
      </c>
      <c r="I875" t="str">
        <f>PROPER(TRIM('01_raw_data'!H878))</f>
        <v>Customer Success Manager</v>
      </c>
      <c r="J875" t="str">
        <f>IFERROR(UPPER('01_raw_data'!I878), "")</f>
        <v>L1</v>
      </c>
      <c r="K875" t="str">
        <f>IFERROR(UPPER('01_raw_data'!J878), "")</f>
        <v>M032</v>
      </c>
      <c r="L875" t="str">
        <f>IFERROR(VLOOKUP(K875,'05_manager_mapping'!$A$5:$B$64,2), "Missing")</f>
        <v>Hannah Wagner</v>
      </c>
      <c r="M875" t="str">
        <f>IFERROR(_xlfn.XLOOKUP('01_raw_data'!L878,'06_location_master'!$B$5:$B$60,'06_location_master'!$C$5:$C$60), "Missing Location")</f>
        <v>Milan</v>
      </c>
      <c r="N875" t="str">
        <f>IFERROR(_xlfn.XLOOKUP(M875,'06_location_master'!$C$5:$C$60,'06_location_master'!$D$5:$D$60), "Missing Country")</f>
        <v>Italy</v>
      </c>
      <c r="O875" t="str">
        <f>IFERROR(_xlfn.XLOOKUP(M875,'06_location_master'!$C$5:$C$60,'06_location_master'!$E$5:$E$60), "Missing State")</f>
        <v>Lombardy</v>
      </c>
      <c r="P875" s="17">
        <f>IFERROR(--'01_raw_data'!O878,"Missing Date")</f>
        <v>44648</v>
      </c>
      <c r="Q875" s="17">
        <f>IF(TRIM('01_raw_data'!P878)="","", IFERROR('01_raw_data'!P878, "check"))</f>
        <v>45168</v>
      </c>
      <c r="R875" t="str">
        <f>IFERROR(IF(OR(UPPER(TRIM('01_raw_data'!Q878))="A",UPPER(TRIM('01_raw_data'!Q878)="ACTVE"),UPPER(TRIM('01_raw_data'!Q878))="ACTIVE"), "Active", IF(OR(UPPER(TRIM('01_raw_data'!Q878)="INACTIVE"),UPPER(TRIM('01_raw_data'!Q878))="INACTVE"),"Inactive",IF(OR(UPPER(TRIM('01_raw_data'!Q878))="EXITED"), "Exited", IF(OR(UPPER(TRIM('01_raw_data'!Q878))="TERMINATED"), "Terminated", IF(OR(UPPER(TRIM('01_raw_data'!Q878))="LEFT"),"Left",IF(OR(UPPER(TRIM('01_raw_data'!Q878))="RESIGNED"),"Resigned")))))),"Check")</f>
        <v>Exited</v>
      </c>
      <c r="S875" s="19">
        <f>IFERROR(IF(VALUE('01_raw_data'!R878)&gt;0,VALUE('01_raw_data'!R878),"Check"),"Check")</f>
        <v>41000</v>
      </c>
      <c r="T875" s="19">
        <f>IFERROR(IF(VALUE('01_raw_data'!S878)&gt;0, VALUE('01_raw_data'!S878), "Check"), "Check")</f>
        <v>2000</v>
      </c>
      <c r="U875">
        <f>IFERROR(VLOOKUP(UPPER(TRIM('01_raw_data'!T878)),'07_performance_master'!$A$5:$B$14,2,FALSE),"Check")</f>
        <v>3</v>
      </c>
      <c r="V875">
        <f>IFERROR(IF(VALUE('01_raw_data'!U878)&gt;0,VALUE('01_raw_data'!U878),"Check"),"Check")</f>
        <v>31</v>
      </c>
      <c r="W875">
        <f>IFERROR(IF(VALUE('01_raw_data'!V878)&gt;=0, VALUE('01_raw_data'!V878), "Check"), "Check")</f>
        <v>24</v>
      </c>
      <c r="X875">
        <f>IFERROR(IF(VALUE('01_raw_data'!W878)&gt;=0, VALUE('01_raw_data'!W878),"Check"), "Check")</f>
        <v>17</v>
      </c>
      <c r="Y875">
        <f>IFERROR(IF(AND(VALUE('01_raw_data'!X878)&gt;=0, VALUE('01_raw_data'!X878)&lt;=100), VALUE('01_raw_data'!X878), "Check"), "Check")</f>
        <v>70</v>
      </c>
      <c r="Z875" t="str">
        <f>IFERROR(IF(OR(UPPER(TRIM('01_raw_data'!Y878))="YES", UPPER(TRIM('01_raw_data'!Y878))="PROMOTED"),"Promoted", IF(OR(UPPER(TRIM('01_raw_data'!Y878))="NO",UPPER(TRIM('01_raw_data'!Y878))="NOT PROMOTED"), "Not Promoted", "Check")),"Check")</f>
        <v>Not Promoted</v>
      </c>
      <c r="AA875" t="str">
        <f>IFERROR(PROPER(TRIM('01_raw_data'!Z878)), "")</f>
        <v>Bachelor'S</v>
      </c>
      <c r="AB875" t="str">
        <f>IFERROR(PROPER(TRIM('01_raw_data'!AA878)),"")</f>
        <v>Employee Referral</v>
      </c>
      <c r="AC875" t="str">
        <f>IFERROR(IF(UPPER(TRIM('01_raw_data'!AB878))="HYBRID","Hybrid",IF(OR(UPPER(TRIM('01_raw_data'!AB878))="REMOTE",UPPER(TRIM('01_raw_data'!AB878))="WFH",UPPER(TRIM('01_raw_data'!AB878))="WORK FROM HOME"),"Remote",IF(OR(UPPER(TRIM('01_raw_data'!AB878))="ONSITE",UPPER(TRIM('01_raw_data'!AB878))="ON-SITE",UPPER(TRIM('01_raw_data'!AB878))="OFFICE"),"Office"))),"Check")</f>
        <v>Hybrid</v>
      </c>
      <c r="AD875" t="str">
        <f>IFERROR(VLOOKUP(UPPER(TRIM('01_raw_data'!AC878)),'09_cost_center'!$A$5:$E$19,1,FALSE), "Check")</f>
        <v>EU-CC202</v>
      </c>
      <c r="AE875" t="str">
        <f>IFERROR(IF(OR(UPPER(TRIM('01_raw_data'!AD878))="CONTRACT", UPPER(TRIM('01_raw_data'!AD878))="CONTRACTOR"), "Contract", IF(OR(PROPER(TRIM('01_raw_data'!AD878))="FTE", UPPER(TRIM('01_raw_data'!AD878))="FULL TIME", UPPER(TRIM('01_raw_data'!AD878))="FULL-TIME"), "Full Time", IF(OR(UPPER(TRIM('01_raw_data'!AD878))="INTERN", UPPER(TRIM('01_raw_data'!AD878))="INTERNSHIP"), "Intern", IF(OR(UPPER(TRIM('01_raw_data'!AD878))="PART TIME", UPPER(TRIM('01_raw_data'!AD878))="PART-TIME"), "Part Time")))), "Check")</f>
        <v>Contract</v>
      </c>
      <c r="AF875">
        <f>IFERROR(IF(AND(VALUE('01_raw_data'!AE878)&gt;=0,VALUE('01_raw_data'!AE878)&lt;=100), VALUE('01_raw_data'!AE878), "Check"), "Check")</f>
        <v>60.8</v>
      </c>
    </row>
    <row r="876" spans="1:32" x14ac:dyDescent="0.2">
      <c r="A876" t="str">
        <f>"E"&amp;TEXT(VALUE(SUBSTITUTE(UPPER(TRIM('01_raw_data'!A879)),"E","")),"0000")</f>
        <v>E0875</v>
      </c>
      <c r="B876" t="str">
        <f>IF('01_raw_data'!B879="", "", PROPER(TRIM('01_raw_data'!B879)))</f>
        <v>Alicja Walsh</v>
      </c>
      <c r="C876" t="str">
        <f>_xlfn.XLOOKUP(PROPER(TRIM('01_raw_data'!C879)),'03_lookups'!$A$4:$A$9,'03_lookups'!$B$4:$B$9,"Needs Review")</f>
        <v>Female</v>
      </c>
      <c r="D876">
        <f>VALUE('01_raw_data'!D879)</f>
        <v>49</v>
      </c>
      <c r="E876" s="17">
        <f>IF(OR('01_raw_data'!E879="", LOWER(TRIM('01_raw_data'!E879))="not available"), "Missing", '01_raw_data'!E879)</f>
        <v>27980</v>
      </c>
      <c r="F876" t="str">
        <f t="shared" si="13"/>
        <v>Valid</v>
      </c>
      <c r="G876" t="str">
        <f>_xlfn.XLOOKUP(UPPER(TRIM('01_raw_data'!F879)),'04_departments'!A879:A934,'04_departments'!C879:C934,"Needs Review")</f>
        <v>Needs Review</v>
      </c>
      <c r="H876" t="str">
        <f>_xlfn.XLOOKUP('01_clean_data'!G876, '04_departments'!$C$5:$C$60,'04_departments'!$D$5:$D$60,"Needs Review")</f>
        <v>Needs Review</v>
      </c>
      <c r="I876" t="str">
        <f>PROPER(TRIM('01_raw_data'!H879))</f>
        <v>Frontend Engineer</v>
      </c>
      <c r="J876" t="str">
        <f>IFERROR(UPPER('01_raw_data'!I879), "")</f>
        <v xml:space="preserve"> L3 </v>
      </c>
      <c r="K876" t="str">
        <f>IFERROR(UPPER('01_raw_data'!J879), "")</f>
        <v>M030</v>
      </c>
      <c r="L876" t="str">
        <f>IFERROR(VLOOKUP(K876,'05_manager_mapping'!$A$5:$B$64,2), "Missing")</f>
        <v>Sem Thomas</v>
      </c>
      <c r="M876" t="str">
        <f>IFERROR(_xlfn.XLOOKUP('01_raw_data'!L879,'06_location_master'!$B$5:$B$60,'06_location_master'!$C$5:$C$60), "Missing Location")</f>
        <v>London</v>
      </c>
      <c r="N876" t="str">
        <f>IFERROR(_xlfn.XLOOKUP(M876,'06_location_master'!$C$5:$C$60,'06_location_master'!$D$5:$D$60), "Missing Country")</f>
        <v>United Kingdom</v>
      </c>
      <c r="O876" t="str">
        <f>IFERROR(_xlfn.XLOOKUP(M876,'06_location_master'!$C$5:$C$60,'06_location_master'!$E$5:$E$60), "Missing State")</f>
        <v>England</v>
      </c>
      <c r="P876" s="17">
        <f>IFERROR(--'01_raw_data'!O879,"Missing Date")</f>
        <v>44122</v>
      </c>
      <c r="Q876" s="17" t="str">
        <f>IF(TRIM('01_raw_data'!P879)="","", IFERROR('01_raw_data'!P879, "check"))</f>
        <v/>
      </c>
      <c r="R876" t="str">
        <f>IFERROR(IF(OR(UPPER(TRIM('01_raw_data'!Q879))="A",UPPER(TRIM('01_raw_data'!Q879)="ACTVE"),UPPER(TRIM('01_raw_data'!Q879))="ACTIVE"), "Active", IF(OR(UPPER(TRIM('01_raw_data'!Q879)="INACTIVE"),UPPER(TRIM('01_raw_data'!Q879))="INACTVE"),"Inactive",IF(OR(UPPER(TRIM('01_raw_data'!Q879))="EXITED"), "Exited", IF(OR(UPPER(TRIM('01_raw_data'!Q879))="TERMINATED"), "Terminated", IF(OR(UPPER(TRIM('01_raw_data'!Q879))="LEFT"),"Left",IF(OR(UPPER(TRIM('01_raw_data'!Q879))="RESIGNED"),"Resigned")))))),"Check")</f>
        <v>Active</v>
      </c>
      <c r="S876" s="19">
        <f>IFERROR(IF(VALUE('01_raw_data'!R879)&gt;0,VALUE('01_raw_data'!R879),"Check"),"Check")</f>
        <v>79000</v>
      </c>
      <c r="T876" s="19">
        <f>IFERROR(IF(VALUE('01_raw_data'!S879)&gt;0, VALUE('01_raw_data'!S879), "Check"), "Check")</f>
        <v>7100</v>
      </c>
      <c r="U876">
        <f>IFERROR(VLOOKUP(UPPER(TRIM('01_raw_data'!T879)),'07_performance_master'!$A$5:$B$14,2,FALSE),"Check")</f>
        <v>4</v>
      </c>
      <c r="V876">
        <f>IFERROR(IF(VALUE('01_raw_data'!U879)&gt;0,VALUE('01_raw_data'!U879),"Check"),"Check")</f>
        <v>11</v>
      </c>
      <c r="W876">
        <f>IFERROR(IF(VALUE('01_raw_data'!V879)&gt;=0, VALUE('01_raw_data'!V879), "Check"), "Check")</f>
        <v>20</v>
      </c>
      <c r="X876">
        <f>IFERROR(IF(VALUE('01_raw_data'!W879)&gt;=0, VALUE('01_raw_data'!W879),"Check"), "Check")</f>
        <v>17</v>
      </c>
      <c r="Y876">
        <f>IFERROR(IF(AND(VALUE('01_raw_data'!X879)&gt;=0, VALUE('01_raw_data'!X879)&lt;=100), VALUE('01_raw_data'!X879), "Check"), "Check")</f>
        <v>70</v>
      </c>
      <c r="Z876" t="str">
        <f>IFERROR(IF(OR(UPPER(TRIM('01_raw_data'!Y879))="YES", UPPER(TRIM('01_raw_data'!Y879))="PROMOTED"),"Promoted", IF(OR(UPPER(TRIM('01_raw_data'!Y879))="NO",UPPER(TRIM('01_raw_data'!Y879))="NOT PROMOTED"), "Not Promoted", "Check")),"Check")</f>
        <v>Promoted</v>
      </c>
      <c r="AA876" t="str">
        <f>IFERROR(PROPER(TRIM('01_raw_data'!Z879)), "")</f>
        <v>Bachelor'S</v>
      </c>
      <c r="AB876" t="str">
        <f>IFERROR(PROPER(TRIM('01_raw_data'!AA879)),"")</f>
        <v>Linkedin</v>
      </c>
      <c r="AC876" t="str">
        <f>IFERROR(IF(UPPER(TRIM('01_raw_data'!AB879))="HYBRID","Hybrid",IF(OR(UPPER(TRIM('01_raw_data'!AB879))="REMOTE",UPPER(TRIM('01_raw_data'!AB879))="WFH",UPPER(TRIM('01_raw_data'!AB879))="WORK FROM HOME"),"Remote",IF(OR(UPPER(TRIM('01_raw_data'!AB879))="ONSITE",UPPER(TRIM('01_raw_data'!AB879))="ON-SITE",UPPER(TRIM('01_raw_data'!AB879))="OFFICE"),"Office"))),"Check")</f>
        <v>Office</v>
      </c>
      <c r="AD876" t="str">
        <f>IFERROR(VLOOKUP(UPPER(TRIM('01_raw_data'!AC879)),'09_cost_center'!$A$5:$E$19,1,FALSE), "Check")</f>
        <v>EU-CC101</v>
      </c>
      <c r="AE876" t="str">
        <f>IFERROR(IF(OR(UPPER(TRIM('01_raw_data'!AD879))="CONTRACT", UPPER(TRIM('01_raw_data'!AD879))="CONTRACTOR"), "Contract", IF(OR(PROPER(TRIM('01_raw_data'!AD879))="FTE", UPPER(TRIM('01_raw_data'!AD879))="FULL TIME", UPPER(TRIM('01_raw_data'!AD879))="FULL-TIME"), "Full Time", IF(OR(UPPER(TRIM('01_raw_data'!AD879))="INTERN", UPPER(TRIM('01_raw_data'!AD879))="INTERNSHIP"), "Intern", IF(OR(UPPER(TRIM('01_raw_data'!AD879))="PART TIME", UPPER(TRIM('01_raw_data'!AD879))="PART-TIME"), "Part Time")))), "Check")</f>
        <v>Contract</v>
      </c>
      <c r="AF876">
        <f>IFERROR(IF(AND(VALUE('01_raw_data'!AE879)&gt;=0,VALUE('01_raw_data'!AE879)&lt;=100), VALUE('01_raw_data'!AE879), "Check"), "Check")</f>
        <v>64.8</v>
      </c>
    </row>
    <row r="877" spans="1:32" x14ac:dyDescent="0.2">
      <c r="A877" t="str">
        <f>"E"&amp;TEXT(VALUE(SUBSTITUTE(UPPER(TRIM('01_raw_data'!A880)),"E","")),"0000")</f>
        <v>E0876</v>
      </c>
      <c r="B877" t="str">
        <f>IF('01_raw_data'!B880="", "", PROPER(TRIM('01_raw_data'!B880)))</f>
        <v>Adam Thomas</v>
      </c>
      <c r="C877" t="str">
        <f>_xlfn.XLOOKUP(PROPER(TRIM('01_raw_data'!C880)),'03_lookups'!$A$4:$A$9,'03_lookups'!$B$4:$B$9,"Needs Review")</f>
        <v>Male</v>
      </c>
      <c r="D877">
        <f>VALUE('01_raw_data'!D880)</f>
        <v>33</v>
      </c>
      <c r="E877" s="17">
        <f>IF(OR('01_raw_data'!E880="", LOWER(TRIM('01_raw_data'!E880))="not available"), "Missing", '01_raw_data'!E880)</f>
        <v>33923</v>
      </c>
      <c r="F877" t="str">
        <f t="shared" si="13"/>
        <v>Valid</v>
      </c>
      <c r="G877" t="str">
        <f>_xlfn.XLOOKUP(UPPER(TRIM('01_raw_data'!F880)),'04_departments'!A880:A935,'04_departments'!C880:C935,"Needs Review")</f>
        <v>Needs Review</v>
      </c>
      <c r="H877" t="str">
        <f>_xlfn.XLOOKUP('01_clean_data'!G877, '04_departments'!$C$5:$C$60,'04_departments'!$D$5:$D$60,"Needs Review")</f>
        <v>Needs Review</v>
      </c>
      <c r="I877" t="str">
        <f>PROPER(TRIM('01_raw_data'!H880))</f>
        <v>Strategy Analyst</v>
      </c>
      <c r="J877" t="str">
        <f>IFERROR(UPPER('01_raw_data'!I880), "")</f>
        <v>L6</v>
      </c>
      <c r="K877" t="str">
        <f>IFERROR(UPPER('01_raw_data'!J880), "")</f>
        <v>M015</v>
      </c>
      <c r="L877" t="str">
        <f>IFERROR(VLOOKUP(K877,'05_manager_mapping'!$A$5:$B$64,2), "Missing")</f>
        <v>Lea Ryan</v>
      </c>
      <c r="M877" t="str">
        <f>IFERROR(_xlfn.XLOOKUP('01_raw_data'!L880,'06_location_master'!$B$5:$B$60,'06_location_master'!$C$5:$C$60), "Missing Location")</f>
        <v>Missing Location</v>
      </c>
      <c r="N877" t="str">
        <f>IFERROR(_xlfn.XLOOKUP(M877,'06_location_master'!$C$5:$C$60,'06_location_master'!$D$5:$D$60), "Missing Country")</f>
        <v>Missing Country</v>
      </c>
      <c r="O877" t="str">
        <f>IFERROR(_xlfn.XLOOKUP(M877,'06_location_master'!$C$5:$C$60,'06_location_master'!$E$5:$E$60), "Missing State")</f>
        <v>Missing State</v>
      </c>
      <c r="P877" s="17">
        <f>IFERROR(--'01_raw_data'!O880,"Missing Date")</f>
        <v>45738</v>
      </c>
      <c r="Q877" s="17" t="str">
        <f>IF(TRIM('01_raw_data'!P880)="","", IFERROR('01_raw_data'!P880, "check"))</f>
        <v/>
      </c>
      <c r="R877" t="str">
        <f>IFERROR(IF(OR(UPPER(TRIM('01_raw_data'!Q880))="A",UPPER(TRIM('01_raw_data'!Q880)="ACTVE"),UPPER(TRIM('01_raw_data'!Q880))="ACTIVE"), "Active", IF(OR(UPPER(TRIM('01_raw_data'!Q880)="INACTIVE"),UPPER(TRIM('01_raw_data'!Q880))="INACTVE"),"Inactive",IF(OR(UPPER(TRIM('01_raw_data'!Q880))="EXITED"), "Exited", IF(OR(UPPER(TRIM('01_raw_data'!Q880))="TERMINATED"), "Terminated", IF(OR(UPPER(TRIM('01_raw_data'!Q880))="LEFT"),"Left",IF(OR(UPPER(TRIM('01_raw_data'!Q880))="RESIGNED"),"Resigned")))))),"Check")</f>
        <v>Active</v>
      </c>
      <c r="S877" s="19">
        <f>IFERROR(IF(VALUE('01_raw_data'!R880)&gt;0,VALUE('01_raw_data'!R880),"Check"),"Check")</f>
        <v>166000</v>
      </c>
      <c r="T877" s="19">
        <f>IFERROR(IF(VALUE('01_raw_data'!S880)&gt;0, VALUE('01_raw_data'!S880), "Check"), "Check")</f>
        <v>5000</v>
      </c>
      <c r="U877">
        <f>IFERROR(VLOOKUP(UPPER(TRIM('01_raw_data'!T880)),'07_performance_master'!$A$5:$B$14,2,FALSE),"Check")</f>
        <v>2</v>
      </c>
      <c r="V877">
        <f>IFERROR(IF(VALUE('01_raw_data'!U880)&gt;0,VALUE('01_raw_data'!U880),"Check"),"Check")</f>
        <v>21</v>
      </c>
      <c r="W877">
        <f>IFERROR(IF(VALUE('01_raw_data'!V880)&gt;=0, VALUE('01_raw_data'!V880), "Check"), "Check")</f>
        <v>15</v>
      </c>
      <c r="X877">
        <f>IFERROR(IF(VALUE('01_raw_data'!W880)&gt;=0, VALUE('01_raw_data'!W880),"Check"), "Check")</f>
        <v>21</v>
      </c>
      <c r="Y877">
        <f>IFERROR(IF(AND(VALUE('01_raw_data'!X880)&gt;=0, VALUE('01_raw_data'!X880)&lt;=100), VALUE('01_raw_data'!X880), "Check"), "Check")</f>
        <v>62</v>
      </c>
      <c r="Z877" t="str">
        <f>IFERROR(IF(OR(UPPER(TRIM('01_raw_data'!Y880))="YES", UPPER(TRIM('01_raw_data'!Y880))="PROMOTED"),"Promoted", IF(OR(UPPER(TRIM('01_raw_data'!Y880))="NO",UPPER(TRIM('01_raw_data'!Y880))="NOT PROMOTED"), "Not Promoted", "Check")),"Check")</f>
        <v>Not Promoted</v>
      </c>
      <c r="AA877" t="str">
        <f>IFERROR(PROPER(TRIM('01_raw_data'!Z880)), "")</f>
        <v>Master'S</v>
      </c>
      <c r="AB877" t="str">
        <f>IFERROR(PROPER(TRIM('01_raw_data'!AA880)),"")</f>
        <v>Linkedin</v>
      </c>
      <c r="AC877" t="str">
        <f>IFERROR(IF(UPPER(TRIM('01_raw_data'!AB880))="HYBRID","Hybrid",IF(OR(UPPER(TRIM('01_raw_data'!AB880))="REMOTE",UPPER(TRIM('01_raw_data'!AB880))="WFH",UPPER(TRIM('01_raw_data'!AB880))="WORK FROM HOME"),"Remote",IF(OR(UPPER(TRIM('01_raw_data'!AB880))="ONSITE",UPPER(TRIM('01_raw_data'!AB880))="ON-SITE",UPPER(TRIM('01_raw_data'!AB880))="OFFICE"),"Office"))),"Check")</f>
        <v>Remote</v>
      </c>
      <c r="AD877" t="str">
        <f>IFERROR(VLOOKUP(UPPER(TRIM('01_raw_data'!AC880)),'09_cost_center'!$A$5:$E$19,1,FALSE), "Check")</f>
        <v>EU-CC303</v>
      </c>
      <c r="AE877" t="str">
        <f>IFERROR(IF(OR(UPPER(TRIM('01_raw_data'!AD880))="CONTRACT", UPPER(TRIM('01_raw_data'!AD880))="CONTRACTOR"), "Contract", IF(OR(PROPER(TRIM('01_raw_data'!AD880))="FTE", UPPER(TRIM('01_raw_data'!AD880))="FULL TIME", UPPER(TRIM('01_raw_data'!AD880))="FULL-TIME"), "Full Time", IF(OR(UPPER(TRIM('01_raw_data'!AD880))="INTERN", UPPER(TRIM('01_raw_data'!AD880))="INTERNSHIP"), "Intern", IF(OR(UPPER(TRIM('01_raw_data'!AD880))="PART TIME", UPPER(TRIM('01_raw_data'!AD880))="PART-TIME"), "Part Time")))), "Check")</f>
        <v>Full Time</v>
      </c>
      <c r="AF877">
        <f>IFERROR(IF(AND(VALUE('01_raw_data'!AE880)&gt;=0,VALUE('01_raw_data'!AE880)&lt;=100), VALUE('01_raw_data'!AE880), "Check"), "Check")</f>
        <v>45</v>
      </c>
    </row>
    <row r="878" spans="1:32" x14ac:dyDescent="0.2">
      <c r="A878" t="str">
        <f>"E"&amp;TEXT(VALUE(SUBSTITUTE(UPPER(TRIM('01_raw_data'!A881)),"E","")),"0000")</f>
        <v>E0877</v>
      </c>
      <c r="B878" t="str">
        <f>IF('01_raw_data'!B881="", "", PROPER(TRIM('01_raw_data'!B881)))</f>
        <v>Lukas Russo</v>
      </c>
      <c r="C878" t="str">
        <f>_xlfn.XLOOKUP(PROPER(TRIM('01_raw_data'!C881)),'03_lookups'!$A$4:$A$9,'03_lookups'!$B$4:$B$9,"Needs Review")</f>
        <v>Female</v>
      </c>
      <c r="D878">
        <f>VALUE('01_raw_data'!D881)</f>
        <v>50</v>
      </c>
      <c r="E878" s="17">
        <f>IF(OR('01_raw_data'!E881="", LOWER(TRIM('01_raw_data'!E881))="not available"), "Missing", '01_raw_data'!E881)</f>
        <v>27905</v>
      </c>
      <c r="F878" t="str">
        <f t="shared" si="13"/>
        <v>Valid</v>
      </c>
      <c r="G878" t="str">
        <f>_xlfn.XLOOKUP(UPPER(TRIM('01_raw_data'!F881)),'04_departments'!A881:A936,'04_departments'!C881:C936,"Needs Review")</f>
        <v>Needs Review</v>
      </c>
      <c r="H878" t="str">
        <f>_xlfn.XLOOKUP('01_clean_data'!G878, '04_departments'!$C$5:$C$60,'04_departments'!$D$5:$D$60,"Needs Review")</f>
        <v>Needs Review</v>
      </c>
      <c r="I878" t="str">
        <f>PROPER(TRIM('01_raw_data'!H881))</f>
        <v>Compliance Analyst</v>
      </c>
      <c r="J878" t="str">
        <f>IFERROR(UPPER('01_raw_data'!I881), "")</f>
        <v>L4</v>
      </c>
      <c r="K878" t="str">
        <f>IFERROR(UPPER('01_raw_data'!J881), "")</f>
        <v>M025</v>
      </c>
      <c r="L878" t="str">
        <f>IFERROR(VLOOKUP(K878,'05_manager_mapping'!$A$5:$B$64,2), "Missing")</f>
        <v>Elias De Jong</v>
      </c>
      <c r="M878" t="str">
        <f>IFERROR(_xlfn.XLOOKUP('01_raw_data'!L881,'06_location_master'!$B$5:$B$60,'06_location_master'!$C$5:$C$60), "Missing Location")</f>
        <v>Madrid</v>
      </c>
      <c r="N878" t="str">
        <f>IFERROR(_xlfn.XLOOKUP(M878,'06_location_master'!$C$5:$C$60,'06_location_master'!$D$5:$D$60), "Missing Country")</f>
        <v>Spain</v>
      </c>
      <c r="O878" t="str">
        <f>IFERROR(_xlfn.XLOOKUP(M878,'06_location_master'!$C$5:$C$60,'06_location_master'!$E$5:$E$60), "Missing State")</f>
        <v>Community of Madrid</v>
      </c>
      <c r="P878" s="17" t="str">
        <f>IFERROR(--'01_raw_data'!O881,"Missing Date")</f>
        <v>Missing Date</v>
      </c>
      <c r="Q878" s="17" t="str">
        <f>IF(TRIM('01_raw_data'!P881)="","", IFERROR('01_raw_data'!P881, "check"))</f>
        <v/>
      </c>
      <c r="R878" t="str">
        <f>IFERROR(IF(OR(UPPER(TRIM('01_raw_data'!Q881))="A",UPPER(TRIM('01_raw_data'!Q881)="ACTVE"),UPPER(TRIM('01_raw_data'!Q881))="ACTIVE"), "Active", IF(OR(UPPER(TRIM('01_raw_data'!Q881)="INACTIVE"),UPPER(TRIM('01_raw_data'!Q881))="INACTVE"),"Inactive",IF(OR(UPPER(TRIM('01_raw_data'!Q881))="EXITED"), "Exited", IF(OR(UPPER(TRIM('01_raw_data'!Q881))="TERMINATED"), "Terminated", IF(OR(UPPER(TRIM('01_raw_data'!Q881))="LEFT"),"Left",IF(OR(UPPER(TRIM('01_raw_data'!Q881))="RESIGNED"),"Resigned")))))),"Check")</f>
        <v>Active</v>
      </c>
      <c r="S878" s="19">
        <f>IFERROR(IF(VALUE('01_raw_data'!R881)&gt;0,VALUE('01_raw_data'!R881),"Check"),"Check")</f>
        <v>85000</v>
      </c>
      <c r="T878" s="19">
        <f>IFERROR(IF(VALUE('01_raw_data'!S881)&gt;0, VALUE('01_raw_data'!S881), "Check"), "Check")</f>
        <v>4200</v>
      </c>
      <c r="U878">
        <f>IFERROR(VLOOKUP(UPPER(TRIM('01_raw_data'!T881)),'07_performance_master'!$A$5:$B$14,2,FALSE),"Check")</f>
        <v>3</v>
      </c>
      <c r="V878">
        <f>IFERROR(IF(VALUE('01_raw_data'!U881)&gt;0,VALUE('01_raw_data'!U881),"Check"),"Check")</f>
        <v>3</v>
      </c>
      <c r="W878">
        <f>IFERROR(IF(VALUE('01_raw_data'!V881)&gt;=0, VALUE('01_raw_data'!V881), "Check"), "Check")</f>
        <v>8</v>
      </c>
      <c r="X878">
        <f>IFERROR(IF(VALUE('01_raw_data'!W881)&gt;=0, VALUE('01_raw_data'!W881),"Check"), "Check")</f>
        <v>18</v>
      </c>
      <c r="Y878">
        <f>IFERROR(IF(AND(VALUE('01_raw_data'!X881)&gt;=0, VALUE('01_raw_data'!X881)&lt;=100), VALUE('01_raw_data'!X881), "Check"), "Check")</f>
        <v>53</v>
      </c>
      <c r="Z878" t="str">
        <f>IFERROR(IF(OR(UPPER(TRIM('01_raw_data'!Y881))="YES", UPPER(TRIM('01_raw_data'!Y881))="PROMOTED"),"Promoted", IF(OR(UPPER(TRIM('01_raw_data'!Y881))="NO",UPPER(TRIM('01_raw_data'!Y881))="NOT PROMOTED"), "Not Promoted", "Check")),"Check")</f>
        <v>Not Promoted</v>
      </c>
      <c r="AA878" t="str">
        <f>IFERROR(PROPER(TRIM('01_raw_data'!Z881)), "")</f>
        <v>Bachelor'S</v>
      </c>
      <c r="AB878" t="str">
        <f>IFERROR(PROPER(TRIM('01_raw_data'!AA881)),"")</f>
        <v>European Job Board</v>
      </c>
      <c r="AC878" t="str">
        <f>IFERROR(IF(UPPER(TRIM('01_raw_data'!AB881))="HYBRID","Hybrid",IF(OR(UPPER(TRIM('01_raw_data'!AB881))="REMOTE",UPPER(TRIM('01_raw_data'!AB881))="WFH",UPPER(TRIM('01_raw_data'!AB881))="WORK FROM HOME"),"Remote",IF(OR(UPPER(TRIM('01_raw_data'!AB881))="ONSITE",UPPER(TRIM('01_raw_data'!AB881))="ON-SITE",UPPER(TRIM('01_raw_data'!AB881))="OFFICE"),"Office"))),"Check")</f>
        <v>Hybrid</v>
      </c>
      <c r="AD878" t="str">
        <f>IFERROR(VLOOKUP(UPPER(TRIM('01_raw_data'!AC881)),'09_cost_center'!$A$5:$E$19,1,FALSE), "Check")</f>
        <v>EU-CC502</v>
      </c>
      <c r="AE878" t="str">
        <f>IFERROR(IF(OR(UPPER(TRIM('01_raw_data'!AD881))="CONTRACT", UPPER(TRIM('01_raw_data'!AD881))="CONTRACTOR"), "Contract", IF(OR(PROPER(TRIM('01_raw_data'!AD881))="FTE", UPPER(TRIM('01_raw_data'!AD881))="FULL TIME", UPPER(TRIM('01_raw_data'!AD881))="FULL-TIME"), "Full Time", IF(OR(UPPER(TRIM('01_raw_data'!AD881))="INTERN", UPPER(TRIM('01_raw_data'!AD881))="INTERNSHIP"), "Intern", IF(OR(UPPER(TRIM('01_raw_data'!AD881))="PART TIME", UPPER(TRIM('01_raw_data'!AD881))="PART-TIME"), "Part Time")))), "Check")</f>
        <v>Full Time</v>
      </c>
      <c r="AF878">
        <f>IFERROR(IF(AND(VALUE('01_raw_data'!AE881)&gt;=0,VALUE('01_raw_data'!AE881)&lt;=100), VALUE('01_raw_data'!AE881), "Check"), "Check")</f>
        <v>47.3</v>
      </c>
    </row>
    <row r="879" spans="1:32" x14ac:dyDescent="0.2">
      <c r="A879" t="str">
        <f>"E"&amp;TEXT(VALUE(SUBSTITUTE(UPPER(TRIM('01_raw_data'!A882)),"E","")),"0000")</f>
        <v>E0878</v>
      </c>
      <c r="B879" t="str">
        <f>IF('01_raw_data'!B882="", "", PROPER(TRIM('01_raw_data'!B882)))</f>
        <v>Viktor Smith</v>
      </c>
      <c r="C879" t="str">
        <f>_xlfn.XLOOKUP(PROPER(TRIM('01_raw_data'!C882)),'03_lookups'!$A$4:$A$9,'03_lookups'!$B$4:$B$9,"Needs Review")</f>
        <v>Female</v>
      </c>
      <c r="D879">
        <f>VALUE('01_raw_data'!D882)</f>
        <v>58</v>
      </c>
      <c r="E879" s="17">
        <f>IF(OR('01_raw_data'!E882="", LOWER(TRIM('01_raw_data'!E882))="not available"), "Missing", '01_raw_data'!E882)</f>
        <v>24987</v>
      </c>
      <c r="F879" t="str">
        <f t="shared" si="13"/>
        <v>Valid</v>
      </c>
      <c r="G879" t="str">
        <f>_xlfn.XLOOKUP(UPPER(TRIM('01_raw_data'!F882)),'04_departments'!A882:A937,'04_departments'!C882:C937,"Needs Review")</f>
        <v>Needs Review</v>
      </c>
      <c r="H879" t="str">
        <f>_xlfn.XLOOKUP('01_clean_data'!G879, '04_departments'!$C$5:$C$60,'04_departments'!$D$5:$D$60,"Needs Review")</f>
        <v>Needs Review</v>
      </c>
      <c r="I879" t="str">
        <f>PROPER(TRIM('01_raw_data'!H882))</f>
        <v>It Manager</v>
      </c>
      <c r="J879" t="str">
        <f>IFERROR(UPPER('01_raw_data'!I882), "")</f>
        <v>L4</v>
      </c>
      <c r="K879" t="str">
        <f>IFERROR(UPPER('01_raw_data'!J882), "")</f>
        <v>M035</v>
      </c>
      <c r="L879" t="str">
        <f>IFERROR(VLOOKUP(K879,'05_manager_mapping'!$A$5:$B$64,2), "Missing")</f>
        <v>Alessandro O'Brien</v>
      </c>
      <c r="M879" t="str">
        <f>IFERROR(_xlfn.XLOOKUP('01_raw_data'!L882,'06_location_master'!$B$5:$B$60,'06_location_master'!$C$5:$C$60), "Missing Location")</f>
        <v>London</v>
      </c>
      <c r="N879" t="str">
        <f>IFERROR(_xlfn.XLOOKUP(M879,'06_location_master'!$C$5:$C$60,'06_location_master'!$D$5:$D$60), "Missing Country")</f>
        <v>United Kingdom</v>
      </c>
      <c r="O879" t="str">
        <f>IFERROR(_xlfn.XLOOKUP(M879,'06_location_master'!$C$5:$C$60,'06_location_master'!$E$5:$E$60), "Missing State")</f>
        <v>England</v>
      </c>
      <c r="P879" s="17">
        <f>IFERROR(--'01_raw_data'!O882,"Missing Date")</f>
        <v>45954</v>
      </c>
      <c r="Q879" s="17" t="str">
        <f>IF(TRIM('01_raw_data'!P882)="","", IFERROR('01_raw_data'!P882, "check"))</f>
        <v/>
      </c>
      <c r="R879" t="str">
        <f>IFERROR(IF(OR(UPPER(TRIM('01_raw_data'!Q882))="A",UPPER(TRIM('01_raw_data'!Q882)="ACTVE"),UPPER(TRIM('01_raw_data'!Q882))="ACTIVE"), "Active", IF(OR(UPPER(TRIM('01_raw_data'!Q882)="INACTIVE"),UPPER(TRIM('01_raw_data'!Q882))="INACTVE"),"Inactive",IF(OR(UPPER(TRIM('01_raw_data'!Q882))="EXITED"), "Exited", IF(OR(UPPER(TRIM('01_raw_data'!Q882))="TERMINATED"), "Terminated", IF(OR(UPPER(TRIM('01_raw_data'!Q882))="LEFT"),"Left",IF(OR(UPPER(TRIM('01_raw_data'!Q882))="RESIGNED"),"Resigned")))))),"Check")</f>
        <v>Active</v>
      </c>
      <c r="S879" s="19">
        <f>IFERROR(IF(VALUE('01_raw_data'!R882)&gt;0,VALUE('01_raw_data'!R882),"Check"),"Check")</f>
        <v>132000</v>
      </c>
      <c r="T879" s="19">
        <f>IFERROR(IF(VALUE('01_raw_data'!S882)&gt;0, VALUE('01_raw_data'!S882), "Check"), "Check")</f>
        <v>6600</v>
      </c>
      <c r="U879">
        <f>IFERROR(VLOOKUP(UPPER(TRIM('01_raw_data'!T882)),'07_performance_master'!$A$5:$B$14,2,FALSE),"Check")</f>
        <v>3</v>
      </c>
      <c r="V879">
        <f>IFERROR(IF(VALUE('01_raw_data'!U882)&gt;0,VALUE('01_raw_data'!U882),"Check"),"Check")</f>
        <v>21</v>
      </c>
      <c r="W879">
        <f>IFERROR(IF(VALUE('01_raw_data'!V882)&gt;=0, VALUE('01_raw_data'!V882), "Check"), "Check")</f>
        <v>10</v>
      </c>
      <c r="X879">
        <f>IFERROR(IF(VALUE('01_raw_data'!W882)&gt;=0, VALUE('01_raw_data'!W882),"Check"), "Check")</f>
        <v>8</v>
      </c>
      <c r="Y879">
        <f>IFERROR(IF(AND(VALUE('01_raw_data'!X882)&gt;=0, VALUE('01_raw_data'!X882)&lt;=100), VALUE('01_raw_data'!X882), "Check"), "Check")</f>
        <v>60</v>
      </c>
      <c r="Z879" t="str">
        <f>IFERROR(IF(OR(UPPER(TRIM('01_raw_data'!Y882))="YES", UPPER(TRIM('01_raw_data'!Y882))="PROMOTED"),"Promoted", IF(OR(UPPER(TRIM('01_raw_data'!Y882))="NO",UPPER(TRIM('01_raw_data'!Y882))="NOT PROMOTED"), "Not Promoted", "Check")),"Check")</f>
        <v>Not Promoted</v>
      </c>
      <c r="AA879" t="str">
        <f>IFERROR(PROPER(TRIM('01_raw_data'!Z882)), "")</f>
        <v>Master'S</v>
      </c>
      <c r="AB879" t="str">
        <f>IFERROR(PROPER(TRIM('01_raw_data'!AA882)),"")</f>
        <v>European Job Board</v>
      </c>
      <c r="AC879" t="str">
        <f>IFERROR(IF(UPPER(TRIM('01_raw_data'!AB882))="HYBRID","Hybrid",IF(OR(UPPER(TRIM('01_raw_data'!AB882))="REMOTE",UPPER(TRIM('01_raw_data'!AB882))="WFH",UPPER(TRIM('01_raw_data'!AB882))="WORK FROM HOME"),"Remote",IF(OR(UPPER(TRIM('01_raw_data'!AB882))="ONSITE",UPPER(TRIM('01_raw_data'!AB882))="ON-SITE",UPPER(TRIM('01_raw_data'!AB882))="OFFICE"),"Office"))),"Check")</f>
        <v>Office</v>
      </c>
      <c r="AD879" t="str">
        <f>IFERROR(VLOOKUP(UPPER(TRIM('01_raw_data'!AC882)),'09_cost_center'!$A$5:$E$19,1,FALSE), "Check")</f>
        <v>EU-CC104</v>
      </c>
      <c r="AE879" t="str">
        <f>IFERROR(IF(OR(UPPER(TRIM('01_raw_data'!AD882))="CONTRACT", UPPER(TRIM('01_raw_data'!AD882))="CONTRACTOR"), "Contract", IF(OR(PROPER(TRIM('01_raw_data'!AD882))="FTE", UPPER(TRIM('01_raw_data'!AD882))="FULL TIME", UPPER(TRIM('01_raw_data'!AD882))="FULL-TIME"), "Full Time", IF(OR(UPPER(TRIM('01_raw_data'!AD882))="INTERN", UPPER(TRIM('01_raw_data'!AD882))="INTERNSHIP"), "Intern", IF(OR(UPPER(TRIM('01_raw_data'!AD882))="PART TIME", UPPER(TRIM('01_raw_data'!AD882))="PART-TIME"), "Part Time")))), "Check")</f>
        <v>Contract</v>
      </c>
      <c r="AF879">
        <f>IFERROR(IF(AND(VALUE('01_raw_data'!AE882)&gt;=0,VALUE('01_raw_data'!AE882)&lt;=100), VALUE('01_raw_data'!AE882), "Check"), "Check")</f>
        <v>59.2</v>
      </c>
    </row>
    <row r="880" spans="1:32" x14ac:dyDescent="0.2">
      <c r="A880" t="str">
        <f>"E"&amp;TEXT(VALUE(SUBSTITUTE(UPPER(TRIM('01_raw_data'!A883)),"E","")),"0000")</f>
        <v>E0879</v>
      </c>
      <c r="B880" t="str">
        <f>IF('01_raw_data'!B883="", "", PROPER(TRIM('01_raw_data'!B883)))</f>
        <v>Lucas Nilsson</v>
      </c>
      <c r="C880" t="str">
        <f>_xlfn.XLOOKUP(PROPER(TRIM('01_raw_data'!C883)),'03_lookups'!$A$4:$A$9,'03_lookups'!$B$4:$B$9,"Needs Review")</f>
        <v>Male</v>
      </c>
      <c r="D880">
        <f>VALUE('01_raw_data'!D883)</f>
        <v>46</v>
      </c>
      <c r="E880" s="17">
        <f>IF(OR('01_raw_data'!E883="", LOWER(TRIM('01_raw_data'!E883))="not available"), "Missing", '01_raw_data'!E883)</f>
        <v>29273</v>
      </c>
      <c r="F880" t="str">
        <f t="shared" si="13"/>
        <v>Valid</v>
      </c>
      <c r="G880" t="str">
        <f>_xlfn.XLOOKUP(UPPER(TRIM('01_raw_data'!F883)),'04_departments'!A883:A938,'04_departments'!C883:C938,"Needs Review")</f>
        <v>Needs Review</v>
      </c>
      <c r="H880" t="str">
        <f>_xlfn.XLOOKUP('01_clean_data'!G880, '04_departments'!$C$5:$C$60,'04_departments'!$D$5:$D$60,"Needs Review")</f>
        <v>Needs Review</v>
      </c>
      <c r="I880" t="str">
        <f>PROPER(TRIM('01_raw_data'!H883))</f>
        <v>Regional Sales Manager</v>
      </c>
      <c r="J880" t="str">
        <f>IFERROR(UPPER('01_raw_data'!I883), "")</f>
        <v>L1</v>
      </c>
      <c r="K880" t="str">
        <f>IFERROR(UPPER('01_raw_data'!J883), "")</f>
        <v>M026</v>
      </c>
      <c r="L880" t="str">
        <f>IFERROR(VLOOKUP(K880,'05_manager_mapping'!$A$5:$B$64,2), "Missing")</f>
        <v>Sergio Rodrigues</v>
      </c>
      <c r="M880" t="str">
        <f>IFERROR(_xlfn.XLOOKUP('01_raw_data'!L883,'06_location_master'!$B$5:$B$60,'06_location_master'!$C$5:$C$60), "Missing Location")</f>
        <v>London</v>
      </c>
      <c r="N880" t="str">
        <f>IFERROR(_xlfn.XLOOKUP(M880,'06_location_master'!$C$5:$C$60,'06_location_master'!$D$5:$D$60), "Missing Country")</f>
        <v>United Kingdom</v>
      </c>
      <c r="O880" t="str">
        <f>IFERROR(_xlfn.XLOOKUP(M880,'06_location_master'!$C$5:$C$60,'06_location_master'!$E$5:$E$60), "Missing State")</f>
        <v>England</v>
      </c>
      <c r="P880" s="17">
        <f>IFERROR(--'01_raw_data'!O883,"Missing Date")</f>
        <v>45640</v>
      </c>
      <c r="Q880" s="17" t="str">
        <f>IF(TRIM('01_raw_data'!P883)="","", IFERROR('01_raw_data'!P883, "check"))</f>
        <v/>
      </c>
      <c r="R880" t="str">
        <f>IFERROR(IF(OR(UPPER(TRIM('01_raw_data'!Q883))="A",UPPER(TRIM('01_raw_data'!Q883)="ACTVE"),UPPER(TRIM('01_raw_data'!Q883))="ACTIVE"), "Active", IF(OR(UPPER(TRIM('01_raw_data'!Q883)="INACTIVE"),UPPER(TRIM('01_raw_data'!Q883))="INACTVE"),"Inactive",IF(OR(UPPER(TRIM('01_raw_data'!Q883))="EXITED"), "Exited", IF(OR(UPPER(TRIM('01_raw_data'!Q883))="TERMINATED"), "Terminated", IF(OR(UPPER(TRIM('01_raw_data'!Q883))="LEFT"),"Left",IF(OR(UPPER(TRIM('01_raw_data'!Q883))="RESIGNED"),"Resigned")))))),"Check")</f>
        <v>Active</v>
      </c>
      <c r="S880" s="19">
        <f>IFERROR(IF(VALUE('01_raw_data'!R883)&gt;0,VALUE('01_raw_data'!R883),"Check"),"Check")</f>
        <v>46000</v>
      </c>
      <c r="T880" s="19">
        <f>IFERROR(IF(VALUE('01_raw_data'!S883)&gt;0, VALUE('01_raw_data'!S883), "Check"), "Check")</f>
        <v>4100</v>
      </c>
      <c r="U880">
        <f>IFERROR(VLOOKUP(UPPER(TRIM('01_raw_data'!T883)),'07_performance_master'!$A$5:$B$14,2,FALSE),"Check")</f>
        <v>4</v>
      </c>
      <c r="V880">
        <f>IFERROR(IF(VALUE('01_raw_data'!U883)&gt;0,VALUE('01_raw_data'!U883),"Check"),"Check")</f>
        <v>17</v>
      </c>
      <c r="W880">
        <f>IFERROR(IF(VALUE('01_raw_data'!V883)&gt;=0, VALUE('01_raw_data'!V883), "Check"), "Check")</f>
        <v>16</v>
      </c>
      <c r="X880">
        <f>IFERROR(IF(VALUE('01_raw_data'!W883)&gt;=0, VALUE('01_raw_data'!W883),"Check"), "Check")</f>
        <v>6</v>
      </c>
      <c r="Y880">
        <f>IFERROR(IF(AND(VALUE('01_raw_data'!X883)&gt;=0, VALUE('01_raw_data'!X883)&lt;=100), VALUE('01_raw_data'!X883), "Check"), "Check")</f>
        <v>62</v>
      </c>
      <c r="Z880" t="str">
        <f>IFERROR(IF(OR(UPPER(TRIM('01_raw_data'!Y883))="YES", UPPER(TRIM('01_raw_data'!Y883))="PROMOTED"),"Promoted", IF(OR(UPPER(TRIM('01_raw_data'!Y883))="NO",UPPER(TRIM('01_raw_data'!Y883))="NOT PROMOTED"), "Not Promoted", "Check")),"Check")</f>
        <v>Promoted</v>
      </c>
      <c r="AA880" t="str">
        <f>IFERROR(PROPER(TRIM('01_raw_data'!Z883)), "")</f>
        <v>Bachelor'S</v>
      </c>
      <c r="AB880" t="str">
        <f>IFERROR(PROPER(TRIM('01_raw_data'!AA883)),"")</f>
        <v>Agency</v>
      </c>
      <c r="AC880" t="str">
        <f>IFERROR(IF(UPPER(TRIM('01_raw_data'!AB883))="HYBRID","Hybrid",IF(OR(UPPER(TRIM('01_raw_data'!AB883))="REMOTE",UPPER(TRIM('01_raw_data'!AB883))="WFH",UPPER(TRIM('01_raw_data'!AB883))="WORK FROM HOME"),"Remote",IF(OR(UPPER(TRIM('01_raw_data'!AB883))="ONSITE",UPPER(TRIM('01_raw_data'!AB883))="ON-SITE",UPPER(TRIM('01_raw_data'!AB883))="OFFICE"),"Office"))),"Check")</f>
        <v>Office</v>
      </c>
      <c r="AD880" t="str">
        <f>IFERROR(VLOOKUP(UPPER(TRIM('01_raw_data'!AC883)),'09_cost_center'!$A$5:$E$19,1,FALSE), "Check")</f>
        <v>EU-CC201</v>
      </c>
      <c r="AE880" t="str">
        <f>IFERROR(IF(OR(UPPER(TRIM('01_raw_data'!AD883))="CONTRACT", UPPER(TRIM('01_raw_data'!AD883))="CONTRACTOR"), "Contract", IF(OR(PROPER(TRIM('01_raw_data'!AD883))="FTE", UPPER(TRIM('01_raw_data'!AD883))="FULL TIME", UPPER(TRIM('01_raw_data'!AD883))="FULL-TIME"), "Full Time", IF(OR(UPPER(TRIM('01_raw_data'!AD883))="INTERN", UPPER(TRIM('01_raw_data'!AD883))="INTERNSHIP"), "Intern", IF(OR(UPPER(TRIM('01_raw_data'!AD883))="PART TIME", UPPER(TRIM('01_raw_data'!AD883))="PART-TIME"), "Part Time")))), "Check")</f>
        <v>Full Time</v>
      </c>
      <c r="AF880">
        <f>IFERROR(IF(AND(VALUE('01_raw_data'!AE883)&gt;=0,VALUE('01_raw_data'!AE883)&lt;=100), VALUE('01_raw_data'!AE883), "Check"), "Check")</f>
        <v>69</v>
      </c>
    </row>
    <row r="881" spans="1:32" x14ac:dyDescent="0.2">
      <c r="A881" t="str">
        <f>"E"&amp;TEXT(VALUE(SUBSTITUTE(UPPER(TRIM('01_raw_data'!A884)),"E","")),"0000")</f>
        <v>E0880</v>
      </c>
      <c r="B881" t="str">
        <f>IF('01_raw_data'!B884="", "", PROPER(TRIM('01_raw_data'!B884)))</f>
        <v>Miguel Gomez</v>
      </c>
      <c r="C881" t="str">
        <f>_xlfn.XLOOKUP(PROPER(TRIM('01_raw_data'!C884)),'03_lookups'!$A$4:$A$9,'03_lookups'!$B$4:$B$9,"Needs Review")</f>
        <v>Male</v>
      </c>
      <c r="D881">
        <f>VALUE('01_raw_data'!D884)</f>
        <v>22</v>
      </c>
      <c r="E881" s="17">
        <f>IF(OR('01_raw_data'!E884="", LOWER(TRIM('01_raw_data'!E884))="not available"), "Missing", '01_raw_data'!E884)</f>
        <v>37938</v>
      </c>
      <c r="F881" t="str">
        <f t="shared" si="13"/>
        <v>Valid</v>
      </c>
      <c r="G881" t="str">
        <f>_xlfn.XLOOKUP(UPPER(TRIM('01_raw_data'!F884)),'04_departments'!A884:A939,'04_departments'!C884:C939,"Needs Review")</f>
        <v>Needs Review</v>
      </c>
      <c r="H881" t="str">
        <f>_xlfn.XLOOKUP('01_clean_data'!G881, '04_departments'!$C$5:$C$60,'04_departments'!$D$5:$D$60,"Needs Review")</f>
        <v>Needs Review</v>
      </c>
      <c r="I881" t="str">
        <f>PROPER(TRIM('01_raw_data'!H884))</f>
        <v>Workplace Technology Specialist</v>
      </c>
      <c r="J881" t="str">
        <f>IFERROR(UPPER('01_raw_data'!I884), "")</f>
        <v>L7</v>
      </c>
      <c r="K881" t="str">
        <f>IFERROR(UPPER('01_raw_data'!J884), "")</f>
        <v>M009</v>
      </c>
      <c r="L881" t="str">
        <f>IFERROR(VLOOKUP(K881,'05_manager_mapping'!$A$5:$B$64,2), "Missing")</f>
        <v>Maja Nilsson</v>
      </c>
      <c r="M881" t="str">
        <f>IFERROR(_xlfn.XLOOKUP('01_raw_data'!L884,'06_location_master'!$B$5:$B$60,'06_location_master'!$C$5:$C$60), "Missing Location")</f>
        <v>Dublin</v>
      </c>
      <c r="N881" t="str">
        <f>IFERROR(_xlfn.XLOOKUP(M881,'06_location_master'!$C$5:$C$60,'06_location_master'!$D$5:$D$60), "Missing Country")</f>
        <v>Ireland</v>
      </c>
      <c r="O881" t="str">
        <f>IFERROR(_xlfn.XLOOKUP(M881,'06_location_master'!$C$5:$C$60,'06_location_master'!$E$5:$E$60), "Missing State")</f>
        <v>Leinster</v>
      </c>
      <c r="P881" s="17">
        <f>IFERROR(--'01_raw_data'!O884,"Missing Date")</f>
        <v>44888</v>
      </c>
      <c r="Q881" s="17" t="str">
        <f>IF(TRIM('01_raw_data'!P884)="","", IFERROR('01_raw_data'!P884, "check"))</f>
        <v/>
      </c>
      <c r="R881" t="str">
        <f>IFERROR(IF(OR(UPPER(TRIM('01_raw_data'!Q884))="A",UPPER(TRIM('01_raw_data'!Q884)="ACTVE"),UPPER(TRIM('01_raw_data'!Q884))="ACTIVE"), "Active", IF(OR(UPPER(TRIM('01_raw_data'!Q884)="INACTIVE"),UPPER(TRIM('01_raw_data'!Q884))="INACTVE"),"Inactive",IF(OR(UPPER(TRIM('01_raw_data'!Q884))="EXITED"), "Exited", IF(OR(UPPER(TRIM('01_raw_data'!Q884))="TERMINATED"), "Terminated", IF(OR(UPPER(TRIM('01_raw_data'!Q884))="LEFT"),"Left",IF(OR(UPPER(TRIM('01_raw_data'!Q884))="RESIGNED"),"Resigned")))))),"Check")</f>
        <v>Active</v>
      </c>
      <c r="S881" s="19">
        <f>IFERROR(IF(VALUE('01_raw_data'!R884)&gt;0,VALUE('01_raw_data'!R884),"Check"),"Check")</f>
        <v>257000</v>
      </c>
      <c r="T881" s="19">
        <f>IFERROR(IF(VALUE('01_raw_data'!S884)&gt;0, VALUE('01_raw_data'!S884), "Check"), "Check")</f>
        <v>25700</v>
      </c>
      <c r="U881">
        <f>IFERROR(VLOOKUP(UPPER(TRIM('01_raw_data'!T884)),'07_performance_master'!$A$5:$B$14,2,FALSE),"Check")</f>
        <v>4</v>
      </c>
      <c r="V881">
        <f>IFERROR(IF(VALUE('01_raw_data'!U884)&gt;0,VALUE('01_raw_data'!U884),"Check"),"Check")</f>
        <v>25</v>
      </c>
      <c r="W881">
        <f>IFERROR(IF(VALUE('01_raw_data'!V884)&gt;=0, VALUE('01_raw_data'!V884), "Check"), "Check")</f>
        <v>16</v>
      </c>
      <c r="X881">
        <f>IFERROR(IF(VALUE('01_raw_data'!W884)&gt;=0, VALUE('01_raw_data'!W884),"Check"), "Check")</f>
        <v>13</v>
      </c>
      <c r="Y881">
        <f>IFERROR(IF(AND(VALUE('01_raw_data'!X884)&gt;=0, VALUE('01_raw_data'!X884)&lt;=100), VALUE('01_raw_data'!X884), "Check"), "Check")</f>
        <v>74</v>
      </c>
      <c r="Z881" t="str">
        <f>IFERROR(IF(OR(UPPER(TRIM('01_raw_data'!Y884))="YES", UPPER(TRIM('01_raw_data'!Y884))="PROMOTED"),"Promoted", IF(OR(UPPER(TRIM('01_raw_data'!Y884))="NO",UPPER(TRIM('01_raw_data'!Y884))="NOT PROMOTED"), "Not Promoted", "Check")),"Check")</f>
        <v>Not Promoted</v>
      </c>
      <c r="AA881" t="str">
        <f>IFERROR(PROPER(TRIM('01_raw_data'!Z884)), "")</f>
        <v>Master'S</v>
      </c>
      <c r="AB881" t="str">
        <f>IFERROR(PROPER(TRIM('01_raw_data'!AA884)),"")</f>
        <v>Internal Transfer</v>
      </c>
      <c r="AC881" t="str">
        <f>IFERROR(IF(UPPER(TRIM('01_raw_data'!AB884))="HYBRID","Hybrid",IF(OR(UPPER(TRIM('01_raw_data'!AB884))="REMOTE",UPPER(TRIM('01_raw_data'!AB884))="WFH",UPPER(TRIM('01_raw_data'!AB884))="WORK FROM HOME"),"Remote",IF(OR(UPPER(TRIM('01_raw_data'!AB884))="ONSITE",UPPER(TRIM('01_raw_data'!AB884))="ON-SITE",UPPER(TRIM('01_raw_data'!AB884))="OFFICE"),"Office"))),"Check")</f>
        <v>Remote</v>
      </c>
      <c r="AD881" t="str">
        <f>IFERROR(VLOOKUP(UPPER(TRIM('01_raw_data'!AC884)),'09_cost_center'!$A$5:$E$19,1,FALSE), "Check")</f>
        <v>EU-CC104</v>
      </c>
      <c r="AE881" t="str">
        <f>IFERROR(IF(OR(UPPER(TRIM('01_raw_data'!AD884))="CONTRACT", UPPER(TRIM('01_raw_data'!AD884))="CONTRACTOR"), "Contract", IF(OR(PROPER(TRIM('01_raw_data'!AD884))="FTE", UPPER(TRIM('01_raw_data'!AD884))="FULL TIME", UPPER(TRIM('01_raw_data'!AD884))="FULL-TIME"), "Full Time", IF(OR(UPPER(TRIM('01_raw_data'!AD884))="INTERN", UPPER(TRIM('01_raw_data'!AD884))="INTERNSHIP"), "Intern", IF(OR(UPPER(TRIM('01_raw_data'!AD884))="PART TIME", UPPER(TRIM('01_raw_data'!AD884))="PART-TIME"), "Part Time")))), "Check")</f>
        <v>Full Time</v>
      </c>
      <c r="AF881">
        <f>IFERROR(IF(AND(VALUE('01_raw_data'!AE884)&gt;=0,VALUE('01_raw_data'!AE884)&lt;=100), VALUE('01_raw_data'!AE884), "Check"), "Check")</f>
        <v>71.7</v>
      </c>
    </row>
    <row r="882" spans="1:32" x14ac:dyDescent="0.2">
      <c r="A882" t="str">
        <f>"E"&amp;TEXT(VALUE(SUBSTITUTE(UPPER(TRIM('01_raw_data'!A885)),"E","")),"0000")</f>
        <v>E0881</v>
      </c>
      <c r="B882" t="str">
        <f>IF('01_raw_data'!B885="", "", PROPER(TRIM('01_raw_data'!B885)))</f>
        <v>Oscar Smit</v>
      </c>
      <c r="C882" t="str">
        <f>_xlfn.XLOOKUP(PROPER(TRIM('01_raw_data'!C885)),'03_lookups'!$A$4:$A$9,'03_lookups'!$B$4:$B$9,"Needs Review")</f>
        <v>Male</v>
      </c>
      <c r="D882">
        <f>VALUE('01_raw_data'!D885)</f>
        <v>58</v>
      </c>
      <c r="E882" s="17">
        <f>IF(OR('01_raw_data'!E885="", LOWER(TRIM('01_raw_data'!E885))="not available"), "Missing", '01_raw_data'!E885)</f>
        <v>24986</v>
      </c>
      <c r="F882" t="str">
        <f t="shared" si="13"/>
        <v>Valid</v>
      </c>
      <c r="G882" t="str">
        <f>_xlfn.XLOOKUP(UPPER(TRIM('01_raw_data'!F885)),'04_departments'!A885:A940,'04_departments'!C885:C940,"Needs Review")</f>
        <v>Needs Review</v>
      </c>
      <c r="H882" t="str">
        <f>_xlfn.XLOOKUP('01_clean_data'!G882, '04_departments'!$C$5:$C$60,'04_departments'!$D$5:$D$60,"Needs Review")</f>
        <v>Needs Review</v>
      </c>
      <c r="I882" t="str">
        <f>PROPER(TRIM('01_raw_data'!H885))</f>
        <v>Growth Marketer</v>
      </c>
      <c r="J882" t="str">
        <f>IFERROR(UPPER('01_raw_data'!I885), "")</f>
        <v>L2</v>
      </c>
      <c r="K882" t="str">
        <f>IFERROR(UPPER('01_raw_data'!J885), "")</f>
        <v>M006</v>
      </c>
      <c r="L882" t="str">
        <f>IFERROR(VLOOKUP(K882,'05_manager_mapping'!$A$5:$B$64,2), "Missing")</f>
        <v>Aleksander Fischer</v>
      </c>
      <c r="M882" t="str">
        <f>IFERROR(_xlfn.XLOOKUP('01_raw_data'!L885,'06_location_master'!$B$5:$B$60,'06_location_master'!$C$5:$C$60), "Missing Location")</f>
        <v>Missing Location</v>
      </c>
      <c r="N882" t="str">
        <f>IFERROR(_xlfn.XLOOKUP(M882,'06_location_master'!$C$5:$C$60,'06_location_master'!$D$5:$D$60), "Missing Country")</f>
        <v>Missing Country</v>
      </c>
      <c r="O882" t="str">
        <f>IFERROR(_xlfn.XLOOKUP(M882,'06_location_master'!$C$5:$C$60,'06_location_master'!$E$5:$E$60), "Missing State")</f>
        <v>Missing State</v>
      </c>
      <c r="P882" s="17">
        <f>IFERROR(--'01_raw_data'!O885,"Missing Date")</f>
        <v>43525</v>
      </c>
      <c r="Q882" s="17" t="str">
        <f>IF(TRIM('01_raw_data'!P885)="","", IFERROR('01_raw_data'!P885, "check"))</f>
        <v/>
      </c>
      <c r="R882" t="str">
        <f>IFERROR(IF(OR(UPPER(TRIM('01_raw_data'!Q885))="A",UPPER(TRIM('01_raw_data'!Q885)="ACTVE"),UPPER(TRIM('01_raw_data'!Q885))="ACTIVE"), "Active", IF(OR(UPPER(TRIM('01_raw_data'!Q885)="INACTIVE"),UPPER(TRIM('01_raw_data'!Q885))="INACTVE"),"Inactive",IF(OR(UPPER(TRIM('01_raw_data'!Q885))="EXITED"), "Exited", IF(OR(UPPER(TRIM('01_raw_data'!Q885))="TERMINATED"), "Terminated", IF(OR(UPPER(TRIM('01_raw_data'!Q885))="LEFT"),"Left",IF(OR(UPPER(TRIM('01_raw_data'!Q885))="RESIGNED"),"Resigned")))))),"Check")</f>
        <v>Active</v>
      </c>
      <c r="S882" s="19">
        <f>IFERROR(IF(VALUE('01_raw_data'!R885)&gt;0,VALUE('01_raw_data'!R885),"Check"),"Check")</f>
        <v>48000</v>
      </c>
      <c r="T882" s="19">
        <f>IFERROR(IF(VALUE('01_raw_data'!S885)&gt;0, VALUE('01_raw_data'!S885), "Check"), "Check")</f>
        <v>1000</v>
      </c>
      <c r="U882">
        <f>IFERROR(VLOOKUP(UPPER(TRIM('01_raw_data'!T885)),'07_performance_master'!$A$5:$B$14,2,FALSE),"Check")</f>
        <v>2</v>
      </c>
      <c r="V882">
        <f>IFERROR(IF(VALUE('01_raw_data'!U885)&gt;0,VALUE('01_raw_data'!U885),"Check"),"Check")</f>
        <v>30</v>
      </c>
      <c r="W882">
        <f>IFERROR(IF(VALUE('01_raw_data'!V885)&gt;=0, VALUE('01_raw_data'!V885), "Check"), "Check")</f>
        <v>20</v>
      </c>
      <c r="X882">
        <f>IFERROR(IF(VALUE('01_raw_data'!W885)&gt;=0, VALUE('01_raw_data'!W885),"Check"), "Check")</f>
        <v>7</v>
      </c>
      <c r="Y882">
        <f>IFERROR(IF(AND(VALUE('01_raw_data'!X885)&gt;=0, VALUE('01_raw_data'!X885)&lt;=100), VALUE('01_raw_data'!X885), "Check"), "Check")</f>
        <v>50</v>
      </c>
      <c r="Z882" t="str">
        <f>IFERROR(IF(OR(UPPER(TRIM('01_raw_data'!Y885))="YES", UPPER(TRIM('01_raw_data'!Y885))="PROMOTED"),"Promoted", IF(OR(UPPER(TRIM('01_raw_data'!Y885))="NO",UPPER(TRIM('01_raw_data'!Y885))="NOT PROMOTED"), "Not Promoted", "Check")),"Check")</f>
        <v>Not Promoted</v>
      </c>
      <c r="AA882" t="str">
        <f>IFERROR(PROPER(TRIM('01_raw_data'!Z885)), "")</f>
        <v>Master'S</v>
      </c>
      <c r="AB882" t="str">
        <f>IFERROR(PROPER(TRIM('01_raw_data'!AA885)),"")</f>
        <v>Linkedin</v>
      </c>
      <c r="AC882" t="str">
        <f>IFERROR(IF(UPPER(TRIM('01_raw_data'!AB885))="HYBRID","Hybrid",IF(OR(UPPER(TRIM('01_raw_data'!AB885))="REMOTE",UPPER(TRIM('01_raw_data'!AB885))="WFH",UPPER(TRIM('01_raw_data'!AB885))="WORK FROM HOME"),"Remote",IF(OR(UPPER(TRIM('01_raw_data'!AB885))="ONSITE",UPPER(TRIM('01_raw_data'!AB885))="ON-SITE",UPPER(TRIM('01_raw_data'!AB885))="OFFICE"),"Office"))),"Check")</f>
        <v>Office</v>
      </c>
      <c r="AD882" t="str">
        <f>IFERROR(VLOOKUP(UPPER(TRIM('01_raw_data'!AC885)),'09_cost_center'!$A$5:$E$19,1,FALSE), "Check")</f>
        <v>EU-CC203</v>
      </c>
      <c r="AE882" t="str">
        <f>IFERROR(IF(OR(UPPER(TRIM('01_raw_data'!AD885))="CONTRACT", UPPER(TRIM('01_raw_data'!AD885))="CONTRACTOR"), "Contract", IF(OR(PROPER(TRIM('01_raw_data'!AD885))="FTE", UPPER(TRIM('01_raw_data'!AD885))="FULL TIME", UPPER(TRIM('01_raw_data'!AD885))="FULL-TIME"), "Full Time", IF(OR(UPPER(TRIM('01_raw_data'!AD885))="INTERN", UPPER(TRIM('01_raw_data'!AD885))="INTERNSHIP"), "Intern", IF(OR(UPPER(TRIM('01_raw_data'!AD885))="PART TIME", UPPER(TRIM('01_raw_data'!AD885))="PART-TIME"), "Part Time")))), "Check")</f>
        <v>Contract</v>
      </c>
      <c r="AF882">
        <f>IFERROR(IF(AND(VALUE('01_raw_data'!AE885)&gt;=0,VALUE('01_raw_data'!AE885)&lt;=100), VALUE('01_raw_data'!AE885), "Check"), "Check")</f>
        <v>49.5</v>
      </c>
    </row>
    <row r="883" spans="1:32" x14ac:dyDescent="0.2">
      <c r="A883" t="str">
        <f>"E"&amp;TEXT(VALUE(SUBSTITUTE(UPPER(TRIM('01_raw_data'!A886)),"E","")),"0000")</f>
        <v>E0882</v>
      </c>
      <c r="B883" t="str">
        <f>IF('01_raw_data'!B886="", "", PROPER(TRIM('01_raw_data'!B886)))</f>
        <v>Alice Wojcik</v>
      </c>
      <c r="C883" t="str">
        <f>_xlfn.XLOOKUP(PROPER(TRIM('01_raw_data'!C886)),'03_lookups'!$A$4:$A$9,'03_lookups'!$B$4:$B$9,"Needs Review")</f>
        <v>Male</v>
      </c>
      <c r="D883">
        <f>VALUE('01_raw_data'!D886)</f>
        <v>24</v>
      </c>
      <c r="E883" s="17">
        <f>IF(OR('01_raw_data'!E886="", LOWER(TRIM('01_raw_data'!E886))="not available"), "Missing", '01_raw_data'!E886)</f>
        <v>37306</v>
      </c>
      <c r="F883" t="str">
        <f t="shared" si="13"/>
        <v>Valid</v>
      </c>
      <c r="G883" t="str">
        <f>_xlfn.XLOOKUP(UPPER(TRIM('01_raw_data'!F886)),'04_departments'!A886:A941,'04_departments'!C886:C941,"Needs Review")</f>
        <v>Needs Review</v>
      </c>
      <c r="H883" t="str">
        <f>_xlfn.XLOOKUP('01_clean_data'!G883, '04_departments'!$C$5:$C$60,'04_departments'!$D$5:$D$60,"Needs Review")</f>
        <v>Needs Review</v>
      </c>
      <c r="I883" t="str">
        <f>PROPER(TRIM('01_raw_data'!H886))</f>
        <v>Process Lead</v>
      </c>
      <c r="J883" t="str">
        <f>IFERROR(UPPER('01_raw_data'!I886), "")</f>
        <v>L3</v>
      </c>
      <c r="K883" t="str">
        <f>IFERROR(UPPER('01_raw_data'!J886), "")</f>
        <v>M042</v>
      </c>
      <c r="L883" t="str">
        <f>IFERROR(VLOOKUP(K883,'05_manager_mapping'!$A$5:$B$64,2), "Missing")</f>
        <v>Paul Schneider</v>
      </c>
      <c r="M883" t="str">
        <f>IFERROR(_xlfn.XLOOKUP('01_raw_data'!L886,'06_location_master'!$B$5:$B$60,'06_location_master'!$C$5:$C$60), "Missing Location")</f>
        <v>Krakow</v>
      </c>
      <c r="N883" t="str">
        <f>IFERROR(_xlfn.XLOOKUP(M883,'06_location_master'!$C$5:$C$60,'06_location_master'!$D$5:$D$60), "Missing Country")</f>
        <v>Poland</v>
      </c>
      <c r="O883" t="str">
        <f>IFERROR(_xlfn.XLOOKUP(M883,'06_location_master'!$C$5:$C$60,'06_location_master'!$E$5:$E$60), "Missing State")</f>
        <v>Lesser Poland</v>
      </c>
      <c r="P883" s="17">
        <f>IFERROR(--'01_raw_data'!O886,"Missing Date")</f>
        <v>45023</v>
      </c>
      <c r="Q883" s="17" t="str">
        <f>IF(TRIM('01_raw_data'!P886)="","", IFERROR('01_raw_data'!P886, "check"))</f>
        <v/>
      </c>
      <c r="R883" t="str">
        <f>IFERROR(IF(OR(UPPER(TRIM('01_raw_data'!Q886))="A",UPPER(TRIM('01_raw_data'!Q886)="ACTVE"),UPPER(TRIM('01_raw_data'!Q886))="ACTIVE"), "Active", IF(OR(UPPER(TRIM('01_raw_data'!Q886)="INACTIVE"),UPPER(TRIM('01_raw_data'!Q886))="INACTVE"),"Inactive",IF(OR(UPPER(TRIM('01_raw_data'!Q886))="EXITED"), "Exited", IF(OR(UPPER(TRIM('01_raw_data'!Q886))="TERMINATED"), "Terminated", IF(OR(UPPER(TRIM('01_raw_data'!Q886))="LEFT"),"Left",IF(OR(UPPER(TRIM('01_raw_data'!Q886))="RESIGNED"),"Resigned")))))),"Check")</f>
        <v>Active</v>
      </c>
      <c r="S883" s="19">
        <f>IFERROR(IF(VALUE('01_raw_data'!R886)&gt;0,VALUE('01_raw_data'!R886),"Check"),"Check")</f>
        <v>50000</v>
      </c>
      <c r="T883" s="19">
        <f>IFERROR(IF(VALUE('01_raw_data'!S886)&gt;0, VALUE('01_raw_data'!S886), "Check"), "Check")</f>
        <v>2500</v>
      </c>
      <c r="U883">
        <f>IFERROR(VLOOKUP(UPPER(TRIM('01_raw_data'!T886)),'07_performance_master'!$A$5:$B$14,2,FALSE),"Check")</f>
        <v>3</v>
      </c>
      <c r="V883">
        <f>IFERROR(IF(VALUE('01_raw_data'!U886)&gt;0,VALUE('01_raw_data'!U886),"Check"),"Check")</f>
        <v>38</v>
      </c>
      <c r="W883">
        <f>IFERROR(IF(VALUE('01_raw_data'!V886)&gt;=0, VALUE('01_raw_data'!V886), "Check"), "Check")</f>
        <v>10</v>
      </c>
      <c r="X883">
        <f>IFERROR(IF(VALUE('01_raw_data'!W886)&gt;=0, VALUE('01_raw_data'!W886),"Check"), "Check")</f>
        <v>23</v>
      </c>
      <c r="Y883">
        <f>IFERROR(IF(AND(VALUE('01_raw_data'!X886)&gt;=0, VALUE('01_raw_data'!X886)&lt;=100), VALUE('01_raw_data'!X886), "Check"), "Check")</f>
        <v>78</v>
      </c>
      <c r="Z883" t="str">
        <f>IFERROR(IF(OR(UPPER(TRIM('01_raw_data'!Y886))="YES", UPPER(TRIM('01_raw_data'!Y886))="PROMOTED"),"Promoted", IF(OR(UPPER(TRIM('01_raw_data'!Y886))="NO",UPPER(TRIM('01_raw_data'!Y886))="NOT PROMOTED"), "Not Promoted", "Check")),"Check")</f>
        <v>Not Promoted</v>
      </c>
      <c r="AA883" t="str">
        <f>IFERROR(PROPER(TRIM('01_raw_data'!Z886)), "")</f>
        <v>High School</v>
      </c>
      <c r="AB883" t="str">
        <f>IFERROR(PROPER(TRIM('01_raw_data'!AA886)),"")</f>
        <v>University Hiring</v>
      </c>
      <c r="AC883" t="str">
        <f>IFERROR(IF(UPPER(TRIM('01_raw_data'!AB886))="HYBRID","Hybrid",IF(OR(UPPER(TRIM('01_raw_data'!AB886))="REMOTE",UPPER(TRIM('01_raw_data'!AB886))="WFH",UPPER(TRIM('01_raw_data'!AB886))="WORK FROM HOME"),"Remote",IF(OR(UPPER(TRIM('01_raw_data'!AB886))="ONSITE",UPPER(TRIM('01_raw_data'!AB886))="ON-SITE",UPPER(TRIM('01_raw_data'!AB886))="OFFICE"),"Office"))),"Check")</f>
        <v>Office</v>
      </c>
      <c r="AD883" t="str">
        <f>IFERROR(VLOOKUP(UPPER(TRIM('01_raw_data'!AC886)),'09_cost_center'!$A$5:$E$19,1,FALSE), "Check")</f>
        <v>EU-CC401</v>
      </c>
      <c r="AE883" t="str">
        <f>IFERROR(IF(OR(UPPER(TRIM('01_raw_data'!AD886))="CONTRACT", UPPER(TRIM('01_raw_data'!AD886))="CONTRACTOR"), "Contract", IF(OR(PROPER(TRIM('01_raw_data'!AD886))="FTE", UPPER(TRIM('01_raw_data'!AD886))="FULL TIME", UPPER(TRIM('01_raw_data'!AD886))="FULL-TIME"), "Full Time", IF(OR(UPPER(TRIM('01_raw_data'!AD886))="INTERN", UPPER(TRIM('01_raw_data'!AD886))="INTERNSHIP"), "Intern", IF(OR(UPPER(TRIM('01_raw_data'!AD886))="PART TIME", UPPER(TRIM('01_raw_data'!AD886))="PART-TIME"), "Part Time")))), "Check")</f>
        <v>Contract</v>
      </c>
      <c r="AF883">
        <f>IFERROR(IF(AND(VALUE('01_raw_data'!AE886)&gt;=0,VALUE('01_raw_data'!AE886)&lt;=100), VALUE('01_raw_data'!AE886), "Check"), "Check")</f>
        <v>63.8</v>
      </c>
    </row>
    <row r="884" spans="1:32" x14ac:dyDescent="0.2">
      <c r="A884" t="str">
        <f>"E"&amp;TEXT(VALUE(SUBSTITUTE(UPPER(TRIM('01_raw_data'!A887)),"E","")),"0000")</f>
        <v>E0883</v>
      </c>
      <c r="B884" t="str">
        <f>IF('01_raw_data'!B887="", "", PROPER(TRIM('01_raw_data'!B887)))</f>
        <v>Jesse Martins</v>
      </c>
      <c r="C884" t="str">
        <f>_xlfn.XLOOKUP(PROPER(TRIM('01_raw_data'!C887)),'03_lookups'!$A$4:$A$9,'03_lookups'!$B$4:$B$9,"Needs Review")</f>
        <v>Male</v>
      </c>
      <c r="D884">
        <f>VALUE('01_raw_data'!D887)</f>
        <v>32</v>
      </c>
      <c r="E884" s="17">
        <f>IF(OR('01_raw_data'!E887="", LOWER(TRIM('01_raw_data'!E887))="not available"), "Missing", '01_raw_data'!E887)</f>
        <v>34203</v>
      </c>
      <c r="F884" t="str">
        <f t="shared" si="13"/>
        <v>Valid</v>
      </c>
      <c r="G884" t="str">
        <f>_xlfn.XLOOKUP(UPPER(TRIM('01_raw_data'!F887)),'04_departments'!A887:A942,'04_departments'!C887:C942,"Needs Review")</f>
        <v>Needs Review</v>
      </c>
      <c r="H884" t="str">
        <f>_xlfn.XLOOKUP('01_clean_data'!G884, '04_departments'!$C$5:$C$60,'04_departments'!$D$5:$D$60,"Needs Review")</f>
        <v>Needs Review</v>
      </c>
      <c r="I884" t="str">
        <f>PROPER(TRIM('01_raw_data'!H887))</f>
        <v>Platform Engineer</v>
      </c>
      <c r="J884" t="str">
        <f>IFERROR(UPPER('01_raw_data'!I887), "")</f>
        <v>L4</v>
      </c>
      <c r="K884" t="str">
        <f>IFERROR(UPPER('01_raw_data'!J887), "")</f>
        <v>M044</v>
      </c>
      <c r="L884" t="str">
        <f>IFERROR(VLOOKUP(K884,'05_manager_mapping'!$A$5:$B$64,2), "Missing")</f>
        <v>Sophia Russo</v>
      </c>
      <c r="M884" t="str">
        <f>IFERROR(_xlfn.XLOOKUP('01_raw_data'!L887,'06_location_master'!$B$5:$B$60,'06_location_master'!$C$5:$C$60), "Missing Location")</f>
        <v>Hamburg</v>
      </c>
      <c r="N884" t="str">
        <f>IFERROR(_xlfn.XLOOKUP(M884,'06_location_master'!$C$5:$C$60,'06_location_master'!$D$5:$D$60), "Missing Country")</f>
        <v>Germany</v>
      </c>
      <c r="O884" t="str">
        <f>IFERROR(_xlfn.XLOOKUP(M884,'06_location_master'!$C$5:$C$60,'06_location_master'!$E$5:$E$60), "Missing State")</f>
        <v>Hamburg</v>
      </c>
      <c r="P884" s="17">
        <f>IFERROR(--'01_raw_data'!O887,"Missing Date")</f>
        <v>45585</v>
      </c>
      <c r="Q884" s="17" t="str">
        <f>IF(TRIM('01_raw_data'!P887)="","", IFERROR('01_raw_data'!P887, "check"))</f>
        <v/>
      </c>
      <c r="R884" t="str">
        <f>IFERROR(IF(OR(UPPER(TRIM('01_raw_data'!Q887))="A",UPPER(TRIM('01_raw_data'!Q887)="ACTVE"),UPPER(TRIM('01_raw_data'!Q887))="ACTIVE"), "Active", IF(OR(UPPER(TRIM('01_raw_data'!Q887)="INACTIVE"),UPPER(TRIM('01_raw_data'!Q887))="INACTVE"),"Inactive",IF(OR(UPPER(TRIM('01_raw_data'!Q887))="EXITED"), "Exited", IF(OR(UPPER(TRIM('01_raw_data'!Q887))="TERMINATED"), "Terminated", IF(OR(UPPER(TRIM('01_raw_data'!Q887))="LEFT"),"Left",IF(OR(UPPER(TRIM('01_raw_data'!Q887))="RESIGNED"),"Resigned")))))),"Check")</f>
        <v>Active</v>
      </c>
      <c r="S884" s="19">
        <f>IFERROR(IF(VALUE('01_raw_data'!R887)&gt;0,VALUE('01_raw_data'!R887),"Check"),"Check")</f>
        <v>91000</v>
      </c>
      <c r="T884" s="19">
        <f>IFERROR(IF(VALUE('01_raw_data'!S887)&gt;0, VALUE('01_raw_data'!S887), "Check"), "Check")</f>
        <v>1800</v>
      </c>
      <c r="U884">
        <f>IFERROR(VLOOKUP(UPPER(TRIM('01_raw_data'!T887)),'07_performance_master'!$A$5:$B$14,2,FALSE),"Check")</f>
        <v>2</v>
      </c>
      <c r="V884">
        <f>IFERROR(IF(VALUE('01_raw_data'!U887)&gt;0,VALUE('01_raw_data'!U887),"Check"),"Check")</f>
        <v>35</v>
      </c>
      <c r="W884">
        <f>IFERROR(IF(VALUE('01_raw_data'!V887)&gt;=0, VALUE('01_raw_data'!V887), "Check"), "Check")</f>
        <v>13</v>
      </c>
      <c r="X884">
        <f>IFERROR(IF(VALUE('01_raw_data'!W887)&gt;=0, VALUE('01_raw_data'!W887),"Check"), "Check")</f>
        <v>20</v>
      </c>
      <c r="Y884">
        <f>IFERROR(IF(AND(VALUE('01_raw_data'!X887)&gt;=0, VALUE('01_raw_data'!X887)&lt;=100), VALUE('01_raw_data'!X887), "Check"), "Check")</f>
        <v>63</v>
      </c>
      <c r="Z884" t="str">
        <f>IFERROR(IF(OR(UPPER(TRIM('01_raw_data'!Y887))="YES", UPPER(TRIM('01_raw_data'!Y887))="PROMOTED"),"Promoted", IF(OR(UPPER(TRIM('01_raw_data'!Y887))="NO",UPPER(TRIM('01_raw_data'!Y887))="NOT PROMOTED"), "Not Promoted", "Check")),"Check")</f>
        <v>Not Promoted</v>
      </c>
      <c r="AA884" t="str">
        <f>IFERROR(PROPER(TRIM('01_raw_data'!Z887)), "")</f>
        <v>Master'S</v>
      </c>
      <c r="AB884" t="str">
        <f>IFERROR(PROPER(TRIM('01_raw_data'!AA887)),"")</f>
        <v>Internal Transfer</v>
      </c>
      <c r="AC884" t="str">
        <f>IFERROR(IF(UPPER(TRIM('01_raw_data'!AB887))="HYBRID","Hybrid",IF(OR(UPPER(TRIM('01_raw_data'!AB887))="REMOTE",UPPER(TRIM('01_raw_data'!AB887))="WFH",UPPER(TRIM('01_raw_data'!AB887))="WORK FROM HOME"),"Remote",IF(OR(UPPER(TRIM('01_raw_data'!AB887))="ONSITE",UPPER(TRIM('01_raw_data'!AB887))="ON-SITE",UPPER(TRIM('01_raw_data'!AB887))="OFFICE"),"Office"))),"Check")</f>
        <v>Office</v>
      </c>
      <c r="AD884" t="str">
        <f>IFERROR(VLOOKUP(UPPER(TRIM('01_raw_data'!AC887)),'09_cost_center'!$A$5:$E$19,1,FALSE), "Check")</f>
        <v>EU-CC101</v>
      </c>
      <c r="AE884" t="str">
        <f>IFERROR(IF(OR(UPPER(TRIM('01_raw_data'!AD887))="CONTRACT", UPPER(TRIM('01_raw_data'!AD887))="CONTRACTOR"), "Contract", IF(OR(PROPER(TRIM('01_raw_data'!AD887))="FTE", UPPER(TRIM('01_raw_data'!AD887))="FULL TIME", UPPER(TRIM('01_raw_data'!AD887))="FULL-TIME"), "Full Time", IF(OR(UPPER(TRIM('01_raw_data'!AD887))="INTERN", UPPER(TRIM('01_raw_data'!AD887))="INTERNSHIP"), "Intern", IF(OR(UPPER(TRIM('01_raw_data'!AD887))="PART TIME", UPPER(TRIM('01_raw_data'!AD887))="PART-TIME"), "Part Time")))), "Check")</f>
        <v>Contract</v>
      </c>
      <c r="AF884">
        <f>IFERROR(IF(AND(VALUE('01_raw_data'!AE887)&gt;=0,VALUE('01_raw_data'!AE887)&lt;=100), VALUE('01_raw_data'!AE887), "Check"), "Check")</f>
        <v>48.8</v>
      </c>
    </row>
    <row r="885" spans="1:32" x14ac:dyDescent="0.2">
      <c r="A885" t="str">
        <f>"E"&amp;TEXT(VALUE(SUBSTITUTE(UPPER(TRIM('01_raw_data'!A888)),"E","")),"0000")</f>
        <v>E0884</v>
      </c>
      <c r="B885" t="str">
        <f>IF('01_raw_data'!B888="", "", PROPER(TRIM('01_raw_data'!B888)))</f>
        <v>Klara Thomas</v>
      </c>
      <c r="C885" t="str">
        <f>_xlfn.XLOOKUP(PROPER(TRIM('01_raw_data'!C888)),'03_lookups'!$A$4:$A$9,'03_lookups'!$B$4:$B$9,"Needs Review")</f>
        <v>Female</v>
      </c>
      <c r="D885">
        <f>VALUE('01_raw_data'!D888)</f>
        <v>39</v>
      </c>
      <c r="E885" s="17" t="str">
        <f>IF(OR('01_raw_data'!E888="", LOWER(TRIM('01_raw_data'!E888))="not available"), "Missing", '01_raw_data'!E888)</f>
        <v>00/00/0000</v>
      </c>
      <c r="F885" t="str">
        <f t="shared" si="13"/>
        <v>Needs Review</v>
      </c>
      <c r="G885" t="str">
        <f>_xlfn.XLOOKUP(UPPER(TRIM('01_raw_data'!F888)),'04_departments'!A888:A943,'04_departments'!C888:C943,"Needs Review")</f>
        <v>Needs Review</v>
      </c>
      <c r="H885" t="str">
        <f>_xlfn.XLOOKUP('01_clean_data'!G885, '04_departments'!$C$5:$C$60,'04_departments'!$D$5:$D$60,"Needs Review")</f>
        <v>Needs Review</v>
      </c>
      <c r="I885" t="str">
        <f>PROPER(TRIM('01_raw_data'!H888))</f>
        <v>Frontend Engineer</v>
      </c>
      <c r="J885" t="str">
        <f>IFERROR(UPPER('01_raw_data'!I888), "")</f>
        <v>L2</v>
      </c>
      <c r="K885" t="str">
        <f>IFERROR(UPPER('01_raw_data'!J888), "")</f>
        <v>M039</v>
      </c>
      <c r="L885" t="str">
        <f>IFERROR(VLOOKUP(K885,'05_manager_mapping'!$A$5:$B$64,2), "Missing")</f>
        <v>Freya Martinez</v>
      </c>
      <c r="M885" t="str">
        <f>IFERROR(_xlfn.XLOOKUP('01_raw_data'!L888,'06_location_master'!$B$5:$B$60,'06_location_master'!$C$5:$C$60), "Missing Location")</f>
        <v>Barcelona</v>
      </c>
      <c r="N885" t="str">
        <f>IFERROR(_xlfn.XLOOKUP(M885,'06_location_master'!$C$5:$C$60,'06_location_master'!$D$5:$D$60), "Missing Country")</f>
        <v>Spain</v>
      </c>
      <c r="O885" t="str">
        <f>IFERROR(_xlfn.XLOOKUP(M885,'06_location_master'!$C$5:$C$60,'06_location_master'!$E$5:$E$60), "Missing State")</f>
        <v>Catalonia</v>
      </c>
      <c r="P885" s="17">
        <f>IFERROR(--'01_raw_data'!O888,"Missing Date")</f>
        <v>45570</v>
      </c>
      <c r="Q885" s="17" t="str">
        <f>IF(TRIM('01_raw_data'!P888)="","", IFERROR('01_raw_data'!P888, "check"))</f>
        <v/>
      </c>
      <c r="R885" t="str">
        <f>IFERROR(IF(OR(UPPER(TRIM('01_raw_data'!Q888))="A",UPPER(TRIM('01_raw_data'!Q888)="ACTVE"),UPPER(TRIM('01_raw_data'!Q888))="ACTIVE"), "Active", IF(OR(UPPER(TRIM('01_raw_data'!Q888)="INACTIVE"),UPPER(TRIM('01_raw_data'!Q888))="INACTVE"),"Inactive",IF(OR(UPPER(TRIM('01_raw_data'!Q888))="EXITED"), "Exited", IF(OR(UPPER(TRIM('01_raw_data'!Q888))="TERMINATED"), "Terminated", IF(OR(UPPER(TRIM('01_raw_data'!Q888))="LEFT"),"Left",IF(OR(UPPER(TRIM('01_raw_data'!Q888))="RESIGNED"),"Resigned")))))),"Check")</f>
        <v>Active</v>
      </c>
      <c r="S885" s="19">
        <f>IFERROR(IF(VALUE('01_raw_data'!R888)&gt;0,VALUE('01_raw_data'!R888),"Check"),"Check")</f>
        <v>49000</v>
      </c>
      <c r="T885" s="19">
        <f>IFERROR(IF(VALUE('01_raw_data'!S888)&gt;0, VALUE('01_raw_data'!S888), "Check"), "Check")</f>
        <v>4400</v>
      </c>
      <c r="U885">
        <f>IFERROR(VLOOKUP(UPPER(TRIM('01_raw_data'!T888)),'07_performance_master'!$A$5:$B$14,2,FALSE),"Check")</f>
        <v>4</v>
      </c>
      <c r="V885">
        <f>IFERROR(IF(VALUE('01_raw_data'!U888)&gt;0,VALUE('01_raw_data'!U888),"Check"),"Check")</f>
        <v>33</v>
      </c>
      <c r="W885">
        <f>IFERROR(IF(VALUE('01_raw_data'!V888)&gt;=0, VALUE('01_raw_data'!V888), "Check"), "Check")</f>
        <v>18</v>
      </c>
      <c r="X885">
        <f>IFERROR(IF(VALUE('01_raw_data'!W888)&gt;=0, VALUE('01_raw_data'!W888),"Check"), "Check")</f>
        <v>11</v>
      </c>
      <c r="Y885">
        <f>IFERROR(IF(AND(VALUE('01_raw_data'!X888)&gt;=0, VALUE('01_raw_data'!X888)&lt;=100), VALUE('01_raw_data'!X888), "Check"), "Check")</f>
        <v>64</v>
      </c>
      <c r="Z885" t="str">
        <f>IFERROR(IF(OR(UPPER(TRIM('01_raw_data'!Y888))="YES", UPPER(TRIM('01_raw_data'!Y888))="PROMOTED"),"Promoted", IF(OR(UPPER(TRIM('01_raw_data'!Y888))="NO",UPPER(TRIM('01_raw_data'!Y888))="NOT PROMOTED"), "Not Promoted", "Check")),"Check")</f>
        <v>Not Promoted</v>
      </c>
      <c r="AA885" t="str">
        <f>IFERROR(PROPER(TRIM('01_raw_data'!Z888)), "")</f>
        <v>Mba</v>
      </c>
      <c r="AB885" t="str">
        <f>IFERROR(PROPER(TRIM('01_raw_data'!AA888)),"")</f>
        <v>European Job Board</v>
      </c>
      <c r="AC885" t="str">
        <f>IFERROR(IF(UPPER(TRIM('01_raw_data'!AB888))="HYBRID","Hybrid",IF(OR(UPPER(TRIM('01_raw_data'!AB888))="REMOTE",UPPER(TRIM('01_raw_data'!AB888))="WFH",UPPER(TRIM('01_raw_data'!AB888))="WORK FROM HOME"),"Remote",IF(OR(UPPER(TRIM('01_raw_data'!AB888))="ONSITE",UPPER(TRIM('01_raw_data'!AB888))="ON-SITE",UPPER(TRIM('01_raw_data'!AB888))="OFFICE"),"Office"))),"Check")</f>
        <v>Hybrid</v>
      </c>
      <c r="AD885" t="str">
        <f>IFERROR(VLOOKUP(UPPER(TRIM('01_raw_data'!AC888)),'09_cost_center'!$A$5:$E$19,1,FALSE), "Check")</f>
        <v>EU-CC101</v>
      </c>
      <c r="AE885" t="str">
        <f>IFERROR(IF(OR(UPPER(TRIM('01_raw_data'!AD888))="CONTRACT", UPPER(TRIM('01_raw_data'!AD888))="CONTRACTOR"), "Contract", IF(OR(PROPER(TRIM('01_raw_data'!AD888))="FTE", UPPER(TRIM('01_raw_data'!AD888))="FULL TIME", UPPER(TRIM('01_raw_data'!AD888))="FULL-TIME"), "Full Time", IF(OR(UPPER(TRIM('01_raw_data'!AD888))="INTERN", UPPER(TRIM('01_raw_data'!AD888))="INTERNSHIP"), "Intern", IF(OR(UPPER(TRIM('01_raw_data'!AD888))="PART TIME", UPPER(TRIM('01_raw_data'!AD888))="PART-TIME"), "Part Time")))), "Check")</f>
        <v>Full Time</v>
      </c>
      <c r="AF885">
        <f>IFERROR(IF(AND(VALUE('01_raw_data'!AE888)&gt;=0,VALUE('01_raw_data'!AE888)&lt;=100), VALUE('01_raw_data'!AE888), "Check"), "Check")</f>
        <v>71.2</v>
      </c>
    </row>
    <row r="886" spans="1:32" x14ac:dyDescent="0.2">
      <c r="A886" t="str">
        <f>"E"&amp;TEXT(VALUE(SUBSTITUTE(UPPER(TRIM('01_raw_data'!A889)),"E","")),"0000")</f>
        <v>E0885</v>
      </c>
      <c r="B886" t="str">
        <f>IF('01_raw_data'!B889="", "", PROPER(TRIM('01_raw_data'!B889)))</f>
        <v>Lucia Murphy</v>
      </c>
      <c r="C886" t="str">
        <f>_xlfn.XLOOKUP(PROPER(TRIM('01_raw_data'!C889)),'03_lookups'!$A$4:$A$9,'03_lookups'!$B$4:$B$9,"Needs Review")</f>
        <v>Female</v>
      </c>
      <c r="D886">
        <f>VALUE('01_raw_data'!D889)</f>
        <v>38</v>
      </c>
      <c r="E886" s="17" t="str">
        <f>IF(OR('01_raw_data'!E889="", LOWER(TRIM('01_raw_data'!E889))="not available"), "Missing", '01_raw_data'!E889)</f>
        <v>01/12/1987</v>
      </c>
      <c r="F886" t="str">
        <f t="shared" si="13"/>
        <v>Needs Review</v>
      </c>
      <c r="G886" t="str">
        <f>_xlfn.XLOOKUP(UPPER(TRIM('01_raw_data'!F889)),'04_departments'!A889:A944,'04_departments'!C889:C944,"Needs Review")</f>
        <v>Needs Review</v>
      </c>
      <c r="H886" t="str">
        <f>_xlfn.XLOOKUP('01_clean_data'!G886, '04_departments'!$C$5:$C$60,'04_departments'!$D$5:$D$60,"Needs Review")</f>
        <v>Needs Review</v>
      </c>
      <c r="I886" t="str">
        <f>PROPER(TRIM('01_raw_data'!H889))</f>
        <v>Engineering Lead</v>
      </c>
      <c r="J886" t="str">
        <f>IFERROR(UPPER('01_raw_data'!I889), "")</f>
        <v>L5</v>
      </c>
      <c r="K886" t="str">
        <f>IFERROR(UPPER('01_raw_data'!J889), "")</f>
        <v>M001</v>
      </c>
      <c r="L886" t="str">
        <f>IFERROR(VLOOKUP(K886,'05_manager_mapping'!$A$5:$B$64,2), "Missing")</f>
        <v>Milan Leroy</v>
      </c>
      <c r="M886" t="str">
        <f>IFERROR(_xlfn.XLOOKUP('01_raw_data'!L889,'06_location_master'!$B$5:$B$60,'06_location_master'!$C$5:$C$60), "Missing Location")</f>
        <v>Brussels</v>
      </c>
      <c r="N886" t="str">
        <f>IFERROR(_xlfn.XLOOKUP(M886,'06_location_master'!$C$5:$C$60,'06_location_master'!$D$5:$D$60), "Missing Country")</f>
        <v>Belgium</v>
      </c>
      <c r="O886" t="str">
        <f>IFERROR(_xlfn.XLOOKUP(M886,'06_location_master'!$C$5:$C$60,'06_location_master'!$E$5:$E$60), "Missing State")</f>
        <v>Brussels-Capital</v>
      </c>
      <c r="P886" s="17">
        <f>IFERROR(--'01_raw_data'!O889,"Missing Date")</f>
        <v>44434</v>
      </c>
      <c r="Q886" s="17" t="str">
        <f>IF(TRIM('01_raw_data'!P889)="","", IFERROR('01_raw_data'!P889, "check"))</f>
        <v/>
      </c>
      <c r="R886" t="str">
        <f>IFERROR(IF(OR(UPPER(TRIM('01_raw_data'!Q889))="A",UPPER(TRIM('01_raw_data'!Q889)="ACTVE"),UPPER(TRIM('01_raw_data'!Q889))="ACTIVE"), "Active", IF(OR(UPPER(TRIM('01_raw_data'!Q889)="INACTIVE"),UPPER(TRIM('01_raw_data'!Q889))="INACTVE"),"Inactive",IF(OR(UPPER(TRIM('01_raw_data'!Q889))="EXITED"), "Exited", IF(OR(UPPER(TRIM('01_raw_data'!Q889))="TERMINATED"), "Terminated", IF(OR(UPPER(TRIM('01_raw_data'!Q889))="LEFT"),"Left",IF(OR(UPPER(TRIM('01_raw_data'!Q889))="RESIGNED"),"Resigned")))))),"Check")</f>
        <v>Active</v>
      </c>
      <c r="S886" s="19">
        <f>IFERROR(IF(VALUE('01_raw_data'!R889)&gt;0,VALUE('01_raw_data'!R889),"Check"),"Check")</f>
        <v>122000</v>
      </c>
      <c r="T886" s="19">
        <f>IFERROR(IF(VALUE('01_raw_data'!S889)&gt;0, VALUE('01_raw_data'!S889), "Check"), "Check")</f>
        <v>7300</v>
      </c>
      <c r="U886">
        <f>IFERROR(VLOOKUP(UPPER(TRIM('01_raw_data'!T889)),'07_performance_master'!$A$5:$B$14,2,FALSE),"Check")</f>
        <v>3</v>
      </c>
      <c r="V886">
        <f>IFERROR(IF(VALUE('01_raw_data'!U889)&gt;0,VALUE('01_raw_data'!U889),"Check"),"Check")</f>
        <v>34</v>
      </c>
      <c r="W886">
        <f>IFERROR(IF(VALUE('01_raw_data'!V889)&gt;=0, VALUE('01_raw_data'!V889), "Check"), "Check")</f>
        <v>24</v>
      </c>
      <c r="X886">
        <f>IFERROR(IF(VALUE('01_raw_data'!W889)&gt;=0, VALUE('01_raw_data'!W889),"Check"), "Check")</f>
        <v>5</v>
      </c>
      <c r="Y886">
        <f>IFERROR(IF(AND(VALUE('01_raw_data'!X889)&gt;=0, VALUE('01_raw_data'!X889)&lt;=100), VALUE('01_raw_data'!X889), "Check"), "Check")</f>
        <v>63</v>
      </c>
      <c r="Z886" t="str">
        <f>IFERROR(IF(OR(UPPER(TRIM('01_raw_data'!Y889))="YES", UPPER(TRIM('01_raw_data'!Y889))="PROMOTED"),"Promoted", IF(OR(UPPER(TRIM('01_raw_data'!Y889))="NO",UPPER(TRIM('01_raw_data'!Y889))="NOT PROMOTED"), "Not Promoted", "Check")),"Check")</f>
        <v>Not Promoted</v>
      </c>
      <c r="AA886" t="str">
        <f>IFERROR(PROPER(TRIM('01_raw_data'!Z889)), "")</f>
        <v>Master'S</v>
      </c>
      <c r="AB886" t="str">
        <f>IFERROR(PROPER(TRIM('01_raw_data'!AA889)),"")</f>
        <v>Internal Transfer</v>
      </c>
      <c r="AC886" t="str">
        <f>IFERROR(IF(UPPER(TRIM('01_raw_data'!AB889))="HYBRID","Hybrid",IF(OR(UPPER(TRIM('01_raw_data'!AB889))="REMOTE",UPPER(TRIM('01_raw_data'!AB889))="WFH",UPPER(TRIM('01_raw_data'!AB889))="WORK FROM HOME"),"Remote",IF(OR(UPPER(TRIM('01_raw_data'!AB889))="ONSITE",UPPER(TRIM('01_raw_data'!AB889))="ON-SITE",UPPER(TRIM('01_raw_data'!AB889))="OFFICE"),"Office"))),"Check")</f>
        <v>Office</v>
      </c>
      <c r="AD886" t="str">
        <f>IFERROR(VLOOKUP(UPPER(TRIM('01_raw_data'!AC889)),'09_cost_center'!$A$5:$E$19,1,FALSE), "Check")</f>
        <v>EU-CC101</v>
      </c>
      <c r="AE886" t="str">
        <f>IFERROR(IF(OR(UPPER(TRIM('01_raw_data'!AD889))="CONTRACT", UPPER(TRIM('01_raw_data'!AD889))="CONTRACTOR"), "Contract", IF(OR(PROPER(TRIM('01_raw_data'!AD889))="FTE", UPPER(TRIM('01_raw_data'!AD889))="FULL TIME", UPPER(TRIM('01_raw_data'!AD889))="FULL-TIME"), "Full Time", IF(OR(UPPER(TRIM('01_raw_data'!AD889))="INTERN", UPPER(TRIM('01_raw_data'!AD889))="INTERNSHIP"), "Intern", IF(OR(UPPER(TRIM('01_raw_data'!AD889))="PART TIME", UPPER(TRIM('01_raw_data'!AD889))="PART-TIME"), "Part Time")))), "Check")</f>
        <v>Full Time</v>
      </c>
      <c r="AF886">
        <f>IFERROR(IF(AND(VALUE('01_raw_data'!AE889)&gt;=0,VALUE('01_raw_data'!AE889)&lt;=100), VALUE('01_raw_data'!AE889), "Check"), "Check")</f>
        <v>65</v>
      </c>
    </row>
    <row r="887" spans="1:32" x14ac:dyDescent="0.2">
      <c r="A887" t="str">
        <f>"E"&amp;TEXT(VALUE(SUBSTITUTE(UPPER(TRIM('01_raw_data'!A890)),"E","")),"0000")</f>
        <v>E0886</v>
      </c>
      <c r="B887" t="str">
        <f>IF('01_raw_data'!B890="", "", PROPER(TRIM('01_raw_data'!B890)))</f>
        <v>Maximilian Johnson</v>
      </c>
      <c r="C887" t="str">
        <f>_xlfn.XLOOKUP(PROPER(TRIM('01_raw_data'!C890)),'03_lookups'!$A$4:$A$9,'03_lookups'!$B$4:$B$9,"Needs Review")</f>
        <v>Male</v>
      </c>
      <c r="D887">
        <f>VALUE('01_raw_data'!D890)</f>
        <v>36</v>
      </c>
      <c r="E887" s="17">
        <f>IF(OR('01_raw_data'!E890="", LOWER(TRIM('01_raw_data'!E890))="not available"), "Missing", '01_raw_data'!E890)</f>
        <v>32869</v>
      </c>
      <c r="F887" t="str">
        <f t="shared" si="13"/>
        <v>Valid</v>
      </c>
      <c r="G887" t="str">
        <f>_xlfn.XLOOKUP(UPPER(TRIM('01_raw_data'!F890)),'04_departments'!A890:A945,'04_departments'!C890:C945,"Needs Review")</f>
        <v>Needs Review</v>
      </c>
      <c r="H887" t="str">
        <f>_xlfn.XLOOKUP('01_clean_data'!G887, '04_departments'!$C$5:$C$60,'04_departments'!$D$5:$D$60,"Needs Review")</f>
        <v>Needs Review</v>
      </c>
      <c r="I887" t="str">
        <f>PROPER(TRIM('01_raw_data'!H890))</f>
        <v>Enterprise Account Manager</v>
      </c>
      <c r="J887" t="str">
        <f>IFERROR(UPPER('01_raw_data'!I890), "")</f>
        <v>L2</v>
      </c>
      <c r="K887" t="str">
        <f>IFERROR(UPPER('01_raw_data'!J890), "")</f>
        <v>M016</v>
      </c>
      <c r="L887" t="str">
        <f>IFERROR(VLOOKUP(K887,'05_manager_mapping'!$A$5:$B$64,2), "Missing")</f>
        <v>Juliette Williams</v>
      </c>
      <c r="M887" t="str">
        <f>IFERROR(_xlfn.XLOOKUP('01_raw_data'!L890,'06_location_master'!$B$5:$B$60,'06_location_master'!$C$5:$C$60), "Missing Location")</f>
        <v>Gothenburg</v>
      </c>
      <c r="N887" t="str">
        <f>IFERROR(_xlfn.XLOOKUP(M887,'06_location_master'!$C$5:$C$60,'06_location_master'!$D$5:$D$60), "Missing Country")</f>
        <v>Sweden</v>
      </c>
      <c r="O887" t="str">
        <f>IFERROR(_xlfn.XLOOKUP(M887,'06_location_master'!$C$5:$C$60,'06_location_master'!$E$5:$E$60), "Missing State")</f>
        <v>Vastra Gotaland</v>
      </c>
      <c r="P887" s="17">
        <f>IFERROR(--'01_raw_data'!O890,"Missing Date")</f>
        <v>43394</v>
      </c>
      <c r="Q887" s="17" t="str">
        <f>IF(TRIM('01_raw_data'!P890)="","", IFERROR('01_raw_data'!P890, "check"))</f>
        <v>2021/09/18</v>
      </c>
      <c r="R887" t="str">
        <f>IFERROR(IF(OR(UPPER(TRIM('01_raw_data'!Q890))="A",UPPER(TRIM('01_raw_data'!Q890)="ACTVE"),UPPER(TRIM('01_raw_data'!Q890))="ACTIVE"), "Active", IF(OR(UPPER(TRIM('01_raw_data'!Q890)="INACTIVE"),UPPER(TRIM('01_raw_data'!Q890))="INACTVE"),"Inactive",IF(OR(UPPER(TRIM('01_raw_data'!Q890))="EXITED"), "Exited", IF(OR(UPPER(TRIM('01_raw_data'!Q890))="TERMINATED"), "Terminated", IF(OR(UPPER(TRIM('01_raw_data'!Q890))="LEFT"),"Left",IF(OR(UPPER(TRIM('01_raw_data'!Q890))="RESIGNED"),"Resigned")))))),"Check")</f>
        <v>Exited</v>
      </c>
      <c r="S887" s="19">
        <f>IFERROR(IF(VALUE('01_raw_data'!R890)&gt;0,VALUE('01_raw_data'!R890),"Check"),"Check")</f>
        <v>56000</v>
      </c>
      <c r="T887" s="19" t="str">
        <f>IFERROR(IF(VALUE('01_raw_data'!S890)&gt;0, VALUE('01_raw_data'!S890), "Check"), "Check")</f>
        <v>Check</v>
      </c>
      <c r="U887">
        <f>IFERROR(VLOOKUP(UPPER(TRIM('01_raw_data'!T890)),'07_performance_master'!$A$5:$B$14,2,FALSE),"Check")</f>
        <v>1</v>
      </c>
      <c r="V887">
        <f>IFERROR(IF(VALUE('01_raw_data'!U890)&gt;0,VALUE('01_raw_data'!U890),"Check"),"Check")</f>
        <v>8</v>
      </c>
      <c r="W887">
        <f>IFERROR(IF(VALUE('01_raw_data'!V890)&gt;=0, VALUE('01_raw_data'!V890), "Check"), "Check")</f>
        <v>15</v>
      </c>
      <c r="X887">
        <f>IFERROR(IF(VALUE('01_raw_data'!W890)&gt;=0, VALUE('01_raw_data'!W890),"Check"), "Check")</f>
        <v>7</v>
      </c>
      <c r="Y887">
        <f>IFERROR(IF(AND(VALUE('01_raw_data'!X890)&gt;=0, VALUE('01_raw_data'!X890)&lt;=100), VALUE('01_raw_data'!X890), "Check"), "Check")</f>
        <v>37</v>
      </c>
      <c r="Z887" t="str">
        <f>IFERROR(IF(OR(UPPER(TRIM('01_raw_data'!Y890))="YES", UPPER(TRIM('01_raw_data'!Y890))="PROMOTED"),"Promoted", IF(OR(UPPER(TRIM('01_raw_data'!Y890))="NO",UPPER(TRIM('01_raw_data'!Y890))="NOT PROMOTED"), "Not Promoted", "Check")),"Check")</f>
        <v>Not Promoted</v>
      </c>
      <c r="AA887" t="str">
        <f>IFERROR(PROPER(TRIM('01_raw_data'!Z890)), "")</f>
        <v>Master'S</v>
      </c>
      <c r="AB887" t="str">
        <f>IFERROR(PROPER(TRIM('01_raw_data'!AA890)),"")</f>
        <v>Indeed</v>
      </c>
      <c r="AC887" t="str">
        <f>IFERROR(IF(UPPER(TRIM('01_raw_data'!AB890))="HYBRID","Hybrid",IF(OR(UPPER(TRIM('01_raw_data'!AB890))="REMOTE",UPPER(TRIM('01_raw_data'!AB890))="WFH",UPPER(TRIM('01_raw_data'!AB890))="WORK FROM HOME"),"Remote",IF(OR(UPPER(TRIM('01_raw_data'!AB890))="ONSITE",UPPER(TRIM('01_raw_data'!AB890))="ON-SITE",UPPER(TRIM('01_raw_data'!AB890))="OFFICE"),"Office"))),"Check")</f>
        <v>Hybrid</v>
      </c>
      <c r="AD887" t="str">
        <f>IFERROR(VLOOKUP(UPPER(TRIM('01_raw_data'!AC890)),'09_cost_center'!$A$5:$E$19,1,FALSE), "Check")</f>
        <v>EU-CC201</v>
      </c>
      <c r="AE887" t="str">
        <f>IFERROR(IF(OR(UPPER(TRIM('01_raw_data'!AD890))="CONTRACT", UPPER(TRIM('01_raw_data'!AD890))="CONTRACTOR"), "Contract", IF(OR(PROPER(TRIM('01_raw_data'!AD890))="FTE", UPPER(TRIM('01_raw_data'!AD890))="FULL TIME", UPPER(TRIM('01_raw_data'!AD890))="FULL-TIME"), "Full Time", IF(OR(UPPER(TRIM('01_raw_data'!AD890))="INTERN", UPPER(TRIM('01_raw_data'!AD890))="INTERNSHIP"), "Intern", IF(OR(UPPER(TRIM('01_raw_data'!AD890))="PART TIME", UPPER(TRIM('01_raw_data'!AD890))="PART-TIME"), "Part Time")))), "Check")</f>
        <v>Full Time</v>
      </c>
      <c r="AF887" t="str">
        <f>IFERROR(IF(AND(VALUE('01_raw_data'!AE890)&gt;=0,VALUE('01_raw_data'!AE890)&lt;=100), VALUE('01_raw_data'!AE890), "Check"), "Check")</f>
        <v>Check</v>
      </c>
    </row>
    <row r="888" spans="1:32" x14ac:dyDescent="0.2">
      <c r="A888" t="str">
        <f>"E"&amp;TEXT(VALUE(SUBSTITUTE(UPPER(TRIM('01_raw_data'!A891)),"E","")),"0000")</f>
        <v>E0887</v>
      </c>
      <c r="B888" t="str">
        <f>IF('01_raw_data'!B891="", "", PROPER(TRIM('01_raw_data'!B891)))</f>
        <v>Sofia Schulz</v>
      </c>
      <c r="C888" t="str">
        <f>_xlfn.XLOOKUP(PROPER(TRIM('01_raw_data'!C891)),'03_lookups'!$A$4:$A$9,'03_lookups'!$B$4:$B$9,"Needs Review")</f>
        <v>Non-Binary</v>
      </c>
      <c r="D888">
        <f>VALUE('01_raw_data'!D891)</f>
        <v>54</v>
      </c>
      <c r="E888" s="17">
        <f>IF(OR('01_raw_data'!E891="", LOWER(TRIM('01_raw_data'!E891))="not available"), "Missing", '01_raw_data'!E891)</f>
        <v>26185</v>
      </c>
      <c r="F888" t="str">
        <f t="shared" si="13"/>
        <v>Valid</v>
      </c>
      <c r="G888" t="str">
        <f>_xlfn.XLOOKUP(UPPER(TRIM('01_raw_data'!F891)),'04_departments'!A891:A946,'04_departments'!C891:C946,"Needs Review")</f>
        <v>Needs Review</v>
      </c>
      <c r="H888" t="str">
        <f>_xlfn.XLOOKUP('01_clean_data'!G888, '04_departments'!$C$5:$C$60,'04_departments'!$D$5:$D$60,"Needs Review")</f>
        <v>Needs Review</v>
      </c>
      <c r="I888" t="str">
        <f>PROPER(TRIM('01_raw_data'!H891))</f>
        <v>Associate Product Manager</v>
      </c>
      <c r="J888" t="str">
        <f>IFERROR(UPPER('01_raw_data'!I891), "")</f>
        <v>L4</v>
      </c>
      <c r="K888" t="str">
        <f>IFERROR(UPPER('01_raw_data'!J891), "")</f>
        <v>M053</v>
      </c>
      <c r="L888" t="str">
        <f>IFERROR(VLOOKUP(K888,'05_manager_mapping'!$A$5:$B$64,2), "Missing")</f>
        <v>Hugo Costa</v>
      </c>
      <c r="M888" t="str">
        <f>IFERROR(_xlfn.XLOOKUP('01_raw_data'!L891,'06_location_master'!$B$5:$B$60,'06_location_master'!$C$5:$C$60), "Missing Location")</f>
        <v>Missing Location</v>
      </c>
      <c r="N888" t="str">
        <f>IFERROR(_xlfn.XLOOKUP(M888,'06_location_master'!$C$5:$C$60,'06_location_master'!$D$5:$D$60), "Missing Country")</f>
        <v>Missing Country</v>
      </c>
      <c r="O888" t="str">
        <f>IFERROR(_xlfn.XLOOKUP(M888,'06_location_master'!$C$5:$C$60,'06_location_master'!$E$5:$E$60), "Missing State")</f>
        <v>Missing State</v>
      </c>
      <c r="P888" s="17">
        <f>IFERROR(--'01_raw_data'!O891,"Missing Date")</f>
        <v>44896</v>
      </c>
      <c r="Q888" s="17" t="str">
        <f>IF(TRIM('01_raw_data'!P891)="","", IFERROR('01_raw_data'!P891, "check"))</f>
        <v/>
      </c>
      <c r="R888" t="str">
        <f>IFERROR(IF(OR(UPPER(TRIM('01_raw_data'!Q891))="A",UPPER(TRIM('01_raw_data'!Q891)="ACTVE"),UPPER(TRIM('01_raw_data'!Q891))="ACTIVE"), "Active", IF(OR(UPPER(TRIM('01_raw_data'!Q891)="INACTIVE"),UPPER(TRIM('01_raw_data'!Q891))="INACTVE"),"Inactive",IF(OR(UPPER(TRIM('01_raw_data'!Q891))="EXITED"), "Exited", IF(OR(UPPER(TRIM('01_raw_data'!Q891))="TERMINATED"), "Terminated", IF(OR(UPPER(TRIM('01_raw_data'!Q891))="LEFT"),"Left",IF(OR(UPPER(TRIM('01_raw_data'!Q891))="RESIGNED"),"Resigned")))))),"Check")</f>
        <v>Active</v>
      </c>
      <c r="S888" s="19">
        <f>IFERROR(IF(VALUE('01_raw_data'!R891)&gt;0,VALUE('01_raw_data'!R891),"Check"),"Check")</f>
        <v>73000</v>
      </c>
      <c r="T888" s="19">
        <f>IFERROR(IF(VALUE('01_raw_data'!S891)&gt;0, VALUE('01_raw_data'!S891), "Check"), "Check")</f>
        <v>3600</v>
      </c>
      <c r="U888" t="str">
        <f>IFERROR(VLOOKUP(UPPER(TRIM('01_raw_data'!T891)),'07_performance_master'!$A$5:$B$14,2,FALSE),"Check")</f>
        <v>Check</v>
      </c>
      <c r="V888">
        <f>IFERROR(IF(VALUE('01_raw_data'!U891)&gt;0,VALUE('01_raw_data'!U891),"Check"),"Check")</f>
        <v>8</v>
      </c>
      <c r="W888">
        <f>IFERROR(IF(VALUE('01_raw_data'!V891)&gt;=0, VALUE('01_raw_data'!V891), "Check"), "Check")</f>
        <v>19</v>
      </c>
      <c r="X888">
        <f>IFERROR(IF(VALUE('01_raw_data'!W891)&gt;=0, VALUE('01_raw_data'!W891),"Check"), "Check")</f>
        <v>14</v>
      </c>
      <c r="Y888">
        <f>IFERROR(IF(AND(VALUE('01_raw_data'!X891)&gt;=0, VALUE('01_raw_data'!X891)&lt;=100), VALUE('01_raw_data'!X891), "Check"), "Check")</f>
        <v>56</v>
      </c>
      <c r="Z888" t="str">
        <f>IFERROR(IF(OR(UPPER(TRIM('01_raw_data'!Y891))="YES", UPPER(TRIM('01_raw_data'!Y891))="PROMOTED"),"Promoted", IF(OR(UPPER(TRIM('01_raw_data'!Y891))="NO",UPPER(TRIM('01_raw_data'!Y891))="NOT PROMOTED"), "Not Promoted", "Check")),"Check")</f>
        <v>Not Promoted</v>
      </c>
      <c r="AA888" t="str">
        <f>IFERROR(PROPER(TRIM('01_raw_data'!Z891)), "")</f>
        <v>Bachelor'S</v>
      </c>
      <c r="AB888" t="str">
        <f>IFERROR(PROPER(TRIM('01_raw_data'!AA891)),"")</f>
        <v>University Hiring</v>
      </c>
      <c r="AC888" t="str">
        <f>IFERROR(IF(UPPER(TRIM('01_raw_data'!AB891))="HYBRID","Hybrid",IF(OR(UPPER(TRIM('01_raw_data'!AB891))="REMOTE",UPPER(TRIM('01_raw_data'!AB891))="WFH",UPPER(TRIM('01_raw_data'!AB891))="WORK FROM HOME"),"Remote",IF(OR(UPPER(TRIM('01_raw_data'!AB891))="ONSITE",UPPER(TRIM('01_raw_data'!AB891))="ON-SITE",UPPER(TRIM('01_raw_data'!AB891))="OFFICE"),"Office"))),"Check")</f>
        <v>Hybrid</v>
      </c>
      <c r="AD888" t="str">
        <f>IFERROR(VLOOKUP(UPPER(TRIM('01_raw_data'!AC891)),'09_cost_center'!$A$5:$E$19,1,FALSE), "Check")</f>
        <v>EU-CC102</v>
      </c>
      <c r="AE888" t="str">
        <f>IFERROR(IF(OR(UPPER(TRIM('01_raw_data'!AD891))="CONTRACT", UPPER(TRIM('01_raw_data'!AD891))="CONTRACTOR"), "Contract", IF(OR(PROPER(TRIM('01_raw_data'!AD891))="FTE", UPPER(TRIM('01_raw_data'!AD891))="FULL TIME", UPPER(TRIM('01_raw_data'!AD891))="FULL-TIME"), "Full Time", IF(OR(UPPER(TRIM('01_raw_data'!AD891))="INTERN", UPPER(TRIM('01_raw_data'!AD891))="INTERNSHIP"), "Intern", IF(OR(UPPER(TRIM('01_raw_data'!AD891))="PART TIME", UPPER(TRIM('01_raw_data'!AD891))="PART-TIME"), "Part Time")))), "Check")</f>
        <v>Full Time</v>
      </c>
      <c r="AF888">
        <f>IFERROR(IF(AND(VALUE('01_raw_data'!AE891)&gt;=0,VALUE('01_raw_data'!AE891)&lt;=100), VALUE('01_raw_data'!AE891), "Check"), "Check")</f>
        <v>51.6</v>
      </c>
    </row>
    <row r="889" spans="1:32" x14ac:dyDescent="0.2">
      <c r="A889" t="str">
        <f>"E"&amp;TEXT(VALUE(SUBSTITUTE(UPPER(TRIM('01_raw_data'!A892)),"E","")),"0000")</f>
        <v>E0888</v>
      </c>
      <c r="B889" t="str">
        <f>IF('01_raw_data'!B892="", "", PROPER(TRIM('01_raw_data'!B892)))</f>
        <v>Viktor Romano</v>
      </c>
      <c r="C889" t="str">
        <f>_xlfn.XLOOKUP(PROPER(TRIM('01_raw_data'!C892)),'03_lookups'!$A$4:$A$9,'03_lookups'!$B$4:$B$9,"Needs Review")</f>
        <v>Male</v>
      </c>
      <c r="D889">
        <f>VALUE('01_raw_data'!D892)</f>
        <v>44</v>
      </c>
      <c r="E889" s="17" t="str">
        <f>IF(OR('01_raw_data'!E892="", LOWER(TRIM('01_raw_data'!E892))="not available"), "Missing", '01_raw_data'!E892)</f>
        <v>00/00/0000</v>
      </c>
      <c r="F889" t="str">
        <f t="shared" si="13"/>
        <v>Needs Review</v>
      </c>
      <c r="G889" t="str">
        <f>_xlfn.XLOOKUP(UPPER(TRIM('01_raw_data'!F892)),'04_departments'!A892:A947,'04_departments'!C892:C947,"Needs Review")</f>
        <v>Needs Review</v>
      </c>
      <c r="H889" t="str">
        <f>_xlfn.XLOOKUP('01_clean_data'!G889, '04_departments'!$C$5:$C$60,'04_departments'!$D$5:$D$60,"Needs Review")</f>
        <v>Needs Review</v>
      </c>
      <c r="I889" t="str">
        <f>PROPER(TRIM('01_raw_data'!H892))</f>
        <v>Security Lead</v>
      </c>
      <c r="J889" t="str">
        <f>IFERROR(UPPER('01_raw_data'!I892), "")</f>
        <v>L2</v>
      </c>
      <c r="K889" t="str">
        <f>IFERROR(UPPER('01_raw_data'!J892), "")</f>
        <v>M056</v>
      </c>
      <c r="L889" t="str">
        <f>IFERROR(VLOOKUP(K889,'05_manager_mapping'!$A$5:$B$64,2), "Missing")</f>
        <v>Emily Olsson</v>
      </c>
      <c r="M889" t="str">
        <f>IFERROR(_xlfn.XLOOKUP('01_raw_data'!L892,'06_location_master'!$B$5:$B$60,'06_location_master'!$C$5:$C$60), "Missing Location")</f>
        <v>Missing Location</v>
      </c>
      <c r="N889" t="str">
        <f>IFERROR(_xlfn.XLOOKUP(M889,'06_location_master'!$C$5:$C$60,'06_location_master'!$D$5:$D$60), "Missing Country")</f>
        <v>Missing Country</v>
      </c>
      <c r="O889" t="str">
        <f>IFERROR(_xlfn.XLOOKUP(M889,'06_location_master'!$C$5:$C$60,'06_location_master'!$E$5:$E$60), "Missing State")</f>
        <v>Missing State</v>
      </c>
      <c r="P889" s="17">
        <f>IFERROR(--'01_raw_data'!O892,"Missing Date")</f>
        <v>43719</v>
      </c>
      <c r="Q889" s="17" t="str">
        <f>IF(TRIM('01_raw_data'!P892)="","", IFERROR('01_raw_data'!P892, "check"))</f>
        <v/>
      </c>
      <c r="R889" t="str">
        <f>IFERROR(IF(OR(UPPER(TRIM('01_raw_data'!Q892))="A",UPPER(TRIM('01_raw_data'!Q892)="ACTVE"),UPPER(TRIM('01_raw_data'!Q892))="ACTIVE"), "Active", IF(OR(UPPER(TRIM('01_raw_data'!Q892)="INACTIVE"),UPPER(TRIM('01_raw_data'!Q892))="INACTVE"),"Inactive",IF(OR(UPPER(TRIM('01_raw_data'!Q892))="EXITED"), "Exited", IF(OR(UPPER(TRIM('01_raw_data'!Q892))="TERMINATED"), "Terminated", IF(OR(UPPER(TRIM('01_raw_data'!Q892))="LEFT"),"Left",IF(OR(UPPER(TRIM('01_raw_data'!Q892))="RESIGNED"),"Resigned")))))),"Check")</f>
        <v>Active</v>
      </c>
      <c r="S889" s="19">
        <f>IFERROR(IF(VALUE('01_raw_data'!R892)&gt;0,VALUE('01_raw_data'!R892),"Check"),"Check")</f>
        <v>57000</v>
      </c>
      <c r="T889" s="19">
        <f>IFERROR(IF(VALUE('01_raw_data'!S892)&gt;0, VALUE('01_raw_data'!S892), "Check"), "Check")</f>
        <v>2800</v>
      </c>
      <c r="U889">
        <f>IFERROR(VLOOKUP(UPPER(TRIM('01_raw_data'!T892)),'07_performance_master'!$A$5:$B$14,2,FALSE),"Check")</f>
        <v>3</v>
      </c>
      <c r="V889">
        <f>IFERROR(IF(VALUE('01_raw_data'!U892)&gt;0,VALUE('01_raw_data'!U892),"Check"),"Check")</f>
        <v>16</v>
      </c>
      <c r="W889">
        <f>IFERROR(IF(VALUE('01_raw_data'!V892)&gt;=0, VALUE('01_raw_data'!V892), "Check"), "Check")</f>
        <v>14</v>
      </c>
      <c r="X889">
        <f>IFERROR(IF(VALUE('01_raw_data'!W892)&gt;=0, VALUE('01_raw_data'!W892),"Check"), "Check")</f>
        <v>11</v>
      </c>
      <c r="Y889">
        <f>IFERROR(IF(AND(VALUE('01_raw_data'!X892)&gt;=0, VALUE('01_raw_data'!X892)&lt;=100), VALUE('01_raw_data'!X892), "Check"), "Check")</f>
        <v>57</v>
      </c>
      <c r="Z889" t="str">
        <f>IFERROR(IF(OR(UPPER(TRIM('01_raw_data'!Y892))="YES", UPPER(TRIM('01_raw_data'!Y892))="PROMOTED"),"Promoted", IF(OR(UPPER(TRIM('01_raw_data'!Y892))="NO",UPPER(TRIM('01_raw_data'!Y892))="NOT PROMOTED"), "Not Promoted", "Check")),"Check")</f>
        <v>Not Promoted</v>
      </c>
      <c r="AA889" t="str">
        <f>IFERROR(PROPER(TRIM('01_raw_data'!Z892)), "")</f>
        <v>Master'S</v>
      </c>
      <c r="AB889" t="str">
        <f>IFERROR(PROPER(TRIM('01_raw_data'!AA892)),"")</f>
        <v>Company Careers Page</v>
      </c>
      <c r="AC889" t="str">
        <f>IFERROR(IF(UPPER(TRIM('01_raw_data'!AB892))="HYBRID","Hybrid",IF(OR(UPPER(TRIM('01_raw_data'!AB892))="REMOTE",UPPER(TRIM('01_raw_data'!AB892))="WFH",UPPER(TRIM('01_raw_data'!AB892))="WORK FROM HOME"),"Remote",IF(OR(UPPER(TRIM('01_raw_data'!AB892))="ONSITE",UPPER(TRIM('01_raw_data'!AB892))="ON-SITE",UPPER(TRIM('01_raw_data'!AB892))="OFFICE"),"Office"))),"Check")</f>
        <v>Hybrid</v>
      </c>
      <c r="AD889" t="str">
        <f>IFERROR(VLOOKUP(UPPER(TRIM('01_raw_data'!AC892)),'09_cost_center'!$A$5:$E$19,1,FALSE), "Check")</f>
        <v>EU-CC503</v>
      </c>
      <c r="AE889" t="str">
        <f>IFERROR(IF(OR(UPPER(TRIM('01_raw_data'!AD892))="CONTRACT", UPPER(TRIM('01_raw_data'!AD892))="CONTRACTOR"), "Contract", IF(OR(PROPER(TRIM('01_raw_data'!AD892))="FTE", UPPER(TRIM('01_raw_data'!AD892))="FULL TIME", UPPER(TRIM('01_raw_data'!AD892))="FULL-TIME"), "Full Time", IF(OR(UPPER(TRIM('01_raw_data'!AD892))="INTERN", UPPER(TRIM('01_raw_data'!AD892))="INTERNSHIP"), "Intern", IF(OR(UPPER(TRIM('01_raw_data'!AD892))="PART TIME", UPPER(TRIM('01_raw_data'!AD892))="PART-TIME"), "Part Time")))), "Check")</f>
        <v>Full Time</v>
      </c>
      <c r="AF889">
        <f>IFERROR(IF(AND(VALUE('01_raw_data'!AE892)&gt;=0,VALUE('01_raw_data'!AE892)&lt;=100), VALUE('01_raw_data'!AE892), "Check"), "Check")</f>
        <v>55.5</v>
      </c>
    </row>
    <row r="890" spans="1:32" x14ac:dyDescent="0.2">
      <c r="A890" t="str">
        <f>"E"&amp;TEXT(VALUE(SUBSTITUTE(UPPER(TRIM('01_raw_data'!A893)),"E","")),"0000")</f>
        <v>E0889</v>
      </c>
      <c r="B890" t="str">
        <f>IF('01_raw_data'!B893="", "", PROPER(TRIM('01_raw_data'!B893)))</f>
        <v>Francesco Dubois</v>
      </c>
      <c r="C890" t="str">
        <f>_xlfn.XLOOKUP(PROPER(TRIM('01_raw_data'!C893)),'03_lookups'!$A$4:$A$9,'03_lookups'!$B$4:$B$9,"Needs Review")</f>
        <v>Male</v>
      </c>
      <c r="D890">
        <f>VALUE('01_raw_data'!D893)</f>
        <v>54</v>
      </c>
      <c r="E890" s="17">
        <f>IF(OR('01_raw_data'!E893="", LOWER(TRIM('01_raw_data'!E893))="not available"), "Missing", '01_raw_data'!E893)</f>
        <v>26328</v>
      </c>
      <c r="F890" t="str">
        <f t="shared" si="13"/>
        <v>Valid</v>
      </c>
      <c r="G890" t="str">
        <f>_xlfn.XLOOKUP(UPPER(TRIM('01_raw_data'!F893)),'04_departments'!A893:A948,'04_departments'!C893:C948,"Needs Review")</f>
        <v>Needs Review</v>
      </c>
      <c r="H890" t="str">
        <f>_xlfn.XLOOKUP('01_clean_data'!G890, '04_departments'!$C$5:$C$60,'04_departments'!$D$5:$D$60,"Needs Review")</f>
        <v>Needs Review</v>
      </c>
      <c r="I890" t="str">
        <f>PROPER(TRIM('01_raw_data'!H893))</f>
        <v>Regional Sales Manager</v>
      </c>
      <c r="J890" t="str">
        <f>IFERROR(UPPER('01_raw_data'!I893), "")</f>
        <v>L2</v>
      </c>
      <c r="K890" t="str">
        <f>IFERROR(UPPER('01_raw_data'!J893), "")</f>
        <v>M016</v>
      </c>
      <c r="L890" t="str">
        <f>IFERROR(VLOOKUP(K890,'05_manager_mapping'!$A$5:$B$64,2), "Missing")</f>
        <v>Juliette Williams</v>
      </c>
      <c r="M890" t="str">
        <f>IFERROR(_xlfn.XLOOKUP('01_raw_data'!L893,'06_location_master'!$B$5:$B$60,'06_location_master'!$C$5:$C$60), "Missing Location")</f>
        <v>Frankfurt</v>
      </c>
      <c r="N890" t="str">
        <f>IFERROR(_xlfn.XLOOKUP(M890,'06_location_master'!$C$5:$C$60,'06_location_master'!$D$5:$D$60), "Missing Country")</f>
        <v>Germany</v>
      </c>
      <c r="O890" t="str">
        <f>IFERROR(_xlfn.XLOOKUP(M890,'06_location_master'!$C$5:$C$60,'06_location_master'!$E$5:$E$60), "Missing State")</f>
        <v>Hesse</v>
      </c>
      <c r="P890" s="17">
        <f>IFERROR(--'01_raw_data'!O893,"Missing Date")</f>
        <v>45989</v>
      </c>
      <c r="Q890" s="17" t="str">
        <f>IF(TRIM('01_raw_data'!P893)="","", IFERROR('01_raw_data'!P893, "check"))</f>
        <v/>
      </c>
      <c r="R890" t="str">
        <f>IFERROR(IF(OR(UPPER(TRIM('01_raw_data'!Q893))="A",UPPER(TRIM('01_raw_data'!Q893)="ACTVE"),UPPER(TRIM('01_raw_data'!Q893))="ACTIVE"), "Active", IF(OR(UPPER(TRIM('01_raw_data'!Q893)="INACTIVE"),UPPER(TRIM('01_raw_data'!Q893))="INACTVE"),"Inactive",IF(OR(UPPER(TRIM('01_raw_data'!Q893))="EXITED"), "Exited", IF(OR(UPPER(TRIM('01_raw_data'!Q893))="TERMINATED"), "Terminated", IF(OR(UPPER(TRIM('01_raw_data'!Q893))="LEFT"),"Left",IF(OR(UPPER(TRIM('01_raw_data'!Q893))="RESIGNED"),"Resigned")))))),"Check")</f>
        <v>Active</v>
      </c>
      <c r="S890" s="19">
        <f>IFERROR(IF(VALUE('01_raw_data'!R893)&gt;0,VALUE('01_raw_data'!R893),"Check"),"Check")</f>
        <v>56000</v>
      </c>
      <c r="T890" s="19">
        <f>IFERROR(IF(VALUE('01_raw_data'!S893)&gt;0, VALUE('01_raw_data'!S893), "Check"), "Check")</f>
        <v>5000</v>
      </c>
      <c r="U890">
        <f>IFERROR(VLOOKUP(UPPER(TRIM('01_raw_data'!T893)),'07_performance_master'!$A$5:$B$14,2,FALSE),"Check")</f>
        <v>4</v>
      </c>
      <c r="V890">
        <f>IFERROR(IF(VALUE('01_raw_data'!U893)&gt;0,VALUE('01_raw_data'!U893),"Check"),"Check")</f>
        <v>12</v>
      </c>
      <c r="W890">
        <f>IFERROR(IF(VALUE('01_raw_data'!V893)&gt;=0, VALUE('01_raw_data'!V893), "Check"), "Check")</f>
        <v>20</v>
      </c>
      <c r="X890">
        <f>IFERROR(IF(VALUE('01_raw_data'!W893)&gt;=0, VALUE('01_raw_data'!W893),"Check"), "Check")</f>
        <v>20</v>
      </c>
      <c r="Y890">
        <f>IFERROR(IF(AND(VALUE('01_raw_data'!X893)&gt;=0, VALUE('01_raw_data'!X893)&lt;=100), VALUE('01_raw_data'!X893), "Check"), "Check")</f>
        <v>90</v>
      </c>
      <c r="Z890" t="str">
        <f>IFERROR(IF(OR(UPPER(TRIM('01_raw_data'!Y893))="YES", UPPER(TRIM('01_raw_data'!Y893))="PROMOTED"),"Promoted", IF(OR(UPPER(TRIM('01_raw_data'!Y893))="NO",UPPER(TRIM('01_raw_data'!Y893))="NOT PROMOTED"), "Not Promoted", "Check")),"Check")</f>
        <v>Promoted</v>
      </c>
      <c r="AA890" t="str">
        <f>IFERROR(PROPER(TRIM('01_raw_data'!Z893)), "")</f>
        <v>Diploma</v>
      </c>
      <c r="AB890" t="str">
        <f>IFERROR(PROPER(TRIM('01_raw_data'!AA893)),"")</f>
        <v>Indeed</v>
      </c>
      <c r="AC890" t="str">
        <f>IFERROR(IF(UPPER(TRIM('01_raw_data'!AB893))="HYBRID","Hybrid",IF(OR(UPPER(TRIM('01_raw_data'!AB893))="REMOTE",UPPER(TRIM('01_raw_data'!AB893))="WFH",UPPER(TRIM('01_raw_data'!AB893))="WORK FROM HOME"),"Remote",IF(OR(UPPER(TRIM('01_raw_data'!AB893))="ONSITE",UPPER(TRIM('01_raw_data'!AB893))="ON-SITE",UPPER(TRIM('01_raw_data'!AB893))="OFFICE"),"Office"))),"Check")</f>
        <v>Hybrid</v>
      </c>
      <c r="AD890" t="str">
        <f>IFERROR(VLOOKUP(UPPER(TRIM('01_raw_data'!AC893)),'09_cost_center'!$A$5:$E$19,1,FALSE), "Check")</f>
        <v>EU-CC201</v>
      </c>
      <c r="AE890" t="str">
        <f>IFERROR(IF(OR(UPPER(TRIM('01_raw_data'!AD893))="CONTRACT", UPPER(TRIM('01_raw_data'!AD893))="CONTRACTOR"), "Contract", IF(OR(PROPER(TRIM('01_raw_data'!AD893))="FTE", UPPER(TRIM('01_raw_data'!AD893))="FULL TIME", UPPER(TRIM('01_raw_data'!AD893))="FULL-TIME"), "Full Time", IF(OR(UPPER(TRIM('01_raw_data'!AD893))="INTERN", UPPER(TRIM('01_raw_data'!AD893))="INTERNSHIP"), "Intern", IF(OR(UPPER(TRIM('01_raw_data'!AD893))="PART TIME", UPPER(TRIM('01_raw_data'!AD893))="PART-TIME"), "Part Time")))), "Check")</f>
        <v>Full Time</v>
      </c>
      <c r="AF890">
        <f>IFERROR(IF(AND(VALUE('01_raw_data'!AE893)&gt;=0,VALUE('01_raw_data'!AE893)&lt;=100), VALUE('01_raw_data'!AE893), "Check"), "Check")</f>
        <v>70.5</v>
      </c>
    </row>
    <row r="891" spans="1:32" x14ac:dyDescent="0.2">
      <c r="A891" t="str">
        <f>"E"&amp;TEXT(VALUE(SUBSTITUTE(UPPER(TRIM('01_raw_data'!A894)),"E","")),"0000")</f>
        <v>E0890</v>
      </c>
      <c r="B891" t="str">
        <f>IF('01_raw_data'!B894="", "", PROPER(TRIM('01_raw_data'!B894)))</f>
        <v>Francesco Bernard</v>
      </c>
      <c r="C891" t="str">
        <f>_xlfn.XLOOKUP(PROPER(TRIM('01_raw_data'!C894)),'03_lookups'!$A$4:$A$9,'03_lookups'!$B$4:$B$9,"Needs Review")</f>
        <v>Female</v>
      </c>
      <c r="D891">
        <f>VALUE('01_raw_data'!D894)</f>
        <v>41</v>
      </c>
      <c r="E891" s="17" t="str">
        <f>IF(OR('01_raw_data'!E894="", LOWER(TRIM('01_raw_data'!E894))="not available"), "Missing", '01_raw_data'!E894)</f>
        <v>10-29-1984</v>
      </c>
      <c r="F891" t="str">
        <f t="shared" si="13"/>
        <v>Needs Review</v>
      </c>
      <c r="G891" t="str">
        <f>_xlfn.XLOOKUP(UPPER(TRIM('01_raw_data'!F894)),'04_departments'!A894:A949,'04_departments'!C894:C949,"Needs Review")</f>
        <v>Needs Review</v>
      </c>
      <c r="H891" t="str">
        <f>_xlfn.XLOOKUP('01_clean_data'!G891, '04_departments'!$C$5:$C$60,'04_departments'!$D$5:$D$60,"Needs Review")</f>
        <v>Needs Review</v>
      </c>
      <c r="I891" t="str">
        <f>PROPER(TRIM('01_raw_data'!H894))</f>
        <v>Lead Product Manager</v>
      </c>
      <c r="J891" t="str">
        <f>IFERROR(UPPER('01_raw_data'!I894), "")</f>
        <v>L3</v>
      </c>
      <c r="K891" t="str">
        <f>IFERROR(UPPER('01_raw_data'!J894), "")</f>
        <v>M031</v>
      </c>
      <c r="L891" t="str">
        <f>IFERROR(VLOOKUP(K891,'05_manager_mapping'!$A$5:$B$64,2), "Missing")</f>
        <v>Felix Pereira</v>
      </c>
      <c r="M891" t="str">
        <f>IFERROR(_xlfn.XLOOKUP('01_raw_data'!L894,'06_location_master'!$B$5:$B$60,'06_location_master'!$C$5:$C$60), "Missing Location")</f>
        <v>Brussels</v>
      </c>
      <c r="N891" t="str">
        <f>IFERROR(_xlfn.XLOOKUP(M891,'06_location_master'!$C$5:$C$60,'06_location_master'!$D$5:$D$60), "Missing Country")</f>
        <v>Belgium</v>
      </c>
      <c r="O891" t="str">
        <f>IFERROR(_xlfn.XLOOKUP(M891,'06_location_master'!$C$5:$C$60,'06_location_master'!$E$5:$E$60), "Missing State")</f>
        <v>Brussels-Capital</v>
      </c>
      <c r="P891" s="17">
        <f>IFERROR(--'01_raw_data'!O894,"Missing Date")</f>
        <v>44985</v>
      </c>
      <c r="Q891" s="17" t="str">
        <f>IF(TRIM('01_raw_data'!P894)="","", IFERROR('01_raw_data'!P894, "check"))</f>
        <v/>
      </c>
      <c r="R891" t="str">
        <f>IFERROR(IF(OR(UPPER(TRIM('01_raw_data'!Q894))="A",UPPER(TRIM('01_raw_data'!Q894)="ACTVE"),UPPER(TRIM('01_raw_data'!Q894))="ACTIVE"), "Active", IF(OR(UPPER(TRIM('01_raw_data'!Q894)="INACTIVE"),UPPER(TRIM('01_raw_data'!Q894))="INACTVE"),"Inactive",IF(OR(UPPER(TRIM('01_raw_data'!Q894))="EXITED"), "Exited", IF(OR(UPPER(TRIM('01_raw_data'!Q894))="TERMINATED"), "Terminated", IF(OR(UPPER(TRIM('01_raw_data'!Q894))="LEFT"),"Left",IF(OR(UPPER(TRIM('01_raw_data'!Q894))="RESIGNED"),"Resigned")))))),"Check")</f>
        <v>Active</v>
      </c>
      <c r="S891" s="19">
        <f>IFERROR(IF(VALUE('01_raw_data'!R894)&gt;0,VALUE('01_raw_data'!R894),"Check"),"Check")</f>
        <v>84000</v>
      </c>
      <c r="T891" s="19">
        <f>IFERROR(IF(VALUE('01_raw_data'!S894)&gt;0, VALUE('01_raw_data'!S894), "Check"), "Check")</f>
        <v>4200</v>
      </c>
      <c r="U891">
        <f>IFERROR(VLOOKUP(UPPER(TRIM('01_raw_data'!T894)),'07_performance_master'!$A$5:$B$14,2,FALSE),"Check")</f>
        <v>3</v>
      </c>
      <c r="V891">
        <f>IFERROR(IF(VALUE('01_raw_data'!U894)&gt;0,VALUE('01_raw_data'!U894),"Check"),"Check")</f>
        <v>22</v>
      </c>
      <c r="W891">
        <f>IFERROR(IF(VALUE('01_raw_data'!V894)&gt;=0, VALUE('01_raw_data'!V894), "Check"), "Check")</f>
        <v>20</v>
      </c>
      <c r="X891">
        <f>IFERROR(IF(VALUE('01_raw_data'!W894)&gt;=0, VALUE('01_raw_data'!W894),"Check"), "Check")</f>
        <v>1</v>
      </c>
      <c r="Y891">
        <f>IFERROR(IF(AND(VALUE('01_raw_data'!X894)&gt;=0, VALUE('01_raw_data'!X894)&lt;=100), VALUE('01_raw_data'!X894), "Check"), "Check")</f>
        <v>58</v>
      </c>
      <c r="Z891" t="str">
        <f>IFERROR(IF(OR(UPPER(TRIM('01_raw_data'!Y894))="YES", UPPER(TRIM('01_raw_data'!Y894))="PROMOTED"),"Promoted", IF(OR(UPPER(TRIM('01_raw_data'!Y894))="NO",UPPER(TRIM('01_raw_data'!Y894))="NOT PROMOTED"), "Not Promoted", "Check")),"Check")</f>
        <v>Not Promoted</v>
      </c>
      <c r="AA891" t="str">
        <f>IFERROR(PROPER(TRIM('01_raw_data'!Z894)), "")</f>
        <v>Master'S</v>
      </c>
      <c r="AB891" t="str">
        <f>IFERROR(PROPER(TRIM('01_raw_data'!AA894)),"")</f>
        <v>Company Careers Page</v>
      </c>
      <c r="AC891" t="str">
        <f>IFERROR(IF(UPPER(TRIM('01_raw_data'!AB894))="HYBRID","Hybrid",IF(OR(UPPER(TRIM('01_raw_data'!AB894))="REMOTE",UPPER(TRIM('01_raw_data'!AB894))="WFH",UPPER(TRIM('01_raw_data'!AB894))="WORK FROM HOME"),"Remote",IF(OR(UPPER(TRIM('01_raw_data'!AB894))="ONSITE",UPPER(TRIM('01_raw_data'!AB894))="ON-SITE",UPPER(TRIM('01_raw_data'!AB894))="OFFICE"),"Office"))),"Check")</f>
        <v>Hybrid</v>
      </c>
      <c r="AD891" t="str">
        <f>IFERROR(VLOOKUP(UPPER(TRIM('01_raw_data'!AC894)),'09_cost_center'!$A$5:$E$19,1,FALSE), "Check")</f>
        <v>EU-CC102</v>
      </c>
      <c r="AE891" t="str">
        <f>IFERROR(IF(OR(UPPER(TRIM('01_raw_data'!AD894))="CONTRACT", UPPER(TRIM('01_raw_data'!AD894))="CONTRACTOR"), "Contract", IF(OR(PROPER(TRIM('01_raw_data'!AD894))="FTE", UPPER(TRIM('01_raw_data'!AD894))="FULL TIME", UPPER(TRIM('01_raw_data'!AD894))="FULL-TIME"), "Full Time", IF(OR(UPPER(TRIM('01_raw_data'!AD894))="INTERN", UPPER(TRIM('01_raw_data'!AD894))="INTERNSHIP"), "Intern", IF(OR(UPPER(TRIM('01_raw_data'!AD894))="PART TIME", UPPER(TRIM('01_raw_data'!AD894))="PART-TIME"), "Part Time")))), "Check")</f>
        <v>Contract</v>
      </c>
      <c r="AF891">
        <f>IFERROR(IF(AND(VALUE('01_raw_data'!AE894)&gt;=0,VALUE('01_raw_data'!AE894)&lt;=100), VALUE('01_raw_data'!AE894), "Check"), "Check")</f>
        <v>62.3</v>
      </c>
    </row>
    <row r="892" spans="1:32" x14ac:dyDescent="0.2">
      <c r="A892" t="str">
        <f>"E"&amp;TEXT(VALUE(SUBSTITUTE(UPPER(TRIM('01_raw_data'!A895)),"E","")),"0000")</f>
        <v>E0891</v>
      </c>
      <c r="B892" t="str">
        <f>IF('01_raw_data'!B895="", "", PROPER(TRIM('01_raw_data'!B895)))</f>
        <v>Alice Wilson</v>
      </c>
      <c r="C892" t="str">
        <f>_xlfn.XLOOKUP(PROPER(TRIM('01_raw_data'!C895)),'03_lookups'!$A$4:$A$9,'03_lookups'!$B$4:$B$9,"Needs Review")</f>
        <v>Male</v>
      </c>
      <c r="D892">
        <f>VALUE('01_raw_data'!D895)</f>
        <v>47</v>
      </c>
      <c r="E892" s="17">
        <f>IF(OR('01_raw_data'!E895="", LOWER(TRIM('01_raw_data'!E895))="not available"), "Missing", '01_raw_data'!E895)</f>
        <v>29020</v>
      </c>
      <c r="F892" t="str">
        <f t="shared" si="13"/>
        <v>Valid</v>
      </c>
      <c r="G892" t="str">
        <f>_xlfn.XLOOKUP(UPPER(TRIM('01_raw_data'!F895)),'04_departments'!A895:A950,'04_departments'!C895:C950,"Needs Review")</f>
        <v>Needs Review</v>
      </c>
      <c r="H892" t="str">
        <f>_xlfn.XLOOKUP('01_clean_data'!G892, '04_departments'!$C$5:$C$60,'04_departments'!$D$5:$D$60,"Needs Review")</f>
        <v>Needs Review</v>
      </c>
      <c r="I892" t="str">
        <f>PROPER(TRIM('01_raw_data'!H895))</f>
        <v>Analytics Engineer</v>
      </c>
      <c r="J892" t="str">
        <f>IFERROR(UPPER('01_raw_data'!I895), "")</f>
        <v>L4</v>
      </c>
      <c r="K892" t="str">
        <f>IFERROR(UPPER('01_raw_data'!J895), "")</f>
        <v>M003</v>
      </c>
      <c r="L892" t="str">
        <f>IFERROR(VLOOKUP(K892,'05_manager_mapping'!$A$5:$B$64,2), "Missing")</f>
        <v>Sarah Lopez</v>
      </c>
      <c r="M892" t="str">
        <f>IFERROR(_xlfn.XLOOKUP('01_raw_data'!L895,'06_location_master'!$B$5:$B$60,'06_location_master'!$C$5:$C$60), "Missing Location")</f>
        <v>Missing Location</v>
      </c>
      <c r="N892" t="str">
        <f>IFERROR(_xlfn.XLOOKUP(M892,'06_location_master'!$C$5:$C$60,'06_location_master'!$D$5:$D$60), "Missing Country")</f>
        <v>Missing Country</v>
      </c>
      <c r="O892" t="str">
        <f>IFERROR(_xlfn.XLOOKUP(M892,'06_location_master'!$C$5:$C$60,'06_location_master'!$E$5:$E$60), "Missing State")</f>
        <v>Missing State</v>
      </c>
      <c r="P892" s="17">
        <f>IFERROR(--'01_raw_data'!O895,"Missing Date")</f>
        <v>43927</v>
      </c>
      <c r="Q892" s="17">
        <f>IF(TRIM('01_raw_data'!P895)="","", IFERROR('01_raw_data'!P895, "check"))</f>
        <v>45184</v>
      </c>
      <c r="R892" t="str">
        <f>IFERROR(IF(OR(UPPER(TRIM('01_raw_data'!Q895))="A",UPPER(TRIM('01_raw_data'!Q895)="ACTVE"),UPPER(TRIM('01_raw_data'!Q895))="ACTIVE"), "Active", IF(OR(UPPER(TRIM('01_raw_data'!Q895)="INACTIVE"),UPPER(TRIM('01_raw_data'!Q895))="INACTVE"),"Inactive",IF(OR(UPPER(TRIM('01_raw_data'!Q895))="EXITED"), "Exited", IF(OR(UPPER(TRIM('01_raw_data'!Q895))="TERMINATED"), "Terminated", IF(OR(UPPER(TRIM('01_raw_data'!Q895))="LEFT"),"Left",IF(OR(UPPER(TRIM('01_raw_data'!Q895))="RESIGNED"),"Resigned")))))),"Check")</f>
        <v>Exited</v>
      </c>
      <c r="S892" s="19">
        <f>IFERROR(IF(VALUE('01_raw_data'!R895)&gt;0,VALUE('01_raw_data'!R895),"Check"),"Check")</f>
        <v>102000</v>
      </c>
      <c r="T892" s="19" t="str">
        <f>IFERROR(IF(VALUE('01_raw_data'!S895)&gt;0, VALUE('01_raw_data'!S895), "Check"), "Check")</f>
        <v>Check</v>
      </c>
      <c r="U892">
        <f>IFERROR(VLOOKUP(UPPER(TRIM('01_raw_data'!T895)),'07_performance_master'!$A$5:$B$14,2,FALSE),"Check")</f>
        <v>1</v>
      </c>
      <c r="V892">
        <f>IFERROR(IF(VALUE('01_raw_data'!U895)&gt;0,VALUE('01_raw_data'!U895),"Check"),"Check")</f>
        <v>23</v>
      </c>
      <c r="W892">
        <f>IFERROR(IF(VALUE('01_raw_data'!V895)&gt;=0, VALUE('01_raw_data'!V895), "Check"), "Check")</f>
        <v>12</v>
      </c>
      <c r="X892">
        <f>IFERROR(IF(VALUE('01_raw_data'!W895)&gt;=0, VALUE('01_raw_data'!W895),"Check"), "Check")</f>
        <v>13</v>
      </c>
      <c r="Y892">
        <f>IFERROR(IF(AND(VALUE('01_raw_data'!X895)&gt;=0, VALUE('01_raw_data'!X895)&lt;=100), VALUE('01_raw_data'!X895), "Check"), "Check")</f>
        <v>55</v>
      </c>
      <c r="Z892" t="str">
        <f>IFERROR(IF(OR(UPPER(TRIM('01_raw_data'!Y895))="YES", UPPER(TRIM('01_raw_data'!Y895))="PROMOTED"),"Promoted", IF(OR(UPPER(TRIM('01_raw_data'!Y895))="NO",UPPER(TRIM('01_raw_data'!Y895))="NOT PROMOTED"), "Not Promoted", "Check")),"Check")</f>
        <v>Not Promoted</v>
      </c>
      <c r="AA892" t="str">
        <f>IFERROR(PROPER(TRIM('01_raw_data'!Z895)), "")</f>
        <v>Bachelor'S</v>
      </c>
      <c r="AB892" t="str">
        <f>IFERROR(PROPER(TRIM('01_raw_data'!AA895)),"")</f>
        <v>Indeed</v>
      </c>
      <c r="AC892" t="str">
        <f>IFERROR(IF(UPPER(TRIM('01_raw_data'!AB895))="HYBRID","Hybrid",IF(OR(UPPER(TRIM('01_raw_data'!AB895))="REMOTE",UPPER(TRIM('01_raw_data'!AB895))="WFH",UPPER(TRIM('01_raw_data'!AB895))="WORK FROM HOME"),"Remote",IF(OR(UPPER(TRIM('01_raw_data'!AB895))="ONSITE",UPPER(TRIM('01_raw_data'!AB895))="ON-SITE",UPPER(TRIM('01_raw_data'!AB895))="OFFICE"),"Office"))),"Check")</f>
        <v>Office</v>
      </c>
      <c r="AD892" t="str">
        <f>IFERROR(VLOOKUP(UPPER(TRIM('01_raw_data'!AC895)),'09_cost_center'!$A$5:$E$19,1,FALSE), "Check")</f>
        <v>EU-CC103</v>
      </c>
      <c r="AE892" t="str">
        <f>IFERROR(IF(OR(UPPER(TRIM('01_raw_data'!AD895))="CONTRACT", UPPER(TRIM('01_raw_data'!AD895))="CONTRACTOR"), "Contract", IF(OR(PROPER(TRIM('01_raw_data'!AD895))="FTE", UPPER(TRIM('01_raw_data'!AD895))="FULL TIME", UPPER(TRIM('01_raw_data'!AD895))="FULL-TIME"), "Full Time", IF(OR(UPPER(TRIM('01_raw_data'!AD895))="INTERN", UPPER(TRIM('01_raw_data'!AD895))="INTERNSHIP"), "Intern", IF(OR(UPPER(TRIM('01_raw_data'!AD895))="PART TIME", UPPER(TRIM('01_raw_data'!AD895))="PART-TIME"), "Part Time")))), "Check")</f>
        <v>Full Time</v>
      </c>
      <c r="AF892">
        <f>IFERROR(IF(AND(VALUE('01_raw_data'!AE895)&gt;=0,VALUE('01_raw_data'!AE895)&lt;=100), VALUE('01_raw_data'!AE895), "Check"), "Check")</f>
        <v>37.5</v>
      </c>
    </row>
    <row r="893" spans="1:32" x14ac:dyDescent="0.2">
      <c r="A893" t="str">
        <f>"E"&amp;TEXT(VALUE(SUBSTITUTE(UPPER(TRIM('01_raw_data'!A896)),"E","")),"0000")</f>
        <v>E0892</v>
      </c>
      <c r="B893" t="str">
        <f>IF('01_raw_data'!B896="", "", PROPER(TRIM('01_raw_data'!B896)))</f>
        <v>Elena Schmidt</v>
      </c>
      <c r="C893" t="str">
        <f>_xlfn.XLOOKUP(PROPER(TRIM('01_raw_data'!C896)),'03_lookups'!$A$4:$A$9,'03_lookups'!$B$4:$B$9,"Needs Review")</f>
        <v>Male</v>
      </c>
      <c r="D893">
        <f>VALUE('01_raw_data'!D896)</f>
        <v>59</v>
      </c>
      <c r="E893" s="17">
        <f>IF(OR('01_raw_data'!E896="", LOWER(TRIM('01_raw_data'!E896))="not available"), "Missing", '01_raw_data'!E896)</f>
        <v>24524</v>
      </c>
      <c r="F893" t="str">
        <f t="shared" si="13"/>
        <v>Valid</v>
      </c>
      <c r="G893" t="str">
        <f>_xlfn.XLOOKUP(UPPER(TRIM('01_raw_data'!F896)),'04_departments'!A896:A951,'04_departments'!C896:C951,"Needs Review")</f>
        <v>Needs Review</v>
      </c>
      <c r="H893" t="str">
        <f>_xlfn.XLOOKUP('01_clean_data'!G893, '04_departments'!$C$5:$C$60,'04_departments'!$D$5:$D$60,"Needs Review")</f>
        <v>Needs Review</v>
      </c>
      <c r="I893" t="str">
        <f>PROPER(TRIM('01_raw_data'!H896))</f>
        <v>Account Executive</v>
      </c>
      <c r="J893" t="str">
        <f>IFERROR(UPPER('01_raw_data'!I896), "")</f>
        <v>L1</v>
      </c>
      <c r="K893" t="str">
        <f>IFERROR(UPPER('01_raw_data'!J896), "")</f>
        <v>M026</v>
      </c>
      <c r="L893" t="str">
        <f>IFERROR(VLOOKUP(K893,'05_manager_mapping'!$A$5:$B$64,2), "Missing")</f>
        <v>Sergio Rodrigues</v>
      </c>
      <c r="M893" t="str">
        <f>IFERROR(_xlfn.XLOOKUP('01_raw_data'!L896,'06_location_master'!$B$5:$B$60,'06_location_master'!$C$5:$C$60), "Missing Location")</f>
        <v>Missing Location</v>
      </c>
      <c r="N893" t="str">
        <f>IFERROR(_xlfn.XLOOKUP(M893,'06_location_master'!$C$5:$C$60,'06_location_master'!$D$5:$D$60), "Missing Country")</f>
        <v>Missing Country</v>
      </c>
      <c r="O893" t="str">
        <f>IFERROR(_xlfn.XLOOKUP(M893,'06_location_master'!$C$5:$C$60,'06_location_master'!$E$5:$E$60), "Missing State")</f>
        <v>Missing State</v>
      </c>
      <c r="P893" s="17">
        <f>IFERROR(--'01_raw_data'!O896,"Missing Date")</f>
        <v>45731</v>
      </c>
      <c r="Q893" s="17" t="str">
        <f>IF(TRIM('01_raw_data'!P896)="","", IFERROR('01_raw_data'!P896, "check"))</f>
        <v/>
      </c>
      <c r="R893" t="str">
        <f>IFERROR(IF(OR(UPPER(TRIM('01_raw_data'!Q896))="A",UPPER(TRIM('01_raw_data'!Q896)="ACTVE"),UPPER(TRIM('01_raw_data'!Q896))="ACTIVE"), "Active", IF(OR(UPPER(TRIM('01_raw_data'!Q896)="INACTIVE"),UPPER(TRIM('01_raw_data'!Q896))="INACTVE"),"Inactive",IF(OR(UPPER(TRIM('01_raw_data'!Q896))="EXITED"), "Exited", IF(OR(UPPER(TRIM('01_raw_data'!Q896))="TERMINATED"), "Terminated", IF(OR(UPPER(TRIM('01_raw_data'!Q896))="LEFT"),"Left",IF(OR(UPPER(TRIM('01_raw_data'!Q896))="RESIGNED"),"Resigned")))))),"Check")</f>
        <v>Active</v>
      </c>
      <c r="S893" s="19">
        <f>IFERROR(IF(VALUE('01_raw_data'!R896)&gt;0,VALUE('01_raw_data'!R896),"Check"),"Check")</f>
        <v>32000</v>
      </c>
      <c r="T893" s="19">
        <f>IFERROR(IF(VALUE('01_raw_data'!S896)&gt;0, VALUE('01_raw_data'!S896), "Check"), "Check")</f>
        <v>1600</v>
      </c>
      <c r="U893">
        <f>IFERROR(VLOOKUP(UPPER(TRIM('01_raw_data'!T896)),'07_performance_master'!$A$5:$B$14,2,FALSE),"Check")</f>
        <v>3</v>
      </c>
      <c r="V893">
        <f>IFERROR(IF(VALUE('01_raw_data'!U896)&gt;0,VALUE('01_raw_data'!U896),"Check"),"Check")</f>
        <v>1</v>
      </c>
      <c r="W893">
        <f>IFERROR(IF(VALUE('01_raw_data'!V896)&gt;=0, VALUE('01_raw_data'!V896), "Check"), "Check")</f>
        <v>24</v>
      </c>
      <c r="X893">
        <f>IFERROR(IF(VALUE('01_raw_data'!W896)&gt;=0, VALUE('01_raw_data'!W896),"Check"), "Check")</f>
        <v>11</v>
      </c>
      <c r="Y893">
        <f>IFERROR(IF(AND(VALUE('01_raw_data'!X896)&gt;=0, VALUE('01_raw_data'!X896)&lt;=100), VALUE('01_raw_data'!X896), "Check"), "Check")</f>
        <v>41</v>
      </c>
      <c r="Z893" t="str">
        <f>IFERROR(IF(OR(UPPER(TRIM('01_raw_data'!Y896))="YES", UPPER(TRIM('01_raw_data'!Y896))="PROMOTED"),"Promoted", IF(OR(UPPER(TRIM('01_raw_data'!Y896))="NO",UPPER(TRIM('01_raw_data'!Y896))="NOT PROMOTED"), "Not Promoted", "Check")),"Check")</f>
        <v>Not Promoted</v>
      </c>
      <c r="AA893" t="str">
        <f>IFERROR(PROPER(TRIM('01_raw_data'!Z896)), "")</f>
        <v>Diploma</v>
      </c>
      <c r="AB893" t="str">
        <f>IFERROR(PROPER(TRIM('01_raw_data'!AA896)),"")</f>
        <v>Company Careers Page</v>
      </c>
      <c r="AC893" t="str">
        <f>IFERROR(IF(UPPER(TRIM('01_raw_data'!AB896))="HYBRID","Hybrid",IF(OR(UPPER(TRIM('01_raw_data'!AB896))="REMOTE",UPPER(TRIM('01_raw_data'!AB896))="WFH",UPPER(TRIM('01_raw_data'!AB896))="WORK FROM HOME"),"Remote",IF(OR(UPPER(TRIM('01_raw_data'!AB896))="ONSITE",UPPER(TRIM('01_raw_data'!AB896))="ON-SITE",UPPER(TRIM('01_raw_data'!AB896))="OFFICE"),"Office"))),"Check")</f>
        <v>Remote</v>
      </c>
      <c r="AD893" t="str">
        <f>IFERROR(VLOOKUP(UPPER(TRIM('01_raw_data'!AC896)),'09_cost_center'!$A$5:$E$19,1,FALSE), "Check")</f>
        <v>EU-CC201</v>
      </c>
      <c r="AE893" t="str">
        <f>IFERROR(IF(OR(UPPER(TRIM('01_raw_data'!AD896))="CONTRACT", UPPER(TRIM('01_raw_data'!AD896))="CONTRACTOR"), "Contract", IF(OR(PROPER(TRIM('01_raw_data'!AD896))="FTE", UPPER(TRIM('01_raw_data'!AD896))="FULL TIME", UPPER(TRIM('01_raw_data'!AD896))="FULL-TIME"), "Full Time", IF(OR(UPPER(TRIM('01_raw_data'!AD896))="INTERN", UPPER(TRIM('01_raw_data'!AD896))="INTERNSHIP"), "Intern", IF(OR(UPPER(TRIM('01_raw_data'!AD896))="PART TIME", UPPER(TRIM('01_raw_data'!AD896))="PART-TIME"), "Part Time")))), "Check")</f>
        <v>Full Time</v>
      </c>
      <c r="AF893">
        <f>IFERROR(IF(AND(VALUE('01_raw_data'!AE896)&gt;=0,VALUE('01_raw_data'!AE896)&lt;=100), VALUE('01_raw_data'!AE896), "Check"), "Check")</f>
        <v>46.1</v>
      </c>
    </row>
    <row r="894" spans="1:32" x14ac:dyDescent="0.2">
      <c r="A894" t="str">
        <f>"E"&amp;TEXT(VALUE(SUBSTITUTE(UPPER(TRIM('01_raw_data'!A897)),"E","")),"0000")</f>
        <v>E0893</v>
      </c>
      <c r="B894" t="str">
        <f>IF('01_raw_data'!B897="", "", PROPER(TRIM('01_raw_data'!B897)))</f>
        <v>Jade Silva</v>
      </c>
      <c r="C894" t="str">
        <f>_xlfn.XLOOKUP(PROPER(TRIM('01_raw_data'!C897)),'03_lookups'!$A$4:$A$9,'03_lookups'!$B$4:$B$9,"Needs Review")</f>
        <v>Female</v>
      </c>
      <c r="D894">
        <f>VALUE('01_raw_data'!D897)</f>
        <v>44</v>
      </c>
      <c r="E894" s="17">
        <f>IF(OR('01_raw_data'!E897="", LOWER(TRIM('01_raw_data'!E897))="not available"), "Missing", '01_raw_data'!E897)</f>
        <v>30111</v>
      </c>
      <c r="F894" t="str">
        <f t="shared" si="13"/>
        <v>Valid</v>
      </c>
      <c r="G894" t="str">
        <f>_xlfn.XLOOKUP(UPPER(TRIM('01_raw_data'!F897)),'04_departments'!A897:A952,'04_departments'!C897:C952,"Needs Review")</f>
        <v>Needs Review</v>
      </c>
      <c r="H894" t="str">
        <f>_xlfn.XLOOKUP('01_clean_data'!G894, '04_departments'!$C$5:$C$60,'04_departments'!$D$5:$D$60,"Needs Review")</f>
        <v>Needs Review</v>
      </c>
      <c r="I894" t="str">
        <f>PROPER(TRIM('01_raw_data'!H897))</f>
        <v>Frontend Engineer</v>
      </c>
      <c r="J894" t="str">
        <f>IFERROR(UPPER('01_raw_data'!I897), "")</f>
        <v>L2</v>
      </c>
      <c r="K894" t="str">
        <f>IFERROR(UPPER('01_raw_data'!J897), "")</f>
        <v/>
      </c>
      <c r="L894" t="str">
        <f>IFERROR(VLOOKUP(K894,'05_manager_mapping'!$A$5:$B$64,2), "Missing")</f>
        <v>Missing</v>
      </c>
      <c r="M894" t="str">
        <f>IFERROR(_xlfn.XLOOKUP('01_raw_data'!L897,'06_location_master'!$B$5:$B$60,'06_location_master'!$C$5:$C$60), "Missing Location")</f>
        <v>Missing Location</v>
      </c>
      <c r="N894" t="str">
        <f>IFERROR(_xlfn.XLOOKUP(M894,'06_location_master'!$C$5:$C$60,'06_location_master'!$D$5:$D$60), "Missing Country")</f>
        <v>Missing Country</v>
      </c>
      <c r="O894" t="str">
        <f>IFERROR(_xlfn.XLOOKUP(M894,'06_location_master'!$C$5:$C$60,'06_location_master'!$E$5:$E$60), "Missing State")</f>
        <v>Missing State</v>
      </c>
      <c r="P894" s="17">
        <f>IFERROR(--'01_raw_data'!O897,"Missing Date")</f>
        <v>44435</v>
      </c>
      <c r="Q894" s="17" t="str">
        <f>IF(TRIM('01_raw_data'!P897)="","", IFERROR('01_raw_data'!P897, "check"))</f>
        <v/>
      </c>
      <c r="R894" t="str">
        <f>IFERROR(IF(OR(UPPER(TRIM('01_raw_data'!Q897))="A",UPPER(TRIM('01_raw_data'!Q897)="ACTVE"),UPPER(TRIM('01_raw_data'!Q897))="ACTIVE"), "Active", IF(OR(UPPER(TRIM('01_raw_data'!Q897)="INACTIVE"),UPPER(TRIM('01_raw_data'!Q897))="INACTVE"),"Inactive",IF(OR(UPPER(TRIM('01_raw_data'!Q897))="EXITED"), "Exited", IF(OR(UPPER(TRIM('01_raw_data'!Q897))="TERMINATED"), "Terminated", IF(OR(UPPER(TRIM('01_raw_data'!Q897))="LEFT"),"Left",IF(OR(UPPER(TRIM('01_raw_data'!Q897))="RESIGNED"),"Resigned")))))),"Check")</f>
        <v>Active</v>
      </c>
      <c r="S894" s="19">
        <f>IFERROR(IF(VALUE('01_raw_data'!R897)&gt;0,VALUE('01_raw_data'!R897),"Check"),"Check")</f>
        <v>51000</v>
      </c>
      <c r="T894" s="19">
        <f>IFERROR(IF(VALUE('01_raw_data'!S897)&gt;0, VALUE('01_raw_data'!S897), "Check"), "Check")</f>
        <v>2600</v>
      </c>
      <c r="U894">
        <f>IFERROR(VLOOKUP(UPPER(TRIM('01_raw_data'!T897)),'07_performance_master'!$A$5:$B$14,2,FALSE),"Check")</f>
        <v>3</v>
      </c>
      <c r="V894">
        <f>IFERROR(IF(VALUE('01_raw_data'!U897)&gt;0,VALUE('01_raw_data'!U897),"Check"),"Check")</f>
        <v>50</v>
      </c>
      <c r="W894">
        <f>IFERROR(IF(VALUE('01_raw_data'!V897)&gt;=0, VALUE('01_raw_data'!V897), "Check"), "Check")</f>
        <v>27</v>
      </c>
      <c r="X894">
        <f>IFERROR(IF(VALUE('01_raw_data'!W897)&gt;=0, VALUE('01_raw_data'!W897),"Check"), "Check")</f>
        <v>23</v>
      </c>
      <c r="Y894">
        <f>IFERROR(IF(AND(VALUE('01_raw_data'!X897)&gt;=0, VALUE('01_raw_data'!X897)&lt;=100), VALUE('01_raw_data'!X897), "Check"), "Check")</f>
        <v>48</v>
      </c>
      <c r="Z894" t="str">
        <f>IFERROR(IF(OR(UPPER(TRIM('01_raw_data'!Y897))="YES", UPPER(TRIM('01_raw_data'!Y897))="PROMOTED"),"Promoted", IF(OR(UPPER(TRIM('01_raw_data'!Y897))="NO",UPPER(TRIM('01_raw_data'!Y897))="NOT PROMOTED"), "Not Promoted", "Check")),"Check")</f>
        <v>Not Promoted</v>
      </c>
      <c r="AA894" t="str">
        <f>IFERROR(PROPER(TRIM('01_raw_data'!Z897)), "")</f>
        <v>Diploma</v>
      </c>
      <c r="AB894" t="str">
        <f>IFERROR(PROPER(TRIM('01_raw_data'!AA897)),"")</f>
        <v>Internal Transfer</v>
      </c>
      <c r="AC894" t="str">
        <f>IFERROR(IF(UPPER(TRIM('01_raw_data'!AB897))="HYBRID","Hybrid",IF(OR(UPPER(TRIM('01_raw_data'!AB897))="REMOTE",UPPER(TRIM('01_raw_data'!AB897))="WFH",UPPER(TRIM('01_raw_data'!AB897))="WORK FROM HOME"),"Remote",IF(OR(UPPER(TRIM('01_raw_data'!AB897))="ONSITE",UPPER(TRIM('01_raw_data'!AB897))="ON-SITE",UPPER(TRIM('01_raw_data'!AB897))="OFFICE"),"Office"))),"Check")</f>
        <v>Hybrid</v>
      </c>
      <c r="AD894" t="str">
        <f>IFERROR(VLOOKUP(UPPER(TRIM('01_raw_data'!AC897)),'09_cost_center'!$A$5:$E$19,1,FALSE), "Check")</f>
        <v>EU-CC101</v>
      </c>
      <c r="AE894" t="str">
        <f>IFERROR(IF(OR(UPPER(TRIM('01_raw_data'!AD897))="CONTRACT", UPPER(TRIM('01_raw_data'!AD897))="CONTRACTOR"), "Contract", IF(OR(PROPER(TRIM('01_raw_data'!AD897))="FTE", UPPER(TRIM('01_raw_data'!AD897))="FULL TIME", UPPER(TRIM('01_raw_data'!AD897))="FULL-TIME"), "Full Time", IF(OR(UPPER(TRIM('01_raw_data'!AD897))="INTERN", UPPER(TRIM('01_raw_data'!AD897))="INTERNSHIP"), "Intern", IF(OR(UPPER(TRIM('01_raw_data'!AD897))="PART TIME", UPPER(TRIM('01_raw_data'!AD897))="PART-TIME"), "Part Time")))), "Check")</f>
        <v>Full Time</v>
      </c>
      <c r="AF894">
        <f>IFERROR(IF(AND(VALUE('01_raw_data'!AE897)&gt;=0,VALUE('01_raw_data'!AE897)&lt;=100), VALUE('01_raw_data'!AE897), "Check"), "Check")</f>
        <v>53.8</v>
      </c>
    </row>
    <row r="895" spans="1:32" x14ac:dyDescent="0.2">
      <c r="A895" t="str">
        <f>"E"&amp;TEXT(VALUE(SUBSTITUTE(UPPER(TRIM('01_raw_data'!A898)),"E","")),"0000")</f>
        <v>E0894</v>
      </c>
      <c r="B895" t="str">
        <f>IF('01_raw_data'!B898="", "", PROPER(TRIM('01_raw_data'!B898)))</f>
        <v>Giulia Bos</v>
      </c>
      <c r="C895" t="str">
        <f>_xlfn.XLOOKUP(PROPER(TRIM('01_raw_data'!C898)),'03_lookups'!$A$4:$A$9,'03_lookups'!$B$4:$B$9,"Needs Review")</f>
        <v>Male</v>
      </c>
      <c r="D895">
        <f>VALUE('01_raw_data'!D898)</f>
        <v>34</v>
      </c>
      <c r="E895" s="17" t="str">
        <f>IF(OR('01_raw_data'!E898="", LOWER(TRIM('01_raw_data'!E898))="not available"), "Missing", '01_raw_data'!E898)</f>
        <v>25/04/1992</v>
      </c>
      <c r="F895" t="str">
        <f t="shared" si="13"/>
        <v>Needs Review</v>
      </c>
      <c r="G895" t="str">
        <f>_xlfn.XLOOKUP(UPPER(TRIM('01_raw_data'!F898)),'04_departments'!A898:A953,'04_departments'!C898:C953,"Needs Review")</f>
        <v>Needs Review</v>
      </c>
      <c r="H895" t="str">
        <f>_xlfn.XLOOKUP('01_clean_data'!G895, '04_departments'!$C$5:$C$60,'04_departments'!$D$5:$D$60,"Needs Review")</f>
        <v>Needs Review</v>
      </c>
      <c r="I895" t="str">
        <f>PROPER(TRIM('01_raw_data'!H898))</f>
        <v>Enterprise Account Manager</v>
      </c>
      <c r="J895" t="str">
        <f>IFERROR(UPPER('01_raw_data'!I898), "")</f>
        <v>L2</v>
      </c>
      <c r="K895" t="str">
        <f>IFERROR(UPPER('01_raw_data'!J898), "")</f>
        <v>M004</v>
      </c>
      <c r="L895" t="str">
        <f>IFERROR(VLOOKUP(K895,'05_manager_mapping'!$A$5:$B$64,2), "Missing")</f>
        <v>Giovanni Leroy</v>
      </c>
      <c r="M895" t="str">
        <f>IFERROR(_xlfn.XLOOKUP('01_raw_data'!L898,'06_location_master'!$B$5:$B$60,'06_location_master'!$C$5:$C$60), "Missing Location")</f>
        <v>Missing Location</v>
      </c>
      <c r="N895" t="str">
        <f>IFERROR(_xlfn.XLOOKUP(M895,'06_location_master'!$C$5:$C$60,'06_location_master'!$D$5:$D$60), "Missing Country")</f>
        <v>Missing Country</v>
      </c>
      <c r="O895" t="str">
        <f>IFERROR(_xlfn.XLOOKUP(M895,'06_location_master'!$C$5:$C$60,'06_location_master'!$E$5:$E$60), "Missing State")</f>
        <v>Missing State</v>
      </c>
      <c r="P895" s="17">
        <f>IFERROR(--'01_raw_data'!O898,"Missing Date")</f>
        <v>43174</v>
      </c>
      <c r="Q895" s="17" t="str">
        <f>IF(TRIM('01_raw_data'!P898)="","", IFERROR('01_raw_data'!P898, "check"))</f>
        <v/>
      </c>
      <c r="R895" t="str">
        <f>IFERROR(IF(OR(UPPER(TRIM('01_raw_data'!Q898))="A",UPPER(TRIM('01_raw_data'!Q898)="ACTVE"),UPPER(TRIM('01_raw_data'!Q898))="ACTIVE"), "Active", IF(OR(UPPER(TRIM('01_raw_data'!Q898)="INACTIVE"),UPPER(TRIM('01_raw_data'!Q898))="INACTVE"),"Inactive",IF(OR(UPPER(TRIM('01_raw_data'!Q898))="EXITED"), "Exited", IF(OR(UPPER(TRIM('01_raw_data'!Q898))="TERMINATED"), "Terminated", IF(OR(UPPER(TRIM('01_raw_data'!Q898))="LEFT"),"Left",IF(OR(UPPER(TRIM('01_raw_data'!Q898))="RESIGNED"),"Resigned")))))),"Check")</f>
        <v>Active</v>
      </c>
      <c r="S895" s="19">
        <f>IFERROR(IF(VALUE('01_raw_data'!R898)&gt;0,VALUE('01_raw_data'!R898),"Check"),"Check")</f>
        <v>59000</v>
      </c>
      <c r="T895" s="19">
        <f>IFERROR(IF(VALUE('01_raw_data'!S898)&gt;0, VALUE('01_raw_data'!S898), "Check"), "Check")</f>
        <v>3000</v>
      </c>
      <c r="U895">
        <f>IFERROR(VLOOKUP(UPPER(TRIM('01_raw_data'!T898)),'07_performance_master'!$A$5:$B$14,2,FALSE),"Check")</f>
        <v>3</v>
      </c>
      <c r="V895">
        <f>IFERROR(IF(VALUE('01_raw_data'!U898)&gt;0,VALUE('01_raw_data'!U898),"Check"),"Check")</f>
        <v>11</v>
      </c>
      <c r="W895">
        <f>IFERROR(IF(VALUE('01_raw_data'!V898)&gt;=0, VALUE('01_raw_data'!V898), "Check"), "Check")</f>
        <v>16</v>
      </c>
      <c r="X895">
        <f>IFERROR(IF(VALUE('01_raw_data'!W898)&gt;=0, VALUE('01_raw_data'!W898),"Check"), "Check")</f>
        <v>13</v>
      </c>
      <c r="Y895">
        <f>IFERROR(IF(AND(VALUE('01_raw_data'!X898)&gt;=0, VALUE('01_raw_data'!X898)&lt;=100), VALUE('01_raw_data'!X898), "Check"), "Check")</f>
        <v>62</v>
      </c>
      <c r="Z895" t="str">
        <f>IFERROR(IF(OR(UPPER(TRIM('01_raw_data'!Y898))="YES", UPPER(TRIM('01_raw_data'!Y898))="PROMOTED"),"Promoted", IF(OR(UPPER(TRIM('01_raw_data'!Y898))="NO",UPPER(TRIM('01_raw_data'!Y898))="NOT PROMOTED"), "Not Promoted", "Check")),"Check")</f>
        <v>Not Promoted</v>
      </c>
      <c r="AA895" t="str">
        <f>IFERROR(PROPER(TRIM('01_raw_data'!Z898)), "")</f>
        <v>Master'S</v>
      </c>
      <c r="AB895" t="str">
        <f>IFERROR(PROPER(TRIM('01_raw_data'!AA898)),"")</f>
        <v>University Hiring</v>
      </c>
      <c r="AC895" t="str">
        <f>IFERROR(IF(UPPER(TRIM('01_raw_data'!AB898))="HYBRID","Hybrid",IF(OR(UPPER(TRIM('01_raw_data'!AB898))="REMOTE",UPPER(TRIM('01_raw_data'!AB898))="WFH",UPPER(TRIM('01_raw_data'!AB898))="WORK FROM HOME"),"Remote",IF(OR(UPPER(TRIM('01_raw_data'!AB898))="ONSITE",UPPER(TRIM('01_raw_data'!AB898))="ON-SITE",UPPER(TRIM('01_raw_data'!AB898))="OFFICE"),"Office"))),"Check")</f>
        <v>Remote</v>
      </c>
      <c r="AD895" t="str">
        <f>IFERROR(VLOOKUP(UPPER(TRIM('01_raw_data'!AC898)),'09_cost_center'!$A$5:$E$19,1,FALSE), "Check")</f>
        <v>EU-CC201</v>
      </c>
      <c r="AE895" t="str">
        <f>IFERROR(IF(OR(UPPER(TRIM('01_raw_data'!AD898))="CONTRACT", UPPER(TRIM('01_raw_data'!AD898))="CONTRACTOR"), "Contract", IF(OR(PROPER(TRIM('01_raw_data'!AD898))="FTE", UPPER(TRIM('01_raw_data'!AD898))="FULL TIME", UPPER(TRIM('01_raw_data'!AD898))="FULL-TIME"), "Full Time", IF(OR(UPPER(TRIM('01_raw_data'!AD898))="INTERN", UPPER(TRIM('01_raw_data'!AD898))="INTERNSHIP"), "Intern", IF(OR(UPPER(TRIM('01_raw_data'!AD898))="PART TIME", UPPER(TRIM('01_raw_data'!AD898))="PART-TIME"), "Part Time")))), "Check")</f>
        <v>Full Time</v>
      </c>
      <c r="AF895">
        <f>IFERROR(IF(AND(VALUE('01_raw_data'!AE898)&gt;=0,VALUE('01_raw_data'!AE898)&lt;=100), VALUE('01_raw_data'!AE898), "Check"), "Check")</f>
        <v>55</v>
      </c>
    </row>
    <row r="896" spans="1:32" x14ac:dyDescent="0.2">
      <c r="A896" t="str">
        <f>"E"&amp;TEXT(VALUE(SUBSTITUTE(UPPER(TRIM('01_raw_data'!A899)),"E","")),"0000")</f>
        <v>E0895</v>
      </c>
      <c r="B896" t="str">
        <f>IF('01_raw_data'!B899="", "", PROPER(TRIM('01_raw_data'!B899)))</f>
        <v>Raphael Gustafsson</v>
      </c>
      <c r="C896" t="str">
        <f>_xlfn.XLOOKUP(PROPER(TRIM('01_raw_data'!C899)),'03_lookups'!$A$4:$A$9,'03_lookups'!$B$4:$B$9,"Needs Review")</f>
        <v>Non-Binary</v>
      </c>
      <c r="D896">
        <f>VALUE('01_raw_data'!D899)</f>
        <v>39</v>
      </c>
      <c r="E896" s="17">
        <f>IF(OR('01_raw_data'!E899="", LOWER(TRIM('01_raw_data'!E899))="not available"), "Missing", '01_raw_data'!E899)</f>
        <v>31723</v>
      </c>
      <c r="F896" t="str">
        <f t="shared" si="13"/>
        <v>Valid</v>
      </c>
      <c r="G896" t="str">
        <f>_xlfn.XLOOKUP(UPPER(TRIM('01_raw_data'!F899)),'04_departments'!A899:A954,'04_departments'!C899:C954,"Needs Review")</f>
        <v>Needs Review</v>
      </c>
      <c r="H896" t="str">
        <f>_xlfn.XLOOKUP('01_clean_data'!G896, '04_departments'!$C$5:$C$60,'04_departments'!$D$5:$D$60,"Needs Review")</f>
        <v>Needs Review</v>
      </c>
      <c r="I896" t="str">
        <f>PROPER(TRIM('01_raw_data'!H899))</f>
        <v>Process Lead</v>
      </c>
      <c r="J896" t="str">
        <f>IFERROR(UPPER('01_raw_data'!I899), "")</f>
        <v>L3</v>
      </c>
      <c r="K896" t="str">
        <f>IFERROR(UPPER('01_raw_data'!J899), "")</f>
        <v>M010</v>
      </c>
      <c r="L896" t="str">
        <f>IFERROR(VLOOKUP(K896,'05_manager_mapping'!$A$5:$B$64,2), "Missing")</f>
        <v>Lotte Muller</v>
      </c>
      <c r="M896" t="str">
        <f>IFERROR(_xlfn.XLOOKUP('01_raw_data'!L899,'06_location_master'!$B$5:$B$60,'06_location_master'!$C$5:$C$60), "Missing Location")</f>
        <v>Amsterdam</v>
      </c>
      <c r="N896" t="str">
        <f>IFERROR(_xlfn.XLOOKUP(M896,'06_location_master'!$C$5:$C$60,'06_location_master'!$D$5:$D$60), "Missing Country")</f>
        <v>Netherlands</v>
      </c>
      <c r="O896" t="str">
        <f>IFERROR(_xlfn.XLOOKUP(M896,'06_location_master'!$C$5:$C$60,'06_location_master'!$E$5:$E$60), "Missing State")</f>
        <v>North Holland</v>
      </c>
      <c r="P896" s="17">
        <f>IFERROR(--'01_raw_data'!O899,"Missing Date")</f>
        <v>44254</v>
      </c>
      <c r="Q896" s="17" t="str">
        <f>IF(TRIM('01_raw_data'!P899)="","", IFERROR('01_raw_data'!P899, "check"))</f>
        <v/>
      </c>
      <c r="R896" t="str">
        <f>IFERROR(IF(OR(UPPER(TRIM('01_raw_data'!Q899))="A",UPPER(TRIM('01_raw_data'!Q899)="ACTVE"),UPPER(TRIM('01_raw_data'!Q899))="ACTIVE"), "Active", IF(OR(UPPER(TRIM('01_raw_data'!Q899)="INACTIVE"),UPPER(TRIM('01_raw_data'!Q899))="INACTVE"),"Inactive",IF(OR(UPPER(TRIM('01_raw_data'!Q899))="EXITED"), "Exited", IF(OR(UPPER(TRIM('01_raw_data'!Q899))="TERMINATED"), "Terminated", IF(OR(UPPER(TRIM('01_raw_data'!Q899))="LEFT"),"Left",IF(OR(UPPER(TRIM('01_raw_data'!Q899))="RESIGNED"),"Resigned")))))),"Check")</f>
        <v>Active</v>
      </c>
      <c r="S896" s="19" t="str">
        <f>IFERROR(IF(VALUE('01_raw_data'!R899)&gt;0,VALUE('01_raw_data'!R899),"Check"),"Check")</f>
        <v>Check</v>
      </c>
      <c r="T896" s="19">
        <f>IFERROR(IF(VALUE('01_raw_data'!S899)&gt;0, VALUE('01_raw_data'!S899), "Check"), "Check")</f>
        <v>4200</v>
      </c>
      <c r="U896">
        <f>IFERROR(VLOOKUP(UPPER(TRIM('01_raw_data'!T899)),'07_performance_master'!$A$5:$B$14,2,FALSE),"Check")</f>
        <v>3</v>
      </c>
      <c r="V896">
        <f>IFERROR(IF(VALUE('01_raw_data'!U899)&gt;0,VALUE('01_raw_data'!U899),"Check"),"Check")</f>
        <v>32</v>
      </c>
      <c r="W896">
        <f>IFERROR(IF(VALUE('01_raw_data'!V899)&gt;=0, VALUE('01_raw_data'!V899), "Check"), "Check")</f>
        <v>24</v>
      </c>
      <c r="X896">
        <f>IFERROR(IF(VALUE('01_raw_data'!W899)&gt;=0, VALUE('01_raw_data'!W899),"Check"), "Check")</f>
        <v>17</v>
      </c>
      <c r="Y896">
        <f>IFERROR(IF(AND(VALUE('01_raw_data'!X899)&gt;=0, VALUE('01_raw_data'!X899)&lt;=100), VALUE('01_raw_data'!X899), "Check"), "Check")</f>
        <v>65</v>
      </c>
      <c r="Z896" t="str">
        <f>IFERROR(IF(OR(UPPER(TRIM('01_raw_data'!Y899))="YES", UPPER(TRIM('01_raw_data'!Y899))="PROMOTED"),"Promoted", IF(OR(UPPER(TRIM('01_raw_data'!Y899))="NO",UPPER(TRIM('01_raw_data'!Y899))="NOT PROMOTED"), "Not Promoted", "Check")),"Check")</f>
        <v>Not Promoted</v>
      </c>
      <c r="AA896" t="str">
        <f>IFERROR(PROPER(TRIM('01_raw_data'!Z899)), "")</f>
        <v>Bachelor'S</v>
      </c>
      <c r="AB896" t="str">
        <f>IFERROR(PROPER(TRIM('01_raw_data'!AA899)),"")</f>
        <v>European Job Board</v>
      </c>
      <c r="AC896" t="str">
        <f>IFERROR(IF(UPPER(TRIM('01_raw_data'!AB899))="HYBRID","Hybrid",IF(OR(UPPER(TRIM('01_raw_data'!AB899))="REMOTE",UPPER(TRIM('01_raw_data'!AB899))="WFH",UPPER(TRIM('01_raw_data'!AB899))="WORK FROM HOME"),"Remote",IF(OR(UPPER(TRIM('01_raw_data'!AB899))="ONSITE",UPPER(TRIM('01_raw_data'!AB899))="ON-SITE",UPPER(TRIM('01_raw_data'!AB899))="OFFICE"),"Office"))),"Check")</f>
        <v>Hybrid</v>
      </c>
      <c r="AD896" t="str">
        <f>IFERROR(VLOOKUP(UPPER(TRIM('01_raw_data'!AC899)),'09_cost_center'!$A$5:$E$19,1,FALSE), "Check")</f>
        <v>EU-CC401</v>
      </c>
      <c r="AE896" t="str">
        <f>IFERROR(IF(OR(UPPER(TRIM('01_raw_data'!AD899))="CONTRACT", UPPER(TRIM('01_raw_data'!AD899))="CONTRACTOR"), "Contract", IF(OR(PROPER(TRIM('01_raw_data'!AD899))="FTE", UPPER(TRIM('01_raw_data'!AD899))="FULL TIME", UPPER(TRIM('01_raw_data'!AD899))="FULL-TIME"), "Full Time", IF(OR(UPPER(TRIM('01_raw_data'!AD899))="INTERN", UPPER(TRIM('01_raw_data'!AD899))="INTERNSHIP"), "Intern", IF(OR(UPPER(TRIM('01_raw_data'!AD899))="PART TIME", UPPER(TRIM('01_raw_data'!AD899))="PART-TIME"), "Part Time")))), "Check")</f>
        <v>Full Time</v>
      </c>
      <c r="AF896">
        <f>IFERROR(IF(AND(VALUE('01_raw_data'!AE899)&gt;=0,VALUE('01_raw_data'!AE899)&lt;=100), VALUE('01_raw_data'!AE899), "Check"), "Check")</f>
        <v>59.2</v>
      </c>
    </row>
    <row r="897" spans="1:32" x14ac:dyDescent="0.2">
      <c r="A897" t="str">
        <f>"E"&amp;TEXT(VALUE(SUBSTITUTE(UPPER(TRIM('01_raw_data'!A900)),"E","")),"0000")</f>
        <v>E0896</v>
      </c>
      <c r="B897" t="str">
        <f>IF('01_raw_data'!B900="", "", PROPER(TRIM('01_raw_data'!B900)))</f>
        <v>Charlotte Sousa</v>
      </c>
      <c r="C897" t="str">
        <f>_xlfn.XLOOKUP(PROPER(TRIM('01_raw_data'!C900)),'03_lookups'!$A$4:$A$9,'03_lookups'!$B$4:$B$9,"Needs Review")</f>
        <v>Female</v>
      </c>
      <c r="D897">
        <f>VALUE('01_raw_data'!D900)</f>
        <v>36</v>
      </c>
      <c r="E897" s="17">
        <f>IF(OR('01_raw_data'!E900="", LOWER(TRIM('01_raw_data'!E900))="not available"), "Missing", '01_raw_data'!E900)</f>
        <v>32901</v>
      </c>
      <c r="F897" t="str">
        <f t="shared" si="13"/>
        <v>Valid</v>
      </c>
      <c r="G897" t="str">
        <f>_xlfn.XLOOKUP(UPPER(TRIM('01_raw_data'!F900)),'04_departments'!A900:A955,'04_departments'!C900:C955,"Needs Review")</f>
        <v>Needs Review</v>
      </c>
      <c r="H897" t="str">
        <f>_xlfn.XLOOKUP('01_clean_data'!G897, '04_departments'!$C$5:$C$60,'04_departments'!$D$5:$D$60,"Needs Review")</f>
        <v>Needs Review</v>
      </c>
      <c r="I897" t="str">
        <f>PROPER(TRIM('01_raw_data'!H900))</f>
        <v>Sales Executive</v>
      </c>
      <c r="J897" t="str">
        <f>IFERROR(UPPER('01_raw_data'!I900), "")</f>
        <v>L4</v>
      </c>
      <c r="K897" t="str">
        <f>IFERROR(UPPER('01_raw_data'!J900), "")</f>
        <v>M026</v>
      </c>
      <c r="L897" t="str">
        <f>IFERROR(VLOOKUP(K897,'05_manager_mapping'!$A$5:$B$64,2), "Missing")</f>
        <v>Sergio Rodrigues</v>
      </c>
      <c r="M897" t="str">
        <f>IFERROR(_xlfn.XLOOKUP('01_raw_data'!L900,'06_location_master'!$B$5:$B$60,'06_location_master'!$C$5:$C$60), "Missing Location")</f>
        <v>Madrid</v>
      </c>
      <c r="N897" t="str">
        <f>IFERROR(_xlfn.XLOOKUP(M897,'06_location_master'!$C$5:$C$60,'06_location_master'!$D$5:$D$60), "Missing Country")</f>
        <v>Spain</v>
      </c>
      <c r="O897" t="str">
        <f>IFERROR(_xlfn.XLOOKUP(M897,'06_location_master'!$C$5:$C$60,'06_location_master'!$E$5:$E$60), "Missing State")</f>
        <v>Community of Madrid</v>
      </c>
      <c r="P897" s="17">
        <f>IFERROR(--'01_raw_data'!O900,"Missing Date")</f>
        <v>44202</v>
      </c>
      <c r="Q897" s="17" t="str">
        <f>IF(TRIM('01_raw_data'!P900)="","", IFERROR('01_raw_data'!P900, "check"))</f>
        <v/>
      </c>
      <c r="R897" t="str">
        <f>IFERROR(IF(OR(UPPER(TRIM('01_raw_data'!Q900))="A",UPPER(TRIM('01_raw_data'!Q900)="ACTVE"),UPPER(TRIM('01_raw_data'!Q900))="ACTIVE"), "Active", IF(OR(UPPER(TRIM('01_raw_data'!Q900)="INACTIVE"),UPPER(TRIM('01_raw_data'!Q900))="INACTVE"),"Inactive",IF(OR(UPPER(TRIM('01_raw_data'!Q900))="EXITED"), "Exited", IF(OR(UPPER(TRIM('01_raw_data'!Q900))="TERMINATED"), "Terminated", IF(OR(UPPER(TRIM('01_raw_data'!Q900))="LEFT"),"Left",IF(OR(UPPER(TRIM('01_raw_data'!Q900))="RESIGNED"),"Resigned")))))),"Check")</f>
        <v>Active</v>
      </c>
      <c r="S897" s="19">
        <f>IFERROR(IF(VALUE('01_raw_data'!R900)&gt;0,VALUE('01_raw_data'!R900),"Check"),"Check")</f>
        <v>86000</v>
      </c>
      <c r="T897" s="19" t="str">
        <f>IFERROR(IF(VALUE('01_raw_data'!S900)&gt;0, VALUE('01_raw_data'!S900), "Check"), "Check")</f>
        <v>Check</v>
      </c>
      <c r="U897">
        <f>IFERROR(VLOOKUP(UPPER(TRIM('01_raw_data'!T900)),'07_performance_master'!$A$5:$B$14,2,FALSE),"Check")</f>
        <v>3</v>
      </c>
      <c r="V897">
        <f>IFERROR(IF(VALUE('01_raw_data'!U900)&gt;0,VALUE('01_raw_data'!U900),"Check"),"Check")</f>
        <v>23</v>
      </c>
      <c r="W897">
        <f>IFERROR(IF(VALUE('01_raw_data'!V900)&gt;=0, VALUE('01_raw_data'!V900), "Check"), "Check")</f>
        <v>8</v>
      </c>
      <c r="X897">
        <f>IFERROR(IF(VALUE('01_raw_data'!W900)&gt;=0, VALUE('01_raw_data'!W900),"Check"), "Check")</f>
        <v>12</v>
      </c>
      <c r="Y897">
        <f>IFERROR(IF(AND(VALUE('01_raw_data'!X900)&gt;=0, VALUE('01_raw_data'!X900)&lt;=100), VALUE('01_raw_data'!X900), "Check"), "Check")</f>
        <v>51</v>
      </c>
      <c r="Z897" t="str">
        <f>IFERROR(IF(OR(UPPER(TRIM('01_raw_data'!Y900))="YES", UPPER(TRIM('01_raw_data'!Y900))="PROMOTED"),"Promoted", IF(OR(UPPER(TRIM('01_raw_data'!Y900))="NO",UPPER(TRIM('01_raw_data'!Y900))="NOT PROMOTED"), "Not Promoted", "Check")),"Check")</f>
        <v>Not Promoted</v>
      </c>
      <c r="AA897" t="str">
        <f>IFERROR(PROPER(TRIM('01_raw_data'!Z900)), "")</f>
        <v>Bachelor'S</v>
      </c>
      <c r="AB897" t="str">
        <f>IFERROR(PROPER(TRIM('01_raw_data'!AA900)),"")</f>
        <v>Internal Transfer</v>
      </c>
      <c r="AC897" t="str">
        <f>IFERROR(IF(UPPER(TRIM('01_raw_data'!AB900))="HYBRID","Hybrid",IF(OR(UPPER(TRIM('01_raw_data'!AB900))="REMOTE",UPPER(TRIM('01_raw_data'!AB900))="WFH",UPPER(TRIM('01_raw_data'!AB900))="WORK FROM HOME"),"Remote",IF(OR(UPPER(TRIM('01_raw_data'!AB900))="ONSITE",UPPER(TRIM('01_raw_data'!AB900))="ON-SITE",UPPER(TRIM('01_raw_data'!AB900))="OFFICE"),"Office"))),"Check")</f>
        <v>Hybrid</v>
      </c>
      <c r="AD897" t="str">
        <f>IFERROR(VLOOKUP(UPPER(TRIM('01_raw_data'!AC900)),'09_cost_center'!$A$5:$E$19,1,FALSE), "Check")</f>
        <v>EU-CC201</v>
      </c>
      <c r="AE897" t="str">
        <f>IFERROR(IF(OR(UPPER(TRIM('01_raw_data'!AD900))="CONTRACT", UPPER(TRIM('01_raw_data'!AD900))="CONTRACTOR"), "Contract", IF(OR(PROPER(TRIM('01_raw_data'!AD900))="FTE", UPPER(TRIM('01_raw_data'!AD900))="FULL TIME", UPPER(TRIM('01_raw_data'!AD900))="FULL-TIME"), "Full Time", IF(OR(UPPER(TRIM('01_raw_data'!AD900))="INTERN", UPPER(TRIM('01_raw_data'!AD900))="INTERNSHIP"), "Intern", IF(OR(UPPER(TRIM('01_raw_data'!AD900))="PART TIME", UPPER(TRIM('01_raw_data'!AD900))="PART-TIME"), "Part Time")))), "Check")</f>
        <v>Full Time</v>
      </c>
      <c r="AF897">
        <f>IFERROR(IF(AND(VALUE('01_raw_data'!AE900)&gt;=0,VALUE('01_raw_data'!AE900)&lt;=100), VALUE('01_raw_data'!AE900), "Check"), "Check")</f>
        <v>54.6</v>
      </c>
    </row>
    <row r="898" spans="1:32" x14ac:dyDescent="0.2">
      <c r="A898" t="str">
        <f>"E"&amp;TEXT(VALUE(SUBSTITUTE(UPPER(TRIM('01_raw_data'!A901)),"E","")),"0000")</f>
        <v>E0897</v>
      </c>
      <c r="B898" t="str">
        <f>IF('01_raw_data'!B901="", "", PROPER(TRIM('01_raw_data'!B901)))</f>
        <v>Maria Romano</v>
      </c>
      <c r="C898" t="str">
        <f>_xlfn.XLOOKUP(PROPER(TRIM('01_raw_data'!C901)),'03_lookups'!$A$4:$A$9,'03_lookups'!$B$4:$B$9,"Needs Review")</f>
        <v>Female</v>
      </c>
      <c r="D898">
        <f>VALUE('01_raw_data'!D901)</f>
        <v>39</v>
      </c>
      <c r="E898" s="17">
        <f>IF(OR('01_raw_data'!E901="", LOWER(TRIM('01_raw_data'!E901))="not available"), "Missing", '01_raw_data'!E901)</f>
        <v>31910</v>
      </c>
      <c r="F898" t="str">
        <f t="shared" si="13"/>
        <v>Valid</v>
      </c>
      <c r="G898" t="str">
        <f>_xlfn.XLOOKUP(UPPER(TRIM('01_raw_data'!F901)),'04_departments'!A901:A956,'04_departments'!C901:C956,"Needs Review")</f>
        <v>Needs Review</v>
      </c>
      <c r="H898" t="str">
        <f>_xlfn.XLOOKUP('01_clean_data'!G898, '04_departments'!$C$5:$C$60,'04_departments'!$D$5:$D$60,"Needs Review")</f>
        <v>Needs Review</v>
      </c>
      <c r="I898" t="str">
        <f>PROPER(TRIM('01_raw_data'!H901))</f>
        <v>Financial Analyst</v>
      </c>
      <c r="J898" t="str">
        <f>IFERROR(UPPER('01_raw_data'!I901), "")</f>
        <v>L6</v>
      </c>
      <c r="K898" t="str">
        <f>IFERROR(UPPER('01_raw_data'!J901), "")</f>
        <v>M043</v>
      </c>
      <c r="L898" t="str">
        <f>IFERROR(VLOOKUP(K898,'05_manager_mapping'!$A$5:$B$64,2), "Missing")</f>
        <v>Martina Pereira</v>
      </c>
      <c r="M898" t="str">
        <f>IFERROR(_xlfn.XLOOKUP('01_raw_data'!L901,'06_location_master'!$B$5:$B$60,'06_location_master'!$C$5:$C$60), "Missing Location")</f>
        <v>Berlin</v>
      </c>
      <c r="N898" t="str">
        <f>IFERROR(_xlfn.XLOOKUP(M898,'06_location_master'!$C$5:$C$60,'06_location_master'!$D$5:$D$60), "Missing Country")</f>
        <v>Germany</v>
      </c>
      <c r="O898" t="str">
        <f>IFERROR(_xlfn.XLOOKUP(M898,'06_location_master'!$C$5:$C$60,'06_location_master'!$E$5:$E$60), "Missing State")</f>
        <v>Berlin</v>
      </c>
      <c r="P898" s="17">
        <f>IFERROR(--'01_raw_data'!O901,"Missing Date")</f>
        <v>45607</v>
      </c>
      <c r="Q898" s="17" t="str">
        <f>IF(TRIM('01_raw_data'!P901)="","", IFERROR('01_raw_data'!P901, "check"))</f>
        <v/>
      </c>
      <c r="R898" t="str">
        <f>IFERROR(IF(OR(UPPER(TRIM('01_raw_data'!Q901))="A",UPPER(TRIM('01_raw_data'!Q901)="ACTVE"),UPPER(TRIM('01_raw_data'!Q901))="ACTIVE"), "Active", IF(OR(UPPER(TRIM('01_raw_data'!Q901)="INACTIVE"),UPPER(TRIM('01_raw_data'!Q901))="INACTVE"),"Inactive",IF(OR(UPPER(TRIM('01_raw_data'!Q901))="EXITED"), "Exited", IF(OR(UPPER(TRIM('01_raw_data'!Q901))="TERMINATED"), "Terminated", IF(OR(UPPER(TRIM('01_raw_data'!Q901))="LEFT"),"Left",IF(OR(UPPER(TRIM('01_raw_data'!Q901))="RESIGNED"),"Resigned")))))),"Check")</f>
        <v>Active</v>
      </c>
      <c r="S898" s="19">
        <f>IFERROR(IF(VALUE('01_raw_data'!R901)&gt;0,VALUE('01_raw_data'!R901),"Check"),"Check")</f>
        <v>203000</v>
      </c>
      <c r="T898" s="19">
        <f>IFERROR(IF(VALUE('01_raw_data'!S901)&gt;0, VALUE('01_raw_data'!S901), "Check"), "Check")</f>
        <v>6100</v>
      </c>
      <c r="U898">
        <f>IFERROR(VLOOKUP(UPPER(TRIM('01_raw_data'!T901)),'07_performance_master'!$A$5:$B$14,2,FALSE),"Check")</f>
        <v>2</v>
      </c>
      <c r="V898">
        <f>IFERROR(IF(VALUE('01_raw_data'!U901)&gt;0,VALUE('01_raw_data'!U901),"Check"),"Check")</f>
        <v>16</v>
      </c>
      <c r="W898">
        <f>IFERROR(IF(VALUE('01_raw_data'!V901)&gt;=0, VALUE('01_raw_data'!V901), "Check"), "Check")</f>
        <v>18</v>
      </c>
      <c r="X898">
        <f>IFERROR(IF(VALUE('01_raw_data'!W901)&gt;=0, VALUE('01_raw_data'!W901),"Check"), "Check")</f>
        <v>6</v>
      </c>
      <c r="Y898">
        <f>IFERROR(IF(AND(VALUE('01_raw_data'!X901)&gt;=0, VALUE('01_raw_data'!X901)&lt;=100), VALUE('01_raw_data'!X901), "Check"), "Check")</f>
        <v>73</v>
      </c>
      <c r="Z898" t="str">
        <f>IFERROR(IF(OR(UPPER(TRIM('01_raw_data'!Y901))="YES", UPPER(TRIM('01_raw_data'!Y901))="PROMOTED"),"Promoted", IF(OR(UPPER(TRIM('01_raw_data'!Y901))="NO",UPPER(TRIM('01_raw_data'!Y901))="NOT PROMOTED"), "Not Promoted", "Check")),"Check")</f>
        <v>Not Promoted</v>
      </c>
      <c r="AA898" t="str">
        <f>IFERROR(PROPER(TRIM('01_raw_data'!Z901)), "")</f>
        <v>High School</v>
      </c>
      <c r="AB898" t="str">
        <f>IFERROR(PROPER(TRIM('01_raw_data'!AA901)),"")</f>
        <v>Linkedin</v>
      </c>
      <c r="AC898" t="str">
        <f>IFERROR(IF(UPPER(TRIM('01_raw_data'!AB901))="HYBRID","Hybrid",IF(OR(UPPER(TRIM('01_raw_data'!AB901))="REMOTE",UPPER(TRIM('01_raw_data'!AB901))="WFH",UPPER(TRIM('01_raw_data'!AB901))="WORK FROM HOME"),"Remote",IF(OR(UPPER(TRIM('01_raw_data'!AB901))="ONSITE",UPPER(TRIM('01_raw_data'!AB901))="ON-SITE",UPPER(TRIM('01_raw_data'!AB901))="OFFICE"),"Office"))),"Check")</f>
        <v>Hybrid</v>
      </c>
      <c r="AD898" t="str">
        <f>IFERROR(VLOOKUP(UPPER(TRIM('01_raw_data'!AC901)),'09_cost_center'!$A$5:$E$19,1,FALSE), "Check")</f>
        <v>EU-CC301</v>
      </c>
      <c r="AE898" t="str">
        <f>IFERROR(IF(OR(UPPER(TRIM('01_raw_data'!AD901))="CONTRACT", UPPER(TRIM('01_raw_data'!AD901))="CONTRACTOR"), "Contract", IF(OR(PROPER(TRIM('01_raw_data'!AD901))="FTE", UPPER(TRIM('01_raw_data'!AD901))="FULL TIME", UPPER(TRIM('01_raw_data'!AD901))="FULL-TIME"), "Full Time", IF(OR(UPPER(TRIM('01_raw_data'!AD901))="INTERN", UPPER(TRIM('01_raw_data'!AD901))="INTERNSHIP"), "Intern", IF(OR(UPPER(TRIM('01_raw_data'!AD901))="PART TIME", UPPER(TRIM('01_raw_data'!AD901))="PART-TIME"), "Part Time")))), "Check")</f>
        <v>Full Time</v>
      </c>
      <c r="AF898">
        <f>IFERROR(IF(AND(VALUE('01_raw_data'!AE901)&gt;=0,VALUE('01_raw_data'!AE901)&lt;=100), VALUE('01_raw_data'!AE901), "Check"), "Check")</f>
        <v>54.5</v>
      </c>
    </row>
    <row r="899" spans="1:32" x14ac:dyDescent="0.2">
      <c r="A899" t="str">
        <f>"E"&amp;TEXT(VALUE(SUBSTITUTE(UPPER(TRIM('01_raw_data'!A902)),"E","")),"0000")</f>
        <v>E0898</v>
      </c>
      <c r="B899" t="str">
        <f>IF('01_raw_data'!B902="", "", PROPER(TRIM('01_raw_data'!B902)))</f>
        <v>Daniela Walker</v>
      </c>
      <c r="C899" t="str">
        <f>_xlfn.XLOOKUP(PROPER(TRIM('01_raw_data'!C902)),'03_lookups'!$A$4:$A$9,'03_lookups'!$B$4:$B$9,"Needs Review")</f>
        <v>Male</v>
      </c>
      <c r="D899">
        <f>VALUE('01_raw_data'!D902)</f>
        <v>49</v>
      </c>
      <c r="E899" s="17" t="str">
        <f>IF(OR('01_raw_data'!E902="", LOWER(TRIM('01_raw_data'!E902))="not available"), "Missing", '01_raw_data'!E902)</f>
        <v>1977/05/20</v>
      </c>
      <c r="F899" t="str">
        <f t="shared" ref="F899:F962" si="14">IF(OR(E899="",LOWER(TRIM(E899))="not available"),"Missing",IF(ISNUMBER(E899),"Valid","Needs Review"))</f>
        <v>Needs Review</v>
      </c>
      <c r="G899" t="str">
        <f>_xlfn.XLOOKUP(UPPER(TRIM('01_raw_data'!F902)),'04_departments'!A902:A957,'04_departments'!C902:C957,"Needs Review")</f>
        <v>Needs Review</v>
      </c>
      <c r="H899" t="str">
        <f>_xlfn.XLOOKUP('01_clean_data'!G899, '04_departments'!$C$5:$C$60,'04_departments'!$D$5:$D$60,"Needs Review")</f>
        <v>Needs Review</v>
      </c>
      <c r="I899" t="str">
        <f>PROPER(TRIM('01_raw_data'!H902))</f>
        <v>Data Scientist</v>
      </c>
      <c r="J899" t="str">
        <f>IFERROR(UPPER('01_raw_data'!I902), "")</f>
        <v>L4</v>
      </c>
      <c r="K899" t="str">
        <f>IFERROR(UPPER('01_raw_data'!J902), "")</f>
        <v>M999</v>
      </c>
      <c r="L899" t="str">
        <f>IFERROR(VLOOKUP(K899,'05_manager_mapping'!$A$5:$B$64,2), "Missing")</f>
        <v>Matteo Wagner</v>
      </c>
      <c r="M899" t="str">
        <f>IFERROR(_xlfn.XLOOKUP('01_raw_data'!L902,'06_location_master'!$B$5:$B$60,'06_location_master'!$C$5:$C$60), "Missing Location")</f>
        <v>Munich</v>
      </c>
      <c r="N899" t="str">
        <f>IFERROR(_xlfn.XLOOKUP(M899,'06_location_master'!$C$5:$C$60,'06_location_master'!$D$5:$D$60), "Missing Country")</f>
        <v>Germany</v>
      </c>
      <c r="O899" t="str">
        <f>IFERROR(_xlfn.XLOOKUP(M899,'06_location_master'!$C$5:$C$60,'06_location_master'!$E$5:$E$60), "Missing State")</f>
        <v>Bavaria</v>
      </c>
      <c r="P899" s="17">
        <f>IFERROR(--'01_raw_data'!O902,"Missing Date")</f>
        <v>44448</v>
      </c>
      <c r="Q899" s="17" t="str">
        <f>IF(TRIM('01_raw_data'!P902)="","", IFERROR('01_raw_data'!P902, "check"))</f>
        <v/>
      </c>
      <c r="R899" t="str">
        <f>IFERROR(IF(OR(UPPER(TRIM('01_raw_data'!Q902))="A",UPPER(TRIM('01_raw_data'!Q902)="ACTVE"),UPPER(TRIM('01_raw_data'!Q902))="ACTIVE"), "Active", IF(OR(UPPER(TRIM('01_raw_data'!Q902)="INACTIVE"),UPPER(TRIM('01_raw_data'!Q902))="INACTVE"),"Inactive",IF(OR(UPPER(TRIM('01_raw_data'!Q902))="EXITED"), "Exited", IF(OR(UPPER(TRIM('01_raw_data'!Q902))="TERMINATED"), "Terminated", IF(OR(UPPER(TRIM('01_raw_data'!Q902))="LEFT"),"Left",IF(OR(UPPER(TRIM('01_raw_data'!Q902))="RESIGNED"),"Resigned")))))),"Check")</f>
        <v>Active</v>
      </c>
      <c r="S899" s="19">
        <f>IFERROR(IF(VALUE('01_raw_data'!R902)&gt;0,VALUE('01_raw_data'!R902),"Check"),"Check")</f>
        <v>114000</v>
      </c>
      <c r="T899" s="19">
        <f>IFERROR(IF(VALUE('01_raw_data'!S902)&gt;0, VALUE('01_raw_data'!S902), "Check"), "Check")</f>
        <v>5700</v>
      </c>
      <c r="U899">
        <f>IFERROR(VLOOKUP(UPPER(TRIM('01_raw_data'!T902)),'07_performance_master'!$A$5:$B$14,2,FALSE),"Check")</f>
        <v>3</v>
      </c>
      <c r="V899">
        <f>IFERROR(IF(VALUE('01_raw_data'!U902)&gt;0,VALUE('01_raw_data'!U902),"Check"),"Check")</f>
        <v>13</v>
      </c>
      <c r="W899">
        <f>IFERROR(IF(VALUE('01_raw_data'!V902)&gt;=0, VALUE('01_raw_data'!V902), "Check"), "Check")</f>
        <v>21</v>
      </c>
      <c r="X899">
        <f>IFERROR(IF(VALUE('01_raw_data'!W902)&gt;=0, VALUE('01_raw_data'!W902),"Check"), "Check")</f>
        <v>0</v>
      </c>
      <c r="Y899">
        <f>IFERROR(IF(AND(VALUE('01_raw_data'!X902)&gt;=0, VALUE('01_raw_data'!X902)&lt;=100), VALUE('01_raw_data'!X902), "Check"), "Check")</f>
        <v>71</v>
      </c>
      <c r="Z899" t="str">
        <f>IFERROR(IF(OR(UPPER(TRIM('01_raw_data'!Y902))="YES", UPPER(TRIM('01_raw_data'!Y902))="PROMOTED"),"Promoted", IF(OR(UPPER(TRIM('01_raw_data'!Y902))="NO",UPPER(TRIM('01_raw_data'!Y902))="NOT PROMOTED"), "Not Promoted", "Check")),"Check")</f>
        <v>Not Promoted</v>
      </c>
      <c r="AA899" t="str">
        <f>IFERROR(PROPER(TRIM('01_raw_data'!Z902)), "")</f>
        <v>Master'S</v>
      </c>
      <c r="AB899" t="str">
        <f>IFERROR(PROPER(TRIM('01_raw_data'!AA902)),"")</f>
        <v>Company Careers Page</v>
      </c>
      <c r="AC899" t="str">
        <f>IFERROR(IF(UPPER(TRIM('01_raw_data'!AB902))="HYBRID","Hybrid",IF(OR(UPPER(TRIM('01_raw_data'!AB902))="REMOTE",UPPER(TRIM('01_raw_data'!AB902))="WFH",UPPER(TRIM('01_raw_data'!AB902))="WORK FROM HOME"),"Remote",IF(OR(UPPER(TRIM('01_raw_data'!AB902))="ONSITE",UPPER(TRIM('01_raw_data'!AB902))="ON-SITE",UPPER(TRIM('01_raw_data'!AB902))="OFFICE"),"Office"))),"Check")</f>
        <v>Hybrid</v>
      </c>
      <c r="AD899" t="str">
        <f>IFERROR(VLOOKUP(UPPER(TRIM('01_raw_data'!AC902)),'09_cost_center'!$A$5:$E$19,1,FALSE), "Check")</f>
        <v>EU-CC103</v>
      </c>
      <c r="AE899" t="str">
        <f>IFERROR(IF(OR(UPPER(TRIM('01_raw_data'!AD902))="CONTRACT", UPPER(TRIM('01_raw_data'!AD902))="CONTRACTOR"), "Contract", IF(OR(PROPER(TRIM('01_raw_data'!AD902))="FTE", UPPER(TRIM('01_raw_data'!AD902))="FULL TIME", UPPER(TRIM('01_raw_data'!AD902))="FULL-TIME"), "Full Time", IF(OR(UPPER(TRIM('01_raw_data'!AD902))="INTERN", UPPER(TRIM('01_raw_data'!AD902))="INTERNSHIP"), "Intern", IF(OR(UPPER(TRIM('01_raw_data'!AD902))="PART TIME", UPPER(TRIM('01_raw_data'!AD902))="PART-TIME"), "Part Time")))), "Check")</f>
        <v>Full Time</v>
      </c>
      <c r="AF899">
        <f>IFERROR(IF(AND(VALUE('01_raw_data'!AE902)&gt;=0,VALUE('01_raw_data'!AE902)&lt;=100), VALUE('01_raw_data'!AE902), "Check"), "Check")</f>
        <v>65.099999999999994</v>
      </c>
    </row>
    <row r="900" spans="1:32" x14ac:dyDescent="0.2">
      <c r="A900" t="str">
        <f>"E"&amp;TEXT(VALUE(SUBSTITUTE(UPPER(TRIM('01_raw_data'!A903)),"E","")),"0000")</f>
        <v>E0899</v>
      </c>
      <c r="B900" t="str">
        <f>IF('01_raw_data'!B903="", "", PROPER(TRIM('01_raw_data'!B903)))</f>
        <v>Martina Wagner</v>
      </c>
      <c r="C900" t="str">
        <f>_xlfn.XLOOKUP(PROPER(TRIM('01_raw_data'!C903)),'03_lookups'!$A$4:$A$9,'03_lookups'!$B$4:$B$9,"Needs Review")</f>
        <v>Female</v>
      </c>
      <c r="D900">
        <f>VALUE('01_raw_data'!D903)</f>
        <v>46</v>
      </c>
      <c r="E900" s="17">
        <f>IF(OR('01_raw_data'!E903="", LOWER(TRIM('01_raw_data'!E903))="not available"), "Missing", '01_raw_data'!E903)</f>
        <v>29267</v>
      </c>
      <c r="F900" t="str">
        <f t="shared" si="14"/>
        <v>Valid</v>
      </c>
      <c r="G900" t="str">
        <f>_xlfn.XLOOKUP(UPPER(TRIM('01_raw_data'!F903)),'04_departments'!A903:A958,'04_departments'!C903:C958,"Needs Review")</f>
        <v>Needs Review</v>
      </c>
      <c r="H900" t="str">
        <f>_xlfn.XLOOKUP('01_clean_data'!G900, '04_departments'!$C$5:$C$60,'04_departments'!$D$5:$D$60,"Needs Review")</f>
        <v>Needs Review</v>
      </c>
      <c r="I900" t="str">
        <f>PROPER(TRIM('01_raw_data'!H903))</f>
        <v>Account Executive</v>
      </c>
      <c r="J900" t="str">
        <f>IFERROR(UPPER('01_raw_data'!I903), "")</f>
        <v xml:space="preserve"> L5 </v>
      </c>
      <c r="K900" t="str">
        <f>IFERROR(UPPER('01_raw_data'!J903), "")</f>
        <v>M023</v>
      </c>
      <c r="L900" t="str">
        <f>IFERROR(VLOOKUP(K900,'05_manager_mapping'!$A$5:$B$64,2), "Missing")</f>
        <v>Alice Greco</v>
      </c>
      <c r="M900" t="str">
        <f>IFERROR(_xlfn.XLOOKUP('01_raw_data'!L903,'06_location_master'!$B$5:$B$60,'06_location_master'!$C$5:$C$60), "Missing Location")</f>
        <v>Barcelona</v>
      </c>
      <c r="N900" t="str">
        <f>IFERROR(_xlfn.XLOOKUP(M900,'06_location_master'!$C$5:$C$60,'06_location_master'!$D$5:$D$60), "Missing Country")</f>
        <v>Spain</v>
      </c>
      <c r="O900" t="str">
        <f>IFERROR(_xlfn.XLOOKUP(M900,'06_location_master'!$C$5:$C$60,'06_location_master'!$E$5:$E$60), "Missing State")</f>
        <v>Catalonia</v>
      </c>
      <c r="P900" s="17">
        <f>IFERROR(--'01_raw_data'!O903,"Missing Date")</f>
        <v>45705</v>
      </c>
      <c r="Q900" s="17" t="str">
        <f>IF(TRIM('01_raw_data'!P903)="","", IFERROR('01_raw_data'!P903, "check"))</f>
        <v/>
      </c>
      <c r="R900" t="str">
        <f>IFERROR(IF(OR(UPPER(TRIM('01_raw_data'!Q903))="A",UPPER(TRIM('01_raw_data'!Q903)="ACTVE"),UPPER(TRIM('01_raw_data'!Q903))="ACTIVE"), "Active", IF(OR(UPPER(TRIM('01_raw_data'!Q903)="INACTIVE"),UPPER(TRIM('01_raw_data'!Q903))="INACTVE"),"Inactive",IF(OR(UPPER(TRIM('01_raw_data'!Q903))="EXITED"), "Exited", IF(OR(UPPER(TRIM('01_raw_data'!Q903))="TERMINATED"), "Terminated", IF(OR(UPPER(TRIM('01_raw_data'!Q903))="LEFT"),"Left",IF(OR(UPPER(TRIM('01_raw_data'!Q903))="RESIGNED"),"Resigned")))))),"Check")</f>
        <v>Active</v>
      </c>
      <c r="S900" s="19">
        <f>IFERROR(IF(VALUE('01_raw_data'!R903)&gt;0,VALUE('01_raw_data'!R903),"Check"),"Check")</f>
        <v>125000</v>
      </c>
      <c r="T900" s="19">
        <f>IFERROR(IF(VALUE('01_raw_data'!S903)&gt;0, VALUE('01_raw_data'!S903), "Check"), "Check")</f>
        <v>7500</v>
      </c>
      <c r="U900">
        <f>IFERROR(VLOOKUP(UPPER(TRIM('01_raw_data'!T903)),'07_performance_master'!$A$5:$B$14,2,FALSE),"Check")</f>
        <v>3</v>
      </c>
      <c r="V900">
        <f>IFERROR(IF(VALUE('01_raw_data'!U903)&gt;0,VALUE('01_raw_data'!U903),"Check"),"Check")</f>
        <v>28</v>
      </c>
      <c r="W900">
        <f>IFERROR(IF(VALUE('01_raw_data'!V903)&gt;=0, VALUE('01_raw_data'!V903), "Check"), "Check")</f>
        <v>15</v>
      </c>
      <c r="X900">
        <f>IFERROR(IF(VALUE('01_raw_data'!W903)&gt;=0, VALUE('01_raw_data'!W903),"Check"), "Check")</f>
        <v>0</v>
      </c>
      <c r="Y900">
        <f>IFERROR(IF(AND(VALUE('01_raw_data'!X903)&gt;=0, VALUE('01_raw_data'!X903)&lt;=100), VALUE('01_raw_data'!X903), "Check"), "Check")</f>
        <v>73</v>
      </c>
      <c r="Z900" t="str">
        <f>IFERROR(IF(OR(UPPER(TRIM('01_raw_data'!Y903))="YES", UPPER(TRIM('01_raw_data'!Y903))="PROMOTED"),"Promoted", IF(OR(UPPER(TRIM('01_raw_data'!Y903))="NO",UPPER(TRIM('01_raw_data'!Y903))="NOT PROMOTED"), "Not Promoted", "Check")),"Check")</f>
        <v>Not Promoted</v>
      </c>
      <c r="AA900" t="str">
        <f>IFERROR(PROPER(TRIM('01_raw_data'!Z903)), "")</f>
        <v>Bachelor'S</v>
      </c>
      <c r="AB900" t="str">
        <f>IFERROR(PROPER(TRIM('01_raw_data'!AA903)),"")</f>
        <v>Employee Referral</v>
      </c>
      <c r="AC900" t="str">
        <f>IFERROR(IF(UPPER(TRIM('01_raw_data'!AB903))="HYBRID","Hybrid",IF(OR(UPPER(TRIM('01_raw_data'!AB903))="REMOTE",UPPER(TRIM('01_raw_data'!AB903))="WFH",UPPER(TRIM('01_raw_data'!AB903))="WORK FROM HOME"),"Remote",IF(OR(UPPER(TRIM('01_raw_data'!AB903))="ONSITE",UPPER(TRIM('01_raw_data'!AB903))="ON-SITE",UPPER(TRIM('01_raw_data'!AB903))="OFFICE"),"Office"))),"Check")</f>
        <v>Office</v>
      </c>
      <c r="AD900" t="str">
        <f>IFERROR(VLOOKUP(UPPER(TRIM('01_raw_data'!AC903)),'09_cost_center'!$A$5:$E$19,1,FALSE), "Check")</f>
        <v>EU-CC201</v>
      </c>
      <c r="AE900" t="str">
        <f>IFERROR(IF(OR(UPPER(TRIM('01_raw_data'!AD903))="CONTRACT", UPPER(TRIM('01_raw_data'!AD903))="CONTRACTOR"), "Contract", IF(OR(PROPER(TRIM('01_raw_data'!AD903))="FTE", UPPER(TRIM('01_raw_data'!AD903))="FULL TIME", UPPER(TRIM('01_raw_data'!AD903))="FULL-TIME"), "Full Time", IF(OR(UPPER(TRIM('01_raw_data'!AD903))="INTERN", UPPER(TRIM('01_raw_data'!AD903))="INTERNSHIP"), "Intern", IF(OR(UPPER(TRIM('01_raw_data'!AD903))="PART TIME", UPPER(TRIM('01_raw_data'!AD903))="PART-TIME"), "Part Time")))), "Check")</f>
        <v>Full Time</v>
      </c>
      <c r="AF900">
        <f>IFERROR(IF(AND(VALUE('01_raw_data'!AE903)&gt;=0,VALUE('01_raw_data'!AE903)&lt;=100), VALUE('01_raw_data'!AE903), "Check"), "Check")</f>
        <v>69.5</v>
      </c>
    </row>
    <row r="901" spans="1:32" x14ac:dyDescent="0.2">
      <c r="A901" t="str">
        <f>"E"&amp;TEXT(VALUE(SUBSTITUTE(UPPER(TRIM('01_raw_data'!A904)),"E","")),"0000")</f>
        <v>E0900</v>
      </c>
      <c r="B901" t="str">
        <f>IF('01_raw_data'!B904="", "", PROPER(TRIM('01_raw_data'!B904)))</f>
        <v>Mikolaj Wilson</v>
      </c>
      <c r="C901" t="str">
        <f>_xlfn.XLOOKUP(PROPER(TRIM('01_raw_data'!C904)),'03_lookups'!$A$4:$A$9,'03_lookups'!$B$4:$B$9,"Needs Review")</f>
        <v>Female</v>
      </c>
      <c r="D901">
        <f>VALUE('01_raw_data'!D904)</f>
        <v>57</v>
      </c>
      <c r="E901" s="17">
        <f>IF(OR('01_raw_data'!E904="", LOWER(TRIM('01_raw_data'!E904))="not available"), "Missing", '01_raw_data'!E904)</f>
        <v>25171</v>
      </c>
      <c r="F901" t="str">
        <f t="shared" si="14"/>
        <v>Valid</v>
      </c>
      <c r="G901" t="str">
        <f>_xlfn.XLOOKUP(UPPER(TRIM('01_raw_data'!F904)),'04_departments'!A904:A959,'04_departments'!C904:C959,"Needs Review")</f>
        <v>Needs Review</v>
      </c>
      <c r="H901" t="str">
        <f>_xlfn.XLOOKUP('01_clean_data'!G901, '04_departments'!$C$5:$C$60,'04_departments'!$D$5:$D$60,"Needs Review")</f>
        <v>Needs Review</v>
      </c>
      <c r="I901" t="str">
        <f>PROPER(TRIM('01_raw_data'!H904))</f>
        <v>Backend Engineer</v>
      </c>
      <c r="J901" t="str">
        <f>IFERROR(UPPER('01_raw_data'!I904), "")</f>
        <v>L6</v>
      </c>
      <c r="K901" t="str">
        <f>IFERROR(UPPER('01_raw_data'!J904), "")</f>
        <v/>
      </c>
      <c r="L901" t="str">
        <f>IFERROR(VLOOKUP(K901,'05_manager_mapping'!$A$5:$B$64,2), "Missing")</f>
        <v>Missing</v>
      </c>
      <c r="M901" t="str">
        <f>IFERROR(_xlfn.XLOOKUP('01_raw_data'!L904,'06_location_master'!$B$5:$B$60,'06_location_master'!$C$5:$C$60), "Missing Location")</f>
        <v>Warsaw</v>
      </c>
      <c r="N901" t="str">
        <f>IFERROR(_xlfn.XLOOKUP(M901,'06_location_master'!$C$5:$C$60,'06_location_master'!$D$5:$D$60), "Missing Country")</f>
        <v>Poland</v>
      </c>
      <c r="O901" t="str">
        <f>IFERROR(_xlfn.XLOOKUP(M901,'06_location_master'!$C$5:$C$60,'06_location_master'!$E$5:$E$60), "Missing State")</f>
        <v>Masovian</v>
      </c>
      <c r="P901" s="17">
        <f>IFERROR(--'01_raw_data'!O904,"Missing Date")</f>
        <v>44349</v>
      </c>
      <c r="Q901" s="17" t="str">
        <f>IF(TRIM('01_raw_data'!P904)="","", IFERROR('01_raw_data'!P904, "check"))</f>
        <v/>
      </c>
      <c r="R901" t="str">
        <f>IFERROR(IF(OR(UPPER(TRIM('01_raw_data'!Q904))="A",UPPER(TRIM('01_raw_data'!Q904)="ACTVE"),UPPER(TRIM('01_raw_data'!Q904))="ACTIVE"), "Active", IF(OR(UPPER(TRIM('01_raw_data'!Q904)="INACTIVE"),UPPER(TRIM('01_raw_data'!Q904))="INACTVE"),"Inactive",IF(OR(UPPER(TRIM('01_raw_data'!Q904))="EXITED"), "Exited", IF(OR(UPPER(TRIM('01_raw_data'!Q904))="TERMINATED"), "Terminated", IF(OR(UPPER(TRIM('01_raw_data'!Q904))="LEFT"),"Left",IF(OR(UPPER(TRIM('01_raw_data'!Q904))="RESIGNED"),"Resigned")))))),"Check")</f>
        <v>Active</v>
      </c>
      <c r="S901" s="19">
        <f>IFERROR(IF(VALUE('01_raw_data'!R904)&gt;0,VALUE('01_raw_data'!R904),"Check"),"Check")</f>
        <v>125000</v>
      </c>
      <c r="T901" s="19">
        <f>IFERROR(IF(VALUE('01_raw_data'!S904)&gt;0, VALUE('01_raw_data'!S904), "Check"), "Check")</f>
        <v>7500</v>
      </c>
      <c r="U901">
        <f>IFERROR(VLOOKUP(UPPER(TRIM('01_raw_data'!T904)),'07_performance_master'!$A$5:$B$14,2,FALSE),"Check")</f>
        <v>3</v>
      </c>
      <c r="V901">
        <f>IFERROR(IF(VALUE('01_raw_data'!U904)&gt;0,VALUE('01_raw_data'!U904),"Check"),"Check")</f>
        <v>11</v>
      </c>
      <c r="W901">
        <f>IFERROR(IF(VALUE('01_raw_data'!V904)&gt;=0, VALUE('01_raw_data'!V904), "Check"), "Check")</f>
        <v>18</v>
      </c>
      <c r="X901">
        <f>IFERROR(IF(VALUE('01_raw_data'!W904)&gt;=0, VALUE('01_raw_data'!W904),"Check"), "Check")</f>
        <v>14</v>
      </c>
      <c r="Y901">
        <f>IFERROR(IF(AND(VALUE('01_raw_data'!X904)&gt;=0, VALUE('01_raw_data'!X904)&lt;=100), VALUE('01_raw_data'!X904), "Check"), "Check")</f>
        <v>75</v>
      </c>
      <c r="Z901" t="str">
        <f>IFERROR(IF(OR(UPPER(TRIM('01_raw_data'!Y904))="YES", UPPER(TRIM('01_raw_data'!Y904))="PROMOTED"),"Promoted", IF(OR(UPPER(TRIM('01_raw_data'!Y904))="NO",UPPER(TRIM('01_raw_data'!Y904))="NOT PROMOTED"), "Not Promoted", "Check")),"Check")</f>
        <v>Not Promoted</v>
      </c>
      <c r="AA901" t="str">
        <f>IFERROR(PROPER(TRIM('01_raw_data'!Z904)), "")</f>
        <v>Master'S</v>
      </c>
      <c r="AB901" t="str">
        <f>IFERROR(PROPER(TRIM('01_raw_data'!AA904)),"")</f>
        <v>University Hiring</v>
      </c>
      <c r="AC901" t="str">
        <f>IFERROR(IF(UPPER(TRIM('01_raw_data'!AB904))="HYBRID","Hybrid",IF(OR(UPPER(TRIM('01_raw_data'!AB904))="REMOTE",UPPER(TRIM('01_raw_data'!AB904))="WFH",UPPER(TRIM('01_raw_data'!AB904))="WORK FROM HOME"),"Remote",IF(OR(UPPER(TRIM('01_raw_data'!AB904))="ONSITE",UPPER(TRIM('01_raw_data'!AB904))="ON-SITE",UPPER(TRIM('01_raw_data'!AB904))="OFFICE"),"Office"))),"Check")</f>
        <v>Office</v>
      </c>
      <c r="AD901" t="str">
        <f>IFERROR(VLOOKUP(UPPER(TRIM('01_raw_data'!AC904)),'09_cost_center'!$A$5:$E$19,1,FALSE), "Check")</f>
        <v>EU-CC101</v>
      </c>
      <c r="AE901" t="str">
        <f>IFERROR(IF(OR(UPPER(TRIM('01_raw_data'!AD904))="CONTRACT", UPPER(TRIM('01_raw_data'!AD904))="CONTRACTOR"), "Contract", IF(OR(PROPER(TRIM('01_raw_data'!AD904))="FTE", UPPER(TRIM('01_raw_data'!AD904))="FULL TIME", UPPER(TRIM('01_raw_data'!AD904))="FULL-TIME"), "Full Time", IF(OR(UPPER(TRIM('01_raw_data'!AD904))="INTERN", UPPER(TRIM('01_raw_data'!AD904))="INTERNSHIP"), "Intern", IF(OR(UPPER(TRIM('01_raw_data'!AD904))="PART TIME", UPPER(TRIM('01_raw_data'!AD904))="PART-TIME"), "Part Time")))), "Check")</f>
        <v>Full Time</v>
      </c>
      <c r="AF901">
        <f>IFERROR(IF(AND(VALUE('01_raw_data'!AE904)&gt;=0,VALUE('01_raw_data'!AE904)&lt;=100), VALUE('01_raw_data'!AE904), "Check"), "Check")</f>
        <v>59</v>
      </c>
    </row>
    <row r="902" spans="1:32" x14ac:dyDescent="0.2">
      <c r="A902" t="str">
        <f>"E"&amp;TEXT(VALUE(SUBSTITUTE(UPPER(TRIM('01_raw_data'!A905)),"E","")),"0000")</f>
        <v>E0901</v>
      </c>
      <c r="B902" t="str">
        <f>IF('01_raw_data'!B905="", "", PROPER(TRIM('01_raw_data'!B905)))</f>
        <v>Emma Andersson</v>
      </c>
      <c r="C902" t="str">
        <f>_xlfn.XLOOKUP(PROPER(TRIM('01_raw_data'!C905)),'03_lookups'!$A$4:$A$9,'03_lookups'!$B$4:$B$9,"Needs Review")</f>
        <v>Female</v>
      </c>
      <c r="D902">
        <f>VALUE('01_raw_data'!D905)</f>
        <v>33</v>
      </c>
      <c r="E902" s="17">
        <f>IF(OR('01_raw_data'!E905="", LOWER(TRIM('01_raw_data'!E905))="not available"), "Missing", '01_raw_data'!E905)</f>
        <v>34041</v>
      </c>
      <c r="F902" t="str">
        <f t="shared" si="14"/>
        <v>Valid</v>
      </c>
      <c r="G902" t="str">
        <f>_xlfn.XLOOKUP(UPPER(TRIM('01_raw_data'!F905)),'04_departments'!A905:A960,'04_departments'!C905:C960,"Needs Review")</f>
        <v>Needs Review</v>
      </c>
      <c r="H902" t="str">
        <f>_xlfn.XLOOKUP('01_clean_data'!G902, '04_departments'!$C$5:$C$60,'04_departments'!$D$5:$D$60,"Needs Review")</f>
        <v>Needs Review</v>
      </c>
      <c r="I902" t="str">
        <f>PROPER(TRIM('01_raw_data'!H905))</f>
        <v>Sales Development Representative</v>
      </c>
      <c r="J902" t="str">
        <f>IFERROR(UPPER('01_raw_data'!I905), "")</f>
        <v>L5</v>
      </c>
      <c r="K902" t="str">
        <f>IFERROR(UPPER('01_raw_data'!J905), "")</f>
        <v>M023</v>
      </c>
      <c r="L902" t="str">
        <f>IFERROR(VLOOKUP(K902,'05_manager_mapping'!$A$5:$B$64,2), "Missing")</f>
        <v>Alice Greco</v>
      </c>
      <c r="M902" t="str">
        <f>IFERROR(_xlfn.XLOOKUP('01_raw_data'!L905,'06_location_master'!$B$5:$B$60,'06_location_master'!$C$5:$C$60), "Missing Location")</f>
        <v>Krakow</v>
      </c>
      <c r="N902" t="str">
        <f>IFERROR(_xlfn.XLOOKUP(M902,'06_location_master'!$C$5:$C$60,'06_location_master'!$D$5:$D$60), "Missing Country")</f>
        <v>Poland</v>
      </c>
      <c r="O902" t="str">
        <f>IFERROR(_xlfn.XLOOKUP(M902,'06_location_master'!$C$5:$C$60,'06_location_master'!$E$5:$E$60), "Missing State")</f>
        <v>Lesser Poland</v>
      </c>
      <c r="P902" s="17">
        <f>IFERROR(--'01_raw_data'!O905,"Missing Date")</f>
        <v>45184</v>
      </c>
      <c r="Q902" s="17" t="str">
        <f>IF(TRIM('01_raw_data'!P905)="","", IFERROR('01_raw_data'!P905, "check"))</f>
        <v/>
      </c>
      <c r="R902" t="str">
        <f>IFERROR(IF(OR(UPPER(TRIM('01_raw_data'!Q905))="A",UPPER(TRIM('01_raw_data'!Q905)="ACTVE"),UPPER(TRIM('01_raw_data'!Q905))="ACTIVE"), "Active", IF(OR(UPPER(TRIM('01_raw_data'!Q905)="INACTIVE"),UPPER(TRIM('01_raw_data'!Q905))="INACTVE"),"Inactive",IF(OR(UPPER(TRIM('01_raw_data'!Q905))="EXITED"), "Exited", IF(OR(UPPER(TRIM('01_raw_data'!Q905))="TERMINATED"), "Terminated", IF(OR(UPPER(TRIM('01_raw_data'!Q905))="LEFT"),"Left",IF(OR(UPPER(TRIM('01_raw_data'!Q905))="RESIGNED"),"Resigned")))))),"Check")</f>
        <v>Active</v>
      </c>
      <c r="S902" s="19">
        <f>IFERROR(IF(VALUE('01_raw_data'!R905)&gt;0,VALUE('01_raw_data'!R905),"Check"),"Check")</f>
        <v>96000</v>
      </c>
      <c r="T902" s="19">
        <f>IFERROR(IF(VALUE('01_raw_data'!S905)&gt;0, VALUE('01_raw_data'!S905), "Check"), "Check")</f>
        <v>5800</v>
      </c>
      <c r="U902">
        <f>IFERROR(VLOOKUP(UPPER(TRIM('01_raw_data'!T905)),'07_performance_master'!$A$5:$B$14,2,FALSE),"Check")</f>
        <v>3</v>
      </c>
      <c r="V902">
        <f>IFERROR(IF(VALUE('01_raw_data'!U905)&gt;0,VALUE('01_raw_data'!U905),"Check"),"Check")</f>
        <v>13</v>
      </c>
      <c r="W902">
        <f>IFERROR(IF(VALUE('01_raw_data'!V905)&gt;=0, VALUE('01_raw_data'!V905), "Check"), "Check")</f>
        <v>14</v>
      </c>
      <c r="X902">
        <f>IFERROR(IF(VALUE('01_raw_data'!W905)&gt;=0, VALUE('01_raw_data'!W905),"Check"), "Check")</f>
        <v>0</v>
      </c>
      <c r="Y902">
        <f>IFERROR(IF(AND(VALUE('01_raw_data'!X905)&gt;=0, VALUE('01_raw_data'!X905)&lt;=100), VALUE('01_raw_data'!X905), "Check"), "Check")</f>
        <v>53</v>
      </c>
      <c r="Z902" t="str">
        <f>IFERROR(IF(OR(UPPER(TRIM('01_raw_data'!Y905))="YES", UPPER(TRIM('01_raw_data'!Y905))="PROMOTED"),"Promoted", IF(OR(UPPER(TRIM('01_raw_data'!Y905))="NO",UPPER(TRIM('01_raw_data'!Y905))="NOT PROMOTED"), "Not Promoted", "Check")),"Check")</f>
        <v>Not Promoted</v>
      </c>
      <c r="AA902" t="str">
        <f>IFERROR(PROPER(TRIM('01_raw_data'!Z905)), "")</f>
        <v>Bachelor'S</v>
      </c>
      <c r="AB902" t="str">
        <f>IFERROR(PROPER(TRIM('01_raw_data'!AA905)),"")</f>
        <v>University Hiring</v>
      </c>
      <c r="AC902" t="str">
        <f>IFERROR(IF(UPPER(TRIM('01_raw_data'!AB905))="HYBRID","Hybrid",IF(OR(UPPER(TRIM('01_raw_data'!AB905))="REMOTE",UPPER(TRIM('01_raw_data'!AB905))="WFH",UPPER(TRIM('01_raw_data'!AB905))="WORK FROM HOME"),"Remote",IF(OR(UPPER(TRIM('01_raw_data'!AB905))="ONSITE",UPPER(TRIM('01_raw_data'!AB905))="ON-SITE",UPPER(TRIM('01_raw_data'!AB905))="OFFICE"),"Office"))),"Check")</f>
        <v>Hybrid</v>
      </c>
      <c r="AD902" t="str">
        <f>IFERROR(VLOOKUP(UPPER(TRIM('01_raw_data'!AC905)),'09_cost_center'!$A$5:$E$19,1,FALSE), "Check")</f>
        <v>EU-CC201</v>
      </c>
      <c r="AE902" t="str">
        <f>IFERROR(IF(OR(UPPER(TRIM('01_raw_data'!AD905))="CONTRACT", UPPER(TRIM('01_raw_data'!AD905))="CONTRACTOR"), "Contract", IF(OR(PROPER(TRIM('01_raw_data'!AD905))="FTE", UPPER(TRIM('01_raw_data'!AD905))="FULL TIME", UPPER(TRIM('01_raw_data'!AD905))="FULL-TIME"), "Full Time", IF(OR(UPPER(TRIM('01_raw_data'!AD905))="INTERN", UPPER(TRIM('01_raw_data'!AD905))="INTERNSHIP"), "Intern", IF(OR(UPPER(TRIM('01_raw_data'!AD905))="PART TIME", UPPER(TRIM('01_raw_data'!AD905))="PART-TIME"), "Part Time")))), "Check")</f>
        <v>Full Time</v>
      </c>
      <c r="AF902">
        <f>IFERROR(IF(AND(VALUE('01_raw_data'!AE905)&gt;=0,VALUE('01_raw_data'!AE905)&lt;=100), VALUE('01_raw_data'!AE905), "Check"), "Check")</f>
        <v>58.8</v>
      </c>
    </row>
    <row r="903" spans="1:32" x14ac:dyDescent="0.2">
      <c r="A903" t="str">
        <f>"E"&amp;TEXT(VALUE(SUBSTITUTE(UPPER(TRIM('01_raw_data'!A906)),"E","")),"0000")</f>
        <v>E0902</v>
      </c>
      <c r="B903" t="str">
        <f>IF('01_raw_data'!B906="", "", PROPER(TRIM('01_raw_data'!B906)))</f>
        <v>Gabriel Doyle</v>
      </c>
      <c r="C903" t="str">
        <f>_xlfn.XLOOKUP(PROPER(TRIM('01_raw_data'!C906)),'03_lookups'!$A$4:$A$9,'03_lookups'!$B$4:$B$9,"Needs Review")</f>
        <v>Female</v>
      </c>
      <c r="D903">
        <f>VALUE('01_raw_data'!D906)</f>
        <v>61</v>
      </c>
      <c r="E903" s="17">
        <f>IF(OR('01_raw_data'!E906="", LOWER(TRIM('01_raw_data'!E906))="not available"), "Missing", '01_raw_data'!E906)</f>
        <v>23650</v>
      </c>
      <c r="F903" t="str">
        <f t="shared" si="14"/>
        <v>Valid</v>
      </c>
      <c r="G903" t="str">
        <f>_xlfn.XLOOKUP(UPPER(TRIM('01_raw_data'!F906)),'04_departments'!A906:A961,'04_departments'!C906:C961,"Needs Review")</f>
        <v>Needs Review</v>
      </c>
      <c r="H903" t="str">
        <f>_xlfn.XLOOKUP('01_clean_data'!G903, '04_departments'!$C$5:$C$60,'04_departments'!$D$5:$D$60,"Needs Review")</f>
        <v>Needs Review</v>
      </c>
      <c r="I903" t="str">
        <f>PROPER(TRIM('01_raw_data'!H906))</f>
        <v>It Support Analyst</v>
      </c>
      <c r="J903" t="str">
        <f>IFERROR(UPPER('01_raw_data'!I906), "")</f>
        <v>L7</v>
      </c>
      <c r="K903" t="str">
        <f>IFERROR(UPPER('01_raw_data'!J906), "")</f>
        <v>M035</v>
      </c>
      <c r="L903" t="str">
        <f>IFERROR(VLOOKUP(K903,'05_manager_mapping'!$A$5:$B$64,2), "Missing")</f>
        <v>Alessandro O'Brien</v>
      </c>
      <c r="M903" t="str">
        <f>IFERROR(_xlfn.XLOOKUP('01_raw_data'!L906,'06_location_master'!$B$5:$B$60,'06_location_master'!$C$5:$C$60), "Missing Location")</f>
        <v>Wroclaw</v>
      </c>
      <c r="N903" t="str">
        <f>IFERROR(_xlfn.XLOOKUP(M903,'06_location_master'!$C$5:$C$60,'06_location_master'!$D$5:$D$60), "Missing Country")</f>
        <v>Poland</v>
      </c>
      <c r="O903" t="str">
        <f>IFERROR(_xlfn.XLOOKUP(M903,'06_location_master'!$C$5:$C$60,'06_location_master'!$E$5:$E$60), "Missing State")</f>
        <v>Lower Silesian</v>
      </c>
      <c r="P903" s="17">
        <f>IFERROR(--'01_raw_data'!O906,"Missing Date")</f>
        <v>44954</v>
      </c>
      <c r="Q903" s="17" t="str">
        <f>IF(TRIM('01_raw_data'!P906)="","", IFERROR('01_raw_data'!P906, "check"))</f>
        <v/>
      </c>
      <c r="R903" t="str">
        <f>IFERROR(IF(OR(UPPER(TRIM('01_raw_data'!Q906))="A",UPPER(TRIM('01_raw_data'!Q906)="ACTVE"),UPPER(TRIM('01_raw_data'!Q906))="ACTIVE"), "Active", IF(OR(UPPER(TRIM('01_raw_data'!Q906)="INACTIVE"),UPPER(TRIM('01_raw_data'!Q906))="INACTVE"),"Inactive",IF(OR(UPPER(TRIM('01_raw_data'!Q906))="EXITED"), "Exited", IF(OR(UPPER(TRIM('01_raw_data'!Q906))="TERMINATED"), "Terminated", IF(OR(UPPER(TRIM('01_raw_data'!Q906))="LEFT"),"Left",IF(OR(UPPER(TRIM('01_raw_data'!Q906))="RESIGNED"),"Resigned")))))),"Check")</f>
        <v>Active</v>
      </c>
      <c r="S903" s="19">
        <f>IFERROR(IF(VALUE('01_raw_data'!R906)&gt;0,VALUE('01_raw_data'!R906),"Check"),"Check")</f>
        <v>152000</v>
      </c>
      <c r="T903" s="19">
        <f>IFERROR(IF(VALUE('01_raw_data'!S906)&gt;0, VALUE('01_raw_data'!S906), "Check"), "Check")</f>
        <v>4600</v>
      </c>
      <c r="U903">
        <f>IFERROR(VLOOKUP(UPPER(TRIM('01_raw_data'!T906)),'07_performance_master'!$A$5:$B$14,2,FALSE),"Check")</f>
        <v>2</v>
      </c>
      <c r="V903">
        <f>IFERROR(IF(VALUE('01_raw_data'!U906)&gt;0,VALUE('01_raw_data'!U906),"Check"),"Check")</f>
        <v>32</v>
      </c>
      <c r="W903">
        <f>IFERROR(IF(VALUE('01_raw_data'!V906)&gt;=0, VALUE('01_raw_data'!V906), "Check"), "Check")</f>
        <v>5</v>
      </c>
      <c r="X903">
        <f>IFERROR(IF(VALUE('01_raw_data'!W906)&gt;=0, VALUE('01_raw_data'!W906),"Check"), "Check")</f>
        <v>24</v>
      </c>
      <c r="Y903">
        <f>IFERROR(IF(AND(VALUE('01_raw_data'!X906)&gt;=0, VALUE('01_raw_data'!X906)&lt;=100), VALUE('01_raw_data'!X906), "Check"), "Check")</f>
        <v>62</v>
      </c>
      <c r="Z903" t="str">
        <f>IFERROR(IF(OR(UPPER(TRIM('01_raw_data'!Y906))="YES", UPPER(TRIM('01_raw_data'!Y906))="PROMOTED"),"Promoted", IF(OR(UPPER(TRIM('01_raw_data'!Y906))="NO",UPPER(TRIM('01_raw_data'!Y906))="NOT PROMOTED"), "Not Promoted", "Check")),"Check")</f>
        <v>Not Promoted</v>
      </c>
      <c r="AA903" t="str">
        <f>IFERROR(PROPER(TRIM('01_raw_data'!Z906)), "")</f>
        <v>Bachelor'S</v>
      </c>
      <c r="AB903" t="str">
        <f>IFERROR(PROPER(TRIM('01_raw_data'!AA906)),"")</f>
        <v>Employee Referral</v>
      </c>
      <c r="AC903" t="str">
        <f>IFERROR(IF(UPPER(TRIM('01_raw_data'!AB906))="HYBRID","Hybrid",IF(OR(UPPER(TRIM('01_raw_data'!AB906))="REMOTE",UPPER(TRIM('01_raw_data'!AB906))="WFH",UPPER(TRIM('01_raw_data'!AB906))="WORK FROM HOME"),"Remote",IF(OR(UPPER(TRIM('01_raw_data'!AB906))="ONSITE",UPPER(TRIM('01_raw_data'!AB906))="ON-SITE",UPPER(TRIM('01_raw_data'!AB906))="OFFICE"),"Office"))),"Check")</f>
        <v>Hybrid</v>
      </c>
      <c r="AD903" t="str">
        <f>IFERROR(VLOOKUP(UPPER(TRIM('01_raw_data'!AC906)),'09_cost_center'!$A$5:$E$19,1,FALSE), "Check")</f>
        <v>EU-CC104</v>
      </c>
      <c r="AE903" t="str">
        <f>IFERROR(IF(OR(UPPER(TRIM('01_raw_data'!AD906))="CONTRACT", UPPER(TRIM('01_raw_data'!AD906))="CONTRACTOR"), "Contract", IF(OR(PROPER(TRIM('01_raw_data'!AD906))="FTE", UPPER(TRIM('01_raw_data'!AD906))="FULL TIME", UPPER(TRIM('01_raw_data'!AD906))="FULL-TIME"), "Full Time", IF(OR(UPPER(TRIM('01_raw_data'!AD906))="INTERN", UPPER(TRIM('01_raw_data'!AD906))="INTERNSHIP"), "Intern", IF(OR(UPPER(TRIM('01_raw_data'!AD906))="PART TIME", UPPER(TRIM('01_raw_data'!AD906))="PART-TIME"), "Part Time")))), "Check")</f>
        <v>Full Time</v>
      </c>
      <c r="AF903">
        <f>IFERROR(IF(AND(VALUE('01_raw_data'!AE906)&gt;=0,VALUE('01_raw_data'!AE906)&lt;=100), VALUE('01_raw_data'!AE906), "Check"), "Check")</f>
        <v>47.7</v>
      </c>
    </row>
    <row r="904" spans="1:32" x14ac:dyDescent="0.2">
      <c r="A904" t="str">
        <f>"E"&amp;TEXT(VALUE(SUBSTITUTE(UPPER(TRIM('01_raw_data'!A907)),"E","")),"0000")</f>
        <v>E0903</v>
      </c>
      <c r="B904" t="str">
        <f>IF('01_raw_data'!B907="", "", PROPER(TRIM('01_raw_data'!B907)))</f>
        <v>Alice Brown</v>
      </c>
      <c r="C904" t="str">
        <f>_xlfn.XLOOKUP(PROPER(TRIM('01_raw_data'!C907)),'03_lookups'!$A$4:$A$9,'03_lookups'!$B$4:$B$9,"Needs Review")</f>
        <v>Male</v>
      </c>
      <c r="D904">
        <f>VALUE('01_raw_data'!D907)</f>
        <v>35</v>
      </c>
      <c r="E904" s="17">
        <f>IF(OR('01_raw_data'!E907="", LOWER(TRIM('01_raw_data'!E907))="not available"), "Missing", '01_raw_data'!E907)</f>
        <v>33308</v>
      </c>
      <c r="F904" t="str">
        <f t="shared" si="14"/>
        <v>Valid</v>
      </c>
      <c r="G904" t="str">
        <f>_xlfn.XLOOKUP(UPPER(TRIM('01_raw_data'!F907)),'04_departments'!A907:A962,'04_departments'!C907:C962,"Needs Review")</f>
        <v>Needs Review</v>
      </c>
      <c r="H904" t="str">
        <f>_xlfn.XLOOKUP('01_clean_data'!G904, '04_departments'!$C$5:$C$60,'04_departments'!$D$5:$D$60,"Needs Review")</f>
        <v>Needs Review</v>
      </c>
      <c r="I904" t="str">
        <f>PROPER(TRIM('01_raw_data'!H907))</f>
        <v>Workforce Planner</v>
      </c>
      <c r="J904" t="str">
        <f>IFERROR(UPPER('01_raw_data'!I907), "")</f>
        <v>L4</v>
      </c>
      <c r="K904" t="str">
        <f>IFERROR(UPPER('01_raw_data'!J907), "")</f>
        <v>M010</v>
      </c>
      <c r="L904" t="str">
        <f>IFERROR(VLOOKUP(K904,'05_manager_mapping'!$A$5:$B$64,2), "Missing")</f>
        <v>Lotte Muller</v>
      </c>
      <c r="M904" t="str">
        <f>IFERROR(_xlfn.XLOOKUP('01_raw_data'!L907,'06_location_master'!$B$5:$B$60,'06_location_master'!$C$5:$C$60), "Missing Location")</f>
        <v>Madrid</v>
      </c>
      <c r="N904" t="str">
        <f>IFERROR(_xlfn.XLOOKUP(M904,'06_location_master'!$C$5:$C$60,'06_location_master'!$D$5:$D$60), "Missing Country")</f>
        <v>Spain</v>
      </c>
      <c r="O904" t="str">
        <f>IFERROR(_xlfn.XLOOKUP(M904,'06_location_master'!$C$5:$C$60,'06_location_master'!$E$5:$E$60), "Missing State")</f>
        <v>Community of Madrid</v>
      </c>
      <c r="P904" s="17">
        <f>IFERROR(--'01_raw_data'!O907,"Missing Date")</f>
        <v>45673</v>
      </c>
      <c r="Q904" s="17" t="str">
        <f>IF(TRIM('01_raw_data'!P907)="","", IFERROR('01_raw_data'!P907, "check"))</f>
        <v/>
      </c>
      <c r="R904" t="str">
        <f>IFERROR(IF(OR(UPPER(TRIM('01_raw_data'!Q907))="A",UPPER(TRIM('01_raw_data'!Q907)="ACTVE"),UPPER(TRIM('01_raw_data'!Q907))="ACTIVE"), "Active", IF(OR(UPPER(TRIM('01_raw_data'!Q907)="INACTIVE"),UPPER(TRIM('01_raw_data'!Q907))="INACTVE"),"Inactive",IF(OR(UPPER(TRIM('01_raw_data'!Q907))="EXITED"), "Exited", IF(OR(UPPER(TRIM('01_raw_data'!Q907))="TERMINATED"), "Terminated", IF(OR(UPPER(TRIM('01_raw_data'!Q907))="LEFT"),"Left",IF(OR(UPPER(TRIM('01_raw_data'!Q907))="RESIGNED"),"Resigned")))))),"Check")</f>
        <v>Active</v>
      </c>
      <c r="S904" s="19">
        <f>IFERROR(IF(VALUE('01_raw_data'!R907)&gt;0,VALUE('01_raw_data'!R907),"Check"),"Check")</f>
        <v>101000</v>
      </c>
      <c r="T904" s="19">
        <f>IFERROR(IF(VALUE('01_raw_data'!S907)&gt;0, VALUE('01_raw_data'!S907), "Check"), "Check")</f>
        <v>5000</v>
      </c>
      <c r="U904">
        <f>IFERROR(VLOOKUP(UPPER(TRIM('01_raw_data'!T907)),'07_performance_master'!$A$5:$B$14,2,FALSE),"Check")</f>
        <v>3</v>
      </c>
      <c r="V904">
        <f>IFERROR(IF(VALUE('01_raw_data'!U907)&gt;0,VALUE('01_raw_data'!U907),"Check"),"Check")</f>
        <v>25</v>
      </c>
      <c r="W904">
        <f>IFERROR(IF(VALUE('01_raw_data'!V907)&gt;=0, VALUE('01_raw_data'!V907), "Check"), "Check")</f>
        <v>6</v>
      </c>
      <c r="X904">
        <f>IFERROR(IF(VALUE('01_raw_data'!W907)&gt;=0, VALUE('01_raw_data'!W907),"Check"), "Check")</f>
        <v>1</v>
      </c>
      <c r="Y904">
        <f>IFERROR(IF(AND(VALUE('01_raw_data'!X907)&gt;=0, VALUE('01_raw_data'!X907)&lt;=100), VALUE('01_raw_data'!X907), "Check"), "Check")</f>
        <v>53</v>
      </c>
      <c r="Z904" t="str">
        <f>IFERROR(IF(OR(UPPER(TRIM('01_raw_data'!Y907))="YES", UPPER(TRIM('01_raw_data'!Y907))="PROMOTED"),"Promoted", IF(OR(UPPER(TRIM('01_raw_data'!Y907))="NO",UPPER(TRIM('01_raw_data'!Y907))="NOT PROMOTED"), "Not Promoted", "Check")),"Check")</f>
        <v>Not Promoted</v>
      </c>
      <c r="AA904" t="str">
        <f>IFERROR(PROPER(TRIM('01_raw_data'!Z907)), "")</f>
        <v>Bachelor'S</v>
      </c>
      <c r="AB904" t="str">
        <f>IFERROR(PROPER(TRIM('01_raw_data'!AA907)),"")</f>
        <v>Indeed</v>
      </c>
      <c r="AC904" t="str">
        <f>IFERROR(IF(UPPER(TRIM('01_raw_data'!AB907))="HYBRID","Hybrid",IF(OR(UPPER(TRIM('01_raw_data'!AB907))="REMOTE",UPPER(TRIM('01_raw_data'!AB907))="WFH",UPPER(TRIM('01_raw_data'!AB907))="WORK FROM HOME"),"Remote",IF(OR(UPPER(TRIM('01_raw_data'!AB907))="ONSITE",UPPER(TRIM('01_raw_data'!AB907))="ON-SITE",UPPER(TRIM('01_raw_data'!AB907))="OFFICE"),"Office"))),"Check")</f>
        <v>Hybrid</v>
      </c>
      <c r="AD904" t="str">
        <f>IFERROR(VLOOKUP(UPPER(TRIM('01_raw_data'!AC907)),'09_cost_center'!$A$5:$E$19,1,FALSE), "Check")</f>
        <v>EU-CC401</v>
      </c>
      <c r="AE904" t="str">
        <f>IFERROR(IF(OR(UPPER(TRIM('01_raw_data'!AD907))="CONTRACT", UPPER(TRIM('01_raw_data'!AD907))="CONTRACTOR"), "Contract", IF(OR(PROPER(TRIM('01_raw_data'!AD907))="FTE", UPPER(TRIM('01_raw_data'!AD907))="FULL TIME", UPPER(TRIM('01_raw_data'!AD907))="FULL-TIME"), "Full Time", IF(OR(UPPER(TRIM('01_raw_data'!AD907))="INTERN", UPPER(TRIM('01_raw_data'!AD907))="INTERNSHIP"), "Intern", IF(OR(UPPER(TRIM('01_raw_data'!AD907))="PART TIME", UPPER(TRIM('01_raw_data'!AD907))="PART-TIME"), "Part Time")))), "Check")</f>
        <v>Full Time</v>
      </c>
      <c r="AF904">
        <f>IFERROR(IF(AND(VALUE('01_raw_data'!AE907)&gt;=0,VALUE('01_raw_data'!AE907)&lt;=100), VALUE('01_raw_data'!AE907), "Check"), "Check")</f>
        <v>61.3</v>
      </c>
    </row>
    <row r="905" spans="1:32" x14ac:dyDescent="0.2">
      <c r="A905" t="str">
        <f>"E"&amp;TEXT(VALUE(SUBSTITUTE(UPPER(TRIM('01_raw_data'!A908)),"E","")),"0000")</f>
        <v>E0904</v>
      </c>
      <c r="B905" t="str">
        <f>IF('01_raw_data'!B908="", "", PROPER(TRIM('01_raw_data'!B908)))</f>
        <v>Giovanni Doyle</v>
      </c>
      <c r="C905" t="str">
        <f>_xlfn.XLOOKUP(PROPER(TRIM('01_raw_data'!C908)),'03_lookups'!$A$4:$A$9,'03_lookups'!$B$4:$B$9,"Needs Review")</f>
        <v>Male</v>
      </c>
      <c r="D905">
        <f>VALUE('01_raw_data'!D908)</f>
        <v>35</v>
      </c>
      <c r="E905" s="17">
        <f>IF(OR('01_raw_data'!E908="", LOWER(TRIM('01_raw_data'!E908))="not available"), "Missing", '01_raw_data'!E908)</f>
        <v>33284</v>
      </c>
      <c r="F905" t="str">
        <f t="shared" si="14"/>
        <v>Valid</v>
      </c>
      <c r="G905" t="str">
        <f>_xlfn.XLOOKUP(UPPER(TRIM('01_raw_data'!F908)),'04_departments'!A908:A963,'04_departments'!C908:C963,"Needs Review")</f>
        <v>Needs Review</v>
      </c>
      <c r="H905" t="str">
        <f>_xlfn.XLOOKUP('01_clean_data'!G905, '04_departments'!$C$5:$C$60,'04_departments'!$D$5:$D$60,"Needs Review")</f>
        <v>Needs Review</v>
      </c>
      <c r="I905" t="str">
        <f>PROPER(TRIM('01_raw_data'!H908))</f>
        <v>Customer Success Manager</v>
      </c>
      <c r="J905" t="str">
        <f>IFERROR(UPPER('01_raw_data'!I908), "")</f>
        <v>L3</v>
      </c>
      <c r="K905" t="str">
        <f>IFERROR(UPPER('01_raw_data'!J908), "")</f>
        <v>M054</v>
      </c>
      <c r="L905" t="str">
        <f>IFERROR(VLOOKUP(K905,'05_manager_mapping'!$A$5:$B$64,2), "Missing")</f>
        <v>Isla Eriksson</v>
      </c>
      <c r="M905" t="str">
        <f>IFERROR(_xlfn.XLOOKUP('01_raw_data'!L908,'06_location_master'!$B$5:$B$60,'06_location_master'!$C$5:$C$60), "Missing Location")</f>
        <v>Milan</v>
      </c>
      <c r="N905" t="str">
        <f>IFERROR(_xlfn.XLOOKUP(M905,'06_location_master'!$C$5:$C$60,'06_location_master'!$D$5:$D$60), "Missing Country")</f>
        <v>Italy</v>
      </c>
      <c r="O905" t="str">
        <f>IFERROR(_xlfn.XLOOKUP(M905,'06_location_master'!$C$5:$C$60,'06_location_master'!$E$5:$E$60), "Missing State")</f>
        <v>Lombardy</v>
      </c>
      <c r="P905" s="17">
        <f>IFERROR(--'01_raw_data'!O908,"Missing Date")</f>
        <v>43957</v>
      </c>
      <c r="Q905" s="17" t="str">
        <f>IF(TRIM('01_raw_data'!P908)="","", IFERROR('01_raw_data'!P908, "check"))</f>
        <v/>
      </c>
      <c r="R905" t="str">
        <f>IFERROR(IF(OR(UPPER(TRIM('01_raw_data'!Q908))="A",UPPER(TRIM('01_raw_data'!Q908)="ACTVE"),UPPER(TRIM('01_raw_data'!Q908))="ACTIVE"), "Active", IF(OR(UPPER(TRIM('01_raw_data'!Q908)="INACTIVE"),UPPER(TRIM('01_raw_data'!Q908))="INACTVE"),"Inactive",IF(OR(UPPER(TRIM('01_raw_data'!Q908))="EXITED"), "Exited", IF(OR(UPPER(TRIM('01_raw_data'!Q908))="TERMINATED"), "Terminated", IF(OR(UPPER(TRIM('01_raw_data'!Q908))="LEFT"),"Left",IF(OR(UPPER(TRIM('01_raw_data'!Q908))="RESIGNED"),"Resigned")))))),"Check")</f>
        <v>Active</v>
      </c>
      <c r="S905" s="19">
        <f>IFERROR(IF(VALUE('01_raw_data'!R908)&gt;0,VALUE('01_raw_data'!R908),"Check"),"Check")</f>
        <v>66000</v>
      </c>
      <c r="T905" s="19" t="str">
        <f>IFERROR(IF(VALUE('01_raw_data'!S908)&gt;0, VALUE('01_raw_data'!S908), "Check"), "Check")</f>
        <v>Check</v>
      </c>
      <c r="U905">
        <f>IFERROR(VLOOKUP(UPPER(TRIM('01_raw_data'!T908)),'07_performance_master'!$A$5:$B$14,2,FALSE),"Check")</f>
        <v>1</v>
      </c>
      <c r="V905">
        <f>IFERROR(IF(VALUE('01_raw_data'!U908)&gt;0,VALUE('01_raw_data'!U908),"Check"),"Check")</f>
        <v>20</v>
      </c>
      <c r="W905">
        <f>IFERROR(IF(VALUE('01_raw_data'!V908)&gt;=0, VALUE('01_raw_data'!V908), "Check"), "Check")</f>
        <v>5</v>
      </c>
      <c r="X905">
        <f>IFERROR(IF(VALUE('01_raw_data'!W908)&gt;=0, VALUE('01_raw_data'!W908),"Check"), "Check")</f>
        <v>6</v>
      </c>
      <c r="Y905">
        <f>IFERROR(IF(AND(VALUE('01_raw_data'!X908)&gt;=0, VALUE('01_raw_data'!X908)&lt;=100), VALUE('01_raw_data'!X908), "Check"), "Check")</f>
        <v>36</v>
      </c>
      <c r="Z905" t="str">
        <f>IFERROR(IF(OR(UPPER(TRIM('01_raw_data'!Y908))="YES", UPPER(TRIM('01_raw_data'!Y908))="PROMOTED"),"Promoted", IF(OR(UPPER(TRIM('01_raw_data'!Y908))="NO",UPPER(TRIM('01_raw_data'!Y908))="NOT PROMOTED"), "Not Promoted", "Check")),"Check")</f>
        <v>Not Promoted</v>
      </c>
      <c r="AA905" t="str">
        <f>IFERROR(PROPER(TRIM('01_raw_data'!Z908)), "")</f>
        <v>Phd</v>
      </c>
      <c r="AB905" t="str">
        <f>IFERROR(PROPER(TRIM('01_raw_data'!AA908)),"")</f>
        <v>Employee Referral</v>
      </c>
      <c r="AC905" t="str">
        <f>IFERROR(IF(UPPER(TRIM('01_raw_data'!AB908))="HYBRID","Hybrid",IF(OR(UPPER(TRIM('01_raw_data'!AB908))="REMOTE",UPPER(TRIM('01_raw_data'!AB908))="WFH",UPPER(TRIM('01_raw_data'!AB908))="WORK FROM HOME"),"Remote",IF(OR(UPPER(TRIM('01_raw_data'!AB908))="ONSITE",UPPER(TRIM('01_raw_data'!AB908))="ON-SITE",UPPER(TRIM('01_raw_data'!AB908))="OFFICE"),"Office"))),"Check")</f>
        <v>Hybrid</v>
      </c>
      <c r="AD905" t="str">
        <f>IFERROR(VLOOKUP(UPPER(TRIM('01_raw_data'!AC908)),'09_cost_center'!$A$5:$E$19,1,FALSE), "Check")</f>
        <v>EU-CC202</v>
      </c>
      <c r="AE905" t="str">
        <f>IFERROR(IF(OR(UPPER(TRIM('01_raw_data'!AD908))="CONTRACT", UPPER(TRIM('01_raw_data'!AD908))="CONTRACTOR"), "Contract", IF(OR(PROPER(TRIM('01_raw_data'!AD908))="FTE", UPPER(TRIM('01_raw_data'!AD908))="FULL TIME", UPPER(TRIM('01_raw_data'!AD908))="FULL-TIME"), "Full Time", IF(OR(UPPER(TRIM('01_raw_data'!AD908))="INTERN", UPPER(TRIM('01_raw_data'!AD908))="INTERNSHIP"), "Intern", IF(OR(UPPER(TRIM('01_raw_data'!AD908))="PART TIME", UPPER(TRIM('01_raw_data'!AD908))="PART-TIME"), "Part Time")))), "Check")</f>
        <v>Full Time</v>
      </c>
      <c r="AF905">
        <f>IFERROR(IF(AND(VALUE('01_raw_data'!AE908)&gt;=0,VALUE('01_raw_data'!AE908)&lt;=100), VALUE('01_raw_data'!AE908), "Check"), "Check")</f>
        <v>33.6</v>
      </c>
    </row>
    <row r="906" spans="1:32" x14ac:dyDescent="0.2">
      <c r="A906" t="str">
        <f>"E"&amp;TEXT(VALUE(SUBSTITUTE(UPPER(TRIM('01_raw_data'!A909)),"E","")),"0000")</f>
        <v>E0905</v>
      </c>
      <c r="B906" t="str">
        <f>IF('01_raw_data'!B909="", "", PROPER(TRIM('01_raw_data'!B909)))</f>
        <v>Piotr Bos</v>
      </c>
      <c r="C906" t="str">
        <f>_xlfn.XLOOKUP(PROPER(TRIM('01_raw_data'!C909)),'03_lookups'!$A$4:$A$9,'03_lookups'!$B$4:$B$9,"Needs Review")</f>
        <v>Female</v>
      </c>
      <c r="D906">
        <f>VALUE('01_raw_data'!D909)</f>
        <v>60</v>
      </c>
      <c r="E906" s="17" t="str">
        <f>IF(OR('01_raw_data'!E909="", LOWER(TRIM('01_raw_data'!E909))="not available"), "Missing", '01_raw_data'!E909)</f>
        <v>1965/06/25</v>
      </c>
      <c r="F906" t="str">
        <f t="shared" si="14"/>
        <v>Needs Review</v>
      </c>
      <c r="G906" t="str">
        <f>_xlfn.XLOOKUP(UPPER(TRIM('01_raw_data'!F909)),'04_departments'!A909:A964,'04_departments'!C909:C964,"Needs Review")</f>
        <v>Needs Review</v>
      </c>
      <c r="H906" t="str">
        <f>_xlfn.XLOOKUP('01_clean_data'!G906, '04_departments'!$C$5:$C$60,'04_departments'!$D$5:$D$60,"Needs Review")</f>
        <v>Needs Review</v>
      </c>
      <c r="I906" t="str">
        <f>PROPER(TRIM('01_raw_data'!H909))</f>
        <v>Platform Engineer</v>
      </c>
      <c r="J906" t="str">
        <f>IFERROR(UPPER('01_raw_data'!I909), "")</f>
        <v xml:space="preserve"> L2 </v>
      </c>
      <c r="K906" t="str">
        <f>IFERROR(UPPER('01_raw_data'!J909), "")</f>
        <v>MGR MISSING</v>
      </c>
      <c r="L906" t="str">
        <f>IFERROR(VLOOKUP(K906,'05_manager_mapping'!$A$5:$B$64,2), "Missing")</f>
        <v>Matteo Wagner</v>
      </c>
      <c r="M906" t="str">
        <f>IFERROR(_xlfn.XLOOKUP('01_raw_data'!L909,'06_location_master'!$B$5:$B$60,'06_location_master'!$C$5:$C$60), "Missing Location")</f>
        <v>Missing Location</v>
      </c>
      <c r="N906" t="str">
        <f>IFERROR(_xlfn.XLOOKUP(M906,'06_location_master'!$C$5:$C$60,'06_location_master'!$D$5:$D$60), "Missing Country")</f>
        <v>Missing Country</v>
      </c>
      <c r="O906" t="str">
        <f>IFERROR(_xlfn.XLOOKUP(M906,'06_location_master'!$C$5:$C$60,'06_location_master'!$E$5:$E$60), "Missing State")</f>
        <v>Missing State</v>
      </c>
      <c r="P906" s="17">
        <f>IFERROR(--'01_raw_data'!O909,"Missing Date")</f>
        <v>44397</v>
      </c>
      <c r="Q906" s="17" t="str">
        <f>IF(TRIM('01_raw_data'!P909)="","", IFERROR('01_raw_data'!P909, "check"))</f>
        <v/>
      </c>
      <c r="R906" t="str">
        <f>IFERROR(IF(OR(UPPER(TRIM('01_raw_data'!Q909))="A",UPPER(TRIM('01_raw_data'!Q909)="ACTVE"),UPPER(TRIM('01_raw_data'!Q909))="ACTIVE"), "Active", IF(OR(UPPER(TRIM('01_raw_data'!Q909)="INACTIVE"),UPPER(TRIM('01_raw_data'!Q909))="INACTVE"),"Inactive",IF(OR(UPPER(TRIM('01_raw_data'!Q909))="EXITED"), "Exited", IF(OR(UPPER(TRIM('01_raw_data'!Q909))="TERMINATED"), "Terminated", IF(OR(UPPER(TRIM('01_raw_data'!Q909))="LEFT"),"Left",IF(OR(UPPER(TRIM('01_raw_data'!Q909))="RESIGNED"),"Resigned")))))),"Check")</f>
        <v>Active</v>
      </c>
      <c r="S906" s="19">
        <f>IFERROR(IF(VALUE('01_raw_data'!R909)&gt;0,VALUE('01_raw_data'!R909),"Check"),"Check")</f>
        <v>54000</v>
      </c>
      <c r="T906" s="19">
        <f>IFERROR(IF(VALUE('01_raw_data'!S909)&gt;0, VALUE('01_raw_data'!S909), "Check"), "Check")</f>
        <v>4900</v>
      </c>
      <c r="U906">
        <f>IFERROR(VLOOKUP(UPPER(TRIM('01_raw_data'!T909)),'07_performance_master'!$A$5:$B$14,2,FALSE),"Check")</f>
        <v>4</v>
      </c>
      <c r="V906">
        <f>IFERROR(IF(VALUE('01_raw_data'!U909)&gt;0,VALUE('01_raw_data'!U909),"Check"),"Check")</f>
        <v>23</v>
      </c>
      <c r="W906">
        <f>IFERROR(IF(VALUE('01_raw_data'!V909)&gt;=0, VALUE('01_raw_data'!V909), "Check"), "Check")</f>
        <v>15</v>
      </c>
      <c r="X906">
        <f>IFERROR(IF(VALUE('01_raw_data'!W909)&gt;=0, VALUE('01_raw_data'!W909),"Check"), "Check")</f>
        <v>11</v>
      </c>
      <c r="Y906">
        <f>IFERROR(IF(AND(VALUE('01_raw_data'!X909)&gt;=0, VALUE('01_raw_data'!X909)&lt;=100), VALUE('01_raw_data'!X909), "Check"), "Check")</f>
        <v>86</v>
      </c>
      <c r="Z906" t="str">
        <f>IFERROR(IF(OR(UPPER(TRIM('01_raw_data'!Y909))="YES", UPPER(TRIM('01_raw_data'!Y909))="PROMOTED"),"Promoted", IF(OR(UPPER(TRIM('01_raw_data'!Y909))="NO",UPPER(TRIM('01_raw_data'!Y909))="NOT PROMOTED"), "Not Promoted", "Check")),"Check")</f>
        <v>Promoted</v>
      </c>
      <c r="AA906" t="str">
        <f>IFERROR(PROPER(TRIM('01_raw_data'!Z909)), "")</f>
        <v>Phd</v>
      </c>
      <c r="AB906" t="str">
        <f>IFERROR(PROPER(TRIM('01_raw_data'!AA909)),"")</f>
        <v>University Hiring</v>
      </c>
      <c r="AC906" t="str">
        <f>IFERROR(IF(UPPER(TRIM('01_raw_data'!AB909))="HYBRID","Hybrid",IF(OR(UPPER(TRIM('01_raw_data'!AB909))="REMOTE",UPPER(TRIM('01_raw_data'!AB909))="WFH",UPPER(TRIM('01_raw_data'!AB909))="WORK FROM HOME"),"Remote",IF(OR(UPPER(TRIM('01_raw_data'!AB909))="ONSITE",UPPER(TRIM('01_raw_data'!AB909))="ON-SITE",UPPER(TRIM('01_raw_data'!AB909))="OFFICE"),"Office"))),"Check")</f>
        <v>Hybrid</v>
      </c>
      <c r="AD906" t="str">
        <f>IFERROR(VLOOKUP(UPPER(TRIM('01_raw_data'!AC909)),'09_cost_center'!$A$5:$E$19,1,FALSE), "Check")</f>
        <v>EU-CC101</v>
      </c>
      <c r="AE906" t="str">
        <f>IFERROR(IF(OR(UPPER(TRIM('01_raw_data'!AD909))="CONTRACT", UPPER(TRIM('01_raw_data'!AD909))="CONTRACTOR"), "Contract", IF(OR(PROPER(TRIM('01_raw_data'!AD909))="FTE", UPPER(TRIM('01_raw_data'!AD909))="FULL TIME", UPPER(TRIM('01_raw_data'!AD909))="FULL-TIME"), "Full Time", IF(OR(UPPER(TRIM('01_raw_data'!AD909))="INTERN", UPPER(TRIM('01_raw_data'!AD909))="INTERNSHIP"), "Intern", IF(OR(UPPER(TRIM('01_raw_data'!AD909))="PART TIME", UPPER(TRIM('01_raw_data'!AD909))="PART-TIME"), "Part Time")))), "Check")</f>
        <v>Full Time</v>
      </c>
      <c r="AF906">
        <f>IFERROR(IF(AND(VALUE('01_raw_data'!AE909)&gt;=0,VALUE('01_raw_data'!AE909)&lt;=100), VALUE('01_raw_data'!AE909), "Check"), "Check")</f>
        <v>76.3</v>
      </c>
    </row>
    <row r="907" spans="1:32" x14ac:dyDescent="0.2">
      <c r="A907" t="str">
        <f>"E"&amp;TEXT(VALUE(SUBSTITUTE(UPPER(TRIM('01_raw_data'!A910)),"E","")),"0000")</f>
        <v>E0906</v>
      </c>
      <c r="B907" t="str">
        <f>IF('01_raw_data'!B910="", "", PROPER(TRIM('01_raw_data'!B910)))</f>
        <v>Julia Smith</v>
      </c>
      <c r="C907" t="str">
        <f>_xlfn.XLOOKUP(PROPER(TRIM('01_raw_data'!C910)),'03_lookups'!$A$4:$A$9,'03_lookups'!$B$4:$B$9,"Needs Review")</f>
        <v>Female</v>
      </c>
      <c r="D907">
        <f>VALUE('01_raw_data'!D910)</f>
        <v>25</v>
      </c>
      <c r="E907" s="17">
        <f>IF(OR('01_raw_data'!E910="", LOWER(TRIM('01_raw_data'!E910))="not available"), "Missing", '01_raw_data'!E910)</f>
        <v>36699</v>
      </c>
      <c r="F907" t="str">
        <f t="shared" si="14"/>
        <v>Valid</v>
      </c>
      <c r="G907" t="str">
        <f>_xlfn.XLOOKUP(UPPER(TRIM('01_raw_data'!F910)),'04_departments'!A910:A965,'04_departments'!C910:C965,"Needs Review")</f>
        <v>Needs Review</v>
      </c>
      <c r="H907" t="str">
        <f>_xlfn.XLOOKUP('01_clean_data'!G907, '04_departments'!$C$5:$C$60,'04_departments'!$D$5:$D$60,"Needs Review")</f>
        <v>Needs Review</v>
      </c>
      <c r="I907" t="str">
        <f>PROPER(TRIM('01_raw_data'!H910))</f>
        <v>Engineering Lead</v>
      </c>
      <c r="J907" t="str">
        <f>IFERROR(UPPER('01_raw_data'!I910), "")</f>
        <v>L5</v>
      </c>
      <c r="K907" t="str">
        <f>IFERROR(UPPER('01_raw_data'!J910), "")</f>
        <v>M057</v>
      </c>
      <c r="L907" t="str">
        <f>IFERROR(VLOOKUP(K907,'05_manager_mapping'!$A$5:$B$64,2), "Missing")</f>
        <v>Emma Karlsson</v>
      </c>
      <c r="M907" t="str">
        <f>IFERROR(_xlfn.XLOOKUP('01_raw_data'!L910,'06_location_master'!$B$5:$B$60,'06_location_master'!$C$5:$C$60), "Missing Location")</f>
        <v>Warsaw</v>
      </c>
      <c r="N907" t="str">
        <f>IFERROR(_xlfn.XLOOKUP(M907,'06_location_master'!$C$5:$C$60,'06_location_master'!$D$5:$D$60), "Missing Country")</f>
        <v>Poland</v>
      </c>
      <c r="O907" t="str">
        <f>IFERROR(_xlfn.XLOOKUP(M907,'06_location_master'!$C$5:$C$60,'06_location_master'!$E$5:$E$60), "Missing State")</f>
        <v>Masovian</v>
      </c>
      <c r="P907" s="17">
        <f>IFERROR(--'01_raw_data'!O910,"Missing Date")</f>
        <v>44443</v>
      </c>
      <c r="Q907" s="17" t="str">
        <f>IF(TRIM('01_raw_data'!P910)="","", IFERROR('01_raw_data'!P910, "check"))</f>
        <v/>
      </c>
      <c r="R907" t="str">
        <f>IFERROR(IF(OR(UPPER(TRIM('01_raw_data'!Q910))="A",UPPER(TRIM('01_raw_data'!Q910)="ACTVE"),UPPER(TRIM('01_raw_data'!Q910))="ACTIVE"), "Active", IF(OR(UPPER(TRIM('01_raw_data'!Q910)="INACTIVE"),UPPER(TRIM('01_raw_data'!Q910))="INACTVE"),"Inactive",IF(OR(UPPER(TRIM('01_raw_data'!Q910))="EXITED"), "Exited", IF(OR(UPPER(TRIM('01_raw_data'!Q910))="TERMINATED"), "Terminated", IF(OR(UPPER(TRIM('01_raw_data'!Q910))="LEFT"),"Left",IF(OR(UPPER(TRIM('01_raw_data'!Q910))="RESIGNED"),"Resigned")))))),"Check")</f>
        <v>Active</v>
      </c>
      <c r="S907" s="19">
        <f>IFERROR(IF(VALUE('01_raw_data'!R910)&gt;0,VALUE('01_raw_data'!R910),"Check"),"Check")</f>
        <v>103000</v>
      </c>
      <c r="T907" s="19">
        <f>IFERROR(IF(VALUE('01_raw_data'!S910)&gt;0, VALUE('01_raw_data'!S910), "Check"), "Check")</f>
        <v>15500</v>
      </c>
      <c r="U907">
        <f>IFERROR(VLOOKUP(UPPER(TRIM('01_raw_data'!T910)),'07_performance_master'!$A$5:$B$14,2,FALSE),"Check")</f>
        <v>5</v>
      </c>
      <c r="V907">
        <f>IFERROR(IF(VALUE('01_raw_data'!U910)&gt;0,VALUE('01_raw_data'!U910),"Check"),"Check")</f>
        <v>15</v>
      </c>
      <c r="W907">
        <f>IFERROR(IF(VALUE('01_raw_data'!V910)&gt;=0, VALUE('01_raw_data'!V910), "Check"), "Check")</f>
        <v>19</v>
      </c>
      <c r="X907">
        <f>IFERROR(IF(VALUE('01_raw_data'!W910)&gt;=0, VALUE('01_raw_data'!W910),"Check"), "Check")</f>
        <v>3</v>
      </c>
      <c r="Y907">
        <f>IFERROR(IF(AND(VALUE('01_raw_data'!X910)&gt;=0, VALUE('01_raw_data'!X910)&lt;=100), VALUE('01_raw_data'!X910), "Check"), "Check")</f>
        <v>63</v>
      </c>
      <c r="Z907" t="str">
        <f>IFERROR(IF(OR(UPPER(TRIM('01_raw_data'!Y910))="YES", UPPER(TRIM('01_raw_data'!Y910))="PROMOTED"),"Promoted", IF(OR(UPPER(TRIM('01_raw_data'!Y910))="NO",UPPER(TRIM('01_raw_data'!Y910))="NOT PROMOTED"), "Not Promoted", "Check")),"Check")</f>
        <v>Not Promoted</v>
      </c>
      <c r="AA907" t="str">
        <f>IFERROR(PROPER(TRIM('01_raw_data'!Z910)), "")</f>
        <v>Bachelor'S</v>
      </c>
      <c r="AB907" t="str">
        <f>IFERROR(PROPER(TRIM('01_raw_data'!AA910)),"")</f>
        <v>Linkedin</v>
      </c>
      <c r="AC907" t="str">
        <f>IFERROR(IF(UPPER(TRIM('01_raw_data'!AB910))="HYBRID","Hybrid",IF(OR(UPPER(TRIM('01_raw_data'!AB910))="REMOTE",UPPER(TRIM('01_raw_data'!AB910))="WFH",UPPER(TRIM('01_raw_data'!AB910))="WORK FROM HOME"),"Remote",IF(OR(UPPER(TRIM('01_raw_data'!AB910))="ONSITE",UPPER(TRIM('01_raw_data'!AB910))="ON-SITE",UPPER(TRIM('01_raw_data'!AB910))="OFFICE"),"Office"))),"Check")</f>
        <v>Office</v>
      </c>
      <c r="AD907" t="str">
        <f>IFERROR(VLOOKUP(UPPER(TRIM('01_raw_data'!AC910)),'09_cost_center'!$A$5:$E$19,1,FALSE), "Check")</f>
        <v>EU-CC101</v>
      </c>
      <c r="AE907" t="str">
        <f>IFERROR(IF(OR(UPPER(TRIM('01_raw_data'!AD910))="CONTRACT", UPPER(TRIM('01_raw_data'!AD910))="CONTRACTOR"), "Contract", IF(OR(PROPER(TRIM('01_raw_data'!AD910))="FTE", UPPER(TRIM('01_raw_data'!AD910))="FULL TIME", UPPER(TRIM('01_raw_data'!AD910))="FULL-TIME"), "Full Time", IF(OR(UPPER(TRIM('01_raw_data'!AD910))="INTERN", UPPER(TRIM('01_raw_data'!AD910))="INTERNSHIP"), "Intern", IF(OR(UPPER(TRIM('01_raw_data'!AD910))="PART TIME", UPPER(TRIM('01_raw_data'!AD910))="PART-TIME"), "Part Time")))), "Check")</f>
        <v>Full Time</v>
      </c>
      <c r="AF907">
        <f>IFERROR(IF(AND(VALUE('01_raw_data'!AE910)&gt;=0,VALUE('01_raw_data'!AE910)&lt;=100), VALUE('01_raw_data'!AE910), "Check"), "Check")</f>
        <v>79.3</v>
      </c>
    </row>
    <row r="908" spans="1:32" x14ac:dyDescent="0.2">
      <c r="A908" t="str">
        <f>"E"&amp;TEXT(VALUE(SUBSTITUTE(UPPER(TRIM('01_raw_data'!A911)),"E","")),"0000")</f>
        <v>E0907</v>
      </c>
      <c r="B908" t="str">
        <f>IF('01_raw_data'!B911="", "", PROPER(TRIM('01_raw_data'!B911)))</f>
        <v>Luuk Sousa</v>
      </c>
      <c r="C908" t="str">
        <f>_xlfn.XLOOKUP(PROPER(TRIM('01_raw_data'!C911)),'03_lookups'!$A$4:$A$9,'03_lookups'!$B$4:$B$9,"Needs Review")</f>
        <v>Female</v>
      </c>
      <c r="D908">
        <f>VALUE('01_raw_data'!D911)</f>
        <v>31</v>
      </c>
      <c r="E908" s="17">
        <f>IF(OR('01_raw_data'!E911="", LOWER(TRIM('01_raw_data'!E911))="not available"), "Missing", '01_raw_data'!E911)</f>
        <v>34530</v>
      </c>
      <c r="F908" t="str">
        <f t="shared" si="14"/>
        <v>Valid</v>
      </c>
      <c r="G908" t="str">
        <f>_xlfn.XLOOKUP(UPPER(TRIM('01_raw_data'!F911)),'04_departments'!A911:A966,'04_departments'!C911:C966,"Needs Review")</f>
        <v>Needs Review</v>
      </c>
      <c r="H908" t="str">
        <f>_xlfn.XLOOKUP('01_clean_data'!G908, '04_departments'!$C$5:$C$60,'04_departments'!$D$5:$D$60,"Needs Review")</f>
        <v>Needs Review</v>
      </c>
      <c r="I908" t="str">
        <f>PROPER(TRIM('01_raw_data'!H911))</f>
        <v>Support Specialist</v>
      </c>
      <c r="J908" t="str">
        <f>IFERROR(UPPER('01_raw_data'!I911), "")</f>
        <v xml:space="preserve"> L2 </v>
      </c>
      <c r="K908" t="str">
        <f>IFERROR(UPPER('01_raw_data'!J911), "")</f>
        <v>M055</v>
      </c>
      <c r="L908" t="str">
        <f>IFERROR(VLOOKUP(K908,'05_manager_mapping'!$A$5:$B$64,2), "Missing")</f>
        <v>Lucas Thomas</v>
      </c>
      <c r="M908" t="str">
        <f>IFERROR(_xlfn.XLOOKUP('01_raw_data'!L911,'06_location_master'!$B$5:$B$60,'06_location_master'!$C$5:$C$60), "Missing Location")</f>
        <v>Warsaw</v>
      </c>
      <c r="N908" t="str">
        <f>IFERROR(_xlfn.XLOOKUP(M908,'06_location_master'!$C$5:$C$60,'06_location_master'!$D$5:$D$60), "Missing Country")</f>
        <v>Poland</v>
      </c>
      <c r="O908" t="str">
        <f>IFERROR(_xlfn.XLOOKUP(M908,'06_location_master'!$C$5:$C$60,'06_location_master'!$E$5:$E$60), "Missing State")</f>
        <v>Masovian</v>
      </c>
      <c r="P908" s="17">
        <f>IFERROR(--'01_raw_data'!O911,"Missing Date")</f>
        <v>42755</v>
      </c>
      <c r="Q908" s="17" t="str">
        <f>IF(TRIM('01_raw_data'!P911)="","", IFERROR('01_raw_data'!P911, "check"))</f>
        <v/>
      </c>
      <c r="R908" t="str">
        <f>IFERROR(IF(OR(UPPER(TRIM('01_raw_data'!Q911))="A",UPPER(TRIM('01_raw_data'!Q911)="ACTVE"),UPPER(TRIM('01_raw_data'!Q911))="ACTIVE"), "Active", IF(OR(UPPER(TRIM('01_raw_data'!Q911)="INACTIVE"),UPPER(TRIM('01_raw_data'!Q911))="INACTVE"),"Inactive",IF(OR(UPPER(TRIM('01_raw_data'!Q911))="EXITED"), "Exited", IF(OR(UPPER(TRIM('01_raw_data'!Q911))="TERMINATED"), "Terminated", IF(OR(UPPER(TRIM('01_raw_data'!Q911))="LEFT"),"Left",IF(OR(UPPER(TRIM('01_raw_data'!Q911))="RESIGNED"),"Resigned")))))),"Check")</f>
        <v>Active</v>
      </c>
      <c r="S908" s="19">
        <f>IFERROR(IF(VALUE('01_raw_data'!R911)&gt;0,VALUE('01_raw_data'!R911),"Check"),"Check")</f>
        <v>41000</v>
      </c>
      <c r="T908" s="19">
        <f>IFERROR(IF(VALUE('01_raw_data'!S911)&gt;0, VALUE('01_raw_data'!S911), "Check"), "Check")</f>
        <v>2000</v>
      </c>
      <c r="U908">
        <f>IFERROR(VLOOKUP(UPPER(TRIM('01_raw_data'!T911)),'07_performance_master'!$A$5:$B$14,2,FALSE),"Check")</f>
        <v>3</v>
      </c>
      <c r="V908">
        <f>IFERROR(IF(VALUE('01_raw_data'!U911)&gt;0,VALUE('01_raw_data'!U911),"Check"),"Check")</f>
        <v>20</v>
      </c>
      <c r="W908">
        <f>IFERROR(IF(VALUE('01_raw_data'!V911)&gt;=0, VALUE('01_raw_data'!V911), "Check"), "Check")</f>
        <v>15</v>
      </c>
      <c r="X908">
        <f>IFERROR(IF(VALUE('01_raw_data'!W911)&gt;=0, VALUE('01_raw_data'!W911),"Check"), "Check")</f>
        <v>24</v>
      </c>
      <c r="Y908">
        <f>IFERROR(IF(AND(VALUE('01_raw_data'!X911)&gt;=0, VALUE('01_raw_data'!X911)&lt;=100), VALUE('01_raw_data'!X911), "Check"), "Check")</f>
        <v>65</v>
      </c>
      <c r="Z908" t="str">
        <f>IFERROR(IF(OR(UPPER(TRIM('01_raw_data'!Y911))="YES", UPPER(TRIM('01_raw_data'!Y911))="PROMOTED"),"Promoted", IF(OR(UPPER(TRIM('01_raw_data'!Y911))="NO",UPPER(TRIM('01_raw_data'!Y911))="NOT PROMOTED"), "Not Promoted", "Check")),"Check")</f>
        <v>Not Promoted</v>
      </c>
      <c r="AA908" t="str">
        <f>IFERROR(PROPER(TRIM('01_raw_data'!Z911)), "")</f>
        <v>High School</v>
      </c>
      <c r="AB908" t="str">
        <f>IFERROR(PROPER(TRIM('01_raw_data'!AA911)),"")</f>
        <v>Employee Referral</v>
      </c>
      <c r="AC908" t="str">
        <f>IFERROR(IF(UPPER(TRIM('01_raw_data'!AB911))="HYBRID","Hybrid",IF(OR(UPPER(TRIM('01_raw_data'!AB911))="REMOTE",UPPER(TRIM('01_raw_data'!AB911))="WFH",UPPER(TRIM('01_raw_data'!AB911))="WORK FROM HOME"),"Remote",IF(OR(UPPER(TRIM('01_raw_data'!AB911))="ONSITE",UPPER(TRIM('01_raw_data'!AB911))="ON-SITE",UPPER(TRIM('01_raw_data'!AB911))="OFFICE"),"Office"))),"Check")</f>
        <v>Hybrid</v>
      </c>
      <c r="AD908" t="str">
        <f>IFERROR(VLOOKUP(UPPER(TRIM('01_raw_data'!AC911)),'09_cost_center'!$A$5:$E$19,1,FALSE), "Check")</f>
        <v>EU-CC202</v>
      </c>
      <c r="AE908" t="str">
        <f>IFERROR(IF(OR(UPPER(TRIM('01_raw_data'!AD911))="CONTRACT", UPPER(TRIM('01_raw_data'!AD911))="CONTRACTOR"), "Contract", IF(OR(PROPER(TRIM('01_raw_data'!AD911))="FTE", UPPER(TRIM('01_raw_data'!AD911))="FULL TIME", UPPER(TRIM('01_raw_data'!AD911))="FULL-TIME"), "Full Time", IF(OR(UPPER(TRIM('01_raw_data'!AD911))="INTERN", UPPER(TRIM('01_raw_data'!AD911))="INTERNSHIP"), "Intern", IF(OR(UPPER(TRIM('01_raw_data'!AD911))="PART TIME", UPPER(TRIM('01_raw_data'!AD911))="PART-TIME"), "Part Time")))), "Check")</f>
        <v>Full Time</v>
      </c>
      <c r="AF908">
        <f>IFERROR(IF(AND(VALUE('01_raw_data'!AE911)&gt;=0,VALUE('01_raw_data'!AE911)&lt;=100), VALUE('01_raw_data'!AE911), "Check"), "Check")</f>
        <v>54.8</v>
      </c>
    </row>
    <row r="909" spans="1:32" x14ac:dyDescent="0.2">
      <c r="A909" t="str">
        <f>"E"&amp;TEXT(VALUE(SUBSTITUTE(UPPER(TRIM('01_raw_data'!A912)),"E","")),"0000")</f>
        <v>E0908</v>
      </c>
      <c r="B909" t="str">
        <f>IF('01_raw_data'!B912="", "", PROPER(TRIM('01_raw_data'!B912)))</f>
        <v>Carmen Bernard</v>
      </c>
      <c r="C909" t="str">
        <f>_xlfn.XLOOKUP(PROPER(TRIM('01_raw_data'!C912)),'03_lookups'!$A$4:$A$9,'03_lookups'!$B$4:$B$9,"Needs Review")</f>
        <v>Female</v>
      </c>
      <c r="D909">
        <f>VALUE('01_raw_data'!D912)</f>
        <v>48</v>
      </c>
      <c r="E909" s="17" t="str">
        <f>IF(OR('01_raw_data'!E912="", LOWER(TRIM('01_raw_data'!E912))="not available"), "Missing", '01_raw_data'!E912)</f>
        <v>1977/09/06</v>
      </c>
      <c r="F909" t="str">
        <f t="shared" si="14"/>
        <v>Needs Review</v>
      </c>
      <c r="G909" t="str">
        <f>_xlfn.XLOOKUP(UPPER(TRIM('01_raw_data'!F912)),'04_departments'!A912:A967,'04_departments'!C912:C967,"Needs Review")</f>
        <v>Needs Review</v>
      </c>
      <c r="H909" t="str">
        <f>_xlfn.XLOOKUP('01_clean_data'!G909, '04_departments'!$C$5:$C$60,'04_departments'!$D$5:$D$60,"Needs Review")</f>
        <v>Needs Review</v>
      </c>
      <c r="I909" t="str">
        <f>PROPER(TRIM('01_raw_data'!H912))</f>
        <v>Associate Product Manager</v>
      </c>
      <c r="J909" t="str">
        <f>IFERROR(UPPER('01_raw_data'!I912), "")</f>
        <v>L5</v>
      </c>
      <c r="K909" t="str">
        <f>IFERROR(UPPER('01_raw_data'!J912), "")</f>
        <v>M031</v>
      </c>
      <c r="L909" t="str">
        <f>IFERROR(VLOOKUP(K909,'05_manager_mapping'!$A$5:$B$64,2), "Missing")</f>
        <v>Felix Pereira</v>
      </c>
      <c r="M909" t="str">
        <f>IFERROR(_xlfn.XLOOKUP('01_raw_data'!L912,'06_location_master'!$B$5:$B$60,'06_location_master'!$C$5:$C$60), "Missing Location")</f>
        <v>Milan</v>
      </c>
      <c r="N909" t="str">
        <f>IFERROR(_xlfn.XLOOKUP(M909,'06_location_master'!$C$5:$C$60,'06_location_master'!$D$5:$D$60), "Missing Country")</f>
        <v>Italy</v>
      </c>
      <c r="O909" t="str">
        <f>IFERROR(_xlfn.XLOOKUP(M909,'06_location_master'!$C$5:$C$60,'06_location_master'!$E$5:$E$60), "Missing State")</f>
        <v>Lombardy</v>
      </c>
      <c r="P909" s="17">
        <f>IFERROR(--'01_raw_data'!O912,"Missing Date")</f>
        <v>43852</v>
      </c>
      <c r="Q909" s="17" t="str">
        <f>IF(TRIM('01_raw_data'!P912)="","", IFERROR('01_raw_data'!P912, "check"))</f>
        <v/>
      </c>
      <c r="R909" t="str">
        <f>IFERROR(IF(OR(UPPER(TRIM('01_raw_data'!Q912))="A",UPPER(TRIM('01_raw_data'!Q912)="ACTVE"),UPPER(TRIM('01_raw_data'!Q912))="ACTIVE"), "Active", IF(OR(UPPER(TRIM('01_raw_data'!Q912)="INACTIVE"),UPPER(TRIM('01_raw_data'!Q912))="INACTVE"),"Inactive",IF(OR(UPPER(TRIM('01_raw_data'!Q912))="EXITED"), "Exited", IF(OR(UPPER(TRIM('01_raw_data'!Q912))="TERMINATED"), "Terminated", IF(OR(UPPER(TRIM('01_raw_data'!Q912))="LEFT"),"Left",IF(OR(UPPER(TRIM('01_raw_data'!Q912))="RESIGNED"),"Resigned")))))),"Check")</f>
        <v>Active</v>
      </c>
      <c r="S909" s="19">
        <f>IFERROR(IF(VALUE('01_raw_data'!R912)&gt;0,VALUE('01_raw_data'!R912),"Check"),"Check")</f>
        <v>126000</v>
      </c>
      <c r="T909" s="19">
        <f>IFERROR(IF(VALUE('01_raw_data'!S912)&gt;0, VALUE('01_raw_data'!S912), "Check"), "Check")</f>
        <v>7600</v>
      </c>
      <c r="U909">
        <f>IFERROR(VLOOKUP(UPPER(TRIM('01_raw_data'!T912)),'07_performance_master'!$A$5:$B$14,2,FALSE),"Check")</f>
        <v>3</v>
      </c>
      <c r="V909">
        <f>IFERROR(IF(VALUE('01_raw_data'!U912)&gt;0,VALUE('01_raw_data'!U912),"Check"),"Check")</f>
        <v>7</v>
      </c>
      <c r="W909">
        <f>IFERROR(IF(VALUE('01_raw_data'!V912)&gt;=0, VALUE('01_raw_data'!V912), "Check"), "Check")</f>
        <v>0</v>
      </c>
      <c r="X909">
        <f>IFERROR(IF(VALUE('01_raw_data'!W912)&gt;=0, VALUE('01_raw_data'!W912),"Check"), "Check")</f>
        <v>17</v>
      </c>
      <c r="Y909">
        <f>IFERROR(IF(AND(VALUE('01_raw_data'!X912)&gt;=0, VALUE('01_raw_data'!X912)&lt;=100), VALUE('01_raw_data'!X912), "Check"), "Check")</f>
        <v>61</v>
      </c>
      <c r="Z909" t="str">
        <f>IFERROR(IF(OR(UPPER(TRIM('01_raw_data'!Y912))="YES", UPPER(TRIM('01_raw_data'!Y912))="PROMOTED"),"Promoted", IF(OR(UPPER(TRIM('01_raw_data'!Y912))="NO",UPPER(TRIM('01_raw_data'!Y912))="NOT PROMOTED"), "Not Promoted", "Check")),"Check")</f>
        <v>Not Promoted</v>
      </c>
      <c r="AA909" t="str">
        <f>IFERROR(PROPER(TRIM('01_raw_data'!Z912)), "")</f>
        <v>Master'S</v>
      </c>
      <c r="AB909" t="str">
        <f>IFERROR(PROPER(TRIM('01_raw_data'!AA912)),"")</f>
        <v>Internal Transfer</v>
      </c>
      <c r="AC909" t="str">
        <f>IFERROR(IF(UPPER(TRIM('01_raw_data'!AB912))="HYBRID","Hybrid",IF(OR(UPPER(TRIM('01_raw_data'!AB912))="REMOTE",UPPER(TRIM('01_raw_data'!AB912))="WFH",UPPER(TRIM('01_raw_data'!AB912))="WORK FROM HOME"),"Remote",IF(OR(UPPER(TRIM('01_raw_data'!AB912))="ONSITE",UPPER(TRIM('01_raw_data'!AB912))="ON-SITE",UPPER(TRIM('01_raw_data'!AB912))="OFFICE"),"Office"))),"Check")</f>
        <v>Office</v>
      </c>
      <c r="AD909" t="str">
        <f>IFERROR(VLOOKUP(UPPER(TRIM('01_raw_data'!AC912)),'09_cost_center'!$A$5:$E$19,1,FALSE), "Check")</f>
        <v>EU-CC102</v>
      </c>
      <c r="AE909" t="str">
        <f>IFERROR(IF(OR(UPPER(TRIM('01_raw_data'!AD912))="CONTRACT", UPPER(TRIM('01_raw_data'!AD912))="CONTRACTOR"), "Contract", IF(OR(PROPER(TRIM('01_raw_data'!AD912))="FTE", UPPER(TRIM('01_raw_data'!AD912))="FULL TIME", UPPER(TRIM('01_raw_data'!AD912))="FULL-TIME"), "Full Time", IF(OR(UPPER(TRIM('01_raw_data'!AD912))="INTERN", UPPER(TRIM('01_raw_data'!AD912))="INTERNSHIP"), "Intern", IF(OR(UPPER(TRIM('01_raw_data'!AD912))="PART TIME", UPPER(TRIM('01_raw_data'!AD912))="PART-TIME"), "Part Time")))), "Check")</f>
        <v>Full Time</v>
      </c>
      <c r="AF909">
        <f>IFERROR(IF(AND(VALUE('01_raw_data'!AE912)&gt;=0,VALUE('01_raw_data'!AE912)&lt;=100), VALUE('01_raw_data'!AE912), "Check"), "Check")</f>
        <v>51.6</v>
      </c>
    </row>
    <row r="910" spans="1:32" x14ac:dyDescent="0.2">
      <c r="A910" t="str">
        <f>"E"&amp;TEXT(VALUE(SUBSTITUTE(UPPER(TRIM('01_raw_data'!A913)),"E","")),"0000")</f>
        <v>E0909</v>
      </c>
      <c r="B910" t="str">
        <f>IF('01_raw_data'!B913="", "", PROPER(TRIM('01_raw_data'!B913)))</f>
        <v>Oliver Bianchi</v>
      </c>
      <c r="C910" t="str">
        <f>_xlfn.XLOOKUP(PROPER(TRIM('01_raw_data'!C913)),'03_lookups'!$A$4:$A$9,'03_lookups'!$B$4:$B$9,"Needs Review")</f>
        <v>Female</v>
      </c>
      <c r="D910">
        <f>VALUE('01_raw_data'!D913)</f>
        <v>29</v>
      </c>
      <c r="E910" s="17">
        <f>IF(OR('01_raw_data'!E913="", LOWER(TRIM('01_raw_data'!E913))="not available"), "Missing", '01_raw_data'!E913)</f>
        <v>35288</v>
      </c>
      <c r="F910" t="str">
        <f t="shared" si="14"/>
        <v>Valid</v>
      </c>
      <c r="G910" t="str">
        <f>_xlfn.XLOOKUP(UPPER(TRIM('01_raw_data'!F913)),'04_departments'!A913:A968,'04_departments'!C913:C968,"Needs Review")</f>
        <v>Needs Review</v>
      </c>
      <c r="H910" t="str">
        <f>_xlfn.XLOOKUP('01_clean_data'!G910, '04_departments'!$C$5:$C$60,'04_departments'!$D$5:$D$60,"Needs Review")</f>
        <v>Needs Review</v>
      </c>
      <c r="I910" t="str">
        <f>PROPER(TRIM('01_raw_data'!H913))</f>
        <v>Compliance Analyst</v>
      </c>
      <c r="J910" t="str">
        <f>IFERROR(UPPER('01_raw_data'!I913), "")</f>
        <v>L3</v>
      </c>
      <c r="K910" t="str">
        <f>IFERROR(UPPER('01_raw_data'!J913), "")</f>
        <v>M012</v>
      </c>
      <c r="L910" t="str">
        <f>IFERROR(VLOOKUP(K910,'05_manager_mapping'!$A$5:$B$64,2), "Missing")</f>
        <v>Zofia Petit</v>
      </c>
      <c r="M910" t="str">
        <f>IFERROR(_xlfn.XLOOKUP('01_raw_data'!L913,'06_location_master'!$B$5:$B$60,'06_location_master'!$C$5:$C$60), "Missing Location")</f>
        <v>Wroclaw</v>
      </c>
      <c r="N910" t="str">
        <f>IFERROR(_xlfn.XLOOKUP(M910,'06_location_master'!$C$5:$C$60,'06_location_master'!$D$5:$D$60), "Missing Country")</f>
        <v>Poland</v>
      </c>
      <c r="O910" t="str">
        <f>IFERROR(_xlfn.XLOOKUP(M910,'06_location_master'!$C$5:$C$60,'06_location_master'!$E$5:$E$60), "Missing State")</f>
        <v>Lower Silesian</v>
      </c>
      <c r="P910" s="17">
        <f>IFERROR(--'01_raw_data'!O913,"Missing Date")</f>
        <v>44256</v>
      </c>
      <c r="Q910" s="17" t="str">
        <f>IF(TRIM('01_raw_data'!P913)="","", IFERROR('01_raw_data'!P913, "check"))</f>
        <v/>
      </c>
      <c r="R910" t="str">
        <f>IFERROR(IF(OR(UPPER(TRIM('01_raw_data'!Q913))="A",UPPER(TRIM('01_raw_data'!Q913)="ACTVE"),UPPER(TRIM('01_raw_data'!Q913))="ACTIVE"), "Active", IF(OR(UPPER(TRIM('01_raw_data'!Q913)="INACTIVE"),UPPER(TRIM('01_raw_data'!Q913))="INACTVE"),"Inactive",IF(OR(UPPER(TRIM('01_raw_data'!Q913))="EXITED"), "Exited", IF(OR(UPPER(TRIM('01_raw_data'!Q913))="TERMINATED"), "Terminated", IF(OR(UPPER(TRIM('01_raw_data'!Q913))="LEFT"),"Left",IF(OR(UPPER(TRIM('01_raw_data'!Q913))="RESIGNED"),"Resigned")))))),"Check")</f>
        <v>Active</v>
      </c>
      <c r="S910" s="19">
        <f>IFERROR(IF(VALUE('01_raw_data'!R913)&gt;0,VALUE('01_raw_data'!R913),"Check"),"Check")</f>
        <v>53000</v>
      </c>
      <c r="T910" s="19">
        <f>IFERROR(IF(VALUE('01_raw_data'!S913)&gt;0, VALUE('01_raw_data'!S913), "Check"), "Check")</f>
        <v>4800</v>
      </c>
      <c r="U910">
        <f>IFERROR(VLOOKUP(UPPER(TRIM('01_raw_data'!T913)),'07_performance_master'!$A$5:$B$14,2,FALSE),"Check")</f>
        <v>4</v>
      </c>
      <c r="V910">
        <f>IFERROR(IF(VALUE('01_raw_data'!U913)&gt;0,VALUE('01_raw_data'!U913),"Check"),"Check")</f>
        <v>24</v>
      </c>
      <c r="W910">
        <f>IFERROR(IF(VALUE('01_raw_data'!V913)&gt;=0, VALUE('01_raw_data'!V913), "Check"), "Check")</f>
        <v>18</v>
      </c>
      <c r="X910">
        <f>IFERROR(IF(VALUE('01_raw_data'!W913)&gt;=0, VALUE('01_raw_data'!W913),"Check"), "Check")</f>
        <v>26</v>
      </c>
      <c r="Y910">
        <f>IFERROR(IF(AND(VALUE('01_raw_data'!X913)&gt;=0, VALUE('01_raw_data'!X913)&lt;=100), VALUE('01_raw_data'!X913), "Check"), "Check")</f>
        <v>75</v>
      </c>
      <c r="Z910" t="str">
        <f>IFERROR(IF(OR(UPPER(TRIM('01_raw_data'!Y913))="YES", UPPER(TRIM('01_raw_data'!Y913))="PROMOTED"),"Promoted", IF(OR(UPPER(TRIM('01_raw_data'!Y913))="NO",UPPER(TRIM('01_raw_data'!Y913))="NOT PROMOTED"), "Not Promoted", "Check")),"Check")</f>
        <v>Promoted</v>
      </c>
      <c r="AA910" t="str">
        <f>IFERROR(PROPER(TRIM('01_raw_data'!Z913)), "")</f>
        <v>Mba</v>
      </c>
      <c r="AB910" t="str">
        <f>IFERROR(PROPER(TRIM('01_raw_data'!AA913)),"")</f>
        <v>University Hiring</v>
      </c>
      <c r="AC910" t="str">
        <f>IFERROR(IF(UPPER(TRIM('01_raw_data'!AB913))="HYBRID","Hybrid",IF(OR(UPPER(TRIM('01_raw_data'!AB913))="REMOTE",UPPER(TRIM('01_raw_data'!AB913))="WFH",UPPER(TRIM('01_raw_data'!AB913))="WORK FROM HOME"),"Remote",IF(OR(UPPER(TRIM('01_raw_data'!AB913))="ONSITE",UPPER(TRIM('01_raw_data'!AB913))="ON-SITE",UPPER(TRIM('01_raw_data'!AB913))="OFFICE"),"Office"))),"Check")</f>
        <v>Hybrid</v>
      </c>
      <c r="AD910" t="str">
        <f>IFERROR(VLOOKUP(UPPER(TRIM('01_raw_data'!AC913)),'09_cost_center'!$A$5:$E$19,1,FALSE), "Check")</f>
        <v>EU-CC502</v>
      </c>
      <c r="AE910" t="str">
        <f>IFERROR(IF(OR(UPPER(TRIM('01_raw_data'!AD913))="CONTRACT", UPPER(TRIM('01_raw_data'!AD913))="CONTRACTOR"), "Contract", IF(OR(PROPER(TRIM('01_raw_data'!AD913))="FTE", UPPER(TRIM('01_raw_data'!AD913))="FULL TIME", UPPER(TRIM('01_raw_data'!AD913))="FULL-TIME"), "Full Time", IF(OR(UPPER(TRIM('01_raw_data'!AD913))="INTERN", UPPER(TRIM('01_raw_data'!AD913))="INTERNSHIP"), "Intern", IF(OR(UPPER(TRIM('01_raw_data'!AD913))="PART TIME", UPPER(TRIM('01_raw_data'!AD913))="PART-TIME"), "Part Time")))), "Check")</f>
        <v>Contract</v>
      </c>
      <c r="AF910">
        <f>IFERROR(IF(AND(VALUE('01_raw_data'!AE913)&gt;=0,VALUE('01_raw_data'!AE913)&lt;=100), VALUE('01_raw_data'!AE913), "Check"), "Check")</f>
        <v>68.2</v>
      </c>
    </row>
    <row r="911" spans="1:32" x14ac:dyDescent="0.2">
      <c r="A911" t="str">
        <f>"E"&amp;TEXT(VALUE(SUBSTITUTE(UPPER(TRIM('01_raw_data'!A914)),"E","")),"0000")</f>
        <v>E0910</v>
      </c>
      <c r="B911" t="str">
        <f>IF('01_raw_data'!B914="", "", PROPER(TRIM('01_raw_data'!B914)))</f>
        <v>Julia Visser</v>
      </c>
      <c r="C911" t="str">
        <f>_xlfn.XLOOKUP(PROPER(TRIM('01_raw_data'!C914)),'03_lookups'!$A$4:$A$9,'03_lookups'!$B$4:$B$9,"Needs Review")</f>
        <v>Male</v>
      </c>
      <c r="D911">
        <f>VALUE('01_raw_data'!D914)</f>
        <v>60</v>
      </c>
      <c r="E911" s="17">
        <f>IF(OR('01_raw_data'!E914="", LOWER(TRIM('01_raw_data'!E914))="not available"), "Missing", '01_raw_data'!E914)</f>
        <v>24077</v>
      </c>
      <c r="F911" t="str">
        <f t="shared" si="14"/>
        <v>Valid</v>
      </c>
      <c r="G911" t="str">
        <f>_xlfn.XLOOKUP(UPPER(TRIM('01_raw_data'!F914)),'04_departments'!A914:A969,'04_departments'!C914:C969,"Needs Review")</f>
        <v>Needs Review</v>
      </c>
      <c r="H911" t="str">
        <f>_xlfn.XLOOKUP('01_clean_data'!G911, '04_departments'!$C$5:$C$60,'04_departments'!$D$5:$D$60,"Needs Review")</f>
        <v>Needs Review</v>
      </c>
      <c r="I911" t="str">
        <f>PROPER(TRIM('01_raw_data'!H914))</f>
        <v>Payroll Specialist</v>
      </c>
      <c r="J911" t="str">
        <f>IFERROR(UPPER('01_raw_data'!I914), "")</f>
        <v>L2</v>
      </c>
      <c r="K911" t="str">
        <f>IFERROR(UPPER('01_raw_data'!J914), "")</f>
        <v>M043</v>
      </c>
      <c r="L911" t="str">
        <f>IFERROR(VLOOKUP(K911,'05_manager_mapping'!$A$5:$B$64,2), "Missing")</f>
        <v>Martina Pereira</v>
      </c>
      <c r="M911" t="str">
        <f>IFERROR(_xlfn.XLOOKUP('01_raw_data'!L914,'06_location_master'!$B$5:$B$60,'06_location_master'!$C$5:$C$60), "Missing Location")</f>
        <v>Missing Location</v>
      </c>
      <c r="N911" t="str">
        <f>IFERROR(_xlfn.XLOOKUP(M911,'06_location_master'!$C$5:$C$60,'06_location_master'!$D$5:$D$60), "Missing Country")</f>
        <v>Missing Country</v>
      </c>
      <c r="O911" t="str">
        <f>IFERROR(_xlfn.XLOOKUP(M911,'06_location_master'!$C$5:$C$60,'06_location_master'!$E$5:$E$60), "Missing State")</f>
        <v>Missing State</v>
      </c>
      <c r="P911" s="17">
        <f>IFERROR(--'01_raw_data'!O914,"Missing Date")</f>
        <v>45139</v>
      </c>
      <c r="Q911" s="17">
        <f>IF(TRIM('01_raw_data'!P914)="","", IFERROR('01_raw_data'!P914, "check"))</f>
        <v>45240</v>
      </c>
      <c r="R911" t="str">
        <f>IFERROR(IF(OR(UPPER(TRIM('01_raw_data'!Q914))="A",UPPER(TRIM('01_raw_data'!Q914)="ACTVE"),UPPER(TRIM('01_raw_data'!Q914))="ACTIVE"), "Active", IF(OR(UPPER(TRIM('01_raw_data'!Q914)="INACTIVE"),UPPER(TRIM('01_raw_data'!Q914))="INACTVE"),"Inactive",IF(OR(UPPER(TRIM('01_raw_data'!Q914))="EXITED"), "Exited", IF(OR(UPPER(TRIM('01_raw_data'!Q914))="TERMINATED"), "Terminated", IF(OR(UPPER(TRIM('01_raw_data'!Q914))="LEFT"),"Left",IF(OR(UPPER(TRIM('01_raw_data'!Q914))="RESIGNED"),"Resigned")))))),"Check")</f>
        <v>Terminated</v>
      </c>
      <c r="S911" s="19">
        <f>IFERROR(IF(VALUE('01_raw_data'!R914)&gt;0,VALUE('01_raw_data'!R914),"Check"),"Check")</f>
        <v>56000</v>
      </c>
      <c r="T911" s="19">
        <f>IFERROR(IF(VALUE('01_raw_data'!S914)&gt;0, VALUE('01_raw_data'!S914), "Check"), "Check")</f>
        <v>2800</v>
      </c>
      <c r="U911">
        <f>IFERROR(VLOOKUP(UPPER(TRIM('01_raw_data'!T914)),'07_performance_master'!$A$5:$B$14,2,FALSE),"Check")</f>
        <v>3</v>
      </c>
      <c r="V911">
        <f>IFERROR(IF(VALUE('01_raw_data'!U914)&gt;0,VALUE('01_raw_data'!U914),"Check"),"Check")</f>
        <v>18</v>
      </c>
      <c r="W911">
        <f>IFERROR(IF(VALUE('01_raw_data'!V914)&gt;=0, VALUE('01_raw_data'!V914), "Check"), "Check")</f>
        <v>10</v>
      </c>
      <c r="X911">
        <f>IFERROR(IF(VALUE('01_raw_data'!W914)&gt;=0, VALUE('01_raw_data'!W914),"Check"), "Check")</f>
        <v>7</v>
      </c>
      <c r="Y911">
        <f>IFERROR(IF(AND(VALUE('01_raw_data'!X914)&gt;=0, VALUE('01_raw_data'!X914)&lt;=100), VALUE('01_raw_data'!X914), "Check"), "Check")</f>
        <v>47</v>
      </c>
      <c r="Z911" t="str">
        <f>IFERROR(IF(OR(UPPER(TRIM('01_raw_data'!Y914))="YES", UPPER(TRIM('01_raw_data'!Y914))="PROMOTED"),"Promoted", IF(OR(UPPER(TRIM('01_raw_data'!Y914))="NO",UPPER(TRIM('01_raw_data'!Y914))="NOT PROMOTED"), "Not Promoted", "Check")),"Check")</f>
        <v>Not Promoted</v>
      </c>
      <c r="AA911" t="str">
        <f>IFERROR(PROPER(TRIM('01_raw_data'!Z914)), "")</f>
        <v>Bachelor'S</v>
      </c>
      <c r="AB911" t="str">
        <f>IFERROR(PROPER(TRIM('01_raw_data'!AA914)),"")</f>
        <v>Linkedin</v>
      </c>
      <c r="AC911" t="str">
        <f>IFERROR(IF(UPPER(TRIM('01_raw_data'!AB914))="HYBRID","Hybrid",IF(OR(UPPER(TRIM('01_raw_data'!AB914))="REMOTE",UPPER(TRIM('01_raw_data'!AB914))="WFH",UPPER(TRIM('01_raw_data'!AB914))="WORK FROM HOME"),"Remote",IF(OR(UPPER(TRIM('01_raw_data'!AB914))="ONSITE",UPPER(TRIM('01_raw_data'!AB914))="ON-SITE",UPPER(TRIM('01_raw_data'!AB914))="OFFICE"),"Office"))),"Check")</f>
        <v>Hybrid</v>
      </c>
      <c r="AD911" t="str">
        <f>IFERROR(VLOOKUP(UPPER(TRIM('01_raw_data'!AC914)),'09_cost_center'!$A$5:$E$19,1,FALSE), "Check")</f>
        <v>EU-CC301</v>
      </c>
      <c r="AE911" t="str">
        <f>IFERROR(IF(OR(UPPER(TRIM('01_raw_data'!AD914))="CONTRACT", UPPER(TRIM('01_raw_data'!AD914))="CONTRACTOR"), "Contract", IF(OR(PROPER(TRIM('01_raw_data'!AD914))="FTE", UPPER(TRIM('01_raw_data'!AD914))="FULL TIME", UPPER(TRIM('01_raw_data'!AD914))="FULL-TIME"), "Full Time", IF(OR(UPPER(TRIM('01_raw_data'!AD914))="INTERN", UPPER(TRIM('01_raw_data'!AD914))="INTERNSHIP"), "Intern", IF(OR(UPPER(TRIM('01_raw_data'!AD914))="PART TIME", UPPER(TRIM('01_raw_data'!AD914))="PART-TIME"), "Part Time")))), "Check")</f>
        <v>Part Time</v>
      </c>
      <c r="AF911">
        <f>IFERROR(IF(AND(VALUE('01_raw_data'!AE914)&gt;=0,VALUE('01_raw_data'!AE914)&lt;=100), VALUE('01_raw_data'!AE914), "Check"), "Check")</f>
        <v>54.5</v>
      </c>
    </row>
    <row r="912" spans="1:32" x14ac:dyDescent="0.2">
      <c r="A912" t="str">
        <f>"E"&amp;TEXT(VALUE(SUBSTITUTE(UPPER(TRIM('01_raw_data'!A915)),"E","")),"0000")</f>
        <v>E0911</v>
      </c>
      <c r="B912" t="str">
        <f>IF('01_raw_data'!B915="", "", PROPER(TRIM('01_raw_data'!B915)))</f>
        <v>Laura Leroy</v>
      </c>
      <c r="C912" t="str">
        <f>_xlfn.XLOOKUP(PROPER(TRIM('01_raw_data'!C915)),'03_lookups'!$A$4:$A$9,'03_lookups'!$B$4:$B$9,"Needs Review")</f>
        <v>Male</v>
      </c>
      <c r="D912">
        <f>VALUE('01_raw_data'!D915)</f>
        <v>37</v>
      </c>
      <c r="E912" s="17">
        <f>IF(OR('01_raw_data'!E915="", LOWER(TRIM('01_raw_data'!E915))="not available"), "Missing", '01_raw_data'!E915)</f>
        <v>32669</v>
      </c>
      <c r="F912" t="str">
        <f t="shared" si="14"/>
        <v>Valid</v>
      </c>
      <c r="G912" t="str">
        <f>_xlfn.XLOOKUP(UPPER(TRIM('01_raw_data'!F915)),'04_departments'!A915:A970,'04_departments'!C915:C970,"Needs Review")</f>
        <v>Needs Review</v>
      </c>
      <c r="H912" t="str">
        <f>_xlfn.XLOOKUP('01_clean_data'!G912, '04_departments'!$C$5:$C$60,'04_departments'!$D$5:$D$60,"Needs Review")</f>
        <v>Needs Review</v>
      </c>
      <c r="I912" t="str">
        <f>PROPER(TRIM('01_raw_data'!H915))</f>
        <v>Lead Product Manager</v>
      </c>
      <c r="J912" t="str">
        <f>IFERROR(UPPER('01_raw_data'!I915), "")</f>
        <v>L5</v>
      </c>
      <c r="K912" t="str">
        <f>IFERROR(UPPER('01_raw_data'!J915), "")</f>
        <v>M046</v>
      </c>
      <c r="L912" t="str">
        <f>IFERROR(VLOOKUP(K912,'05_manager_mapping'!$A$5:$B$64,2), "Missing")</f>
        <v>Raphael Smit</v>
      </c>
      <c r="M912" t="str">
        <f>IFERROR(_xlfn.XLOOKUP('01_raw_data'!L915,'06_location_master'!$B$5:$B$60,'06_location_master'!$C$5:$C$60), "Missing Location")</f>
        <v>Paris</v>
      </c>
      <c r="N912" t="str">
        <f>IFERROR(_xlfn.XLOOKUP(M912,'06_location_master'!$C$5:$C$60,'06_location_master'!$D$5:$D$60), "Missing Country")</f>
        <v>France</v>
      </c>
      <c r="O912" t="str">
        <f>IFERROR(_xlfn.XLOOKUP(M912,'06_location_master'!$C$5:$C$60,'06_location_master'!$E$5:$E$60), "Missing State")</f>
        <v>Ile-de-France</v>
      </c>
      <c r="P912" s="17">
        <f>IFERROR(--'01_raw_data'!O915,"Missing Date")</f>
        <v>45628</v>
      </c>
      <c r="Q912" s="17" t="str">
        <f>IF(TRIM('01_raw_data'!P915)="","", IFERROR('01_raw_data'!P915, "check"))</f>
        <v/>
      </c>
      <c r="R912" t="str">
        <f>IFERROR(IF(OR(UPPER(TRIM('01_raw_data'!Q915))="A",UPPER(TRIM('01_raw_data'!Q915)="ACTVE"),UPPER(TRIM('01_raw_data'!Q915))="ACTIVE"), "Active", IF(OR(UPPER(TRIM('01_raw_data'!Q915)="INACTIVE"),UPPER(TRIM('01_raw_data'!Q915))="INACTVE"),"Inactive",IF(OR(UPPER(TRIM('01_raw_data'!Q915))="EXITED"), "Exited", IF(OR(UPPER(TRIM('01_raw_data'!Q915))="TERMINATED"), "Terminated", IF(OR(UPPER(TRIM('01_raw_data'!Q915))="LEFT"),"Left",IF(OR(UPPER(TRIM('01_raw_data'!Q915))="RESIGNED"),"Resigned")))))),"Check")</f>
        <v>Active</v>
      </c>
      <c r="S912" s="19">
        <f>IFERROR(IF(VALUE('01_raw_data'!R915)&gt;0,VALUE('01_raw_data'!R915),"Check"),"Check")</f>
        <v>144000</v>
      </c>
      <c r="T912" s="19">
        <f>IFERROR(IF(VALUE('01_raw_data'!S915)&gt;0, VALUE('01_raw_data'!S915), "Check"), "Check")</f>
        <v>14400</v>
      </c>
      <c r="U912">
        <f>IFERROR(VLOOKUP(UPPER(TRIM('01_raw_data'!T915)),'07_performance_master'!$A$5:$B$14,2,FALSE),"Check")</f>
        <v>4</v>
      </c>
      <c r="V912">
        <f>IFERROR(IF(VALUE('01_raw_data'!U915)&gt;0,VALUE('01_raw_data'!U915),"Check"),"Check")</f>
        <v>50</v>
      </c>
      <c r="W912">
        <f>IFERROR(IF(VALUE('01_raw_data'!V915)&gt;=0, VALUE('01_raw_data'!V915), "Check"), "Check")</f>
        <v>15</v>
      </c>
      <c r="X912">
        <f>IFERROR(IF(VALUE('01_raw_data'!W915)&gt;=0, VALUE('01_raw_data'!W915),"Check"), "Check")</f>
        <v>9</v>
      </c>
      <c r="Y912">
        <f>IFERROR(IF(AND(VALUE('01_raw_data'!X915)&gt;=0, VALUE('01_raw_data'!X915)&lt;=100), VALUE('01_raw_data'!X915), "Check"), "Check")</f>
        <v>81</v>
      </c>
      <c r="Z912" t="str">
        <f>IFERROR(IF(OR(UPPER(TRIM('01_raw_data'!Y915))="YES", UPPER(TRIM('01_raw_data'!Y915))="PROMOTED"),"Promoted", IF(OR(UPPER(TRIM('01_raw_data'!Y915))="NO",UPPER(TRIM('01_raw_data'!Y915))="NOT PROMOTED"), "Not Promoted", "Check")),"Check")</f>
        <v>Promoted</v>
      </c>
      <c r="AA912" t="str">
        <f>IFERROR(PROPER(TRIM('01_raw_data'!Z915)), "")</f>
        <v>Master'S</v>
      </c>
      <c r="AB912" t="str">
        <f>IFERROR(PROPER(TRIM('01_raw_data'!AA915)),"")</f>
        <v>Internal Transfer</v>
      </c>
      <c r="AC912" t="str">
        <f>IFERROR(IF(UPPER(TRIM('01_raw_data'!AB915))="HYBRID","Hybrid",IF(OR(UPPER(TRIM('01_raw_data'!AB915))="REMOTE",UPPER(TRIM('01_raw_data'!AB915))="WFH",UPPER(TRIM('01_raw_data'!AB915))="WORK FROM HOME"),"Remote",IF(OR(UPPER(TRIM('01_raw_data'!AB915))="ONSITE",UPPER(TRIM('01_raw_data'!AB915))="ON-SITE",UPPER(TRIM('01_raw_data'!AB915))="OFFICE"),"Office"))),"Check")</f>
        <v>Office</v>
      </c>
      <c r="AD912" t="str">
        <f>IFERROR(VLOOKUP(UPPER(TRIM('01_raw_data'!AC915)),'09_cost_center'!$A$5:$E$19,1,FALSE), "Check")</f>
        <v>EU-CC102</v>
      </c>
      <c r="AE912" t="str">
        <f>IFERROR(IF(OR(UPPER(TRIM('01_raw_data'!AD915))="CONTRACT", UPPER(TRIM('01_raw_data'!AD915))="CONTRACTOR"), "Contract", IF(OR(PROPER(TRIM('01_raw_data'!AD915))="FTE", UPPER(TRIM('01_raw_data'!AD915))="FULL TIME", UPPER(TRIM('01_raw_data'!AD915))="FULL-TIME"), "Full Time", IF(OR(UPPER(TRIM('01_raw_data'!AD915))="INTERN", UPPER(TRIM('01_raw_data'!AD915))="INTERNSHIP"), "Intern", IF(OR(UPPER(TRIM('01_raw_data'!AD915))="PART TIME", UPPER(TRIM('01_raw_data'!AD915))="PART-TIME"), "Part Time")))), "Check")</f>
        <v>Full Time</v>
      </c>
      <c r="AF912">
        <f>IFERROR(IF(AND(VALUE('01_raw_data'!AE915)&gt;=0,VALUE('01_raw_data'!AE915)&lt;=100), VALUE('01_raw_data'!AE915), "Check"), "Check")</f>
        <v>79.8</v>
      </c>
    </row>
    <row r="913" spans="1:32" x14ac:dyDescent="0.2">
      <c r="A913" t="str">
        <f>"E"&amp;TEXT(VALUE(SUBSTITUTE(UPPER(TRIM('01_raw_data'!A916)),"E","")),"0000")</f>
        <v>E0912</v>
      </c>
      <c r="B913" t="str">
        <f>IF('01_raw_data'!B916="", "", PROPER(TRIM('01_raw_data'!B916)))</f>
        <v>Lorenzo Van Dijk</v>
      </c>
      <c r="C913" t="str">
        <f>_xlfn.XLOOKUP(PROPER(TRIM('01_raw_data'!C916)),'03_lookups'!$A$4:$A$9,'03_lookups'!$B$4:$B$9,"Needs Review")</f>
        <v>Female</v>
      </c>
      <c r="D913">
        <f>VALUE('01_raw_data'!D916)</f>
        <v>27</v>
      </c>
      <c r="E913" s="17">
        <f>IF(OR('01_raw_data'!E916="", LOWER(TRIM('01_raw_data'!E916))="not available"), "Missing", '01_raw_data'!E916)</f>
        <v>35967</v>
      </c>
      <c r="F913" t="str">
        <f t="shared" si="14"/>
        <v>Valid</v>
      </c>
      <c r="G913" t="str">
        <f>_xlfn.XLOOKUP(UPPER(TRIM('01_raw_data'!F916)),'04_departments'!A916:A971,'04_departments'!C916:C971,"Needs Review")</f>
        <v>Needs Review</v>
      </c>
      <c r="H913" t="str">
        <f>_xlfn.XLOOKUP('01_clean_data'!G913, '04_departments'!$C$5:$C$60,'04_departments'!$D$5:$D$60,"Needs Review")</f>
        <v>Needs Review</v>
      </c>
      <c r="I913" t="str">
        <f>PROPER(TRIM('01_raw_data'!H916))</f>
        <v>Client Success Associate</v>
      </c>
      <c r="J913" t="str">
        <f>IFERROR(UPPER('01_raw_data'!I916), "")</f>
        <v>L3</v>
      </c>
      <c r="K913" t="str">
        <f>IFERROR(UPPER('01_raw_data'!J916), "")</f>
        <v>M047</v>
      </c>
      <c r="L913" t="str">
        <f>IFERROR(VLOOKUP(K913,'05_manager_mapping'!$A$5:$B$64,2), "Missing")</f>
        <v>Alice Andersson</v>
      </c>
      <c r="M913" t="str">
        <f>IFERROR(_xlfn.XLOOKUP('01_raw_data'!L916,'06_location_master'!$B$5:$B$60,'06_location_master'!$C$5:$C$60), "Missing Location")</f>
        <v>Stockholm</v>
      </c>
      <c r="N913" t="str">
        <f>IFERROR(_xlfn.XLOOKUP(M913,'06_location_master'!$C$5:$C$60,'06_location_master'!$D$5:$D$60), "Missing Country")</f>
        <v>Sweden</v>
      </c>
      <c r="O913" t="str">
        <f>IFERROR(_xlfn.XLOOKUP(M913,'06_location_master'!$C$5:$C$60,'06_location_master'!$E$5:$E$60), "Missing State")</f>
        <v>Stockholm County</v>
      </c>
      <c r="P913" s="17">
        <f>IFERROR(--'01_raw_data'!O916,"Missing Date")</f>
        <v>45865</v>
      </c>
      <c r="Q913" s="17" t="str">
        <f>IF(TRIM('01_raw_data'!P916)="","", IFERROR('01_raw_data'!P916, "check"))</f>
        <v/>
      </c>
      <c r="R913" t="str">
        <f>IFERROR(IF(OR(UPPER(TRIM('01_raw_data'!Q916))="A",UPPER(TRIM('01_raw_data'!Q916)="ACTVE"),UPPER(TRIM('01_raw_data'!Q916))="ACTIVE"), "Active", IF(OR(UPPER(TRIM('01_raw_data'!Q916)="INACTIVE"),UPPER(TRIM('01_raw_data'!Q916))="INACTVE"),"Inactive",IF(OR(UPPER(TRIM('01_raw_data'!Q916))="EXITED"), "Exited", IF(OR(UPPER(TRIM('01_raw_data'!Q916))="TERMINATED"), "Terminated", IF(OR(UPPER(TRIM('01_raw_data'!Q916))="LEFT"),"Left",IF(OR(UPPER(TRIM('01_raw_data'!Q916))="RESIGNED"),"Resigned")))))),"Check")</f>
        <v>Active</v>
      </c>
      <c r="S913" s="19">
        <f>IFERROR(IF(VALUE('01_raw_data'!R916)&gt;0,VALUE('01_raw_data'!R916),"Check"),"Check")</f>
        <v>91000</v>
      </c>
      <c r="T913" s="19">
        <f>IFERROR(IF(VALUE('01_raw_data'!S916)&gt;0, VALUE('01_raw_data'!S916), "Check"), "Check")</f>
        <v>8200</v>
      </c>
      <c r="U913">
        <f>IFERROR(VLOOKUP(UPPER(TRIM('01_raw_data'!T916)),'07_performance_master'!$A$5:$B$14,2,FALSE),"Check")</f>
        <v>4</v>
      </c>
      <c r="V913">
        <f>IFERROR(IF(VALUE('01_raw_data'!U916)&gt;0,VALUE('01_raw_data'!U916),"Check"),"Check")</f>
        <v>18</v>
      </c>
      <c r="W913">
        <f>IFERROR(IF(VALUE('01_raw_data'!V916)&gt;=0, VALUE('01_raw_data'!V916), "Check"), "Check")</f>
        <v>13</v>
      </c>
      <c r="X913">
        <f>IFERROR(IF(VALUE('01_raw_data'!W916)&gt;=0, VALUE('01_raw_data'!W916),"Check"), "Check")</f>
        <v>20</v>
      </c>
      <c r="Y913">
        <f>IFERROR(IF(AND(VALUE('01_raw_data'!X916)&gt;=0, VALUE('01_raw_data'!X916)&lt;=100), VALUE('01_raw_data'!X916), "Check"), "Check")</f>
        <v>57</v>
      </c>
      <c r="Z913" t="str">
        <f>IFERROR(IF(OR(UPPER(TRIM('01_raw_data'!Y916))="YES", UPPER(TRIM('01_raw_data'!Y916))="PROMOTED"),"Promoted", IF(OR(UPPER(TRIM('01_raw_data'!Y916))="NO",UPPER(TRIM('01_raw_data'!Y916))="NOT PROMOTED"), "Not Promoted", "Check")),"Check")</f>
        <v>Not Promoted</v>
      </c>
      <c r="AA913" t="str">
        <f>IFERROR(PROPER(TRIM('01_raw_data'!Z916)), "")</f>
        <v>Bachelor'S</v>
      </c>
      <c r="AB913" t="str">
        <f>IFERROR(PROPER(TRIM('01_raw_data'!AA916)),"")</f>
        <v>Agency</v>
      </c>
      <c r="AC913" t="str">
        <f>IFERROR(IF(UPPER(TRIM('01_raw_data'!AB916))="HYBRID","Hybrid",IF(OR(UPPER(TRIM('01_raw_data'!AB916))="REMOTE",UPPER(TRIM('01_raw_data'!AB916))="WFH",UPPER(TRIM('01_raw_data'!AB916))="WORK FROM HOME"),"Remote",IF(OR(UPPER(TRIM('01_raw_data'!AB916))="ONSITE",UPPER(TRIM('01_raw_data'!AB916))="ON-SITE",UPPER(TRIM('01_raw_data'!AB916))="OFFICE"),"Office"))),"Check")</f>
        <v>Hybrid</v>
      </c>
      <c r="AD913" t="str">
        <f>IFERROR(VLOOKUP(UPPER(TRIM('01_raw_data'!AC916)),'09_cost_center'!$A$5:$E$19,1,FALSE), "Check")</f>
        <v>EU-CC202</v>
      </c>
      <c r="AE913" t="str">
        <f>IFERROR(IF(OR(UPPER(TRIM('01_raw_data'!AD916))="CONTRACT", UPPER(TRIM('01_raw_data'!AD916))="CONTRACTOR"), "Contract", IF(OR(PROPER(TRIM('01_raw_data'!AD916))="FTE", UPPER(TRIM('01_raw_data'!AD916))="FULL TIME", UPPER(TRIM('01_raw_data'!AD916))="FULL-TIME"), "Full Time", IF(OR(UPPER(TRIM('01_raw_data'!AD916))="INTERN", UPPER(TRIM('01_raw_data'!AD916))="INTERNSHIP"), "Intern", IF(OR(UPPER(TRIM('01_raw_data'!AD916))="PART TIME", UPPER(TRIM('01_raw_data'!AD916))="PART-TIME"), "Part Time")))), "Check")</f>
        <v>Full Time</v>
      </c>
      <c r="AF913">
        <f>IFERROR(IF(AND(VALUE('01_raw_data'!AE916)&gt;=0,VALUE('01_raw_data'!AE916)&lt;=100), VALUE('01_raw_data'!AE916), "Check"), "Check")</f>
        <v>60.5</v>
      </c>
    </row>
    <row r="914" spans="1:32" x14ac:dyDescent="0.2">
      <c r="A914" t="str">
        <f>"E"&amp;TEXT(VALUE(SUBSTITUTE(UPPER(TRIM('01_raw_data'!A917)),"E","")),"0000")</f>
        <v>E0913</v>
      </c>
      <c r="B914" t="str">
        <f>IF('01_raw_data'!B917="", "", PROPER(TRIM('01_raw_data'!B917)))</f>
        <v>Andrea Schulz</v>
      </c>
      <c r="C914" t="str">
        <f>_xlfn.XLOOKUP(PROPER(TRIM('01_raw_data'!C917)),'03_lookups'!$A$4:$A$9,'03_lookups'!$B$4:$B$9,"Needs Review")</f>
        <v>Non-Binary</v>
      </c>
      <c r="D914">
        <f>VALUE('01_raw_data'!D917)</f>
        <v>30</v>
      </c>
      <c r="E914" s="17">
        <f>IF(OR('01_raw_data'!E917="", LOWER(TRIM('01_raw_data'!E917))="not available"), "Missing", '01_raw_data'!E917)</f>
        <v>35112</v>
      </c>
      <c r="F914" t="str">
        <f t="shared" si="14"/>
        <v>Valid</v>
      </c>
      <c r="G914" t="str">
        <f>_xlfn.XLOOKUP(UPPER(TRIM('01_raw_data'!F917)),'04_departments'!A917:A972,'04_departments'!C917:C972,"Needs Review")</f>
        <v>Needs Review</v>
      </c>
      <c r="H914" t="str">
        <f>_xlfn.XLOOKUP('01_clean_data'!G914, '04_departments'!$C$5:$C$60,'04_departments'!$D$5:$D$60,"Needs Review")</f>
        <v>Needs Review</v>
      </c>
      <c r="I914" t="str">
        <f>PROPER(TRIM('01_raw_data'!H917))</f>
        <v>Sales Development Representative</v>
      </c>
      <c r="J914" t="str">
        <f>IFERROR(UPPER('01_raw_data'!I917), "")</f>
        <v>L3</v>
      </c>
      <c r="K914" t="str">
        <f>IFERROR(UPPER('01_raw_data'!J917), "")</f>
        <v>M026</v>
      </c>
      <c r="L914" t="str">
        <f>IFERROR(VLOOKUP(K914,'05_manager_mapping'!$A$5:$B$64,2), "Missing")</f>
        <v>Sergio Rodrigues</v>
      </c>
      <c r="M914" t="str">
        <f>IFERROR(_xlfn.XLOOKUP('01_raw_data'!L917,'06_location_master'!$B$5:$B$60,'06_location_master'!$C$5:$C$60), "Missing Location")</f>
        <v>Munich</v>
      </c>
      <c r="N914" t="str">
        <f>IFERROR(_xlfn.XLOOKUP(M914,'06_location_master'!$C$5:$C$60,'06_location_master'!$D$5:$D$60), "Missing Country")</f>
        <v>Germany</v>
      </c>
      <c r="O914" t="str">
        <f>IFERROR(_xlfn.XLOOKUP(M914,'06_location_master'!$C$5:$C$60,'06_location_master'!$E$5:$E$60), "Missing State")</f>
        <v>Bavaria</v>
      </c>
      <c r="P914" s="17">
        <f>IFERROR(--'01_raw_data'!O917,"Missing Date")</f>
        <v>42540</v>
      </c>
      <c r="Q914" s="17" t="str">
        <f>IF(TRIM('01_raw_data'!P917)="","", IFERROR('01_raw_data'!P917, "check"))</f>
        <v/>
      </c>
      <c r="R914" t="str">
        <f>IFERROR(IF(OR(UPPER(TRIM('01_raw_data'!Q917))="A",UPPER(TRIM('01_raw_data'!Q917)="ACTVE"),UPPER(TRIM('01_raw_data'!Q917))="ACTIVE"), "Active", IF(OR(UPPER(TRIM('01_raw_data'!Q917)="INACTIVE"),UPPER(TRIM('01_raw_data'!Q917))="INACTVE"),"Inactive",IF(OR(UPPER(TRIM('01_raw_data'!Q917))="EXITED"), "Exited", IF(OR(UPPER(TRIM('01_raw_data'!Q917))="TERMINATED"), "Terminated", IF(OR(UPPER(TRIM('01_raw_data'!Q917))="LEFT"),"Left",IF(OR(UPPER(TRIM('01_raw_data'!Q917))="RESIGNED"),"Resigned")))))),"Check")</f>
        <v>Active</v>
      </c>
      <c r="S914" s="19">
        <f>IFERROR(IF(VALUE('01_raw_data'!R917)&gt;0,VALUE('01_raw_data'!R917),"Check"),"Check")</f>
        <v>93000</v>
      </c>
      <c r="T914" s="19">
        <f>IFERROR(IF(VALUE('01_raw_data'!S917)&gt;0, VALUE('01_raw_data'!S917), "Check"), "Check")</f>
        <v>13000</v>
      </c>
      <c r="U914">
        <f>IFERROR(VLOOKUP(UPPER(TRIM('01_raw_data'!T917)),'07_performance_master'!$A$5:$B$14,2,FALSE),"Check")</f>
        <v>5</v>
      </c>
      <c r="V914">
        <f>IFERROR(IF(VALUE('01_raw_data'!U917)&gt;0,VALUE('01_raw_data'!U917),"Check"),"Check")</f>
        <v>34</v>
      </c>
      <c r="W914">
        <f>IFERROR(IF(VALUE('01_raw_data'!V917)&gt;=0, VALUE('01_raw_data'!V917), "Check"), "Check")</f>
        <v>6</v>
      </c>
      <c r="X914">
        <f>IFERROR(IF(VALUE('01_raw_data'!W917)&gt;=0, VALUE('01_raw_data'!W917),"Check"), "Check")</f>
        <v>18</v>
      </c>
      <c r="Y914">
        <f>IFERROR(IF(AND(VALUE('01_raw_data'!X917)&gt;=0, VALUE('01_raw_data'!X917)&lt;=100), VALUE('01_raw_data'!X917), "Check"), "Check")</f>
        <v>93</v>
      </c>
      <c r="Z914" t="str">
        <f>IFERROR(IF(OR(UPPER(TRIM('01_raw_data'!Y917))="YES", UPPER(TRIM('01_raw_data'!Y917))="PROMOTED"),"Promoted", IF(OR(UPPER(TRIM('01_raw_data'!Y917))="NO",UPPER(TRIM('01_raw_data'!Y917))="NOT PROMOTED"), "Not Promoted", "Check")),"Check")</f>
        <v>Not Promoted</v>
      </c>
      <c r="AA914" t="str">
        <f>IFERROR(PROPER(TRIM('01_raw_data'!Z917)), "")</f>
        <v>Bachelor'S</v>
      </c>
      <c r="AB914" t="str">
        <f>IFERROR(PROPER(TRIM('01_raw_data'!AA917)),"")</f>
        <v>Company Careers Page</v>
      </c>
      <c r="AC914" t="str">
        <f>IFERROR(IF(UPPER(TRIM('01_raw_data'!AB917))="HYBRID","Hybrid",IF(OR(UPPER(TRIM('01_raw_data'!AB917))="REMOTE",UPPER(TRIM('01_raw_data'!AB917))="WFH",UPPER(TRIM('01_raw_data'!AB917))="WORK FROM HOME"),"Remote",IF(OR(UPPER(TRIM('01_raw_data'!AB917))="ONSITE",UPPER(TRIM('01_raw_data'!AB917))="ON-SITE",UPPER(TRIM('01_raw_data'!AB917))="OFFICE"),"Office"))),"Check")</f>
        <v>Office</v>
      </c>
      <c r="AD914" t="str">
        <f>IFERROR(VLOOKUP(UPPER(TRIM('01_raw_data'!AC917)),'09_cost_center'!$A$5:$E$19,1,FALSE), "Check")</f>
        <v>EU-CC201</v>
      </c>
      <c r="AE914" t="str">
        <f>IFERROR(IF(OR(UPPER(TRIM('01_raw_data'!AD917))="CONTRACT", UPPER(TRIM('01_raw_data'!AD917))="CONTRACTOR"), "Contract", IF(OR(PROPER(TRIM('01_raw_data'!AD917))="FTE", UPPER(TRIM('01_raw_data'!AD917))="FULL TIME", UPPER(TRIM('01_raw_data'!AD917))="FULL-TIME"), "Full Time", IF(OR(UPPER(TRIM('01_raw_data'!AD917))="INTERN", UPPER(TRIM('01_raw_data'!AD917))="INTERNSHIP"), "Intern", IF(OR(UPPER(TRIM('01_raw_data'!AD917))="PART TIME", UPPER(TRIM('01_raw_data'!AD917))="PART-TIME"), "Part Time")))), "Check")</f>
        <v>Part Time</v>
      </c>
      <c r="AF914">
        <f>IFERROR(IF(AND(VALUE('01_raw_data'!AE917)&gt;=0,VALUE('01_raw_data'!AE917)&lt;=100), VALUE('01_raw_data'!AE917), "Check"), "Check")</f>
        <v>87</v>
      </c>
    </row>
    <row r="915" spans="1:32" x14ac:dyDescent="0.2">
      <c r="A915" t="str">
        <f>"E"&amp;TEXT(VALUE(SUBSTITUTE(UPPER(TRIM('01_raw_data'!A918)),"E","")),"0000")</f>
        <v>E0914</v>
      </c>
      <c r="B915" t="str">
        <f>IF('01_raw_data'!B918="", "", PROPER(TRIM('01_raw_data'!B918)))</f>
        <v>Nils Gustafsson</v>
      </c>
      <c r="C915" t="str">
        <f>_xlfn.XLOOKUP(PROPER(TRIM('01_raw_data'!C918)),'03_lookups'!$A$4:$A$9,'03_lookups'!$B$4:$B$9,"Needs Review")</f>
        <v>Male</v>
      </c>
      <c r="D915">
        <f>VALUE('01_raw_data'!D918)</f>
        <v>46</v>
      </c>
      <c r="E915" s="17">
        <f>IF(OR('01_raw_data'!E918="", LOWER(TRIM('01_raw_data'!E918))="not available"), "Missing", '01_raw_data'!E918)</f>
        <v>29173</v>
      </c>
      <c r="F915" t="str">
        <f t="shared" si="14"/>
        <v>Valid</v>
      </c>
      <c r="G915" t="str">
        <f>_xlfn.XLOOKUP(UPPER(TRIM('01_raw_data'!F918)),'04_departments'!A918:A973,'04_departments'!C918:C973,"Needs Review")</f>
        <v>Needs Review</v>
      </c>
      <c r="H915" t="str">
        <f>_xlfn.XLOOKUP('01_clean_data'!G915, '04_departments'!$C$5:$C$60,'04_departments'!$D$5:$D$60,"Needs Review")</f>
        <v>Needs Review</v>
      </c>
      <c r="I915" t="str">
        <f>PROPER(TRIM('01_raw_data'!H918))</f>
        <v>Regional Sales Manager</v>
      </c>
      <c r="J915" t="str">
        <f>IFERROR(UPPER('01_raw_data'!I918), "")</f>
        <v>L6</v>
      </c>
      <c r="K915" t="str">
        <f>IFERROR(UPPER('01_raw_data'!J918), "")</f>
        <v>M026</v>
      </c>
      <c r="L915" t="str">
        <f>IFERROR(VLOOKUP(K915,'05_manager_mapping'!$A$5:$B$64,2), "Missing")</f>
        <v>Sergio Rodrigues</v>
      </c>
      <c r="M915" t="str">
        <f>IFERROR(_xlfn.XLOOKUP('01_raw_data'!L918,'06_location_master'!$B$5:$B$60,'06_location_master'!$C$5:$C$60), "Missing Location")</f>
        <v>Dublin</v>
      </c>
      <c r="N915" t="str">
        <f>IFERROR(_xlfn.XLOOKUP(M915,'06_location_master'!$C$5:$C$60,'06_location_master'!$D$5:$D$60), "Missing Country")</f>
        <v>Ireland</v>
      </c>
      <c r="O915" t="str">
        <f>IFERROR(_xlfn.XLOOKUP(M915,'06_location_master'!$C$5:$C$60,'06_location_master'!$E$5:$E$60), "Missing State")</f>
        <v>Leinster</v>
      </c>
      <c r="P915" s="17">
        <f>IFERROR(--'01_raw_data'!O918,"Missing Date")</f>
        <v>45858</v>
      </c>
      <c r="Q915" s="17" t="str">
        <f>IF(TRIM('01_raw_data'!P918)="","", IFERROR('01_raw_data'!P918, "check"))</f>
        <v/>
      </c>
      <c r="R915" t="str">
        <f>IFERROR(IF(OR(UPPER(TRIM('01_raw_data'!Q918))="A",UPPER(TRIM('01_raw_data'!Q918)="ACTVE"),UPPER(TRIM('01_raw_data'!Q918))="ACTIVE"), "Active", IF(OR(UPPER(TRIM('01_raw_data'!Q918)="INACTIVE"),UPPER(TRIM('01_raw_data'!Q918))="INACTVE"),"Inactive",IF(OR(UPPER(TRIM('01_raw_data'!Q918))="EXITED"), "Exited", IF(OR(UPPER(TRIM('01_raw_data'!Q918))="TERMINATED"), "Terminated", IF(OR(UPPER(TRIM('01_raw_data'!Q918))="LEFT"),"Left",IF(OR(UPPER(TRIM('01_raw_data'!Q918))="RESIGNED"),"Resigned")))))),"Check")</f>
        <v>Active</v>
      </c>
      <c r="S915" s="19">
        <f>IFERROR(IF(VALUE('01_raw_data'!R918)&gt;0,VALUE('01_raw_data'!R918),"Check"),"Check")</f>
        <v>209000</v>
      </c>
      <c r="T915" s="19">
        <f>IFERROR(IF(VALUE('01_raw_data'!S918)&gt;0, VALUE('01_raw_data'!S918), "Check"), "Check")</f>
        <v>31400</v>
      </c>
      <c r="U915">
        <f>IFERROR(VLOOKUP(UPPER(TRIM('01_raw_data'!T918)),'07_performance_master'!$A$5:$B$14,2,FALSE),"Check")</f>
        <v>5</v>
      </c>
      <c r="V915">
        <f>IFERROR(IF(VALUE('01_raw_data'!U918)&gt;0,VALUE('01_raw_data'!U918),"Check"),"Check")</f>
        <v>20</v>
      </c>
      <c r="W915">
        <f>IFERROR(IF(VALUE('01_raw_data'!V918)&gt;=0, VALUE('01_raw_data'!V918), "Check"), "Check")</f>
        <v>11</v>
      </c>
      <c r="X915">
        <f>IFERROR(IF(VALUE('01_raw_data'!W918)&gt;=0, VALUE('01_raw_data'!W918),"Check"), "Check")</f>
        <v>22</v>
      </c>
      <c r="Y915">
        <f>IFERROR(IF(AND(VALUE('01_raw_data'!X918)&gt;=0, VALUE('01_raw_data'!X918)&lt;=100), VALUE('01_raw_data'!X918), "Check"), "Check")</f>
        <v>66</v>
      </c>
      <c r="Z915" t="str">
        <f>IFERROR(IF(OR(UPPER(TRIM('01_raw_data'!Y918))="YES", UPPER(TRIM('01_raw_data'!Y918))="PROMOTED"),"Promoted", IF(OR(UPPER(TRIM('01_raw_data'!Y918))="NO",UPPER(TRIM('01_raw_data'!Y918))="NOT PROMOTED"), "Not Promoted", "Check")),"Check")</f>
        <v>Not Promoted</v>
      </c>
      <c r="AA915" t="str">
        <f>IFERROR(PROPER(TRIM('01_raw_data'!Z918)), "")</f>
        <v>Bachelor'S</v>
      </c>
      <c r="AB915" t="str">
        <f>IFERROR(PROPER(TRIM('01_raw_data'!AA918)),"")</f>
        <v>University Hiring</v>
      </c>
      <c r="AC915" t="str">
        <f>IFERROR(IF(UPPER(TRIM('01_raw_data'!AB918))="HYBRID","Hybrid",IF(OR(UPPER(TRIM('01_raw_data'!AB918))="REMOTE",UPPER(TRIM('01_raw_data'!AB918))="WFH",UPPER(TRIM('01_raw_data'!AB918))="WORK FROM HOME"),"Remote",IF(OR(UPPER(TRIM('01_raw_data'!AB918))="ONSITE",UPPER(TRIM('01_raw_data'!AB918))="ON-SITE",UPPER(TRIM('01_raw_data'!AB918))="OFFICE"),"Office"))),"Check")</f>
        <v>Hybrid</v>
      </c>
      <c r="AD915" t="str">
        <f>IFERROR(VLOOKUP(UPPER(TRIM('01_raw_data'!AC918)),'09_cost_center'!$A$5:$E$19,1,FALSE), "Check")</f>
        <v>EU-CC201</v>
      </c>
      <c r="AE915" t="str">
        <f>IFERROR(IF(OR(UPPER(TRIM('01_raw_data'!AD918))="CONTRACT", UPPER(TRIM('01_raw_data'!AD918))="CONTRACTOR"), "Contract", IF(OR(PROPER(TRIM('01_raw_data'!AD918))="FTE", UPPER(TRIM('01_raw_data'!AD918))="FULL TIME", UPPER(TRIM('01_raw_data'!AD918))="FULL-TIME"), "Full Time", IF(OR(UPPER(TRIM('01_raw_data'!AD918))="INTERN", UPPER(TRIM('01_raw_data'!AD918))="INTERNSHIP"), "Intern", IF(OR(UPPER(TRIM('01_raw_data'!AD918))="PART TIME", UPPER(TRIM('01_raw_data'!AD918))="PART-TIME"), "Part Time")))), "Check")</f>
        <v>Full Time</v>
      </c>
      <c r="AF915">
        <f>IFERROR(IF(AND(VALUE('01_raw_data'!AE918)&gt;=0,VALUE('01_raw_data'!AE918)&lt;=100), VALUE('01_raw_data'!AE918), "Check"), "Check")</f>
        <v>73.099999999999994</v>
      </c>
    </row>
    <row r="916" spans="1:32" x14ac:dyDescent="0.2">
      <c r="A916" t="str">
        <f>"E"&amp;TEXT(VALUE(SUBSTITUTE(UPPER(TRIM('01_raw_data'!A919)),"E","")),"0000")</f>
        <v>E0915</v>
      </c>
      <c r="B916" t="str">
        <f>IF('01_raw_data'!B919="", "", PROPER(TRIM('01_raw_data'!B919)))</f>
        <v>Pablo Russo</v>
      </c>
      <c r="C916" t="str">
        <f>_xlfn.XLOOKUP(PROPER(TRIM('01_raw_data'!C919)),'03_lookups'!$A$4:$A$9,'03_lookups'!$B$4:$B$9,"Needs Review")</f>
        <v>Female</v>
      </c>
      <c r="D916">
        <f>VALUE('01_raw_data'!D919)</f>
        <v>51</v>
      </c>
      <c r="E916" s="17">
        <f>IF(OR('01_raw_data'!E919="", LOWER(TRIM('01_raw_data'!E919))="not available"), "Missing", '01_raw_data'!E919)</f>
        <v>27196</v>
      </c>
      <c r="F916" t="str">
        <f t="shared" si="14"/>
        <v>Valid</v>
      </c>
      <c r="G916" t="str">
        <f>_xlfn.XLOOKUP(UPPER(TRIM('01_raw_data'!F919)),'04_departments'!A919:A974,'04_departments'!C919:C974,"Needs Review")</f>
        <v>Needs Review</v>
      </c>
      <c r="H916" t="str">
        <f>_xlfn.XLOOKUP('01_clean_data'!G916, '04_departments'!$C$5:$C$60,'04_departments'!$D$5:$D$60,"Needs Review")</f>
        <v>Needs Review</v>
      </c>
      <c r="I916" t="str">
        <f>PROPER(TRIM('01_raw_data'!H919))</f>
        <v>Client Success Associate</v>
      </c>
      <c r="J916" t="str">
        <f>IFERROR(UPPER('01_raw_data'!I919), "")</f>
        <v>L3</v>
      </c>
      <c r="K916" t="str">
        <f>IFERROR(UPPER('01_raw_data'!J919), "")</f>
        <v>M054</v>
      </c>
      <c r="L916" t="str">
        <f>IFERROR(VLOOKUP(K916,'05_manager_mapping'!$A$5:$B$64,2), "Missing")</f>
        <v>Isla Eriksson</v>
      </c>
      <c r="M916" t="str">
        <f>IFERROR(_xlfn.XLOOKUP('01_raw_data'!L919,'06_location_master'!$B$5:$B$60,'06_location_master'!$C$5:$C$60), "Missing Location")</f>
        <v>London</v>
      </c>
      <c r="N916" t="str">
        <f>IFERROR(_xlfn.XLOOKUP(M916,'06_location_master'!$C$5:$C$60,'06_location_master'!$D$5:$D$60), "Missing Country")</f>
        <v>United Kingdom</v>
      </c>
      <c r="O916" t="str">
        <f>IFERROR(_xlfn.XLOOKUP(M916,'06_location_master'!$C$5:$C$60,'06_location_master'!$E$5:$E$60), "Missing State")</f>
        <v>England</v>
      </c>
      <c r="P916" s="17">
        <f>IFERROR(--'01_raw_data'!O919,"Missing Date")</f>
        <v>42872</v>
      </c>
      <c r="Q916" s="17" t="str">
        <f>IF(TRIM('01_raw_data'!P919)="","", IFERROR('01_raw_data'!P919, "check"))</f>
        <v/>
      </c>
      <c r="R916" t="str">
        <f>IFERROR(IF(OR(UPPER(TRIM('01_raw_data'!Q919))="A",UPPER(TRIM('01_raw_data'!Q919)="ACTVE"),UPPER(TRIM('01_raw_data'!Q919))="ACTIVE"), "Active", IF(OR(UPPER(TRIM('01_raw_data'!Q919)="INACTIVE"),UPPER(TRIM('01_raw_data'!Q919))="INACTVE"),"Inactive",IF(OR(UPPER(TRIM('01_raw_data'!Q919))="EXITED"), "Exited", IF(OR(UPPER(TRIM('01_raw_data'!Q919))="TERMINATED"), "Terminated", IF(OR(UPPER(TRIM('01_raw_data'!Q919))="LEFT"),"Left",IF(OR(UPPER(TRIM('01_raw_data'!Q919))="RESIGNED"),"Resigned")))))),"Check")</f>
        <v>Active</v>
      </c>
      <c r="S916" s="19">
        <f>IFERROR(IF(VALUE('01_raw_data'!R919)&gt;0,VALUE('01_raw_data'!R919),"Check"),"Check")</f>
        <v>85000</v>
      </c>
      <c r="T916" s="19">
        <f>IFERROR(IF(VALUE('01_raw_data'!S919)&gt;0, VALUE('01_raw_data'!S919), "Check"), "Check")</f>
        <v>7600</v>
      </c>
      <c r="U916">
        <f>IFERROR(VLOOKUP(UPPER(TRIM('01_raw_data'!T919)),'07_performance_master'!$A$5:$B$14,2,FALSE),"Check")</f>
        <v>4</v>
      </c>
      <c r="V916">
        <f>IFERROR(IF(VALUE('01_raw_data'!U919)&gt;0,VALUE('01_raw_data'!U919),"Check"),"Check")</f>
        <v>23</v>
      </c>
      <c r="W916">
        <f>IFERROR(IF(VALUE('01_raw_data'!V919)&gt;=0, VALUE('01_raw_data'!V919), "Check"), "Check")</f>
        <v>24</v>
      </c>
      <c r="X916">
        <f>IFERROR(IF(VALUE('01_raw_data'!W919)&gt;=0, VALUE('01_raw_data'!W919),"Check"), "Check")</f>
        <v>12</v>
      </c>
      <c r="Y916">
        <f>IFERROR(IF(AND(VALUE('01_raw_data'!X919)&gt;=0, VALUE('01_raw_data'!X919)&lt;=100), VALUE('01_raw_data'!X919), "Check"), "Check")</f>
        <v>80</v>
      </c>
      <c r="Z916" t="str">
        <f>IFERROR(IF(OR(UPPER(TRIM('01_raw_data'!Y919))="YES", UPPER(TRIM('01_raw_data'!Y919))="PROMOTED"),"Promoted", IF(OR(UPPER(TRIM('01_raw_data'!Y919))="NO",UPPER(TRIM('01_raw_data'!Y919))="NOT PROMOTED"), "Not Promoted", "Check")),"Check")</f>
        <v>Not Promoted</v>
      </c>
      <c r="AA916" t="str">
        <f>IFERROR(PROPER(TRIM('01_raw_data'!Z919)), "")</f>
        <v>Master'S</v>
      </c>
      <c r="AB916" t="str">
        <f>IFERROR(PROPER(TRIM('01_raw_data'!AA919)),"")</f>
        <v>Employee Referral</v>
      </c>
      <c r="AC916" t="str">
        <f>IFERROR(IF(UPPER(TRIM('01_raw_data'!AB919))="HYBRID","Hybrid",IF(OR(UPPER(TRIM('01_raw_data'!AB919))="REMOTE",UPPER(TRIM('01_raw_data'!AB919))="WFH",UPPER(TRIM('01_raw_data'!AB919))="WORK FROM HOME"),"Remote",IF(OR(UPPER(TRIM('01_raw_data'!AB919))="ONSITE",UPPER(TRIM('01_raw_data'!AB919))="ON-SITE",UPPER(TRIM('01_raw_data'!AB919))="OFFICE"),"Office"))),"Check")</f>
        <v>Office</v>
      </c>
      <c r="AD916" t="str">
        <f>IFERROR(VLOOKUP(UPPER(TRIM('01_raw_data'!AC919)),'09_cost_center'!$A$5:$E$19,1,FALSE), "Check")</f>
        <v>EU-CC202</v>
      </c>
      <c r="AE916" t="str">
        <f>IFERROR(IF(OR(UPPER(TRIM('01_raw_data'!AD919))="CONTRACT", UPPER(TRIM('01_raw_data'!AD919))="CONTRACTOR"), "Contract", IF(OR(PROPER(TRIM('01_raw_data'!AD919))="FTE", UPPER(TRIM('01_raw_data'!AD919))="FULL TIME", UPPER(TRIM('01_raw_data'!AD919))="FULL-TIME"), "Full Time", IF(OR(UPPER(TRIM('01_raw_data'!AD919))="INTERN", UPPER(TRIM('01_raw_data'!AD919))="INTERNSHIP"), "Intern", IF(OR(UPPER(TRIM('01_raw_data'!AD919))="PART TIME", UPPER(TRIM('01_raw_data'!AD919))="PART-TIME"), "Part Time")))), "Check")</f>
        <v>Full Time</v>
      </c>
      <c r="AF916">
        <f>IFERROR(IF(AND(VALUE('01_raw_data'!AE919)&gt;=0,VALUE('01_raw_data'!AE919)&lt;=100), VALUE('01_raw_data'!AE919), "Check"), "Check")</f>
        <v>73.8</v>
      </c>
    </row>
    <row r="917" spans="1:32" x14ac:dyDescent="0.2">
      <c r="A917" t="str">
        <f>"E"&amp;TEXT(VALUE(SUBSTITUTE(UPPER(TRIM('01_raw_data'!A920)),"E","")),"0000")</f>
        <v>E0916</v>
      </c>
      <c r="B917" t="str">
        <f>IF('01_raw_data'!B920="", "", PROPER(TRIM('01_raw_data'!B920)))</f>
        <v>Harry Brown</v>
      </c>
      <c r="C917" t="str">
        <f>_xlfn.XLOOKUP(PROPER(TRIM('01_raw_data'!C920)),'03_lookups'!$A$4:$A$9,'03_lookups'!$B$4:$B$9,"Needs Review")</f>
        <v>Male</v>
      </c>
      <c r="D917">
        <f>VALUE('01_raw_data'!D920)</f>
        <v>26</v>
      </c>
      <c r="E917" s="17">
        <f>IF(OR('01_raw_data'!E920="", LOWER(TRIM('01_raw_data'!E920))="not available"), "Missing", '01_raw_data'!E920)</f>
        <v>36543</v>
      </c>
      <c r="F917" t="str">
        <f t="shared" si="14"/>
        <v>Valid</v>
      </c>
      <c r="G917" t="str">
        <f>_xlfn.XLOOKUP(UPPER(TRIM('01_raw_data'!F920)),'04_departments'!A920:A975,'04_departments'!C920:C975,"Needs Review")</f>
        <v>Needs Review</v>
      </c>
      <c r="H917" t="str">
        <f>_xlfn.XLOOKUP('01_clean_data'!G917, '04_departments'!$C$5:$C$60,'04_departments'!$D$5:$D$60,"Needs Review")</f>
        <v>Needs Review</v>
      </c>
      <c r="I917" t="str">
        <f>PROPER(TRIM('01_raw_data'!H920))</f>
        <v>Data Scientist</v>
      </c>
      <c r="J917" t="str">
        <f>IFERROR(UPPER('01_raw_data'!I920), "")</f>
        <v>L3</v>
      </c>
      <c r="K917" t="str">
        <f>IFERROR(UPPER('01_raw_data'!J920), "")</f>
        <v>M058</v>
      </c>
      <c r="L917" t="str">
        <f>IFERROR(VLOOKUP(K917,'05_manager_mapping'!$A$5:$B$64,2), "Missing")</f>
        <v>Lukas Esposito</v>
      </c>
      <c r="M917" t="str">
        <f>IFERROR(_xlfn.XLOOKUP('01_raw_data'!L920,'06_location_master'!$B$5:$B$60,'06_location_master'!$C$5:$C$60), "Missing Location")</f>
        <v>Dublin</v>
      </c>
      <c r="N917" t="str">
        <f>IFERROR(_xlfn.XLOOKUP(M917,'06_location_master'!$C$5:$C$60,'06_location_master'!$D$5:$D$60), "Missing Country")</f>
        <v>Ireland</v>
      </c>
      <c r="O917" t="str">
        <f>IFERROR(_xlfn.XLOOKUP(M917,'06_location_master'!$C$5:$C$60,'06_location_master'!$E$5:$E$60), "Missing State")</f>
        <v>Leinster</v>
      </c>
      <c r="P917" s="17">
        <f>IFERROR(--'01_raw_data'!O920,"Missing Date")</f>
        <v>45263</v>
      </c>
      <c r="Q917" s="17" t="str">
        <f>IF(TRIM('01_raw_data'!P920)="","", IFERROR('01_raw_data'!P920, "check"))</f>
        <v/>
      </c>
      <c r="R917" t="str">
        <f>IFERROR(IF(OR(UPPER(TRIM('01_raw_data'!Q920))="A",UPPER(TRIM('01_raw_data'!Q920)="ACTVE"),UPPER(TRIM('01_raw_data'!Q920))="ACTIVE"), "Active", IF(OR(UPPER(TRIM('01_raw_data'!Q920)="INACTIVE"),UPPER(TRIM('01_raw_data'!Q920))="INACTVE"),"Inactive",IF(OR(UPPER(TRIM('01_raw_data'!Q920))="EXITED"), "Exited", IF(OR(UPPER(TRIM('01_raw_data'!Q920))="TERMINATED"), "Terminated", IF(OR(UPPER(TRIM('01_raw_data'!Q920))="LEFT"),"Left",IF(OR(UPPER(TRIM('01_raw_data'!Q920))="RESIGNED"),"Resigned")))))),"Check")</f>
        <v>Active</v>
      </c>
      <c r="S917" s="19">
        <f>IFERROR(IF(VALUE('01_raw_data'!R920)&gt;0,VALUE('01_raw_data'!R920),"Check"),"Check")</f>
        <v>77000</v>
      </c>
      <c r="T917" s="19">
        <f>IFERROR(IF(VALUE('01_raw_data'!S920)&gt;0, VALUE('01_raw_data'!S920), "Check"), "Check")</f>
        <v>6900</v>
      </c>
      <c r="U917">
        <f>IFERROR(VLOOKUP(UPPER(TRIM('01_raw_data'!T920)),'07_performance_master'!$A$5:$B$14,2,FALSE),"Check")</f>
        <v>4</v>
      </c>
      <c r="V917">
        <f>IFERROR(IF(VALUE('01_raw_data'!U920)&gt;0,VALUE('01_raw_data'!U920),"Check"),"Check")</f>
        <v>24</v>
      </c>
      <c r="W917">
        <f>IFERROR(IF(VALUE('01_raw_data'!V920)&gt;=0, VALUE('01_raw_data'!V920), "Check"), "Check")</f>
        <v>16</v>
      </c>
      <c r="X917">
        <f>IFERROR(IF(VALUE('01_raw_data'!W920)&gt;=0, VALUE('01_raw_data'!W920),"Check"), "Check")</f>
        <v>7</v>
      </c>
      <c r="Y917">
        <f>IFERROR(IF(AND(VALUE('01_raw_data'!X920)&gt;=0, VALUE('01_raw_data'!X920)&lt;=100), VALUE('01_raw_data'!X920), "Check"), "Check")</f>
        <v>98</v>
      </c>
      <c r="Z917" t="str">
        <f>IFERROR(IF(OR(UPPER(TRIM('01_raw_data'!Y920))="YES", UPPER(TRIM('01_raw_data'!Y920))="PROMOTED"),"Promoted", IF(OR(UPPER(TRIM('01_raw_data'!Y920))="NO",UPPER(TRIM('01_raw_data'!Y920))="NOT PROMOTED"), "Not Promoted", "Check")),"Check")</f>
        <v>Promoted</v>
      </c>
      <c r="AA917" t="str">
        <f>IFERROR(PROPER(TRIM('01_raw_data'!Z920)), "")</f>
        <v>Bachelor'S</v>
      </c>
      <c r="AB917" t="str">
        <f>IFERROR(PROPER(TRIM('01_raw_data'!AA920)),"")</f>
        <v>Linkedin</v>
      </c>
      <c r="AC917" t="str">
        <f>IFERROR(IF(UPPER(TRIM('01_raw_data'!AB920))="HYBRID","Hybrid",IF(OR(UPPER(TRIM('01_raw_data'!AB920))="REMOTE",UPPER(TRIM('01_raw_data'!AB920))="WFH",UPPER(TRIM('01_raw_data'!AB920))="WORK FROM HOME"),"Remote",IF(OR(UPPER(TRIM('01_raw_data'!AB920))="ONSITE",UPPER(TRIM('01_raw_data'!AB920))="ON-SITE",UPPER(TRIM('01_raw_data'!AB920))="OFFICE"),"Office"))),"Check")</f>
        <v>Office</v>
      </c>
      <c r="AD917" t="str">
        <f>IFERROR(VLOOKUP(UPPER(TRIM('01_raw_data'!AC920)),'09_cost_center'!$A$5:$E$19,1,FALSE), "Check")</f>
        <v>EU-CC103</v>
      </c>
      <c r="AE917" t="str">
        <f>IFERROR(IF(OR(UPPER(TRIM('01_raw_data'!AD920))="CONTRACT", UPPER(TRIM('01_raw_data'!AD920))="CONTRACTOR"), "Contract", IF(OR(PROPER(TRIM('01_raw_data'!AD920))="FTE", UPPER(TRIM('01_raw_data'!AD920))="FULL TIME", UPPER(TRIM('01_raw_data'!AD920))="FULL-TIME"), "Full Time", IF(OR(UPPER(TRIM('01_raw_data'!AD920))="INTERN", UPPER(TRIM('01_raw_data'!AD920))="INTERNSHIP"), "Intern", IF(OR(UPPER(TRIM('01_raw_data'!AD920))="PART TIME", UPPER(TRIM('01_raw_data'!AD920))="PART-TIME"), "Part Time")))), "Check")</f>
        <v>Full Time</v>
      </c>
      <c r="AF917">
        <f>IFERROR(IF(AND(VALUE('01_raw_data'!AE920)&gt;=0,VALUE('01_raw_data'!AE920)&lt;=100), VALUE('01_raw_data'!AE920), "Check"), "Check")</f>
        <v>82.8</v>
      </c>
    </row>
    <row r="918" spans="1:32" x14ac:dyDescent="0.2">
      <c r="A918" t="str">
        <f>"E"&amp;TEXT(VALUE(SUBSTITUTE(UPPER(TRIM('01_raw_data'!A921)),"E","")),"0000")</f>
        <v>E0917</v>
      </c>
      <c r="B918" t="str">
        <f>IF('01_raw_data'!B921="", "", PROPER(TRIM('01_raw_data'!B921)))</f>
        <v>Alejandro Nowak</v>
      </c>
      <c r="C918" t="str">
        <f>_xlfn.XLOOKUP(PROPER(TRIM('01_raw_data'!C921)),'03_lookups'!$A$4:$A$9,'03_lookups'!$B$4:$B$9,"Needs Review")</f>
        <v>Male</v>
      </c>
      <c r="D918">
        <f>VALUE('01_raw_data'!D921)</f>
        <v>56</v>
      </c>
      <c r="E918" s="17">
        <f>IF(OR('01_raw_data'!E921="", LOWER(TRIM('01_raw_data'!E921))="not available"), "Missing", '01_raw_data'!E921)</f>
        <v>25493</v>
      </c>
      <c r="F918" t="str">
        <f t="shared" si="14"/>
        <v>Valid</v>
      </c>
      <c r="G918" t="str">
        <f>_xlfn.XLOOKUP(UPPER(TRIM('01_raw_data'!F921)),'04_departments'!A921:A976,'04_departments'!C921:C976,"Needs Review")</f>
        <v>Needs Review</v>
      </c>
      <c r="H918" t="str">
        <f>_xlfn.XLOOKUP('01_clean_data'!G918, '04_departments'!$C$5:$C$60,'04_departments'!$D$5:$D$60,"Needs Review")</f>
        <v>Needs Review</v>
      </c>
      <c r="I918" t="str">
        <f>PROPER(TRIM('01_raw_data'!H921))</f>
        <v>Platform Engineer</v>
      </c>
      <c r="J918" t="str">
        <f>IFERROR(UPPER('01_raw_data'!I921), "")</f>
        <v>L3</v>
      </c>
      <c r="K918" t="str">
        <f>IFERROR(UPPER('01_raw_data'!J921), "")</f>
        <v>M044</v>
      </c>
      <c r="L918" t="str">
        <f>IFERROR(VLOOKUP(K918,'05_manager_mapping'!$A$5:$B$64,2), "Missing")</f>
        <v>Sophia Russo</v>
      </c>
      <c r="M918" t="str">
        <f>IFERROR(_xlfn.XLOOKUP('01_raw_data'!L921,'06_location_master'!$B$5:$B$60,'06_location_master'!$C$5:$C$60), "Missing Location")</f>
        <v>Barcelona</v>
      </c>
      <c r="N918" t="str">
        <f>IFERROR(_xlfn.XLOOKUP(M918,'06_location_master'!$C$5:$C$60,'06_location_master'!$D$5:$D$60), "Missing Country")</f>
        <v>Spain</v>
      </c>
      <c r="O918" t="str">
        <f>IFERROR(_xlfn.XLOOKUP(M918,'06_location_master'!$C$5:$C$60,'06_location_master'!$E$5:$E$60), "Missing State")</f>
        <v>Catalonia</v>
      </c>
      <c r="P918" s="17">
        <f>IFERROR(--'01_raw_data'!O921,"Missing Date")</f>
        <v>45483</v>
      </c>
      <c r="Q918" s="17" t="str">
        <f>IF(TRIM('01_raw_data'!P921)="","", IFERROR('01_raw_data'!P921, "check"))</f>
        <v/>
      </c>
      <c r="R918" t="str">
        <f>IFERROR(IF(OR(UPPER(TRIM('01_raw_data'!Q921))="A",UPPER(TRIM('01_raw_data'!Q921)="ACTVE"),UPPER(TRIM('01_raw_data'!Q921))="ACTIVE"), "Active", IF(OR(UPPER(TRIM('01_raw_data'!Q921)="INACTIVE"),UPPER(TRIM('01_raw_data'!Q921))="INACTVE"),"Inactive",IF(OR(UPPER(TRIM('01_raw_data'!Q921))="EXITED"), "Exited", IF(OR(UPPER(TRIM('01_raw_data'!Q921))="TERMINATED"), "Terminated", IF(OR(UPPER(TRIM('01_raw_data'!Q921))="LEFT"),"Left",IF(OR(UPPER(TRIM('01_raw_data'!Q921))="RESIGNED"),"Resigned")))))),"Check")</f>
        <v>Active</v>
      </c>
      <c r="S918" s="19">
        <f>IFERROR(IF(VALUE('01_raw_data'!R921)&gt;0,VALUE('01_raw_data'!R921),"Check"),"Check")</f>
        <v>75000</v>
      </c>
      <c r="T918" s="19">
        <f>IFERROR(IF(VALUE('01_raw_data'!S921)&gt;0, VALUE('01_raw_data'!S921), "Check"), "Check")</f>
        <v>10500</v>
      </c>
      <c r="U918">
        <f>IFERROR(VLOOKUP(UPPER(TRIM('01_raw_data'!T921)),'07_performance_master'!$A$5:$B$14,2,FALSE),"Check")</f>
        <v>5</v>
      </c>
      <c r="V918">
        <f>IFERROR(IF(VALUE('01_raw_data'!U921)&gt;0,VALUE('01_raw_data'!U921),"Check"),"Check")</f>
        <v>41</v>
      </c>
      <c r="W918">
        <f>IFERROR(IF(VALUE('01_raw_data'!V921)&gt;=0, VALUE('01_raw_data'!V921), "Check"), "Check")</f>
        <v>26</v>
      </c>
      <c r="X918">
        <f>IFERROR(IF(VALUE('01_raw_data'!W921)&gt;=0, VALUE('01_raw_data'!W921),"Check"), "Check")</f>
        <v>0</v>
      </c>
      <c r="Y918">
        <f>IFERROR(IF(AND(VALUE('01_raw_data'!X921)&gt;=0, VALUE('01_raw_data'!X921)&lt;=100), VALUE('01_raw_data'!X921), "Check"), "Check")</f>
        <v>98</v>
      </c>
      <c r="Z918" t="str">
        <f>IFERROR(IF(OR(UPPER(TRIM('01_raw_data'!Y921))="YES", UPPER(TRIM('01_raw_data'!Y921))="PROMOTED"),"Promoted", IF(OR(UPPER(TRIM('01_raw_data'!Y921))="NO",UPPER(TRIM('01_raw_data'!Y921))="NOT PROMOTED"), "Not Promoted", "Check")),"Check")</f>
        <v>Not Promoted</v>
      </c>
      <c r="AA918" t="str">
        <f>IFERROR(PROPER(TRIM('01_raw_data'!Z921)), "")</f>
        <v>Diploma</v>
      </c>
      <c r="AB918" t="str">
        <f>IFERROR(PROPER(TRIM('01_raw_data'!AA921)),"")</f>
        <v>Indeed</v>
      </c>
      <c r="AC918" t="str">
        <f>IFERROR(IF(UPPER(TRIM('01_raw_data'!AB921))="HYBRID","Hybrid",IF(OR(UPPER(TRIM('01_raw_data'!AB921))="REMOTE",UPPER(TRIM('01_raw_data'!AB921))="WFH",UPPER(TRIM('01_raw_data'!AB921))="WORK FROM HOME"),"Remote",IF(OR(UPPER(TRIM('01_raw_data'!AB921))="ONSITE",UPPER(TRIM('01_raw_data'!AB921))="ON-SITE",UPPER(TRIM('01_raw_data'!AB921))="OFFICE"),"Office"))),"Check")</f>
        <v>Hybrid</v>
      </c>
      <c r="AD918" t="str">
        <f>IFERROR(VLOOKUP(UPPER(TRIM('01_raw_data'!AC921)),'09_cost_center'!$A$5:$E$19,1,FALSE), "Check")</f>
        <v>EU-CC101</v>
      </c>
      <c r="AE918" t="str">
        <f>IFERROR(IF(OR(UPPER(TRIM('01_raw_data'!AD921))="CONTRACT", UPPER(TRIM('01_raw_data'!AD921))="CONTRACTOR"), "Contract", IF(OR(PROPER(TRIM('01_raw_data'!AD921))="FTE", UPPER(TRIM('01_raw_data'!AD921))="FULL TIME", UPPER(TRIM('01_raw_data'!AD921))="FULL-TIME"), "Full Time", IF(OR(UPPER(TRIM('01_raw_data'!AD921))="INTERN", UPPER(TRIM('01_raw_data'!AD921))="INTERNSHIP"), "Intern", IF(OR(UPPER(TRIM('01_raw_data'!AD921))="PART TIME", UPPER(TRIM('01_raw_data'!AD921))="PART-TIME"), "Part Time")))), "Check")</f>
        <v>Contract</v>
      </c>
      <c r="AF918">
        <f>IFERROR(IF(AND(VALUE('01_raw_data'!AE921)&gt;=0,VALUE('01_raw_data'!AE921)&lt;=100), VALUE('01_raw_data'!AE921), "Check"), "Check")</f>
        <v>99.3</v>
      </c>
    </row>
    <row r="919" spans="1:32" x14ac:dyDescent="0.2">
      <c r="A919" t="str">
        <f>"E"&amp;TEXT(VALUE(SUBSTITUTE(UPPER(TRIM('01_raw_data'!A922)),"E","")),"0000")</f>
        <v>E0918</v>
      </c>
      <c r="B919" t="str">
        <f>IF('01_raw_data'!B922="", "", PROPER(TRIM('01_raw_data'!B922)))</f>
        <v>Leo Karlsson</v>
      </c>
      <c r="C919" t="str">
        <f>_xlfn.XLOOKUP(PROPER(TRIM('01_raw_data'!C922)),'03_lookups'!$A$4:$A$9,'03_lookups'!$B$4:$B$9,"Needs Review")</f>
        <v>Female</v>
      </c>
      <c r="D919">
        <f>VALUE('01_raw_data'!D922)</f>
        <v>49</v>
      </c>
      <c r="E919" s="17" t="str">
        <f>IF(OR('01_raw_data'!E922="", LOWER(TRIM('01_raw_data'!E922))="not available"), "Missing", '01_raw_data'!E922)</f>
        <v>07/11/1976</v>
      </c>
      <c r="F919" t="str">
        <f t="shared" si="14"/>
        <v>Needs Review</v>
      </c>
      <c r="G919" t="str">
        <f>_xlfn.XLOOKUP(UPPER(TRIM('01_raw_data'!F922)),'04_departments'!A922:A977,'04_departments'!C922:C977,"Needs Review")</f>
        <v>Needs Review</v>
      </c>
      <c r="H919" t="str">
        <f>_xlfn.XLOOKUP('01_clean_data'!G919, '04_departments'!$C$5:$C$60,'04_departments'!$D$5:$D$60,"Needs Review")</f>
        <v>Needs Review</v>
      </c>
      <c r="I919" t="str">
        <f>PROPER(TRIM('01_raw_data'!H922))</f>
        <v>Controller</v>
      </c>
      <c r="J919" t="str">
        <f>IFERROR(UPPER('01_raw_data'!I922), "")</f>
        <v>L4</v>
      </c>
      <c r="K919" t="str">
        <f>IFERROR(UPPER('01_raw_data'!J922), "")</f>
        <v>M043</v>
      </c>
      <c r="L919" t="str">
        <f>IFERROR(VLOOKUP(K919,'05_manager_mapping'!$A$5:$B$64,2), "Missing")</f>
        <v>Martina Pereira</v>
      </c>
      <c r="M919" t="str">
        <f>IFERROR(_xlfn.XLOOKUP('01_raw_data'!L922,'06_location_master'!$B$5:$B$60,'06_location_master'!$C$5:$C$60), "Missing Location")</f>
        <v>Eindhoven</v>
      </c>
      <c r="N919" t="str">
        <f>IFERROR(_xlfn.XLOOKUP(M919,'06_location_master'!$C$5:$C$60,'06_location_master'!$D$5:$D$60), "Missing Country")</f>
        <v>Netherlands</v>
      </c>
      <c r="O919" t="str">
        <f>IFERROR(_xlfn.XLOOKUP(M919,'06_location_master'!$C$5:$C$60,'06_location_master'!$E$5:$E$60), "Missing State")</f>
        <v>North Brabant</v>
      </c>
      <c r="P919" s="17">
        <f>IFERROR(--'01_raw_data'!O922,"Missing Date")</f>
        <v>45004</v>
      </c>
      <c r="Q919" s="17" t="str">
        <f>IF(TRIM('01_raw_data'!P922)="","", IFERROR('01_raw_data'!P922, "check"))</f>
        <v/>
      </c>
      <c r="R919" t="str">
        <f>IFERROR(IF(OR(UPPER(TRIM('01_raw_data'!Q922))="A",UPPER(TRIM('01_raw_data'!Q922)="ACTVE"),UPPER(TRIM('01_raw_data'!Q922))="ACTIVE"), "Active", IF(OR(UPPER(TRIM('01_raw_data'!Q922)="INACTIVE"),UPPER(TRIM('01_raw_data'!Q922))="INACTVE"),"Inactive",IF(OR(UPPER(TRIM('01_raw_data'!Q922))="EXITED"), "Exited", IF(OR(UPPER(TRIM('01_raw_data'!Q922))="TERMINATED"), "Terminated", IF(OR(UPPER(TRIM('01_raw_data'!Q922))="LEFT"),"Left",IF(OR(UPPER(TRIM('01_raw_data'!Q922))="RESIGNED"),"Resigned")))))),"Check")</f>
        <v>Active</v>
      </c>
      <c r="S919" s="19">
        <f>IFERROR(IF(VALUE('01_raw_data'!R922)&gt;0,VALUE('01_raw_data'!R922),"Check"),"Check")</f>
        <v>110000</v>
      </c>
      <c r="T919" s="19">
        <f>IFERROR(IF(VALUE('01_raw_data'!S922)&gt;0, VALUE('01_raw_data'!S922), "Check"), "Check")</f>
        <v>5500</v>
      </c>
      <c r="U919">
        <f>IFERROR(VLOOKUP(UPPER(TRIM('01_raw_data'!T922)),'07_performance_master'!$A$5:$B$14,2,FALSE),"Check")</f>
        <v>3</v>
      </c>
      <c r="V919">
        <f>IFERROR(IF(VALUE('01_raw_data'!U922)&gt;0,VALUE('01_raw_data'!U922),"Check"),"Check")</f>
        <v>45</v>
      </c>
      <c r="W919">
        <f>IFERROR(IF(VALUE('01_raw_data'!V922)&gt;=0, VALUE('01_raw_data'!V922), "Check"), "Check")</f>
        <v>12</v>
      </c>
      <c r="X919">
        <f>IFERROR(IF(VALUE('01_raw_data'!W922)&gt;=0, VALUE('01_raw_data'!W922),"Check"), "Check")</f>
        <v>1</v>
      </c>
      <c r="Y919">
        <f>IFERROR(IF(AND(VALUE('01_raw_data'!X922)&gt;=0, VALUE('01_raw_data'!X922)&lt;=100), VALUE('01_raw_data'!X922), "Check"), "Check")</f>
        <v>46</v>
      </c>
      <c r="Z919" t="str">
        <f>IFERROR(IF(OR(UPPER(TRIM('01_raw_data'!Y922))="YES", UPPER(TRIM('01_raw_data'!Y922))="PROMOTED"),"Promoted", IF(OR(UPPER(TRIM('01_raw_data'!Y922))="NO",UPPER(TRIM('01_raw_data'!Y922))="NOT PROMOTED"), "Not Promoted", "Check")),"Check")</f>
        <v>Not Promoted</v>
      </c>
      <c r="AA919" t="str">
        <f>IFERROR(PROPER(TRIM('01_raw_data'!Z922)), "")</f>
        <v>Bachelor'S</v>
      </c>
      <c r="AB919" t="str">
        <f>IFERROR(PROPER(TRIM('01_raw_data'!AA922)),"")</f>
        <v>Indeed</v>
      </c>
      <c r="AC919" t="str">
        <f>IFERROR(IF(UPPER(TRIM('01_raw_data'!AB922))="HYBRID","Hybrid",IF(OR(UPPER(TRIM('01_raw_data'!AB922))="REMOTE",UPPER(TRIM('01_raw_data'!AB922))="WFH",UPPER(TRIM('01_raw_data'!AB922))="WORK FROM HOME"),"Remote",IF(OR(UPPER(TRIM('01_raw_data'!AB922))="ONSITE",UPPER(TRIM('01_raw_data'!AB922))="ON-SITE",UPPER(TRIM('01_raw_data'!AB922))="OFFICE"),"Office"))),"Check")</f>
        <v>Remote</v>
      </c>
      <c r="AD919" t="str">
        <f>IFERROR(VLOOKUP(UPPER(TRIM('01_raw_data'!AC922)),'09_cost_center'!$A$5:$E$19,1,FALSE), "Check")</f>
        <v>EU-CC301</v>
      </c>
      <c r="AE919" t="str">
        <f>IFERROR(IF(OR(UPPER(TRIM('01_raw_data'!AD922))="CONTRACT", UPPER(TRIM('01_raw_data'!AD922))="CONTRACTOR"), "Contract", IF(OR(PROPER(TRIM('01_raw_data'!AD922))="FTE", UPPER(TRIM('01_raw_data'!AD922))="FULL TIME", UPPER(TRIM('01_raw_data'!AD922))="FULL-TIME"), "Full Time", IF(OR(UPPER(TRIM('01_raw_data'!AD922))="INTERN", UPPER(TRIM('01_raw_data'!AD922))="INTERNSHIP"), "Intern", IF(OR(UPPER(TRIM('01_raw_data'!AD922))="PART TIME", UPPER(TRIM('01_raw_data'!AD922))="PART-TIME"), "Part Time")))), "Check")</f>
        <v>Full Time</v>
      </c>
      <c r="AF919">
        <f>IFERROR(IF(AND(VALUE('01_raw_data'!AE922)&gt;=0,VALUE('01_raw_data'!AE922)&lt;=100), VALUE('01_raw_data'!AE922), "Check"), "Check")</f>
        <v>62.6</v>
      </c>
    </row>
    <row r="920" spans="1:32" x14ac:dyDescent="0.2">
      <c r="A920" t="str">
        <f>"E"&amp;TEXT(VALUE(SUBSTITUTE(UPPER(TRIM('01_raw_data'!A923)),"E","")),"0000")</f>
        <v>E0919</v>
      </c>
      <c r="B920" t="str">
        <f>IF('01_raw_data'!B923="", "", PROPER(TRIM('01_raw_data'!B923)))</f>
        <v>Hanna Jansen</v>
      </c>
      <c r="C920" t="str">
        <f>_xlfn.XLOOKUP(PROPER(TRIM('01_raw_data'!C923)),'03_lookups'!$A$4:$A$9,'03_lookups'!$B$4:$B$9,"Needs Review")</f>
        <v>Female</v>
      </c>
      <c r="D920">
        <f>VALUE('01_raw_data'!D923)</f>
        <v>22</v>
      </c>
      <c r="E920" s="17">
        <f>IF(OR('01_raw_data'!E923="", LOWER(TRIM('01_raw_data'!E923))="not available"), "Missing", '01_raw_data'!E923)</f>
        <v>37923</v>
      </c>
      <c r="F920" t="str">
        <f t="shared" si="14"/>
        <v>Valid</v>
      </c>
      <c r="G920" t="str">
        <f>_xlfn.XLOOKUP(UPPER(TRIM('01_raw_data'!F923)),'04_departments'!A923:A978,'04_departments'!C923:C978,"Needs Review")</f>
        <v>Needs Review</v>
      </c>
      <c r="H920" t="str">
        <f>_xlfn.XLOOKUP('01_clean_data'!G920, '04_departments'!$C$5:$C$60,'04_departments'!$D$5:$D$60,"Needs Review")</f>
        <v>Needs Review</v>
      </c>
      <c r="I920" t="str">
        <f>PROPER(TRIM('01_raw_data'!H923))</f>
        <v>Controller</v>
      </c>
      <c r="J920" t="str">
        <f>IFERROR(UPPER('01_raw_data'!I923), "")</f>
        <v>L3</v>
      </c>
      <c r="K920" t="str">
        <f>IFERROR(UPPER('01_raw_data'!J923), "")</f>
        <v>M059</v>
      </c>
      <c r="L920" t="str">
        <f>IFERROR(VLOOKUP(K920,'05_manager_mapping'!$A$5:$B$64,2), "Missing")</f>
        <v>Lars Petit</v>
      </c>
      <c r="M920" t="str">
        <f>IFERROR(_xlfn.XLOOKUP('01_raw_data'!L923,'06_location_master'!$B$5:$B$60,'06_location_master'!$C$5:$C$60), "Missing Location")</f>
        <v>Eindhoven</v>
      </c>
      <c r="N920" t="str">
        <f>IFERROR(_xlfn.XLOOKUP(M920,'06_location_master'!$C$5:$C$60,'06_location_master'!$D$5:$D$60), "Missing Country")</f>
        <v>Netherlands</v>
      </c>
      <c r="O920" t="str">
        <f>IFERROR(_xlfn.XLOOKUP(M920,'06_location_master'!$C$5:$C$60,'06_location_master'!$E$5:$E$60), "Missing State")</f>
        <v>North Brabant</v>
      </c>
      <c r="P920" s="17" t="str">
        <f>IFERROR(--'01_raw_data'!O923,"Missing Date")</f>
        <v>Missing Date</v>
      </c>
      <c r="Q920" s="17" t="str">
        <f>IF(TRIM('01_raw_data'!P923)="","", IFERROR('01_raw_data'!P923, "check"))</f>
        <v/>
      </c>
      <c r="R920" t="str">
        <f>IFERROR(IF(OR(UPPER(TRIM('01_raw_data'!Q923))="A",UPPER(TRIM('01_raw_data'!Q923)="ACTVE"),UPPER(TRIM('01_raw_data'!Q923))="ACTIVE"), "Active", IF(OR(UPPER(TRIM('01_raw_data'!Q923)="INACTIVE"),UPPER(TRIM('01_raw_data'!Q923))="INACTVE"),"Inactive",IF(OR(UPPER(TRIM('01_raw_data'!Q923))="EXITED"), "Exited", IF(OR(UPPER(TRIM('01_raw_data'!Q923))="TERMINATED"), "Terminated", IF(OR(UPPER(TRIM('01_raw_data'!Q923))="LEFT"),"Left",IF(OR(UPPER(TRIM('01_raw_data'!Q923))="RESIGNED"),"Resigned")))))),"Check")</f>
        <v>Active</v>
      </c>
      <c r="S920" s="19">
        <f>IFERROR(IF(VALUE('01_raw_data'!R923)&gt;0,VALUE('01_raw_data'!R923),"Check"),"Check")</f>
        <v>83000</v>
      </c>
      <c r="T920" s="19">
        <f>IFERROR(IF(VALUE('01_raw_data'!S923)&gt;0, VALUE('01_raw_data'!S923), "Check"), "Check")</f>
        <v>4200</v>
      </c>
      <c r="U920">
        <f>IFERROR(VLOOKUP(UPPER(TRIM('01_raw_data'!T923)),'07_performance_master'!$A$5:$B$14,2,FALSE),"Check")</f>
        <v>3</v>
      </c>
      <c r="V920">
        <f>IFERROR(IF(VALUE('01_raw_data'!U923)&gt;0,VALUE('01_raw_data'!U923),"Check"),"Check")</f>
        <v>27</v>
      </c>
      <c r="W920">
        <f>IFERROR(IF(VALUE('01_raw_data'!V923)&gt;=0, VALUE('01_raw_data'!V923), "Check"), "Check")</f>
        <v>1</v>
      </c>
      <c r="X920">
        <f>IFERROR(IF(VALUE('01_raw_data'!W923)&gt;=0, VALUE('01_raw_data'!W923),"Check"), "Check")</f>
        <v>18</v>
      </c>
      <c r="Y920">
        <f>IFERROR(IF(AND(VALUE('01_raw_data'!X923)&gt;=0, VALUE('01_raw_data'!X923)&lt;=100), VALUE('01_raw_data'!X923), "Check"), "Check")</f>
        <v>63</v>
      </c>
      <c r="Z920" t="str">
        <f>IFERROR(IF(OR(UPPER(TRIM('01_raw_data'!Y923))="YES", UPPER(TRIM('01_raw_data'!Y923))="PROMOTED"),"Promoted", IF(OR(UPPER(TRIM('01_raw_data'!Y923))="NO",UPPER(TRIM('01_raw_data'!Y923))="NOT PROMOTED"), "Not Promoted", "Check")),"Check")</f>
        <v>Not Promoted</v>
      </c>
      <c r="AA920" t="str">
        <f>IFERROR(PROPER(TRIM('01_raw_data'!Z923)), "")</f>
        <v>Mba</v>
      </c>
      <c r="AB920" t="str">
        <f>IFERROR(PROPER(TRIM('01_raw_data'!AA923)),"")</f>
        <v>European Job Board</v>
      </c>
      <c r="AC920" t="str">
        <f>IFERROR(IF(UPPER(TRIM('01_raw_data'!AB923))="HYBRID","Hybrid",IF(OR(UPPER(TRIM('01_raw_data'!AB923))="REMOTE",UPPER(TRIM('01_raw_data'!AB923))="WFH",UPPER(TRIM('01_raw_data'!AB923))="WORK FROM HOME"),"Remote",IF(OR(UPPER(TRIM('01_raw_data'!AB923))="ONSITE",UPPER(TRIM('01_raw_data'!AB923))="ON-SITE",UPPER(TRIM('01_raw_data'!AB923))="OFFICE"),"Office"))),"Check")</f>
        <v>Hybrid</v>
      </c>
      <c r="AD920" t="str">
        <f>IFERROR(VLOOKUP(UPPER(TRIM('01_raw_data'!AC923)),'09_cost_center'!$A$5:$E$19,1,FALSE), "Check")</f>
        <v>Check</v>
      </c>
      <c r="AE920" t="str">
        <f>IFERROR(IF(OR(UPPER(TRIM('01_raw_data'!AD923))="CONTRACT", UPPER(TRIM('01_raw_data'!AD923))="CONTRACTOR"), "Contract", IF(OR(PROPER(TRIM('01_raw_data'!AD923))="FTE", UPPER(TRIM('01_raw_data'!AD923))="FULL TIME", UPPER(TRIM('01_raw_data'!AD923))="FULL-TIME"), "Full Time", IF(OR(UPPER(TRIM('01_raw_data'!AD923))="INTERN", UPPER(TRIM('01_raw_data'!AD923))="INTERNSHIP"), "Intern", IF(OR(UPPER(TRIM('01_raw_data'!AD923))="PART TIME", UPPER(TRIM('01_raw_data'!AD923))="PART-TIME"), "Part Time")))), "Check")</f>
        <v>Full Time</v>
      </c>
      <c r="AF920">
        <f>IFERROR(IF(AND(VALUE('01_raw_data'!AE923)&gt;=0,VALUE('01_raw_data'!AE923)&lt;=100), VALUE('01_raw_data'!AE923), "Check"), "Check")</f>
        <v>56.8</v>
      </c>
    </row>
    <row r="921" spans="1:32" x14ac:dyDescent="0.2">
      <c r="A921" t="str">
        <f>"E"&amp;TEXT(VALUE(SUBSTITUTE(UPPER(TRIM('01_raw_data'!A924)),"E","")),"0000")</f>
        <v>E0920</v>
      </c>
      <c r="B921" t="str">
        <f>IF('01_raw_data'!B924="", "", PROPER(TRIM('01_raw_data'!B924)))</f>
        <v>Jakub Leroy</v>
      </c>
      <c r="C921" t="str">
        <f>_xlfn.XLOOKUP(PROPER(TRIM('01_raw_data'!C924)),'03_lookups'!$A$4:$A$9,'03_lookups'!$B$4:$B$9,"Needs Review")</f>
        <v>Female</v>
      </c>
      <c r="D921">
        <f>VALUE('01_raw_data'!D924)</f>
        <v>34</v>
      </c>
      <c r="E921" s="17">
        <f>IF(OR('01_raw_data'!E924="", LOWER(TRIM('01_raw_data'!E924))="not available"), "Missing", '01_raw_data'!E924)</f>
        <v>33523</v>
      </c>
      <c r="F921" t="str">
        <f t="shared" si="14"/>
        <v>Valid</v>
      </c>
      <c r="G921" t="str">
        <f>_xlfn.XLOOKUP(UPPER(TRIM('01_raw_data'!F924)),'04_departments'!A924:A979,'04_departments'!C924:C979,"Needs Review")</f>
        <v>Needs Review</v>
      </c>
      <c r="H921" t="str">
        <f>_xlfn.XLOOKUP('01_clean_data'!G921, '04_departments'!$C$5:$C$60,'04_departments'!$D$5:$D$60,"Needs Review")</f>
        <v>Needs Review</v>
      </c>
      <c r="I921" t="str">
        <f>PROPER(TRIM('01_raw_data'!H924))</f>
        <v>People Operations Analyst</v>
      </c>
      <c r="J921" t="str">
        <f>IFERROR(UPPER('01_raw_data'!I924), "")</f>
        <v>L2</v>
      </c>
      <c r="K921" t="str">
        <f>IFERROR(UPPER('01_raw_data'!J924), "")</f>
        <v>M008</v>
      </c>
      <c r="L921" t="str">
        <f>IFERROR(VLOOKUP(K921,'05_manager_mapping'!$A$5:$B$64,2), "Missing")</f>
        <v>Mia Szymanski</v>
      </c>
      <c r="M921" t="str">
        <f>IFERROR(_xlfn.XLOOKUP('01_raw_data'!L924,'06_location_master'!$B$5:$B$60,'06_location_master'!$C$5:$C$60), "Missing Location")</f>
        <v>Missing Location</v>
      </c>
      <c r="N921" t="str">
        <f>IFERROR(_xlfn.XLOOKUP(M921,'06_location_master'!$C$5:$C$60,'06_location_master'!$D$5:$D$60), "Missing Country")</f>
        <v>Missing Country</v>
      </c>
      <c r="O921" t="str">
        <f>IFERROR(_xlfn.XLOOKUP(M921,'06_location_master'!$C$5:$C$60,'06_location_master'!$E$5:$E$60), "Missing State")</f>
        <v>Missing State</v>
      </c>
      <c r="P921" s="17">
        <f>IFERROR(--'01_raw_data'!O924,"Missing Date")</f>
        <v>44780</v>
      </c>
      <c r="Q921" s="17" t="str">
        <f>IF(TRIM('01_raw_data'!P924)="","", IFERROR('01_raw_data'!P924, "check"))</f>
        <v/>
      </c>
      <c r="R921" t="str">
        <f>IFERROR(IF(OR(UPPER(TRIM('01_raw_data'!Q924))="A",UPPER(TRIM('01_raw_data'!Q924)="ACTVE"),UPPER(TRIM('01_raw_data'!Q924))="ACTIVE"), "Active", IF(OR(UPPER(TRIM('01_raw_data'!Q924)="INACTIVE"),UPPER(TRIM('01_raw_data'!Q924))="INACTVE"),"Inactive",IF(OR(UPPER(TRIM('01_raw_data'!Q924))="EXITED"), "Exited", IF(OR(UPPER(TRIM('01_raw_data'!Q924))="TERMINATED"), "Terminated", IF(OR(UPPER(TRIM('01_raw_data'!Q924))="LEFT"),"Left",IF(OR(UPPER(TRIM('01_raw_data'!Q924))="RESIGNED"),"Resigned")))))),"Check")</f>
        <v>Active</v>
      </c>
      <c r="S921" s="19">
        <f>IFERROR(IF(VALUE('01_raw_data'!R924)&gt;0,VALUE('01_raw_data'!R924),"Check"),"Check")</f>
        <v>53000</v>
      </c>
      <c r="T921" s="19">
        <f>IFERROR(IF(VALUE('01_raw_data'!S924)&gt;0, VALUE('01_raw_data'!S924), "Check"), "Check")</f>
        <v>7400</v>
      </c>
      <c r="U921">
        <f>IFERROR(VLOOKUP(UPPER(TRIM('01_raw_data'!T924)),'07_performance_master'!$A$5:$B$14,2,FALSE),"Check")</f>
        <v>5</v>
      </c>
      <c r="V921">
        <f>IFERROR(IF(VALUE('01_raw_data'!U924)&gt;0,VALUE('01_raw_data'!U924),"Check"),"Check")</f>
        <v>18</v>
      </c>
      <c r="W921">
        <f>IFERROR(IF(VALUE('01_raw_data'!V924)&gt;=0, VALUE('01_raw_data'!V924), "Check"), "Check")</f>
        <v>19</v>
      </c>
      <c r="X921">
        <f>IFERROR(IF(VALUE('01_raw_data'!W924)&gt;=0, VALUE('01_raw_data'!W924),"Check"), "Check")</f>
        <v>22</v>
      </c>
      <c r="Y921">
        <f>IFERROR(IF(AND(VALUE('01_raw_data'!X924)&gt;=0, VALUE('01_raw_data'!X924)&lt;=100), VALUE('01_raw_data'!X924), "Check"), "Check")</f>
        <v>82</v>
      </c>
      <c r="Z921" t="str">
        <f>IFERROR(IF(OR(UPPER(TRIM('01_raw_data'!Y924))="YES", UPPER(TRIM('01_raw_data'!Y924))="PROMOTED"),"Promoted", IF(OR(UPPER(TRIM('01_raw_data'!Y924))="NO",UPPER(TRIM('01_raw_data'!Y924))="NOT PROMOTED"), "Not Promoted", "Check")),"Check")</f>
        <v>Not Promoted</v>
      </c>
      <c r="AA921" t="str">
        <f>IFERROR(PROPER(TRIM('01_raw_data'!Z924)), "")</f>
        <v>Mba</v>
      </c>
      <c r="AB921" t="str">
        <f>IFERROR(PROPER(TRIM('01_raw_data'!AA924)),"")</f>
        <v>Indeed</v>
      </c>
      <c r="AC921" t="str">
        <f>IFERROR(IF(UPPER(TRIM('01_raw_data'!AB924))="HYBRID","Hybrid",IF(OR(UPPER(TRIM('01_raw_data'!AB924))="REMOTE",UPPER(TRIM('01_raw_data'!AB924))="WFH",UPPER(TRIM('01_raw_data'!AB924))="WORK FROM HOME"),"Remote",IF(OR(UPPER(TRIM('01_raw_data'!AB924))="ONSITE",UPPER(TRIM('01_raw_data'!AB924))="ON-SITE",UPPER(TRIM('01_raw_data'!AB924))="OFFICE"),"Office"))),"Check")</f>
        <v>Hybrid</v>
      </c>
      <c r="AD921" t="str">
        <f>IFERROR(VLOOKUP(UPPER(TRIM('01_raw_data'!AC924)),'09_cost_center'!$A$5:$E$19,1,FALSE), "Check")</f>
        <v>EU-CC302</v>
      </c>
      <c r="AE921" t="str">
        <f>IFERROR(IF(OR(UPPER(TRIM('01_raw_data'!AD924))="CONTRACT", UPPER(TRIM('01_raw_data'!AD924))="CONTRACTOR"), "Contract", IF(OR(PROPER(TRIM('01_raw_data'!AD924))="FTE", UPPER(TRIM('01_raw_data'!AD924))="FULL TIME", UPPER(TRIM('01_raw_data'!AD924))="FULL-TIME"), "Full Time", IF(OR(UPPER(TRIM('01_raw_data'!AD924))="INTERN", UPPER(TRIM('01_raw_data'!AD924))="INTERNSHIP"), "Intern", IF(OR(UPPER(TRIM('01_raw_data'!AD924))="PART TIME", UPPER(TRIM('01_raw_data'!AD924))="PART-TIME"), "Part Time")))), "Check")</f>
        <v>Contract</v>
      </c>
      <c r="AF921">
        <f>IFERROR(IF(AND(VALUE('01_raw_data'!AE924)&gt;=0,VALUE('01_raw_data'!AE924)&lt;=100), VALUE('01_raw_data'!AE924), "Check"), "Check")</f>
        <v>78.2</v>
      </c>
    </row>
    <row r="922" spans="1:32" x14ac:dyDescent="0.2">
      <c r="A922" t="str">
        <f>"E"&amp;TEXT(VALUE(SUBSTITUTE(UPPER(TRIM('01_raw_data'!A925)),"E","")),"0000")</f>
        <v>E0921</v>
      </c>
      <c r="B922" t="str">
        <f>IF('01_raw_data'!B925="", "", PROPER(TRIM('01_raw_data'!B925)))</f>
        <v>Arvid Olsson</v>
      </c>
      <c r="C922" t="str">
        <f>_xlfn.XLOOKUP(PROPER(TRIM('01_raw_data'!C925)),'03_lookups'!$A$4:$A$9,'03_lookups'!$B$4:$B$9,"Needs Review")</f>
        <v>Female</v>
      </c>
      <c r="D922">
        <f>VALUE('01_raw_data'!D925)</f>
        <v>59</v>
      </c>
      <c r="E922" s="17">
        <f>IF(OR('01_raw_data'!E925="", LOWER(TRIM('01_raw_data'!E925))="not available"), "Missing", '01_raw_data'!E925)</f>
        <v>24536</v>
      </c>
      <c r="F922" t="str">
        <f t="shared" si="14"/>
        <v>Valid</v>
      </c>
      <c r="G922" t="str">
        <f>_xlfn.XLOOKUP(UPPER(TRIM('01_raw_data'!F925)),'04_departments'!A925:A980,'04_departments'!C925:C980,"Needs Review")</f>
        <v>Needs Review</v>
      </c>
      <c r="H922" t="str">
        <f>_xlfn.XLOOKUP('01_clean_data'!G922, '04_departments'!$C$5:$C$60,'04_departments'!$D$5:$D$60,"Needs Review")</f>
        <v>Needs Review</v>
      </c>
      <c r="I922" t="str">
        <f>PROPER(TRIM('01_raw_data'!H925))</f>
        <v>Implementation Consultant</v>
      </c>
      <c r="J922" t="str">
        <f>IFERROR(UPPER('01_raw_data'!I925), "")</f>
        <v>L2</v>
      </c>
      <c r="K922" t="str">
        <f>IFERROR(UPPER('01_raw_data'!J925), "")</f>
        <v>M005</v>
      </c>
      <c r="L922" t="str">
        <f>IFERROR(VLOOKUP(K922,'05_manager_mapping'!$A$5:$B$64,2), "Missing")</f>
        <v>Lucas Doyle</v>
      </c>
      <c r="M922" t="str">
        <f>IFERROR(_xlfn.XLOOKUP('01_raw_data'!L925,'06_location_master'!$B$5:$B$60,'06_location_master'!$C$5:$C$60), "Missing Location")</f>
        <v>Cork</v>
      </c>
      <c r="N922" t="str">
        <f>IFERROR(_xlfn.XLOOKUP(M922,'06_location_master'!$C$5:$C$60,'06_location_master'!$D$5:$D$60), "Missing Country")</f>
        <v>Ireland</v>
      </c>
      <c r="O922" t="str">
        <f>IFERROR(_xlfn.XLOOKUP(M922,'06_location_master'!$C$5:$C$60,'06_location_master'!$E$5:$E$60), "Missing State")</f>
        <v>Munster</v>
      </c>
      <c r="P922" s="17">
        <f>IFERROR(--'01_raw_data'!O925,"Missing Date")</f>
        <v>45440</v>
      </c>
      <c r="Q922" s="17" t="str">
        <f>IF(TRIM('01_raw_data'!P925)="","", IFERROR('01_raw_data'!P925, "check"))</f>
        <v/>
      </c>
      <c r="R922" t="str">
        <f>IFERROR(IF(OR(UPPER(TRIM('01_raw_data'!Q925))="A",UPPER(TRIM('01_raw_data'!Q925)="ACTVE"),UPPER(TRIM('01_raw_data'!Q925))="ACTIVE"), "Active", IF(OR(UPPER(TRIM('01_raw_data'!Q925)="INACTIVE"),UPPER(TRIM('01_raw_data'!Q925))="INACTVE"),"Inactive",IF(OR(UPPER(TRIM('01_raw_data'!Q925))="EXITED"), "Exited", IF(OR(UPPER(TRIM('01_raw_data'!Q925))="TERMINATED"), "Terminated", IF(OR(UPPER(TRIM('01_raw_data'!Q925))="LEFT"),"Left",IF(OR(UPPER(TRIM('01_raw_data'!Q925))="RESIGNED"),"Resigned")))))),"Check")</f>
        <v>Active</v>
      </c>
      <c r="S922" s="19">
        <f>IFERROR(IF(VALUE('01_raw_data'!R925)&gt;0,VALUE('01_raw_data'!R925),"Check"),"Check")</f>
        <v>49000</v>
      </c>
      <c r="T922" s="19">
        <f>IFERROR(IF(VALUE('01_raw_data'!S925)&gt;0, VALUE('01_raw_data'!S925), "Check"), "Check")</f>
        <v>2400</v>
      </c>
      <c r="U922">
        <f>IFERROR(VLOOKUP(UPPER(TRIM('01_raw_data'!T925)),'07_performance_master'!$A$5:$B$14,2,FALSE),"Check")</f>
        <v>3</v>
      </c>
      <c r="V922">
        <f>IFERROR(IF(VALUE('01_raw_data'!U925)&gt;0,VALUE('01_raw_data'!U925),"Check"),"Check")</f>
        <v>23</v>
      </c>
      <c r="W922" t="str">
        <f>IFERROR(IF(VALUE('01_raw_data'!V925)&gt;=0, VALUE('01_raw_data'!V925), "Check"), "Check")</f>
        <v>Check</v>
      </c>
      <c r="X922">
        <f>IFERROR(IF(VALUE('01_raw_data'!W925)&gt;=0, VALUE('01_raw_data'!W925),"Check"), "Check")</f>
        <v>10</v>
      </c>
      <c r="Y922">
        <f>IFERROR(IF(AND(VALUE('01_raw_data'!X925)&gt;=0, VALUE('01_raw_data'!X925)&lt;=100), VALUE('01_raw_data'!X925), "Check"), "Check")</f>
        <v>77</v>
      </c>
      <c r="Z922" t="str">
        <f>IFERROR(IF(OR(UPPER(TRIM('01_raw_data'!Y925))="YES", UPPER(TRIM('01_raw_data'!Y925))="PROMOTED"),"Promoted", IF(OR(UPPER(TRIM('01_raw_data'!Y925))="NO",UPPER(TRIM('01_raw_data'!Y925))="NOT PROMOTED"), "Not Promoted", "Check")),"Check")</f>
        <v>Not Promoted</v>
      </c>
      <c r="AA922" t="str">
        <f>IFERROR(PROPER(TRIM('01_raw_data'!Z925)), "")</f>
        <v>Bachelor'S</v>
      </c>
      <c r="AB922" t="str">
        <f>IFERROR(PROPER(TRIM('01_raw_data'!AA925)),"")</f>
        <v>Company Careers Page</v>
      </c>
      <c r="AC922" t="str">
        <f>IFERROR(IF(UPPER(TRIM('01_raw_data'!AB925))="HYBRID","Hybrid",IF(OR(UPPER(TRIM('01_raw_data'!AB925))="REMOTE",UPPER(TRIM('01_raw_data'!AB925))="WFH",UPPER(TRIM('01_raw_data'!AB925))="WORK FROM HOME"),"Remote",IF(OR(UPPER(TRIM('01_raw_data'!AB925))="ONSITE",UPPER(TRIM('01_raw_data'!AB925))="ON-SITE",UPPER(TRIM('01_raw_data'!AB925))="OFFICE"),"Office"))),"Check")</f>
        <v>Remote</v>
      </c>
      <c r="AD922" t="str">
        <f>IFERROR(VLOOKUP(UPPER(TRIM('01_raw_data'!AC925)),'09_cost_center'!$A$5:$E$19,1,FALSE), "Check")</f>
        <v>EU-CC202</v>
      </c>
      <c r="AE922" t="str">
        <f>IFERROR(IF(OR(UPPER(TRIM('01_raw_data'!AD925))="CONTRACT", UPPER(TRIM('01_raw_data'!AD925))="CONTRACTOR"), "Contract", IF(OR(PROPER(TRIM('01_raw_data'!AD925))="FTE", UPPER(TRIM('01_raw_data'!AD925))="FULL TIME", UPPER(TRIM('01_raw_data'!AD925))="FULL-TIME"), "Full Time", IF(OR(UPPER(TRIM('01_raw_data'!AD925))="INTERN", UPPER(TRIM('01_raw_data'!AD925))="INTERNSHIP"), "Intern", IF(OR(UPPER(TRIM('01_raw_data'!AD925))="PART TIME", UPPER(TRIM('01_raw_data'!AD925))="PART-TIME"), "Part Time")))), "Check")</f>
        <v>Full Time</v>
      </c>
      <c r="AF922">
        <f>IFERROR(IF(AND(VALUE('01_raw_data'!AE925)&gt;=0,VALUE('01_raw_data'!AE925)&lt;=100), VALUE('01_raw_data'!AE925), "Check"), "Check")</f>
        <v>64.7</v>
      </c>
    </row>
    <row r="923" spans="1:32" x14ac:dyDescent="0.2">
      <c r="A923" t="str">
        <f>"E"&amp;TEXT(VALUE(SUBSTITUTE(UPPER(TRIM('01_raw_data'!A926)),"E","")),"0000")</f>
        <v>E0922</v>
      </c>
      <c r="B923" t="str">
        <f>IF('01_raw_data'!B926="", "", PROPER(TRIM('01_raw_data'!B926)))</f>
        <v>Mateusz Johnson</v>
      </c>
      <c r="C923" t="str">
        <f>_xlfn.XLOOKUP(PROPER(TRIM('01_raw_data'!C926)),'03_lookups'!$A$4:$A$9,'03_lookups'!$B$4:$B$9,"Needs Review")</f>
        <v>Female</v>
      </c>
      <c r="D923">
        <f>VALUE('01_raw_data'!D926)</f>
        <v>22</v>
      </c>
      <c r="E923" s="17" t="str">
        <f>IF(OR('01_raw_data'!E926="", LOWER(TRIM('01_raw_data'!E926))="not available"), "Missing", '01_raw_data'!E926)</f>
        <v>2003/06/26</v>
      </c>
      <c r="F923" t="str">
        <f t="shared" si="14"/>
        <v>Needs Review</v>
      </c>
      <c r="G923" t="str">
        <f>_xlfn.XLOOKUP(UPPER(TRIM('01_raw_data'!F926)),'04_departments'!A926:A981,'04_departments'!C926:C981,"Needs Review")</f>
        <v>Needs Review</v>
      </c>
      <c r="H923" t="str">
        <f>_xlfn.XLOOKUP('01_clean_data'!G923, '04_departments'!$C$5:$C$60,'04_departments'!$D$5:$D$60,"Needs Review")</f>
        <v>Needs Review</v>
      </c>
      <c r="I923" t="str">
        <f>PROPER(TRIM('01_raw_data'!H926))</f>
        <v>Operations Analyst</v>
      </c>
      <c r="J923" t="str">
        <f>IFERROR(UPPER('01_raw_data'!I926), "")</f>
        <v>L3</v>
      </c>
      <c r="K923" t="str">
        <f>IFERROR(UPPER('01_raw_data'!J926), "")</f>
        <v>M042</v>
      </c>
      <c r="L923" t="str">
        <f>IFERROR(VLOOKUP(K923,'05_manager_mapping'!$A$5:$B$64,2), "Missing")</f>
        <v>Paul Schneider</v>
      </c>
      <c r="M923" t="str">
        <f>IFERROR(_xlfn.XLOOKUP('01_raw_data'!L926,'06_location_master'!$B$5:$B$60,'06_location_master'!$C$5:$C$60), "Missing Location")</f>
        <v>London</v>
      </c>
      <c r="N923" t="str">
        <f>IFERROR(_xlfn.XLOOKUP(M923,'06_location_master'!$C$5:$C$60,'06_location_master'!$D$5:$D$60), "Missing Country")</f>
        <v>United Kingdom</v>
      </c>
      <c r="O923" t="str">
        <f>IFERROR(_xlfn.XLOOKUP(M923,'06_location_master'!$C$5:$C$60,'06_location_master'!$E$5:$E$60), "Missing State")</f>
        <v>England</v>
      </c>
      <c r="P923" s="17">
        <f>IFERROR(--'01_raw_data'!O926,"Missing Date")</f>
        <v>44219</v>
      </c>
      <c r="Q923" s="17" t="str">
        <f>IF(TRIM('01_raw_data'!P926)="","", IFERROR('01_raw_data'!P926, "check"))</f>
        <v/>
      </c>
      <c r="R923" t="str">
        <f>IFERROR(IF(OR(UPPER(TRIM('01_raw_data'!Q926))="A",UPPER(TRIM('01_raw_data'!Q926)="ACTVE"),UPPER(TRIM('01_raw_data'!Q926))="ACTIVE"), "Active", IF(OR(UPPER(TRIM('01_raw_data'!Q926)="INACTIVE"),UPPER(TRIM('01_raw_data'!Q926))="INACTVE"),"Inactive",IF(OR(UPPER(TRIM('01_raw_data'!Q926))="EXITED"), "Exited", IF(OR(UPPER(TRIM('01_raw_data'!Q926))="TERMINATED"), "Terminated", IF(OR(UPPER(TRIM('01_raw_data'!Q926))="LEFT"),"Left",IF(OR(UPPER(TRIM('01_raw_data'!Q926))="RESIGNED"),"Resigned")))))),"Check")</f>
        <v>Active</v>
      </c>
      <c r="S923" s="19">
        <f>IFERROR(IF(VALUE('01_raw_data'!R926)&gt;0,VALUE('01_raw_data'!R926),"Check"),"Check")</f>
        <v>92000</v>
      </c>
      <c r="T923" s="19">
        <f>IFERROR(IF(VALUE('01_raw_data'!S926)&gt;0, VALUE('01_raw_data'!S926), "Check"), "Check")</f>
        <v>4600</v>
      </c>
      <c r="U923" t="str">
        <f>IFERROR(VLOOKUP(UPPER(TRIM('01_raw_data'!T926)),'07_performance_master'!$A$5:$B$14,2,FALSE),"Check")</f>
        <v>Check</v>
      </c>
      <c r="V923">
        <f>IFERROR(IF(VALUE('01_raw_data'!U926)&gt;0,VALUE('01_raw_data'!U926),"Check"),"Check")</f>
        <v>15</v>
      </c>
      <c r="W923">
        <f>IFERROR(IF(VALUE('01_raw_data'!V926)&gt;=0, VALUE('01_raw_data'!V926), "Check"), "Check")</f>
        <v>15</v>
      </c>
      <c r="X923">
        <f>IFERROR(IF(VALUE('01_raw_data'!W926)&gt;=0, VALUE('01_raw_data'!W926),"Check"), "Check")</f>
        <v>2</v>
      </c>
      <c r="Y923">
        <f>IFERROR(IF(AND(VALUE('01_raw_data'!X926)&gt;=0, VALUE('01_raw_data'!X926)&lt;=100), VALUE('01_raw_data'!X926), "Check"), "Check")</f>
        <v>45</v>
      </c>
      <c r="Z923" t="str">
        <f>IFERROR(IF(OR(UPPER(TRIM('01_raw_data'!Y926))="YES", UPPER(TRIM('01_raw_data'!Y926))="PROMOTED"),"Promoted", IF(OR(UPPER(TRIM('01_raw_data'!Y926))="NO",UPPER(TRIM('01_raw_data'!Y926))="NOT PROMOTED"), "Not Promoted", "Check")),"Check")</f>
        <v>Not Promoted</v>
      </c>
      <c r="AA923" t="str">
        <f>IFERROR(PROPER(TRIM('01_raw_data'!Z926)), "")</f>
        <v>Master'S</v>
      </c>
      <c r="AB923" t="str">
        <f>IFERROR(PROPER(TRIM('01_raw_data'!AA926)),"")</f>
        <v>Employee Referral</v>
      </c>
      <c r="AC923" t="str">
        <f>IFERROR(IF(UPPER(TRIM('01_raw_data'!AB926))="HYBRID","Hybrid",IF(OR(UPPER(TRIM('01_raw_data'!AB926))="REMOTE",UPPER(TRIM('01_raw_data'!AB926))="WFH",UPPER(TRIM('01_raw_data'!AB926))="WORK FROM HOME"),"Remote",IF(OR(UPPER(TRIM('01_raw_data'!AB926))="ONSITE",UPPER(TRIM('01_raw_data'!AB926))="ON-SITE",UPPER(TRIM('01_raw_data'!AB926))="OFFICE"),"Office"))),"Check")</f>
        <v>Hybrid</v>
      </c>
      <c r="AD923" t="str">
        <f>IFERROR(VLOOKUP(UPPER(TRIM('01_raw_data'!AC926)),'09_cost_center'!$A$5:$E$19,1,FALSE), "Check")</f>
        <v>EU-CC401</v>
      </c>
      <c r="AE923" t="str">
        <f>IFERROR(IF(OR(UPPER(TRIM('01_raw_data'!AD926))="CONTRACT", UPPER(TRIM('01_raw_data'!AD926))="CONTRACTOR"), "Contract", IF(OR(PROPER(TRIM('01_raw_data'!AD926))="FTE", UPPER(TRIM('01_raw_data'!AD926))="FULL TIME", UPPER(TRIM('01_raw_data'!AD926))="FULL-TIME"), "Full Time", IF(OR(UPPER(TRIM('01_raw_data'!AD926))="INTERN", UPPER(TRIM('01_raw_data'!AD926))="INTERNSHIP"), "Intern", IF(OR(UPPER(TRIM('01_raw_data'!AD926))="PART TIME", UPPER(TRIM('01_raw_data'!AD926))="PART-TIME"), "Part Time")))), "Check")</f>
        <v>Full Time</v>
      </c>
      <c r="AF923">
        <f>IFERROR(IF(AND(VALUE('01_raw_data'!AE926)&gt;=0,VALUE('01_raw_data'!AE926)&lt;=100), VALUE('01_raw_data'!AE926), "Check"), "Check")</f>
        <v>55.5</v>
      </c>
    </row>
    <row r="924" spans="1:32" x14ac:dyDescent="0.2">
      <c r="A924" t="str">
        <f>"E"&amp;TEXT(VALUE(SUBSTITUTE(UPPER(TRIM('01_raw_data'!A927)),"E","")),"0000")</f>
        <v>E0923</v>
      </c>
      <c r="B924" t="str">
        <f>IF('01_raw_data'!B927="", "", PROPER(TRIM('01_raw_data'!B927)))</f>
        <v>Sven Williams</v>
      </c>
      <c r="C924" t="str">
        <f>_xlfn.XLOOKUP(PROPER(TRIM('01_raw_data'!C927)),'03_lookups'!$A$4:$A$9,'03_lookups'!$B$4:$B$9,"Needs Review")</f>
        <v>Female</v>
      </c>
      <c r="D924">
        <f>VALUE('01_raw_data'!D927)</f>
        <v>26</v>
      </c>
      <c r="E924" s="17">
        <f>IF(OR('01_raw_data'!E927="", LOWER(TRIM('01_raw_data'!E927))="not available"), "Missing", '01_raw_data'!E927)</f>
        <v>36406</v>
      </c>
      <c r="F924" t="str">
        <f t="shared" si="14"/>
        <v>Valid</v>
      </c>
      <c r="G924" t="str">
        <f>_xlfn.XLOOKUP(UPPER(TRIM('01_raw_data'!F927)),'04_departments'!A927:A982,'04_departments'!C927:C982,"Needs Review")</f>
        <v>Needs Review</v>
      </c>
      <c r="H924" t="str">
        <f>_xlfn.XLOOKUP('01_clean_data'!G924, '04_departments'!$C$5:$C$60,'04_departments'!$D$5:$D$60,"Needs Review")</f>
        <v>Needs Review</v>
      </c>
      <c r="I924" t="str">
        <f>PROPER(TRIM('01_raw_data'!H927))</f>
        <v>Process Lead</v>
      </c>
      <c r="J924" t="str">
        <f>IFERROR(UPPER('01_raw_data'!I927), "")</f>
        <v>L3</v>
      </c>
      <c r="K924" t="str">
        <f>IFERROR(UPPER('01_raw_data'!J927), "")</f>
        <v>M017</v>
      </c>
      <c r="L924" t="str">
        <f>IFERROR(VLOOKUP(K924,'05_manager_mapping'!$A$5:$B$64,2), "Missing")</f>
        <v>Ines Karlsson</v>
      </c>
      <c r="M924" t="str">
        <f>IFERROR(_xlfn.XLOOKUP('01_raw_data'!L927,'06_location_master'!$B$5:$B$60,'06_location_master'!$C$5:$C$60), "Missing Location")</f>
        <v>Rotterdam</v>
      </c>
      <c r="N924" t="str">
        <f>IFERROR(_xlfn.XLOOKUP(M924,'06_location_master'!$C$5:$C$60,'06_location_master'!$D$5:$D$60), "Missing Country")</f>
        <v>Netherlands</v>
      </c>
      <c r="O924" t="str">
        <f>IFERROR(_xlfn.XLOOKUP(M924,'06_location_master'!$C$5:$C$60,'06_location_master'!$E$5:$E$60), "Missing State")</f>
        <v>South Holland</v>
      </c>
      <c r="P924" s="17">
        <f>IFERROR(--'01_raw_data'!O927,"Missing Date")</f>
        <v>43095</v>
      </c>
      <c r="Q924" s="17">
        <f>IF(TRIM('01_raw_data'!P927)="","", IFERROR('01_raw_data'!P927, "check"))</f>
        <v>45035</v>
      </c>
      <c r="R924" t="str">
        <f>IFERROR(IF(OR(UPPER(TRIM('01_raw_data'!Q927))="A",UPPER(TRIM('01_raw_data'!Q927)="ACTVE"),UPPER(TRIM('01_raw_data'!Q927))="ACTIVE"), "Active", IF(OR(UPPER(TRIM('01_raw_data'!Q927)="INACTIVE"),UPPER(TRIM('01_raw_data'!Q927))="INACTVE"),"Inactive",IF(OR(UPPER(TRIM('01_raw_data'!Q927))="EXITED"), "Exited", IF(OR(UPPER(TRIM('01_raw_data'!Q927))="TERMINATED"), "Terminated", IF(OR(UPPER(TRIM('01_raw_data'!Q927))="LEFT"),"Left",IF(OR(UPPER(TRIM('01_raw_data'!Q927))="RESIGNED"),"Resigned")))))),"Check")</f>
        <v>Exited</v>
      </c>
      <c r="S924" s="19">
        <f>IFERROR(IF(VALUE('01_raw_data'!R927)&gt;0,VALUE('01_raw_data'!R927),"Check"),"Check")</f>
        <v>69000</v>
      </c>
      <c r="T924" s="19">
        <f>IFERROR(IF(VALUE('01_raw_data'!S927)&gt;0, VALUE('01_raw_data'!S927), "Check"), "Check")</f>
        <v>6200</v>
      </c>
      <c r="U924">
        <f>IFERROR(VLOOKUP(UPPER(TRIM('01_raw_data'!T927)),'07_performance_master'!$A$5:$B$14,2,FALSE),"Check")</f>
        <v>4</v>
      </c>
      <c r="V924">
        <f>IFERROR(IF(VALUE('01_raw_data'!U927)&gt;0,VALUE('01_raw_data'!U927),"Check"),"Check")</f>
        <v>19</v>
      </c>
      <c r="W924">
        <f>IFERROR(IF(VALUE('01_raw_data'!V927)&gt;=0, VALUE('01_raw_data'!V927), "Check"), "Check")</f>
        <v>10</v>
      </c>
      <c r="X924">
        <f>IFERROR(IF(VALUE('01_raw_data'!W927)&gt;=0, VALUE('01_raw_data'!W927),"Check"), "Check")</f>
        <v>1</v>
      </c>
      <c r="Y924">
        <f>IFERROR(IF(AND(VALUE('01_raw_data'!X927)&gt;=0, VALUE('01_raw_data'!X927)&lt;=100), VALUE('01_raw_data'!X927), "Check"), "Check")</f>
        <v>40</v>
      </c>
      <c r="Z924" t="str">
        <f>IFERROR(IF(OR(UPPER(TRIM('01_raw_data'!Y927))="YES", UPPER(TRIM('01_raw_data'!Y927))="PROMOTED"),"Promoted", IF(OR(UPPER(TRIM('01_raw_data'!Y927))="NO",UPPER(TRIM('01_raw_data'!Y927))="NOT PROMOTED"), "Not Promoted", "Check")),"Check")</f>
        <v>Not Promoted</v>
      </c>
      <c r="AA924" t="str">
        <f>IFERROR(PROPER(TRIM('01_raw_data'!Z927)), "")</f>
        <v>Diploma</v>
      </c>
      <c r="AB924" t="str">
        <f>IFERROR(PROPER(TRIM('01_raw_data'!AA927)),"")</f>
        <v>European Job Board</v>
      </c>
      <c r="AC924" t="str">
        <f>IFERROR(IF(UPPER(TRIM('01_raw_data'!AB927))="HYBRID","Hybrid",IF(OR(UPPER(TRIM('01_raw_data'!AB927))="REMOTE",UPPER(TRIM('01_raw_data'!AB927))="WFH",UPPER(TRIM('01_raw_data'!AB927))="WORK FROM HOME"),"Remote",IF(OR(UPPER(TRIM('01_raw_data'!AB927))="ONSITE",UPPER(TRIM('01_raw_data'!AB927))="ON-SITE",UPPER(TRIM('01_raw_data'!AB927))="OFFICE"),"Office"))),"Check")</f>
        <v>Remote</v>
      </c>
      <c r="AD924" t="str">
        <f>IFERROR(VLOOKUP(UPPER(TRIM('01_raw_data'!AC927)),'09_cost_center'!$A$5:$E$19,1,FALSE), "Check")</f>
        <v>EU-CC401</v>
      </c>
      <c r="AE924" t="str">
        <f>IFERROR(IF(OR(UPPER(TRIM('01_raw_data'!AD927))="CONTRACT", UPPER(TRIM('01_raw_data'!AD927))="CONTRACTOR"), "Contract", IF(OR(PROPER(TRIM('01_raw_data'!AD927))="FTE", UPPER(TRIM('01_raw_data'!AD927))="FULL TIME", UPPER(TRIM('01_raw_data'!AD927))="FULL-TIME"), "Full Time", IF(OR(UPPER(TRIM('01_raw_data'!AD927))="INTERN", UPPER(TRIM('01_raw_data'!AD927))="INTERNSHIP"), "Intern", IF(OR(UPPER(TRIM('01_raw_data'!AD927))="PART TIME", UPPER(TRIM('01_raw_data'!AD927))="PART-TIME"), "Part Time")))), "Check")</f>
        <v>Full Time</v>
      </c>
      <c r="AF924">
        <f>IFERROR(IF(AND(VALUE('01_raw_data'!AE927)&gt;=0,VALUE('01_raw_data'!AE927)&lt;=100), VALUE('01_raw_data'!AE927), "Check"), "Check")</f>
        <v>64.2</v>
      </c>
    </row>
    <row r="925" spans="1:32" x14ac:dyDescent="0.2">
      <c r="A925" t="str">
        <f>"E"&amp;TEXT(VALUE(SUBSTITUTE(UPPER(TRIM('01_raw_data'!A928)),"E","")),"0000")</f>
        <v>E0924</v>
      </c>
      <c r="B925" t="str">
        <f>IF('01_raw_data'!B928="", "", PROPER(TRIM('01_raw_data'!B928)))</f>
        <v>Tess Jones</v>
      </c>
      <c r="C925" t="str">
        <f>_xlfn.XLOOKUP(PROPER(TRIM('01_raw_data'!C928)),'03_lookups'!$A$4:$A$9,'03_lookups'!$B$4:$B$9,"Needs Review")</f>
        <v>Female</v>
      </c>
      <c r="D925">
        <f>VALUE('01_raw_data'!D928)</f>
        <v>22</v>
      </c>
      <c r="E925" s="17">
        <f>IF(OR('01_raw_data'!E928="", LOWER(TRIM('01_raw_data'!E928))="not available"), "Missing", '01_raw_data'!E928)</f>
        <v>37993</v>
      </c>
      <c r="F925" t="str">
        <f t="shared" si="14"/>
        <v>Valid</v>
      </c>
      <c r="G925" t="str">
        <f>_xlfn.XLOOKUP(UPPER(TRIM('01_raw_data'!F928)),'04_departments'!A928:A983,'04_departments'!C928:C983,"Needs Review")</f>
        <v>Needs Review</v>
      </c>
      <c r="H925" t="str">
        <f>_xlfn.XLOOKUP('01_clean_data'!G925, '04_departments'!$C$5:$C$60,'04_departments'!$D$5:$D$60,"Needs Review")</f>
        <v>Needs Review</v>
      </c>
      <c r="I925" t="str">
        <f>PROPER(TRIM('01_raw_data'!H928))</f>
        <v>Regional Sales Manager</v>
      </c>
      <c r="J925" t="str">
        <f>IFERROR(UPPER('01_raw_data'!I928), "")</f>
        <v xml:space="preserve"> L2 </v>
      </c>
      <c r="K925" t="str">
        <f>IFERROR(UPPER('01_raw_data'!J928), "")</f>
        <v>M023</v>
      </c>
      <c r="L925" t="str">
        <f>IFERROR(VLOOKUP(K925,'05_manager_mapping'!$A$5:$B$64,2), "Missing")</f>
        <v>Alice Greco</v>
      </c>
      <c r="M925" t="str">
        <f>IFERROR(_xlfn.XLOOKUP('01_raw_data'!L928,'06_location_master'!$B$5:$B$60,'06_location_master'!$C$5:$C$60), "Missing Location")</f>
        <v>Missing Location</v>
      </c>
      <c r="N925" t="str">
        <f>IFERROR(_xlfn.XLOOKUP(M925,'06_location_master'!$C$5:$C$60,'06_location_master'!$D$5:$D$60), "Missing Country")</f>
        <v>Missing Country</v>
      </c>
      <c r="O925" t="str">
        <f>IFERROR(_xlfn.XLOOKUP(M925,'06_location_master'!$C$5:$C$60,'06_location_master'!$E$5:$E$60), "Missing State")</f>
        <v>Missing State</v>
      </c>
      <c r="P925" s="17">
        <f>IFERROR(--'01_raw_data'!O928,"Missing Date")</f>
        <v>45767</v>
      </c>
      <c r="Q925" s="17" t="str">
        <f>IF(TRIM('01_raw_data'!P928)="","", IFERROR('01_raw_data'!P928, "check"))</f>
        <v/>
      </c>
      <c r="R925" t="str">
        <f>IFERROR(IF(OR(UPPER(TRIM('01_raw_data'!Q928))="A",UPPER(TRIM('01_raw_data'!Q928)="ACTVE"),UPPER(TRIM('01_raw_data'!Q928))="ACTIVE"), "Active", IF(OR(UPPER(TRIM('01_raw_data'!Q928)="INACTIVE"),UPPER(TRIM('01_raw_data'!Q928))="INACTVE"),"Inactive",IF(OR(UPPER(TRIM('01_raw_data'!Q928))="EXITED"), "Exited", IF(OR(UPPER(TRIM('01_raw_data'!Q928))="TERMINATED"), "Terminated", IF(OR(UPPER(TRIM('01_raw_data'!Q928))="LEFT"),"Left",IF(OR(UPPER(TRIM('01_raw_data'!Q928))="RESIGNED"),"Resigned")))))),"Check")</f>
        <v>Active</v>
      </c>
      <c r="S925" s="19" t="str">
        <f>IFERROR(IF(VALUE('01_raw_data'!R928)&gt;0,VALUE('01_raw_data'!R928),"Check"),"Check")</f>
        <v>Check</v>
      </c>
      <c r="T925" s="19">
        <f>IFERROR(IF(VALUE('01_raw_data'!S928)&gt;0, VALUE('01_raw_data'!S928), "Check"), "Check")</f>
        <v>1100</v>
      </c>
      <c r="U925">
        <f>IFERROR(VLOOKUP(UPPER(TRIM('01_raw_data'!T928)),'07_performance_master'!$A$5:$B$14,2,FALSE),"Check")</f>
        <v>2</v>
      </c>
      <c r="V925">
        <f>IFERROR(IF(VALUE('01_raw_data'!U928)&gt;0,VALUE('01_raw_data'!U928),"Check"),"Check")</f>
        <v>37</v>
      </c>
      <c r="W925">
        <f>IFERROR(IF(VALUE('01_raw_data'!V928)&gt;=0, VALUE('01_raw_data'!V928), "Check"), "Check")</f>
        <v>19</v>
      </c>
      <c r="X925">
        <f>IFERROR(IF(VALUE('01_raw_data'!W928)&gt;=0, VALUE('01_raw_data'!W928),"Check"), "Check")</f>
        <v>6</v>
      </c>
      <c r="Y925">
        <f>IFERROR(IF(AND(VALUE('01_raw_data'!X928)&gt;=0, VALUE('01_raw_data'!X928)&lt;=100), VALUE('01_raw_data'!X928), "Check"), "Check")</f>
        <v>44</v>
      </c>
      <c r="Z925" t="str">
        <f>IFERROR(IF(OR(UPPER(TRIM('01_raw_data'!Y928))="YES", UPPER(TRIM('01_raw_data'!Y928))="PROMOTED"),"Promoted", IF(OR(UPPER(TRIM('01_raw_data'!Y928))="NO",UPPER(TRIM('01_raw_data'!Y928))="NOT PROMOTED"), "Not Promoted", "Check")),"Check")</f>
        <v>Not Promoted</v>
      </c>
      <c r="AA925" t="str">
        <f>IFERROR(PROPER(TRIM('01_raw_data'!Z928)), "")</f>
        <v>Bachelor'S</v>
      </c>
      <c r="AB925" t="str">
        <f>IFERROR(PROPER(TRIM('01_raw_data'!AA928)),"")</f>
        <v>Indeed</v>
      </c>
      <c r="AC925" t="str">
        <f>IFERROR(IF(UPPER(TRIM('01_raw_data'!AB928))="HYBRID","Hybrid",IF(OR(UPPER(TRIM('01_raw_data'!AB928))="REMOTE",UPPER(TRIM('01_raw_data'!AB928))="WFH",UPPER(TRIM('01_raw_data'!AB928))="WORK FROM HOME"),"Remote",IF(OR(UPPER(TRIM('01_raw_data'!AB928))="ONSITE",UPPER(TRIM('01_raw_data'!AB928))="ON-SITE",UPPER(TRIM('01_raw_data'!AB928))="OFFICE"),"Office"))),"Check")</f>
        <v>Hybrid</v>
      </c>
      <c r="AD925" t="str">
        <f>IFERROR(VLOOKUP(UPPER(TRIM('01_raw_data'!AC928)),'09_cost_center'!$A$5:$E$19,1,FALSE), "Check")</f>
        <v>EU-CC201</v>
      </c>
      <c r="AE925" t="str">
        <f>IFERROR(IF(OR(UPPER(TRIM('01_raw_data'!AD928))="CONTRACT", UPPER(TRIM('01_raw_data'!AD928))="CONTRACTOR"), "Contract", IF(OR(PROPER(TRIM('01_raw_data'!AD928))="FTE", UPPER(TRIM('01_raw_data'!AD928))="FULL TIME", UPPER(TRIM('01_raw_data'!AD928))="FULL-TIME"), "Full Time", IF(OR(UPPER(TRIM('01_raw_data'!AD928))="INTERN", UPPER(TRIM('01_raw_data'!AD928))="INTERNSHIP"), "Intern", IF(OR(UPPER(TRIM('01_raw_data'!AD928))="PART TIME", UPPER(TRIM('01_raw_data'!AD928))="PART-TIME"), "Part Time")))), "Check")</f>
        <v>Full Time</v>
      </c>
      <c r="AF925">
        <f>IFERROR(IF(AND(VALUE('01_raw_data'!AE928)&gt;=0,VALUE('01_raw_data'!AE928)&lt;=100), VALUE('01_raw_data'!AE928), "Check"), "Check")</f>
        <v>49.6</v>
      </c>
    </row>
    <row r="926" spans="1:32" x14ac:dyDescent="0.2">
      <c r="A926" t="str">
        <f>"E"&amp;TEXT(VALUE(SUBSTITUTE(UPPER(TRIM('01_raw_data'!A929)),"E","")),"0000")</f>
        <v>E0925</v>
      </c>
      <c r="B926" t="str">
        <f>IF('01_raw_data'!B929="", "", PROPER(TRIM('01_raw_data'!B929)))</f>
        <v>Amelia De Vries</v>
      </c>
      <c r="C926" t="str">
        <f>_xlfn.XLOOKUP(PROPER(TRIM('01_raw_data'!C929)),'03_lookups'!$A$4:$A$9,'03_lookups'!$B$4:$B$9,"Needs Review")</f>
        <v>Female</v>
      </c>
      <c r="D926">
        <f>VALUE('01_raw_data'!D929)</f>
        <v>56</v>
      </c>
      <c r="E926" s="17">
        <f>IF(OR('01_raw_data'!E929="", LOWER(TRIM('01_raw_data'!E929))="not available"), "Missing", '01_raw_data'!E929)</f>
        <v>25450</v>
      </c>
      <c r="F926" t="str">
        <f t="shared" si="14"/>
        <v>Valid</v>
      </c>
      <c r="G926" t="str">
        <f>_xlfn.XLOOKUP(UPPER(TRIM('01_raw_data'!F929)),'04_departments'!A929:A984,'04_departments'!C929:C984,"Needs Review")</f>
        <v>Needs Review</v>
      </c>
      <c r="H926" t="str">
        <f>_xlfn.XLOOKUP('01_clean_data'!G926, '04_departments'!$C$5:$C$60,'04_departments'!$D$5:$D$60,"Needs Review")</f>
        <v>Needs Review</v>
      </c>
      <c r="I926" t="str">
        <f>PROPER(TRIM('01_raw_data'!H929))</f>
        <v>Account Executive</v>
      </c>
      <c r="J926" t="str">
        <f>IFERROR(UPPER('01_raw_data'!I929), "")</f>
        <v>L6</v>
      </c>
      <c r="K926" t="str">
        <f>IFERROR(UPPER('01_raw_data'!J929), "")</f>
        <v>M026</v>
      </c>
      <c r="L926" t="str">
        <f>IFERROR(VLOOKUP(K926,'05_manager_mapping'!$A$5:$B$64,2), "Missing")</f>
        <v>Sergio Rodrigues</v>
      </c>
      <c r="M926" t="str">
        <f>IFERROR(_xlfn.XLOOKUP('01_raw_data'!L929,'06_location_master'!$B$5:$B$60,'06_location_master'!$C$5:$C$60), "Missing Location")</f>
        <v>Rotterdam</v>
      </c>
      <c r="N926" t="str">
        <f>IFERROR(_xlfn.XLOOKUP(M926,'06_location_master'!$C$5:$C$60,'06_location_master'!$D$5:$D$60), "Missing Country")</f>
        <v>Netherlands</v>
      </c>
      <c r="O926" t="str">
        <f>IFERROR(_xlfn.XLOOKUP(M926,'06_location_master'!$C$5:$C$60,'06_location_master'!$E$5:$E$60), "Missing State")</f>
        <v>South Holland</v>
      </c>
      <c r="P926" s="17">
        <f>IFERROR(--'01_raw_data'!O929,"Missing Date")</f>
        <v>42196</v>
      </c>
      <c r="Q926" s="17">
        <f>IF(TRIM('01_raw_data'!P929)="","", IFERROR('01_raw_data'!P929, "check"))</f>
        <v>45144</v>
      </c>
      <c r="R926" t="str">
        <f>IFERROR(IF(OR(UPPER(TRIM('01_raw_data'!Q929))="A",UPPER(TRIM('01_raw_data'!Q929)="ACTVE"),UPPER(TRIM('01_raw_data'!Q929))="ACTIVE"), "Active", IF(OR(UPPER(TRIM('01_raw_data'!Q929)="INACTIVE"),UPPER(TRIM('01_raw_data'!Q929))="INACTVE"),"Inactive",IF(OR(UPPER(TRIM('01_raw_data'!Q929))="EXITED"), "Exited", IF(OR(UPPER(TRIM('01_raw_data'!Q929))="TERMINATED"), "Terminated", IF(OR(UPPER(TRIM('01_raw_data'!Q929))="LEFT"),"Left",IF(OR(UPPER(TRIM('01_raw_data'!Q929))="RESIGNED"),"Resigned")))))),"Check")</f>
        <v>Exited</v>
      </c>
      <c r="S926" s="19">
        <f>IFERROR(IF(VALUE('01_raw_data'!R929)&gt;0,VALUE('01_raw_data'!R929),"Check"),"Check")</f>
        <v>167000</v>
      </c>
      <c r="T926" s="19">
        <f>IFERROR(IF(VALUE('01_raw_data'!S929)&gt;0, VALUE('01_raw_data'!S929), "Check"), "Check")</f>
        <v>25100</v>
      </c>
      <c r="U926">
        <f>IFERROR(VLOOKUP(UPPER(TRIM('01_raw_data'!T929)),'07_performance_master'!$A$5:$B$14,2,FALSE),"Check")</f>
        <v>5</v>
      </c>
      <c r="V926">
        <f>IFERROR(IF(VALUE('01_raw_data'!U929)&gt;0,VALUE('01_raw_data'!U929),"Check"),"Check")</f>
        <v>17</v>
      </c>
      <c r="W926">
        <f>IFERROR(IF(VALUE('01_raw_data'!V929)&gt;=0, VALUE('01_raw_data'!V929), "Check"), "Check")</f>
        <v>4</v>
      </c>
      <c r="X926">
        <f>IFERROR(IF(VALUE('01_raw_data'!W929)&gt;=0, VALUE('01_raw_data'!W929),"Check"), "Check")</f>
        <v>13</v>
      </c>
      <c r="Y926">
        <f>IFERROR(IF(AND(VALUE('01_raw_data'!X929)&gt;=0, VALUE('01_raw_data'!X929)&lt;=100), VALUE('01_raw_data'!X929), "Check"), "Check")</f>
        <v>75</v>
      </c>
      <c r="Z926" t="str">
        <f>IFERROR(IF(OR(UPPER(TRIM('01_raw_data'!Y929))="YES", UPPER(TRIM('01_raw_data'!Y929))="PROMOTED"),"Promoted", IF(OR(UPPER(TRIM('01_raw_data'!Y929))="NO",UPPER(TRIM('01_raw_data'!Y929))="NOT PROMOTED"), "Not Promoted", "Check")),"Check")</f>
        <v>Not Promoted</v>
      </c>
      <c r="AA926" t="str">
        <f>IFERROR(PROPER(TRIM('01_raw_data'!Z929)), "")</f>
        <v>Bachelor'S</v>
      </c>
      <c r="AB926" t="str">
        <f>IFERROR(PROPER(TRIM('01_raw_data'!AA929)),"")</f>
        <v>Company Careers Page</v>
      </c>
      <c r="AC926" t="str">
        <f>IFERROR(IF(UPPER(TRIM('01_raw_data'!AB929))="HYBRID","Hybrid",IF(OR(UPPER(TRIM('01_raw_data'!AB929))="REMOTE",UPPER(TRIM('01_raw_data'!AB929))="WFH",UPPER(TRIM('01_raw_data'!AB929))="WORK FROM HOME"),"Remote",IF(OR(UPPER(TRIM('01_raw_data'!AB929))="ONSITE",UPPER(TRIM('01_raw_data'!AB929))="ON-SITE",UPPER(TRIM('01_raw_data'!AB929))="OFFICE"),"Office"))),"Check")</f>
        <v>Office</v>
      </c>
      <c r="AD926" t="str">
        <f>IFERROR(VLOOKUP(UPPER(TRIM('01_raw_data'!AC929)),'09_cost_center'!$A$5:$E$19,1,FALSE), "Check")</f>
        <v>EU-CC201</v>
      </c>
      <c r="AE926" t="str">
        <f>IFERROR(IF(OR(UPPER(TRIM('01_raw_data'!AD929))="CONTRACT", UPPER(TRIM('01_raw_data'!AD929))="CONTRACTOR"), "Contract", IF(OR(PROPER(TRIM('01_raw_data'!AD929))="FTE", UPPER(TRIM('01_raw_data'!AD929))="FULL TIME", UPPER(TRIM('01_raw_data'!AD929))="FULL-TIME"), "Full Time", IF(OR(UPPER(TRIM('01_raw_data'!AD929))="INTERN", UPPER(TRIM('01_raw_data'!AD929))="INTERNSHIP"), "Intern", IF(OR(UPPER(TRIM('01_raw_data'!AD929))="PART TIME", UPPER(TRIM('01_raw_data'!AD929))="PART-TIME"), "Part Time")))), "Check")</f>
        <v>Full Time</v>
      </c>
      <c r="AF926">
        <f>IFERROR(IF(AND(VALUE('01_raw_data'!AE929)&gt;=0,VALUE('01_raw_data'!AE929)&lt;=100), VALUE('01_raw_data'!AE929), "Check"), "Check")</f>
        <v>79</v>
      </c>
    </row>
    <row r="927" spans="1:32" x14ac:dyDescent="0.2">
      <c r="A927" t="str">
        <f>"E"&amp;TEXT(VALUE(SUBSTITUTE(UPPER(TRIM('01_raw_data'!A930)),"E","")),"0000")</f>
        <v>E0926</v>
      </c>
      <c r="B927" t="str">
        <f>IF('01_raw_data'!B930="", "", PROPER(TRIM('01_raw_data'!B930)))</f>
        <v>Leo Persson</v>
      </c>
      <c r="C927" t="str">
        <f>_xlfn.XLOOKUP(PROPER(TRIM('01_raw_data'!C930)),'03_lookups'!$A$4:$A$9,'03_lookups'!$B$4:$B$9,"Needs Review")</f>
        <v>Non-Binary</v>
      </c>
      <c r="D927">
        <f>VALUE('01_raw_data'!D930)</f>
        <v>41</v>
      </c>
      <c r="E927" s="17" t="str">
        <f>IF(OR('01_raw_data'!E930="", LOWER(TRIM('01_raw_data'!E930))="not available"), "Missing", '01_raw_data'!E930)</f>
        <v>1985/01/31</v>
      </c>
      <c r="F927" t="str">
        <f t="shared" si="14"/>
        <v>Needs Review</v>
      </c>
      <c r="G927" t="str">
        <f>_xlfn.XLOOKUP(UPPER(TRIM('01_raw_data'!F930)),'04_departments'!A930:A985,'04_departments'!C930:C985,"Needs Review")</f>
        <v>Needs Review</v>
      </c>
      <c r="H927" t="str">
        <f>_xlfn.XLOOKUP('01_clean_data'!G927, '04_departments'!$C$5:$C$60,'04_departments'!$D$5:$D$60,"Needs Review")</f>
        <v>Needs Review</v>
      </c>
      <c r="I927" t="str">
        <f>PROPER(TRIM('01_raw_data'!H930))</f>
        <v>Operations Analyst</v>
      </c>
      <c r="J927" t="str">
        <f>IFERROR(UPPER('01_raw_data'!I930), "")</f>
        <v>L3</v>
      </c>
      <c r="K927" t="str">
        <f>IFERROR(UPPER('01_raw_data'!J930), "")</f>
        <v>M017</v>
      </c>
      <c r="L927" t="str">
        <f>IFERROR(VLOOKUP(K927,'05_manager_mapping'!$A$5:$B$64,2), "Missing")</f>
        <v>Ines Karlsson</v>
      </c>
      <c r="M927" t="str">
        <f>IFERROR(_xlfn.XLOOKUP('01_raw_data'!L930,'06_location_master'!$B$5:$B$60,'06_location_master'!$C$5:$C$60), "Missing Location")</f>
        <v>Amsterdam</v>
      </c>
      <c r="N927" t="str">
        <f>IFERROR(_xlfn.XLOOKUP(M927,'06_location_master'!$C$5:$C$60,'06_location_master'!$D$5:$D$60), "Missing Country")</f>
        <v>Netherlands</v>
      </c>
      <c r="O927" t="str">
        <f>IFERROR(_xlfn.XLOOKUP(M927,'06_location_master'!$C$5:$C$60,'06_location_master'!$E$5:$E$60), "Missing State")</f>
        <v>North Holland</v>
      </c>
      <c r="P927" s="17">
        <f>IFERROR(--'01_raw_data'!O930,"Missing Date")</f>
        <v>44852</v>
      </c>
      <c r="Q927" s="17" t="str">
        <f>IF(TRIM('01_raw_data'!P930)="","", IFERROR('01_raw_data'!P930, "check"))</f>
        <v/>
      </c>
      <c r="R927" t="str">
        <f>IFERROR(IF(OR(UPPER(TRIM('01_raw_data'!Q930))="A",UPPER(TRIM('01_raw_data'!Q930)="ACTVE"),UPPER(TRIM('01_raw_data'!Q930))="ACTIVE"), "Active", IF(OR(UPPER(TRIM('01_raw_data'!Q930)="INACTIVE"),UPPER(TRIM('01_raw_data'!Q930))="INACTVE"),"Inactive",IF(OR(UPPER(TRIM('01_raw_data'!Q930))="EXITED"), "Exited", IF(OR(UPPER(TRIM('01_raw_data'!Q930))="TERMINATED"), "Terminated", IF(OR(UPPER(TRIM('01_raw_data'!Q930))="LEFT"),"Left",IF(OR(UPPER(TRIM('01_raw_data'!Q930))="RESIGNED"),"Resigned")))))),"Check")</f>
        <v>Active</v>
      </c>
      <c r="S927" s="19">
        <f>IFERROR(IF(VALUE('01_raw_data'!R930)&gt;0,VALUE('01_raw_data'!R930),"Check"),"Check")</f>
        <v>93000</v>
      </c>
      <c r="T927" s="19">
        <f>IFERROR(IF(VALUE('01_raw_data'!S930)&gt;0, VALUE('01_raw_data'!S930), "Check"), "Check")</f>
        <v>4600</v>
      </c>
      <c r="U927">
        <f>IFERROR(VLOOKUP(UPPER(TRIM('01_raw_data'!T930)),'07_performance_master'!$A$5:$B$14,2,FALSE),"Check")</f>
        <v>3</v>
      </c>
      <c r="V927">
        <f>IFERROR(IF(VALUE('01_raw_data'!U930)&gt;0,VALUE('01_raw_data'!U930),"Check"),"Check")</f>
        <v>41</v>
      </c>
      <c r="W927">
        <f>IFERROR(IF(VALUE('01_raw_data'!V930)&gt;=0, VALUE('01_raw_data'!V930), "Check"), "Check")</f>
        <v>17</v>
      </c>
      <c r="X927">
        <f>IFERROR(IF(VALUE('01_raw_data'!W930)&gt;=0, VALUE('01_raw_data'!W930),"Check"), "Check")</f>
        <v>22</v>
      </c>
      <c r="Y927">
        <f>IFERROR(IF(AND(VALUE('01_raw_data'!X930)&gt;=0, VALUE('01_raw_data'!X930)&lt;=100), VALUE('01_raw_data'!X930), "Check"), "Check")</f>
        <v>75</v>
      </c>
      <c r="Z927" t="str">
        <f>IFERROR(IF(OR(UPPER(TRIM('01_raw_data'!Y930))="YES", UPPER(TRIM('01_raw_data'!Y930))="PROMOTED"),"Promoted", IF(OR(UPPER(TRIM('01_raw_data'!Y930))="NO",UPPER(TRIM('01_raw_data'!Y930))="NOT PROMOTED"), "Not Promoted", "Check")),"Check")</f>
        <v>Not Promoted</v>
      </c>
      <c r="AA927" t="str">
        <f>IFERROR(PROPER(TRIM('01_raw_data'!Z930)), "")</f>
        <v>Diploma</v>
      </c>
      <c r="AB927" t="str">
        <f>IFERROR(PROPER(TRIM('01_raw_data'!AA930)),"")</f>
        <v>Internal Transfer</v>
      </c>
      <c r="AC927" t="str">
        <f>IFERROR(IF(UPPER(TRIM('01_raw_data'!AB930))="HYBRID","Hybrid",IF(OR(UPPER(TRIM('01_raw_data'!AB930))="REMOTE",UPPER(TRIM('01_raw_data'!AB930))="WFH",UPPER(TRIM('01_raw_data'!AB930))="WORK FROM HOME"),"Remote",IF(OR(UPPER(TRIM('01_raw_data'!AB930))="ONSITE",UPPER(TRIM('01_raw_data'!AB930))="ON-SITE",UPPER(TRIM('01_raw_data'!AB930))="OFFICE"),"Office"))),"Check")</f>
        <v>Remote</v>
      </c>
      <c r="AD927" t="str">
        <f>IFERROR(VLOOKUP(UPPER(TRIM('01_raw_data'!AC930)),'09_cost_center'!$A$5:$E$19,1,FALSE), "Check")</f>
        <v>EU-CC401</v>
      </c>
      <c r="AE927" t="str">
        <f>IFERROR(IF(OR(UPPER(TRIM('01_raw_data'!AD930))="CONTRACT", UPPER(TRIM('01_raw_data'!AD930))="CONTRACTOR"), "Contract", IF(OR(PROPER(TRIM('01_raw_data'!AD930))="FTE", UPPER(TRIM('01_raw_data'!AD930))="FULL TIME", UPPER(TRIM('01_raw_data'!AD930))="FULL-TIME"), "Full Time", IF(OR(UPPER(TRIM('01_raw_data'!AD930))="INTERN", UPPER(TRIM('01_raw_data'!AD930))="INTERNSHIP"), "Intern", IF(OR(UPPER(TRIM('01_raw_data'!AD930))="PART TIME", UPPER(TRIM('01_raw_data'!AD930))="PART-TIME"), "Part Time")))), "Check")</f>
        <v>Full Time</v>
      </c>
      <c r="AF927">
        <f>IFERROR(IF(AND(VALUE('01_raw_data'!AE930)&gt;=0,VALUE('01_raw_data'!AE930)&lt;=100), VALUE('01_raw_data'!AE930), "Check"), "Check")</f>
        <v>63.2</v>
      </c>
    </row>
    <row r="928" spans="1:32" x14ac:dyDescent="0.2">
      <c r="A928" t="str">
        <f>"E"&amp;TEXT(VALUE(SUBSTITUTE(UPPER(TRIM('01_raw_data'!A931)),"E","")),"0000")</f>
        <v>E0927</v>
      </c>
      <c r="B928" t="str">
        <f>IF('01_raw_data'!B931="", "", PROPER(TRIM('01_raw_data'!B931)))</f>
        <v>Chloe Ryan</v>
      </c>
      <c r="C928" t="str">
        <f>_xlfn.XLOOKUP(PROPER(TRIM('01_raw_data'!C931)),'03_lookups'!$A$4:$A$9,'03_lookups'!$B$4:$B$9,"Needs Review")</f>
        <v>Female</v>
      </c>
      <c r="D928">
        <f>VALUE('01_raw_data'!D931)</f>
        <v>31</v>
      </c>
      <c r="E928" s="17">
        <f>IF(OR('01_raw_data'!E931="", LOWER(TRIM('01_raw_data'!E931))="not available"), "Missing", '01_raw_data'!E931)</f>
        <v>34665</v>
      </c>
      <c r="F928" t="str">
        <f t="shared" si="14"/>
        <v>Valid</v>
      </c>
      <c r="G928" t="str">
        <f>_xlfn.XLOOKUP(UPPER(TRIM('01_raw_data'!F931)),'04_departments'!A931:A986,'04_departments'!C931:C986,"Needs Review")</f>
        <v>Needs Review</v>
      </c>
      <c r="H928" t="str">
        <f>_xlfn.XLOOKUP('01_clean_data'!G928, '04_departments'!$C$5:$C$60,'04_departments'!$D$5:$D$60,"Needs Review")</f>
        <v>Needs Review</v>
      </c>
      <c r="I928" t="str">
        <f>PROPER(TRIM('01_raw_data'!H931))</f>
        <v>Regional Sales Manager</v>
      </c>
      <c r="J928" t="str">
        <f>IFERROR(UPPER('01_raw_data'!I931), "")</f>
        <v>L1</v>
      </c>
      <c r="K928" t="str">
        <f>IFERROR(UPPER('01_raw_data'!J931), "")</f>
        <v>M023</v>
      </c>
      <c r="L928" t="str">
        <f>IFERROR(VLOOKUP(K928,'05_manager_mapping'!$A$5:$B$64,2), "Missing")</f>
        <v>Alice Greco</v>
      </c>
      <c r="M928" t="str">
        <f>IFERROR(_xlfn.XLOOKUP('01_raw_data'!L931,'06_location_master'!$B$5:$B$60,'06_location_master'!$C$5:$C$60), "Missing Location")</f>
        <v>Eindhoven</v>
      </c>
      <c r="N928" t="str">
        <f>IFERROR(_xlfn.XLOOKUP(M928,'06_location_master'!$C$5:$C$60,'06_location_master'!$D$5:$D$60), "Missing Country")</f>
        <v>Netherlands</v>
      </c>
      <c r="O928" t="str">
        <f>IFERROR(_xlfn.XLOOKUP(M928,'06_location_master'!$C$5:$C$60,'06_location_master'!$E$5:$E$60), "Missing State")</f>
        <v>North Brabant</v>
      </c>
      <c r="P928" s="17">
        <f>IFERROR(--'01_raw_data'!O931,"Missing Date")</f>
        <v>44718</v>
      </c>
      <c r="Q928" s="17" t="str">
        <f>IF(TRIM('01_raw_data'!P931)="","", IFERROR('01_raw_data'!P931, "check"))</f>
        <v/>
      </c>
      <c r="R928" t="str">
        <f>IFERROR(IF(OR(UPPER(TRIM('01_raw_data'!Q931))="A",UPPER(TRIM('01_raw_data'!Q931)="ACTVE"),UPPER(TRIM('01_raw_data'!Q931))="ACTIVE"), "Active", IF(OR(UPPER(TRIM('01_raw_data'!Q931)="INACTIVE"),UPPER(TRIM('01_raw_data'!Q931))="INACTVE"),"Inactive",IF(OR(UPPER(TRIM('01_raw_data'!Q931))="EXITED"), "Exited", IF(OR(UPPER(TRIM('01_raw_data'!Q931))="TERMINATED"), "Terminated", IF(OR(UPPER(TRIM('01_raw_data'!Q931))="LEFT"),"Left",IF(OR(UPPER(TRIM('01_raw_data'!Q931))="RESIGNED"),"Resigned")))))),"Check")</f>
        <v>Active</v>
      </c>
      <c r="S928" s="19">
        <f>IFERROR(IF(VALUE('01_raw_data'!R931)&gt;0,VALUE('01_raw_data'!R931),"Check"),"Check")</f>
        <v>35000</v>
      </c>
      <c r="T928" s="19">
        <f>IFERROR(IF(VALUE('01_raw_data'!S931)&gt;0, VALUE('01_raw_data'!S931), "Check"), "Check")</f>
        <v>3200</v>
      </c>
      <c r="U928">
        <f>IFERROR(VLOOKUP(UPPER(TRIM('01_raw_data'!T931)),'07_performance_master'!$A$5:$B$14,2,FALSE),"Check")</f>
        <v>4</v>
      </c>
      <c r="V928">
        <f>IFERROR(IF(VALUE('01_raw_data'!U931)&gt;0,VALUE('01_raw_data'!U931),"Check"),"Check")</f>
        <v>37</v>
      </c>
      <c r="W928">
        <f>IFERROR(IF(VALUE('01_raw_data'!V931)&gt;=0, VALUE('01_raw_data'!V931), "Check"), "Check")</f>
        <v>21</v>
      </c>
      <c r="X928">
        <f>IFERROR(IF(VALUE('01_raw_data'!W931)&gt;=0, VALUE('01_raw_data'!W931),"Check"), "Check")</f>
        <v>40</v>
      </c>
      <c r="Y928">
        <f>IFERROR(IF(AND(VALUE('01_raw_data'!X931)&gt;=0, VALUE('01_raw_data'!X931)&lt;=100), VALUE('01_raw_data'!X931), "Check"), "Check")</f>
        <v>73</v>
      </c>
      <c r="Z928" t="str">
        <f>IFERROR(IF(OR(UPPER(TRIM('01_raw_data'!Y931))="YES", UPPER(TRIM('01_raw_data'!Y931))="PROMOTED"),"Promoted", IF(OR(UPPER(TRIM('01_raw_data'!Y931))="NO",UPPER(TRIM('01_raw_data'!Y931))="NOT PROMOTED"), "Not Promoted", "Check")),"Check")</f>
        <v>Not Promoted</v>
      </c>
      <c r="AA928" t="str">
        <f>IFERROR(PROPER(TRIM('01_raw_data'!Z931)), "")</f>
        <v>Master'S</v>
      </c>
      <c r="AB928" t="str">
        <f>IFERROR(PROPER(TRIM('01_raw_data'!AA931)),"")</f>
        <v>Indeed</v>
      </c>
      <c r="AC928" t="str">
        <f>IFERROR(IF(UPPER(TRIM('01_raw_data'!AB931))="HYBRID","Hybrid",IF(OR(UPPER(TRIM('01_raw_data'!AB931))="REMOTE",UPPER(TRIM('01_raw_data'!AB931))="WFH",UPPER(TRIM('01_raw_data'!AB931))="WORK FROM HOME"),"Remote",IF(OR(UPPER(TRIM('01_raw_data'!AB931))="ONSITE",UPPER(TRIM('01_raw_data'!AB931))="ON-SITE",UPPER(TRIM('01_raw_data'!AB931))="OFFICE"),"Office"))),"Check")</f>
        <v>Office</v>
      </c>
      <c r="AD928" t="str">
        <f>IFERROR(VLOOKUP(UPPER(TRIM('01_raw_data'!AC931)),'09_cost_center'!$A$5:$E$19,1,FALSE), "Check")</f>
        <v>EU-CC201</v>
      </c>
      <c r="AE928" t="str">
        <f>IFERROR(IF(OR(UPPER(TRIM('01_raw_data'!AD931))="CONTRACT", UPPER(TRIM('01_raw_data'!AD931))="CONTRACTOR"), "Contract", IF(OR(PROPER(TRIM('01_raw_data'!AD931))="FTE", UPPER(TRIM('01_raw_data'!AD931))="FULL TIME", UPPER(TRIM('01_raw_data'!AD931))="FULL-TIME"), "Full Time", IF(OR(UPPER(TRIM('01_raw_data'!AD931))="INTERN", UPPER(TRIM('01_raw_data'!AD931))="INTERNSHIP"), "Intern", IF(OR(UPPER(TRIM('01_raw_data'!AD931))="PART TIME", UPPER(TRIM('01_raw_data'!AD931))="PART-TIME"), "Part Time")))), "Check")</f>
        <v>Full Time</v>
      </c>
      <c r="AF928">
        <f>IFERROR(IF(AND(VALUE('01_raw_data'!AE931)&gt;=0,VALUE('01_raw_data'!AE931)&lt;=100), VALUE('01_raw_data'!AE931), "Check"), "Check")</f>
        <v>70.8</v>
      </c>
    </row>
    <row r="929" spans="1:32" x14ac:dyDescent="0.2">
      <c r="A929" t="str">
        <f>"E"&amp;TEXT(VALUE(SUBSTITUTE(UPPER(TRIM('01_raw_data'!A932)),"E","")),"0000")</f>
        <v>E0928</v>
      </c>
      <c r="B929" t="str">
        <f>IF('01_raw_data'!B932="", "", PROPER(TRIM('01_raw_data'!B932)))</f>
        <v>Alma Garcia</v>
      </c>
      <c r="C929" t="str">
        <f>_xlfn.XLOOKUP(PROPER(TRIM('01_raw_data'!C932)),'03_lookups'!$A$4:$A$9,'03_lookups'!$B$4:$B$9,"Needs Review")</f>
        <v>Female</v>
      </c>
      <c r="D929">
        <f>VALUE('01_raw_data'!D932)</f>
        <v>52</v>
      </c>
      <c r="E929" s="17">
        <f>IF(OR('01_raw_data'!E932="", LOWER(TRIM('01_raw_data'!E932))="not available"), "Missing", '01_raw_data'!E932)</f>
        <v>26950</v>
      </c>
      <c r="F929" t="str">
        <f t="shared" si="14"/>
        <v>Valid</v>
      </c>
      <c r="G929" t="str">
        <f>_xlfn.XLOOKUP(UPPER(TRIM('01_raw_data'!F932)),'04_departments'!A932:A987,'04_departments'!C932:C987,"Needs Review")</f>
        <v>Needs Review</v>
      </c>
      <c r="H929" t="str">
        <f>_xlfn.XLOOKUP('01_clean_data'!G929, '04_departments'!$C$5:$C$60,'04_departments'!$D$5:$D$60,"Needs Review")</f>
        <v>Needs Review</v>
      </c>
      <c r="I929" t="str">
        <f>PROPER(TRIM('01_raw_data'!H932))</f>
        <v>Soc Analyst</v>
      </c>
      <c r="J929" t="str">
        <f>IFERROR(UPPER('01_raw_data'!I932), "")</f>
        <v>L2</v>
      </c>
      <c r="K929" t="str">
        <f>IFERROR(UPPER('01_raw_data'!J932), "")</f>
        <v>M056</v>
      </c>
      <c r="L929" t="str">
        <f>IFERROR(VLOOKUP(K929,'05_manager_mapping'!$A$5:$B$64,2), "Missing")</f>
        <v>Emily Olsson</v>
      </c>
      <c r="M929" t="str">
        <f>IFERROR(_xlfn.XLOOKUP('01_raw_data'!L932,'06_location_master'!$B$5:$B$60,'06_location_master'!$C$5:$C$60), "Missing Location")</f>
        <v>Amsterdam</v>
      </c>
      <c r="N929" t="str">
        <f>IFERROR(_xlfn.XLOOKUP(M929,'06_location_master'!$C$5:$C$60,'06_location_master'!$D$5:$D$60), "Missing Country")</f>
        <v>Netherlands</v>
      </c>
      <c r="O929" t="str">
        <f>IFERROR(_xlfn.XLOOKUP(M929,'06_location_master'!$C$5:$C$60,'06_location_master'!$E$5:$E$60), "Missing State")</f>
        <v>North Holland</v>
      </c>
      <c r="P929" s="17">
        <f>IFERROR(--'01_raw_data'!O932,"Missing Date")</f>
        <v>44954</v>
      </c>
      <c r="Q929" s="17" t="str">
        <f>IF(TRIM('01_raw_data'!P932)="","", IFERROR('01_raw_data'!P932, "check"))</f>
        <v/>
      </c>
      <c r="R929" t="str">
        <f>IFERROR(IF(OR(UPPER(TRIM('01_raw_data'!Q932))="A",UPPER(TRIM('01_raw_data'!Q932)="ACTVE"),UPPER(TRIM('01_raw_data'!Q932))="ACTIVE"), "Active", IF(OR(UPPER(TRIM('01_raw_data'!Q932)="INACTIVE"),UPPER(TRIM('01_raw_data'!Q932))="INACTVE"),"Inactive",IF(OR(UPPER(TRIM('01_raw_data'!Q932))="EXITED"), "Exited", IF(OR(UPPER(TRIM('01_raw_data'!Q932))="TERMINATED"), "Terminated", IF(OR(UPPER(TRIM('01_raw_data'!Q932))="LEFT"),"Left",IF(OR(UPPER(TRIM('01_raw_data'!Q932))="RESIGNED"),"Resigned")))))),"Check")</f>
        <v>Active</v>
      </c>
      <c r="S929" s="19">
        <f>IFERROR(IF(VALUE('01_raw_data'!R932)&gt;0,VALUE('01_raw_data'!R932),"Check"),"Check")</f>
        <v>66000</v>
      </c>
      <c r="T929" s="19">
        <f>IFERROR(IF(VALUE('01_raw_data'!S932)&gt;0, VALUE('01_raw_data'!S932), "Check"), "Check")</f>
        <v>5900</v>
      </c>
      <c r="U929">
        <f>IFERROR(VLOOKUP(UPPER(TRIM('01_raw_data'!T932)),'07_performance_master'!$A$5:$B$14,2,FALSE),"Check")</f>
        <v>4</v>
      </c>
      <c r="V929">
        <f>IFERROR(IF(VALUE('01_raw_data'!U932)&gt;0,VALUE('01_raw_data'!U932),"Check"),"Check")</f>
        <v>46</v>
      </c>
      <c r="W929">
        <f>IFERROR(IF(VALUE('01_raw_data'!V932)&gt;=0, VALUE('01_raw_data'!V932), "Check"), "Check")</f>
        <v>7</v>
      </c>
      <c r="X929">
        <f>IFERROR(IF(VALUE('01_raw_data'!W932)&gt;=0, VALUE('01_raw_data'!W932),"Check"), "Check")</f>
        <v>25</v>
      </c>
      <c r="Y929">
        <f>IFERROR(IF(AND(VALUE('01_raw_data'!X932)&gt;=0, VALUE('01_raw_data'!X932)&lt;=100), VALUE('01_raw_data'!X932), "Check"), "Check")</f>
        <v>77</v>
      </c>
      <c r="Z929" t="str">
        <f>IFERROR(IF(OR(UPPER(TRIM('01_raw_data'!Y932))="YES", UPPER(TRIM('01_raw_data'!Y932))="PROMOTED"),"Promoted", IF(OR(UPPER(TRIM('01_raw_data'!Y932))="NO",UPPER(TRIM('01_raw_data'!Y932))="NOT PROMOTED"), "Not Promoted", "Check")),"Check")</f>
        <v>Not Promoted</v>
      </c>
      <c r="AA929" t="str">
        <f>IFERROR(PROPER(TRIM('01_raw_data'!Z932)), "")</f>
        <v>Master'S</v>
      </c>
      <c r="AB929" t="str">
        <f>IFERROR(PROPER(TRIM('01_raw_data'!AA932)),"")</f>
        <v>Agency</v>
      </c>
      <c r="AC929" t="str">
        <f>IFERROR(IF(UPPER(TRIM('01_raw_data'!AB932))="HYBRID","Hybrid",IF(OR(UPPER(TRIM('01_raw_data'!AB932))="REMOTE",UPPER(TRIM('01_raw_data'!AB932))="WFH",UPPER(TRIM('01_raw_data'!AB932))="WORK FROM HOME"),"Remote",IF(OR(UPPER(TRIM('01_raw_data'!AB932))="ONSITE",UPPER(TRIM('01_raw_data'!AB932))="ON-SITE",UPPER(TRIM('01_raw_data'!AB932))="OFFICE"),"Office"))),"Check")</f>
        <v>Hybrid</v>
      </c>
      <c r="AD929" t="str">
        <f>IFERROR(VLOOKUP(UPPER(TRIM('01_raw_data'!AC932)),'09_cost_center'!$A$5:$E$19,1,FALSE), "Check")</f>
        <v>EU-CC503</v>
      </c>
      <c r="AE929" t="str">
        <f>IFERROR(IF(OR(UPPER(TRIM('01_raw_data'!AD932))="CONTRACT", UPPER(TRIM('01_raw_data'!AD932))="CONTRACTOR"), "Contract", IF(OR(PROPER(TRIM('01_raw_data'!AD932))="FTE", UPPER(TRIM('01_raw_data'!AD932))="FULL TIME", UPPER(TRIM('01_raw_data'!AD932))="FULL-TIME"), "Full Time", IF(OR(UPPER(TRIM('01_raw_data'!AD932))="INTERN", UPPER(TRIM('01_raw_data'!AD932))="INTERNSHIP"), "Intern", IF(OR(UPPER(TRIM('01_raw_data'!AD932))="PART TIME", UPPER(TRIM('01_raw_data'!AD932))="PART-TIME"), "Part Time")))), "Check")</f>
        <v>Full Time</v>
      </c>
      <c r="AF929">
        <f>IFERROR(IF(AND(VALUE('01_raw_data'!AE932)&gt;=0,VALUE('01_raw_data'!AE932)&lt;=100), VALUE('01_raw_data'!AE932), "Check"), "Check")</f>
        <v>73</v>
      </c>
    </row>
    <row r="930" spans="1:32" x14ac:dyDescent="0.2">
      <c r="A930" t="str">
        <f>"E"&amp;TEXT(VALUE(SUBSTITUTE(UPPER(TRIM('01_raw_data'!A933)),"E","")),"0000")</f>
        <v>E0929</v>
      </c>
      <c r="B930" t="str">
        <f>IF('01_raw_data'!B933="", "", PROPER(TRIM('01_raw_data'!B933)))</f>
        <v>Giovanni Gonzalez</v>
      </c>
      <c r="C930" t="str">
        <f>_xlfn.XLOOKUP(PROPER(TRIM('01_raw_data'!C933)),'03_lookups'!$A$4:$A$9,'03_lookups'!$B$4:$B$9,"Needs Review")</f>
        <v>Female</v>
      </c>
      <c r="D930">
        <f>VALUE('01_raw_data'!D933)</f>
        <v>48</v>
      </c>
      <c r="E930" s="17">
        <f>IF(OR('01_raw_data'!E933="", LOWER(TRIM('01_raw_data'!E933))="not available"), "Missing", '01_raw_data'!E933)</f>
        <v>28588</v>
      </c>
      <c r="F930" t="str">
        <f t="shared" si="14"/>
        <v>Valid</v>
      </c>
      <c r="G930" t="str">
        <f>_xlfn.XLOOKUP(UPPER(TRIM('01_raw_data'!F933)),'04_departments'!A933:A988,'04_departments'!C933:C988,"Needs Review")</f>
        <v>Needs Review</v>
      </c>
      <c r="H930" t="str">
        <f>_xlfn.XLOOKUP('01_clean_data'!G930, '04_departments'!$C$5:$C$60,'04_departments'!$D$5:$D$60,"Needs Review")</f>
        <v>Needs Review</v>
      </c>
      <c r="I930" t="str">
        <f>PROPER(TRIM('01_raw_data'!H933))</f>
        <v>Paralegal</v>
      </c>
      <c r="J930" t="str">
        <f>IFERROR(UPPER('01_raw_data'!I933), "")</f>
        <v>L2</v>
      </c>
      <c r="K930" t="str">
        <f>IFERROR(UPPER('01_raw_data'!J933), "")</f>
        <v>M034</v>
      </c>
      <c r="L930" t="str">
        <f>IFERROR(VLOOKUP(K930,'05_manager_mapping'!$A$5:$B$64,2), "Missing")</f>
        <v>Sara Martins</v>
      </c>
      <c r="M930" t="str">
        <f>IFERROR(_xlfn.XLOOKUP('01_raw_data'!L933,'06_location_master'!$B$5:$B$60,'06_location_master'!$C$5:$C$60), "Missing Location")</f>
        <v>Warsaw</v>
      </c>
      <c r="N930" t="str">
        <f>IFERROR(_xlfn.XLOOKUP(M930,'06_location_master'!$C$5:$C$60,'06_location_master'!$D$5:$D$60), "Missing Country")</f>
        <v>Poland</v>
      </c>
      <c r="O930" t="str">
        <f>IFERROR(_xlfn.XLOOKUP(M930,'06_location_master'!$C$5:$C$60,'06_location_master'!$E$5:$E$60), "Missing State")</f>
        <v>Masovian</v>
      </c>
      <c r="P930" s="17">
        <f>IFERROR(--'01_raw_data'!O933,"Missing Date")</f>
        <v>43842</v>
      </c>
      <c r="Q930" s="17" t="str">
        <f>IF(TRIM('01_raw_data'!P933)="","", IFERROR('01_raw_data'!P933, "check"))</f>
        <v/>
      </c>
      <c r="R930" t="str">
        <f>IFERROR(IF(OR(UPPER(TRIM('01_raw_data'!Q933))="A",UPPER(TRIM('01_raw_data'!Q933)="ACTVE"),UPPER(TRIM('01_raw_data'!Q933))="ACTIVE"), "Active", IF(OR(UPPER(TRIM('01_raw_data'!Q933)="INACTIVE"),UPPER(TRIM('01_raw_data'!Q933))="INACTVE"),"Inactive",IF(OR(UPPER(TRIM('01_raw_data'!Q933))="EXITED"), "Exited", IF(OR(UPPER(TRIM('01_raw_data'!Q933))="TERMINATED"), "Terminated", IF(OR(UPPER(TRIM('01_raw_data'!Q933))="LEFT"),"Left",IF(OR(UPPER(TRIM('01_raw_data'!Q933))="RESIGNED"),"Resigned")))))),"Check")</f>
        <v>Active</v>
      </c>
      <c r="S930" s="19">
        <f>IFERROR(IF(VALUE('01_raw_data'!R933)&gt;0,VALUE('01_raw_data'!R933),"Check"),"Check")</f>
        <v>35000</v>
      </c>
      <c r="T930" s="19">
        <f>IFERROR(IF(VALUE('01_raw_data'!S933)&gt;0, VALUE('01_raw_data'!S933), "Check"), "Check")</f>
        <v>3200</v>
      </c>
      <c r="U930">
        <f>IFERROR(VLOOKUP(UPPER(TRIM('01_raw_data'!T933)),'07_performance_master'!$A$5:$B$14,2,FALSE),"Check")</f>
        <v>4</v>
      </c>
      <c r="V930">
        <f>IFERROR(IF(VALUE('01_raw_data'!U933)&gt;0,VALUE('01_raw_data'!U933),"Check"),"Check")</f>
        <v>37</v>
      </c>
      <c r="W930">
        <f>IFERROR(IF(VALUE('01_raw_data'!V933)&gt;=0, VALUE('01_raw_data'!V933), "Check"), "Check")</f>
        <v>18</v>
      </c>
      <c r="X930">
        <f>IFERROR(IF(VALUE('01_raw_data'!W933)&gt;=0, VALUE('01_raw_data'!W933),"Check"), "Check")</f>
        <v>20</v>
      </c>
      <c r="Y930">
        <f>IFERROR(IF(AND(VALUE('01_raw_data'!X933)&gt;=0, VALUE('01_raw_data'!X933)&lt;=100), VALUE('01_raw_data'!X933), "Check"), "Check")</f>
        <v>70</v>
      </c>
      <c r="Z930" t="str">
        <f>IFERROR(IF(OR(UPPER(TRIM('01_raw_data'!Y933))="YES", UPPER(TRIM('01_raw_data'!Y933))="PROMOTED"),"Promoted", IF(OR(UPPER(TRIM('01_raw_data'!Y933))="NO",UPPER(TRIM('01_raw_data'!Y933))="NOT PROMOTED"), "Not Promoted", "Check")),"Check")</f>
        <v>Not Promoted</v>
      </c>
      <c r="AA930" t="str">
        <f>IFERROR(PROPER(TRIM('01_raw_data'!Z933)), "")</f>
        <v>Mba</v>
      </c>
      <c r="AB930" t="str">
        <f>IFERROR(PROPER(TRIM('01_raw_data'!AA933)),"")</f>
        <v>Linkedin</v>
      </c>
      <c r="AC930" t="str">
        <f>IFERROR(IF(UPPER(TRIM('01_raw_data'!AB933))="HYBRID","Hybrid",IF(OR(UPPER(TRIM('01_raw_data'!AB933))="REMOTE",UPPER(TRIM('01_raw_data'!AB933))="WFH",UPPER(TRIM('01_raw_data'!AB933))="WORK FROM HOME"),"Remote",IF(OR(UPPER(TRIM('01_raw_data'!AB933))="ONSITE",UPPER(TRIM('01_raw_data'!AB933))="ON-SITE",UPPER(TRIM('01_raw_data'!AB933))="OFFICE"),"Office"))),"Check")</f>
        <v>Office</v>
      </c>
      <c r="AD930" t="str">
        <f>IFERROR(VLOOKUP(UPPER(TRIM('01_raw_data'!AC933)),'09_cost_center'!$A$5:$E$19,1,FALSE), "Check")</f>
        <v>EU-CC501</v>
      </c>
      <c r="AE930" t="str">
        <f>IFERROR(IF(OR(UPPER(TRIM('01_raw_data'!AD933))="CONTRACT", UPPER(TRIM('01_raw_data'!AD933))="CONTRACTOR"), "Contract", IF(OR(PROPER(TRIM('01_raw_data'!AD933))="FTE", UPPER(TRIM('01_raw_data'!AD933))="FULL TIME", UPPER(TRIM('01_raw_data'!AD933))="FULL-TIME"), "Full Time", IF(OR(UPPER(TRIM('01_raw_data'!AD933))="INTERN", UPPER(TRIM('01_raw_data'!AD933))="INTERNSHIP"), "Intern", IF(OR(UPPER(TRIM('01_raw_data'!AD933))="PART TIME", UPPER(TRIM('01_raw_data'!AD933))="PART-TIME"), "Part Time")))), "Check")</f>
        <v>Full Time</v>
      </c>
      <c r="AF930">
        <f>IFERROR(IF(AND(VALUE('01_raw_data'!AE933)&gt;=0,VALUE('01_raw_data'!AE933)&lt;=100), VALUE('01_raw_data'!AE933), "Check"), "Check")</f>
        <v>69.8</v>
      </c>
    </row>
    <row r="931" spans="1:32" x14ac:dyDescent="0.2">
      <c r="A931" t="str">
        <f>"E"&amp;TEXT(VALUE(SUBSTITUTE(UPPER(TRIM('01_raw_data'!A934)),"E","")),"0000")</f>
        <v>E0930</v>
      </c>
      <c r="B931" t="str">
        <f>IF('01_raw_data'!B934="", "", PROPER(TRIM('01_raw_data'!B934)))</f>
        <v>Alessandro Evans</v>
      </c>
      <c r="C931" t="str">
        <f>_xlfn.XLOOKUP(PROPER(TRIM('01_raw_data'!C934)),'03_lookups'!$A$4:$A$9,'03_lookups'!$B$4:$B$9,"Needs Review")</f>
        <v>Male</v>
      </c>
      <c r="D931">
        <f>VALUE('01_raw_data'!D934)</f>
        <v>25</v>
      </c>
      <c r="E931" s="17">
        <f>IF(OR('01_raw_data'!E934="", LOWER(TRIM('01_raw_data'!E934))="not available"), "Missing", '01_raw_data'!E934)</f>
        <v>36855</v>
      </c>
      <c r="F931" t="str">
        <f t="shared" si="14"/>
        <v>Valid</v>
      </c>
      <c r="G931" t="str">
        <f>_xlfn.XLOOKUP(UPPER(TRIM('01_raw_data'!F934)),'04_departments'!A934:A989,'04_departments'!C934:C989,"Needs Review")</f>
        <v>Needs Review</v>
      </c>
      <c r="H931" t="str">
        <f>_xlfn.XLOOKUP('01_clean_data'!G931, '04_departments'!$C$5:$C$60,'04_departments'!$D$5:$D$60,"Needs Review")</f>
        <v>Needs Review</v>
      </c>
      <c r="I931" t="str">
        <f>PROPER(TRIM('01_raw_data'!H934))</f>
        <v>Product Manager</v>
      </c>
      <c r="J931" t="str">
        <f>IFERROR(UPPER('01_raw_data'!I934), "")</f>
        <v xml:space="preserve"> L3 </v>
      </c>
      <c r="K931" t="str">
        <f>IFERROR(UPPER('01_raw_data'!J934), "")</f>
        <v>M040</v>
      </c>
      <c r="L931" t="str">
        <f>IFERROR(VLOOKUP(K931,'05_manager_mapping'!$A$5:$B$64,2), "Missing")</f>
        <v>Sara Wagner</v>
      </c>
      <c r="M931" t="str">
        <f>IFERROR(_xlfn.XLOOKUP('01_raw_data'!L934,'06_location_master'!$B$5:$B$60,'06_location_master'!$C$5:$C$60), "Missing Location")</f>
        <v>Milan</v>
      </c>
      <c r="N931" t="str">
        <f>IFERROR(_xlfn.XLOOKUP(M931,'06_location_master'!$C$5:$C$60,'06_location_master'!$D$5:$D$60), "Missing Country")</f>
        <v>Italy</v>
      </c>
      <c r="O931" t="str">
        <f>IFERROR(_xlfn.XLOOKUP(M931,'06_location_master'!$C$5:$C$60,'06_location_master'!$E$5:$E$60), "Missing State")</f>
        <v>Lombardy</v>
      </c>
      <c r="P931" s="17">
        <f>IFERROR(--'01_raw_data'!O934,"Missing Date")</f>
        <v>43914</v>
      </c>
      <c r="Q931" s="17" t="str">
        <f>IF(TRIM('01_raw_data'!P934)="","", IFERROR('01_raw_data'!P934, "check"))</f>
        <v/>
      </c>
      <c r="R931" t="str">
        <f>IFERROR(IF(OR(UPPER(TRIM('01_raw_data'!Q934))="A",UPPER(TRIM('01_raw_data'!Q934)="ACTVE"),UPPER(TRIM('01_raw_data'!Q934))="ACTIVE"), "Active", IF(OR(UPPER(TRIM('01_raw_data'!Q934)="INACTIVE"),UPPER(TRIM('01_raw_data'!Q934))="INACTVE"),"Inactive",IF(OR(UPPER(TRIM('01_raw_data'!Q934))="EXITED"), "Exited", IF(OR(UPPER(TRIM('01_raw_data'!Q934))="TERMINATED"), "Terminated", IF(OR(UPPER(TRIM('01_raw_data'!Q934))="LEFT"),"Left",IF(OR(UPPER(TRIM('01_raw_data'!Q934))="RESIGNED"),"Resigned")))))),"Check")</f>
        <v>Active</v>
      </c>
      <c r="S931" s="19">
        <f>IFERROR(IF(VALUE('01_raw_data'!R934)&gt;0,VALUE('01_raw_data'!R934),"Check"),"Check")</f>
        <v>74000</v>
      </c>
      <c r="T931" s="19">
        <f>IFERROR(IF(VALUE('01_raw_data'!S934)&gt;0, VALUE('01_raw_data'!S934), "Check"), "Check")</f>
        <v>3700</v>
      </c>
      <c r="U931">
        <f>IFERROR(VLOOKUP(UPPER(TRIM('01_raw_data'!T934)),'07_performance_master'!$A$5:$B$14,2,FALSE),"Check")</f>
        <v>3</v>
      </c>
      <c r="V931">
        <f>IFERROR(IF(VALUE('01_raw_data'!U934)&gt;0,VALUE('01_raw_data'!U934),"Check"),"Check")</f>
        <v>3</v>
      </c>
      <c r="W931">
        <f>IFERROR(IF(VALUE('01_raw_data'!V934)&gt;=0, VALUE('01_raw_data'!V934), "Check"), "Check")</f>
        <v>20</v>
      </c>
      <c r="X931">
        <f>IFERROR(IF(VALUE('01_raw_data'!W934)&gt;=0, VALUE('01_raw_data'!W934),"Check"), "Check")</f>
        <v>3</v>
      </c>
      <c r="Y931">
        <f>IFERROR(IF(AND(VALUE('01_raw_data'!X934)&gt;=0, VALUE('01_raw_data'!X934)&lt;=100), VALUE('01_raw_data'!X934), "Check"), "Check")</f>
        <v>54</v>
      </c>
      <c r="Z931" t="str">
        <f>IFERROR(IF(OR(UPPER(TRIM('01_raw_data'!Y934))="YES", UPPER(TRIM('01_raw_data'!Y934))="PROMOTED"),"Promoted", IF(OR(UPPER(TRIM('01_raw_data'!Y934))="NO",UPPER(TRIM('01_raw_data'!Y934))="NOT PROMOTED"), "Not Promoted", "Check")),"Check")</f>
        <v>Not Promoted</v>
      </c>
      <c r="AA931" t="str">
        <f>IFERROR(PROPER(TRIM('01_raw_data'!Z934)), "")</f>
        <v>High School</v>
      </c>
      <c r="AB931" t="str">
        <f>IFERROR(PROPER(TRIM('01_raw_data'!AA934)),"")</f>
        <v>University Hiring</v>
      </c>
      <c r="AC931" t="str">
        <f>IFERROR(IF(UPPER(TRIM('01_raw_data'!AB934))="HYBRID","Hybrid",IF(OR(UPPER(TRIM('01_raw_data'!AB934))="REMOTE",UPPER(TRIM('01_raw_data'!AB934))="WFH",UPPER(TRIM('01_raw_data'!AB934))="WORK FROM HOME"),"Remote",IF(OR(UPPER(TRIM('01_raw_data'!AB934))="ONSITE",UPPER(TRIM('01_raw_data'!AB934))="ON-SITE",UPPER(TRIM('01_raw_data'!AB934))="OFFICE"),"Office"))),"Check")</f>
        <v>Hybrid</v>
      </c>
      <c r="AD931" t="str">
        <f>IFERROR(VLOOKUP(UPPER(TRIM('01_raw_data'!AC934)),'09_cost_center'!$A$5:$E$19,1,FALSE), "Check")</f>
        <v>EU-CC102</v>
      </c>
      <c r="AE931" t="str">
        <f>IFERROR(IF(OR(UPPER(TRIM('01_raw_data'!AD934))="CONTRACT", UPPER(TRIM('01_raw_data'!AD934))="CONTRACTOR"), "Contract", IF(OR(PROPER(TRIM('01_raw_data'!AD934))="FTE", UPPER(TRIM('01_raw_data'!AD934))="FULL TIME", UPPER(TRIM('01_raw_data'!AD934))="FULL-TIME"), "Full Time", IF(OR(UPPER(TRIM('01_raw_data'!AD934))="INTERN", UPPER(TRIM('01_raw_data'!AD934))="INTERNSHIP"), "Intern", IF(OR(UPPER(TRIM('01_raw_data'!AD934))="PART TIME", UPPER(TRIM('01_raw_data'!AD934))="PART-TIME"), "Part Time")))), "Check")</f>
        <v>Full Time</v>
      </c>
      <c r="AF931">
        <f>IFERROR(IF(AND(VALUE('01_raw_data'!AE934)&gt;=0,VALUE('01_raw_data'!AE934)&lt;=100), VALUE('01_raw_data'!AE934), "Check"), "Check")</f>
        <v>55.1</v>
      </c>
    </row>
    <row r="932" spans="1:32" x14ac:dyDescent="0.2">
      <c r="A932" t="str">
        <f>"E"&amp;TEXT(VALUE(SUBSTITUTE(UPPER(TRIM('01_raw_data'!A935)),"E","")),"0000")</f>
        <v>E0931</v>
      </c>
      <c r="B932" t="str">
        <f>IF('01_raw_data'!B935="", "", PROPER(TRIM('01_raw_data'!B935)))</f>
        <v>Louis Thomas</v>
      </c>
      <c r="C932" t="str">
        <f>_xlfn.XLOOKUP(PROPER(TRIM('01_raw_data'!C935)),'03_lookups'!$A$4:$A$9,'03_lookups'!$B$4:$B$9,"Needs Review")</f>
        <v>Female</v>
      </c>
      <c r="D932">
        <f>VALUE('01_raw_data'!D935)</f>
        <v>37</v>
      </c>
      <c r="E932" s="17" t="str">
        <f>IF(OR('01_raw_data'!E935="", LOWER(TRIM('01_raw_data'!E935))="not available"), "Missing", '01_raw_data'!E935)</f>
        <v>31/02/2023</v>
      </c>
      <c r="F932" t="str">
        <f t="shared" si="14"/>
        <v>Needs Review</v>
      </c>
      <c r="G932" t="str">
        <f>_xlfn.XLOOKUP(UPPER(TRIM('01_raw_data'!F935)),'04_departments'!A935:A990,'04_departments'!C935:C990,"Needs Review")</f>
        <v>Needs Review</v>
      </c>
      <c r="H932" t="str">
        <f>_xlfn.XLOOKUP('01_clean_data'!G932, '04_departments'!$C$5:$C$60,'04_departments'!$D$5:$D$60,"Needs Review")</f>
        <v>Needs Review</v>
      </c>
      <c r="I932" t="str">
        <f>PROPER(TRIM('01_raw_data'!H935))</f>
        <v>Software Engineer</v>
      </c>
      <c r="J932" t="str">
        <f>IFERROR(UPPER('01_raw_data'!I935), "")</f>
        <v>L2</v>
      </c>
      <c r="K932" t="str">
        <f>IFERROR(UPPER('01_raw_data'!J935), "")</f>
        <v>M048</v>
      </c>
      <c r="L932" t="str">
        <f>IFERROR(VLOOKUP(K932,'05_manager_mapping'!$A$5:$B$64,2), "Missing")</f>
        <v>Jack Schmidt</v>
      </c>
      <c r="M932" t="str">
        <f>IFERROR(_xlfn.XLOOKUP('01_raw_data'!L935,'06_location_master'!$B$5:$B$60,'06_location_master'!$C$5:$C$60), "Missing Location")</f>
        <v>Munich</v>
      </c>
      <c r="N932" t="str">
        <f>IFERROR(_xlfn.XLOOKUP(M932,'06_location_master'!$C$5:$C$60,'06_location_master'!$D$5:$D$60), "Missing Country")</f>
        <v>Germany</v>
      </c>
      <c r="O932" t="str">
        <f>IFERROR(_xlfn.XLOOKUP(M932,'06_location_master'!$C$5:$C$60,'06_location_master'!$E$5:$E$60), "Missing State")</f>
        <v>Bavaria</v>
      </c>
      <c r="P932" s="17">
        <f>IFERROR(--'01_raw_data'!O935,"Missing Date")</f>
        <v>43215</v>
      </c>
      <c r="Q932" s="17" t="str">
        <f>IF(TRIM('01_raw_data'!P935)="","", IFERROR('01_raw_data'!P935, "check"))</f>
        <v/>
      </c>
      <c r="R932" t="str">
        <f>IFERROR(IF(OR(UPPER(TRIM('01_raw_data'!Q935))="A",UPPER(TRIM('01_raw_data'!Q935)="ACTVE"),UPPER(TRIM('01_raw_data'!Q935))="ACTIVE"), "Active", IF(OR(UPPER(TRIM('01_raw_data'!Q935)="INACTIVE"),UPPER(TRIM('01_raw_data'!Q935))="INACTVE"),"Inactive",IF(OR(UPPER(TRIM('01_raw_data'!Q935))="EXITED"), "Exited", IF(OR(UPPER(TRIM('01_raw_data'!Q935))="TERMINATED"), "Terminated", IF(OR(UPPER(TRIM('01_raw_data'!Q935))="LEFT"),"Left",IF(OR(UPPER(TRIM('01_raw_data'!Q935))="RESIGNED"),"Resigned")))))),"Check")</f>
        <v>Active</v>
      </c>
      <c r="S932" s="19">
        <f>IFERROR(IF(VALUE('01_raw_data'!R935)&gt;0,VALUE('01_raw_data'!R935),"Check"),"Check")</f>
        <v>67000</v>
      </c>
      <c r="T932" s="19">
        <f>IFERROR(IF(VALUE('01_raw_data'!S935)&gt;0, VALUE('01_raw_data'!S935), "Check"), "Check")</f>
        <v>3400</v>
      </c>
      <c r="U932">
        <f>IFERROR(VLOOKUP(UPPER(TRIM('01_raw_data'!T935)),'07_performance_master'!$A$5:$B$14,2,FALSE),"Check")</f>
        <v>3</v>
      </c>
      <c r="V932">
        <f>IFERROR(IF(VALUE('01_raw_data'!U935)&gt;0,VALUE('01_raw_data'!U935),"Check"),"Check")</f>
        <v>20</v>
      </c>
      <c r="W932">
        <f>IFERROR(IF(VALUE('01_raw_data'!V935)&gt;=0, VALUE('01_raw_data'!V935), "Check"), "Check")</f>
        <v>8</v>
      </c>
      <c r="X932">
        <f>IFERROR(IF(VALUE('01_raw_data'!W935)&gt;=0, VALUE('01_raw_data'!W935),"Check"), "Check")</f>
        <v>19</v>
      </c>
      <c r="Y932">
        <f>IFERROR(IF(AND(VALUE('01_raw_data'!X935)&gt;=0, VALUE('01_raw_data'!X935)&lt;=100), VALUE('01_raw_data'!X935), "Check"), "Check")</f>
        <v>50</v>
      </c>
      <c r="Z932" t="str">
        <f>IFERROR(IF(OR(UPPER(TRIM('01_raw_data'!Y935))="YES", UPPER(TRIM('01_raw_data'!Y935))="PROMOTED"),"Promoted", IF(OR(UPPER(TRIM('01_raw_data'!Y935))="NO",UPPER(TRIM('01_raw_data'!Y935))="NOT PROMOTED"), "Not Promoted", "Check")),"Check")</f>
        <v>Not Promoted</v>
      </c>
      <c r="AA932" t="str">
        <f>IFERROR(PROPER(TRIM('01_raw_data'!Z935)), "")</f>
        <v>Master'S</v>
      </c>
      <c r="AB932" t="str">
        <f>IFERROR(PROPER(TRIM('01_raw_data'!AA935)),"")</f>
        <v>Company Careers Page</v>
      </c>
      <c r="AC932" t="str">
        <f>IFERROR(IF(UPPER(TRIM('01_raw_data'!AB935))="HYBRID","Hybrid",IF(OR(UPPER(TRIM('01_raw_data'!AB935))="REMOTE",UPPER(TRIM('01_raw_data'!AB935))="WFH",UPPER(TRIM('01_raw_data'!AB935))="WORK FROM HOME"),"Remote",IF(OR(UPPER(TRIM('01_raw_data'!AB935))="ONSITE",UPPER(TRIM('01_raw_data'!AB935))="ON-SITE",UPPER(TRIM('01_raw_data'!AB935))="OFFICE"),"Office"))),"Check")</f>
        <v>Office</v>
      </c>
      <c r="AD932" t="str">
        <f>IFERROR(VLOOKUP(UPPER(TRIM('01_raw_data'!AC935)),'09_cost_center'!$A$5:$E$19,1,FALSE), "Check")</f>
        <v>EU-CC101</v>
      </c>
      <c r="AE932" t="str">
        <f>IFERROR(IF(OR(UPPER(TRIM('01_raw_data'!AD935))="CONTRACT", UPPER(TRIM('01_raw_data'!AD935))="CONTRACTOR"), "Contract", IF(OR(PROPER(TRIM('01_raw_data'!AD935))="FTE", UPPER(TRIM('01_raw_data'!AD935))="FULL TIME", UPPER(TRIM('01_raw_data'!AD935))="FULL-TIME"), "Full Time", IF(OR(UPPER(TRIM('01_raw_data'!AD935))="INTERN", UPPER(TRIM('01_raw_data'!AD935))="INTERNSHIP"), "Intern", IF(OR(UPPER(TRIM('01_raw_data'!AD935))="PART TIME", UPPER(TRIM('01_raw_data'!AD935))="PART-TIME"), "Part Time")))), "Check")</f>
        <v>Full Time</v>
      </c>
      <c r="AF932">
        <f>IFERROR(IF(AND(VALUE('01_raw_data'!AE935)&gt;=0,VALUE('01_raw_data'!AE935)&lt;=100), VALUE('01_raw_data'!AE935), "Check"), "Check")</f>
        <v>50</v>
      </c>
    </row>
    <row r="933" spans="1:32" x14ac:dyDescent="0.2">
      <c r="A933" t="str">
        <f>"E"&amp;TEXT(VALUE(SUBSTITUTE(UPPER(TRIM('01_raw_data'!A936)),"E","")),"0000")</f>
        <v>E0932</v>
      </c>
      <c r="B933" t="str">
        <f>IF('01_raw_data'!B936="", "", PROPER(TRIM('01_raw_data'!B936)))</f>
        <v>Daniela Romano</v>
      </c>
      <c r="C933" t="str">
        <f>_xlfn.XLOOKUP(PROPER(TRIM('01_raw_data'!C936)),'03_lookups'!$A$4:$A$9,'03_lookups'!$B$4:$B$9,"Needs Review")</f>
        <v>Male</v>
      </c>
      <c r="D933">
        <f>VALUE('01_raw_data'!D936)</f>
        <v>51</v>
      </c>
      <c r="E933" s="17">
        <f>IF(OR('01_raw_data'!E936="", LOWER(TRIM('01_raw_data'!E936))="not available"), "Missing", '01_raw_data'!E936)</f>
        <v>27381</v>
      </c>
      <c r="F933" t="str">
        <f t="shared" si="14"/>
        <v>Valid</v>
      </c>
      <c r="G933" t="str">
        <f>_xlfn.XLOOKUP(UPPER(TRIM('01_raw_data'!F936)),'04_departments'!A936:A991,'04_departments'!C936:C991,"Needs Review")</f>
        <v>Needs Review</v>
      </c>
      <c r="H933" t="str">
        <f>_xlfn.XLOOKUP('01_clean_data'!G933, '04_departments'!$C$5:$C$60,'04_departments'!$D$5:$D$60,"Needs Review")</f>
        <v>Needs Review</v>
      </c>
      <c r="I933" t="str">
        <f>PROPER(TRIM('01_raw_data'!H936))</f>
        <v>Sourcing Specialist</v>
      </c>
      <c r="J933" t="str">
        <f>IFERROR(UPPER('01_raw_data'!I936), "")</f>
        <v>L6</v>
      </c>
      <c r="K933" t="str">
        <f>IFERROR(UPPER('01_raw_data'!J936), "")</f>
        <v>M049</v>
      </c>
      <c r="L933" t="str">
        <f>IFERROR(VLOOKUP(K933,'05_manager_mapping'!$A$5:$B$64,2), "Missing")</f>
        <v>Marco Gonzalez</v>
      </c>
      <c r="M933" t="str">
        <f>IFERROR(_xlfn.XLOOKUP('01_raw_data'!L936,'06_location_master'!$B$5:$B$60,'06_location_master'!$C$5:$C$60), "Missing Location")</f>
        <v>Hamburg</v>
      </c>
      <c r="N933" t="str">
        <f>IFERROR(_xlfn.XLOOKUP(M933,'06_location_master'!$C$5:$C$60,'06_location_master'!$D$5:$D$60), "Missing Country")</f>
        <v>Germany</v>
      </c>
      <c r="O933" t="str">
        <f>IFERROR(_xlfn.XLOOKUP(M933,'06_location_master'!$C$5:$C$60,'06_location_master'!$E$5:$E$60), "Missing State")</f>
        <v>Hamburg</v>
      </c>
      <c r="P933" s="17">
        <f>IFERROR(--'01_raw_data'!O936,"Missing Date")</f>
        <v>45615</v>
      </c>
      <c r="Q933" s="17" t="str">
        <f>IF(TRIM('01_raw_data'!P936)="","", IFERROR('01_raw_data'!P936, "check"))</f>
        <v/>
      </c>
      <c r="R933" t="str">
        <f>IFERROR(IF(OR(UPPER(TRIM('01_raw_data'!Q936))="A",UPPER(TRIM('01_raw_data'!Q936)="ACTVE"),UPPER(TRIM('01_raw_data'!Q936))="ACTIVE"), "Active", IF(OR(UPPER(TRIM('01_raw_data'!Q936)="INACTIVE"),UPPER(TRIM('01_raw_data'!Q936))="INACTVE"),"Inactive",IF(OR(UPPER(TRIM('01_raw_data'!Q936))="EXITED"), "Exited", IF(OR(UPPER(TRIM('01_raw_data'!Q936))="TERMINATED"), "Terminated", IF(OR(UPPER(TRIM('01_raw_data'!Q936))="LEFT"),"Left",IF(OR(UPPER(TRIM('01_raw_data'!Q936))="RESIGNED"),"Resigned")))))),"Check")</f>
        <v>Active</v>
      </c>
      <c r="S933" s="19">
        <f>IFERROR(IF(VALUE('01_raw_data'!R936)&gt;0,VALUE('01_raw_data'!R936),"Check"),"Check")</f>
        <v>159000</v>
      </c>
      <c r="T933" s="19">
        <f>IFERROR(IF(VALUE('01_raw_data'!S936)&gt;0, VALUE('01_raw_data'!S936), "Check"), "Check")</f>
        <v>9500</v>
      </c>
      <c r="U933">
        <f>IFERROR(VLOOKUP(UPPER(TRIM('01_raw_data'!T936)),'07_performance_master'!$A$5:$B$14,2,FALSE),"Check")</f>
        <v>3</v>
      </c>
      <c r="V933">
        <f>IFERROR(IF(VALUE('01_raw_data'!U936)&gt;0,VALUE('01_raw_data'!U936),"Check"),"Check")</f>
        <v>8</v>
      </c>
      <c r="W933">
        <f>IFERROR(IF(VALUE('01_raw_data'!V936)&gt;=0, VALUE('01_raw_data'!V936), "Check"), "Check")</f>
        <v>11</v>
      </c>
      <c r="X933">
        <f>IFERROR(IF(VALUE('01_raw_data'!W936)&gt;=0, VALUE('01_raw_data'!W936),"Check"), "Check")</f>
        <v>4</v>
      </c>
      <c r="Y933">
        <f>IFERROR(IF(AND(VALUE('01_raw_data'!X936)&gt;=0, VALUE('01_raw_data'!X936)&lt;=100), VALUE('01_raw_data'!X936), "Check"), "Check")</f>
        <v>39</v>
      </c>
      <c r="Z933" t="str">
        <f>IFERROR(IF(OR(UPPER(TRIM('01_raw_data'!Y936))="YES", UPPER(TRIM('01_raw_data'!Y936))="PROMOTED"),"Promoted", IF(OR(UPPER(TRIM('01_raw_data'!Y936))="NO",UPPER(TRIM('01_raw_data'!Y936))="NOT PROMOTED"), "Not Promoted", "Check")),"Check")</f>
        <v>Not Promoted</v>
      </c>
      <c r="AA933" t="str">
        <f>IFERROR(PROPER(TRIM('01_raw_data'!Z936)), "")</f>
        <v>Bachelor'S</v>
      </c>
      <c r="AB933" t="str">
        <f>IFERROR(PROPER(TRIM('01_raw_data'!AA936)),"")</f>
        <v>Employee Referral</v>
      </c>
      <c r="AC933" t="str">
        <f>IFERROR(IF(UPPER(TRIM('01_raw_data'!AB936))="HYBRID","Hybrid",IF(OR(UPPER(TRIM('01_raw_data'!AB936))="REMOTE",UPPER(TRIM('01_raw_data'!AB936))="WFH",UPPER(TRIM('01_raw_data'!AB936))="WORK FROM HOME"),"Remote",IF(OR(UPPER(TRIM('01_raw_data'!AB936))="ONSITE",UPPER(TRIM('01_raw_data'!AB936))="ON-SITE",UPPER(TRIM('01_raw_data'!AB936))="OFFICE"),"Office"))),"Check")</f>
        <v>Office</v>
      </c>
      <c r="AD933" t="str">
        <f>IFERROR(VLOOKUP(UPPER(TRIM('01_raw_data'!AC936)),'09_cost_center'!$A$5:$E$19,1,FALSE), "Check")</f>
        <v>EU-CC402</v>
      </c>
      <c r="AE933" t="str">
        <f>IFERROR(IF(OR(UPPER(TRIM('01_raw_data'!AD936))="CONTRACT", UPPER(TRIM('01_raw_data'!AD936))="CONTRACTOR"), "Contract", IF(OR(PROPER(TRIM('01_raw_data'!AD936))="FTE", UPPER(TRIM('01_raw_data'!AD936))="FULL TIME", UPPER(TRIM('01_raw_data'!AD936))="FULL-TIME"), "Full Time", IF(OR(UPPER(TRIM('01_raw_data'!AD936))="INTERN", UPPER(TRIM('01_raw_data'!AD936))="INTERNSHIP"), "Intern", IF(OR(UPPER(TRIM('01_raw_data'!AD936))="PART TIME", UPPER(TRIM('01_raw_data'!AD936))="PART-TIME"), "Part Time")))), "Check")</f>
        <v>Full Time</v>
      </c>
      <c r="AF933">
        <f>IFERROR(IF(AND(VALUE('01_raw_data'!AE936)&gt;=0,VALUE('01_raw_data'!AE936)&lt;=100), VALUE('01_raw_data'!AE936), "Check"), "Check")</f>
        <v>50.6</v>
      </c>
    </row>
    <row r="934" spans="1:32" x14ac:dyDescent="0.2">
      <c r="A934" t="str">
        <f>"E"&amp;TEXT(VALUE(SUBSTITUTE(UPPER(TRIM('01_raw_data'!A937)),"E","")),"0000")</f>
        <v>E0933</v>
      </c>
      <c r="B934" t="str">
        <f>IF('01_raw_data'!B937="", "", PROPER(TRIM('01_raw_data'!B937)))</f>
        <v>Axel Meyer</v>
      </c>
      <c r="C934" t="str">
        <f>_xlfn.XLOOKUP(PROPER(TRIM('01_raw_data'!C937)),'03_lookups'!$A$4:$A$9,'03_lookups'!$B$4:$B$9,"Needs Review")</f>
        <v>Female</v>
      </c>
      <c r="D934">
        <f>VALUE('01_raw_data'!D937)</f>
        <v>60</v>
      </c>
      <c r="E934" s="17">
        <f>IF(OR('01_raw_data'!E937="", LOWER(TRIM('01_raw_data'!E937))="not available"), "Missing", '01_raw_data'!E937)</f>
        <v>24073</v>
      </c>
      <c r="F934" t="str">
        <f t="shared" si="14"/>
        <v>Valid</v>
      </c>
      <c r="G934" t="str">
        <f>_xlfn.XLOOKUP(UPPER(TRIM('01_raw_data'!F937)),'04_departments'!A937:A992,'04_departments'!C937:C992,"Needs Review")</f>
        <v>Needs Review</v>
      </c>
      <c r="H934" t="str">
        <f>_xlfn.XLOOKUP('01_clean_data'!G934, '04_departments'!$C$5:$C$60,'04_departments'!$D$5:$D$60,"Needs Review")</f>
        <v>Needs Review</v>
      </c>
      <c r="I934" t="str">
        <f>PROPER(TRIM('01_raw_data'!H937))</f>
        <v>Sales Executive</v>
      </c>
      <c r="J934" t="str">
        <f>IFERROR(UPPER('01_raw_data'!I937), "")</f>
        <v>L2</v>
      </c>
      <c r="K934" t="str">
        <f>IFERROR(UPPER('01_raw_data'!J937), "")</f>
        <v>M023</v>
      </c>
      <c r="L934" t="str">
        <f>IFERROR(VLOOKUP(K934,'05_manager_mapping'!$A$5:$B$64,2), "Missing")</f>
        <v>Alice Greco</v>
      </c>
      <c r="M934" t="str">
        <f>IFERROR(_xlfn.XLOOKUP('01_raw_data'!L937,'06_location_master'!$B$5:$B$60,'06_location_master'!$C$5:$C$60), "Missing Location")</f>
        <v>Brussels</v>
      </c>
      <c r="N934" t="str">
        <f>IFERROR(_xlfn.XLOOKUP(M934,'06_location_master'!$C$5:$C$60,'06_location_master'!$D$5:$D$60), "Missing Country")</f>
        <v>Belgium</v>
      </c>
      <c r="O934" t="str">
        <f>IFERROR(_xlfn.XLOOKUP(M934,'06_location_master'!$C$5:$C$60,'06_location_master'!$E$5:$E$60), "Missing State")</f>
        <v>Brussels-Capital</v>
      </c>
      <c r="P934" s="17">
        <f>IFERROR(--'01_raw_data'!O937,"Missing Date")</f>
        <v>45456</v>
      </c>
      <c r="Q934" s="17" t="str">
        <f>IF(TRIM('01_raw_data'!P937)="","", IFERROR('01_raw_data'!P937, "check"))</f>
        <v/>
      </c>
      <c r="R934" t="str">
        <f>IFERROR(IF(OR(UPPER(TRIM('01_raw_data'!Q937))="A",UPPER(TRIM('01_raw_data'!Q937)="ACTVE"),UPPER(TRIM('01_raw_data'!Q937))="ACTIVE"), "Active", IF(OR(UPPER(TRIM('01_raw_data'!Q937)="INACTIVE"),UPPER(TRIM('01_raw_data'!Q937))="INACTVE"),"Inactive",IF(OR(UPPER(TRIM('01_raw_data'!Q937))="EXITED"), "Exited", IF(OR(UPPER(TRIM('01_raw_data'!Q937))="TERMINATED"), "Terminated", IF(OR(UPPER(TRIM('01_raw_data'!Q937))="LEFT"),"Left",IF(OR(UPPER(TRIM('01_raw_data'!Q937))="RESIGNED"),"Resigned")))))),"Check")</f>
        <v>Active</v>
      </c>
      <c r="S934" s="19">
        <f>IFERROR(IF(VALUE('01_raw_data'!R937)&gt;0,VALUE('01_raw_data'!R937),"Check"),"Check")</f>
        <v>50000</v>
      </c>
      <c r="T934" s="19">
        <f>IFERROR(IF(VALUE('01_raw_data'!S937)&gt;0, VALUE('01_raw_data'!S937), "Check"), "Check")</f>
        <v>1000</v>
      </c>
      <c r="U934">
        <f>IFERROR(VLOOKUP(UPPER(TRIM('01_raw_data'!T937)),'07_performance_master'!$A$5:$B$14,2,FALSE),"Check")</f>
        <v>2</v>
      </c>
      <c r="V934">
        <f>IFERROR(IF(VALUE('01_raw_data'!U937)&gt;0,VALUE('01_raw_data'!U937),"Check"),"Check")</f>
        <v>27</v>
      </c>
      <c r="W934">
        <f>IFERROR(IF(VALUE('01_raw_data'!V937)&gt;=0, VALUE('01_raw_data'!V937), "Check"), "Check")</f>
        <v>8</v>
      </c>
      <c r="X934">
        <f>IFERROR(IF(VALUE('01_raw_data'!W937)&gt;=0, VALUE('01_raw_data'!W937),"Check"), "Check")</f>
        <v>20</v>
      </c>
      <c r="Y934">
        <f>IFERROR(IF(AND(VALUE('01_raw_data'!X937)&gt;=0, VALUE('01_raw_data'!X937)&lt;=100), VALUE('01_raw_data'!X937), "Check"), "Check")</f>
        <v>68</v>
      </c>
      <c r="Z934" t="str">
        <f>IFERROR(IF(OR(UPPER(TRIM('01_raw_data'!Y937))="YES", UPPER(TRIM('01_raw_data'!Y937))="PROMOTED"),"Promoted", IF(OR(UPPER(TRIM('01_raw_data'!Y937))="NO",UPPER(TRIM('01_raw_data'!Y937))="NOT PROMOTED"), "Not Promoted", "Check")),"Check")</f>
        <v>Not Promoted</v>
      </c>
      <c r="AA934" t="str">
        <f>IFERROR(PROPER(TRIM('01_raw_data'!Z937)), "")</f>
        <v>Diploma</v>
      </c>
      <c r="AB934" t="str">
        <f>IFERROR(PROPER(TRIM('01_raw_data'!AA937)),"")</f>
        <v>Company Careers Page</v>
      </c>
      <c r="AC934" t="str">
        <f>IFERROR(IF(UPPER(TRIM('01_raw_data'!AB937))="HYBRID","Hybrid",IF(OR(UPPER(TRIM('01_raw_data'!AB937))="REMOTE",UPPER(TRIM('01_raw_data'!AB937))="WFH",UPPER(TRIM('01_raw_data'!AB937))="WORK FROM HOME"),"Remote",IF(OR(UPPER(TRIM('01_raw_data'!AB937))="ONSITE",UPPER(TRIM('01_raw_data'!AB937))="ON-SITE",UPPER(TRIM('01_raw_data'!AB937))="OFFICE"),"Office"))),"Check")</f>
        <v>Hybrid</v>
      </c>
      <c r="AD934" t="str">
        <f>IFERROR(VLOOKUP(UPPER(TRIM('01_raw_data'!AC937)),'09_cost_center'!$A$5:$E$19,1,FALSE), "Check")</f>
        <v>EU-CC201</v>
      </c>
      <c r="AE934" t="str">
        <f>IFERROR(IF(OR(UPPER(TRIM('01_raw_data'!AD937))="CONTRACT", UPPER(TRIM('01_raw_data'!AD937))="CONTRACTOR"), "Contract", IF(OR(PROPER(TRIM('01_raw_data'!AD937))="FTE", UPPER(TRIM('01_raw_data'!AD937))="FULL TIME", UPPER(TRIM('01_raw_data'!AD937))="FULL-TIME"), "Full Time", IF(OR(UPPER(TRIM('01_raw_data'!AD937))="INTERN", UPPER(TRIM('01_raw_data'!AD937))="INTERNSHIP"), "Intern", IF(OR(UPPER(TRIM('01_raw_data'!AD937))="PART TIME", UPPER(TRIM('01_raw_data'!AD937))="PART-TIME"), "Part Time")))), "Check")</f>
        <v>Full Time</v>
      </c>
      <c r="AF934">
        <f>IFERROR(IF(AND(VALUE('01_raw_data'!AE937)&gt;=0,VALUE('01_raw_data'!AE937)&lt;=100), VALUE('01_raw_data'!AE937), "Check"), "Check")</f>
        <v>48.5</v>
      </c>
    </row>
    <row r="935" spans="1:32" x14ac:dyDescent="0.2">
      <c r="A935" t="str">
        <f>"E"&amp;TEXT(VALUE(SUBSTITUTE(UPPER(TRIM('01_raw_data'!A938)),"E","")),"0000")</f>
        <v>E0934</v>
      </c>
      <c r="B935" t="str">
        <f>IF('01_raw_data'!B938="", "", PROPER(TRIM('01_raw_data'!B938)))</f>
        <v>Marco Fischer</v>
      </c>
      <c r="C935" t="str">
        <f>_xlfn.XLOOKUP(PROPER(TRIM('01_raw_data'!C938)),'03_lookups'!$A$4:$A$9,'03_lookups'!$B$4:$B$9,"Needs Review")</f>
        <v>Female</v>
      </c>
      <c r="D935">
        <f>VALUE('01_raw_data'!D938)</f>
        <v>30</v>
      </c>
      <c r="E935" s="17">
        <f>IF(OR('01_raw_data'!E938="", LOWER(TRIM('01_raw_data'!E938))="not available"), "Missing", '01_raw_data'!E938)</f>
        <v>35072</v>
      </c>
      <c r="F935" t="str">
        <f t="shared" si="14"/>
        <v>Valid</v>
      </c>
      <c r="G935" t="str">
        <f>_xlfn.XLOOKUP(UPPER(TRIM('01_raw_data'!F938)),'04_departments'!A938:A993,'04_departments'!C938:C993,"Needs Review")</f>
        <v>Needs Review</v>
      </c>
      <c r="H935" t="str">
        <f>_xlfn.XLOOKUP('01_clean_data'!G935, '04_departments'!$C$5:$C$60,'04_departments'!$D$5:$D$60,"Needs Review")</f>
        <v>Needs Review</v>
      </c>
      <c r="I935" t="str">
        <f>PROPER(TRIM('01_raw_data'!H938))</f>
        <v>Customer Success Manager</v>
      </c>
      <c r="J935" t="str">
        <f>IFERROR(UPPER('01_raw_data'!I938), "")</f>
        <v>L1</v>
      </c>
      <c r="K935" t="str">
        <f>IFERROR(UPPER('01_raw_data'!J938), "")</f>
        <v>M047</v>
      </c>
      <c r="L935" t="str">
        <f>IFERROR(VLOOKUP(K935,'05_manager_mapping'!$A$5:$B$64,2), "Missing")</f>
        <v>Alice Andersson</v>
      </c>
      <c r="M935" t="str">
        <f>IFERROR(_xlfn.XLOOKUP('01_raw_data'!L938,'06_location_master'!$B$5:$B$60,'06_location_master'!$C$5:$C$60), "Missing Location")</f>
        <v>Lyon</v>
      </c>
      <c r="N935" t="str">
        <f>IFERROR(_xlfn.XLOOKUP(M935,'06_location_master'!$C$5:$C$60,'06_location_master'!$D$5:$D$60), "Missing Country")</f>
        <v>France</v>
      </c>
      <c r="O935" t="str">
        <f>IFERROR(_xlfn.XLOOKUP(M935,'06_location_master'!$C$5:$C$60,'06_location_master'!$E$5:$E$60), "Missing State")</f>
        <v>Auvergne-Rhone-Alpes</v>
      </c>
      <c r="P935" s="17">
        <f>IFERROR(--'01_raw_data'!O938,"Missing Date")</f>
        <v>45120</v>
      </c>
      <c r="Q935" s="17" t="str">
        <f>IF(TRIM('01_raw_data'!P938)="","", IFERROR('01_raw_data'!P938, "check"))</f>
        <v>2024/04/29</v>
      </c>
      <c r="R935" t="str">
        <f>IFERROR(IF(OR(UPPER(TRIM('01_raw_data'!Q938))="A",UPPER(TRIM('01_raw_data'!Q938)="ACTVE"),UPPER(TRIM('01_raw_data'!Q938))="ACTIVE"), "Active", IF(OR(UPPER(TRIM('01_raw_data'!Q938)="INACTIVE"),UPPER(TRIM('01_raw_data'!Q938))="INACTVE"),"Inactive",IF(OR(UPPER(TRIM('01_raw_data'!Q938))="EXITED"), "Exited", IF(OR(UPPER(TRIM('01_raw_data'!Q938))="TERMINATED"), "Terminated", IF(OR(UPPER(TRIM('01_raw_data'!Q938))="LEFT"),"Left",IF(OR(UPPER(TRIM('01_raw_data'!Q938))="RESIGNED"),"Resigned")))))),"Check")</f>
        <v>Exited</v>
      </c>
      <c r="S935" s="19">
        <f>IFERROR(IF(VALUE('01_raw_data'!R938)&gt;0,VALUE('01_raw_data'!R938),"Check"),"Check")</f>
        <v>37000</v>
      </c>
      <c r="T935" s="19">
        <f>IFERROR(IF(VALUE('01_raw_data'!S938)&gt;0, VALUE('01_raw_data'!S938), "Check"), "Check")</f>
        <v>5200</v>
      </c>
      <c r="U935">
        <f>IFERROR(VLOOKUP(UPPER(TRIM('01_raw_data'!T938)),'07_performance_master'!$A$5:$B$14,2,FALSE),"Check")</f>
        <v>5</v>
      </c>
      <c r="V935">
        <f>IFERROR(IF(VALUE('01_raw_data'!U938)&gt;0,VALUE('01_raw_data'!U938),"Check"),"Check")</f>
        <v>20</v>
      </c>
      <c r="W935">
        <f>IFERROR(IF(VALUE('01_raw_data'!V938)&gt;=0, VALUE('01_raw_data'!V938), "Check"), "Check")</f>
        <v>17</v>
      </c>
      <c r="X935">
        <f>IFERROR(IF(VALUE('01_raw_data'!W938)&gt;=0, VALUE('01_raw_data'!W938),"Check"), "Check")</f>
        <v>25</v>
      </c>
      <c r="Y935">
        <f>IFERROR(IF(AND(VALUE('01_raw_data'!X938)&gt;=0, VALUE('01_raw_data'!X938)&lt;=100), VALUE('01_raw_data'!X938), "Check"), "Check")</f>
        <v>61</v>
      </c>
      <c r="Z935" t="str">
        <f>IFERROR(IF(OR(UPPER(TRIM('01_raw_data'!Y938))="YES", UPPER(TRIM('01_raw_data'!Y938))="PROMOTED"),"Promoted", IF(OR(UPPER(TRIM('01_raw_data'!Y938))="NO",UPPER(TRIM('01_raw_data'!Y938))="NOT PROMOTED"), "Not Promoted", "Check")),"Check")</f>
        <v>Not Promoted</v>
      </c>
      <c r="AA935" t="str">
        <f>IFERROR(PROPER(TRIM('01_raw_data'!Z938)), "")</f>
        <v>Diploma</v>
      </c>
      <c r="AB935" t="str">
        <f>IFERROR(PROPER(TRIM('01_raw_data'!AA938)),"")</f>
        <v>University Hiring</v>
      </c>
      <c r="AC935" t="str">
        <f>IFERROR(IF(UPPER(TRIM('01_raw_data'!AB938))="HYBRID","Hybrid",IF(OR(UPPER(TRIM('01_raw_data'!AB938))="REMOTE",UPPER(TRIM('01_raw_data'!AB938))="WFH",UPPER(TRIM('01_raw_data'!AB938))="WORK FROM HOME"),"Remote",IF(OR(UPPER(TRIM('01_raw_data'!AB938))="ONSITE",UPPER(TRIM('01_raw_data'!AB938))="ON-SITE",UPPER(TRIM('01_raw_data'!AB938))="OFFICE"),"Office"))),"Check")</f>
        <v>Hybrid</v>
      </c>
      <c r="AD935" t="str">
        <f>IFERROR(VLOOKUP(UPPER(TRIM('01_raw_data'!AC938)),'09_cost_center'!$A$5:$E$19,1,FALSE), "Check")</f>
        <v>EU-CC202</v>
      </c>
      <c r="AE935" t="str">
        <f>IFERROR(IF(OR(UPPER(TRIM('01_raw_data'!AD938))="CONTRACT", UPPER(TRIM('01_raw_data'!AD938))="CONTRACTOR"), "Contract", IF(OR(PROPER(TRIM('01_raw_data'!AD938))="FTE", UPPER(TRIM('01_raw_data'!AD938))="FULL TIME", UPPER(TRIM('01_raw_data'!AD938))="FULL-TIME"), "Full Time", IF(OR(UPPER(TRIM('01_raw_data'!AD938))="INTERN", UPPER(TRIM('01_raw_data'!AD938))="INTERNSHIP"), "Intern", IF(OR(UPPER(TRIM('01_raw_data'!AD938))="PART TIME", UPPER(TRIM('01_raw_data'!AD938))="PART-TIME"), "Part Time")))), "Check")</f>
        <v>Full Time</v>
      </c>
      <c r="AF935">
        <f>IFERROR(IF(AND(VALUE('01_raw_data'!AE938)&gt;=0,VALUE('01_raw_data'!AE938)&lt;=100), VALUE('01_raw_data'!AE938), "Check"), "Check")</f>
        <v>71.3</v>
      </c>
    </row>
    <row r="936" spans="1:32" x14ac:dyDescent="0.2">
      <c r="A936" t="str">
        <f>"E"&amp;TEXT(VALUE(SUBSTITUTE(UPPER(TRIM('01_raw_data'!A939)),"E","")),"0000")</f>
        <v>E0935</v>
      </c>
      <c r="B936" t="str">
        <f>IF('01_raw_data'!B939="", "", PROPER(TRIM('01_raw_data'!B939)))</f>
        <v>Ben Bianchi</v>
      </c>
      <c r="C936" t="str">
        <f>_xlfn.XLOOKUP(PROPER(TRIM('01_raw_data'!C939)),'03_lookups'!$A$4:$A$9,'03_lookups'!$B$4:$B$9,"Needs Review")</f>
        <v>Female</v>
      </c>
      <c r="D936">
        <f>VALUE('01_raw_data'!D939)</f>
        <v>28</v>
      </c>
      <c r="E936" s="17">
        <f>IF(OR('01_raw_data'!E939="", LOWER(TRIM('01_raw_data'!E939))="not available"), "Missing", '01_raw_data'!E939)</f>
        <v>35799</v>
      </c>
      <c r="F936" t="str">
        <f t="shared" si="14"/>
        <v>Valid</v>
      </c>
      <c r="G936" t="str">
        <f>_xlfn.XLOOKUP(UPPER(TRIM('01_raw_data'!F939)),'04_departments'!A939:A994,'04_departments'!C939:C994,"Needs Review")</f>
        <v>Needs Review</v>
      </c>
      <c r="H936" t="str">
        <f>_xlfn.XLOOKUP('01_clean_data'!G936, '04_departments'!$C$5:$C$60,'04_departments'!$D$5:$D$60,"Needs Review")</f>
        <v>Needs Review</v>
      </c>
      <c r="I936" t="str">
        <f>PROPER(TRIM('01_raw_data'!H939))</f>
        <v>Sales Development Representative</v>
      </c>
      <c r="J936" t="str">
        <f>IFERROR(UPPER('01_raw_data'!I939), "")</f>
        <v>L2</v>
      </c>
      <c r="K936" t="str">
        <f>IFERROR(UPPER('01_raw_data'!J939), "")</f>
        <v>M004</v>
      </c>
      <c r="L936" t="str">
        <f>IFERROR(VLOOKUP(K936,'05_manager_mapping'!$A$5:$B$64,2), "Missing")</f>
        <v>Giovanni Leroy</v>
      </c>
      <c r="M936" t="str">
        <f>IFERROR(_xlfn.XLOOKUP('01_raw_data'!L939,'06_location_master'!$B$5:$B$60,'06_location_master'!$C$5:$C$60), "Missing Location")</f>
        <v>Paris</v>
      </c>
      <c r="N936" t="str">
        <f>IFERROR(_xlfn.XLOOKUP(M936,'06_location_master'!$C$5:$C$60,'06_location_master'!$D$5:$D$60), "Missing Country")</f>
        <v>France</v>
      </c>
      <c r="O936" t="str">
        <f>IFERROR(_xlfn.XLOOKUP(M936,'06_location_master'!$C$5:$C$60,'06_location_master'!$E$5:$E$60), "Missing State")</f>
        <v>Ile-de-France</v>
      </c>
      <c r="P936" s="17">
        <f>IFERROR(--'01_raw_data'!O939,"Missing Date")</f>
        <v>43223</v>
      </c>
      <c r="Q936" s="17" t="str">
        <f>IF(TRIM('01_raw_data'!P939)="","", IFERROR('01_raw_data'!P939, "check"))</f>
        <v/>
      </c>
      <c r="R936" t="str">
        <f>IFERROR(IF(OR(UPPER(TRIM('01_raw_data'!Q939))="A",UPPER(TRIM('01_raw_data'!Q939)="ACTVE"),UPPER(TRIM('01_raw_data'!Q939))="ACTIVE"), "Active", IF(OR(UPPER(TRIM('01_raw_data'!Q939)="INACTIVE"),UPPER(TRIM('01_raw_data'!Q939))="INACTVE"),"Inactive",IF(OR(UPPER(TRIM('01_raw_data'!Q939))="EXITED"), "Exited", IF(OR(UPPER(TRIM('01_raw_data'!Q939))="TERMINATED"), "Terminated", IF(OR(UPPER(TRIM('01_raw_data'!Q939))="LEFT"),"Left",IF(OR(UPPER(TRIM('01_raw_data'!Q939))="RESIGNED"),"Resigned")))))),"Check")</f>
        <v>Active</v>
      </c>
      <c r="S936" s="19">
        <f>IFERROR(IF(VALUE('01_raw_data'!R939)&gt;0,VALUE('01_raw_data'!R939),"Check"),"Check")</f>
        <v>62000</v>
      </c>
      <c r="T936" s="19">
        <f>IFERROR(IF(VALUE('01_raw_data'!S939)&gt;0, VALUE('01_raw_data'!S939), "Check"), "Check")</f>
        <v>3100</v>
      </c>
      <c r="U936">
        <f>IFERROR(VLOOKUP(UPPER(TRIM('01_raw_data'!T939)),'07_performance_master'!$A$5:$B$14,2,FALSE),"Check")</f>
        <v>3</v>
      </c>
      <c r="V936">
        <f>IFERROR(IF(VALUE('01_raw_data'!U939)&gt;0,VALUE('01_raw_data'!U939),"Check"),"Check")</f>
        <v>20</v>
      </c>
      <c r="W936">
        <f>IFERROR(IF(VALUE('01_raw_data'!V939)&gt;=0, VALUE('01_raw_data'!V939), "Check"), "Check")</f>
        <v>14</v>
      </c>
      <c r="X936">
        <f>IFERROR(IF(VALUE('01_raw_data'!W939)&gt;=0, VALUE('01_raw_data'!W939),"Check"), "Check")</f>
        <v>7</v>
      </c>
      <c r="Y936">
        <f>IFERROR(IF(AND(VALUE('01_raw_data'!X939)&gt;=0, VALUE('01_raw_data'!X939)&lt;=100), VALUE('01_raw_data'!X939), "Check"), "Check")</f>
        <v>71</v>
      </c>
      <c r="Z936" t="str">
        <f>IFERROR(IF(OR(UPPER(TRIM('01_raw_data'!Y939))="YES", UPPER(TRIM('01_raw_data'!Y939))="PROMOTED"),"Promoted", IF(OR(UPPER(TRIM('01_raw_data'!Y939))="NO",UPPER(TRIM('01_raw_data'!Y939))="NOT PROMOTED"), "Not Promoted", "Check")),"Check")</f>
        <v>Not Promoted</v>
      </c>
      <c r="AA936" t="str">
        <f>IFERROR(PROPER(TRIM('01_raw_data'!Z939)), "")</f>
        <v>Master'S</v>
      </c>
      <c r="AB936" t="str">
        <f>IFERROR(PROPER(TRIM('01_raw_data'!AA939)),"")</f>
        <v>University Hiring</v>
      </c>
      <c r="AC936" t="str">
        <f>IFERROR(IF(UPPER(TRIM('01_raw_data'!AB939))="HYBRID","Hybrid",IF(OR(UPPER(TRIM('01_raw_data'!AB939))="REMOTE",UPPER(TRIM('01_raw_data'!AB939))="WFH",UPPER(TRIM('01_raw_data'!AB939))="WORK FROM HOME"),"Remote",IF(OR(UPPER(TRIM('01_raw_data'!AB939))="ONSITE",UPPER(TRIM('01_raw_data'!AB939))="ON-SITE",UPPER(TRIM('01_raw_data'!AB939))="OFFICE"),"Office"))),"Check")</f>
        <v>Office</v>
      </c>
      <c r="AD936" t="str">
        <f>IFERROR(VLOOKUP(UPPER(TRIM('01_raw_data'!AC939)),'09_cost_center'!$A$5:$E$19,1,FALSE), "Check")</f>
        <v>EU-CC201</v>
      </c>
      <c r="AE936" t="str">
        <f>IFERROR(IF(OR(UPPER(TRIM('01_raw_data'!AD939))="CONTRACT", UPPER(TRIM('01_raw_data'!AD939))="CONTRACTOR"), "Contract", IF(OR(PROPER(TRIM('01_raw_data'!AD939))="FTE", UPPER(TRIM('01_raw_data'!AD939))="FULL TIME", UPPER(TRIM('01_raw_data'!AD939))="FULL-TIME"), "Full Time", IF(OR(UPPER(TRIM('01_raw_data'!AD939))="INTERN", UPPER(TRIM('01_raw_data'!AD939))="INTERNSHIP"), "Intern", IF(OR(UPPER(TRIM('01_raw_data'!AD939))="PART TIME", UPPER(TRIM('01_raw_data'!AD939))="PART-TIME"), "Part Time")))), "Check")</f>
        <v>Full Time</v>
      </c>
      <c r="AF936">
        <f>IFERROR(IF(AND(VALUE('01_raw_data'!AE939)&gt;=0,VALUE('01_raw_data'!AE939)&lt;=100), VALUE('01_raw_data'!AE939), "Check"), "Check")</f>
        <v>63.3</v>
      </c>
    </row>
    <row r="937" spans="1:32" x14ac:dyDescent="0.2">
      <c r="A937" t="str">
        <f>"E"&amp;TEXT(VALUE(SUBSTITUTE(UPPER(TRIM('01_raw_data'!A940)),"E","")),"0000")</f>
        <v>E0936</v>
      </c>
      <c r="B937" t="str">
        <f>IF('01_raw_data'!B940="", "", PROPER(TRIM('01_raw_data'!B940)))</f>
        <v>Martina Eriksson</v>
      </c>
      <c r="C937" t="str">
        <f>_xlfn.XLOOKUP(PROPER(TRIM('01_raw_data'!C940)),'03_lookups'!$A$4:$A$9,'03_lookups'!$B$4:$B$9,"Needs Review")</f>
        <v>Male</v>
      </c>
      <c r="D937">
        <f>VALUE('01_raw_data'!D940)</f>
        <v>51</v>
      </c>
      <c r="E937" s="17">
        <f>IF(OR('01_raw_data'!E940="", LOWER(TRIM('01_raw_data'!E940))="not available"), "Missing", '01_raw_data'!E940)</f>
        <v>27496</v>
      </c>
      <c r="F937" t="str">
        <f t="shared" si="14"/>
        <v>Valid</v>
      </c>
      <c r="G937" t="str">
        <f>_xlfn.XLOOKUP(UPPER(TRIM('01_raw_data'!F940)),'04_departments'!A940:A995,'04_departments'!C940:C995,"Needs Review")</f>
        <v>Needs Review</v>
      </c>
      <c r="H937" t="str">
        <f>_xlfn.XLOOKUP('01_clean_data'!G937, '04_departments'!$C$5:$C$60,'04_departments'!$D$5:$D$60,"Needs Review")</f>
        <v>Needs Review</v>
      </c>
      <c r="I937" t="str">
        <f>PROPER(TRIM('01_raw_data'!H940))</f>
        <v>Seo Specialist</v>
      </c>
      <c r="J937" t="str">
        <f>IFERROR(UPPER('01_raw_data'!I940), "")</f>
        <v>L4</v>
      </c>
      <c r="K937" t="str">
        <f>IFERROR(UPPER('01_raw_data'!J940), "")</f>
        <v>M006</v>
      </c>
      <c r="L937" t="str">
        <f>IFERROR(VLOOKUP(K937,'05_manager_mapping'!$A$5:$B$64,2), "Missing")</f>
        <v>Aleksander Fischer</v>
      </c>
      <c r="M937" t="str">
        <f>IFERROR(_xlfn.XLOOKUP('01_raw_data'!L940,'06_location_master'!$B$5:$B$60,'06_location_master'!$C$5:$C$60), "Missing Location")</f>
        <v>Lyon</v>
      </c>
      <c r="N937" t="str">
        <f>IFERROR(_xlfn.XLOOKUP(M937,'06_location_master'!$C$5:$C$60,'06_location_master'!$D$5:$D$60), "Missing Country")</f>
        <v>France</v>
      </c>
      <c r="O937" t="str">
        <f>IFERROR(_xlfn.XLOOKUP(M937,'06_location_master'!$C$5:$C$60,'06_location_master'!$E$5:$E$60), "Missing State")</f>
        <v>Auvergne-Rhone-Alpes</v>
      </c>
      <c r="P937" s="17">
        <f>IFERROR(--'01_raw_data'!O940,"Missing Date")</f>
        <v>45440</v>
      </c>
      <c r="Q937" s="17" t="str">
        <f>IF(TRIM('01_raw_data'!P940)="","", IFERROR('01_raw_data'!P940, "check"))</f>
        <v/>
      </c>
      <c r="R937" t="str">
        <f>IFERROR(IF(OR(UPPER(TRIM('01_raw_data'!Q940))="A",UPPER(TRIM('01_raw_data'!Q940)="ACTVE"),UPPER(TRIM('01_raw_data'!Q940))="ACTIVE"), "Active", IF(OR(UPPER(TRIM('01_raw_data'!Q940)="INACTIVE"),UPPER(TRIM('01_raw_data'!Q940))="INACTVE"),"Inactive",IF(OR(UPPER(TRIM('01_raw_data'!Q940))="EXITED"), "Exited", IF(OR(UPPER(TRIM('01_raw_data'!Q940))="TERMINATED"), "Terminated", IF(OR(UPPER(TRIM('01_raw_data'!Q940))="LEFT"),"Left",IF(OR(UPPER(TRIM('01_raw_data'!Q940))="RESIGNED"),"Resigned")))))),"Check")</f>
        <v>Active</v>
      </c>
      <c r="S937" s="19">
        <f>IFERROR(IF(VALUE('01_raw_data'!R940)&gt;0,VALUE('01_raw_data'!R940),"Check"),"Check")</f>
        <v>102000</v>
      </c>
      <c r="T937" s="19">
        <f>IFERROR(IF(VALUE('01_raw_data'!S940)&gt;0, VALUE('01_raw_data'!S940), "Check"), "Check")</f>
        <v>5100</v>
      </c>
      <c r="U937">
        <f>IFERROR(VLOOKUP(UPPER(TRIM('01_raw_data'!T940)),'07_performance_master'!$A$5:$B$14,2,FALSE),"Check")</f>
        <v>3</v>
      </c>
      <c r="V937">
        <f>IFERROR(IF(VALUE('01_raw_data'!U940)&gt;0,VALUE('01_raw_data'!U940),"Check"),"Check")</f>
        <v>19</v>
      </c>
      <c r="W937">
        <f>IFERROR(IF(VALUE('01_raw_data'!V940)&gt;=0, VALUE('01_raw_data'!V940), "Check"), "Check")</f>
        <v>17</v>
      </c>
      <c r="X937">
        <f>IFERROR(IF(VALUE('01_raw_data'!W940)&gt;=0, VALUE('01_raw_data'!W940),"Check"), "Check")</f>
        <v>13</v>
      </c>
      <c r="Y937">
        <f>IFERROR(IF(AND(VALUE('01_raw_data'!X940)&gt;=0, VALUE('01_raw_data'!X940)&lt;=100), VALUE('01_raw_data'!X940), "Check"), "Check")</f>
        <v>88</v>
      </c>
      <c r="Z937" t="str">
        <f>IFERROR(IF(OR(UPPER(TRIM('01_raw_data'!Y940))="YES", UPPER(TRIM('01_raw_data'!Y940))="PROMOTED"),"Promoted", IF(OR(UPPER(TRIM('01_raw_data'!Y940))="NO",UPPER(TRIM('01_raw_data'!Y940))="NOT PROMOTED"), "Not Promoted", "Check")),"Check")</f>
        <v>Not Promoted</v>
      </c>
      <c r="AA937" t="str">
        <f>IFERROR(PROPER(TRIM('01_raw_data'!Z940)), "")</f>
        <v>Master'S</v>
      </c>
      <c r="AB937" t="str">
        <f>IFERROR(PROPER(TRIM('01_raw_data'!AA940)),"")</f>
        <v>European Job Board</v>
      </c>
      <c r="AC937" t="str">
        <f>IFERROR(IF(UPPER(TRIM('01_raw_data'!AB940))="HYBRID","Hybrid",IF(OR(UPPER(TRIM('01_raw_data'!AB940))="REMOTE",UPPER(TRIM('01_raw_data'!AB940))="WFH",UPPER(TRIM('01_raw_data'!AB940))="WORK FROM HOME"),"Remote",IF(OR(UPPER(TRIM('01_raw_data'!AB940))="ONSITE",UPPER(TRIM('01_raw_data'!AB940))="ON-SITE",UPPER(TRIM('01_raw_data'!AB940))="OFFICE"),"Office"))),"Check")</f>
        <v>Hybrid</v>
      </c>
      <c r="AD937" t="str">
        <f>IFERROR(VLOOKUP(UPPER(TRIM('01_raw_data'!AC940)),'09_cost_center'!$A$5:$E$19,1,FALSE), "Check")</f>
        <v>EU-CC203</v>
      </c>
      <c r="AE937" t="str">
        <f>IFERROR(IF(OR(UPPER(TRIM('01_raw_data'!AD940))="CONTRACT", UPPER(TRIM('01_raw_data'!AD940))="CONTRACTOR"), "Contract", IF(OR(PROPER(TRIM('01_raw_data'!AD940))="FTE", UPPER(TRIM('01_raw_data'!AD940))="FULL TIME", UPPER(TRIM('01_raw_data'!AD940))="FULL-TIME"), "Full Time", IF(OR(UPPER(TRIM('01_raw_data'!AD940))="INTERN", UPPER(TRIM('01_raw_data'!AD940))="INTERNSHIP"), "Intern", IF(OR(UPPER(TRIM('01_raw_data'!AD940))="PART TIME", UPPER(TRIM('01_raw_data'!AD940))="PART-TIME"), "Part Time")))), "Check")</f>
        <v>Full Time</v>
      </c>
      <c r="AF937">
        <f>IFERROR(IF(AND(VALUE('01_raw_data'!AE940)&gt;=0,VALUE('01_raw_data'!AE940)&lt;=100), VALUE('01_raw_data'!AE940), "Check"), "Check")</f>
        <v>66</v>
      </c>
    </row>
    <row r="938" spans="1:32" x14ac:dyDescent="0.2">
      <c r="A938" t="str">
        <f>"E"&amp;TEXT(VALUE(SUBSTITUTE(UPPER(TRIM('01_raw_data'!A941)),"E","")),"0000")</f>
        <v>E0937</v>
      </c>
      <c r="B938" t="str">
        <f>IF('01_raw_data'!B941="", "", PROPER(TRIM('01_raw_data'!B941)))</f>
        <v>Francesca Rossi</v>
      </c>
      <c r="C938" t="str">
        <f>_xlfn.XLOOKUP(PROPER(TRIM('01_raw_data'!C941)),'03_lookups'!$A$4:$A$9,'03_lookups'!$B$4:$B$9,"Needs Review")</f>
        <v>Female</v>
      </c>
      <c r="D938">
        <f>VALUE('01_raw_data'!D941)</f>
        <v>22</v>
      </c>
      <c r="E938" s="17">
        <f>IF(OR('01_raw_data'!E941="", LOWER(TRIM('01_raw_data'!E941))="not available"), "Missing", '01_raw_data'!E941)</f>
        <v>37961</v>
      </c>
      <c r="F938" t="str">
        <f t="shared" si="14"/>
        <v>Valid</v>
      </c>
      <c r="G938" t="str">
        <f>_xlfn.XLOOKUP(UPPER(TRIM('01_raw_data'!F941)),'04_departments'!A941:A996,'04_departments'!C941:C996,"Needs Review")</f>
        <v>Needs Review</v>
      </c>
      <c r="H938" t="str">
        <f>_xlfn.XLOOKUP('01_clean_data'!G938, '04_departments'!$C$5:$C$60,'04_departments'!$D$5:$D$60,"Needs Review")</f>
        <v>Needs Review</v>
      </c>
      <c r="I938" t="str">
        <f>PROPER(TRIM('01_raw_data'!H941))</f>
        <v>Talent Acquisition Specialist</v>
      </c>
      <c r="J938" t="str">
        <f>IFERROR(UPPER('01_raw_data'!I941), "")</f>
        <v>L1</v>
      </c>
      <c r="K938" t="str">
        <f>IFERROR(UPPER('01_raw_data'!J941), "")</f>
        <v>M033</v>
      </c>
      <c r="L938" t="str">
        <f>IFERROR(VLOOKUP(K938,'05_manager_mapping'!$A$5:$B$64,2), "Missing")</f>
        <v>Pieter Perez</v>
      </c>
      <c r="M938" t="str">
        <f>IFERROR(_xlfn.XLOOKUP('01_raw_data'!L941,'06_location_master'!$B$5:$B$60,'06_location_master'!$C$5:$C$60), "Missing Location")</f>
        <v>Missing Location</v>
      </c>
      <c r="N938" t="str">
        <f>IFERROR(_xlfn.XLOOKUP(M938,'06_location_master'!$C$5:$C$60,'06_location_master'!$D$5:$D$60), "Missing Country")</f>
        <v>Missing Country</v>
      </c>
      <c r="O938" t="str">
        <f>IFERROR(_xlfn.XLOOKUP(M938,'06_location_master'!$C$5:$C$60,'06_location_master'!$E$5:$E$60), "Missing State")</f>
        <v>Missing State</v>
      </c>
      <c r="P938" s="17">
        <f>IFERROR(--'01_raw_data'!O941,"Missing Date")</f>
        <v>45164</v>
      </c>
      <c r="Q938" s="17" t="str">
        <f>IF(TRIM('01_raw_data'!P941)="","", IFERROR('01_raw_data'!P941, "check"))</f>
        <v/>
      </c>
      <c r="R938" t="str">
        <f>IFERROR(IF(OR(UPPER(TRIM('01_raw_data'!Q941))="A",UPPER(TRIM('01_raw_data'!Q941)="ACTVE"),UPPER(TRIM('01_raw_data'!Q941))="ACTIVE"), "Active", IF(OR(UPPER(TRIM('01_raw_data'!Q941)="INACTIVE"),UPPER(TRIM('01_raw_data'!Q941))="INACTVE"),"Inactive",IF(OR(UPPER(TRIM('01_raw_data'!Q941))="EXITED"), "Exited", IF(OR(UPPER(TRIM('01_raw_data'!Q941))="TERMINATED"), "Terminated", IF(OR(UPPER(TRIM('01_raw_data'!Q941))="LEFT"),"Left",IF(OR(UPPER(TRIM('01_raw_data'!Q941))="RESIGNED"),"Resigned")))))),"Check")</f>
        <v>Active</v>
      </c>
      <c r="S938" s="19">
        <f>IFERROR(IF(VALUE('01_raw_data'!R941)&gt;0,VALUE('01_raw_data'!R941),"Check"),"Check")</f>
        <v>38000</v>
      </c>
      <c r="T938" s="19">
        <f>IFERROR(IF(VALUE('01_raw_data'!S941)&gt;0, VALUE('01_raw_data'!S941), "Check"), "Check")</f>
        <v>1900</v>
      </c>
      <c r="U938">
        <f>IFERROR(VLOOKUP(UPPER(TRIM('01_raw_data'!T941)),'07_performance_master'!$A$5:$B$14,2,FALSE),"Check")</f>
        <v>3</v>
      </c>
      <c r="V938">
        <f>IFERROR(IF(VALUE('01_raw_data'!U941)&gt;0,VALUE('01_raw_data'!U941),"Check"),"Check")</f>
        <v>41</v>
      </c>
      <c r="W938">
        <f>IFERROR(IF(VALUE('01_raw_data'!V941)&gt;=0, VALUE('01_raw_data'!V941), "Check"), "Check")</f>
        <v>15</v>
      </c>
      <c r="X938">
        <f>IFERROR(IF(VALUE('01_raw_data'!W941)&gt;=0, VALUE('01_raw_data'!W941),"Check"), "Check")</f>
        <v>7</v>
      </c>
      <c r="Y938">
        <f>IFERROR(IF(AND(VALUE('01_raw_data'!X941)&gt;=0, VALUE('01_raw_data'!X941)&lt;=100), VALUE('01_raw_data'!X941), "Check"), "Check")</f>
        <v>62</v>
      </c>
      <c r="Z938" t="str">
        <f>IFERROR(IF(OR(UPPER(TRIM('01_raw_data'!Y941))="YES", UPPER(TRIM('01_raw_data'!Y941))="PROMOTED"),"Promoted", IF(OR(UPPER(TRIM('01_raw_data'!Y941))="NO",UPPER(TRIM('01_raw_data'!Y941))="NOT PROMOTED"), "Not Promoted", "Check")),"Check")</f>
        <v>Not Promoted</v>
      </c>
      <c r="AA938" t="str">
        <f>IFERROR(PROPER(TRIM('01_raw_data'!Z941)), "")</f>
        <v>Master'S</v>
      </c>
      <c r="AB938" t="str">
        <f>IFERROR(PROPER(TRIM('01_raw_data'!AA941)),"")</f>
        <v>Company Careers Page</v>
      </c>
      <c r="AC938" t="str">
        <f>IFERROR(IF(UPPER(TRIM('01_raw_data'!AB941))="HYBRID","Hybrid",IF(OR(UPPER(TRIM('01_raw_data'!AB941))="REMOTE",UPPER(TRIM('01_raw_data'!AB941))="WFH",UPPER(TRIM('01_raw_data'!AB941))="WORK FROM HOME"),"Remote",IF(OR(UPPER(TRIM('01_raw_data'!AB941))="ONSITE",UPPER(TRIM('01_raw_data'!AB941))="ON-SITE",UPPER(TRIM('01_raw_data'!AB941))="OFFICE"),"Office"))),"Check")</f>
        <v>Hybrid</v>
      </c>
      <c r="AD938" t="str">
        <f>IFERROR(VLOOKUP(UPPER(TRIM('01_raw_data'!AC941)),'09_cost_center'!$A$5:$E$19,1,FALSE), "Check")</f>
        <v>EU-CC302</v>
      </c>
      <c r="AE938" t="str">
        <f>IFERROR(IF(OR(UPPER(TRIM('01_raw_data'!AD941))="CONTRACT", UPPER(TRIM('01_raw_data'!AD941))="CONTRACTOR"), "Contract", IF(OR(PROPER(TRIM('01_raw_data'!AD941))="FTE", UPPER(TRIM('01_raw_data'!AD941))="FULL TIME", UPPER(TRIM('01_raw_data'!AD941))="FULL-TIME"), "Full Time", IF(OR(UPPER(TRIM('01_raw_data'!AD941))="INTERN", UPPER(TRIM('01_raw_data'!AD941))="INTERNSHIP"), "Intern", IF(OR(UPPER(TRIM('01_raw_data'!AD941))="PART TIME", UPPER(TRIM('01_raw_data'!AD941))="PART-TIME"), "Part Time")))), "Check")</f>
        <v>Full Time</v>
      </c>
      <c r="AF938">
        <f>IFERROR(IF(AND(VALUE('01_raw_data'!AE941)&gt;=0,VALUE('01_raw_data'!AE941)&lt;=100), VALUE('01_raw_data'!AE941), "Check"), "Check")</f>
        <v>65.2</v>
      </c>
    </row>
    <row r="939" spans="1:32" x14ac:dyDescent="0.2">
      <c r="A939" t="str">
        <f>"E"&amp;TEXT(VALUE(SUBSTITUTE(UPPER(TRIM('01_raw_data'!A942)),"E","")),"0000")</f>
        <v>E0938</v>
      </c>
      <c r="B939" t="str">
        <f>IF('01_raw_data'!B942="", "", PROPER(TRIM('01_raw_data'!B942)))</f>
        <v>Marie O'Connor</v>
      </c>
      <c r="C939" t="str">
        <f>_xlfn.XLOOKUP(PROPER(TRIM('01_raw_data'!C942)),'03_lookups'!$A$4:$A$9,'03_lookups'!$B$4:$B$9,"Needs Review")</f>
        <v>Female</v>
      </c>
      <c r="D939">
        <f>VALUE('01_raw_data'!D942)</f>
        <v>52</v>
      </c>
      <c r="E939" s="17">
        <f>IF(OR('01_raw_data'!E942="", LOWER(TRIM('01_raw_data'!E942))="not available"), "Missing", '01_raw_data'!E942)</f>
        <v>27086</v>
      </c>
      <c r="F939" t="str">
        <f t="shared" si="14"/>
        <v>Valid</v>
      </c>
      <c r="G939" t="str">
        <f>_xlfn.XLOOKUP(UPPER(TRIM('01_raw_data'!F942)),'04_departments'!A942:A997,'04_departments'!C942:C997,"Needs Review")</f>
        <v>Needs Review</v>
      </c>
      <c r="H939" t="str">
        <f>_xlfn.XLOOKUP('01_clean_data'!G939, '04_departments'!$C$5:$C$60,'04_departments'!$D$5:$D$60,"Needs Review")</f>
        <v>Needs Review</v>
      </c>
      <c r="I939" t="str">
        <f>PROPER(TRIM('01_raw_data'!H942))</f>
        <v>Workforce Planner</v>
      </c>
      <c r="J939" t="str">
        <f>IFERROR(UPPER('01_raw_data'!I942), "")</f>
        <v>L2</v>
      </c>
      <c r="K939" t="str">
        <f>IFERROR(UPPER('01_raw_data'!J942), "")</f>
        <v>M017</v>
      </c>
      <c r="L939" t="str">
        <f>IFERROR(VLOOKUP(K939,'05_manager_mapping'!$A$5:$B$64,2), "Missing")</f>
        <v>Ines Karlsson</v>
      </c>
      <c r="M939" t="str">
        <f>IFERROR(_xlfn.XLOOKUP('01_raw_data'!L942,'06_location_master'!$B$5:$B$60,'06_location_master'!$C$5:$C$60), "Missing Location")</f>
        <v>Berlin</v>
      </c>
      <c r="N939" t="str">
        <f>IFERROR(_xlfn.XLOOKUP(M939,'06_location_master'!$C$5:$C$60,'06_location_master'!$D$5:$D$60), "Missing Country")</f>
        <v>Germany</v>
      </c>
      <c r="O939" t="str">
        <f>IFERROR(_xlfn.XLOOKUP(M939,'06_location_master'!$C$5:$C$60,'06_location_master'!$E$5:$E$60), "Missing State")</f>
        <v>Berlin</v>
      </c>
      <c r="P939" s="17">
        <f>IFERROR(--'01_raw_data'!O942,"Missing Date")</f>
        <v>43348</v>
      </c>
      <c r="Q939" s="17" t="str">
        <f>IF(TRIM('01_raw_data'!P942)="","", IFERROR('01_raw_data'!P942, "check"))</f>
        <v/>
      </c>
      <c r="R939" t="str">
        <f>IFERROR(IF(OR(UPPER(TRIM('01_raw_data'!Q942))="A",UPPER(TRIM('01_raw_data'!Q942)="ACTVE"),UPPER(TRIM('01_raw_data'!Q942))="ACTIVE"), "Active", IF(OR(UPPER(TRIM('01_raw_data'!Q942)="INACTIVE"),UPPER(TRIM('01_raw_data'!Q942))="INACTVE"),"Inactive",IF(OR(UPPER(TRIM('01_raw_data'!Q942))="EXITED"), "Exited", IF(OR(UPPER(TRIM('01_raw_data'!Q942))="TERMINATED"), "Terminated", IF(OR(UPPER(TRIM('01_raw_data'!Q942))="LEFT"),"Left",IF(OR(UPPER(TRIM('01_raw_data'!Q942))="RESIGNED"),"Resigned")))))),"Check")</f>
        <v>Active</v>
      </c>
      <c r="S939" s="19">
        <f>IFERROR(IF(VALUE('01_raw_data'!R942)&gt;0,VALUE('01_raw_data'!R942),"Check"),"Check")</f>
        <v>63000</v>
      </c>
      <c r="T939" s="19">
        <f>IFERROR(IF(VALUE('01_raw_data'!S942)&gt;0, VALUE('01_raw_data'!S942), "Check"), "Check")</f>
        <v>5700</v>
      </c>
      <c r="U939">
        <f>IFERROR(VLOOKUP(UPPER(TRIM('01_raw_data'!T942)),'07_performance_master'!$A$5:$B$14,2,FALSE),"Check")</f>
        <v>4</v>
      </c>
      <c r="V939">
        <f>IFERROR(IF(VALUE('01_raw_data'!U942)&gt;0,VALUE('01_raw_data'!U942),"Check"),"Check")</f>
        <v>47</v>
      </c>
      <c r="W939">
        <f>IFERROR(IF(VALUE('01_raw_data'!V942)&gt;=0, VALUE('01_raw_data'!V942), "Check"), "Check")</f>
        <v>9</v>
      </c>
      <c r="X939">
        <f>IFERROR(IF(VALUE('01_raw_data'!W942)&gt;=0, VALUE('01_raw_data'!W942),"Check"), "Check")</f>
        <v>0</v>
      </c>
      <c r="Y939">
        <f>IFERROR(IF(AND(VALUE('01_raw_data'!X942)&gt;=0, VALUE('01_raw_data'!X942)&lt;=100), VALUE('01_raw_data'!X942), "Check"), "Check")</f>
        <v>76</v>
      </c>
      <c r="Z939" t="str">
        <f>IFERROR(IF(OR(UPPER(TRIM('01_raw_data'!Y942))="YES", UPPER(TRIM('01_raw_data'!Y942))="PROMOTED"),"Promoted", IF(OR(UPPER(TRIM('01_raw_data'!Y942))="NO",UPPER(TRIM('01_raw_data'!Y942))="NOT PROMOTED"), "Not Promoted", "Check")),"Check")</f>
        <v>Not Promoted</v>
      </c>
      <c r="AA939" t="str">
        <f>IFERROR(PROPER(TRIM('01_raw_data'!Z942)), "")</f>
        <v>Bachelor'S</v>
      </c>
      <c r="AB939" t="str">
        <f>IFERROR(PROPER(TRIM('01_raw_data'!AA942)),"")</f>
        <v>Indeed</v>
      </c>
      <c r="AC939" t="str">
        <f>IFERROR(IF(UPPER(TRIM('01_raw_data'!AB942))="HYBRID","Hybrid",IF(OR(UPPER(TRIM('01_raw_data'!AB942))="REMOTE",UPPER(TRIM('01_raw_data'!AB942))="WFH",UPPER(TRIM('01_raw_data'!AB942))="WORK FROM HOME"),"Remote",IF(OR(UPPER(TRIM('01_raw_data'!AB942))="ONSITE",UPPER(TRIM('01_raw_data'!AB942))="ON-SITE",UPPER(TRIM('01_raw_data'!AB942))="OFFICE"),"Office"))),"Check")</f>
        <v>Hybrid</v>
      </c>
      <c r="AD939" t="str">
        <f>IFERROR(VLOOKUP(UPPER(TRIM('01_raw_data'!AC942)),'09_cost_center'!$A$5:$E$19,1,FALSE), "Check")</f>
        <v>EU-CC401</v>
      </c>
      <c r="AE939" t="str">
        <f>IFERROR(IF(OR(UPPER(TRIM('01_raw_data'!AD942))="CONTRACT", UPPER(TRIM('01_raw_data'!AD942))="CONTRACTOR"), "Contract", IF(OR(PROPER(TRIM('01_raw_data'!AD942))="FTE", UPPER(TRIM('01_raw_data'!AD942))="FULL TIME", UPPER(TRIM('01_raw_data'!AD942))="FULL-TIME"), "Full Time", IF(OR(UPPER(TRIM('01_raw_data'!AD942))="INTERN", UPPER(TRIM('01_raw_data'!AD942))="INTERNSHIP"), "Intern", IF(OR(UPPER(TRIM('01_raw_data'!AD942))="PART TIME", UPPER(TRIM('01_raw_data'!AD942))="PART-TIME"), "Part Time")))), "Check")</f>
        <v>Contract</v>
      </c>
      <c r="AF939">
        <f>IFERROR(IF(AND(VALUE('01_raw_data'!AE942)&gt;=0,VALUE('01_raw_data'!AE942)&lt;=100), VALUE('01_raw_data'!AE942), "Check"), "Check")</f>
        <v>82.6</v>
      </c>
    </row>
    <row r="940" spans="1:32" x14ac:dyDescent="0.2">
      <c r="A940" t="str">
        <f>"E"&amp;TEXT(VALUE(SUBSTITUTE(UPPER(TRIM('01_raw_data'!A943)),"E","")),"0000")</f>
        <v>E0939</v>
      </c>
      <c r="B940" t="str">
        <f>IF('01_raw_data'!B943="", "", PROPER(TRIM('01_raw_data'!B943)))</f>
        <v>Molly Silva</v>
      </c>
      <c r="C940" t="str">
        <f>_xlfn.XLOOKUP(PROPER(TRIM('01_raw_data'!C943)),'03_lookups'!$A$4:$A$9,'03_lookups'!$B$4:$B$9,"Needs Review")</f>
        <v>Male</v>
      </c>
      <c r="D940">
        <f>VALUE('01_raw_data'!D943)</f>
        <v>56</v>
      </c>
      <c r="E940" s="17" t="str">
        <f>IF(OR('01_raw_data'!E943="", LOWER(TRIM('01_raw_data'!E943))="not available"), "Missing", '01_raw_data'!E943)</f>
        <v>23/12/1969</v>
      </c>
      <c r="F940" t="str">
        <f t="shared" si="14"/>
        <v>Needs Review</v>
      </c>
      <c r="G940" t="str">
        <f>_xlfn.XLOOKUP(UPPER(TRIM('01_raw_data'!F943)),'04_departments'!A943:A998,'04_departments'!C943:C998,"Needs Review")</f>
        <v>Needs Review</v>
      </c>
      <c r="H940" t="str">
        <f>_xlfn.XLOOKUP('01_clean_data'!G940, '04_departments'!$C$5:$C$60,'04_departments'!$D$5:$D$60,"Needs Review")</f>
        <v>Needs Review</v>
      </c>
      <c r="I940" t="str">
        <f>PROPER(TRIM('01_raw_data'!H943))</f>
        <v>Finance Manager</v>
      </c>
      <c r="J940" t="str">
        <f>IFERROR(UPPER('01_raw_data'!I943), "")</f>
        <v>L1</v>
      </c>
      <c r="K940" t="str">
        <f>IFERROR(UPPER('01_raw_data'!J943), "")</f>
        <v>M036</v>
      </c>
      <c r="L940" t="str">
        <f>IFERROR(VLOOKUP(K940,'05_manager_mapping'!$A$5:$B$64,2), "Missing")</f>
        <v>Beatrice Meyer</v>
      </c>
      <c r="M940" t="str">
        <f>IFERROR(_xlfn.XLOOKUP('01_raw_data'!L943,'06_location_master'!$B$5:$B$60,'06_location_master'!$C$5:$C$60), "Missing Location")</f>
        <v>Missing Location</v>
      </c>
      <c r="N940" t="str">
        <f>IFERROR(_xlfn.XLOOKUP(M940,'06_location_master'!$C$5:$C$60,'06_location_master'!$D$5:$D$60), "Missing Country")</f>
        <v>Missing Country</v>
      </c>
      <c r="O940" t="str">
        <f>IFERROR(_xlfn.XLOOKUP(M940,'06_location_master'!$C$5:$C$60,'06_location_master'!$E$5:$E$60), "Missing State")</f>
        <v>Missing State</v>
      </c>
      <c r="P940" s="17">
        <f>IFERROR(--'01_raw_data'!O943,"Missing Date")</f>
        <v>43070</v>
      </c>
      <c r="Q940" s="17">
        <f>IF(TRIM('01_raw_data'!P943)="","", IFERROR('01_raw_data'!P943, "check"))</f>
        <v>45686</v>
      </c>
      <c r="R940" t="str">
        <f>IFERROR(IF(OR(UPPER(TRIM('01_raw_data'!Q943))="A",UPPER(TRIM('01_raw_data'!Q943)="ACTVE"),UPPER(TRIM('01_raw_data'!Q943))="ACTIVE"), "Active", IF(OR(UPPER(TRIM('01_raw_data'!Q943)="INACTIVE"),UPPER(TRIM('01_raw_data'!Q943))="INACTVE"),"Inactive",IF(OR(UPPER(TRIM('01_raw_data'!Q943))="EXITED"), "Exited", IF(OR(UPPER(TRIM('01_raw_data'!Q943))="TERMINATED"), "Terminated", IF(OR(UPPER(TRIM('01_raw_data'!Q943))="LEFT"),"Left",IF(OR(UPPER(TRIM('01_raw_data'!Q943))="RESIGNED"),"Resigned")))))),"Check")</f>
        <v>Exited</v>
      </c>
      <c r="S940" s="19">
        <f>IFERROR(IF(VALUE('01_raw_data'!R943)&gt;0,VALUE('01_raw_data'!R943),"Check"),"Check")</f>
        <v>40000</v>
      </c>
      <c r="T940" s="19">
        <f>IFERROR(IF(VALUE('01_raw_data'!S943)&gt;0, VALUE('01_raw_data'!S943), "Check"), "Check")</f>
        <v>800</v>
      </c>
      <c r="U940">
        <f>IFERROR(VLOOKUP(UPPER(TRIM('01_raw_data'!T943)),'07_performance_master'!$A$5:$B$14,2,FALSE),"Check")</f>
        <v>2</v>
      </c>
      <c r="V940">
        <f>IFERROR(IF(VALUE('01_raw_data'!U943)&gt;0,VALUE('01_raw_data'!U943),"Check"),"Check")</f>
        <v>43</v>
      </c>
      <c r="W940">
        <f>IFERROR(IF(VALUE('01_raw_data'!V943)&gt;=0, VALUE('01_raw_data'!V943), "Check"), "Check")</f>
        <v>28</v>
      </c>
      <c r="X940">
        <f>IFERROR(IF(VALUE('01_raw_data'!W943)&gt;=0, VALUE('01_raw_data'!W943),"Check"), "Check")</f>
        <v>8</v>
      </c>
      <c r="Y940">
        <f>IFERROR(IF(AND(VALUE('01_raw_data'!X943)&gt;=0, VALUE('01_raw_data'!X943)&lt;=100), VALUE('01_raw_data'!X943), "Check"), "Check")</f>
        <v>50</v>
      </c>
      <c r="Z940" t="str">
        <f>IFERROR(IF(OR(UPPER(TRIM('01_raw_data'!Y943))="YES", UPPER(TRIM('01_raw_data'!Y943))="PROMOTED"),"Promoted", IF(OR(UPPER(TRIM('01_raw_data'!Y943))="NO",UPPER(TRIM('01_raw_data'!Y943))="NOT PROMOTED"), "Not Promoted", "Check")),"Check")</f>
        <v>Not Promoted</v>
      </c>
      <c r="AA940" t="str">
        <f>IFERROR(PROPER(TRIM('01_raw_data'!Z943)), "")</f>
        <v>Master'S</v>
      </c>
      <c r="AB940" t="str">
        <f>IFERROR(PROPER(TRIM('01_raw_data'!AA943)),"")</f>
        <v>Indeed</v>
      </c>
      <c r="AC940" t="str">
        <f>IFERROR(IF(UPPER(TRIM('01_raw_data'!AB943))="HYBRID","Hybrid",IF(OR(UPPER(TRIM('01_raw_data'!AB943))="REMOTE",UPPER(TRIM('01_raw_data'!AB943))="WFH",UPPER(TRIM('01_raw_data'!AB943))="WORK FROM HOME"),"Remote",IF(OR(UPPER(TRIM('01_raw_data'!AB943))="ONSITE",UPPER(TRIM('01_raw_data'!AB943))="ON-SITE",UPPER(TRIM('01_raw_data'!AB943))="OFFICE"),"Office"))),"Check")</f>
        <v>Remote</v>
      </c>
      <c r="AD940" t="str">
        <f>IFERROR(VLOOKUP(UPPER(TRIM('01_raw_data'!AC943)),'09_cost_center'!$A$5:$E$19,1,FALSE), "Check")</f>
        <v>EU-CC301</v>
      </c>
      <c r="AE940" t="str">
        <f>IFERROR(IF(OR(UPPER(TRIM('01_raw_data'!AD943))="CONTRACT", UPPER(TRIM('01_raw_data'!AD943))="CONTRACTOR"), "Contract", IF(OR(PROPER(TRIM('01_raw_data'!AD943))="FTE", UPPER(TRIM('01_raw_data'!AD943))="FULL TIME", UPPER(TRIM('01_raw_data'!AD943))="FULL-TIME"), "Full Time", IF(OR(UPPER(TRIM('01_raw_data'!AD943))="INTERN", UPPER(TRIM('01_raw_data'!AD943))="INTERNSHIP"), "Intern", IF(OR(UPPER(TRIM('01_raw_data'!AD943))="PART TIME", UPPER(TRIM('01_raw_data'!AD943))="PART-TIME"), "Part Time")))), "Check")</f>
        <v>Full Time</v>
      </c>
      <c r="AF940">
        <f>IFERROR(IF(AND(VALUE('01_raw_data'!AE943)&gt;=0,VALUE('01_raw_data'!AE943)&lt;=100), VALUE('01_raw_data'!AE943), "Check"), "Check")</f>
        <v>51.5</v>
      </c>
    </row>
    <row r="941" spans="1:32" x14ac:dyDescent="0.2">
      <c r="A941" t="str">
        <f>"E"&amp;TEXT(VALUE(SUBSTITUTE(UPPER(TRIM('01_raw_data'!A944)),"E","")),"0000")</f>
        <v>E0940</v>
      </c>
      <c r="B941" t="str">
        <f>IF('01_raw_data'!B944="", "", PROPER(TRIM('01_raw_data'!B944)))</f>
        <v>Diego Wisniewski</v>
      </c>
      <c r="C941" t="str">
        <f>_xlfn.XLOOKUP(PROPER(TRIM('01_raw_data'!C944)),'03_lookups'!$A$4:$A$9,'03_lookups'!$B$4:$B$9,"Needs Review")</f>
        <v>Female</v>
      </c>
      <c r="D941">
        <f>VALUE('01_raw_data'!D944)</f>
        <v>27</v>
      </c>
      <c r="E941" s="17" t="str">
        <f>IF(OR('01_raw_data'!E944="", LOWER(TRIM('01_raw_data'!E944))="not available"), "Missing", '01_raw_data'!E944)</f>
        <v>12-28-1998</v>
      </c>
      <c r="F941" t="str">
        <f t="shared" si="14"/>
        <v>Needs Review</v>
      </c>
      <c r="G941" t="str">
        <f>_xlfn.XLOOKUP(UPPER(TRIM('01_raw_data'!F944)),'04_departments'!A944:A999,'04_departments'!C944:C999,"Needs Review")</f>
        <v>Needs Review</v>
      </c>
      <c r="H941" t="str">
        <f>_xlfn.XLOOKUP('01_clean_data'!G941, '04_departments'!$C$5:$C$60,'04_departments'!$D$5:$D$60,"Needs Review")</f>
        <v>Needs Review</v>
      </c>
      <c r="I941" t="str">
        <f>PROPER(TRIM('01_raw_data'!H944))</f>
        <v>Operations Manager</v>
      </c>
      <c r="J941" t="str">
        <f>IFERROR(UPPER('01_raw_data'!I944), "")</f>
        <v>L4</v>
      </c>
      <c r="K941" t="str">
        <f>IFERROR(UPPER('01_raw_data'!J944), "")</f>
        <v>M017</v>
      </c>
      <c r="L941" t="str">
        <f>IFERROR(VLOOKUP(K941,'05_manager_mapping'!$A$5:$B$64,2), "Missing")</f>
        <v>Ines Karlsson</v>
      </c>
      <c r="M941" t="str">
        <f>IFERROR(_xlfn.XLOOKUP('01_raw_data'!L944,'06_location_master'!$B$5:$B$60,'06_location_master'!$C$5:$C$60), "Missing Location")</f>
        <v>Missing Location</v>
      </c>
      <c r="N941" t="str">
        <f>IFERROR(_xlfn.XLOOKUP(M941,'06_location_master'!$C$5:$C$60,'06_location_master'!$D$5:$D$60), "Missing Country")</f>
        <v>Missing Country</v>
      </c>
      <c r="O941" t="str">
        <f>IFERROR(_xlfn.XLOOKUP(M941,'06_location_master'!$C$5:$C$60,'06_location_master'!$E$5:$E$60), "Missing State")</f>
        <v>Missing State</v>
      </c>
      <c r="P941" s="17">
        <f>IFERROR(--'01_raw_data'!O944,"Missing Date")</f>
        <v>45822</v>
      </c>
      <c r="Q941" s="17" t="str">
        <f>IF(TRIM('01_raw_data'!P944)="","", IFERROR('01_raw_data'!P944, "check"))</f>
        <v/>
      </c>
      <c r="R941" t="str">
        <f>IFERROR(IF(OR(UPPER(TRIM('01_raw_data'!Q944))="A",UPPER(TRIM('01_raw_data'!Q944)="ACTVE"),UPPER(TRIM('01_raw_data'!Q944))="ACTIVE"), "Active", IF(OR(UPPER(TRIM('01_raw_data'!Q944)="INACTIVE"),UPPER(TRIM('01_raw_data'!Q944))="INACTVE"),"Inactive",IF(OR(UPPER(TRIM('01_raw_data'!Q944))="EXITED"), "Exited", IF(OR(UPPER(TRIM('01_raw_data'!Q944))="TERMINATED"), "Terminated", IF(OR(UPPER(TRIM('01_raw_data'!Q944))="LEFT"),"Left",IF(OR(UPPER(TRIM('01_raw_data'!Q944))="RESIGNED"),"Resigned")))))),"Check")</f>
        <v>Active</v>
      </c>
      <c r="S941" s="19">
        <f>IFERROR(IF(VALUE('01_raw_data'!R944)&gt;0,VALUE('01_raw_data'!R944),"Check"),"Check")</f>
        <v>119000</v>
      </c>
      <c r="T941" s="19">
        <f>IFERROR(IF(VALUE('01_raw_data'!S944)&gt;0, VALUE('01_raw_data'!S944), "Check"), "Check")</f>
        <v>2400</v>
      </c>
      <c r="U941">
        <f>IFERROR(VLOOKUP(UPPER(TRIM('01_raw_data'!T944)),'07_performance_master'!$A$5:$B$14,2,FALSE),"Check")</f>
        <v>2</v>
      </c>
      <c r="V941">
        <f>IFERROR(IF(VALUE('01_raw_data'!U944)&gt;0,VALUE('01_raw_data'!U944),"Check"),"Check")</f>
        <v>15</v>
      </c>
      <c r="W941">
        <f>IFERROR(IF(VALUE('01_raw_data'!V944)&gt;=0, VALUE('01_raw_data'!V944), "Check"), "Check")</f>
        <v>13</v>
      </c>
      <c r="X941">
        <f>IFERROR(IF(VALUE('01_raw_data'!W944)&gt;=0, VALUE('01_raw_data'!W944),"Check"), "Check")</f>
        <v>26</v>
      </c>
      <c r="Y941">
        <f>IFERROR(IF(AND(VALUE('01_raw_data'!X944)&gt;=0, VALUE('01_raw_data'!X944)&lt;=100), VALUE('01_raw_data'!X944), "Check"), "Check")</f>
        <v>59</v>
      </c>
      <c r="Z941" t="str">
        <f>IFERROR(IF(OR(UPPER(TRIM('01_raw_data'!Y944))="YES", UPPER(TRIM('01_raw_data'!Y944))="PROMOTED"),"Promoted", IF(OR(UPPER(TRIM('01_raw_data'!Y944))="NO",UPPER(TRIM('01_raw_data'!Y944))="NOT PROMOTED"), "Not Promoted", "Check")),"Check")</f>
        <v>Not Promoted</v>
      </c>
      <c r="AA941" t="str">
        <f>IFERROR(PROPER(TRIM('01_raw_data'!Z944)), "")</f>
        <v>Bachelor'S</v>
      </c>
      <c r="AB941" t="str">
        <f>IFERROR(PROPER(TRIM('01_raw_data'!AA944)),"")</f>
        <v>Internal Transfer</v>
      </c>
      <c r="AC941" t="str">
        <f>IFERROR(IF(UPPER(TRIM('01_raw_data'!AB944))="HYBRID","Hybrid",IF(OR(UPPER(TRIM('01_raw_data'!AB944))="REMOTE",UPPER(TRIM('01_raw_data'!AB944))="WFH",UPPER(TRIM('01_raw_data'!AB944))="WORK FROM HOME"),"Remote",IF(OR(UPPER(TRIM('01_raw_data'!AB944))="ONSITE",UPPER(TRIM('01_raw_data'!AB944))="ON-SITE",UPPER(TRIM('01_raw_data'!AB944))="OFFICE"),"Office"))),"Check")</f>
        <v>Remote</v>
      </c>
      <c r="AD941" t="str">
        <f>IFERROR(VLOOKUP(UPPER(TRIM('01_raw_data'!AC944)),'09_cost_center'!$A$5:$E$19,1,FALSE), "Check")</f>
        <v>EU-CC401</v>
      </c>
      <c r="AE941" t="str">
        <f>IFERROR(IF(OR(UPPER(TRIM('01_raw_data'!AD944))="CONTRACT", UPPER(TRIM('01_raw_data'!AD944))="CONTRACTOR"), "Contract", IF(OR(PROPER(TRIM('01_raw_data'!AD944))="FTE", UPPER(TRIM('01_raw_data'!AD944))="FULL TIME", UPPER(TRIM('01_raw_data'!AD944))="FULL-TIME"), "Full Time", IF(OR(UPPER(TRIM('01_raw_data'!AD944))="INTERN", UPPER(TRIM('01_raw_data'!AD944))="INTERNSHIP"), "Intern", IF(OR(UPPER(TRIM('01_raw_data'!AD944))="PART TIME", UPPER(TRIM('01_raw_data'!AD944))="PART-TIME"), "Part Time")))), "Check")</f>
        <v>Full Time</v>
      </c>
      <c r="AF941">
        <f>IFERROR(IF(AND(VALUE('01_raw_data'!AE944)&gt;=0,VALUE('01_raw_data'!AE944)&lt;=100), VALUE('01_raw_data'!AE944), "Check"), "Check")</f>
        <v>42.4</v>
      </c>
    </row>
    <row r="942" spans="1:32" x14ac:dyDescent="0.2">
      <c r="A942" t="str">
        <f>"E"&amp;TEXT(VALUE(SUBSTITUTE(UPPER(TRIM('01_raw_data'!A945)),"E","")),"0000")</f>
        <v>E0941</v>
      </c>
      <c r="B942" t="str">
        <f>IF('01_raw_data'!B945="", "", PROPER(TRIM('01_raw_data'!B945)))</f>
        <v>Laura Thomas</v>
      </c>
      <c r="C942" t="str">
        <f>_xlfn.XLOOKUP(PROPER(TRIM('01_raw_data'!C945)),'03_lookups'!$A$4:$A$9,'03_lookups'!$B$4:$B$9,"Needs Review")</f>
        <v>Female</v>
      </c>
      <c r="D942">
        <f>VALUE('01_raw_data'!D945)</f>
        <v>49</v>
      </c>
      <c r="E942" s="17">
        <f>IF(OR('01_raw_data'!E945="", LOWER(TRIM('01_raw_data'!E945))="not available"), "Missing", '01_raw_data'!E945)</f>
        <v>27970</v>
      </c>
      <c r="F942" t="str">
        <f t="shared" si="14"/>
        <v>Valid</v>
      </c>
      <c r="G942" t="str">
        <f>_xlfn.XLOOKUP(UPPER(TRIM('01_raw_data'!F945)),'04_departments'!A945:A1000,'04_departments'!C945:C1000,"Needs Review")</f>
        <v>Needs Review</v>
      </c>
      <c r="H942" t="str">
        <f>_xlfn.XLOOKUP('01_clean_data'!G942, '04_departments'!$C$5:$C$60,'04_departments'!$D$5:$D$60,"Needs Review")</f>
        <v>Needs Review</v>
      </c>
      <c r="I942" t="str">
        <f>PROPER(TRIM('01_raw_data'!H945))</f>
        <v>Systems Administrator</v>
      </c>
      <c r="J942" t="str">
        <f>IFERROR(UPPER('01_raw_data'!I945), "")</f>
        <v xml:space="preserve"> L2 </v>
      </c>
      <c r="K942" t="str">
        <f>IFERROR(UPPER('01_raw_data'!J945), "")</f>
        <v>M041</v>
      </c>
      <c r="L942" t="str">
        <f>IFERROR(VLOOKUP(K942,'05_manager_mapping'!$A$5:$B$64,2), "Missing")</f>
        <v>Javier Jansen</v>
      </c>
      <c r="M942" t="str">
        <f>IFERROR(_xlfn.XLOOKUP('01_raw_data'!L945,'06_location_master'!$B$5:$B$60,'06_location_master'!$C$5:$C$60), "Missing Location")</f>
        <v>Lyon</v>
      </c>
      <c r="N942" t="str">
        <f>IFERROR(_xlfn.XLOOKUP(M942,'06_location_master'!$C$5:$C$60,'06_location_master'!$D$5:$D$60), "Missing Country")</f>
        <v>France</v>
      </c>
      <c r="O942" t="str">
        <f>IFERROR(_xlfn.XLOOKUP(M942,'06_location_master'!$C$5:$C$60,'06_location_master'!$E$5:$E$60), "Missing State")</f>
        <v>Auvergne-Rhone-Alpes</v>
      </c>
      <c r="P942" s="17">
        <f>IFERROR(--'01_raw_data'!O945,"Missing Date")</f>
        <v>44259</v>
      </c>
      <c r="Q942" s="17" t="str">
        <f>IF(TRIM('01_raw_data'!P945)="","", IFERROR('01_raw_data'!P945, "check"))</f>
        <v/>
      </c>
      <c r="R942" t="str">
        <f>IFERROR(IF(OR(UPPER(TRIM('01_raw_data'!Q945))="A",UPPER(TRIM('01_raw_data'!Q945)="ACTVE"),UPPER(TRIM('01_raw_data'!Q945))="ACTIVE"), "Active", IF(OR(UPPER(TRIM('01_raw_data'!Q945)="INACTIVE"),UPPER(TRIM('01_raw_data'!Q945))="INACTVE"),"Inactive",IF(OR(UPPER(TRIM('01_raw_data'!Q945))="EXITED"), "Exited", IF(OR(UPPER(TRIM('01_raw_data'!Q945))="TERMINATED"), "Terminated", IF(OR(UPPER(TRIM('01_raw_data'!Q945))="LEFT"),"Left",IF(OR(UPPER(TRIM('01_raw_data'!Q945))="RESIGNED"),"Resigned")))))),"Check")</f>
        <v>Active</v>
      </c>
      <c r="S942" s="19">
        <f>IFERROR(IF(VALUE('01_raw_data'!R945)&gt;0,VALUE('01_raw_data'!R945),"Check"),"Check")</f>
        <v>57000</v>
      </c>
      <c r="T942" s="19">
        <f>IFERROR(IF(VALUE('01_raw_data'!S945)&gt;0, VALUE('01_raw_data'!S945), "Check"), "Check")</f>
        <v>5100</v>
      </c>
      <c r="U942">
        <f>IFERROR(VLOOKUP(UPPER(TRIM('01_raw_data'!T945)),'07_performance_master'!$A$5:$B$14,2,FALSE),"Check")</f>
        <v>4</v>
      </c>
      <c r="V942">
        <f>IFERROR(IF(VALUE('01_raw_data'!U945)&gt;0,VALUE('01_raw_data'!U945),"Check"),"Check")</f>
        <v>35</v>
      </c>
      <c r="W942">
        <f>IFERROR(IF(VALUE('01_raw_data'!V945)&gt;=0, VALUE('01_raw_data'!V945), "Check"), "Check")</f>
        <v>16</v>
      </c>
      <c r="X942">
        <f>IFERROR(IF(VALUE('01_raw_data'!W945)&gt;=0, VALUE('01_raw_data'!W945),"Check"), "Check")</f>
        <v>25</v>
      </c>
      <c r="Y942">
        <f>IFERROR(IF(AND(VALUE('01_raw_data'!X945)&gt;=0, VALUE('01_raw_data'!X945)&lt;=100), VALUE('01_raw_data'!X945), "Check"), "Check")</f>
        <v>59</v>
      </c>
      <c r="Z942" t="str">
        <f>IFERROR(IF(OR(UPPER(TRIM('01_raw_data'!Y945))="YES", UPPER(TRIM('01_raw_data'!Y945))="PROMOTED"),"Promoted", IF(OR(UPPER(TRIM('01_raw_data'!Y945))="NO",UPPER(TRIM('01_raw_data'!Y945))="NOT PROMOTED"), "Not Promoted", "Check")),"Check")</f>
        <v>Promoted</v>
      </c>
      <c r="AA942" t="str">
        <f>IFERROR(PROPER(TRIM('01_raw_data'!Z945)), "")</f>
        <v>Master'S</v>
      </c>
      <c r="AB942" t="str">
        <f>IFERROR(PROPER(TRIM('01_raw_data'!AA945)),"")</f>
        <v>Linkedin</v>
      </c>
      <c r="AC942" t="str">
        <f>IFERROR(IF(UPPER(TRIM('01_raw_data'!AB945))="HYBRID","Hybrid",IF(OR(UPPER(TRIM('01_raw_data'!AB945))="REMOTE",UPPER(TRIM('01_raw_data'!AB945))="WFH",UPPER(TRIM('01_raw_data'!AB945))="WORK FROM HOME"),"Remote",IF(OR(UPPER(TRIM('01_raw_data'!AB945))="ONSITE",UPPER(TRIM('01_raw_data'!AB945))="ON-SITE",UPPER(TRIM('01_raw_data'!AB945))="OFFICE"),"Office"))),"Check")</f>
        <v>Office</v>
      </c>
      <c r="AD942" t="str">
        <f>IFERROR(VLOOKUP(UPPER(TRIM('01_raw_data'!AC945)),'09_cost_center'!$A$5:$E$19,1,FALSE), "Check")</f>
        <v>EU-CC104</v>
      </c>
      <c r="AE942" t="str">
        <f>IFERROR(IF(OR(UPPER(TRIM('01_raw_data'!AD945))="CONTRACT", UPPER(TRIM('01_raw_data'!AD945))="CONTRACTOR"), "Contract", IF(OR(PROPER(TRIM('01_raw_data'!AD945))="FTE", UPPER(TRIM('01_raw_data'!AD945))="FULL TIME", UPPER(TRIM('01_raw_data'!AD945))="FULL-TIME"), "Full Time", IF(OR(UPPER(TRIM('01_raw_data'!AD945))="INTERN", UPPER(TRIM('01_raw_data'!AD945))="INTERNSHIP"), "Intern", IF(OR(UPPER(TRIM('01_raw_data'!AD945))="PART TIME", UPPER(TRIM('01_raw_data'!AD945))="PART-TIME"), "Part Time")))), "Check")</f>
        <v>Full Time</v>
      </c>
      <c r="AF942">
        <f>IFERROR(IF(AND(VALUE('01_raw_data'!AE945)&gt;=0,VALUE('01_raw_data'!AE945)&lt;=100), VALUE('01_raw_data'!AE945), "Check"), "Check")</f>
        <v>65.400000000000006</v>
      </c>
    </row>
    <row r="943" spans="1:32" x14ac:dyDescent="0.2">
      <c r="A943" t="str">
        <f>"E"&amp;TEXT(VALUE(SUBSTITUTE(UPPER(TRIM('01_raw_data'!A946)),"E","")),"0000")</f>
        <v>E0942</v>
      </c>
      <c r="B943" t="str">
        <f>IF('01_raw_data'!B946="", "", PROPER(TRIM('01_raw_data'!B946)))</f>
        <v>Daan Szymanski</v>
      </c>
      <c r="C943" t="str">
        <f>_xlfn.XLOOKUP(PROPER(TRIM('01_raw_data'!C946)),'03_lookups'!$A$4:$A$9,'03_lookups'!$B$4:$B$9,"Needs Review")</f>
        <v>Female</v>
      </c>
      <c r="D943">
        <f>VALUE('01_raw_data'!D946)</f>
        <v>43</v>
      </c>
      <c r="E943" s="17">
        <f>IF(OR('01_raw_data'!E946="", LOWER(TRIM('01_raw_data'!E946))="not available"), "Missing", '01_raw_data'!E946)</f>
        <v>30167</v>
      </c>
      <c r="F943" t="str">
        <f t="shared" si="14"/>
        <v>Valid</v>
      </c>
      <c r="G943" t="str">
        <f>_xlfn.XLOOKUP(UPPER(TRIM('01_raw_data'!F946)),'04_departments'!A946:A1001,'04_departments'!C946:C1001,"Needs Review")</f>
        <v>Needs Review</v>
      </c>
      <c r="H943" t="str">
        <f>_xlfn.XLOOKUP('01_clean_data'!G943, '04_departments'!$C$5:$C$60,'04_departments'!$D$5:$D$60,"Needs Review")</f>
        <v>Needs Review</v>
      </c>
      <c r="I943" t="str">
        <f>PROPER(TRIM('01_raw_data'!H946))</f>
        <v>Enterprise Account Manager</v>
      </c>
      <c r="J943" t="str">
        <f>IFERROR(UPPER('01_raw_data'!I946), "")</f>
        <v>L3</v>
      </c>
      <c r="K943" t="str">
        <f>IFERROR(UPPER('01_raw_data'!J946), "")</f>
        <v>M016</v>
      </c>
      <c r="L943" t="str">
        <f>IFERROR(VLOOKUP(K943,'05_manager_mapping'!$A$5:$B$64,2), "Missing")</f>
        <v>Juliette Williams</v>
      </c>
      <c r="M943" t="str">
        <f>IFERROR(_xlfn.XLOOKUP('01_raw_data'!L946,'06_location_master'!$B$5:$B$60,'06_location_master'!$C$5:$C$60), "Missing Location")</f>
        <v>Barcelona</v>
      </c>
      <c r="N943" t="str">
        <f>IFERROR(_xlfn.XLOOKUP(M943,'06_location_master'!$C$5:$C$60,'06_location_master'!$D$5:$D$60), "Missing Country")</f>
        <v>Spain</v>
      </c>
      <c r="O943" t="str">
        <f>IFERROR(_xlfn.XLOOKUP(M943,'06_location_master'!$C$5:$C$60,'06_location_master'!$E$5:$E$60), "Missing State")</f>
        <v>Catalonia</v>
      </c>
      <c r="P943" s="17">
        <f>IFERROR(--'01_raw_data'!O946,"Missing Date")</f>
        <v>42756</v>
      </c>
      <c r="Q943" s="17" t="str">
        <f>IF(TRIM('01_raw_data'!P946)="","", IFERROR('01_raw_data'!P946, "check"))</f>
        <v/>
      </c>
      <c r="R943" t="str">
        <f>IFERROR(IF(OR(UPPER(TRIM('01_raw_data'!Q946))="A",UPPER(TRIM('01_raw_data'!Q946)="ACTVE"),UPPER(TRIM('01_raw_data'!Q946))="ACTIVE"), "Active", IF(OR(UPPER(TRIM('01_raw_data'!Q946)="INACTIVE"),UPPER(TRIM('01_raw_data'!Q946))="INACTVE"),"Inactive",IF(OR(UPPER(TRIM('01_raw_data'!Q946))="EXITED"), "Exited", IF(OR(UPPER(TRIM('01_raw_data'!Q946))="TERMINATED"), "Terminated", IF(OR(UPPER(TRIM('01_raw_data'!Q946))="LEFT"),"Left",IF(OR(UPPER(TRIM('01_raw_data'!Q946))="RESIGNED"),"Resigned")))))),"Check")</f>
        <v>Active</v>
      </c>
      <c r="S943" s="19">
        <f>IFERROR(IF(VALUE('01_raw_data'!R946)&gt;0,VALUE('01_raw_data'!R946),"Check"),"Check")</f>
        <v>74000</v>
      </c>
      <c r="T943" s="19">
        <f>IFERROR(IF(VALUE('01_raw_data'!S946)&gt;0, VALUE('01_raw_data'!S946), "Check"), "Check")</f>
        <v>6700</v>
      </c>
      <c r="U943">
        <f>IFERROR(VLOOKUP(UPPER(TRIM('01_raw_data'!T946)),'07_performance_master'!$A$5:$B$14,2,FALSE),"Check")</f>
        <v>4</v>
      </c>
      <c r="V943">
        <f>IFERROR(IF(VALUE('01_raw_data'!U946)&gt;0,VALUE('01_raw_data'!U946),"Check"),"Check")</f>
        <v>33</v>
      </c>
      <c r="W943">
        <f>IFERROR(IF(VALUE('01_raw_data'!V946)&gt;=0, VALUE('01_raw_data'!V946), "Check"), "Check")</f>
        <v>21</v>
      </c>
      <c r="X943">
        <f>IFERROR(IF(VALUE('01_raw_data'!W946)&gt;=0, VALUE('01_raw_data'!W946),"Check"), "Check")</f>
        <v>24</v>
      </c>
      <c r="Y943">
        <f>IFERROR(IF(AND(VALUE('01_raw_data'!X946)&gt;=0, VALUE('01_raw_data'!X946)&lt;=100), VALUE('01_raw_data'!X946), "Check"), "Check")</f>
        <v>70</v>
      </c>
      <c r="Z943" t="str">
        <f>IFERROR(IF(OR(UPPER(TRIM('01_raw_data'!Y946))="YES", UPPER(TRIM('01_raw_data'!Y946))="PROMOTED"),"Promoted", IF(OR(UPPER(TRIM('01_raw_data'!Y946))="NO",UPPER(TRIM('01_raw_data'!Y946))="NOT PROMOTED"), "Not Promoted", "Check")),"Check")</f>
        <v>Not Promoted</v>
      </c>
      <c r="AA943" t="str">
        <f>IFERROR(PROPER(TRIM('01_raw_data'!Z946)), "")</f>
        <v>Master'S</v>
      </c>
      <c r="AB943" t="str">
        <f>IFERROR(PROPER(TRIM('01_raw_data'!AA946)),"")</f>
        <v>Agency</v>
      </c>
      <c r="AC943" t="str">
        <f>IFERROR(IF(UPPER(TRIM('01_raw_data'!AB946))="HYBRID","Hybrid",IF(OR(UPPER(TRIM('01_raw_data'!AB946))="REMOTE",UPPER(TRIM('01_raw_data'!AB946))="WFH",UPPER(TRIM('01_raw_data'!AB946))="WORK FROM HOME"),"Remote",IF(OR(UPPER(TRIM('01_raw_data'!AB946))="ONSITE",UPPER(TRIM('01_raw_data'!AB946))="ON-SITE",UPPER(TRIM('01_raw_data'!AB946))="OFFICE"),"Office"))),"Check")</f>
        <v>Hybrid</v>
      </c>
      <c r="AD943" t="str">
        <f>IFERROR(VLOOKUP(UPPER(TRIM('01_raw_data'!AC946)),'09_cost_center'!$A$5:$E$19,1,FALSE), "Check")</f>
        <v>EU-CC201</v>
      </c>
      <c r="AE943" t="str">
        <f>IFERROR(IF(OR(UPPER(TRIM('01_raw_data'!AD946))="CONTRACT", UPPER(TRIM('01_raw_data'!AD946))="CONTRACTOR"), "Contract", IF(OR(PROPER(TRIM('01_raw_data'!AD946))="FTE", UPPER(TRIM('01_raw_data'!AD946))="FULL TIME", UPPER(TRIM('01_raw_data'!AD946))="FULL-TIME"), "Full Time", IF(OR(UPPER(TRIM('01_raw_data'!AD946))="INTERN", UPPER(TRIM('01_raw_data'!AD946))="INTERNSHIP"), "Intern", IF(OR(UPPER(TRIM('01_raw_data'!AD946))="PART TIME", UPPER(TRIM('01_raw_data'!AD946))="PART-TIME"), "Part Time")))), "Check")</f>
        <v>Full Time</v>
      </c>
      <c r="AF943">
        <f>IFERROR(IF(AND(VALUE('01_raw_data'!AE946)&gt;=0,VALUE('01_raw_data'!AE946)&lt;=100), VALUE('01_raw_data'!AE946), "Check"), "Check")</f>
        <v>68.8</v>
      </c>
    </row>
    <row r="944" spans="1:32" x14ac:dyDescent="0.2">
      <c r="A944" t="str">
        <f>"E"&amp;TEXT(VALUE(SUBSTITUTE(UPPER(TRIM('01_raw_data'!A947)),"E","")),"0000")</f>
        <v>E0943</v>
      </c>
      <c r="B944" t="str">
        <f>IF('01_raw_data'!B947="", "", PROPER(TRIM('01_raw_data'!B947)))</f>
        <v>Giovanni Becker</v>
      </c>
      <c r="C944" t="str">
        <f>_xlfn.XLOOKUP(PROPER(TRIM('01_raw_data'!C947)),'03_lookups'!$A$4:$A$9,'03_lookups'!$B$4:$B$9,"Needs Review")</f>
        <v>Male</v>
      </c>
      <c r="D944">
        <f>VALUE('01_raw_data'!D947)</f>
        <v>22</v>
      </c>
      <c r="E944" s="17">
        <f>IF(OR('01_raw_data'!E947="", LOWER(TRIM('01_raw_data'!E947))="not available"), "Missing", '01_raw_data'!E947)</f>
        <v>37932</v>
      </c>
      <c r="F944" t="str">
        <f t="shared" si="14"/>
        <v>Valid</v>
      </c>
      <c r="G944" t="str">
        <f>_xlfn.XLOOKUP(UPPER(TRIM('01_raw_data'!F947)),'04_departments'!A947:A1002,'04_departments'!C947:C1002,"Needs Review")</f>
        <v>Needs Review</v>
      </c>
      <c r="H944" t="str">
        <f>_xlfn.XLOOKUP('01_clean_data'!G944, '04_departments'!$C$5:$C$60,'04_departments'!$D$5:$D$60,"Needs Review")</f>
        <v>Needs Review</v>
      </c>
      <c r="I944" t="str">
        <f>PROPER(TRIM('01_raw_data'!H947))</f>
        <v>Operations Analyst</v>
      </c>
      <c r="J944" t="str">
        <f>IFERROR(UPPER('01_raw_data'!I947), "")</f>
        <v>L1</v>
      </c>
      <c r="K944" t="str">
        <f>IFERROR(UPPER('01_raw_data'!J947), "")</f>
        <v>M010</v>
      </c>
      <c r="L944" t="str">
        <f>IFERROR(VLOOKUP(K944,'05_manager_mapping'!$A$5:$B$64,2), "Missing")</f>
        <v>Lotte Muller</v>
      </c>
      <c r="M944" t="str">
        <f>IFERROR(_xlfn.XLOOKUP('01_raw_data'!L947,'06_location_master'!$B$5:$B$60,'06_location_master'!$C$5:$C$60), "Missing Location")</f>
        <v>Stockholm</v>
      </c>
      <c r="N944" t="str">
        <f>IFERROR(_xlfn.XLOOKUP(M944,'06_location_master'!$C$5:$C$60,'06_location_master'!$D$5:$D$60), "Missing Country")</f>
        <v>Sweden</v>
      </c>
      <c r="O944" t="str">
        <f>IFERROR(_xlfn.XLOOKUP(M944,'06_location_master'!$C$5:$C$60,'06_location_master'!$E$5:$E$60), "Missing State")</f>
        <v>Stockholm County</v>
      </c>
      <c r="P944" s="17">
        <f>IFERROR(--'01_raw_data'!O947,"Missing Date")</f>
        <v>43365</v>
      </c>
      <c r="Q944" s="17" t="str">
        <f>IF(TRIM('01_raw_data'!P947)="","", IFERROR('01_raw_data'!P947, "check"))</f>
        <v/>
      </c>
      <c r="R944" t="str">
        <f>IFERROR(IF(OR(UPPER(TRIM('01_raw_data'!Q947))="A",UPPER(TRIM('01_raw_data'!Q947)="ACTVE"),UPPER(TRIM('01_raw_data'!Q947))="ACTIVE"), "Active", IF(OR(UPPER(TRIM('01_raw_data'!Q947)="INACTIVE"),UPPER(TRIM('01_raw_data'!Q947))="INACTVE"),"Inactive",IF(OR(UPPER(TRIM('01_raw_data'!Q947))="EXITED"), "Exited", IF(OR(UPPER(TRIM('01_raw_data'!Q947))="TERMINATED"), "Terminated", IF(OR(UPPER(TRIM('01_raw_data'!Q947))="LEFT"),"Left",IF(OR(UPPER(TRIM('01_raw_data'!Q947))="RESIGNED"),"Resigned")))))),"Check")</f>
        <v>Active</v>
      </c>
      <c r="S944" s="19">
        <f>IFERROR(IF(VALUE('01_raw_data'!R947)&gt;0,VALUE('01_raw_data'!R947),"Check"),"Check")</f>
        <v>45000</v>
      </c>
      <c r="T944" s="19">
        <f>IFERROR(IF(VALUE('01_raw_data'!S947)&gt;0, VALUE('01_raw_data'!S947), "Check"), "Check")</f>
        <v>4000</v>
      </c>
      <c r="U944">
        <f>IFERROR(VLOOKUP(UPPER(TRIM('01_raw_data'!T947)),'07_performance_master'!$A$5:$B$14,2,FALSE),"Check")</f>
        <v>4</v>
      </c>
      <c r="V944">
        <f>IFERROR(IF(VALUE('01_raw_data'!U947)&gt;0,VALUE('01_raw_data'!U947),"Check"),"Check")</f>
        <v>47</v>
      </c>
      <c r="W944">
        <f>IFERROR(IF(VALUE('01_raw_data'!V947)&gt;=0, VALUE('01_raw_data'!V947), "Check"), "Check")</f>
        <v>9</v>
      </c>
      <c r="X944">
        <f>IFERROR(IF(VALUE('01_raw_data'!W947)&gt;=0, VALUE('01_raw_data'!W947),"Check"), "Check")</f>
        <v>18</v>
      </c>
      <c r="Y944">
        <f>IFERROR(IF(AND(VALUE('01_raw_data'!X947)&gt;=0, VALUE('01_raw_data'!X947)&lt;=100), VALUE('01_raw_data'!X947), "Check"), "Check")</f>
        <v>41</v>
      </c>
      <c r="Z944" t="str">
        <f>IFERROR(IF(OR(UPPER(TRIM('01_raw_data'!Y947))="YES", UPPER(TRIM('01_raw_data'!Y947))="PROMOTED"),"Promoted", IF(OR(UPPER(TRIM('01_raw_data'!Y947))="NO",UPPER(TRIM('01_raw_data'!Y947))="NOT PROMOTED"), "Not Promoted", "Check")),"Check")</f>
        <v>Not Promoted</v>
      </c>
      <c r="AA944" t="str">
        <f>IFERROR(PROPER(TRIM('01_raw_data'!Z947)), "")</f>
        <v>Bachelor'S</v>
      </c>
      <c r="AB944" t="str">
        <f>IFERROR(PROPER(TRIM('01_raw_data'!AA947)),"")</f>
        <v>European Job Board</v>
      </c>
      <c r="AC944" t="str">
        <f>IFERROR(IF(UPPER(TRIM('01_raw_data'!AB947))="HYBRID","Hybrid",IF(OR(UPPER(TRIM('01_raw_data'!AB947))="REMOTE",UPPER(TRIM('01_raw_data'!AB947))="WFH",UPPER(TRIM('01_raw_data'!AB947))="WORK FROM HOME"),"Remote",IF(OR(UPPER(TRIM('01_raw_data'!AB947))="ONSITE",UPPER(TRIM('01_raw_data'!AB947))="ON-SITE",UPPER(TRIM('01_raw_data'!AB947))="OFFICE"),"Office"))),"Check")</f>
        <v>Hybrid</v>
      </c>
      <c r="AD944" t="str">
        <f>IFERROR(VLOOKUP(UPPER(TRIM('01_raw_data'!AC947)),'09_cost_center'!$A$5:$E$19,1,FALSE), "Check")</f>
        <v>EU-CC401</v>
      </c>
      <c r="AE944" t="str">
        <f>IFERROR(IF(OR(UPPER(TRIM('01_raw_data'!AD947))="CONTRACT", UPPER(TRIM('01_raw_data'!AD947))="CONTRACTOR"), "Contract", IF(OR(PROPER(TRIM('01_raw_data'!AD947))="FTE", UPPER(TRIM('01_raw_data'!AD947))="FULL TIME", UPPER(TRIM('01_raw_data'!AD947))="FULL-TIME"), "Full Time", IF(OR(UPPER(TRIM('01_raw_data'!AD947))="INTERN", UPPER(TRIM('01_raw_data'!AD947))="INTERNSHIP"), "Intern", IF(OR(UPPER(TRIM('01_raw_data'!AD947))="PART TIME", UPPER(TRIM('01_raw_data'!AD947))="PART-TIME"), "Part Time")))), "Check")</f>
        <v>Full Time</v>
      </c>
      <c r="AF944">
        <f>IFERROR(IF(AND(VALUE('01_raw_data'!AE947)&gt;=0,VALUE('01_raw_data'!AE947)&lt;=100), VALUE('01_raw_data'!AE947), "Check"), "Check")</f>
        <v>61.4</v>
      </c>
    </row>
    <row r="945" spans="1:32" x14ac:dyDescent="0.2">
      <c r="A945" t="str">
        <f>"E"&amp;TEXT(VALUE(SUBSTITUTE(UPPER(TRIM('01_raw_data'!A948)),"E","")),"0000")</f>
        <v>E0944</v>
      </c>
      <c r="B945" t="str">
        <f>IF('01_raw_data'!B948="", "", PROPER(TRIM('01_raw_data'!B948)))</f>
        <v>Elsa Petit</v>
      </c>
      <c r="C945" t="str">
        <f>_xlfn.XLOOKUP(PROPER(TRIM('01_raw_data'!C948)),'03_lookups'!$A$4:$A$9,'03_lookups'!$B$4:$B$9,"Needs Review")</f>
        <v>Male</v>
      </c>
      <c r="D945">
        <f>VALUE('01_raw_data'!D948)</f>
        <v>35</v>
      </c>
      <c r="E945" s="17">
        <f>IF(OR('01_raw_data'!E948="", LOWER(TRIM('01_raw_data'!E948))="not available"), "Missing", '01_raw_data'!E948)</f>
        <v>33103</v>
      </c>
      <c r="F945" t="str">
        <f t="shared" si="14"/>
        <v>Valid</v>
      </c>
      <c r="G945" t="str">
        <f>_xlfn.XLOOKUP(UPPER(TRIM('01_raw_data'!F948)),'04_departments'!A948:A1003,'04_departments'!C948:C1003,"Needs Review")</f>
        <v>Needs Review</v>
      </c>
      <c r="H945" t="str">
        <f>_xlfn.XLOOKUP('01_clean_data'!G945, '04_departments'!$C$5:$C$60,'04_departments'!$D$5:$D$60,"Needs Review")</f>
        <v>Needs Review</v>
      </c>
      <c r="I945" t="str">
        <f>PROPER(TRIM('01_raw_data'!H948))</f>
        <v>People Operations Analyst</v>
      </c>
      <c r="J945" t="str">
        <f>IFERROR(UPPER('01_raw_data'!I948), "")</f>
        <v xml:space="preserve"> L3 </v>
      </c>
      <c r="K945" t="str">
        <f>IFERROR(UPPER('01_raw_data'!J948), "")</f>
        <v>M052</v>
      </c>
      <c r="L945" t="str">
        <f>IFERROR(VLOOKUP(K945,'05_manager_mapping'!$A$5:$B$64,2), "Missing")</f>
        <v>Hugo Schulz</v>
      </c>
      <c r="M945" t="str">
        <f>IFERROR(_xlfn.XLOOKUP('01_raw_data'!L948,'06_location_master'!$B$5:$B$60,'06_location_master'!$C$5:$C$60), "Missing Location")</f>
        <v>Milan</v>
      </c>
      <c r="N945" t="str">
        <f>IFERROR(_xlfn.XLOOKUP(M945,'06_location_master'!$C$5:$C$60,'06_location_master'!$D$5:$D$60), "Missing Country")</f>
        <v>Italy</v>
      </c>
      <c r="O945" t="str">
        <f>IFERROR(_xlfn.XLOOKUP(M945,'06_location_master'!$C$5:$C$60,'06_location_master'!$E$5:$E$60), "Missing State")</f>
        <v>Lombardy</v>
      </c>
      <c r="P945" s="17">
        <f>IFERROR(--'01_raw_data'!O948,"Missing Date")</f>
        <v>44601</v>
      </c>
      <c r="Q945" s="17" t="str">
        <f>IF(TRIM('01_raw_data'!P948)="","", IFERROR('01_raw_data'!P948, "check"))</f>
        <v/>
      </c>
      <c r="R945" t="str">
        <f>IFERROR(IF(OR(UPPER(TRIM('01_raw_data'!Q948))="A",UPPER(TRIM('01_raw_data'!Q948)="ACTVE"),UPPER(TRIM('01_raw_data'!Q948))="ACTIVE"), "Active", IF(OR(UPPER(TRIM('01_raw_data'!Q948)="INACTIVE"),UPPER(TRIM('01_raw_data'!Q948))="INACTVE"),"Inactive",IF(OR(UPPER(TRIM('01_raw_data'!Q948))="EXITED"), "Exited", IF(OR(UPPER(TRIM('01_raw_data'!Q948))="TERMINATED"), "Terminated", IF(OR(UPPER(TRIM('01_raw_data'!Q948))="LEFT"),"Left",IF(OR(UPPER(TRIM('01_raw_data'!Q948))="RESIGNED"),"Resigned")))))),"Check")</f>
        <v>Active</v>
      </c>
      <c r="S945" s="19">
        <f>IFERROR(IF(VALUE('01_raw_data'!R948)&gt;0,VALUE('01_raw_data'!R948),"Check"),"Check")</f>
        <v>75000</v>
      </c>
      <c r="T945" s="19">
        <f>IFERROR(IF(VALUE('01_raw_data'!S948)&gt;0, VALUE('01_raw_data'!S948), "Check"), "Check")</f>
        <v>3800</v>
      </c>
      <c r="U945">
        <f>IFERROR(VLOOKUP(UPPER(TRIM('01_raw_data'!T948)),'07_performance_master'!$A$5:$B$14,2,FALSE),"Check")</f>
        <v>3</v>
      </c>
      <c r="V945">
        <f>IFERROR(IF(VALUE('01_raw_data'!U948)&gt;0,VALUE('01_raw_data'!U948),"Check"),"Check")</f>
        <v>9</v>
      </c>
      <c r="W945">
        <f>IFERROR(IF(VALUE('01_raw_data'!V948)&gt;=0, VALUE('01_raw_data'!V948), "Check"), "Check")</f>
        <v>9</v>
      </c>
      <c r="X945">
        <f>IFERROR(IF(VALUE('01_raw_data'!W948)&gt;=0, VALUE('01_raw_data'!W948),"Check"), "Check")</f>
        <v>8</v>
      </c>
      <c r="Y945">
        <f>IFERROR(IF(AND(VALUE('01_raw_data'!X948)&gt;=0, VALUE('01_raw_data'!X948)&lt;=100), VALUE('01_raw_data'!X948), "Check"), "Check")</f>
        <v>74</v>
      </c>
      <c r="Z945" t="str">
        <f>IFERROR(IF(OR(UPPER(TRIM('01_raw_data'!Y948))="YES", UPPER(TRIM('01_raw_data'!Y948))="PROMOTED"),"Promoted", IF(OR(UPPER(TRIM('01_raw_data'!Y948))="NO",UPPER(TRIM('01_raw_data'!Y948))="NOT PROMOTED"), "Not Promoted", "Check")),"Check")</f>
        <v>Not Promoted</v>
      </c>
      <c r="AA945" t="str">
        <f>IFERROR(PROPER(TRIM('01_raw_data'!Z948)), "")</f>
        <v>Master'S</v>
      </c>
      <c r="AB945" t="str">
        <f>IFERROR(PROPER(TRIM('01_raw_data'!AA948)),"")</f>
        <v>University Hiring</v>
      </c>
      <c r="AC945" t="str">
        <f>IFERROR(IF(UPPER(TRIM('01_raw_data'!AB948))="HYBRID","Hybrid",IF(OR(UPPER(TRIM('01_raw_data'!AB948))="REMOTE",UPPER(TRIM('01_raw_data'!AB948))="WFH",UPPER(TRIM('01_raw_data'!AB948))="WORK FROM HOME"),"Remote",IF(OR(UPPER(TRIM('01_raw_data'!AB948))="ONSITE",UPPER(TRIM('01_raw_data'!AB948))="ON-SITE",UPPER(TRIM('01_raw_data'!AB948))="OFFICE"),"Office"))),"Check")</f>
        <v>Office</v>
      </c>
      <c r="AD945" t="str">
        <f>IFERROR(VLOOKUP(UPPER(TRIM('01_raw_data'!AC948)),'09_cost_center'!$A$5:$E$19,1,FALSE), "Check")</f>
        <v>EU-CC302</v>
      </c>
      <c r="AE945" t="str">
        <f>IFERROR(IF(OR(UPPER(TRIM('01_raw_data'!AD948))="CONTRACT", UPPER(TRIM('01_raw_data'!AD948))="CONTRACTOR"), "Contract", IF(OR(PROPER(TRIM('01_raw_data'!AD948))="FTE", UPPER(TRIM('01_raw_data'!AD948))="FULL TIME", UPPER(TRIM('01_raw_data'!AD948))="FULL-TIME"), "Full Time", IF(OR(UPPER(TRIM('01_raw_data'!AD948))="INTERN", UPPER(TRIM('01_raw_data'!AD948))="INTERNSHIP"), "Intern", IF(OR(UPPER(TRIM('01_raw_data'!AD948))="PART TIME", UPPER(TRIM('01_raw_data'!AD948))="PART-TIME"), "Part Time")))), "Check")</f>
        <v>Full Time</v>
      </c>
      <c r="AF945">
        <f>IFERROR(IF(AND(VALUE('01_raw_data'!AE948)&gt;=0,VALUE('01_raw_data'!AE948)&lt;=100), VALUE('01_raw_data'!AE948), "Check"), "Check")</f>
        <v>61.1</v>
      </c>
    </row>
    <row r="946" spans="1:32" x14ac:dyDescent="0.2">
      <c r="A946" t="str">
        <f>"E"&amp;TEXT(VALUE(SUBSTITUTE(UPPER(TRIM('01_raw_data'!A949)),"E","")),"0000")</f>
        <v>E0945</v>
      </c>
      <c r="B946" t="str">
        <f>IF('01_raw_data'!B949="", "", PROPER(TRIM('01_raw_data'!B949)))</f>
        <v>Giulia De Jong</v>
      </c>
      <c r="C946" t="str">
        <f>_xlfn.XLOOKUP(PROPER(TRIM('01_raw_data'!C949)),'03_lookups'!$A$4:$A$9,'03_lookups'!$B$4:$B$9,"Needs Review")</f>
        <v>Male</v>
      </c>
      <c r="D946">
        <f>VALUE('01_raw_data'!D949)</f>
        <v>30</v>
      </c>
      <c r="E946" s="17" t="str">
        <f>IF(OR('01_raw_data'!E949="", LOWER(TRIM('01_raw_data'!E949))="not available"), "Missing", '01_raw_data'!E949)</f>
        <v>1996/02/22</v>
      </c>
      <c r="F946" t="str">
        <f t="shared" si="14"/>
        <v>Needs Review</v>
      </c>
      <c r="G946" t="str">
        <f>_xlfn.XLOOKUP(UPPER(TRIM('01_raw_data'!F949)),'04_departments'!A949:A1004,'04_departments'!C949:C1004,"Needs Review")</f>
        <v>Needs Review</v>
      </c>
      <c r="H946" t="str">
        <f>_xlfn.XLOOKUP('01_clean_data'!G946, '04_departments'!$C$5:$C$60,'04_departments'!$D$5:$D$60,"Needs Review")</f>
        <v>Needs Review</v>
      </c>
      <c r="I946" t="str">
        <f>PROPER(TRIM('01_raw_data'!H949))</f>
        <v>Transformation Lead</v>
      </c>
      <c r="J946" t="str">
        <f>IFERROR(UPPER('01_raw_data'!I949), "")</f>
        <v>L2</v>
      </c>
      <c r="K946" t="str">
        <f>IFERROR(UPPER('01_raw_data'!J949), "")</f>
        <v>M015</v>
      </c>
      <c r="L946" t="str">
        <f>IFERROR(VLOOKUP(K946,'05_manager_mapping'!$A$5:$B$64,2), "Missing")</f>
        <v>Lea Ryan</v>
      </c>
      <c r="M946" t="str">
        <f>IFERROR(_xlfn.XLOOKUP('01_raw_data'!L949,'06_location_master'!$B$5:$B$60,'06_location_master'!$C$5:$C$60), "Missing Location")</f>
        <v>Edinburgh</v>
      </c>
      <c r="N946" t="str">
        <f>IFERROR(_xlfn.XLOOKUP(M946,'06_location_master'!$C$5:$C$60,'06_location_master'!$D$5:$D$60), "Missing Country")</f>
        <v>United Kingdom</v>
      </c>
      <c r="O946" t="str">
        <f>IFERROR(_xlfn.XLOOKUP(M946,'06_location_master'!$C$5:$C$60,'06_location_master'!$E$5:$E$60), "Missing State")</f>
        <v>Scotland</v>
      </c>
      <c r="P946" s="17">
        <f>IFERROR(--'01_raw_data'!O949,"Missing Date")</f>
        <v>43362</v>
      </c>
      <c r="Q946" s="17" t="str">
        <f>IF(TRIM('01_raw_data'!P949)="","", IFERROR('01_raw_data'!P949, "check"))</f>
        <v/>
      </c>
      <c r="R946" t="str">
        <f>IFERROR(IF(OR(UPPER(TRIM('01_raw_data'!Q949))="A",UPPER(TRIM('01_raw_data'!Q949)="ACTVE"),UPPER(TRIM('01_raw_data'!Q949))="ACTIVE"), "Active", IF(OR(UPPER(TRIM('01_raw_data'!Q949)="INACTIVE"),UPPER(TRIM('01_raw_data'!Q949))="INACTVE"),"Inactive",IF(OR(UPPER(TRIM('01_raw_data'!Q949))="EXITED"), "Exited", IF(OR(UPPER(TRIM('01_raw_data'!Q949))="TERMINATED"), "Terminated", IF(OR(UPPER(TRIM('01_raw_data'!Q949))="LEFT"),"Left",IF(OR(UPPER(TRIM('01_raw_data'!Q949))="RESIGNED"),"Resigned")))))),"Check")</f>
        <v>Active</v>
      </c>
      <c r="S946" s="19">
        <f>IFERROR(IF(VALUE('01_raw_data'!R949)&gt;0,VALUE('01_raw_data'!R949),"Check"),"Check")</f>
        <v>61000</v>
      </c>
      <c r="T946" s="19">
        <f>IFERROR(IF(VALUE('01_raw_data'!S949)&gt;0, VALUE('01_raw_data'!S949), "Check"), "Check")</f>
        <v>5500</v>
      </c>
      <c r="U946">
        <f>IFERROR(VLOOKUP(UPPER(TRIM('01_raw_data'!T949)),'07_performance_master'!$A$5:$B$14,2,FALSE),"Check")</f>
        <v>4</v>
      </c>
      <c r="V946">
        <f>IFERROR(IF(VALUE('01_raw_data'!U949)&gt;0,VALUE('01_raw_data'!U949),"Check"),"Check")</f>
        <v>45</v>
      </c>
      <c r="W946">
        <f>IFERROR(IF(VALUE('01_raw_data'!V949)&gt;=0, VALUE('01_raw_data'!V949), "Check"), "Check")</f>
        <v>21</v>
      </c>
      <c r="X946">
        <f>IFERROR(IF(VALUE('01_raw_data'!W949)&gt;=0, VALUE('01_raw_data'!W949),"Check"), "Check")</f>
        <v>21</v>
      </c>
      <c r="Y946" t="str">
        <f>IFERROR(IF(AND(VALUE('01_raw_data'!X949)&gt;=0, VALUE('01_raw_data'!X949)&lt;=100), VALUE('01_raw_data'!X949), "Check"), "Check")</f>
        <v>Check</v>
      </c>
      <c r="Z946" t="str">
        <f>IFERROR(IF(OR(UPPER(TRIM('01_raw_data'!Y949))="YES", UPPER(TRIM('01_raw_data'!Y949))="PROMOTED"),"Promoted", IF(OR(UPPER(TRIM('01_raw_data'!Y949))="NO",UPPER(TRIM('01_raw_data'!Y949))="NOT PROMOTED"), "Not Promoted", "Check")),"Check")</f>
        <v>Not Promoted</v>
      </c>
      <c r="AA946" t="str">
        <f>IFERROR(PROPER(TRIM('01_raw_data'!Z949)), "")</f>
        <v>Bachelor'S</v>
      </c>
      <c r="AB946" t="str">
        <f>IFERROR(PROPER(TRIM('01_raw_data'!AA949)),"")</f>
        <v>Internal Transfer</v>
      </c>
      <c r="AC946" t="str">
        <f>IFERROR(IF(UPPER(TRIM('01_raw_data'!AB949))="HYBRID","Hybrid",IF(OR(UPPER(TRIM('01_raw_data'!AB949))="REMOTE",UPPER(TRIM('01_raw_data'!AB949))="WFH",UPPER(TRIM('01_raw_data'!AB949))="WORK FROM HOME"),"Remote",IF(OR(UPPER(TRIM('01_raw_data'!AB949))="ONSITE",UPPER(TRIM('01_raw_data'!AB949))="ON-SITE",UPPER(TRIM('01_raw_data'!AB949))="OFFICE"),"Office"))),"Check")</f>
        <v>Office</v>
      </c>
      <c r="AD946" t="str">
        <f>IFERROR(VLOOKUP(UPPER(TRIM('01_raw_data'!AC949)),'09_cost_center'!$A$5:$E$19,1,FALSE), "Check")</f>
        <v>EU-CC303</v>
      </c>
      <c r="AE946" t="str">
        <f>IFERROR(IF(OR(UPPER(TRIM('01_raw_data'!AD949))="CONTRACT", UPPER(TRIM('01_raw_data'!AD949))="CONTRACTOR"), "Contract", IF(OR(PROPER(TRIM('01_raw_data'!AD949))="FTE", UPPER(TRIM('01_raw_data'!AD949))="FULL TIME", UPPER(TRIM('01_raw_data'!AD949))="FULL-TIME"), "Full Time", IF(OR(UPPER(TRIM('01_raw_data'!AD949))="INTERN", UPPER(TRIM('01_raw_data'!AD949))="INTERNSHIP"), "Intern", IF(OR(UPPER(TRIM('01_raw_data'!AD949))="PART TIME", UPPER(TRIM('01_raw_data'!AD949))="PART-TIME"), "Part Time")))), "Check")</f>
        <v>Full Time</v>
      </c>
      <c r="AF946">
        <f>IFERROR(IF(AND(VALUE('01_raw_data'!AE949)&gt;=0,VALUE('01_raw_data'!AE949)&lt;=100), VALUE('01_raw_data'!AE949), "Check"), "Check")</f>
        <v>73.3</v>
      </c>
    </row>
    <row r="947" spans="1:32" x14ac:dyDescent="0.2">
      <c r="A947" t="str">
        <f>"E"&amp;TEXT(VALUE(SUBSTITUTE(UPPER(TRIM('01_raw_data'!A950)),"E","")),"0000")</f>
        <v>E0946</v>
      </c>
      <c r="B947" t="str">
        <f>IF('01_raw_data'!B950="", "", PROPER(TRIM('01_raw_data'!B950)))</f>
        <v>Raphael Ryan</v>
      </c>
      <c r="C947" t="str">
        <f>_xlfn.XLOOKUP(PROPER(TRIM('01_raw_data'!C950)),'03_lookups'!$A$4:$A$9,'03_lookups'!$B$4:$B$9,"Needs Review")</f>
        <v>Male</v>
      </c>
      <c r="D947">
        <f>VALUE('01_raw_data'!D950)</f>
        <v>32</v>
      </c>
      <c r="E947" s="17" t="str">
        <f>IF(OR('01_raw_data'!E950="", LOWER(TRIM('01_raw_data'!E950))="not available"), "Missing", '01_raw_data'!E950)</f>
        <v>05/04/1994</v>
      </c>
      <c r="F947" t="str">
        <f t="shared" si="14"/>
        <v>Needs Review</v>
      </c>
      <c r="G947" t="str">
        <f>_xlfn.XLOOKUP(UPPER(TRIM('01_raw_data'!F950)),'04_departments'!A950:A1005,'04_departments'!C950:C1005,"Needs Review")</f>
        <v>Needs Review</v>
      </c>
      <c r="H947" t="str">
        <f>_xlfn.XLOOKUP('01_clean_data'!G947, '04_departments'!$C$5:$C$60,'04_departments'!$D$5:$D$60,"Needs Review")</f>
        <v>Needs Review</v>
      </c>
      <c r="I947" t="str">
        <f>PROPER(TRIM('01_raw_data'!H950))</f>
        <v>Compliance Manager</v>
      </c>
      <c r="J947" t="str">
        <f>IFERROR(UPPER('01_raw_data'!I950), "")</f>
        <v xml:space="preserve"> L4 </v>
      </c>
      <c r="K947" t="str">
        <f>IFERROR(UPPER('01_raw_data'!J950), "")</f>
        <v>M999</v>
      </c>
      <c r="L947" t="str">
        <f>IFERROR(VLOOKUP(K947,'05_manager_mapping'!$A$5:$B$64,2), "Missing")</f>
        <v>Matteo Wagner</v>
      </c>
      <c r="M947" t="str">
        <f>IFERROR(_xlfn.XLOOKUP('01_raw_data'!L950,'06_location_master'!$B$5:$B$60,'06_location_master'!$C$5:$C$60), "Missing Location")</f>
        <v>Munich</v>
      </c>
      <c r="N947" t="str">
        <f>IFERROR(_xlfn.XLOOKUP(M947,'06_location_master'!$C$5:$C$60,'06_location_master'!$D$5:$D$60), "Missing Country")</f>
        <v>Germany</v>
      </c>
      <c r="O947" t="str">
        <f>IFERROR(_xlfn.XLOOKUP(M947,'06_location_master'!$C$5:$C$60,'06_location_master'!$E$5:$E$60), "Missing State")</f>
        <v>Bavaria</v>
      </c>
      <c r="P947" s="17">
        <f>IFERROR(--'01_raw_data'!O950,"Missing Date")</f>
        <v>45602</v>
      </c>
      <c r="Q947" s="17" t="str">
        <f>IF(TRIM('01_raw_data'!P950)="","", IFERROR('01_raw_data'!P950, "check"))</f>
        <v/>
      </c>
      <c r="R947" t="str">
        <f>IFERROR(IF(OR(UPPER(TRIM('01_raw_data'!Q950))="A",UPPER(TRIM('01_raw_data'!Q950)="ACTVE"),UPPER(TRIM('01_raw_data'!Q950))="ACTIVE"), "Active", IF(OR(UPPER(TRIM('01_raw_data'!Q950)="INACTIVE"),UPPER(TRIM('01_raw_data'!Q950))="INACTVE"),"Inactive",IF(OR(UPPER(TRIM('01_raw_data'!Q950))="EXITED"), "Exited", IF(OR(UPPER(TRIM('01_raw_data'!Q950))="TERMINATED"), "Terminated", IF(OR(UPPER(TRIM('01_raw_data'!Q950))="LEFT"),"Left",IF(OR(UPPER(TRIM('01_raw_data'!Q950))="RESIGNED"),"Resigned")))))),"Check")</f>
        <v>Active</v>
      </c>
      <c r="S947" s="19">
        <f>IFERROR(IF(VALUE('01_raw_data'!R950)&gt;0,VALUE('01_raw_data'!R950),"Check"),"Check")</f>
        <v>122000</v>
      </c>
      <c r="T947" s="19">
        <f>IFERROR(IF(VALUE('01_raw_data'!S950)&gt;0, VALUE('01_raw_data'!S950), "Check"), "Check")</f>
        <v>11000</v>
      </c>
      <c r="U947">
        <f>IFERROR(VLOOKUP(UPPER(TRIM('01_raw_data'!T950)),'07_performance_master'!$A$5:$B$14,2,FALSE),"Check")</f>
        <v>4</v>
      </c>
      <c r="V947">
        <f>IFERROR(IF(VALUE('01_raw_data'!U950)&gt;0,VALUE('01_raw_data'!U950),"Check"),"Check")</f>
        <v>22</v>
      </c>
      <c r="W947">
        <f>IFERROR(IF(VALUE('01_raw_data'!V950)&gt;=0, VALUE('01_raw_data'!V950), "Check"), "Check")</f>
        <v>12</v>
      </c>
      <c r="X947">
        <f>IFERROR(IF(VALUE('01_raw_data'!W950)&gt;=0, VALUE('01_raw_data'!W950),"Check"), "Check")</f>
        <v>1</v>
      </c>
      <c r="Y947">
        <f>IFERROR(IF(AND(VALUE('01_raw_data'!X950)&gt;=0, VALUE('01_raw_data'!X950)&lt;=100), VALUE('01_raw_data'!X950), "Check"), "Check")</f>
        <v>70</v>
      </c>
      <c r="Z947" t="str">
        <f>IFERROR(IF(OR(UPPER(TRIM('01_raw_data'!Y950))="YES", UPPER(TRIM('01_raw_data'!Y950))="PROMOTED"),"Promoted", IF(OR(UPPER(TRIM('01_raw_data'!Y950))="NO",UPPER(TRIM('01_raw_data'!Y950))="NOT PROMOTED"), "Not Promoted", "Check")),"Check")</f>
        <v>Promoted</v>
      </c>
      <c r="AA947" t="str">
        <f>IFERROR(PROPER(TRIM('01_raw_data'!Z950)), "")</f>
        <v>Mba</v>
      </c>
      <c r="AB947" t="str">
        <f>IFERROR(PROPER(TRIM('01_raw_data'!AA950)),"")</f>
        <v>University Hiring</v>
      </c>
      <c r="AC947" t="str">
        <f>IFERROR(IF(UPPER(TRIM('01_raw_data'!AB950))="HYBRID","Hybrid",IF(OR(UPPER(TRIM('01_raw_data'!AB950))="REMOTE",UPPER(TRIM('01_raw_data'!AB950))="WFH",UPPER(TRIM('01_raw_data'!AB950))="WORK FROM HOME"),"Remote",IF(OR(UPPER(TRIM('01_raw_data'!AB950))="ONSITE",UPPER(TRIM('01_raw_data'!AB950))="ON-SITE",UPPER(TRIM('01_raw_data'!AB950))="OFFICE"),"Office"))),"Check")</f>
        <v>Hybrid</v>
      </c>
      <c r="AD947" t="str">
        <f>IFERROR(VLOOKUP(UPPER(TRIM('01_raw_data'!AC950)),'09_cost_center'!$A$5:$E$19,1,FALSE), "Check")</f>
        <v>EU-CC502</v>
      </c>
      <c r="AE947" t="str">
        <f>IFERROR(IF(OR(UPPER(TRIM('01_raw_data'!AD950))="CONTRACT", UPPER(TRIM('01_raw_data'!AD950))="CONTRACTOR"), "Contract", IF(OR(PROPER(TRIM('01_raw_data'!AD950))="FTE", UPPER(TRIM('01_raw_data'!AD950))="FULL TIME", UPPER(TRIM('01_raw_data'!AD950))="FULL-TIME"), "Full Time", IF(OR(UPPER(TRIM('01_raw_data'!AD950))="INTERN", UPPER(TRIM('01_raw_data'!AD950))="INTERNSHIP"), "Intern", IF(OR(UPPER(TRIM('01_raw_data'!AD950))="PART TIME", UPPER(TRIM('01_raw_data'!AD950))="PART-TIME"), "Part Time")))), "Check")</f>
        <v>Full Time</v>
      </c>
      <c r="AF947">
        <f>IFERROR(IF(AND(VALUE('01_raw_data'!AE950)&gt;=0,VALUE('01_raw_data'!AE950)&lt;=100), VALUE('01_raw_data'!AE950), "Check"), "Check")</f>
        <v>75.5</v>
      </c>
    </row>
    <row r="948" spans="1:32" x14ac:dyDescent="0.2">
      <c r="A948" t="str">
        <f>"E"&amp;TEXT(VALUE(SUBSTITUTE(UPPER(TRIM('01_raw_data'!A951)),"E","")),"0000")</f>
        <v>E0947</v>
      </c>
      <c r="B948" t="str">
        <f>IF('01_raw_data'!B951="", "", PROPER(TRIM('01_raw_data'!B951)))</f>
        <v>Diego Thomas</v>
      </c>
      <c r="C948" t="str">
        <f>_xlfn.XLOOKUP(PROPER(TRIM('01_raw_data'!C951)),'03_lookups'!$A$4:$A$9,'03_lookups'!$B$4:$B$9,"Needs Review")</f>
        <v>Male</v>
      </c>
      <c r="D948">
        <f>VALUE('01_raw_data'!D951)</f>
        <v>56</v>
      </c>
      <c r="E948" s="17">
        <f>IF(OR('01_raw_data'!E951="", LOWER(TRIM('01_raw_data'!E951))="not available"), "Missing", '01_raw_data'!E951)</f>
        <v>25585</v>
      </c>
      <c r="F948" t="str">
        <f t="shared" si="14"/>
        <v>Valid</v>
      </c>
      <c r="G948" t="str">
        <f>_xlfn.XLOOKUP(UPPER(TRIM('01_raw_data'!F951)),'04_departments'!A951:A1006,'04_departments'!C951:C1006,"Needs Review")</f>
        <v>Needs Review</v>
      </c>
      <c r="H948" t="str">
        <f>_xlfn.XLOOKUP('01_clean_data'!G948, '04_departments'!$C$5:$C$60,'04_departments'!$D$5:$D$60,"Needs Review")</f>
        <v>Needs Review</v>
      </c>
      <c r="I948" t="str">
        <f>PROPER(TRIM('01_raw_data'!H951))</f>
        <v>Frontend Engineer</v>
      </c>
      <c r="J948" t="str">
        <f>IFERROR(UPPER('01_raw_data'!I951), "")</f>
        <v>L3</v>
      </c>
      <c r="K948" t="str">
        <f>IFERROR(UPPER('01_raw_data'!J951), "")</f>
        <v>M051</v>
      </c>
      <c r="L948" t="str">
        <f>IFERROR(VLOOKUP(K948,'05_manager_mapping'!$A$5:$B$64,2), "Missing")</f>
        <v>Eva Bianchi</v>
      </c>
      <c r="M948" t="str">
        <f>IFERROR(_xlfn.XLOOKUP('01_raw_data'!L951,'06_location_master'!$B$5:$B$60,'06_location_master'!$C$5:$C$60), "Missing Location")</f>
        <v>London</v>
      </c>
      <c r="N948" t="str">
        <f>IFERROR(_xlfn.XLOOKUP(M948,'06_location_master'!$C$5:$C$60,'06_location_master'!$D$5:$D$60), "Missing Country")</f>
        <v>United Kingdom</v>
      </c>
      <c r="O948" t="str">
        <f>IFERROR(_xlfn.XLOOKUP(M948,'06_location_master'!$C$5:$C$60,'06_location_master'!$E$5:$E$60), "Missing State")</f>
        <v>England</v>
      </c>
      <c r="P948" s="17">
        <f>IFERROR(--'01_raw_data'!O951,"Missing Date")</f>
        <v>45650</v>
      </c>
      <c r="Q948" s="17" t="str">
        <f>IF(TRIM('01_raw_data'!P951)="","", IFERROR('01_raw_data'!P951, "check"))</f>
        <v/>
      </c>
      <c r="R948" t="str">
        <f>IFERROR(IF(OR(UPPER(TRIM('01_raw_data'!Q951))="A",UPPER(TRIM('01_raw_data'!Q951)="ACTVE"),UPPER(TRIM('01_raw_data'!Q951))="ACTIVE"), "Active", IF(OR(UPPER(TRIM('01_raw_data'!Q951)="INACTIVE"),UPPER(TRIM('01_raw_data'!Q951))="INACTVE"),"Inactive",IF(OR(UPPER(TRIM('01_raw_data'!Q951))="EXITED"), "Exited", IF(OR(UPPER(TRIM('01_raw_data'!Q951))="TERMINATED"), "Terminated", IF(OR(UPPER(TRIM('01_raw_data'!Q951))="LEFT"),"Left",IF(OR(UPPER(TRIM('01_raw_data'!Q951))="RESIGNED"),"Resigned")))))),"Check")</f>
        <v>Active</v>
      </c>
      <c r="S948" s="19">
        <f>IFERROR(IF(VALUE('01_raw_data'!R951)&gt;0,VALUE('01_raw_data'!R951),"Check"),"Check")</f>
        <v>88000</v>
      </c>
      <c r="T948" s="19">
        <f>IFERROR(IF(VALUE('01_raw_data'!S951)&gt;0, VALUE('01_raw_data'!S951), "Check"), "Check")</f>
        <v>4400</v>
      </c>
      <c r="U948">
        <f>IFERROR(VLOOKUP(UPPER(TRIM('01_raw_data'!T951)),'07_performance_master'!$A$5:$B$14,2,FALSE),"Check")</f>
        <v>3</v>
      </c>
      <c r="V948" t="str">
        <f>IFERROR(IF(VALUE('01_raw_data'!U951)&gt;0,VALUE('01_raw_data'!U951),"Check"),"Check")</f>
        <v>Check</v>
      </c>
      <c r="W948">
        <f>IFERROR(IF(VALUE('01_raw_data'!V951)&gt;=0, VALUE('01_raw_data'!V951), "Check"), "Check")</f>
        <v>18</v>
      </c>
      <c r="X948">
        <f>IFERROR(IF(VALUE('01_raw_data'!W951)&gt;=0, VALUE('01_raw_data'!W951),"Check"), "Check")</f>
        <v>0</v>
      </c>
      <c r="Y948">
        <f>IFERROR(IF(AND(VALUE('01_raw_data'!X951)&gt;=0, VALUE('01_raw_data'!X951)&lt;=100), VALUE('01_raw_data'!X951), "Check"), "Check")</f>
        <v>47</v>
      </c>
      <c r="Z948" t="str">
        <f>IFERROR(IF(OR(UPPER(TRIM('01_raw_data'!Y951))="YES", UPPER(TRIM('01_raw_data'!Y951))="PROMOTED"),"Promoted", IF(OR(UPPER(TRIM('01_raw_data'!Y951))="NO",UPPER(TRIM('01_raw_data'!Y951))="NOT PROMOTED"), "Not Promoted", "Check")),"Check")</f>
        <v>Not Promoted</v>
      </c>
      <c r="AA948" t="str">
        <f>IFERROR(PROPER(TRIM('01_raw_data'!Z951)), "")</f>
        <v>Mba</v>
      </c>
      <c r="AB948" t="str">
        <f>IFERROR(PROPER(TRIM('01_raw_data'!AA951)),"")</f>
        <v>Company Careers Page</v>
      </c>
      <c r="AC948" t="str">
        <f>IFERROR(IF(UPPER(TRIM('01_raw_data'!AB951))="HYBRID","Hybrid",IF(OR(UPPER(TRIM('01_raw_data'!AB951))="REMOTE",UPPER(TRIM('01_raw_data'!AB951))="WFH",UPPER(TRIM('01_raw_data'!AB951))="WORK FROM HOME"),"Remote",IF(OR(UPPER(TRIM('01_raw_data'!AB951))="ONSITE",UPPER(TRIM('01_raw_data'!AB951))="ON-SITE",UPPER(TRIM('01_raw_data'!AB951))="OFFICE"),"Office"))),"Check")</f>
        <v>Office</v>
      </c>
      <c r="AD948" t="str">
        <f>IFERROR(VLOOKUP(UPPER(TRIM('01_raw_data'!AC951)),'09_cost_center'!$A$5:$E$19,1,FALSE), "Check")</f>
        <v>EU-CC101</v>
      </c>
      <c r="AE948" t="str">
        <f>IFERROR(IF(OR(UPPER(TRIM('01_raw_data'!AD951))="CONTRACT", UPPER(TRIM('01_raw_data'!AD951))="CONTRACTOR"), "Contract", IF(OR(PROPER(TRIM('01_raw_data'!AD951))="FTE", UPPER(TRIM('01_raw_data'!AD951))="FULL TIME", UPPER(TRIM('01_raw_data'!AD951))="FULL-TIME"), "Full Time", IF(OR(UPPER(TRIM('01_raw_data'!AD951))="INTERN", UPPER(TRIM('01_raw_data'!AD951))="INTERNSHIP"), "Intern", IF(OR(UPPER(TRIM('01_raw_data'!AD951))="PART TIME", UPPER(TRIM('01_raw_data'!AD951))="PART-TIME"), "Part Time")))), "Check")</f>
        <v>Full Time</v>
      </c>
      <c r="AF948">
        <f>IFERROR(IF(AND(VALUE('01_raw_data'!AE951)&gt;=0,VALUE('01_raw_data'!AE951)&lt;=100), VALUE('01_raw_data'!AE951), "Check"), "Check")</f>
        <v>53.5</v>
      </c>
    </row>
    <row r="949" spans="1:32" x14ac:dyDescent="0.2">
      <c r="A949" t="str">
        <f>"E"&amp;TEXT(VALUE(SUBSTITUTE(UPPER(TRIM('01_raw_data'!A952)),"E","")),"0000")</f>
        <v>E0948</v>
      </c>
      <c r="B949" t="str">
        <f>IF('01_raw_data'!B952="", "", PROPER(TRIM('01_raw_data'!B952)))</f>
        <v>Sofia Bianchi</v>
      </c>
      <c r="C949" t="str">
        <f>_xlfn.XLOOKUP(PROPER(TRIM('01_raw_data'!C952)),'03_lookups'!$A$4:$A$9,'03_lookups'!$B$4:$B$9,"Needs Review")</f>
        <v>Female</v>
      </c>
      <c r="D949">
        <f>VALUE('01_raw_data'!D952)</f>
        <v>61</v>
      </c>
      <c r="E949" s="17">
        <f>IF(OR('01_raw_data'!E952="", LOWER(TRIM('01_raw_data'!E952))="not available"), "Missing", '01_raw_data'!E952)</f>
        <v>23770</v>
      </c>
      <c r="F949" t="str">
        <f t="shared" si="14"/>
        <v>Valid</v>
      </c>
      <c r="G949" t="str">
        <f>_xlfn.XLOOKUP(UPPER(TRIM('01_raw_data'!F952)),'04_departments'!A952:A1007,'04_departments'!C952:C1007,"Needs Review")</f>
        <v>Needs Review</v>
      </c>
      <c r="H949" t="str">
        <f>_xlfn.XLOOKUP('01_clean_data'!G949, '04_departments'!$C$5:$C$60,'04_departments'!$D$5:$D$60,"Needs Review")</f>
        <v>Needs Review</v>
      </c>
      <c r="I949" t="str">
        <f>PROPER(TRIM('01_raw_data'!H952))</f>
        <v>Growth Marketer</v>
      </c>
      <c r="J949" t="str">
        <f>IFERROR(UPPER('01_raw_data'!I952), "")</f>
        <v>L4</v>
      </c>
      <c r="K949" t="str">
        <f>IFERROR(UPPER('01_raw_data'!J952), "")</f>
        <v>M006</v>
      </c>
      <c r="L949" t="str">
        <f>IFERROR(VLOOKUP(K949,'05_manager_mapping'!$A$5:$B$64,2), "Missing")</f>
        <v>Aleksander Fischer</v>
      </c>
      <c r="M949" t="str">
        <f>IFERROR(_xlfn.XLOOKUP('01_raw_data'!L952,'06_location_master'!$B$5:$B$60,'06_location_master'!$C$5:$C$60), "Missing Location")</f>
        <v>Missing Location</v>
      </c>
      <c r="N949" t="str">
        <f>IFERROR(_xlfn.XLOOKUP(M949,'06_location_master'!$C$5:$C$60,'06_location_master'!$D$5:$D$60), "Missing Country")</f>
        <v>Missing Country</v>
      </c>
      <c r="O949" t="str">
        <f>IFERROR(_xlfn.XLOOKUP(M949,'06_location_master'!$C$5:$C$60,'06_location_master'!$E$5:$E$60), "Missing State")</f>
        <v>Missing State</v>
      </c>
      <c r="P949" s="17">
        <f>IFERROR(--'01_raw_data'!O952,"Missing Date")</f>
        <v>45509</v>
      </c>
      <c r="Q949" s="17" t="str">
        <f>IF(TRIM('01_raw_data'!P952)="","", IFERROR('01_raw_data'!P952, "check"))</f>
        <v/>
      </c>
      <c r="R949" t="str">
        <f>IFERROR(IF(OR(UPPER(TRIM('01_raw_data'!Q952))="A",UPPER(TRIM('01_raw_data'!Q952)="ACTVE"),UPPER(TRIM('01_raw_data'!Q952))="ACTIVE"), "Active", IF(OR(UPPER(TRIM('01_raw_data'!Q952)="INACTIVE"),UPPER(TRIM('01_raw_data'!Q952))="INACTVE"),"Inactive",IF(OR(UPPER(TRIM('01_raw_data'!Q952))="EXITED"), "Exited", IF(OR(UPPER(TRIM('01_raw_data'!Q952))="TERMINATED"), "Terminated", IF(OR(UPPER(TRIM('01_raw_data'!Q952))="LEFT"),"Left",IF(OR(UPPER(TRIM('01_raw_data'!Q952))="RESIGNED"),"Resigned")))))),"Check")</f>
        <v>Active</v>
      </c>
      <c r="S949" s="19">
        <f>IFERROR(IF(VALUE('01_raw_data'!R952)&gt;0,VALUE('01_raw_data'!R952),"Check"),"Check")</f>
        <v>107000</v>
      </c>
      <c r="T949" s="19">
        <f>IFERROR(IF(VALUE('01_raw_data'!S952)&gt;0, VALUE('01_raw_data'!S952), "Check"), "Check")</f>
        <v>2100</v>
      </c>
      <c r="U949">
        <f>IFERROR(VLOOKUP(UPPER(TRIM('01_raw_data'!T952)),'07_performance_master'!$A$5:$B$14,2,FALSE),"Check")</f>
        <v>2</v>
      </c>
      <c r="V949">
        <f>IFERROR(IF(VALUE('01_raw_data'!U952)&gt;0,VALUE('01_raw_data'!U952),"Check"),"Check")</f>
        <v>8</v>
      </c>
      <c r="W949">
        <f>IFERROR(IF(VALUE('01_raw_data'!V952)&gt;=0, VALUE('01_raw_data'!V952), "Check"), "Check")</f>
        <v>12</v>
      </c>
      <c r="X949">
        <f>IFERROR(IF(VALUE('01_raw_data'!W952)&gt;=0, VALUE('01_raw_data'!W952),"Check"), "Check")</f>
        <v>14</v>
      </c>
      <c r="Y949">
        <f>IFERROR(IF(AND(VALUE('01_raw_data'!X952)&gt;=0, VALUE('01_raw_data'!X952)&lt;=100), VALUE('01_raw_data'!X952), "Check"), "Check")</f>
        <v>61</v>
      </c>
      <c r="Z949" t="str">
        <f>IFERROR(IF(OR(UPPER(TRIM('01_raw_data'!Y952))="YES", UPPER(TRIM('01_raw_data'!Y952))="PROMOTED"),"Promoted", IF(OR(UPPER(TRIM('01_raw_data'!Y952))="NO",UPPER(TRIM('01_raw_data'!Y952))="NOT PROMOTED"), "Not Promoted", "Check")),"Check")</f>
        <v>Not Promoted</v>
      </c>
      <c r="AA949" t="str">
        <f>IFERROR(PROPER(TRIM('01_raw_data'!Z952)), "")</f>
        <v>Bachelor'S</v>
      </c>
      <c r="AB949" t="str">
        <f>IFERROR(PROPER(TRIM('01_raw_data'!AA952)),"")</f>
        <v>Linkedin</v>
      </c>
      <c r="AC949" t="str">
        <f>IFERROR(IF(UPPER(TRIM('01_raw_data'!AB952))="HYBRID","Hybrid",IF(OR(UPPER(TRIM('01_raw_data'!AB952))="REMOTE",UPPER(TRIM('01_raw_data'!AB952))="WFH",UPPER(TRIM('01_raw_data'!AB952))="WORK FROM HOME"),"Remote",IF(OR(UPPER(TRIM('01_raw_data'!AB952))="ONSITE",UPPER(TRIM('01_raw_data'!AB952))="ON-SITE",UPPER(TRIM('01_raw_data'!AB952))="OFFICE"),"Office"))),"Check")</f>
        <v>Office</v>
      </c>
      <c r="AD949" t="str">
        <f>IFERROR(VLOOKUP(UPPER(TRIM('01_raw_data'!AC952)),'09_cost_center'!$A$5:$E$19,1,FALSE), "Check")</f>
        <v>EU-CC203</v>
      </c>
      <c r="AE949" t="str">
        <f>IFERROR(IF(OR(UPPER(TRIM('01_raw_data'!AD952))="CONTRACT", UPPER(TRIM('01_raw_data'!AD952))="CONTRACTOR"), "Contract", IF(OR(PROPER(TRIM('01_raw_data'!AD952))="FTE", UPPER(TRIM('01_raw_data'!AD952))="FULL TIME", UPPER(TRIM('01_raw_data'!AD952))="FULL-TIME"), "Full Time", IF(OR(UPPER(TRIM('01_raw_data'!AD952))="INTERN", UPPER(TRIM('01_raw_data'!AD952))="INTERNSHIP"), "Intern", IF(OR(UPPER(TRIM('01_raw_data'!AD952))="PART TIME", UPPER(TRIM('01_raw_data'!AD952))="PART-TIME"), "Part Time")))), "Check")</f>
        <v>Full Time</v>
      </c>
      <c r="AF949">
        <f>IFERROR(IF(AND(VALUE('01_raw_data'!AE952)&gt;=0,VALUE('01_raw_data'!AE952)&lt;=100), VALUE('01_raw_data'!AE952), "Check"), "Check")</f>
        <v>44.3</v>
      </c>
    </row>
    <row r="950" spans="1:32" x14ac:dyDescent="0.2">
      <c r="A950" t="str">
        <f>"E"&amp;TEXT(VALUE(SUBSTITUTE(UPPER(TRIM('01_raw_data'!A953)),"E","")),"0000")</f>
        <v>E0949</v>
      </c>
      <c r="B950" t="str">
        <f>IF('01_raw_data'!B953="", "", PROPER(TRIM('01_raw_data'!B953)))</f>
        <v>Jakub Pereira</v>
      </c>
      <c r="C950" t="str">
        <f>_xlfn.XLOOKUP(PROPER(TRIM('01_raw_data'!C953)),'03_lookups'!$A$4:$A$9,'03_lookups'!$B$4:$B$9,"Needs Review")</f>
        <v>Male</v>
      </c>
      <c r="D950">
        <f>VALUE('01_raw_data'!D953)</f>
        <v>54</v>
      </c>
      <c r="E950" s="17">
        <f>IF(OR('01_raw_data'!E953="", LOWER(TRIM('01_raw_data'!E953))="not available"), "Missing", '01_raw_data'!E953)</f>
        <v>26256</v>
      </c>
      <c r="F950" t="str">
        <f t="shared" si="14"/>
        <v>Valid</v>
      </c>
      <c r="G950" t="str">
        <f>_xlfn.XLOOKUP(UPPER(TRIM('01_raw_data'!F953)),'04_departments'!A953:A1008,'04_departments'!C953:C1008,"Needs Review")</f>
        <v>Needs Review</v>
      </c>
      <c r="H950" t="str">
        <f>_xlfn.XLOOKUP('01_clean_data'!G950, '04_departments'!$C$5:$C$60,'04_departments'!$D$5:$D$60,"Needs Review")</f>
        <v>Needs Review</v>
      </c>
      <c r="I950" t="str">
        <f>PROPER(TRIM('01_raw_data'!H953))</f>
        <v>Security Lead</v>
      </c>
      <c r="J950" t="str">
        <f>IFERROR(UPPER('01_raw_data'!I953), "")</f>
        <v>L2</v>
      </c>
      <c r="K950" t="str">
        <f>IFERROR(UPPER('01_raw_data'!J953), "")</f>
        <v>M056</v>
      </c>
      <c r="L950" t="str">
        <f>IFERROR(VLOOKUP(K950,'05_manager_mapping'!$A$5:$B$64,2), "Missing")</f>
        <v>Emily Olsson</v>
      </c>
      <c r="M950" t="str">
        <f>IFERROR(_xlfn.XLOOKUP('01_raw_data'!L953,'06_location_master'!$B$5:$B$60,'06_location_master'!$C$5:$C$60), "Missing Location")</f>
        <v>Hamburg</v>
      </c>
      <c r="N950" t="str">
        <f>IFERROR(_xlfn.XLOOKUP(M950,'06_location_master'!$C$5:$C$60,'06_location_master'!$D$5:$D$60), "Missing Country")</f>
        <v>Germany</v>
      </c>
      <c r="O950" t="str">
        <f>IFERROR(_xlfn.XLOOKUP(M950,'06_location_master'!$C$5:$C$60,'06_location_master'!$E$5:$E$60), "Missing State")</f>
        <v>Hamburg</v>
      </c>
      <c r="P950" s="17">
        <f>IFERROR(--'01_raw_data'!O953,"Missing Date")</f>
        <v>45516</v>
      </c>
      <c r="Q950" s="17">
        <f>IF(TRIM('01_raw_data'!P953)="","", IFERROR('01_raw_data'!P953, "check"))</f>
        <v>45782</v>
      </c>
      <c r="R950" t="str">
        <f>IFERROR(IF(OR(UPPER(TRIM('01_raw_data'!Q953))="A",UPPER(TRIM('01_raw_data'!Q953)="ACTVE"),UPPER(TRIM('01_raw_data'!Q953))="ACTIVE"), "Active", IF(OR(UPPER(TRIM('01_raw_data'!Q953)="INACTIVE"),UPPER(TRIM('01_raw_data'!Q953))="INACTVE"),"Inactive",IF(OR(UPPER(TRIM('01_raw_data'!Q953))="EXITED"), "Exited", IF(OR(UPPER(TRIM('01_raw_data'!Q953))="TERMINATED"), "Terminated", IF(OR(UPPER(TRIM('01_raw_data'!Q953))="LEFT"),"Left",IF(OR(UPPER(TRIM('01_raw_data'!Q953))="RESIGNED"),"Resigned")))))),"Check")</f>
        <v>Terminated</v>
      </c>
      <c r="S950" s="19">
        <f>IFERROR(IF(VALUE('01_raw_data'!R953)&gt;0,VALUE('01_raw_data'!R953),"Check"),"Check")</f>
        <v>52000</v>
      </c>
      <c r="T950" s="19" t="str">
        <f>IFERROR(IF(VALUE('01_raw_data'!S953)&gt;0, VALUE('01_raw_data'!S953), "Check"), "Check")</f>
        <v>Check</v>
      </c>
      <c r="U950">
        <f>IFERROR(VLOOKUP(UPPER(TRIM('01_raw_data'!T953)),'07_performance_master'!$A$5:$B$14,2,FALSE),"Check")</f>
        <v>1</v>
      </c>
      <c r="V950">
        <f>IFERROR(IF(VALUE('01_raw_data'!U953)&gt;0,VALUE('01_raw_data'!U953),"Check"),"Check")</f>
        <v>13</v>
      </c>
      <c r="W950">
        <f>IFERROR(IF(VALUE('01_raw_data'!V953)&gt;=0, VALUE('01_raw_data'!V953), "Check"), "Check")</f>
        <v>14</v>
      </c>
      <c r="X950">
        <f>IFERROR(IF(VALUE('01_raw_data'!W953)&gt;=0, VALUE('01_raw_data'!W953),"Check"), "Check")</f>
        <v>14</v>
      </c>
      <c r="Y950">
        <f>IFERROR(IF(AND(VALUE('01_raw_data'!X953)&gt;=0, VALUE('01_raw_data'!X953)&lt;=100), VALUE('01_raw_data'!X953), "Check"), "Check")</f>
        <v>31</v>
      </c>
      <c r="Z950" t="str">
        <f>IFERROR(IF(OR(UPPER(TRIM('01_raw_data'!Y953))="YES", UPPER(TRIM('01_raw_data'!Y953))="PROMOTED"),"Promoted", IF(OR(UPPER(TRIM('01_raw_data'!Y953))="NO",UPPER(TRIM('01_raw_data'!Y953))="NOT PROMOTED"), "Not Promoted", "Check")),"Check")</f>
        <v>Not Promoted</v>
      </c>
      <c r="AA950" t="str">
        <f>IFERROR(PROPER(TRIM('01_raw_data'!Z953)), "")</f>
        <v>Bachelor'S</v>
      </c>
      <c r="AB950" t="str">
        <f>IFERROR(PROPER(TRIM('01_raw_data'!AA953)),"")</f>
        <v>Indeed</v>
      </c>
      <c r="AC950" t="str">
        <f>IFERROR(IF(UPPER(TRIM('01_raw_data'!AB953))="HYBRID","Hybrid",IF(OR(UPPER(TRIM('01_raw_data'!AB953))="REMOTE",UPPER(TRIM('01_raw_data'!AB953))="WFH",UPPER(TRIM('01_raw_data'!AB953))="WORK FROM HOME"),"Remote",IF(OR(UPPER(TRIM('01_raw_data'!AB953))="ONSITE",UPPER(TRIM('01_raw_data'!AB953))="ON-SITE",UPPER(TRIM('01_raw_data'!AB953))="OFFICE"),"Office"))),"Check")</f>
        <v>Hybrid</v>
      </c>
      <c r="AD950" t="str">
        <f>IFERROR(VLOOKUP(UPPER(TRIM('01_raw_data'!AC953)),'09_cost_center'!$A$5:$E$19,1,FALSE), "Check")</f>
        <v>EU-CC503</v>
      </c>
      <c r="AE950" t="str">
        <f>IFERROR(IF(OR(UPPER(TRIM('01_raw_data'!AD953))="CONTRACT", UPPER(TRIM('01_raw_data'!AD953))="CONTRACTOR"), "Contract", IF(OR(PROPER(TRIM('01_raw_data'!AD953))="FTE", UPPER(TRIM('01_raw_data'!AD953))="FULL TIME", UPPER(TRIM('01_raw_data'!AD953))="FULL-TIME"), "Full Time", IF(OR(UPPER(TRIM('01_raw_data'!AD953))="INTERN", UPPER(TRIM('01_raw_data'!AD953))="INTERNSHIP"), "Intern", IF(OR(UPPER(TRIM('01_raw_data'!AD953))="PART TIME", UPPER(TRIM('01_raw_data'!AD953))="PART-TIME"), "Part Time")))), "Check")</f>
        <v>Full Time</v>
      </c>
      <c r="AF950">
        <f>IFERROR(IF(AND(VALUE('01_raw_data'!AE953)&gt;=0,VALUE('01_raw_data'!AE953)&lt;=100), VALUE('01_raw_data'!AE953), "Check"), "Check")</f>
        <v>26.1</v>
      </c>
    </row>
    <row r="951" spans="1:32" x14ac:dyDescent="0.2">
      <c r="A951" t="str">
        <f>"E"&amp;TEXT(VALUE(SUBSTITUTE(UPPER(TRIM('01_raw_data'!A954)),"E","")),"0000")</f>
        <v>E0950</v>
      </c>
      <c r="B951" t="str">
        <f>IF('01_raw_data'!B954="", "", PROPER(TRIM('01_raw_data'!B954)))</f>
        <v>Freya Esposito</v>
      </c>
      <c r="C951" t="str">
        <f>_xlfn.XLOOKUP(PROPER(TRIM('01_raw_data'!C954)),'03_lookups'!$A$4:$A$9,'03_lookups'!$B$4:$B$9,"Needs Review")</f>
        <v>Male</v>
      </c>
      <c r="D951">
        <f>VALUE('01_raw_data'!D954)</f>
        <v>38</v>
      </c>
      <c r="E951" s="17">
        <f>IF(OR('01_raw_data'!E954="", LOWER(TRIM('01_raw_data'!E954))="not available"), "Missing", '01_raw_data'!E954)</f>
        <v>32142</v>
      </c>
      <c r="F951" t="str">
        <f t="shared" si="14"/>
        <v>Valid</v>
      </c>
      <c r="G951" t="str">
        <f>_xlfn.XLOOKUP(UPPER(TRIM('01_raw_data'!F954)),'04_departments'!A954:A1009,'04_departments'!C954:C1009,"Needs Review")</f>
        <v>Needs Review</v>
      </c>
      <c r="H951" t="str">
        <f>_xlfn.XLOOKUP('01_clean_data'!G951, '04_departments'!$C$5:$C$60,'04_departments'!$D$5:$D$60,"Needs Review")</f>
        <v>Needs Review</v>
      </c>
      <c r="I951" t="str">
        <f>PROPER(TRIM('01_raw_data'!H954))</f>
        <v>Backend Engineer</v>
      </c>
      <c r="J951" t="str">
        <f>IFERROR(UPPER('01_raw_data'!I954), "")</f>
        <v>L2</v>
      </c>
      <c r="K951" t="str">
        <f>IFERROR(UPPER('01_raw_data'!J954), "")</f>
        <v>M057</v>
      </c>
      <c r="L951" t="str">
        <f>IFERROR(VLOOKUP(K951,'05_manager_mapping'!$A$5:$B$64,2), "Missing")</f>
        <v>Emma Karlsson</v>
      </c>
      <c r="M951" t="str">
        <f>IFERROR(_xlfn.XLOOKUP('01_raw_data'!L954,'06_location_master'!$B$5:$B$60,'06_location_master'!$C$5:$C$60), "Missing Location")</f>
        <v>Munich</v>
      </c>
      <c r="N951" t="str">
        <f>IFERROR(_xlfn.XLOOKUP(M951,'06_location_master'!$C$5:$C$60,'06_location_master'!$D$5:$D$60), "Missing Country")</f>
        <v>Germany</v>
      </c>
      <c r="O951" t="str">
        <f>IFERROR(_xlfn.XLOOKUP(M951,'06_location_master'!$C$5:$C$60,'06_location_master'!$E$5:$E$60), "Missing State")</f>
        <v>Bavaria</v>
      </c>
      <c r="P951" s="17">
        <f>IFERROR(--'01_raw_data'!O954,"Missing Date")</f>
        <v>42632</v>
      </c>
      <c r="Q951" s="17" t="str">
        <f>IF(TRIM('01_raw_data'!P954)="","", IFERROR('01_raw_data'!P954, "check"))</f>
        <v/>
      </c>
      <c r="R951" t="str">
        <f>IFERROR(IF(OR(UPPER(TRIM('01_raw_data'!Q954))="A",UPPER(TRIM('01_raw_data'!Q954)="ACTVE"),UPPER(TRIM('01_raw_data'!Q954))="ACTIVE"), "Active", IF(OR(UPPER(TRIM('01_raw_data'!Q954)="INACTIVE"),UPPER(TRIM('01_raw_data'!Q954))="INACTVE"),"Inactive",IF(OR(UPPER(TRIM('01_raw_data'!Q954))="EXITED"), "Exited", IF(OR(UPPER(TRIM('01_raw_data'!Q954))="TERMINATED"), "Terminated", IF(OR(UPPER(TRIM('01_raw_data'!Q954))="LEFT"),"Left",IF(OR(UPPER(TRIM('01_raw_data'!Q954))="RESIGNED"),"Resigned")))))),"Check")</f>
        <v>Active</v>
      </c>
      <c r="S951" s="19">
        <f>IFERROR(IF(VALUE('01_raw_data'!R954)&gt;0,VALUE('01_raw_data'!R954),"Check"),"Check")</f>
        <v>70000</v>
      </c>
      <c r="T951" s="19" t="str">
        <f>IFERROR(IF(VALUE('01_raw_data'!S954)&gt;0, VALUE('01_raw_data'!S954), "Check"), "Check")</f>
        <v>Check</v>
      </c>
      <c r="U951">
        <f>IFERROR(VLOOKUP(UPPER(TRIM('01_raw_data'!T954)),'07_performance_master'!$A$5:$B$14,2,FALSE),"Check")</f>
        <v>1</v>
      </c>
      <c r="V951">
        <f>IFERROR(IF(VALUE('01_raw_data'!U954)&gt;0,VALUE('01_raw_data'!U954),"Check"),"Check")</f>
        <v>31</v>
      </c>
      <c r="W951">
        <f>IFERROR(IF(VALUE('01_raw_data'!V954)&gt;=0, VALUE('01_raw_data'!V954), "Check"), "Check")</f>
        <v>2</v>
      </c>
      <c r="X951">
        <f>IFERROR(IF(VALUE('01_raw_data'!W954)&gt;=0, VALUE('01_raw_data'!W954),"Check"), "Check")</f>
        <v>14</v>
      </c>
      <c r="Y951">
        <f>IFERROR(IF(AND(VALUE('01_raw_data'!X954)&gt;=0, VALUE('01_raw_data'!X954)&lt;=100), VALUE('01_raw_data'!X954), "Check"), "Check")</f>
        <v>63</v>
      </c>
      <c r="Z951" t="str">
        <f>IFERROR(IF(OR(UPPER(TRIM('01_raw_data'!Y954))="YES", UPPER(TRIM('01_raw_data'!Y954))="PROMOTED"),"Promoted", IF(OR(UPPER(TRIM('01_raw_data'!Y954))="NO",UPPER(TRIM('01_raw_data'!Y954))="NOT PROMOTED"), "Not Promoted", "Check")),"Check")</f>
        <v>Not Promoted</v>
      </c>
      <c r="AA951" t="str">
        <f>IFERROR(PROPER(TRIM('01_raw_data'!Z954)), "")</f>
        <v>Bachelor'S</v>
      </c>
      <c r="AB951" t="str">
        <f>IFERROR(PROPER(TRIM('01_raw_data'!AA954)),"")</f>
        <v>Company Careers Page</v>
      </c>
      <c r="AC951" t="str">
        <f>IFERROR(IF(UPPER(TRIM('01_raw_data'!AB954))="HYBRID","Hybrid",IF(OR(UPPER(TRIM('01_raw_data'!AB954))="REMOTE",UPPER(TRIM('01_raw_data'!AB954))="WFH",UPPER(TRIM('01_raw_data'!AB954))="WORK FROM HOME"),"Remote",IF(OR(UPPER(TRIM('01_raw_data'!AB954))="ONSITE",UPPER(TRIM('01_raw_data'!AB954))="ON-SITE",UPPER(TRIM('01_raw_data'!AB954))="OFFICE"),"Office"))),"Check")</f>
        <v>Office</v>
      </c>
      <c r="AD951" t="str">
        <f>IFERROR(VLOOKUP(UPPER(TRIM('01_raw_data'!AC954)),'09_cost_center'!$A$5:$E$19,1,FALSE), "Check")</f>
        <v>EU-CC101</v>
      </c>
      <c r="AE951" t="str">
        <f>IFERROR(IF(OR(UPPER(TRIM('01_raw_data'!AD954))="CONTRACT", UPPER(TRIM('01_raw_data'!AD954))="CONTRACTOR"), "Contract", IF(OR(PROPER(TRIM('01_raw_data'!AD954))="FTE", UPPER(TRIM('01_raw_data'!AD954))="FULL TIME", UPPER(TRIM('01_raw_data'!AD954))="FULL-TIME"), "Full Time", IF(OR(UPPER(TRIM('01_raw_data'!AD954))="INTERN", UPPER(TRIM('01_raw_data'!AD954))="INTERNSHIP"), "Intern", IF(OR(UPPER(TRIM('01_raw_data'!AD954))="PART TIME", UPPER(TRIM('01_raw_data'!AD954))="PART-TIME"), "Part Time")))), "Check")</f>
        <v>Full Time</v>
      </c>
      <c r="AF951">
        <f>IFERROR(IF(AND(VALUE('01_raw_data'!AE954)&gt;=0,VALUE('01_raw_data'!AE954)&lt;=100), VALUE('01_raw_data'!AE954), "Check"), "Check")</f>
        <v>41.8</v>
      </c>
    </row>
    <row r="952" spans="1:32" x14ac:dyDescent="0.2">
      <c r="A952" t="str">
        <f>"E"&amp;TEXT(VALUE(SUBSTITUTE(UPPER(TRIM('01_raw_data'!A955)),"E","")),"0000")</f>
        <v>E0951</v>
      </c>
      <c r="B952" t="str">
        <f>IF('01_raw_data'!B955="", "", PROPER(TRIM('01_raw_data'!B955)))</f>
        <v>Jakub Garcia</v>
      </c>
      <c r="C952" t="str">
        <f>_xlfn.XLOOKUP(PROPER(TRIM('01_raw_data'!C955)),'03_lookups'!$A$4:$A$9,'03_lookups'!$B$4:$B$9,"Needs Review")</f>
        <v>Female</v>
      </c>
      <c r="D952">
        <f>VALUE('01_raw_data'!D955)</f>
        <v>26</v>
      </c>
      <c r="E952" s="17">
        <f>IF(OR('01_raw_data'!E955="", LOWER(TRIM('01_raw_data'!E955))="not available"), "Missing", '01_raw_data'!E955)</f>
        <v>36460</v>
      </c>
      <c r="F952" t="str">
        <f t="shared" si="14"/>
        <v>Valid</v>
      </c>
      <c r="G952" t="str">
        <f>_xlfn.XLOOKUP(UPPER(TRIM('01_raw_data'!F955)),'04_departments'!A955:A1010,'04_departments'!C955:C1010,"Needs Review")</f>
        <v>Needs Review</v>
      </c>
      <c r="H952" t="str">
        <f>_xlfn.XLOOKUP('01_clean_data'!G952, '04_departments'!$C$5:$C$60,'04_departments'!$D$5:$D$60,"Needs Review")</f>
        <v>Needs Review</v>
      </c>
      <c r="I952" t="str">
        <f>PROPER(TRIM('01_raw_data'!H955))</f>
        <v>Senior Software Engineer</v>
      </c>
      <c r="J952" t="str">
        <f>IFERROR(UPPER('01_raw_data'!I955), "")</f>
        <v>L2</v>
      </c>
      <c r="K952" t="str">
        <f>IFERROR(UPPER('01_raw_data'!J955), "")</f>
        <v>M001</v>
      </c>
      <c r="L952" t="str">
        <f>IFERROR(VLOOKUP(K952,'05_manager_mapping'!$A$5:$B$64,2), "Missing")</f>
        <v>Milan Leroy</v>
      </c>
      <c r="M952" t="str">
        <f>IFERROR(_xlfn.XLOOKUP('01_raw_data'!L955,'06_location_master'!$B$5:$B$60,'06_location_master'!$C$5:$C$60), "Missing Location")</f>
        <v>Brussels</v>
      </c>
      <c r="N952" t="str">
        <f>IFERROR(_xlfn.XLOOKUP(M952,'06_location_master'!$C$5:$C$60,'06_location_master'!$D$5:$D$60), "Missing Country")</f>
        <v>Belgium</v>
      </c>
      <c r="O952" t="str">
        <f>IFERROR(_xlfn.XLOOKUP(M952,'06_location_master'!$C$5:$C$60,'06_location_master'!$E$5:$E$60), "Missing State")</f>
        <v>Brussels-Capital</v>
      </c>
      <c r="P952" s="17" t="str">
        <f>IFERROR(--'01_raw_data'!O955,"Missing Date")</f>
        <v>Missing Date</v>
      </c>
      <c r="Q952" s="17" t="str">
        <f>IF(TRIM('01_raw_data'!P955)="","", IFERROR('01_raw_data'!P955, "check"))</f>
        <v/>
      </c>
      <c r="R952" t="str">
        <f>IFERROR(IF(OR(UPPER(TRIM('01_raw_data'!Q955))="A",UPPER(TRIM('01_raw_data'!Q955)="ACTVE"),UPPER(TRIM('01_raw_data'!Q955))="ACTIVE"), "Active", IF(OR(UPPER(TRIM('01_raw_data'!Q955)="INACTIVE"),UPPER(TRIM('01_raw_data'!Q955))="INACTVE"),"Inactive",IF(OR(UPPER(TRIM('01_raw_data'!Q955))="EXITED"), "Exited", IF(OR(UPPER(TRIM('01_raw_data'!Q955))="TERMINATED"), "Terminated", IF(OR(UPPER(TRIM('01_raw_data'!Q955))="LEFT"),"Left",IF(OR(UPPER(TRIM('01_raw_data'!Q955))="RESIGNED"),"Resigned")))))),"Check")</f>
        <v>Active</v>
      </c>
      <c r="S952" s="19">
        <f>IFERROR(IF(VALUE('01_raw_data'!R955)&gt;0,VALUE('01_raw_data'!R955),"Check"),"Check")</f>
        <v>56000</v>
      </c>
      <c r="T952" s="19" t="str">
        <f>IFERROR(IF(VALUE('01_raw_data'!S955)&gt;0, VALUE('01_raw_data'!S955), "Check"), "Check")</f>
        <v>Check</v>
      </c>
      <c r="U952">
        <f>IFERROR(VLOOKUP(UPPER(TRIM('01_raw_data'!T955)),'07_performance_master'!$A$5:$B$14,2,FALSE),"Check")</f>
        <v>3</v>
      </c>
      <c r="V952">
        <f>IFERROR(IF(VALUE('01_raw_data'!U955)&gt;0,VALUE('01_raw_data'!U955),"Check"),"Check")</f>
        <v>33</v>
      </c>
      <c r="W952">
        <f>IFERROR(IF(VALUE('01_raw_data'!V955)&gt;=0, VALUE('01_raw_data'!V955), "Check"), "Check")</f>
        <v>26</v>
      </c>
      <c r="X952">
        <f>IFERROR(IF(VALUE('01_raw_data'!W955)&gt;=0, VALUE('01_raw_data'!W955),"Check"), "Check")</f>
        <v>10</v>
      </c>
      <c r="Y952">
        <f>IFERROR(IF(AND(VALUE('01_raw_data'!X955)&gt;=0, VALUE('01_raw_data'!X955)&lt;=100), VALUE('01_raw_data'!X955), "Check"), "Check")</f>
        <v>67</v>
      </c>
      <c r="Z952" t="str">
        <f>IFERROR(IF(OR(UPPER(TRIM('01_raw_data'!Y955))="YES", UPPER(TRIM('01_raw_data'!Y955))="PROMOTED"),"Promoted", IF(OR(UPPER(TRIM('01_raw_data'!Y955))="NO",UPPER(TRIM('01_raw_data'!Y955))="NOT PROMOTED"), "Not Promoted", "Check")),"Check")</f>
        <v>Not Promoted</v>
      </c>
      <c r="AA952" t="str">
        <f>IFERROR(PROPER(TRIM('01_raw_data'!Z955)), "")</f>
        <v>Master'S</v>
      </c>
      <c r="AB952" t="str">
        <f>IFERROR(PROPER(TRIM('01_raw_data'!AA955)),"")</f>
        <v>University Hiring</v>
      </c>
      <c r="AC952" t="str">
        <f>IFERROR(IF(UPPER(TRIM('01_raw_data'!AB955))="HYBRID","Hybrid",IF(OR(UPPER(TRIM('01_raw_data'!AB955))="REMOTE",UPPER(TRIM('01_raw_data'!AB955))="WFH",UPPER(TRIM('01_raw_data'!AB955))="WORK FROM HOME"),"Remote",IF(OR(UPPER(TRIM('01_raw_data'!AB955))="ONSITE",UPPER(TRIM('01_raw_data'!AB955))="ON-SITE",UPPER(TRIM('01_raw_data'!AB955))="OFFICE"),"Office"))),"Check")</f>
        <v>Office</v>
      </c>
      <c r="AD952" t="str">
        <f>IFERROR(VLOOKUP(UPPER(TRIM('01_raw_data'!AC955)),'09_cost_center'!$A$5:$E$19,1,FALSE), "Check")</f>
        <v>EU-CC101</v>
      </c>
      <c r="AE952" t="str">
        <f>IFERROR(IF(OR(UPPER(TRIM('01_raw_data'!AD955))="CONTRACT", UPPER(TRIM('01_raw_data'!AD955))="CONTRACTOR"), "Contract", IF(OR(PROPER(TRIM('01_raw_data'!AD955))="FTE", UPPER(TRIM('01_raw_data'!AD955))="FULL TIME", UPPER(TRIM('01_raw_data'!AD955))="FULL-TIME"), "Full Time", IF(OR(UPPER(TRIM('01_raw_data'!AD955))="INTERN", UPPER(TRIM('01_raw_data'!AD955))="INTERNSHIP"), "Intern", IF(OR(UPPER(TRIM('01_raw_data'!AD955))="PART TIME", UPPER(TRIM('01_raw_data'!AD955))="PART-TIME"), "Part Time")))), "Check")</f>
        <v>Full Time</v>
      </c>
      <c r="AF952">
        <f>IFERROR(IF(AND(VALUE('01_raw_data'!AE955)&gt;=0,VALUE('01_raw_data'!AE955)&lt;=100), VALUE('01_raw_data'!AE955), "Check"), "Check")</f>
        <v>63.7</v>
      </c>
    </row>
    <row r="953" spans="1:32" x14ac:dyDescent="0.2">
      <c r="A953" t="str">
        <f>"E"&amp;TEXT(VALUE(SUBSTITUTE(UPPER(TRIM('01_raw_data'!A956)),"E","")),"0000")</f>
        <v>E0952</v>
      </c>
      <c r="B953" t="str">
        <f>IF('01_raw_data'!B956="", "", PROPER(TRIM('01_raw_data'!B956)))</f>
        <v>Julia Oliveira</v>
      </c>
      <c r="C953" t="str">
        <f>_xlfn.XLOOKUP(PROPER(TRIM('01_raw_data'!C956)),'03_lookups'!$A$4:$A$9,'03_lookups'!$B$4:$B$9,"Needs Review")</f>
        <v>Male</v>
      </c>
      <c r="D953">
        <f>VALUE('01_raw_data'!D956)</f>
        <v>39</v>
      </c>
      <c r="E953" s="17">
        <f>IF(OR('01_raw_data'!E956="", LOWER(TRIM('01_raw_data'!E956))="not available"), "Missing", '01_raw_data'!E956)</f>
        <v>31600</v>
      </c>
      <c r="F953" t="str">
        <f t="shared" si="14"/>
        <v>Valid</v>
      </c>
      <c r="G953" t="str">
        <f>_xlfn.XLOOKUP(UPPER(TRIM('01_raw_data'!F956)),'04_departments'!A956:A1011,'04_departments'!C956:C1011,"Needs Review")</f>
        <v>Needs Review</v>
      </c>
      <c r="H953" t="str">
        <f>_xlfn.XLOOKUP('01_clean_data'!G953, '04_departments'!$C$5:$C$60,'04_departments'!$D$5:$D$60,"Needs Review")</f>
        <v>Needs Review</v>
      </c>
      <c r="I953" t="str">
        <f>PROPER(TRIM('01_raw_data'!H956))</f>
        <v>Campaign Manager</v>
      </c>
      <c r="J953" t="str">
        <f>IFERROR(UPPER('01_raw_data'!I956), "")</f>
        <v>L3</v>
      </c>
      <c r="K953" t="str">
        <f>IFERROR(UPPER('01_raw_data'!J956), "")</f>
        <v>M006</v>
      </c>
      <c r="L953" t="str">
        <f>IFERROR(VLOOKUP(K953,'05_manager_mapping'!$A$5:$B$64,2), "Missing")</f>
        <v>Aleksander Fischer</v>
      </c>
      <c r="M953" t="str">
        <f>IFERROR(_xlfn.XLOOKUP('01_raw_data'!L956,'06_location_master'!$B$5:$B$60,'06_location_master'!$C$5:$C$60), "Missing Location")</f>
        <v>Milan</v>
      </c>
      <c r="N953" t="str">
        <f>IFERROR(_xlfn.XLOOKUP(M953,'06_location_master'!$C$5:$C$60,'06_location_master'!$D$5:$D$60), "Missing Country")</f>
        <v>Italy</v>
      </c>
      <c r="O953" t="str">
        <f>IFERROR(_xlfn.XLOOKUP(M953,'06_location_master'!$C$5:$C$60,'06_location_master'!$E$5:$E$60), "Missing State")</f>
        <v>Lombardy</v>
      </c>
      <c r="P953" s="17">
        <f>IFERROR(--'01_raw_data'!O956,"Missing Date")</f>
        <v>44436</v>
      </c>
      <c r="Q953" s="17" t="str">
        <f>IF(TRIM('01_raw_data'!P956)="","", IFERROR('01_raw_data'!P956, "check"))</f>
        <v/>
      </c>
      <c r="R953" t="str">
        <f>IFERROR(IF(OR(UPPER(TRIM('01_raw_data'!Q956))="A",UPPER(TRIM('01_raw_data'!Q956)="ACTVE"),UPPER(TRIM('01_raw_data'!Q956))="ACTIVE"), "Active", IF(OR(UPPER(TRIM('01_raw_data'!Q956)="INACTIVE"),UPPER(TRIM('01_raw_data'!Q956))="INACTVE"),"Inactive",IF(OR(UPPER(TRIM('01_raw_data'!Q956))="EXITED"), "Exited", IF(OR(UPPER(TRIM('01_raw_data'!Q956))="TERMINATED"), "Terminated", IF(OR(UPPER(TRIM('01_raw_data'!Q956))="LEFT"),"Left",IF(OR(UPPER(TRIM('01_raw_data'!Q956))="RESIGNED"),"Resigned")))))),"Check")</f>
        <v>Active</v>
      </c>
      <c r="S953" s="19">
        <f>IFERROR(IF(VALUE('01_raw_data'!R956)&gt;0,VALUE('01_raw_data'!R956),"Check"),"Check")</f>
        <v>78000</v>
      </c>
      <c r="T953" s="19">
        <f>IFERROR(IF(VALUE('01_raw_data'!S956)&gt;0, VALUE('01_raw_data'!S956), "Check"), "Check")</f>
        <v>3900</v>
      </c>
      <c r="U953">
        <f>IFERROR(VLOOKUP(UPPER(TRIM('01_raw_data'!T956)),'07_performance_master'!$A$5:$B$14,2,FALSE),"Check")</f>
        <v>3</v>
      </c>
      <c r="V953">
        <f>IFERROR(IF(VALUE('01_raw_data'!U956)&gt;0,VALUE('01_raw_data'!U956),"Check"),"Check")</f>
        <v>1</v>
      </c>
      <c r="W953">
        <f>IFERROR(IF(VALUE('01_raw_data'!V956)&gt;=0, VALUE('01_raw_data'!V956), "Check"), "Check")</f>
        <v>16</v>
      </c>
      <c r="X953">
        <f>IFERROR(IF(VALUE('01_raw_data'!W956)&gt;=0, VALUE('01_raw_data'!W956),"Check"), "Check")</f>
        <v>9</v>
      </c>
      <c r="Y953">
        <f>IFERROR(IF(AND(VALUE('01_raw_data'!X956)&gt;=0, VALUE('01_raw_data'!X956)&lt;=100), VALUE('01_raw_data'!X956), "Check"), "Check")</f>
        <v>70</v>
      </c>
      <c r="Z953" t="str">
        <f>IFERROR(IF(OR(UPPER(TRIM('01_raw_data'!Y956))="YES", UPPER(TRIM('01_raw_data'!Y956))="PROMOTED"),"Promoted", IF(OR(UPPER(TRIM('01_raw_data'!Y956))="NO",UPPER(TRIM('01_raw_data'!Y956))="NOT PROMOTED"), "Not Promoted", "Check")),"Check")</f>
        <v>Not Promoted</v>
      </c>
      <c r="AA953" t="str">
        <f>IFERROR(PROPER(TRIM('01_raw_data'!Z956)), "")</f>
        <v>Bachelor'S</v>
      </c>
      <c r="AB953" t="str">
        <f>IFERROR(PROPER(TRIM('01_raw_data'!AA956)),"")</f>
        <v>University Hiring</v>
      </c>
      <c r="AC953" t="str">
        <f>IFERROR(IF(UPPER(TRIM('01_raw_data'!AB956))="HYBRID","Hybrid",IF(OR(UPPER(TRIM('01_raw_data'!AB956))="REMOTE",UPPER(TRIM('01_raw_data'!AB956))="WFH",UPPER(TRIM('01_raw_data'!AB956))="WORK FROM HOME"),"Remote",IF(OR(UPPER(TRIM('01_raw_data'!AB956))="ONSITE",UPPER(TRIM('01_raw_data'!AB956))="ON-SITE",UPPER(TRIM('01_raw_data'!AB956))="OFFICE"),"Office"))),"Check")</f>
        <v>Hybrid</v>
      </c>
      <c r="AD953" t="str">
        <f>IFERROR(VLOOKUP(UPPER(TRIM('01_raw_data'!AC956)),'09_cost_center'!$A$5:$E$19,1,FALSE), "Check")</f>
        <v>EU-CC203</v>
      </c>
      <c r="AE953" t="str">
        <f>IFERROR(IF(OR(UPPER(TRIM('01_raw_data'!AD956))="CONTRACT", UPPER(TRIM('01_raw_data'!AD956))="CONTRACTOR"), "Contract", IF(OR(PROPER(TRIM('01_raw_data'!AD956))="FTE", UPPER(TRIM('01_raw_data'!AD956))="FULL TIME", UPPER(TRIM('01_raw_data'!AD956))="FULL-TIME"), "Full Time", IF(OR(UPPER(TRIM('01_raw_data'!AD956))="INTERN", UPPER(TRIM('01_raw_data'!AD956))="INTERNSHIP"), "Intern", IF(OR(UPPER(TRIM('01_raw_data'!AD956))="PART TIME", UPPER(TRIM('01_raw_data'!AD956))="PART-TIME"), "Part Time")))), "Check")</f>
        <v>Full Time</v>
      </c>
      <c r="AF953">
        <f>IFERROR(IF(AND(VALUE('01_raw_data'!AE956)&gt;=0,VALUE('01_raw_data'!AE956)&lt;=100), VALUE('01_raw_data'!AE956), "Check"), "Check")</f>
        <v>57.2</v>
      </c>
    </row>
    <row r="954" spans="1:32" x14ac:dyDescent="0.2">
      <c r="A954" t="str">
        <f>"E"&amp;TEXT(VALUE(SUBSTITUTE(UPPER(TRIM('01_raw_data'!A957)),"E","")),"0000")</f>
        <v>E0953</v>
      </c>
      <c r="B954" t="str">
        <f>IF('01_raw_data'!B957="", "", PROPER(TRIM('01_raw_data'!B957)))</f>
        <v>Valeria Jones</v>
      </c>
      <c r="C954" t="str">
        <f>_xlfn.XLOOKUP(PROPER(TRIM('01_raw_data'!C957)),'03_lookups'!$A$4:$A$9,'03_lookups'!$B$4:$B$9,"Needs Review")</f>
        <v>Male</v>
      </c>
      <c r="D954">
        <f>VALUE('01_raw_data'!D957)</f>
        <v>24</v>
      </c>
      <c r="E954" s="17">
        <f>IF(OR('01_raw_data'!E957="", LOWER(TRIM('01_raw_data'!E957))="not available"), "Missing", '01_raw_data'!E957)</f>
        <v>37184</v>
      </c>
      <c r="F954" t="str">
        <f t="shared" si="14"/>
        <v>Valid</v>
      </c>
      <c r="G954" t="str">
        <f>_xlfn.XLOOKUP(UPPER(TRIM('01_raw_data'!F957)),'04_departments'!A957:A1012,'04_departments'!C957:C1012,"Needs Review")</f>
        <v>Needs Review</v>
      </c>
      <c r="H954" t="str">
        <f>_xlfn.XLOOKUP('01_clean_data'!G954, '04_departments'!$C$5:$C$60,'04_departments'!$D$5:$D$60,"Needs Review")</f>
        <v>Needs Review</v>
      </c>
      <c r="I954" t="str">
        <f>PROPER(TRIM('01_raw_data'!H957))</f>
        <v>Product Owner</v>
      </c>
      <c r="J954" t="str">
        <f>IFERROR(UPPER('01_raw_data'!I957), "")</f>
        <v>L4</v>
      </c>
      <c r="K954" t="str">
        <f>IFERROR(UPPER('01_raw_data'!J957), "")</f>
        <v>M046</v>
      </c>
      <c r="L954" t="str">
        <f>IFERROR(VLOOKUP(K954,'05_manager_mapping'!$A$5:$B$64,2), "Missing")</f>
        <v>Raphael Smit</v>
      </c>
      <c r="M954" t="str">
        <f>IFERROR(_xlfn.XLOOKUP('01_raw_data'!L957,'06_location_master'!$B$5:$B$60,'06_location_master'!$C$5:$C$60), "Missing Location")</f>
        <v>Munich</v>
      </c>
      <c r="N954" t="str">
        <f>IFERROR(_xlfn.XLOOKUP(M954,'06_location_master'!$C$5:$C$60,'06_location_master'!$D$5:$D$60), "Missing Country")</f>
        <v>Germany</v>
      </c>
      <c r="O954" t="str">
        <f>IFERROR(_xlfn.XLOOKUP(M954,'06_location_master'!$C$5:$C$60,'06_location_master'!$E$5:$E$60), "Missing State")</f>
        <v>Bavaria</v>
      </c>
      <c r="P954" s="17">
        <f>IFERROR(--'01_raw_data'!O957,"Missing Date")</f>
        <v>44580</v>
      </c>
      <c r="Q954" s="17" t="str">
        <f>IF(TRIM('01_raw_data'!P957)="","", IFERROR('01_raw_data'!P957, "check"))</f>
        <v/>
      </c>
      <c r="R954" t="str">
        <f>IFERROR(IF(OR(UPPER(TRIM('01_raw_data'!Q957))="A",UPPER(TRIM('01_raw_data'!Q957)="ACTVE"),UPPER(TRIM('01_raw_data'!Q957))="ACTIVE"), "Active", IF(OR(UPPER(TRIM('01_raw_data'!Q957)="INACTIVE"),UPPER(TRIM('01_raw_data'!Q957))="INACTVE"),"Inactive",IF(OR(UPPER(TRIM('01_raw_data'!Q957))="EXITED"), "Exited", IF(OR(UPPER(TRIM('01_raw_data'!Q957))="TERMINATED"), "Terminated", IF(OR(UPPER(TRIM('01_raw_data'!Q957))="LEFT"),"Left",IF(OR(UPPER(TRIM('01_raw_data'!Q957))="RESIGNED"),"Resigned")))))),"Check")</f>
        <v>Active</v>
      </c>
      <c r="S954" s="19">
        <f>IFERROR(IF(VALUE('01_raw_data'!R957)&gt;0,VALUE('01_raw_data'!R957),"Check"),"Check")</f>
        <v>120000</v>
      </c>
      <c r="T954" s="19">
        <f>IFERROR(IF(VALUE('01_raw_data'!S957)&gt;0, VALUE('01_raw_data'!S957), "Check"), "Check")</f>
        <v>16800</v>
      </c>
      <c r="U954">
        <f>IFERROR(VLOOKUP(UPPER(TRIM('01_raw_data'!T957)),'07_performance_master'!$A$5:$B$14,2,FALSE),"Check")</f>
        <v>5</v>
      </c>
      <c r="V954">
        <f>IFERROR(IF(VALUE('01_raw_data'!U957)&gt;0,VALUE('01_raw_data'!U957),"Check"),"Check")</f>
        <v>7</v>
      </c>
      <c r="W954">
        <f>IFERROR(IF(VALUE('01_raw_data'!V957)&gt;=0, VALUE('01_raw_data'!V957), "Check"), "Check")</f>
        <v>10</v>
      </c>
      <c r="X954">
        <f>IFERROR(IF(VALUE('01_raw_data'!W957)&gt;=0, VALUE('01_raw_data'!W957),"Check"), "Check")</f>
        <v>21</v>
      </c>
      <c r="Y954">
        <f>IFERROR(IF(AND(VALUE('01_raw_data'!X957)&gt;=0, VALUE('01_raw_data'!X957)&lt;=100), VALUE('01_raw_data'!X957), "Check"), "Check")</f>
        <v>64</v>
      </c>
      <c r="Z954" t="str">
        <f>IFERROR(IF(OR(UPPER(TRIM('01_raw_data'!Y957))="YES", UPPER(TRIM('01_raw_data'!Y957))="PROMOTED"),"Promoted", IF(OR(UPPER(TRIM('01_raw_data'!Y957))="NO",UPPER(TRIM('01_raw_data'!Y957))="NOT PROMOTED"), "Not Promoted", "Check")),"Check")</f>
        <v>Not Promoted</v>
      </c>
      <c r="AA954" t="str">
        <f>IFERROR(PROPER(TRIM('01_raw_data'!Z957)), "")</f>
        <v>Bachelor'S</v>
      </c>
      <c r="AB954" t="str">
        <f>IFERROR(PROPER(TRIM('01_raw_data'!AA957)),"")</f>
        <v>Indeed</v>
      </c>
      <c r="AC954" t="str">
        <f>IFERROR(IF(UPPER(TRIM('01_raw_data'!AB957))="HYBRID","Hybrid",IF(OR(UPPER(TRIM('01_raw_data'!AB957))="REMOTE",UPPER(TRIM('01_raw_data'!AB957))="WFH",UPPER(TRIM('01_raw_data'!AB957))="WORK FROM HOME"),"Remote",IF(OR(UPPER(TRIM('01_raw_data'!AB957))="ONSITE",UPPER(TRIM('01_raw_data'!AB957))="ON-SITE",UPPER(TRIM('01_raw_data'!AB957))="OFFICE"),"Office"))),"Check")</f>
        <v>Hybrid</v>
      </c>
      <c r="AD954" t="str">
        <f>IFERROR(VLOOKUP(UPPER(TRIM('01_raw_data'!AC957)),'09_cost_center'!$A$5:$E$19,1,FALSE), "Check")</f>
        <v>EU-CC102</v>
      </c>
      <c r="AE954" t="str">
        <f>IFERROR(IF(OR(UPPER(TRIM('01_raw_data'!AD957))="CONTRACT", UPPER(TRIM('01_raw_data'!AD957))="CONTRACTOR"), "Contract", IF(OR(PROPER(TRIM('01_raw_data'!AD957))="FTE", UPPER(TRIM('01_raw_data'!AD957))="FULL TIME", UPPER(TRIM('01_raw_data'!AD957))="FULL-TIME"), "Full Time", IF(OR(UPPER(TRIM('01_raw_data'!AD957))="INTERN", UPPER(TRIM('01_raw_data'!AD957))="INTERNSHIP"), "Intern", IF(OR(UPPER(TRIM('01_raw_data'!AD957))="PART TIME", UPPER(TRIM('01_raw_data'!AD957))="PART-TIME"), "Part Time")))), "Check")</f>
        <v>Full Time</v>
      </c>
      <c r="AF954">
        <f>IFERROR(IF(AND(VALUE('01_raw_data'!AE957)&gt;=0,VALUE('01_raw_data'!AE957)&lt;=100), VALUE('01_raw_data'!AE957), "Check"), "Check")</f>
        <v>69.2</v>
      </c>
    </row>
    <row r="955" spans="1:32" x14ac:dyDescent="0.2">
      <c r="A955" t="str">
        <f>"E"&amp;TEXT(VALUE(SUBSTITUTE(UPPER(TRIM('01_raw_data'!A958)),"E","")),"0000")</f>
        <v>E0954</v>
      </c>
      <c r="B955" t="str">
        <f>IF('01_raw_data'!B958="", "", PROPER(TRIM('01_raw_data'!B958)))</f>
        <v>Gabriel Santos</v>
      </c>
      <c r="C955" t="str">
        <f>_xlfn.XLOOKUP(PROPER(TRIM('01_raw_data'!C958)),'03_lookups'!$A$4:$A$9,'03_lookups'!$B$4:$B$9,"Needs Review")</f>
        <v>Female</v>
      </c>
      <c r="D955">
        <f>VALUE('01_raw_data'!D958)</f>
        <v>39</v>
      </c>
      <c r="E955" s="17">
        <f>IF(OR('01_raw_data'!E958="", LOWER(TRIM('01_raw_data'!E958))="not available"), "Missing", '01_raw_data'!E958)</f>
        <v>31867</v>
      </c>
      <c r="F955" t="str">
        <f t="shared" si="14"/>
        <v>Valid</v>
      </c>
      <c r="G955" t="str">
        <f>_xlfn.XLOOKUP(UPPER(TRIM('01_raw_data'!F958)),'04_departments'!A958:A1013,'04_departments'!C958:C1013,"Needs Review")</f>
        <v>Needs Review</v>
      </c>
      <c r="H955" t="str">
        <f>_xlfn.XLOOKUP('01_clean_data'!G955, '04_departments'!$C$5:$C$60,'04_departments'!$D$5:$D$60,"Needs Review")</f>
        <v>Needs Review</v>
      </c>
      <c r="I955" t="str">
        <f>PROPER(TRIM('01_raw_data'!H958))</f>
        <v>Financial Analyst</v>
      </c>
      <c r="J955" t="str">
        <f>IFERROR(UPPER('01_raw_data'!I958), "")</f>
        <v>L4</v>
      </c>
      <c r="K955" t="str">
        <f>IFERROR(UPPER('01_raw_data'!J958), "")</f>
        <v/>
      </c>
      <c r="L955" t="str">
        <f>IFERROR(VLOOKUP(K955,'05_manager_mapping'!$A$5:$B$64,2), "Missing")</f>
        <v>Missing</v>
      </c>
      <c r="M955" t="str">
        <f>IFERROR(_xlfn.XLOOKUP('01_raw_data'!L958,'06_location_master'!$B$5:$B$60,'06_location_master'!$C$5:$C$60), "Missing Location")</f>
        <v>Missing Location</v>
      </c>
      <c r="N955" t="str">
        <f>IFERROR(_xlfn.XLOOKUP(M955,'06_location_master'!$C$5:$C$60,'06_location_master'!$D$5:$D$60), "Missing Country")</f>
        <v>Missing Country</v>
      </c>
      <c r="O955" t="str">
        <f>IFERROR(_xlfn.XLOOKUP(M955,'06_location_master'!$C$5:$C$60,'06_location_master'!$E$5:$E$60), "Missing State")</f>
        <v>Missing State</v>
      </c>
      <c r="P955" s="17">
        <f>IFERROR(--'01_raw_data'!O958,"Missing Date")</f>
        <v>44094</v>
      </c>
      <c r="Q955" s="17" t="str">
        <f>IF(TRIM('01_raw_data'!P958)="","", IFERROR('01_raw_data'!P958, "check"))</f>
        <v/>
      </c>
      <c r="R955" t="str">
        <f>IFERROR(IF(OR(UPPER(TRIM('01_raw_data'!Q958))="A",UPPER(TRIM('01_raw_data'!Q958)="ACTVE"),UPPER(TRIM('01_raw_data'!Q958))="ACTIVE"), "Active", IF(OR(UPPER(TRIM('01_raw_data'!Q958)="INACTIVE"),UPPER(TRIM('01_raw_data'!Q958))="INACTVE"),"Inactive",IF(OR(UPPER(TRIM('01_raw_data'!Q958))="EXITED"), "Exited", IF(OR(UPPER(TRIM('01_raw_data'!Q958))="TERMINATED"), "Terminated", IF(OR(UPPER(TRIM('01_raw_data'!Q958))="LEFT"),"Left",IF(OR(UPPER(TRIM('01_raw_data'!Q958))="RESIGNED"),"Resigned")))))),"Check")</f>
        <v>Active</v>
      </c>
      <c r="S955" s="19">
        <f>IFERROR(IF(VALUE('01_raw_data'!R958)&gt;0,VALUE('01_raw_data'!R958),"Check"),"Check")</f>
        <v>87000</v>
      </c>
      <c r="T955" s="19">
        <f>IFERROR(IF(VALUE('01_raw_data'!S958)&gt;0, VALUE('01_raw_data'!S958), "Check"), "Check")</f>
        <v>4400</v>
      </c>
      <c r="U955">
        <f>IFERROR(VLOOKUP(UPPER(TRIM('01_raw_data'!T958)),'07_performance_master'!$A$5:$B$14,2,FALSE),"Check")</f>
        <v>3</v>
      </c>
      <c r="V955">
        <f>IFERROR(IF(VALUE('01_raw_data'!U958)&gt;0,VALUE('01_raw_data'!U958),"Check"),"Check")</f>
        <v>5</v>
      </c>
      <c r="W955">
        <f>IFERROR(IF(VALUE('01_raw_data'!V958)&gt;=0, VALUE('01_raw_data'!V958), "Check"), "Check")</f>
        <v>5</v>
      </c>
      <c r="X955">
        <f>IFERROR(IF(VALUE('01_raw_data'!W958)&gt;=0, VALUE('01_raw_data'!W958),"Check"), "Check")</f>
        <v>0</v>
      </c>
      <c r="Y955">
        <f>IFERROR(IF(AND(VALUE('01_raw_data'!X958)&gt;=0, VALUE('01_raw_data'!X958)&lt;=100), VALUE('01_raw_data'!X958), "Check"), "Check")</f>
        <v>70</v>
      </c>
      <c r="Z955" t="str">
        <f>IFERROR(IF(OR(UPPER(TRIM('01_raw_data'!Y958))="YES", UPPER(TRIM('01_raw_data'!Y958))="PROMOTED"),"Promoted", IF(OR(UPPER(TRIM('01_raw_data'!Y958))="NO",UPPER(TRIM('01_raw_data'!Y958))="NOT PROMOTED"), "Not Promoted", "Check")),"Check")</f>
        <v>Not Promoted</v>
      </c>
      <c r="AA955" t="str">
        <f>IFERROR(PROPER(TRIM('01_raw_data'!Z958)), "")</f>
        <v>Bachelor'S</v>
      </c>
      <c r="AB955" t="str">
        <f>IFERROR(PROPER(TRIM('01_raw_data'!AA958)),"")</f>
        <v>University Hiring</v>
      </c>
      <c r="AC955" t="str">
        <f>IFERROR(IF(UPPER(TRIM('01_raw_data'!AB958))="HYBRID","Hybrid",IF(OR(UPPER(TRIM('01_raw_data'!AB958))="REMOTE",UPPER(TRIM('01_raw_data'!AB958))="WFH",UPPER(TRIM('01_raw_data'!AB958))="WORK FROM HOME"),"Remote",IF(OR(UPPER(TRIM('01_raw_data'!AB958))="ONSITE",UPPER(TRIM('01_raw_data'!AB958))="ON-SITE",UPPER(TRIM('01_raw_data'!AB958))="OFFICE"),"Office"))),"Check")</f>
        <v>Office</v>
      </c>
      <c r="AD955" t="str">
        <f>IFERROR(VLOOKUP(UPPER(TRIM('01_raw_data'!AC958)),'09_cost_center'!$A$5:$E$19,1,FALSE), "Check")</f>
        <v>EU-CC301</v>
      </c>
      <c r="AE955" t="str">
        <f>IFERROR(IF(OR(UPPER(TRIM('01_raw_data'!AD958))="CONTRACT", UPPER(TRIM('01_raw_data'!AD958))="CONTRACTOR"), "Contract", IF(OR(PROPER(TRIM('01_raw_data'!AD958))="FTE", UPPER(TRIM('01_raw_data'!AD958))="FULL TIME", UPPER(TRIM('01_raw_data'!AD958))="FULL-TIME"), "Full Time", IF(OR(UPPER(TRIM('01_raw_data'!AD958))="INTERN", UPPER(TRIM('01_raw_data'!AD958))="INTERNSHIP"), "Intern", IF(OR(UPPER(TRIM('01_raw_data'!AD958))="PART TIME", UPPER(TRIM('01_raw_data'!AD958))="PART-TIME"), "Part Time")))), "Check")</f>
        <v>Full Time</v>
      </c>
      <c r="AF955">
        <f>IFERROR(IF(AND(VALUE('01_raw_data'!AE958)&gt;=0,VALUE('01_raw_data'!AE958)&lt;=100), VALUE('01_raw_data'!AE958), "Check"), "Check")</f>
        <v>62.8</v>
      </c>
    </row>
    <row r="956" spans="1:32" x14ac:dyDescent="0.2">
      <c r="A956" t="str">
        <f>"E"&amp;TEXT(VALUE(SUBSTITUTE(UPPER(TRIM('01_raw_data'!A959)),"E","")),"0000")</f>
        <v>E0955</v>
      </c>
      <c r="B956" t="str">
        <f>IF('01_raw_data'!B959="", "", PROPER(TRIM('01_raw_data'!B959)))</f>
        <v>Francesca Garcia</v>
      </c>
      <c r="C956" t="str">
        <f>_xlfn.XLOOKUP(PROPER(TRIM('01_raw_data'!C959)),'03_lookups'!$A$4:$A$9,'03_lookups'!$B$4:$B$9,"Needs Review")</f>
        <v>Male</v>
      </c>
      <c r="D956">
        <f>VALUE('01_raw_data'!D959)</f>
        <v>49</v>
      </c>
      <c r="E956" s="17">
        <f>IF(OR('01_raw_data'!E959="", LOWER(TRIM('01_raw_data'!E959))="not available"), "Missing", '01_raw_data'!E959)</f>
        <v>28055</v>
      </c>
      <c r="F956" t="str">
        <f t="shared" si="14"/>
        <v>Valid</v>
      </c>
      <c r="G956" t="str">
        <f>_xlfn.XLOOKUP(UPPER(TRIM('01_raw_data'!F959)),'04_departments'!A959:A1014,'04_departments'!C959:C1014,"Needs Review")</f>
        <v>Needs Review</v>
      </c>
      <c r="H956" t="str">
        <f>_xlfn.XLOOKUP('01_clean_data'!G956, '04_departments'!$C$5:$C$60,'04_departments'!$D$5:$D$60,"Needs Review")</f>
        <v>Needs Review</v>
      </c>
      <c r="I956" t="str">
        <f>PROPER(TRIM('01_raw_data'!H959))</f>
        <v>Account Executive</v>
      </c>
      <c r="J956" t="str">
        <f>IFERROR(UPPER('01_raw_data'!I959), "")</f>
        <v>L2</v>
      </c>
      <c r="K956" t="str">
        <f>IFERROR(UPPER('01_raw_data'!J959), "")</f>
        <v>M023</v>
      </c>
      <c r="L956" t="str">
        <f>IFERROR(VLOOKUP(K956,'05_manager_mapping'!$A$5:$B$64,2), "Missing")</f>
        <v>Alice Greco</v>
      </c>
      <c r="M956" t="str">
        <f>IFERROR(_xlfn.XLOOKUP('01_raw_data'!L959,'06_location_master'!$B$5:$B$60,'06_location_master'!$C$5:$C$60), "Missing Location")</f>
        <v>London</v>
      </c>
      <c r="N956" t="str">
        <f>IFERROR(_xlfn.XLOOKUP(M956,'06_location_master'!$C$5:$C$60,'06_location_master'!$D$5:$D$60), "Missing Country")</f>
        <v>United Kingdom</v>
      </c>
      <c r="O956" t="str">
        <f>IFERROR(_xlfn.XLOOKUP(M956,'06_location_master'!$C$5:$C$60,'06_location_master'!$E$5:$E$60), "Missing State")</f>
        <v>England</v>
      </c>
      <c r="P956" s="17">
        <f>IFERROR(--'01_raw_data'!O959,"Missing Date")</f>
        <v>46000</v>
      </c>
      <c r="Q956" s="17" t="str">
        <f>IF(TRIM('01_raw_data'!P959)="","", IFERROR('01_raw_data'!P959, "check"))</f>
        <v/>
      </c>
      <c r="R956" t="str">
        <f>IFERROR(IF(OR(UPPER(TRIM('01_raw_data'!Q959))="A",UPPER(TRIM('01_raw_data'!Q959)="ACTVE"),UPPER(TRIM('01_raw_data'!Q959))="ACTIVE"), "Active", IF(OR(UPPER(TRIM('01_raw_data'!Q959)="INACTIVE"),UPPER(TRIM('01_raw_data'!Q959))="INACTVE"),"Inactive",IF(OR(UPPER(TRIM('01_raw_data'!Q959))="EXITED"), "Exited", IF(OR(UPPER(TRIM('01_raw_data'!Q959))="TERMINATED"), "Terminated", IF(OR(UPPER(TRIM('01_raw_data'!Q959))="LEFT"),"Left",IF(OR(UPPER(TRIM('01_raw_data'!Q959))="RESIGNED"),"Resigned")))))),"Check")</f>
        <v>Active</v>
      </c>
      <c r="S956" s="19">
        <f>IFERROR(IF(VALUE('01_raw_data'!R959)&gt;0,VALUE('01_raw_data'!R959),"Check"),"Check")</f>
        <v>65000</v>
      </c>
      <c r="T956" s="19">
        <f>IFERROR(IF(VALUE('01_raw_data'!S959)&gt;0, VALUE('01_raw_data'!S959), "Check"), "Check")</f>
        <v>5800</v>
      </c>
      <c r="U956">
        <f>IFERROR(VLOOKUP(UPPER(TRIM('01_raw_data'!T959)),'07_performance_master'!$A$5:$B$14,2,FALSE),"Check")</f>
        <v>4</v>
      </c>
      <c r="V956">
        <f>IFERROR(IF(VALUE('01_raw_data'!U959)&gt;0,VALUE('01_raw_data'!U959),"Check"),"Check")</f>
        <v>28</v>
      </c>
      <c r="W956">
        <f>IFERROR(IF(VALUE('01_raw_data'!V959)&gt;=0, VALUE('01_raw_data'!V959), "Check"), "Check")</f>
        <v>22</v>
      </c>
      <c r="X956">
        <f>IFERROR(IF(VALUE('01_raw_data'!W959)&gt;=0, VALUE('01_raw_data'!W959),"Check"), "Check")</f>
        <v>12</v>
      </c>
      <c r="Y956">
        <f>IFERROR(IF(AND(VALUE('01_raw_data'!X959)&gt;=0, VALUE('01_raw_data'!X959)&lt;=100), VALUE('01_raw_data'!X959), "Check"), "Check")</f>
        <v>63</v>
      </c>
      <c r="Z956" t="str">
        <f>IFERROR(IF(OR(UPPER(TRIM('01_raw_data'!Y959))="YES", UPPER(TRIM('01_raw_data'!Y959))="PROMOTED"),"Promoted", IF(OR(UPPER(TRIM('01_raw_data'!Y959))="NO",UPPER(TRIM('01_raw_data'!Y959))="NOT PROMOTED"), "Not Promoted", "Check")),"Check")</f>
        <v>Not Promoted</v>
      </c>
      <c r="AA956" t="str">
        <f>IFERROR(PROPER(TRIM('01_raw_data'!Z959)), "")</f>
        <v>Master'S</v>
      </c>
      <c r="AB956" t="str">
        <f>IFERROR(PROPER(TRIM('01_raw_data'!AA959)),"")</f>
        <v>Company Careers Page</v>
      </c>
      <c r="AC956" t="str">
        <f>IFERROR(IF(UPPER(TRIM('01_raw_data'!AB959))="HYBRID","Hybrid",IF(OR(UPPER(TRIM('01_raw_data'!AB959))="REMOTE",UPPER(TRIM('01_raw_data'!AB959))="WFH",UPPER(TRIM('01_raw_data'!AB959))="WORK FROM HOME"),"Remote",IF(OR(UPPER(TRIM('01_raw_data'!AB959))="ONSITE",UPPER(TRIM('01_raw_data'!AB959))="ON-SITE",UPPER(TRIM('01_raw_data'!AB959))="OFFICE"),"Office"))),"Check")</f>
        <v>Hybrid</v>
      </c>
      <c r="AD956" t="str">
        <f>IFERROR(VLOOKUP(UPPER(TRIM('01_raw_data'!AC959)),'09_cost_center'!$A$5:$E$19,1,FALSE), "Check")</f>
        <v>EU-CC201</v>
      </c>
      <c r="AE956" t="str">
        <f>IFERROR(IF(OR(UPPER(TRIM('01_raw_data'!AD959))="CONTRACT", UPPER(TRIM('01_raw_data'!AD959))="CONTRACTOR"), "Contract", IF(OR(PROPER(TRIM('01_raw_data'!AD959))="FTE", UPPER(TRIM('01_raw_data'!AD959))="FULL TIME", UPPER(TRIM('01_raw_data'!AD959))="FULL-TIME"), "Full Time", IF(OR(UPPER(TRIM('01_raw_data'!AD959))="INTERN", UPPER(TRIM('01_raw_data'!AD959))="INTERNSHIP"), "Intern", IF(OR(UPPER(TRIM('01_raw_data'!AD959))="PART TIME", UPPER(TRIM('01_raw_data'!AD959))="PART-TIME"), "Part Time")))), "Check")</f>
        <v>Full Time</v>
      </c>
      <c r="AF956">
        <f>IFERROR(IF(AND(VALUE('01_raw_data'!AE959)&gt;=0,VALUE('01_raw_data'!AE959)&lt;=100), VALUE('01_raw_data'!AE959), "Check"), "Check")</f>
        <v>69</v>
      </c>
    </row>
    <row r="957" spans="1:32" x14ac:dyDescent="0.2">
      <c r="A957" t="str">
        <f>"E"&amp;TEXT(VALUE(SUBSTITUTE(UPPER(TRIM('01_raw_data'!A960)),"E","")),"0000")</f>
        <v>E0956</v>
      </c>
      <c r="B957" t="str">
        <f>IF('01_raw_data'!B960="", "", PROPER(TRIM('01_raw_data'!B960)))</f>
        <v>Sophie Fischer</v>
      </c>
      <c r="C957" t="str">
        <f>_xlfn.XLOOKUP(PROPER(TRIM('01_raw_data'!C960)),'03_lookups'!$A$4:$A$9,'03_lookups'!$B$4:$B$9,"Needs Review")</f>
        <v>Female</v>
      </c>
      <c r="D957">
        <f>VALUE('01_raw_data'!D960)</f>
        <v>32</v>
      </c>
      <c r="E957" s="17">
        <f>IF(OR('01_raw_data'!E960="", LOWER(TRIM('01_raw_data'!E960))="not available"), "Missing", '01_raw_data'!E960)</f>
        <v>34374</v>
      </c>
      <c r="F957" t="str">
        <f t="shared" si="14"/>
        <v>Valid</v>
      </c>
      <c r="G957" t="str">
        <f>_xlfn.XLOOKUP(UPPER(TRIM('01_raw_data'!F960)),'04_departments'!A960:A1015,'04_departments'!C960:C1015,"Needs Review")</f>
        <v>Needs Review</v>
      </c>
      <c r="H957" t="str">
        <f>_xlfn.XLOOKUP('01_clean_data'!G957, '04_departments'!$C$5:$C$60,'04_departments'!$D$5:$D$60,"Needs Review")</f>
        <v>Needs Review</v>
      </c>
      <c r="I957" t="str">
        <f>PROPER(TRIM('01_raw_data'!H960))</f>
        <v>Fp&amp;A Analyst</v>
      </c>
      <c r="J957" t="str">
        <f>IFERROR(UPPER('01_raw_data'!I960), "")</f>
        <v xml:space="preserve"> L2 </v>
      </c>
      <c r="K957" t="str">
        <f>IFERROR(UPPER('01_raw_data'!J960), "")</f>
        <v>M007</v>
      </c>
      <c r="L957" t="str">
        <f>IFERROR(VLOOKUP(K957,'05_manager_mapping'!$A$5:$B$64,2), "Missing")</f>
        <v>Astrid Bakker</v>
      </c>
      <c r="M957" t="str">
        <f>IFERROR(_xlfn.XLOOKUP('01_raw_data'!L960,'06_location_master'!$B$5:$B$60,'06_location_master'!$C$5:$C$60), "Missing Location")</f>
        <v>Warsaw</v>
      </c>
      <c r="N957" t="str">
        <f>IFERROR(_xlfn.XLOOKUP(M957,'06_location_master'!$C$5:$C$60,'06_location_master'!$D$5:$D$60), "Missing Country")</f>
        <v>Poland</v>
      </c>
      <c r="O957" t="str">
        <f>IFERROR(_xlfn.XLOOKUP(M957,'06_location_master'!$C$5:$C$60,'06_location_master'!$E$5:$E$60), "Missing State")</f>
        <v>Masovian</v>
      </c>
      <c r="P957" s="17">
        <f>IFERROR(--'01_raw_data'!O960,"Missing Date")</f>
        <v>44087</v>
      </c>
      <c r="Q957" s="17" t="str">
        <f>IF(TRIM('01_raw_data'!P960)="","", IFERROR('01_raw_data'!P960, "check"))</f>
        <v/>
      </c>
      <c r="R957" t="str">
        <f>IFERROR(IF(OR(UPPER(TRIM('01_raw_data'!Q960))="A",UPPER(TRIM('01_raw_data'!Q960)="ACTVE"),UPPER(TRIM('01_raw_data'!Q960))="ACTIVE"), "Active", IF(OR(UPPER(TRIM('01_raw_data'!Q960)="INACTIVE"),UPPER(TRIM('01_raw_data'!Q960))="INACTVE"),"Inactive",IF(OR(UPPER(TRIM('01_raw_data'!Q960))="EXITED"), "Exited", IF(OR(UPPER(TRIM('01_raw_data'!Q960))="TERMINATED"), "Terminated", IF(OR(UPPER(TRIM('01_raw_data'!Q960))="LEFT"),"Left",IF(OR(UPPER(TRIM('01_raw_data'!Q960))="RESIGNED"),"Resigned")))))),"Check")</f>
        <v>Active</v>
      </c>
      <c r="S957" s="19" t="str">
        <f>IFERROR(IF(VALUE('01_raw_data'!R960)&gt;0,VALUE('01_raw_data'!R960),"Check"),"Check")</f>
        <v>Check</v>
      </c>
      <c r="T957" s="19">
        <f>IFERROR(IF(VALUE('01_raw_data'!S960)&gt;0, VALUE('01_raw_data'!S960), "Check"), "Check")</f>
        <v>900</v>
      </c>
      <c r="U957" t="str">
        <f>IFERROR(VLOOKUP(UPPER(TRIM('01_raw_data'!T960)),'07_performance_master'!$A$5:$B$14,2,FALSE),"Check")</f>
        <v>Check</v>
      </c>
      <c r="V957">
        <f>IFERROR(IF(VALUE('01_raw_data'!U960)&gt;0,VALUE('01_raw_data'!U960),"Check"),"Check")</f>
        <v>11</v>
      </c>
      <c r="W957">
        <f>IFERROR(IF(VALUE('01_raw_data'!V960)&gt;=0, VALUE('01_raw_data'!V960), "Check"), "Check")</f>
        <v>18</v>
      </c>
      <c r="X957">
        <f>IFERROR(IF(VALUE('01_raw_data'!W960)&gt;=0, VALUE('01_raw_data'!W960),"Check"), "Check")</f>
        <v>17</v>
      </c>
      <c r="Y957">
        <f>IFERROR(IF(AND(VALUE('01_raw_data'!X960)&gt;=0, VALUE('01_raw_data'!X960)&lt;=100), VALUE('01_raw_data'!X960), "Check"), "Check")</f>
        <v>53</v>
      </c>
      <c r="Z957" t="str">
        <f>IFERROR(IF(OR(UPPER(TRIM('01_raw_data'!Y960))="YES", UPPER(TRIM('01_raw_data'!Y960))="PROMOTED"),"Promoted", IF(OR(UPPER(TRIM('01_raw_data'!Y960))="NO",UPPER(TRIM('01_raw_data'!Y960))="NOT PROMOTED"), "Not Promoted", "Check")),"Check")</f>
        <v>Not Promoted</v>
      </c>
      <c r="AA957" t="str">
        <f>IFERROR(PROPER(TRIM('01_raw_data'!Z960)), "")</f>
        <v>Master'S</v>
      </c>
      <c r="AB957" t="str">
        <f>IFERROR(PROPER(TRIM('01_raw_data'!AA960)),"")</f>
        <v>European Job Board</v>
      </c>
      <c r="AC957" t="str">
        <f>IFERROR(IF(UPPER(TRIM('01_raw_data'!AB960))="HYBRID","Hybrid",IF(OR(UPPER(TRIM('01_raw_data'!AB960))="REMOTE",UPPER(TRIM('01_raw_data'!AB960))="WFH",UPPER(TRIM('01_raw_data'!AB960))="WORK FROM HOME"),"Remote",IF(OR(UPPER(TRIM('01_raw_data'!AB960))="ONSITE",UPPER(TRIM('01_raw_data'!AB960))="ON-SITE",UPPER(TRIM('01_raw_data'!AB960))="OFFICE"),"Office"))),"Check")</f>
        <v>Office</v>
      </c>
      <c r="AD957" t="str">
        <f>IFERROR(VLOOKUP(UPPER(TRIM('01_raw_data'!AC960)),'09_cost_center'!$A$5:$E$19,1,FALSE), "Check")</f>
        <v>EU-CC301</v>
      </c>
      <c r="AE957" t="str">
        <f>IFERROR(IF(OR(UPPER(TRIM('01_raw_data'!AD960))="CONTRACT", UPPER(TRIM('01_raw_data'!AD960))="CONTRACTOR"), "Contract", IF(OR(PROPER(TRIM('01_raw_data'!AD960))="FTE", UPPER(TRIM('01_raw_data'!AD960))="FULL TIME", UPPER(TRIM('01_raw_data'!AD960))="FULL-TIME"), "Full Time", IF(OR(UPPER(TRIM('01_raw_data'!AD960))="INTERN", UPPER(TRIM('01_raw_data'!AD960))="INTERNSHIP"), "Intern", IF(OR(UPPER(TRIM('01_raw_data'!AD960))="PART TIME", UPPER(TRIM('01_raw_data'!AD960))="PART-TIME"), "Part Time")))), "Check")</f>
        <v>Full Time</v>
      </c>
      <c r="AF957">
        <f>IFERROR(IF(AND(VALUE('01_raw_data'!AE960)&gt;=0,VALUE('01_raw_data'!AE960)&lt;=100), VALUE('01_raw_data'!AE960), "Check"), "Check")</f>
        <v>40.799999999999997</v>
      </c>
    </row>
    <row r="958" spans="1:32" x14ac:dyDescent="0.2">
      <c r="A958" t="str">
        <f>"E"&amp;TEXT(VALUE(SUBSTITUTE(UPPER(TRIM('01_raw_data'!A961)),"E","")),"0000")</f>
        <v>E0957</v>
      </c>
      <c r="B958" t="str">
        <f>IF('01_raw_data'!B961="", "", PROPER(TRIM('01_raw_data'!B961)))</f>
        <v>Francesco Thomas</v>
      </c>
      <c r="C958" t="str">
        <f>_xlfn.XLOOKUP(PROPER(TRIM('01_raw_data'!C961)),'03_lookups'!$A$4:$A$9,'03_lookups'!$B$4:$B$9,"Needs Review")</f>
        <v>Female</v>
      </c>
      <c r="D958">
        <f>VALUE('01_raw_data'!D961)</f>
        <v>35</v>
      </c>
      <c r="E958" s="17">
        <f>IF(OR('01_raw_data'!E961="", LOWER(TRIM('01_raw_data'!E961))="not available"), "Missing", '01_raw_data'!E961)</f>
        <v>33067</v>
      </c>
      <c r="F958" t="str">
        <f t="shared" si="14"/>
        <v>Valid</v>
      </c>
      <c r="G958" t="str">
        <f>_xlfn.XLOOKUP(UPPER(TRIM('01_raw_data'!F961)),'04_departments'!A961:A1016,'04_departments'!C961:C1016,"Needs Review")</f>
        <v>Needs Review</v>
      </c>
      <c r="H958" t="str">
        <f>_xlfn.XLOOKUP('01_clean_data'!G958, '04_departments'!$C$5:$C$60,'04_departments'!$D$5:$D$60,"Needs Review")</f>
        <v>Needs Review</v>
      </c>
      <c r="I958" t="str">
        <f>PROPER(TRIM('01_raw_data'!H961))</f>
        <v>Security Analyst</v>
      </c>
      <c r="J958" t="str">
        <f>IFERROR(UPPER('01_raw_data'!I961), "")</f>
        <v>L5</v>
      </c>
      <c r="K958" t="str">
        <f>IFERROR(UPPER('01_raw_data'!J961), "")</f>
        <v>M056</v>
      </c>
      <c r="L958" t="str">
        <f>IFERROR(VLOOKUP(K958,'05_manager_mapping'!$A$5:$B$64,2), "Missing")</f>
        <v>Emily Olsson</v>
      </c>
      <c r="M958" t="str">
        <f>IFERROR(_xlfn.XLOOKUP('01_raw_data'!L961,'06_location_master'!$B$5:$B$60,'06_location_master'!$C$5:$C$60), "Missing Location")</f>
        <v>Missing Location</v>
      </c>
      <c r="N958" t="str">
        <f>IFERROR(_xlfn.XLOOKUP(M958,'06_location_master'!$C$5:$C$60,'06_location_master'!$D$5:$D$60), "Missing Country")</f>
        <v>Missing Country</v>
      </c>
      <c r="O958" t="str">
        <f>IFERROR(_xlfn.XLOOKUP(M958,'06_location_master'!$C$5:$C$60,'06_location_master'!$E$5:$E$60), "Missing State")</f>
        <v>Missing State</v>
      </c>
      <c r="P958" s="17" t="str">
        <f>IFERROR(--'01_raw_data'!O961,"Missing Date")</f>
        <v>Missing Date</v>
      </c>
      <c r="Q958" s="17" t="str">
        <f>IF(TRIM('01_raw_data'!P961)="","", IFERROR('01_raw_data'!P961, "check"))</f>
        <v/>
      </c>
      <c r="R958" t="str">
        <f>IFERROR(IF(OR(UPPER(TRIM('01_raw_data'!Q961))="A",UPPER(TRIM('01_raw_data'!Q961)="ACTVE"),UPPER(TRIM('01_raw_data'!Q961))="ACTIVE"), "Active", IF(OR(UPPER(TRIM('01_raw_data'!Q961)="INACTIVE"),UPPER(TRIM('01_raw_data'!Q961))="INACTVE"),"Inactive",IF(OR(UPPER(TRIM('01_raw_data'!Q961))="EXITED"), "Exited", IF(OR(UPPER(TRIM('01_raw_data'!Q961))="TERMINATED"), "Terminated", IF(OR(UPPER(TRIM('01_raw_data'!Q961))="LEFT"),"Left",IF(OR(UPPER(TRIM('01_raw_data'!Q961))="RESIGNED"),"Resigned")))))),"Check")</f>
        <v>Active</v>
      </c>
      <c r="S958" s="19">
        <f>IFERROR(IF(VALUE('01_raw_data'!R961)&gt;0,VALUE('01_raw_data'!R961),"Check"),"Check")</f>
        <v>123000</v>
      </c>
      <c r="T958" s="19">
        <f>IFERROR(IF(VALUE('01_raw_data'!S961)&gt;0, VALUE('01_raw_data'!S961), "Check"), "Check")</f>
        <v>12300</v>
      </c>
      <c r="U958">
        <f>IFERROR(VLOOKUP(UPPER(TRIM('01_raw_data'!T961)),'07_performance_master'!$A$5:$B$14,2,FALSE),"Check")</f>
        <v>4</v>
      </c>
      <c r="V958">
        <f>IFERROR(IF(VALUE('01_raw_data'!U961)&gt;0,VALUE('01_raw_data'!U961),"Check"),"Check")</f>
        <v>40</v>
      </c>
      <c r="W958">
        <f>IFERROR(IF(VALUE('01_raw_data'!V961)&gt;=0, VALUE('01_raw_data'!V961), "Check"), "Check")</f>
        <v>6</v>
      </c>
      <c r="X958">
        <f>IFERROR(IF(VALUE('01_raw_data'!W961)&gt;=0, VALUE('01_raw_data'!W961),"Check"), "Check")</f>
        <v>17</v>
      </c>
      <c r="Y958">
        <f>IFERROR(IF(AND(VALUE('01_raw_data'!X961)&gt;=0, VALUE('01_raw_data'!X961)&lt;=100), VALUE('01_raw_data'!X961), "Check"), "Check")</f>
        <v>55</v>
      </c>
      <c r="Z958" t="str">
        <f>IFERROR(IF(OR(UPPER(TRIM('01_raw_data'!Y961))="YES", UPPER(TRIM('01_raw_data'!Y961))="PROMOTED"),"Promoted", IF(OR(UPPER(TRIM('01_raw_data'!Y961))="NO",UPPER(TRIM('01_raw_data'!Y961))="NOT PROMOTED"), "Not Promoted", "Check")),"Check")</f>
        <v>Not Promoted</v>
      </c>
      <c r="AA958" t="str">
        <f>IFERROR(PROPER(TRIM('01_raw_data'!Z961)), "")</f>
        <v>Bachelor'S</v>
      </c>
      <c r="AB958" t="str">
        <f>IFERROR(PROPER(TRIM('01_raw_data'!AA961)),"")</f>
        <v>Linkedin</v>
      </c>
      <c r="AC958" t="str">
        <f>IFERROR(IF(UPPER(TRIM('01_raw_data'!AB961))="HYBRID","Hybrid",IF(OR(UPPER(TRIM('01_raw_data'!AB961))="REMOTE",UPPER(TRIM('01_raw_data'!AB961))="WFH",UPPER(TRIM('01_raw_data'!AB961))="WORK FROM HOME"),"Remote",IF(OR(UPPER(TRIM('01_raw_data'!AB961))="ONSITE",UPPER(TRIM('01_raw_data'!AB961))="ON-SITE",UPPER(TRIM('01_raw_data'!AB961))="OFFICE"),"Office"))),"Check")</f>
        <v>Remote</v>
      </c>
      <c r="AD958" t="str">
        <f>IFERROR(VLOOKUP(UPPER(TRIM('01_raw_data'!AC961)),'09_cost_center'!$A$5:$E$19,1,FALSE), "Check")</f>
        <v>EU-CC503</v>
      </c>
      <c r="AE958" t="str">
        <f>IFERROR(IF(OR(UPPER(TRIM('01_raw_data'!AD961))="CONTRACT", UPPER(TRIM('01_raw_data'!AD961))="CONTRACTOR"), "Contract", IF(OR(PROPER(TRIM('01_raw_data'!AD961))="FTE", UPPER(TRIM('01_raw_data'!AD961))="FULL TIME", UPPER(TRIM('01_raw_data'!AD961))="FULL-TIME"), "Full Time", IF(OR(UPPER(TRIM('01_raw_data'!AD961))="INTERN", UPPER(TRIM('01_raw_data'!AD961))="INTERNSHIP"), "Intern", IF(OR(UPPER(TRIM('01_raw_data'!AD961))="PART TIME", UPPER(TRIM('01_raw_data'!AD961))="PART-TIME"), "Part Time")))), "Check")</f>
        <v>Part Time</v>
      </c>
      <c r="AF958">
        <f>IFERROR(IF(AND(VALUE('01_raw_data'!AE961)&gt;=0,VALUE('01_raw_data'!AE961)&lt;=100), VALUE('01_raw_data'!AE961), "Check"), "Check")</f>
        <v>66.8</v>
      </c>
    </row>
    <row r="959" spans="1:32" x14ac:dyDescent="0.2">
      <c r="A959" t="str">
        <f>"E"&amp;TEXT(VALUE(SUBSTITUTE(UPPER(TRIM('01_raw_data'!A962)),"E","")),"0000")</f>
        <v>E0958</v>
      </c>
      <c r="B959" t="str">
        <f>IF('01_raw_data'!B962="", "", PROPER(TRIM('01_raw_data'!B962)))</f>
        <v>Daan Becker</v>
      </c>
      <c r="C959" t="str">
        <f>_xlfn.XLOOKUP(PROPER(TRIM('01_raw_data'!C962)),'03_lookups'!$A$4:$A$9,'03_lookups'!$B$4:$B$9,"Needs Review")</f>
        <v>Male</v>
      </c>
      <c r="D959">
        <f>VALUE('01_raw_data'!D962)</f>
        <v>31</v>
      </c>
      <c r="E959" s="17">
        <f>IF(OR('01_raw_data'!E962="", LOWER(TRIM('01_raw_data'!E962))="not available"), "Missing", '01_raw_data'!E962)</f>
        <v>34752</v>
      </c>
      <c r="F959" t="str">
        <f t="shared" si="14"/>
        <v>Valid</v>
      </c>
      <c r="G959" t="str">
        <f>_xlfn.XLOOKUP(UPPER(TRIM('01_raw_data'!F962)),'04_departments'!A962:A1017,'04_departments'!C962:C1017,"Needs Review")</f>
        <v>Needs Review</v>
      </c>
      <c r="H959" t="str">
        <f>_xlfn.XLOOKUP('01_clean_data'!G959, '04_departments'!$C$5:$C$60,'04_departments'!$D$5:$D$60,"Needs Review")</f>
        <v>Needs Review</v>
      </c>
      <c r="I959" t="str">
        <f>PROPER(TRIM('01_raw_data'!H962))</f>
        <v>Controller</v>
      </c>
      <c r="J959" t="str">
        <f>IFERROR(UPPER('01_raw_data'!I962), "")</f>
        <v>L1</v>
      </c>
      <c r="K959" t="str">
        <f>IFERROR(UPPER('01_raw_data'!J962), "")</f>
        <v>M007</v>
      </c>
      <c r="L959" t="str">
        <f>IFERROR(VLOOKUP(K959,'05_manager_mapping'!$A$5:$B$64,2), "Missing")</f>
        <v>Astrid Bakker</v>
      </c>
      <c r="M959" t="str">
        <f>IFERROR(_xlfn.XLOOKUP('01_raw_data'!L962,'06_location_master'!$B$5:$B$60,'06_location_master'!$C$5:$C$60), "Missing Location")</f>
        <v>Missing Location</v>
      </c>
      <c r="N959" t="str">
        <f>IFERROR(_xlfn.XLOOKUP(M959,'06_location_master'!$C$5:$C$60,'06_location_master'!$D$5:$D$60), "Missing Country")</f>
        <v>Missing Country</v>
      </c>
      <c r="O959" t="str">
        <f>IFERROR(_xlfn.XLOOKUP(M959,'06_location_master'!$C$5:$C$60,'06_location_master'!$E$5:$E$60), "Missing State")</f>
        <v>Missing State</v>
      </c>
      <c r="P959" s="17">
        <f>IFERROR(--'01_raw_data'!O962,"Missing Date")</f>
        <v>45763</v>
      </c>
      <c r="Q959" s="17" t="str">
        <f>IF(TRIM('01_raw_data'!P962)="","", IFERROR('01_raw_data'!P962, "check"))</f>
        <v/>
      </c>
      <c r="R959" t="str">
        <f>IFERROR(IF(OR(UPPER(TRIM('01_raw_data'!Q962))="A",UPPER(TRIM('01_raw_data'!Q962)="ACTVE"),UPPER(TRIM('01_raw_data'!Q962))="ACTIVE"), "Active", IF(OR(UPPER(TRIM('01_raw_data'!Q962)="INACTIVE"),UPPER(TRIM('01_raw_data'!Q962))="INACTVE"),"Inactive",IF(OR(UPPER(TRIM('01_raw_data'!Q962))="EXITED"), "Exited", IF(OR(UPPER(TRIM('01_raw_data'!Q962))="TERMINATED"), "Terminated", IF(OR(UPPER(TRIM('01_raw_data'!Q962))="LEFT"),"Left",IF(OR(UPPER(TRIM('01_raw_data'!Q962))="RESIGNED"),"Resigned")))))),"Check")</f>
        <v>Active</v>
      </c>
      <c r="S959" s="19">
        <f>IFERROR(IF(VALUE('01_raw_data'!R962)&gt;0,VALUE('01_raw_data'!R962),"Check"),"Check")</f>
        <v>39000</v>
      </c>
      <c r="T959" s="19" t="str">
        <f>IFERROR(IF(VALUE('01_raw_data'!S962)&gt;0, VALUE('01_raw_data'!S962), "Check"), "Check")</f>
        <v>Check</v>
      </c>
      <c r="U959">
        <f>IFERROR(VLOOKUP(UPPER(TRIM('01_raw_data'!T962)),'07_performance_master'!$A$5:$B$14,2,FALSE),"Check")</f>
        <v>1</v>
      </c>
      <c r="V959">
        <f>IFERROR(IF(VALUE('01_raw_data'!U962)&gt;0,VALUE('01_raw_data'!U962),"Check"),"Check")</f>
        <v>31</v>
      </c>
      <c r="W959">
        <f>IFERROR(IF(VALUE('01_raw_data'!V962)&gt;=0, VALUE('01_raw_data'!V962), "Check"), "Check")</f>
        <v>4</v>
      </c>
      <c r="X959">
        <f>IFERROR(IF(VALUE('01_raw_data'!W962)&gt;=0, VALUE('01_raw_data'!W962),"Check"), "Check")</f>
        <v>0</v>
      </c>
      <c r="Y959">
        <f>IFERROR(IF(AND(VALUE('01_raw_data'!X962)&gt;=0, VALUE('01_raw_data'!X962)&lt;=100), VALUE('01_raw_data'!X962), "Check"), "Check")</f>
        <v>63</v>
      </c>
      <c r="Z959" t="str">
        <f>IFERROR(IF(OR(UPPER(TRIM('01_raw_data'!Y962))="YES", UPPER(TRIM('01_raw_data'!Y962))="PROMOTED"),"Promoted", IF(OR(UPPER(TRIM('01_raw_data'!Y962))="NO",UPPER(TRIM('01_raw_data'!Y962))="NOT PROMOTED"), "Not Promoted", "Check")),"Check")</f>
        <v>Not Promoted</v>
      </c>
      <c r="AA959" t="str">
        <f>IFERROR(PROPER(TRIM('01_raw_data'!Z962)), "")</f>
        <v>Master'S</v>
      </c>
      <c r="AB959" t="str">
        <f>IFERROR(PROPER(TRIM('01_raw_data'!AA962)),"")</f>
        <v>European Job Board</v>
      </c>
      <c r="AC959" t="str">
        <f>IFERROR(IF(UPPER(TRIM('01_raw_data'!AB962))="HYBRID","Hybrid",IF(OR(UPPER(TRIM('01_raw_data'!AB962))="REMOTE",UPPER(TRIM('01_raw_data'!AB962))="WFH",UPPER(TRIM('01_raw_data'!AB962))="WORK FROM HOME"),"Remote",IF(OR(UPPER(TRIM('01_raw_data'!AB962))="ONSITE",UPPER(TRIM('01_raw_data'!AB962))="ON-SITE",UPPER(TRIM('01_raw_data'!AB962))="OFFICE"),"Office"))),"Check")</f>
        <v>Office</v>
      </c>
      <c r="AD959" t="str">
        <f>IFERROR(VLOOKUP(UPPER(TRIM('01_raw_data'!AC962)),'09_cost_center'!$A$5:$E$19,1,FALSE), "Check")</f>
        <v>EU-CC301</v>
      </c>
      <c r="AE959" t="str">
        <f>IFERROR(IF(OR(UPPER(TRIM('01_raw_data'!AD962))="CONTRACT", UPPER(TRIM('01_raw_data'!AD962))="CONTRACTOR"), "Contract", IF(OR(PROPER(TRIM('01_raw_data'!AD962))="FTE", UPPER(TRIM('01_raw_data'!AD962))="FULL TIME", UPPER(TRIM('01_raw_data'!AD962))="FULL-TIME"), "Full Time", IF(OR(UPPER(TRIM('01_raw_data'!AD962))="INTERN", UPPER(TRIM('01_raw_data'!AD962))="INTERNSHIP"), "Intern", IF(OR(UPPER(TRIM('01_raw_data'!AD962))="PART TIME", UPPER(TRIM('01_raw_data'!AD962))="PART-TIME"), "Part Time")))), "Check")</f>
        <v>Contract</v>
      </c>
      <c r="AF959">
        <f>IFERROR(IF(AND(VALUE('01_raw_data'!AE962)&gt;=0,VALUE('01_raw_data'!AE962)&lt;=100), VALUE('01_raw_data'!AE962), "Check"), "Check")</f>
        <v>48.8</v>
      </c>
    </row>
    <row r="960" spans="1:32" x14ac:dyDescent="0.2">
      <c r="A960" t="str">
        <f>"E"&amp;TEXT(VALUE(SUBSTITUTE(UPPER(TRIM('01_raw_data'!A963)),"E","")),"0000")</f>
        <v>E0957</v>
      </c>
      <c r="B960" t="str">
        <f>IF('01_raw_data'!B963="", "", PROPER(TRIM('01_raw_data'!B963)))</f>
        <v>Julia Greco</v>
      </c>
      <c r="C960" t="str">
        <f>_xlfn.XLOOKUP(PROPER(TRIM('01_raw_data'!C963)),'03_lookups'!$A$4:$A$9,'03_lookups'!$B$4:$B$9,"Needs Review")</f>
        <v>Non-Binary</v>
      </c>
      <c r="D960">
        <f>VALUE('01_raw_data'!D963)</f>
        <v>59</v>
      </c>
      <c r="E960" s="17" t="str">
        <f>IF(OR('01_raw_data'!E963="", LOWER(TRIM('01_raw_data'!E963))="not available"), "Missing", '01_raw_data'!E963)</f>
        <v>31/12/1966</v>
      </c>
      <c r="F960" t="str">
        <f t="shared" si="14"/>
        <v>Needs Review</v>
      </c>
      <c r="G960" t="str">
        <f>_xlfn.XLOOKUP(UPPER(TRIM('01_raw_data'!F963)),'04_departments'!A963:A1018,'04_departments'!C963:C1018,"Needs Review")</f>
        <v>Needs Review</v>
      </c>
      <c r="H960" t="str">
        <f>_xlfn.XLOOKUP('01_clean_data'!G960, '04_departments'!$C$5:$C$60,'04_departments'!$D$5:$D$60,"Needs Review")</f>
        <v>Needs Review</v>
      </c>
      <c r="I960" t="str">
        <f>PROPER(TRIM('01_raw_data'!H963))</f>
        <v>People Operations Analyst</v>
      </c>
      <c r="J960" t="str">
        <f>IFERROR(UPPER('01_raw_data'!I963), "")</f>
        <v>L1</v>
      </c>
      <c r="K960" t="str">
        <f>IFERROR(UPPER('01_raw_data'!J963), "")</f>
        <v>M060</v>
      </c>
      <c r="L960" t="str">
        <f>IFERROR(VLOOKUP(K960,'05_manager_mapping'!$A$5:$B$64,2), "Missing")</f>
        <v>Matteo Wagner</v>
      </c>
      <c r="M960" t="str">
        <f>IFERROR(_xlfn.XLOOKUP('01_raw_data'!L963,'06_location_master'!$B$5:$B$60,'06_location_master'!$C$5:$C$60), "Missing Location")</f>
        <v>Amsterdam</v>
      </c>
      <c r="N960" t="str">
        <f>IFERROR(_xlfn.XLOOKUP(M960,'06_location_master'!$C$5:$C$60,'06_location_master'!$D$5:$D$60), "Missing Country")</f>
        <v>Netherlands</v>
      </c>
      <c r="O960" t="str">
        <f>IFERROR(_xlfn.XLOOKUP(M960,'06_location_master'!$C$5:$C$60,'06_location_master'!$E$5:$E$60), "Missing State")</f>
        <v>North Holland</v>
      </c>
      <c r="P960" s="17" t="str">
        <f>IFERROR(--'01_raw_data'!O963,"Missing Date")</f>
        <v>Missing Date</v>
      </c>
      <c r="Q960" s="17">
        <f>IF(TRIM('01_raw_data'!P963)="","", IFERROR('01_raw_data'!P963, "check"))</f>
        <v>45887</v>
      </c>
      <c r="R960" t="str">
        <f>IFERROR(IF(OR(UPPER(TRIM('01_raw_data'!Q963))="A",UPPER(TRIM('01_raw_data'!Q963)="ACTVE"),UPPER(TRIM('01_raw_data'!Q963))="ACTIVE"), "Active", IF(OR(UPPER(TRIM('01_raw_data'!Q963)="INACTIVE"),UPPER(TRIM('01_raw_data'!Q963))="INACTVE"),"Inactive",IF(OR(UPPER(TRIM('01_raw_data'!Q963))="EXITED"), "Exited", IF(OR(UPPER(TRIM('01_raw_data'!Q963))="TERMINATED"), "Terminated", IF(OR(UPPER(TRIM('01_raw_data'!Q963))="LEFT"),"Left",IF(OR(UPPER(TRIM('01_raw_data'!Q963))="RESIGNED"),"Resigned")))))),"Check")</f>
        <v>Left</v>
      </c>
      <c r="S960" s="19">
        <f>IFERROR(IF(VALUE('01_raw_data'!R963)&gt;0,VALUE('01_raw_data'!R963),"Check"),"Check")</f>
        <v>48000</v>
      </c>
      <c r="T960" s="19">
        <f>IFERROR(IF(VALUE('01_raw_data'!S963)&gt;0, VALUE('01_raw_data'!S963), "Check"), "Check")</f>
        <v>2400</v>
      </c>
      <c r="U960">
        <f>IFERROR(VLOOKUP(UPPER(TRIM('01_raw_data'!T963)),'07_performance_master'!$A$5:$B$14,2,FALSE),"Check")</f>
        <v>3</v>
      </c>
      <c r="V960">
        <f>IFERROR(IF(VALUE('01_raw_data'!U963)&gt;0,VALUE('01_raw_data'!U963),"Check"),"Check")</f>
        <v>36</v>
      </c>
      <c r="W960">
        <f>IFERROR(IF(VALUE('01_raw_data'!V963)&gt;=0, VALUE('01_raw_data'!V963), "Check"), "Check")</f>
        <v>16</v>
      </c>
      <c r="X960">
        <f>IFERROR(IF(VALUE('01_raw_data'!W963)&gt;=0, VALUE('01_raw_data'!W963),"Check"), "Check")</f>
        <v>14</v>
      </c>
      <c r="Y960">
        <f>IFERROR(IF(AND(VALUE('01_raw_data'!X963)&gt;=0, VALUE('01_raw_data'!X963)&lt;=100), VALUE('01_raw_data'!X963), "Check"), "Check")</f>
        <v>69</v>
      </c>
      <c r="Z960" t="str">
        <f>IFERROR(IF(OR(UPPER(TRIM('01_raw_data'!Y963))="YES", UPPER(TRIM('01_raw_data'!Y963))="PROMOTED"),"Promoted", IF(OR(UPPER(TRIM('01_raw_data'!Y963))="NO",UPPER(TRIM('01_raw_data'!Y963))="NOT PROMOTED"), "Not Promoted", "Check")),"Check")</f>
        <v>Not Promoted</v>
      </c>
      <c r="AA960" t="str">
        <f>IFERROR(PROPER(TRIM('01_raw_data'!Z963)), "")</f>
        <v>Bachelor'S</v>
      </c>
      <c r="AB960" t="str">
        <f>IFERROR(PROPER(TRIM('01_raw_data'!AA963)),"")</f>
        <v>Employee Referral</v>
      </c>
      <c r="AC960" t="str">
        <f>IFERROR(IF(UPPER(TRIM('01_raw_data'!AB963))="HYBRID","Hybrid",IF(OR(UPPER(TRIM('01_raw_data'!AB963))="REMOTE",UPPER(TRIM('01_raw_data'!AB963))="WFH",UPPER(TRIM('01_raw_data'!AB963))="WORK FROM HOME"),"Remote",IF(OR(UPPER(TRIM('01_raw_data'!AB963))="ONSITE",UPPER(TRIM('01_raw_data'!AB963))="ON-SITE",UPPER(TRIM('01_raw_data'!AB963))="OFFICE"),"Office"))),"Check")</f>
        <v>Hybrid</v>
      </c>
      <c r="AD960" t="str">
        <f>IFERROR(VLOOKUP(UPPER(TRIM('01_raw_data'!AC963)),'09_cost_center'!$A$5:$E$19,1,FALSE), "Check")</f>
        <v>EU-CC302</v>
      </c>
      <c r="AE960" t="str">
        <f>IFERROR(IF(OR(UPPER(TRIM('01_raw_data'!AD963))="CONTRACT", UPPER(TRIM('01_raw_data'!AD963))="CONTRACTOR"), "Contract", IF(OR(PROPER(TRIM('01_raw_data'!AD963))="FTE", UPPER(TRIM('01_raw_data'!AD963))="FULL TIME", UPPER(TRIM('01_raw_data'!AD963))="FULL-TIME"), "Full Time", IF(OR(UPPER(TRIM('01_raw_data'!AD963))="INTERN", UPPER(TRIM('01_raw_data'!AD963))="INTERNSHIP"), "Intern", IF(OR(UPPER(TRIM('01_raw_data'!AD963))="PART TIME", UPPER(TRIM('01_raw_data'!AD963))="PART-TIME"), "Part Time")))), "Check")</f>
        <v>Full Time</v>
      </c>
      <c r="AF960">
        <f>IFERROR(IF(AND(VALUE('01_raw_data'!AE963)&gt;=0,VALUE('01_raw_data'!AE963)&lt;=100), VALUE('01_raw_data'!AE963), "Check"), "Check")</f>
        <v>63.1</v>
      </c>
    </row>
    <row r="961" spans="1:32" x14ac:dyDescent="0.2">
      <c r="A961" t="str">
        <f>"E"&amp;TEXT(VALUE(SUBSTITUTE(UPPER(TRIM('01_raw_data'!A964)),"E","")),"0000")</f>
        <v>E0960</v>
      </c>
      <c r="B961" t="str">
        <f>IF('01_raw_data'!B964="", "", PROPER(TRIM('01_raw_data'!B964)))</f>
        <v>Viktor Eriksson</v>
      </c>
      <c r="C961" t="str">
        <f>_xlfn.XLOOKUP(PROPER(TRIM('01_raw_data'!C964)),'03_lookups'!$A$4:$A$9,'03_lookups'!$B$4:$B$9,"Needs Review")</f>
        <v>Male</v>
      </c>
      <c r="D961">
        <f>VALUE('01_raw_data'!D964)</f>
        <v>54</v>
      </c>
      <c r="E961" s="17">
        <f>IF(OR('01_raw_data'!E964="", LOWER(TRIM('01_raw_data'!E964))="not available"), "Missing", '01_raw_data'!E964)</f>
        <v>26153</v>
      </c>
      <c r="F961" t="str">
        <f t="shared" si="14"/>
        <v>Valid</v>
      </c>
      <c r="G961" t="str">
        <f>_xlfn.XLOOKUP(UPPER(TRIM('01_raw_data'!F964)),'04_departments'!A964:A1019,'04_departments'!C964:C1019,"Needs Review")</f>
        <v>Needs Review</v>
      </c>
      <c r="H961" t="str">
        <f>_xlfn.XLOOKUP('01_clean_data'!G961, '04_departments'!$C$5:$C$60,'04_departments'!$D$5:$D$60,"Needs Review")</f>
        <v>Needs Review</v>
      </c>
      <c r="I961" t="str">
        <f>PROPER(TRIM('01_raw_data'!H964))</f>
        <v>Systems Administrator</v>
      </c>
      <c r="J961" t="str">
        <f>IFERROR(UPPER('01_raw_data'!I964), "")</f>
        <v>L3</v>
      </c>
      <c r="K961" t="str">
        <f>IFERROR(UPPER('01_raw_data'!J964), "")</f>
        <v>M041</v>
      </c>
      <c r="L961" t="str">
        <f>IFERROR(VLOOKUP(K961,'05_manager_mapping'!$A$5:$B$64,2), "Missing")</f>
        <v>Javier Jansen</v>
      </c>
      <c r="M961" t="str">
        <f>IFERROR(_xlfn.XLOOKUP('01_raw_data'!L964,'06_location_master'!$B$5:$B$60,'06_location_master'!$C$5:$C$60), "Missing Location")</f>
        <v>Milan</v>
      </c>
      <c r="N961" t="str">
        <f>IFERROR(_xlfn.XLOOKUP(M961,'06_location_master'!$C$5:$C$60,'06_location_master'!$D$5:$D$60), "Missing Country")</f>
        <v>Italy</v>
      </c>
      <c r="O961" t="str">
        <f>IFERROR(_xlfn.XLOOKUP(M961,'06_location_master'!$C$5:$C$60,'06_location_master'!$E$5:$E$60), "Missing State")</f>
        <v>Lombardy</v>
      </c>
      <c r="P961" s="17">
        <f>IFERROR(--'01_raw_data'!O964,"Missing Date")</f>
        <v>43603</v>
      </c>
      <c r="Q961" s="17" t="str">
        <f>IF(TRIM('01_raw_data'!P964)="","", IFERROR('01_raw_data'!P964, "check"))</f>
        <v/>
      </c>
      <c r="R961" t="str">
        <f>IFERROR(IF(OR(UPPER(TRIM('01_raw_data'!Q964))="A",UPPER(TRIM('01_raw_data'!Q964)="ACTVE"),UPPER(TRIM('01_raw_data'!Q964))="ACTIVE"), "Active", IF(OR(UPPER(TRIM('01_raw_data'!Q964)="INACTIVE"),UPPER(TRIM('01_raw_data'!Q964))="INACTVE"),"Inactive",IF(OR(UPPER(TRIM('01_raw_data'!Q964))="EXITED"), "Exited", IF(OR(UPPER(TRIM('01_raw_data'!Q964))="TERMINATED"), "Terminated", IF(OR(UPPER(TRIM('01_raw_data'!Q964))="LEFT"),"Left",IF(OR(UPPER(TRIM('01_raw_data'!Q964))="RESIGNED"),"Resigned")))))),"Check")</f>
        <v>Active</v>
      </c>
      <c r="S961" s="19">
        <f>IFERROR(IF(VALUE('01_raw_data'!R964)&gt;0,VALUE('01_raw_data'!R964),"Check"),"Check")</f>
        <v>69000</v>
      </c>
      <c r="T961" s="19">
        <f>IFERROR(IF(VALUE('01_raw_data'!S964)&gt;0, VALUE('01_raw_data'!S964), "Check"), "Check")</f>
        <v>3400</v>
      </c>
      <c r="U961">
        <f>IFERROR(VLOOKUP(UPPER(TRIM('01_raw_data'!T964)),'07_performance_master'!$A$5:$B$14,2,FALSE),"Check")</f>
        <v>3</v>
      </c>
      <c r="V961">
        <f>IFERROR(IF(VALUE('01_raw_data'!U964)&gt;0,VALUE('01_raw_data'!U964),"Check"),"Check")</f>
        <v>43</v>
      </c>
      <c r="W961">
        <f>IFERROR(IF(VALUE('01_raw_data'!V964)&gt;=0, VALUE('01_raw_data'!V964), "Check"), "Check")</f>
        <v>1</v>
      </c>
      <c r="X961">
        <f>IFERROR(IF(VALUE('01_raw_data'!W964)&gt;=0, VALUE('01_raw_data'!W964),"Check"), "Check")</f>
        <v>8</v>
      </c>
      <c r="Y961">
        <f>IFERROR(IF(AND(VALUE('01_raw_data'!X964)&gt;=0, VALUE('01_raw_data'!X964)&lt;=100), VALUE('01_raw_data'!X964), "Check"), "Check")</f>
        <v>53</v>
      </c>
      <c r="Z961" t="str">
        <f>IFERROR(IF(OR(UPPER(TRIM('01_raw_data'!Y964))="YES", UPPER(TRIM('01_raw_data'!Y964))="PROMOTED"),"Promoted", IF(OR(UPPER(TRIM('01_raw_data'!Y964))="NO",UPPER(TRIM('01_raw_data'!Y964))="NOT PROMOTED"), "Not Promoted", "Check")),"Check")</f>
        <v>Not Promoted</v>
      </c>
      <c r="AA961" t="str">
        <f>IFERROR(PROPER(TRIM('01_raw_data'!Z964)), "")</f>
        <v>Bachelor'S</v>
      </c>
      <c r="AB961" t="str">
        <f>IFERROR(PROPER(TRIM('01_raw_data'!AA964)),"")</f>
        <v>Company Careers Page</v>
      </c>
      <c r="AC961" t="str">
        <f>IFERROR(IF(UPPER(TRIM('01_raw_data'!AB964))="HYBRID","Hybrid",IF(OR(UPPER(TRIM('01_raw_data'!AB964))="REMOTE",UPPER(TRIM('01_raw_data'!AB964))="WFH",UPPER(TRIM('01_raw_data'!AB964))="WORK FROM HOME"),"Remote",IF(OR(UPPER(TRIM('01_raw_data'!AB964))="ONSITE",UPPER(TRIM('01_raw_data'!AB964))="ON-SITE",UPPER(TRIM('01_raw_data'!AB964))="OFFICE"),"Office"))),"Check")</f>
        <v>Hybrid</v>
      </c>
      <c r="AD961" t="str">
        <f>IFERROR(VLOOKUP(UPPER(TRIM('01_raw_data'!AC964)),'09_cost_center'!$A$5:$E$19,1,FALSE), "Check")</f>
        <v>EU-CC104</v>
      </c>
      <c r="AE961" t="str">
        <f>IFERROR(IF(OR(UPPER(TRIM('01_raw_data'!AD964))="CONTRACT", UPPER(TRIM('01_raw_data'!AD964))="CONTRACTOR"), "Contract", IF(OR(PROPER(TRIM('01_raw_data'!AD964))="FTE", UPPER(TRIM('01_raw_data'!AD964))="FULL TIME", UPPER(TRIM('01_raw_data'!AD964))="FULL-TIME"), "Full Time", IF(OR(UPPER(TRIM('01_raw_data'!AD964))="INTERN", UPPER(TRIM('01_raw_data'!AD964))="INTERNSHIP"), "Intern", IF(OR(UPPER(TRIM('01_raw_data'!AD964))="PART TIME", UPPER(TRIM('01_raw_data'!AD964))="PART-TIME"), "Part Time")))), "Check")</f>
        <v>Full Time</v>
      </c>
      <c r="AF961">
        <f>IFERROR(IF(AND(VALUE('01_raw_data'!AE964)&gt;=0,VALUE('01_raw_data'!AE964)&lt;=100), VALUE('01_raw_data'!AE964), "Check"), "Check")</f>
        <v>61.5</v>
      </c>
    </row>
    <row r="962" spans="1:32" x14ac:dyDescent="0.2">
      <c r="A962" t="str">
        <f>"E"&amp;TEXT(VALUE(SUBSTITUTE(UPPER(TRIM('01_raw_data'!A965)),"E","")),"0000")</f>
        <v>E0961</v>
      </c>
      <c r="B962" t="str">
        <f>IF('01_raw_data'!B965="", "", PROPER(TRIM('01_raw_data'!B965)))</f>
        <v>Astrid Brown</v>
      </c>
      <c r="C962" t="str">
        <f>_xlfn.XLOOKUP(PROPER(TRIM('01_raw_data'!C965)),'03_lookups'!$A$4:$A$9,'03_lookups'!$B$4:$B$9,"Needs Review")</f>
        <v>Female</v>
      </c>
      <c r="D962">
        <f>VALUE('01_raw_data'!D965)</f>
        <v>43</v>
      </c>
      <c r="E962" s="17" t="str">
        <f>IF(OR('01_raw_data'!E965="", LOWER(TRIM('01_raw_data'!E965))="not available"), "Missing", '01_raw_data'!E965)</f>
        <v>30/04/1983</v>
      </c>
      <c r="F962" t="str">
        <f t="shared" si="14"/>
        <v>Needs Review</v>
      </c>
      <c r="G962" t="str">
        <f>_xlfn.XLOOKUP(UPPER(TRIM('01_raw_data'!F965)),'04_departments'!A965:A1020,'04_departments'!C965:C1020,"Needs Review")</f>
        <v>Needs Review</v>
      </c>
      <c r="H962" t="str">
        <f>_xlfn.XLOOKUP('01_clean_data'!G962, '04_departments'!$C$5:$C$60,'04_departments'!$D$5:$D$60,"Needs Review")</f>
        <v>Needs Review</v>
      </c>
      <c r="I962" t="str">
        <f>PROPER(TRIM('01_raw_data'!H965))</f>
        <v>Marketing Executive</v>
      </c>
      <c r="J962" t="str">
        <f>IFERROR(UPPER('01_raw_data'!I965), "")</f>
        <v>L4</v>
      </c>
      <c r="K962" t="str">
        <f>IFERROR(UPPER('01_raw_data'!J965), "")</f>
        <v>M006</v>
      </c>
      <c r="L962" t="str">
        <f>IFERROR(VLOOKUP(K962,'05_manager_mapping'!$A$5:$B$64,2), "Missing")</f>
        <v>Aleksander Fischer</v>
      </c>
      <c r="M962" t="str">
        <f>IFERROR(_xlfn.XLOOKUP('01_raw_data'!L965,'06_location_master'!$B$5:$B$60,'06_location_master'!$C$5:$C$60), "Missing Location")</f>
        <v>Lisbon</v>
      </c>
      <c r="N962" t="str">
        <f>IFERROR(_xlfn.XLOOKUP(M962,'06_location_master'!$C$5:$C$60,'06_location_master'!$D$5:$D$60), "Missing Country")</f>
        <v>Portugal</v>
      </c>
      <c r="O962" t="str">
        <f>IFERROR(_xlfn.XLOOKUP(M962,'06_location_master'!$C$5:$C$60,'06_location_master'!$E$5:$E$60), "Missing State")</f>
        <v>Lisbon District</v>
      </c>
      <c r="P962" s="17">
        <f>IFERROR(--'01_raw_data'!O965,"Missing Date")</f>
        <v>45186</v>
      </c>
      <c r="Q962" s="17" t="str">
        <f>IF(TRIM('01_raw_data'!P965)="","", IFERROR('01_raw_data'!P965, "check"))</f>
        <v/>
      </c>
      <c r="R962" t="str">
        <f>IFERROR(IF(OR(UPPER(TRIM('01_raw_data'!Q965))="A",UPPER(TRIM('01_raw_data'!Q965)="ACTVE"),UPPER(TRIM('01_raw_data'!Q965))="ACTIVE"), "Active", IF(OR(UPPER(TRIM('01_raw_data'!Q965)="INACTIVE"),UPPER(TRIM('01_raw_data'!Q965))="INACTVE"),"Inactive",IF(OR(UPPER(TRIM('01_raw_data'!Q965))="EXITED"), "Exited", IF(OR(UPPER(TRIM('01_raw_data'!Q965))="TERMINATED"), "Terminated", IF(OR(UPPER(TRIM('01_raw_data'!Q965))="LEFT"),"Left",IF(OR(UPPER(TRIM('01_raw_data'!Q965))="RESIGNED"),"Resigned")))))),"Check")</f>
        <v>Active</v>
      </c>
      <c r="S962" s="19">
        <f>IFERROR(IF(VALUE('01_raw_data'!R965)&gt;0,VALUE('01_raw_data'!R965),"Check"),"Check")</f>
        <v>91000</v>
      </c>
      <c r="T962" s="19">
        <f>IFERROR(IF(VALUE('01_raw_data'!S965)&gt;0, VALUE('01_raw_data'!S965), "Check"), "Check")</f>
        <v>8200</v>
      </c>
      <c r="U962">
        <f>IFERROR(VLOOKUP(UPPER(TRIM('01_raw_data'!T965)),'07_performance_master'!$A$5:$B$14,2,FALSE),"Check")</f>
        <v>4</v>
      </c>
      <c r="V962">
        <f>IFERROR(IF(VALUE('01_raw_data'!U965)&gt;0,VALUE('01_raw_data'!U965),"Check"),"Check")</f>
        <v>40</v>
      </c>
      <c r="W962">
        <f>IFERROR(IF(VALUE('01_raw_data'!V965)&gt;=0, VALUE('01_raw_data'!V965), "Check"), "Check")</f>
        <v>21</v>
      </c>
      <c r="X962">
        <f>IFERROR(IF(VALUE('01_raw_data'!W965)&gt;=0, VALUE('01_raw_data'!W965),"Check"), "Check")</f>
        <v>12</v>
      </c>
      <c r="Y962">
        <f>IFERROR(IF(AND(VALUE('01_raw_data'!X965)&gt;=0, VALUE('01_raw_data'!X965)&lt;=100), VALUE('01_raw_data'!X965), "Check"), "Check")</f>
        <v>67</v>
      </c>
      <c r="Z962" t="str">
        <f>IFERROR(IF(OR(UPPER(TRIM('01_raw_data'!Y965))="YES", UPPER(TRIM('01_raw_data'!Y965))="PROMOTED"),"Promoted", IF(OR(UPPER(TRIM('01_raw_data'!Y965))="NO",UPPER(TRIM('01_raw_data'!Y965))="NOT PROMOTED"), "Not Promoted", "Check")),"Check")</f>
        <v>Not Promoted</v>
      </c>
      <c r="AA962" t="str">
        <f>IFERROR(PROPER(TRIM('01_raw_data'!Z965)), "")</f>
        <v>High School</v>
      </c>
      <c r="AB962" t="str">
        <f>IFERROR(PROPER(TRIM('01_raw_data'!AA965)),"")</f>
        <v>Company Careers Page</v>
      </c>
      <c r="AC962" t="str">
        <f>IFERROR(IF(UPPER(TRIM('01_raw_data'!AB965))="HYBRID","Hybrid",IF(OR(UPPER(TRIM('01_raw_data'!AB965))="REMOTE",UPPER(TRIM('01_raw_data'!AB965))="WFH",UPPER(TRIM('01_raw_data'!AB965))="WORK FROM HOME"),"Remote",IF(OR(UPPER(TRIM('01_raw_data'!AB965))="ONSITE",UPPER(TRIM('01_raw_data'!AB965))="ON-SITE",UPPER(TRIM('01_raw_data'!AB965))="OFFICE"),"Office"))),"Check")</f>
        <v>Hybrid</v>
      </c>
      <c r="AD962" t="str">
        <f>IFERROR(VLOOKUP(UPPER(TRIM('01_raw_data'!AC965)),'09_cost_center'!$A$5:$E$19,1,FALSE), "Check")</f>
        <v>EU-CC203</v>
      </c>
      <c r="AE962" t="str">
        <f>IFERROR(IF(OR(UPPER(TRIM('01_raw_data'!AD965))="CONTRACT", UPPER(TRIM('01_raw_data'!AD965))="CONTRACTOR"), "Contract", IF(OR(PROPER(TRIM('01_raw_data'!AD965))="FTE", UPPER(TRIM('01_raw_data'!AD965))="FULL TIME", UPPER(TRIM('01_raw_data'!AD965))="FULL-TIME"), "Full Time", IF(OR(UPPER(TRIM('01_raw_data'!AD965))="INTERN", UPPER(TRIM('01_raw_data'!AD965))="INTERNSHIP"), "Intern", IF(OR(UPPER(TRIM('01_raw_data'!AD965))="PART TIME", UPPER(TRIM('01_raw_data'!AD965))="PART-TIME"), "Part Time")))), "Check")</f>
        <v>Full Time</v>
      </c>
      <c r="AF962">
        <f>IFERROR(IF(AND(VALUE('01_raw_data'!AE965)&gt;=0,VALUE('01_raw_data'!AE965)&lt;=100), VALUE('01_raw_data'!AE965), "Check"), "Check")</f>
        <v>73.5</v>
      </c>
    </row>
    <row r="963" spans="1:32" x14ac:dyDescent="0.2">
      <c r="A963" t="str">
        <f>"E"&amp;TEXT(VALUE(SUBSTITUTE(UPPER(TRIM('01_raw_data'!A966)),"E","")),"0000")</f>
        <v>E0962</v>
      </c>
      <c r="B963" t="str">
        <f>IF('01_raw_data'!B966="", "", PROPER(TRIM('01_raw_data'!B966)))</f>
        <v>Alice Williams</v>
      </c>
      <c r="C963" t="str">
        <f>_xlfn.XLOOKUP(PROPER(TRIM('01_raw_data'!C966)),'03_lookups'!$A$4:$A$9,'03_lookups'!$B$4:$B$9,"Needs Review")</f>
        <v>Female</v>
      </c>
      <c r="D963">
        <f>VALUE('01_raw_data'!D966)</f>
        <v>25</v>
      </c>
      <c r="E963" s="17">
        <f>IF(OR('01_raw_data'!E966="", LOWER(TRIM('01_raw_data'!E966))="not available"), "Missing", '01_raw_data'!E966)</f>
        <v>36824</v>
      </c>
      <c r="F963" t="str">
        <f t="shared" ref="F963:F1001" si="15">IF(OR(E963="",LOWER(TRIM(E963))="not available"),"Missing",IF(ISNUMBER(E963),"Valid","Needs Review"))</f>
        <v>Valid</v>
      </c>
      <c r="G963" t="str">
        <f>_xlfn.XLOOKUP(UPPER(TRIM('01_raw_data'!F966)),'04_departments'!A966:A1021,'04_departments'!C966:C1021,"Needs Review")</f>
        <v>Needs Review</v>
      </c>
      <c r="H963" t="str">
        <f>_xlfn.XLOOKUP('01_clean_data'!G963, '04_departments'!$C$5:$C$60,'04_departments'!$D$5:$D$60,"Needs Review")</f>
        <v>Needs Review</v>
      </c>
      <c r="I963" t="str">
        <f>PROPER(TRIM('01_raw_data'!H966))</f>
        <v>Growth Marketer</v>
      </c>
      <c r="J963" t="str">
        <f>IFERROR(UPPER('01_raw_data'!I966), "")</f>
        <v>L2</v>
      </c>
      <c r="K963" t="str">
        <f>IFERROR(UPPER('01_raw_data'!J966), "")</f>
        <v>M006</v>
      </c>
      <c r="L963" t="str">
        <f>IFERROR(VLOOKUP(K963,'05_manager_mapping'!$A$5:$B$64,2), "Missing")</f>
        <v>Aleksander Fischer</v>
      </c>
      <c r="M963" t="str">
        <f>IFERROR(_xlfn.XLOOKUP('01_raw_data'!L966,'06_location_master'!$B$5:$B$60,'06_location_master'!$C$5:$C$60), "Missing Location")</f>
        <v>Missing Location</v>
      </c>
      <c r="N963" t="str">
        <f>IFERROR(_xlfn.XLOOKUP(M963,'06_location_master'!$C$5:$C$60,'06_location_master'!$D$5:$D$60), "Missing Country")</f>
        <v>Missing Country</v>
      </c>
      <c r="O963" t="str">
        <f>IFERROR(_xlfn.XLOOKUP(M963,'06_location_master'!$C$5:$C$60,'06_location_master'!$E$5:$E$60), "Missing State")</f>
        <v>Missing State</v>
      </c>
      <c r="P963" s="17">
        <f>IFERROR(--'01_raw_data'!O966,"Missing Date")</f>
        <v>45024</v>
      </c>
      <c r="Q963" s="17" t="str">
        <f>IF(TRIM('01_raw_data'!P966)="","", IFERROR('01_raw_data'!P966, "check"))</f>
        <v/>
      </c>
      <c r="R963" t="str">
        <f>IFERROR(IF(OR(UPPER(TRIM('01_raw_data'!Q966))="A",UPPER(TRIM('01_raw_data'!Q966)="ACTVE"),UPPER(TRIM('01_raw_data'!Q966))="ACTIVE"), "Active", IF(OR(UPPER(TRIM('01_raw_data'!Q966)="INACTIVE"),UPPER(TRIM('01_raw_data'!Q966))="INACTVE"),"Inactive",IF(OR(UPPER(TRIM('01_raw_data'!Q966))="EXITED"), "Exited", IF(OR(UPPER(TRIM('01_raw_data'!Q966))="TERMINATED"), "Terminated", IF(OR(UPPER(TRIM('01_raw_data'!Q966))="LEFT"),"Left",IF(OR(UPPER(TRIM('01_raw_data'!Q966))="RESIGNED"),"Resigned")))))),"Check")</f>
        <v>Active</v>
      </c>
      <c r="S963" s="19">
        <f>IFERROR(IF(VALUE('01_raw_data'!R966)&gt;0,VALUE('01_raw_data'!R966),"Check"),"Check")</f>
        <v>64000</v>
      </c>
      <c r="T963" s="19">
        <f>IFERROR(IF(VALUE('01_raw_data'!S966)&gt;0, VALUE('01_raw_data'!S966), "Check"), "Check")</f>
        <v>5800</v>
      </c>
      <c r="U963">
        <f>IFERROR(VLOOKUP(UPPER(TRIM('01_raw_data'!T966)),'07_performance_master'!$A$5:$B$14,2,FALSE),"Check")</f>
        <v>4</v>
      </c>
      <c r="V963">
        <f>IFERROR(IF(VALUE('01_raw_data'!U966)&gt;0,VALUE('01_raw_data'!U966),"Check"),"Check")</f>
        <v>34</v>
      </c>
      <c r="W963">
        <f>IFERROR(IF(VALUE('01_raw_data'!V966)&gt;=0, VALUE('01_raw_data'!V966), "Check"), "Check")</f>
        <v>6</v>
      </c>
      <c r="X963">
        <f>IFERROR(IF(VALUE('01_raw_data'!W966)&gt;=0, VALUE('01_raw_data'!W966),"Check"), "Check")</f>
        <v>4</v>
      </c>
      <c r="Y963">
        <f>IFERROR(IF(AND(VALUE('01_raw_data'!X966)&gt;=0, VALUE('01_raw_data'!X966)&lt;=100), VALUE('01_raw_data'!X966), "Check"), "Check")</f>
        <v>63</v>
      </c>
      <c r="Z963" t="str">
        <f>IFERROR(IF(OR(UPPER(TRIM('01_raw_data'!Y966))="YES", UPPER(TRIM('01_raw_data'!Y966))="PROMOTED"),"Promoted", IF(OR(UPPER(TRIM('01_raw_data'!Y966))="NO",UPPER(TRIM('01_raw_data'!Y966))="NOT PROMOTED"), "Not Promoted", "Check")),"Check")</f>
        <v>Promoted</v>
      </c>
      <c r="AA963" t="str">
        <f>IFERROR(PROPER(TRIM('01_raw_data'!Z966)), "")</f>
        <v>Master'S</v>
      </c>
      <c r="AB963" t="str">
        <f>IFERROR(PROPER(TRIM('01_raw_data'!AA966)),"")</f>
        <v>Linkedin</v>
      </c>
      <c r="AC963" t="str">
        <f>IFERROR(IF(UPPER(TRIM('01_raw_data'!AB966))="HYBRID","Hybrid",IF(OR(UPPER(TRIM('01_raw_data'!AB966))="REMOTE",UPPER(TRIM('01_raw_data'!AB966))="WFH",UPPER(TRIM('01_raw_data'!AB966))="WORK FROM HOME"),"Remote",IF(OR(UPPER(TRIM('01_raw_data'!AB966))="ONSITE",UPPER(TRIM('01_raw_data'!AB966))="ON-SITE",UPPER(TRIM('01_raw_data'!AB966))="OFFICE"),"Office"))),"Check")</f>
        <v>Hybrid</v>
      </c>
      <c r="AD963" t="str">
        <f>IFERROR(VLOOKUP(UPPER(TRIM('01_raw_data'!AC966)),'09_cost_center'!$A$5:$E$19,1,FALSE), "Check")</f>
        <v>EU-CC203</v>
      </c>
      <c r="AE963" t="str">
        <f>IFERROR(IF(OR(UPPER(TRIM('01_raw_data'!AD966))="CONTRACT", UPPER(TRIM('01_raw_data'!AD966))="CONTRACTOR"), "Contract", IF(OR(PROPER(TRIM('01_raw_data'!AD966))="FTE", UPPER(TRIM('01_raw_data'!AD966))="FULL TIME", UPPER(TRIM('01_raw_data'!AD966))="FULL-TIME"), "Full Time", IF(OR(UPPER(TRIM('01_raw_data'!AD966))="INTERN", UPPER(TRIM('01_raw_data'!AD966))="INTERNSHIP"), "Intern", IF(OR(UPPER(TRIM('01_raw_data'!AD966))="PART TIME", UPPER(TRIM('01_raw_data'!AD966))="PART-TIME"), "Part Time")))), "Check")</f>
        <v>Full Time</v>
      </c>
      <c r="AF963">
        <f>IFERROR(IF(AND(VALUE('01_raw_data'!AE966)&gt;=0,VALUE('01_raw_data'!AE966)&lt;=100), VALUE('01_raw_data'!AE966), "Check"), "Check")</f>
        <v>74.5</v>
      </c>
    </row>
    <row r="964" spans="1:32" x14ac:dyDescent="0.2">
      <c r="A964" t="str">
        <f>"E"&amp;TEXT(VALUE(SUBSTITUTE(UPPER(TRIM('01_raw_data'!A967)),"E","")),"0000")</f>
        <v>E0963</v>
      </c>
      <c r="B964" t="str">
        <f>IF('01_raw_data'!B967="", "", PROPER(TRIM('01_raw_data'!B967)))</f>
        <v>Lucia Svensson</v>
      </c>
      <c r="C964" t="str">
        <f>_xlfn.XLOOKUP(PROPER(TRIM('01_raw_data'!C967)),'03_lookups'!$A$4:$A$9,'03_lookups'!$B$4:$B$9,"Needs Review")</f>
        <v>Male</v>
      </c>
      <c r="D964">
        <f>VALUE('01_raw_data'!D967)</f>
        <v>55</v>
      </c>
      <c r="E964" s="17">
        <f>IF(OR('01_raw_data'!E967="", LOWER(TRIM('01_raw_data'!E967))="not available"), "Missing", '01_raw_data'!E967)</f>
        <v>25983</v>
      </c>
      <c r="F964" t="str">
        <f t="shared" si="15"/>
        <v>Valid</v>
      </c>
      <c r="G964" t="str">
        <f>_xlfn.XLOOKUP(UPPER(TRIM('01_raw_data'!F967)),'04_departments'!A967:A1022,'04_departments'!C967:C1022,"Needs Review")</f>
        <v>Needs Review</v>
      </c>
      <c r="H964" t="str">
        <f>_xlfn.XLOOKUP('01_clean_data'!G964, '04_departments'!$C$5:$C$60,'04_departments'!$D$5:$D$60,"Needs Review")</f>
        <v>Needs Review</v>
      </c>
      <c r="I964" t="str">
        <f>PROPER(TRIM('01_raw_data'!H967))</f>
        <v>Corporate Strategy Manager</v>
      </c>
      <c r="J964" t="str">
        <f>IFERROR(UPPER('01_raw_data'!I967), "")</f>
        <v>L2</v>
      </c>
      <c r="K964" t="str">
        <f>IFERROR(UPPER('01_raw_data'!J967), "")</f>
        <v>M015</v>
      </c>
      <c r="L964" t="str">
        <f>IFERROR(VLOOKUP(K964,'05_manager_mapping'!$A$5:$B$64,2), "Missing")</f>
        <v>Lea Ryan</v>
      </c>
      <c r="M964" t="str">
        <f>IFERROR(_xlfn.XLOOKUP('01_raw_data'!L967,'06_location_master'!$B$5:$B$60,'06_location_master'!$C$5:$C$60), "Missing Location")</f>
        <v>Missing Location</v>
      </c>
      <c r="N964" t="str">
        <f>IFERROR(_xlfn.XLOOKUP(M964,'06_location_master'!$C$5:$C$60,'06_location_master'!$D$5:$D$60), "Missing Country")</f>
        <v>Missing Country</v>
      </c>
      <c r="O964" t="str">
        <f>IFERROR(_xlfn.XLOOKUP(M964,'06_location_master'!$C$5:$C$60,'06_location_master'!$E$5:$E$60), "Missing State")</f>
        <v>Missing State</v>
      </c>
      <c r="P964" s="17">
        <f>IFERROR(--'01_raw_data'!O967,"Missing Date")</f>
        <v>44675</v>
      </c>
      <c r="Q964" s="17">
        <f>IF(TRIM('01_raw_data'!P967)="","", IFERROR('01_raw_data'!P967, "check"))</f>
        <v>45114</v>
      </c>
      <c r="R964" t="str">
        <f>IFERROR(IF(OR(UPPER(TRIM('01_raw_data'!Q967))="A",UPPER(TRIM('01_raw_data'!Q967)="ACTVE"),UPPER(TRIM('01_raw_data'!Q967))="ACTIVE"), "Active", IF(OR(UPPER(TRIM('01_raw_data'!Q967)="INACTIVE"),UPPER(TRIM('01_raw_data'!Q967))="INACTVE"),"Inactive",IF(OR(UPPER(TRIM('01_raw_data'!Q967))="EXITED"), "Exited", IF(OR(UPPER(TRIM('01_raw_data'!Q967))="TERMINATED"), "Terminated", IF(OR(UPPER(TRIM('01_raw_data'!Q967))="LEFT"),"Left",IF(OR(UPPER(TRIM('01_raw_data'!Q967))="RESIGNED"),"Resigned")))))),"Check")</f>
        <v>Exited</v>
      </c>
      <c r="S964" s="19">
        <f>IFERROR(IF(VALUE('01_raw_data'!R967)&gt;0,VALUE('01_raw_data'!R967),"Check"),"Check")</f>
        <v>68000</v>
      </c>
      <c r="T964" s="19">
        <f>IFERROR(IF(VALUE('01_raw_data'!S967)&gt;0, VALUE('01_raw_data'!S967), "Check"), "Check")</f>
        <v>6100</v>
      </c>
      <c r="U964">
        <f>IFERROR(VLOOKUP(UPPER(TRIM('01_raw_data'!T967)),'07_performance_master'!$A$5:$B$14,2,FALSE),"Check")</f>
        <v>4</v>
      </c>
      <c r="V964">
        <f>IFERROR(IF(VALUE('01_raw_data'!U967)&gt;0,VALUE('01_raw_data'!U967),"Check"),"Check")</f>
        <v>32</v>
      </c>
      <c r="W964">
        <f>IFERROR(IF(VALUE('01_raw_data'!V967)&gt;=0, VALUE('01_raw_data'!V967), "Check"), "Check")</f>
        <v>18</v>
      </c>
      <c r="X964">
        <f>IFERROR(IF(VALUE('01_raw_data'!W967)&gt;=0, VALUE('01_raw_data'!W967),"Check"), "Check")</f>
        <v>2</v>
      </c>
      <c r="Y964">
        <f>IFERROR(IF(AND(VALUE('01_raw_data'!X967)&gt;=0, VALUE('01_raw_data'!X967)&lt;=100), VALUE('01_raw_data'!X967), "Check"), "Check")</f>
        <v>50</v>
      </c>
      <c r="Z964" t="str">
        <f>IFERROR(IF(OR(UPPER(TRIM('01_raw_data'!Y967))="YES", UPPER(TRIM('01_raw_data'!Y967))="PROMOTED"),"Promoted", IF(OR(UPPER(TRIM('01_raw_data'!Y967))="NO",UPPER(TRIM('01_raw_data'!Y967))="NOT PROMOTED"), "Not Promoted", "Check")),"Check")</f>
        <v>Not Promoted</v>
      </c>
      <c r="AA964" t="str">
        <f>IFERROR(PROPER(TRIM('01_raw_data'!Z967)), "")</f>
        <v>Master'S</v>
      </c>
      <c r="AB964" t="str">
        <f>IFERROR(PROPER(TRIM('01_raw_data'!AA967)),"")</f>
        <v>European Job Board</v>
      </c>
      <c r="AC964" t="str">
        <f>IFERROR(IF(UPPER(TRIM('01_raw_data'!AB967))="HYBRID","Hybrid",IF(OR(UPPER(TRIM('01_raw_data'!AB967))="REMOTE",UPPER(TRIM('01_raw_data'!AB967))="WFH",UPPER(TRIM('01_raw_data'!AB967))="WORK FROM HOME"),"Remote",IF(OR(UPPER(TRIM('01_raw_data'!AB967))="ONSITE",UPPER(TRIM('01_raw_data'!AB967))="ON-SITE",UPPER(TRIM('01_raw_data'!AB967))="OFFICE"),"Office"))),"Check")</f>
        <v>Hybrid</v>
      </c>
      <c r="AD964" t="str">
        <f>IFERROR(VLOOKUP(UPPER(TRIM('01_raw_data'!AC967)),'09_cost_center'!$A$5:$E$19,1,FALSE), "Check")</f>
        <v>EU-CC303</v>
      </c>
      <c r="AE964" t="str">
        <f>IFERROR(IF(OR(UPPER(TRIM('01_raw_data'!AD967))="CONTRACT", UPPER(TRIM('01_raw_data'!AD967))="CONTRACTOR"), "Contract", IF(OR(PROPER(TRIM('01_raw_data'!AD967))="FTE", UPPER(TRIM('01_raw_data'!AD967))="FULL TIME", UPPER(TRIM('01_raw_data'!AD967))="FULL-TIME"), "Full Time", IF(OR(UPPER(TRIM('01_raw_data'!AD967))="INTERN", UPPER(TRIM('01_raw_data'!AD967))="INTERNSHIP"), "Intern", IF(OR(UPPER(TRIM('01_raw_data'!AD967))="PART TIME", UPPER(TRIM('01_raw_data'!AD967))="PART-TIME"), "Part Time")))), "Check")</f>
        <v>Full Time</v>
      </c>
      <c r="AF964">
        <f>IFERROR(IF(AND(VALUE('01_raw_data'!AE967)&gt;=0,VALUE('01_raw_data'!AE967)&lt;=100), VALUE('01_raw_data'!AE967), "Check"), "Check")</f>
        <v>70.5</v>
      </c>
    </row>
    <row r="965" spans="1:32" x14ac:dyDescent="0.2">
      <c r="A965" t="str">
        <f>"E"&amp;TEXT(VALUE(SUBSTITUTE(UPPER(TRIM('01_raw_data'!A968)),"E","")),"0000")</f>
        <v>E0964</v>
      </c>
      <c r="B965" t="str">
        <f>IF('01_raw_data'!B968="", "", PROPER(TRIM('01_raw_data'!B968)))</f>
        <v>Hannah O'Sullivan</v>
      </c>
      <c r="C965" t="str">
        <f>_xlfn.XLOOKUP(PROPER(TRIM('01_raw_data'!C968)),'03_lookups'!$A$4:$A$9,'03_lookups'!$B$4:$B$9,"Needs Review")</f>
        <v>Male</v>
      </c>
      <c r="D965">
        <f>VALUE('01_raw_data'!D968)</f>
        <v>52</v>
      </c>
      <c r="E965" s="17" t="str">
        <f>IF(OR('01_raw_data'!E968="", LOWER(TRIM('01_raw_data'!E968))="not available"), "Missing", '01_raw_data'!E968)</f>
        <v>08-02-1973</v>
      </c>
      <c r="F965" t="str">
        <f t="shared" si="15"/>
        <v>Needs Review</v>
      </c>
      <c r="G965" t="str">
        <f>_xlfn.XLOOKUP(UPPER(TRIM('01_raw_data'!F968)),'04_departments'!A968:A1023,'04_departments'!C968:C1023,"Needs Review")</f>
        <v>Needs Review</v>
      </c>
      <c r="H965" t="str">
        <f>_xlfn.XLOOKUP('01_clean_data'!G965, '04_departments'!$C$5:$C$60,'04_departments'!$D$5:$D$60,"Needs Review")</f>
        <v>Needs Review</v>
      </c>
      <c r="I965" t="str">
        <f>PROPER(TRIM('01_raw_data'!H968))</f>
        <v>Growth Marketer</v>
      </c>
      <c r="J965" t="str">
        <f>IFERROR(UPPER('01_raw_data'!I968), "")</f>
        <v>L5</v>
      </c>
      <c r="K965" t="str">
        <f>IFERROR(UPPER('01_raw_data'!J968), "")</f>
        <v>M006</v>
      </c>
      <c r="L965" t="str">
        <f>IFERROR(VLOOKUP(K965,'05_manager_mapping'!$A$5:$B$64,2), "Missing")</f>
        <v>Aleksander Fischer</v>
      </c>
      <c r="M965" t="str">
        <f>IFERROR(_xlfn.XLOOKUP('01_raw_data'!L968,'06_location_master'!$B$5:$B$60,'06_location_master'!$C$5:$C$60), "Missing Location")</f>
        <v>Stockholm</v>
      </c>
      <c r="N965" t="str">
        <f>IFERROR(_xlfn.XLOOKUP(M965,'06_location_master'!$C$5:$C$60,'06_location_master'!$D$5:$D$60), "Missing Country")</f>
        <v>Sweden</v>
      </c>
      <c r="O965" t="str">
        <f>IFERROR(_xlfn.XLOOKUP(M965,'06_location_master'!$C$5:$C$60,'06_location_master'!$E$5:$E$60), "Missing State")</f>
        <v>Stockholm County</v>
      </c>
      <c r="P965" s="17">
        <f>IFERROR(--'01_raw_data'!O968,"Missing Date")</f>
        <v>43475</v>
      </c>
      <c r="Q965" s="17" t="str">
        <f>IF(TRIM('01_raw_data'!P968)="","", IFERROR('01_raw_data'!P968, "check"))</f>
        <v/>
      </c>
      <c r="R965" t="str">
        <f>IFERROR(IF(OR(UPPER(TRIM('01_raw_data'!Q968))="A",UPPER(TRIM('01_raw_data'!Q968)="ACTVE"),UPPER(TRIM('01_raw_data'!Q968))="ACTIVE"), "Active", IF(OR(UPPER(TRIM('01_raw_data'!Q968)="INACTIVE"),UPPER(TRIM('01_raw_data'!Q968))="INACTVE"),"Inactive",IF(OR(UPPER(TRIM('01_raw_data'!Q968))="EXITED"), "Exited", IF(OR(UPPER(TRIM('01_raw_data'!Q968))="TERMINATED"), "Terminated", IF(OR(UPPER(TRIM('01_raw_data'!Q968))="LEFT"),"Left",IF(OR(UPPER(TRIM('01_raw_data'!Q968))="RESIGNED"),"Resigned")))))),"Check")</f>
        <v>Active</v>
      </c>
      <c r="S965" s="19">
        <f>IFERROR(IF(VALUE('01_raw_data'!R968)&gt;0,VALUE('01_raw_data'!R968),"Check"),"Check")</f>
        <v>149000</v>
      </c>
      <c r="T965" s="19">
        <f>IFERROR(IF(VALUE('01_raw_data'!S968)&gt;0, VALUE('01_raw_data'!S968), "Check"), "Check")</f>
        <v>8900</v>
      </c>
      <c r="U965">
        <f>IFERROR(VLOOKUP(UPPER(TRIM('01_raw_data'!T968)),'07_performance_master'!$A$5:$B$14,2,FALSE),"Check")</f>
        <v>3</v>
      </c>
      <c r="V965">
        <f>IFERROR(IF(VALUE('01_raw_data'!U968)&gt;0,VALUE('01_raw_data'!U968),"Check"),"Check")</f>
        <v>34</v>
      </c>
      <c r="W965">
        <f>IFERROR(IF(VALUE('01_raw_data'!V968)&gt;=0, VALUE('01_raw_data'!V968), "Check"), "Check")</f>
        <v>13</v>
      </c>
      <c r="X965">
        <f>IFERROR(IF(VALUE('01_raw_data'!W968)&gt;=0, VALUE('01_raw_data'!W968),"Check"), "Check")</f>
        <v>8</v>
      </c>
      <c r="Y965">
        <f>IFERROR(IF(AND(VALUE('01_raw_data'!X968)&gt;=0, VALUE('01_raw_data'!X968)&lt;=100), VALUE('01_raw_data'!X968), "Check"), "Check")</f>
        <v>77</v>
      </c>
      <c r="Z965" t="str">
        <f>IFERROR(IF(OR(UPPER(TRIM('01_raw_data'!Y968))="YES", UPPER(TRIM('01_raw_data'!Y968))="PROMOTED"),"Promoted", IF(OR(UPPER(TRIM('01_raw_data'!Y968))="NO",UPPER(TRIM('01_raw_data'!Y968))="NOT PROMOTED"), "Not Promoted", "Check")),"Check")</f>
        <v>Not Promoted</v>
      </c>
      <c r="AA965" t="str">
        <f>IFERROR(PROPER(TRIM('01_raw_data'!Z968)), "")</f>
        <v>Diploma</v>
      </c>
      <c r="AB965" t="str">
        <f>IFERROR(PROPER(TRIM('01_raw_data'!AA968)),"")</f>
        <v>Employee Referral</v>
      </c>
      <c r="AC965" t="str">
        <f>IFERROR(IF(UPPER(TRIM('01_raw_data'!AB968))="HYBRID","Hybrid",IF(OR(UPPER(TRIM('01_raw_data'!AB968))="REMOTE",UPPER(TRIM('01_raw_data'!AB968))="WFH",UPPER(TRIM('01_raw_data'!AB968))="WORK FROM HOME"),"Remote",IF(OR(UPPER(TRIM('01_raw_data'!AB968))="ONSITE",UPPER(TRIM('01_raw_data'!AB968))="ON-SITE",UPPER(TRIM('01_raw_data'!AB968))="OFFICE"),"Office"))),"Check")</f>
        <v>Hybrid</v>
      </c>
      <c r="AD965" t="str">
        <f>IFERROR(VLOOKUP(UPPER(TRIM('01_raw_data'!AC968)),'09_cost_center'!$A$5:$E$19,1,FALSE), "Check")</f>
        <v>EU-CC203</v>
      </c>
      <c r="AE965" t="str">
        <f>IFERROR(IF(OR(UPPER(TRIM('01_raw_data'!AD968))="CONTRACT", UPPER(TRIM('01_raw_data'!AD968))="CONTRACTOR"), "Contract", IF(OR(PROPER(TRIM('01_raw_data'!AD968))="FTE", UPPER(TRIM('01_raw_data'!AD968))="FULL TIME", UPPER(TRIM('01_raw_data'!AD968))="FULL-TIME"), "Full Time", IF(OR(UPPER(TRIM('01_raw_data'!AD968))="INTERN", UPPER(TRIM('01_raw_data'!AD968))="INTERNSHIP"), "Intern", IF(OR(UPPER(TRIM('01_raw_data'!AD968))="PART TIME", UPPER(TRIM('01_raw_data'!AD968))="PART-TIME"), "Part Time")))), "Check")</f>
        <v>Part Time</v>
      </c>
      <c r="AF965">
        <f>IFERROR(IF(AND(VALUE('01_raw_data'!AE968)&gt;=0,VALUE('01_raw_data'!AE968)&lt;=100), VALUE('01_raw_data'!AE968), "Check"), "Check")</f>
        <v>68.5</v>
      </c>
    </row>
    <row r="966" spans="1:32" x14ac:dyDescent="0.2">
      <c r="A966" t="str">
        <f>"E"&amp;TEXT(VALUE(SUBSTITUTE(UPPER(TRIM('01_raw_data'!A969)),"E","")),"0000")</f>
        <v>E0965</v>
      </c>
      <c r="B966" t="str">
        <f>IF('01_raw_data'!B969="", "", PROPER(TRIM('01_raw_data'!B969)))</f>
        <v>Jan Evans</v>
      </c>
      <c r="C966" t="str">
        <f>_xlfn.XLOOKUP(PROPER(TRIM('01_raw_data'!C969)),'03_lookups'!$A$4:$A$9,'03_lookups'!$B$4:$B$9,"Needs Review")</f>
        <v>Male</v>
      </c>
      <c r="D966">
        <f>VALUE('01_raw_data'!D969)</f>
        <v>56</v>
      </c>
      <c r="E966" s="17">
        <f>IF(OR('01_raw_data'!E969="", LOWER(TRIM('01_raw_data'!E969))="not available"), "Missing", '01_raw_data'!E969)</f>
        <v>25506</v>
      </c>
      <c r="F966" t="str">
        <f t="shared" si="15"/>
        <v>Valid</v>
      </c>
      <c r="G966" t="str">
        <f>_xlfn.XLOOKUP(UPPER(TRIM('01_raw_data'!F969)),'04_departments'!A969:A1024,'04_departments'!C969:C1024,"Needs Review")</f>
        <v>Needs Review</v>
      </c>
      <c r="H966" t="str">
        <f>_xlfn.XLOOKUP('01_clean_data'!G966, '04_departments'!$C$5:$C$60,'04_departments'!$D$5:$D$60,"Needs Review")</f>
        <v>Needs Review</v>
      </c>
      <c r="I966" t="str">
        <f>PROPER(TRIM('01_raw_data'!H969))</f>
        <v>Frontend Engineer</v>
      </c>
      <c r="J966" t="str">
        <f>IFERROR(UPPER('01_raw_data'!I969), "")</f>
        <v>L3</v>
      </c>
      <c r="K966" t="str">
        <f>IFERROR(UPPER('01_raw_data'!J969), "")</f>
        <v>M057</v>
      </c>
      <c r="L966" t="str">
        <f>IFERROR(VLOOKUP(K966,'05_manager_mapping'!$A$5:$B$64,2), "Missing")</f>
        <v>Emma Karlsson</v>
      </c>
      <c r="M966" t="str">
        <f>IFERROR(_xlfn.XLOOKUP('01_raw_data'!L969,'06_location_master'!$B$5:$B$60,'06_location_master'!$C$5:$C$60), "Missing Location")</f>
        <v>Lisbon</v>
      </c>
      <c r="N966" t="str">
        <f>IFERROR(_xlfn.XLOOKUP(M966,'06_location_master'!$C$5:$C$60,'06_location_master'!$D$5:$D$60), "Missing Country")</f>
        <v>Portugal</v>
      </c>
      <c r="O966" t="str">
        <f>IFERROR(_xlfn.XLOOKUP(M966,'06_location_master'!$C$5:$C$60,'06_location_master'!$E$5:$E$60), "Missing State")</f>
        <v>Lisbon District</v>
      </c>
      <c r="P966" s="17">
        <f>IFERROR(--'01_raw_data'!O969,"Missing Date")</f>
        <v>44616</v>
      </c>
      <c r="Q966" s="17">
        <f>IF(TRIM('01_raw_data'!P969)="","", IFERROR('01_raw_data'!P969, "check"))</f>
        <v>46014</v>
      </c>
      <c r="R966" t="str">
        <f>IFERROR(IF(OR(UPPER(TRIM('01_raw_data'!Q969))="A",UPPER(TRIM('01_raw_data'!Q969)="ACTVE"),UPPER(TRIM('01_raw_data'!Q969))="ACTIVE"), "Active", IF(OR(UPPER(TRIM('01_raw_data'!Q969)="INACTIVE"),UPPER(TRIM('01_raw_data'!Q969))="INACTVE"),"Inactive",IF(OR(UPPER(TRIM('01_raw_data'!Q969))="EXITED"), "Exited", IF(OR(UPPER(TRIM('01_raw_data'!Q969))="TERMINATED"), "Terminated", IF(OR(UPPER(TRIM('01_raw_data'!Q969))="LEFT"),"Left",IF(OR(UPPER(TRIM('01_raw_data'!Q969))="RESIGNED"),"Resigned")))))),"Check")</f>
        <v>Exited</v>
      </c>
      <c r="S966" s="19">
        <f>IFERROR(IF(VALUE('01_raw_data'!R969)&gt;0,VALUE('01_raw_data'!R969),"Check"),"Check")</f>
        <v>59000</v>
      </c>
      <c r="T966" s="19">
        <f>IFERROR(IF(VALUE('01_raw_data'!S969)&gt;0, VALUE('01_raw_data'!S969), "Check"), "Check")</f>
        <v>5300</v>
      </c>
      <c r="U966">
        <f>IFERROR(VLOOKUP(UPPER(TRIM('01_raw_data'!T969)),'07_performance_master'!$A$5:$B$14,2,FALSE),"Check")</f>
        <v>4</v>
      </c>
      <c r="V966" t="str">
        <f>IFERROR(IF(VALUE('01_raw_data'!U969)&gt;0,VALUE('01_raw_data'!U969),"Check"),"Check")</f>
        <v>Check</v>
      </c>
      <c r="W966">
        <f>IFERROR(IF(VALUE('01_raw_data'!V969)&gt;=0, VALUE('01_raw_data'!V969), "Check"), "Check")</f>
        <v>11</v>
      </c>
      <c r="X966">
        <f>IFERROR(IF(VALUE('01_raw_data'!W969)&gt;=0, VALUE('01_raw_data'!W969),"Check"), "Check")</f>
        <v>20</v>
      </c>
      <c r="Y966">
        <f>IFERROR(IF(AND(VALUE('01_raw_data'!X969)&gt;=0, VALUE('01_raw_data'!X969)&lt;=100), VALUE('01_raw_data'!X969), "Check"), "Check")</f>
        <v>74</v>
      </c>
      <c r="Z966" t="str">
        <f>IFERROR(IF(OR(UPPER(TRIM('01_raw_data'!Y969))="YES", UPPER(TRIM('01_raw_data'!Y969))="PROMOTED"),"Promoted", IF(OR(UPPER(TRIM('01_raw_data'!Y969))="NO",UPPER(TRIM('01_raw_data'!Y969))="NOT PROMOTED"), "Not Promoted", "Check")),"Check")</f>
        <v>Not Promoted</v>
      </c>
      <c r="AA966" t="str">
        <f>IFERROR(PROPER(TRIM('01_raw_data'!Z969)), "")</f>
        <v>Bachelor'S</v>
      </c>
      <c r="AB966" t="str">
        <f>IFERROR(PROPER(TRIM('01_raw_data'!AA969)),"")</f>
        <v>Internal Transfer</v>
      </c>
      <c r="AC966" t="str">
        <f>IFERROR(IF(UPPER(TRIM('01_raw_data'!AB969))="HYBRID","Hybrid",IF(OR(UPPER(TRIM('01_raw_data'!AB969))="REMOTE",UPPER(TRIM('01_raw_data'!AB969))="WFH",UPPER(TRIM('01_raw_data'!AB969))="WORK FROM HOME"),"Remote",IF(OR(UPPER(TRIM('01_raw_data'!AB969))="ONSITE",UPPER(TRIM('01_raw_data'!AB969))="ON-SITE",UPPER(TRIM('01_raw_data'!AB969))="OFFICE"),"Office"))),"Check")</f>
        <v>Hybrid</v>
      </c>
      <c r="AD966" t="str">
        <f>IFERROR(VLOOKUP(UPPER(TRIM('01_raw_data'!AC969)),'09_cost_center'!$A$5:$E$19,1,FALSE), "Check")</f>
        <v>EU-CC101</v>
      </c>
      <c r="AE966" t="str">
        <f>IFERROR(IF(OR(UPPER(TRIM('01_raw_data'!AD969))="CONTRACT", UPPER(TRIM('01_raw_data'!AD969))="CONTRACTOR"), "Contract", IF(OR(PROPER(TRIM('01_raw_data'!AD969))="FTE", UPPER(TRIM('01_raw_data'!AD969))="FULL TIME", UPPER(TRIM('01_raw_data'!AD969))="FULL-TIME"), "Full Time", IF(OR(UPPER(TRIM('01_raw_data'!AD969))="INTERN", UPPER(TRIM('01_raw_data'!AD969))="INTERNSHIP"), "Intern", IF(OR(UPPER(TRIM('01_raw_data'!AD969))="PART TIME", UPPER(TRIM('01_raw_data'!AD969))="PART-TIME"), "Part Time")))), "Check")</f>
        <v>Full Time</v>
      </c>
      <c r="AF966">
        <f>IFERROR(IF(AND(VALUE('01_raw_data'!AE969)&gt;=0,VALUE('01_raw_data'!AE969)&lt;=100), VALUE('01_raw_data'!AE969), "Check"), "Check")</f>
        <v>61.9</v>
      </c>
    </row>
    <row r="967" spans="1:32" x14ac:dyDescent="0.2">
      <c r="A967" t="str">
        <f>"E"&amp;TEXT(VALUE(SUBSTITUTE(UPPER(TRIM('01_raw_data'!A970)),"E","")),"0000")</f>
        <v>E0966</v>
      </c>
      <c r="B967" t="str">
        <f>IF('01_raw_data'!B970="", "", PROPER(TRIM('01_raw_data'!B970)))</f>
        <v>Pieter Ferrari</v>
      </c>
      <c r="C967" t="str">
        <f>_xlfn.XLOOKUP(PROPER(TRIM('01_raw_data'!C970)),'03_lookups'!$A$4:$A$9,'03_lookups'!$B$4:$B$9,"Needs Review")</f>
        <v>Non-Binary</v>
      </c>
      <c r="D967">
        <f>VALUE('01_raw_data'!D970)</f>
        <v>58</v>
      </c>
      <c r="E967" s="17" t="str">
        <f>IF(OR('01_raw_data'!E970="", LOWER(TRIM('01_raw_data'!E970))="not available"), "Missing", '01_raw_data'!E970)</f>
        <v>16/01/1968</v>
      </c>
      <c r="F967" t="str">
        <f t="shared" si="15"/>
        <v>Needs Review</v>
      </c>
      <c r="G967" t="str">
        <f>_xlfn.XLOOKUP(UPPER(TRIM('01_raw_data'!F970)),'04_departments'!A970:A1025,'04_departments'!C970:C1025,"Needs Review")</f>
        <v>Needs Review</v>
      </c>
      <c r="H967" t="str">
        <f>_xlfn.XLOOKUP('01_clean_data'!G967, '04_departments'!$C$5:$C$60,'04_departments'!$D$5:$D$60,"Needs Review")</f>
        <v>Needs Review</v>
      </c>
      <c r="I967" t="str">
        <f>PROPER(TRIM('01_raw_data'!H970))</f>
        <v>Senior Software Engineer</v>
      </c>
      <c r="J967" t="str">
        <f>IFERROR(UPPER('01_raw_data'!I970), "")</f>
        <v xml:space="preserve"> L4 </v>
      </c>
      <c r="K967" t="str">
        <f>IFERROR(UPPER('01_raw_data'!J970), "")</f>
        <v>M057</v>
      </c>
      <c r="L967" t="str">
        <f>IFERROR(VLOOKUP(K967,'05_manager_mapping'!$A$5:$B$64,2), "Missing")</f>
        <v>Emma Karlsson</v>
      </c>
      <c r="M967" t="str">
        <f>IFERROR(_xlfn.XLOOKUP('01_raw_data'!L970,'06_location_master'!$B$5:$B$60,'06_location_master'!$C$5:$C$60), "Missing Location")</f>
        <v>Warsaw</v>
      </c>
      <c r="N967" t="str">
        <f>IFERROR(_xlfn.XLOOKUP(M967,'06_location_master'!$C$5:$C$60,'06_location_master'!$D$5:$D$60), "Missing Country")</f>
        <v>Poland</v>
      </c>
      <c r="O967" t="str">
        <f>IFERROR(_xlfn.XLOOKUP(M967,'06_location_master'!$C$5:$C$60,'06_location_master'!$E$5:$E$60), "Missing State")</f>
        <v>Masovian</v>
      </c>
      <c r="P967" s="17">
        <f>IFERROR(--'01_raw_data'!O970,"Missing Date")</f>
        <v>45117</v>
      </c>
      <c r="Q967" s="17" t="str">
        <f>IF(TRIM('01_raw_data'!P970)="","", IFERROR('01_raw_data'!P970, "check"))</f>
        <v/>
      </c>
      <c r="R967" t="str">
        <f>IFERROR(IF(OR(UPPER(TRIM('01_raw_data'!Q970))="A",UPPER(TRIM('01_raw_data'!Q970)="ACTVE"),UPPER(TRIM('01_raw_data'!Q970))="ACTIVE"), "Active", IF(OR(UPPER(TRIM('01_raw_data'!Q970)="INACTIVE"),UPPER(TRIM('01_raw_data'!Q970))="INACTVE"),"Inactive",IF(OR(UPPER(TRIM('01_raw_data'!Q970))="EXITED"), "Exited", IF(OR(UPPER(TRIM('01_raw_data'!Q970))="TERMINATED"), "Terminated", IF(OR(UPPER(TRIM('01_raw_data'!Q970))="LEFT"),"Left",IF(OR(UPPER(TRIM('01_raw_data'!Q970))="RESIGNED"),"Resigned")))))),"Check")</f>
        <v>Active</v>
      </c>
      <c r="S967" s="19">
        <f>IFERROR(IF(VALUE('01_raw_data'!R970)&gt;0,VALUE('01_raw_data'!R970),"Check"),"Check")</f>
        <v>68000</v>
      </c>
      <c r="T967" s="19">
        <f>IFERROR(IF(VALUE('01_raw_data'!S970)&gt;0, VALUE('01_raw_data'!S970), "Check"), "Check")</f>
        <v>3400</v>
      </c>
      <c r="U967">
        <f>IFERROR(VLOOKUP(UPPER(TRIM('01_raw_data'!T970)),'07_performance_master'!$A$5:$B$14,2,FALSE),"Check")</f>
        <v>3</v>
      </c>
      <c r="V967">
        <f>IFERROR(IF(VALUE('01_raw_data'!U970)&gt;0,VALUE('01_raw_data'!U970),"Check"),"Check")</f>
        <v>30</v>
      </c>
      <c r="W967">
        <f>IFERROR(IF(VALUE('01_raw_data'!V970)&gt;=0, VALUE('01_raw_data'!V970), "Check"), "Check")</f>
        <v>19</v>
      </c>
      <c r="X967">
        <f>IFERROR(IF(VALUE('01_raw_data'!W970)&gt;=0, VALUE('01_raw_data'!W970),"Check"), "Check")</f>
        <v>14</v>
      </c>
      <c r="Y967">
        <f>IFERROR(IF(AND(VALUE('01_raw_data'!X970)&gt;=0, VALUE('01_raw_data'!X970)&lt;=100), VALUE('01_raw_data'!X970), "Check"), "Check")</f>
        <v>77</v>
      </c>
      <c r="Z967" t="str">
        <f>IFERROR(IF(OR(UPPER(TRIM('01_raw_data'!Y970))="YES", UPPER(TRIM('01_raw_data'!Y970))="PROMOTED"),"Promoted", IF(OR(UPPER(TRIM('01_raw_data'!Y970))="NO",UPPER(TRIM('01_raw_data'!Y970))="NOT PROMOTED"), "Not Promoted", "Check")),"Check")</f>
        <v>Not Promoted</v>
      </c>
      <c r="AA967" t="str">
        <f>IFERROR(PROPER(TRIM('01_raw_data'!Z970)), "")</f>
        <v>Master'S</v>
      </c>
      <c r="AB967" t="str">
        <f>IFERROR(PROPER(TRIM('01_raw_data'!AA970)),"")</f>
        <v>Employee Referral</v>
      </c>
      <c r="AC967" t="str">
        <f>IFERROR(IF(UPPER(TRIM('01_raw_data'!AB970))="HYBRID","Hybrid",IF(OR(UPPER(TRIM('01_raw_data'!AB970))="REMOTE",UPPER(TRIM('01_raw_data'!AB970))="WFH",UPPER(TRIM('01_raw_data'!AB970))="WORK FROM HOME"),"Remote",IF(OR(UPPER(TRIM('01_raw_data'!AB970))="ONSITE",UPPER(TRIM('01_raw_data'!AB970))="ON-SITE",UPPER(TRIM('01_raw_data'!AB970))="OFFICE"),"Office"))),"Check")</f>
        <v>Hybrid</v>
      </c>
      <c r="AD967" t="str">
        <f>IFERROR(VLOOKUP(UPPER(TRIM('01_raw_data'!AC970)),'09_cost_center'!$A$5:$E$19,1,FALSE), "Check")</f>
        <v>EU-CC101</v>
      </c>
      <c r="AE967" t="str">
        <f>IFERROR(IF(OR(UPPER(TRIM('01_raw_data'!AD970))="CONTRACT", UPPER(TRIM('01_raw_data'!AD970))="CONTRACTOR"), "Contract", IF(OR(PROPER(TRIM('01_raw_data'!AD970))="FTE", UPPER(TRIM('01_raw_data'!AD970))="FULL TIME", UPPER(TRIM('01_raw_data'!AD970))="FULL-TIME"), "Full Time", IF(OR(UPPER(TRIM('01_raw_data'!AD970))="INTERN", UPPER(TRIM('01_raw_data'!AD970))="INTERNSHIP"), "Intern", IF(OR(UPPER(TRIM('01_raw_data'!AD970))="PART TIME", UPPER(TRIM('01_raw_data'!AD970))="PART-TIME"), "Part Time")))), "Check")</f>
        <v>Part Time</v>
      </c>
      <c r="AF967">
        <f>IFERROR(IF(AND(VALUE('01_raw_data'!AE970)&gt;=0,VALUE('01_raw_data'!AE970)&lt;=100), VALUE('01_raw_data'!AE970), "Check"), "Check")</f>
        <v>64.5</v>
      </c>
    </row>
    <row r="968" spans="1:32" x14ac:dyDescent="0.2">
      <c r="A968" t="str">
        <f>"E"&amp;TEXT(VALUE(SUBSTITUTE(UPPER(TRIM('01_raw_data'!A971)),"E","")),"0000")</f>
        <v>E0967</v>
      </c>
      <c r="B968" t="str">
        <f>IF('01_raw_data'!B971="", "", PROPER(TRIM('01_raw_data'!B971)))</f>
        <v>Hanna Ricci</v>
      </c>
      <c r="C968" t="str">
        <f>_xlfn.XLOOKUP(PROPER(TRIM('01_raw_data'!C971)),'03_lookups'!$A$4:$A$9,'03_lookups'!$B$4:$B$9,"Needs Review")</f>
        <v>Female</v>
      </c>
      <c r="D968">
        <f>VALUE('01_raw_data'!D971)</f>
        <v>32</v>
      </c>
      <c r="E968" s="17">
        <f>IF(OR('01_raw_data'!E971="", LOWER(TRIM('01_raw_data'!E971))="not available"), "Missing", '01_raw_data'!E971)</f>
        <v>34192</v>
      </c>
      <c r="F968" t="str">
        <f t="shared" si="15"/>
        <v>Valid</v>
      </c>
      <c r="G968" t="str">
        <f>_xlfn.XLOOKUP(UPPER(TRIM('01_raw_data'!F971)),'04_departments'!A971:A1026,'04_departments'!C971:C1026,"Needs Review")</f>
        <v>Needs Review</v>
      </c>
      <c r="H968" t="str">
        <f>_xlfn.XLOOKUP('01_clean_data'!G968, '04_departments'!$C$5:$C$60,'04_departments'!$D$5:$D$60,"Needs Review")</f>
        <v>Needs Review</v>
      </c>
      <c r="I968" t="str">
        <f>PROPER(TRIM('01_raw_data'!H971))</f>
        <v>Regulatory Specialist</v>
      </c>
      <c r="J968" t="str">
        <f>IFERROR(UPPER('01_raw_data'!I971), "")</f>
        <v>L3</v>
      </c>
      <c r="K968" t="str">
        <f>IFERROR(UPPER('01_raw_data'!J971), "")</f>
        <v>M012</v>
      </c>
      <c r="L968" t="str">
        <f>IFERROR(VLOOKUP(K968,'05_manager_mapping'!$A$5:$B$64,2), "Missing")</f>
        <v>Zofia Petit</v>
      </c>
      <c r="M968" t="str">
        <f>IFERROR(_xlfn.XLOOKUP('01_raw_data'!L971,'06_location_master'!$B$5:$B$60,'06_location_master'!$C$5:$C$60), "Missing Location")</f>
        <v>Missing Location</v>
      </c>
      <c r="N968" t="str">
        <f>IFERROR(_xlfn.XLOOKUP(M968,'06_location_master'!$C$5:$C$60,'06_location_master'!$D$5:$D$60), "Missing Country")</f>
        <v>Missing Country</v>
      </c>
      <c r="O968" t="str">
        <f>IFERROR(_xlfn.XLOOKUP(M968,'06_location_master'!$C$5:$C$60,'06_location_master'!$E$5:$E$60), "Missing State")</f>
        <v>Missing State</v>
      </c>
      <c r="P968" s="17">
        <f>IFERROR(--'01_raw_data'!O971,"Missing Date")</f>
        <v>44464</v>
      </c>
      <c r="Q968" s="17" t="str">
        <f>IF(TRIM('01_raw_data'!P971)="","", IFERROR('01_raw_data'!P971, "check"))</f>
        <v/>
      </c>
      <c r="R968" t="str">
        <f>IFERROR(IF(OR(UPPER(TRIM('01_raw_data'!Q971))="A",UPPER(TRIM('01_raw_data'!Q971)="ACTVE"),UPPER(TRIM('01_raw_data'!Q971))="ACTIVE"), "Active", IF(OR(UPPER(TRIM('01_raw_data'!Q971)="INACTIVE"),UPPER(TRIM('01_raw_data'!Q971))="INACTVE"),"Inactive",IF(OR(UPPER(TRIM('01_raw_data'!Q971))="EXITED"), "Exited", IF(OR(UPPER(TRIM('01_raw_data'!Q971))="TERMINATED"), "Terminated", IF(OR(UPPER(TRIM('01_raw_data'!Q971))="LEFT"),"Left",IF(OR(UPPER(TRIM('01_raw_data'!Q971))="RESIGNED"),"Resigned")))))),"Check")</f>
        <v>Active</v>
      </c>
      <c r="S968" s="19">
        <f>IFERROR(IF(VALUE('01_raw_data'!R971)&gt;0,VALUE('01_raw_data'!R971),"Check"),"Check")</f>
        <v>80000</v>
      </c>
      <c r="T968" s="19">
        <f>IFERROR(IF(VALUE('01_raw_data'!S971)&gt;0, VALUE('01_raw_data'!S971), "Check"), "Check")</f>
        <v>1600</v>
      </c>
      <c r="U968">
        <f>IFERROR(VLOOKUP(UPPER(TRIM('01_raw_data'!T971)),'07_performance_master'!$A$5:$B$14,2,FALSE),"Check")</f>
        <v>2</v>
      </c>
      <c r="V968">
        <f>IFERROR(IF(VALUE('01_raw_data'!U971)&gt;0,VALUE('01_raw_data'!U971),"Check"),"Check")</f>
        <v>29</v>
      </c>
      <c r="W968">
        <f>IFERROR(IF(VALUE('01_raw_data'!V971)&gt;=0, VALUE('01_raw_data'!V971), "Check"), "Check")</f>
        <v>9</v>
      </c>
      <c r="X968">
        <f>IFERROR(IF(VALUE('01_raw_data'!W971)&gt;=0, VALUE('01_raw_data'!W971),"Check"), "Check")</f>
        <v>2</v>
      </c>
      <c r="Y968">
        <f>IFERROR(IF(AND(VALUE('01_raw_data'!X971)&gt;=0, VALUE('01_raw_data'!X971)&lt;=100), VALUE('01_raw_data'!X971), "Check"), "Check")</f>
        <v>73</v>
      </c>
      <c r="Z968" t="str">
        <f>IFERROR(IF(OR(UPPER(TRIM('01_raw_data'!Y971))="YES", UPPER(TRIM('01_raw_data'!Y971))="PROMOTED"),"Promoted", IF(OR(UPPER(TRIM('01_raw_data'!Y971))="NO",UPPER(TRIM('01_raw_data'!Y971))="NOT PROMOTED"), "Not Promoted", "Check")),"Check")</f>
        <v>Not Promoted</v>
      </c>
      <c r="AA968" t="str">
        <f>IFERROR(PROPER(TRIM('01_raw_data'!Z971)), "")</f>
        <v>Bachelor'S</v>
      </c>
      <c r="AB968" t="str">
        <f>IFERROR(PROPER(TRIM('01_raw_data'!AA971)),"")</f>
        <v>Indeed</v>
      </c>
      <c r="AC968" t="str">
        <f>IFERROR(IF(UPPER(TRIM('01_raw_data'!AB971))="HYBRID","Hybrid",IF(OR(UPPER(TRIM('01_raw_data'!AB971))="REMOTE",UPPER(TRIM('01_raw_data'!AB971))="WFH",UPPER(TRIM('01_raw_data'!AB971))="WORK FROM HOME"),"Remote",IF(OR(UPPER(TRIM('01_raw_data'!AB971))="ONSITE",UPPER(TRIM('01_raw_data'!AB971))="ON-SITE",UPPER(TRIM('01_raw_data'!AB971))="OFFICE"),"Office"))),"Check")</f>
        <v>Remote</v>
      </c>
      <c r="AD968" t="str">
        <f>IFERROR(VLOOKUP(UPPER(TRIM('01_raw_data'!AC971)),'09_cost_center'!$A$5:$E$19,1,FALSE), "Check")</f>
        <v>EU-CC502</v>
      </c>
      <c r="AE968" t="str">
        <f>IFERROR(IF(OR(UPPER(TRIM('01_raw_data'!AD971))="CONTRACT", UPPER(TRIM('01_raw_data'!AD971))="CONTRACTOR"), "Contract", IF(OR(PROPER(TRIM('01_raw_data'!AD971))="FTE", UPPER(TRIM('01_raw_data'!AD971))="FULL TIME", UPPER(TRIM('01_raw_data'!AD971))="FULL-TIME"), "Full Time", IF(OR(UPPER(TRIM('01_raw_data'!AD971))="INTERN", UPPER(TRIM('01_raw_data'!AD971))="INTERNSHIP"), "Intern", IF(OR(UPPER(TRIM('01_raw_data'!AD971))="PART TIME", UPPER(TRIM('01_raw_data'!AD971))="PART-TIME"), "Part Time")))), "Check")</f>
        <v>Full Time</v>
      </c>
      <c r="AF968">
        <f>IFERROR(IF(AND(VALUE('01_raw_data'!AE971)&gt;=0,VALUE('01_raw_data'!AE971)&lt;=100), VALUE('01_raw_data'!AE971), "Check"), "Check")</f>
        <v>59.8</v>
      </c>
    </row>
    <row r="969" spans="1:32" x14ac:dyDescent="0.2">
      <c r="A969" t="str">
        <f>"E"&amp;TEXT(VALUE(SUBSTITUTE(UPPER(TRIM('01_raw_data'!A972)),"E","")),"0000")</f>
        <v>E0968</v>
      </c>
      <c r="B969" t="str">
        <f>IF('01_raw_data'!B972="", "", PROPER(TRIM('01_raw_data'!B972)))</f>
        <v>Jules Bos</v>
      </c>
      <c r="C969" t="str">
        <f>_xlfn.XLOOKUP(PROPER(TRIM('01_raw_data'!C972)),'03_lookups'!$A$4:$A$9,'03_lookups'!$B$4:$B$9,"Needs Review")</f>
        <v>Male</v>
      </c>
      <c r="D969">
        <f>VALUE('01_raw_data'!D972)</f>
        <v>45</v>
      </c>
      <c r="E969" s="17">
        <f>IF(OR('01_raw_data'!E972="", LOWER(TRIM('01_raw_data'!E972))="not available"), "Missing", '01_raw_data'!E972)</f>
        <v>29716</v>
      </c>
      <c r="F969" t="str">
        <f t="shared" si="15"/>
        <v>Valid</v>
      </c>
      <c r="G969" t="str">
        <f>_xlfn.XLOOKUP(UPPER(TRIM('01_raw_data'!F972)),'04_departments'!A972:A1027,'04_departments'!C972:C1027,"Needs Review")</f>
        <v>Needs Review</v>
      </c>
      <c r="H969" t="str">
        <f>_xlfn.XLOOKUP('01_clean_data'!G969, '04_departments'!$C$5:$C$60,'04_departments'!$D$5:$D$60,"Needs Review")</f>
        <v>Needs Review</v>
      </c>
      <c r="I969" t="str">
        <f>PROPER(TRIM('01_raw_data'!H972))</f>
        <v>Content Specialist</v>
      </c>
      <c r="J969" t="str">
        <f>IFERROR(UPPER('01_raw_data'!I972), "")</f>
        <v>L3</v>
      </c>
      <c r="K969" t="str">
        <f>IFERROR(UPPER('01_raw_data'!J972), "")</f>
        <v>M006</v>
      </c>
      <c r="L969" t="str">
        <f>IFERROR(VLOOKUP(K969,'05_manager_mapping'!$A$5:$B$64,2), "Missing")</f>
        <v>Aleksander Fischer</v>
      </c>
      <c r="M969" t="str">
        <f>IFERROR(_xlfn.XLOOKUP('01_raw_data'!L972,'06_location_master'!$B$5:$B$60,'06_location_master'!$C$5:$C$60), "Missing Location")</f>
        <v>Madrid</v>
      </c>
      <c r="N969" t="str">
        <f>IFERROR(_xlfn.XLOOKUP(M969,'06_location_master'!$C$5:$C$60,'06_location_master'!$D$5:$D$60), "Missing Country")</f>
        <v>Spain</v>
      </c>
      <c r="O969" t="str">
        <f>IFERROR(_xlfn.XLOOKUP(M969,'06_location_master'!$C$5:$C$60,'06_location_master'!$E$5:$E$60), "Missing State")</f>
        <v>Community of Madrid</v>
      </c>
      <c r="P969" s="17">
        <f>IFERROR(--'01_raw_data'!O972,"Missing Date")</f>
        <v>45306</v>
      </c>
      <c r="Q969" s="17" t="str">
        <f>IF(TRIM('01_raw_data'!P972)="","", IFERROR('01_raw_data'!P972, "check"))</f>
        <v/>
      </c>
      <c r="R969" t="str">
        <f>IFERROR(IF(OR(UPPER(TRIM('01_raw_data'!Q972))="A",UPPER(TRIM('01_raw_data'!Q972)="ACTVE"),UPPER(TRIM('01_raw_data'!Q972))="ACTIVE"), "Active", IF(OR(UPPER(TRIM('01_raw_data'!Q972)="INACTIVE"),UPPER(TRIM('01_raw_data'!Q972))="INACTVE"),"Inactive",IF(OR(UPPER(TRIM('01_raw_data'!Q972))="EXITED"), "Exited", IF(OR(UPPER(TRIM('01_raw_data'!Q972))="TERMINATED"), "Terminated", IF(OR(UPPER(TRIM('01_raw_data'!Q972))="LEFT"),"Left",IF(OR(UPPER(TRIM('01_raw_data'!Q972))="RESIGNED"),"Resigned")))))),"Check")</f>
        <v>Active</v>
      </c>
      <c r="S969" s="19">
        <f>IFERROR(IF(VALUE('01_raw_data'!R972)&gt;0,VALUE('01_raw_data'!R972),"Check"),"Check")</f>
        <v>63000</v>
      </c>
      <c r="T969" s="19">
        <f>IFERROR(IF(VALUE('01_raw_data'!S972)&gt;0, VALUE('01_raw_data'!S972), "Check"), "Check")</f>
        <v>5700</v>
      </c>
      <c r="U969">
        <f>IFERROR(VLOOKUP(UPPER(TRIM('01_raw_data'!T972)),'07_performance_master'!$A$5:$B$14,2,FALSE),"Check")</f>
        <v>4</v>
      </c>
      <c r="V969">
        <f>IFERROR(IF(VALUE('01_raw_data'!U972)&gt;0,VALUE('01_raw_data'!U972),"Check"),"Check")</f>
        <v>34</v>
      </c>
      <c r="W969">
        <f>IFERROR(IF(VALUE('01_raw_data'!V972)&gt;=0, VALUE('01_raw_data'!V972), "Check"), "Check")</f>
        <v>5</v>
      </c>
      <c r="X969">
        <f>IFERROR(IF(VALUE('01_raw_data'!W972)&gt;=0, VALUE('01_raw_data'!W972),"Check"), "Check")</f>
        <v>0</v>
      </c>
      <c r="Y969">
        <f>IFERROR(IF(AND(VALUE('01_raw_data'!X972)&gt;=0, VALUE('01_raw_data'!X972)&lt;=100), VALUE('01_raw_data'!X972), "Check"), "Check")</f>
        <v>84</v>
      </c>
      <c r="Z969" t="str">
        <f>IFERROR(IF(OR(UPPER(TRIM('01_raw_data'!Y972))="YES", UPPER(TRIM('01_raw_data'!Y972))="PROMOTED"),"Promoted", IF(OR(UPPER(TRIM('01_raw_data'!Y972))="NO",UPPER(TRIM('01_raw_data'!Y972))="NOT PROMOTED"), "Not Promoted", "Check")),"Check")</f>
        <v>Not Promoted</v>
      </c>
      <c r="AA969" t="str">
        <f>IFERROR(PROPER(TRIM('01_raw_data'!Z972)), "")</f>
        <v>Master'S</v>
      </c>
      <c r="AB969" t="str">
        <f>IFERROR(PROPER(TRIM('01_raw_data'!AA972)),"")</f>
        <v>Agency</v>
      </c>
      <c r="AC969" t="str">
        <f>IFERROR(IF(UPPER(TRIM('01_raw_data'!AB972))="HYBRID","Hybrid",IF(OR(UPPER(TRIM('01_raw_data'!AB972))="REMOTE",UPPER(TRIM('01_raw_data'!AB972))="WFH",UPPER(TRIM('01_raw_data'!AB972))="WORK FROM HOME"),"Remote",IF(OR(UPPER(TRIM('01_raw_data'!AB972))="ONSITE",UPPER(TRIM('01_raw_data'!AB972))="ON-SITE",UPPER(TRIM('01_raw_data'!AB972))="OFFICE"),"Office"))),"Check")</f>
        <v>Hybrid</v>
      </c>
      <c r="AD969" t="str">
        <f>IFERROR(VLOOKUP(UPPER(TRIM('01_raw_data'!AC972)),'09_cost_center'!$A$5:$E$19,1,FALSE), "Check")</f>
        <v>EU-CC203</v>
      </c>
      <c r="AE969" t="str">
        <f>IFERROR(IF(OR(UPPER(TRIM('01_raw_data'!AD972))="CONTRACT", UPPER(TRIM('01_raw_data'!AD972))="CONTRACTOR"), "Contract", IF(OR(PROPER(TRIM('01_raw_data'!AD972))="FTE", UPPER(TRIM('01_raw_data'!AD972))="FULL TIME", UPPER(TRIM('01_raw_data'!AD972))="FULL-TIME"), "Full Time", IF(OR(UPPER(TRIM('01_raw_data'!AD972))="INTERN", UPPER(TRIM('01_raw_data'!AD972))="INTERNSHIP"), "Intern", IF(OR(UPPER(TRIM('01_raw_data'!AD972))="PART TIME", UPPER(TRIM('01_raw_data'!AD972))="PART-TIME"), "Part Time")))), "Check")</f>
        <v>Full Time</v>
      </c>
      <c r="AF969">
        <f>IFERROR(IF(AND(VALUE('01_raw_data'!AE972)&gt;=0,VALUE('01_raw_data'!AE972)&lt;=100), VALUE('01_raw_data'!AE972), "Check"), "Check")</f>
        <v>83.9</v>
      </c>
    </row>
    <row r="970" spans="1:32" x14ac:dyDescent="0.2">
      <c r="A970" t="str">
        <f>"E"&amp;TEXT(VALUE(SUBSTITUTE(UPPER(TRIM('01_raw_data'!A973)),"E","")),"0000")</f>
        <v>E0949</v>
      </c>
      <c r="B970" t="str">
        <f>IF('01_raw_data'!B973="", "", PROPER(TRIM('01_raw_data'!B973)))</f>
        <v>Hugo Visser</v>
      </c>
      <c r="C970" t="str">
        <f>_xlfn.XLOOKUP(PROPER(TRIM('01_raw_data'!C973)),'03_lookups'!$A$4:$A$9,'03_lookups'!$B$4:$B$9,"Needs Review")</f>
        <v>Female</v>
      </c>
      <c r="D970">
        <f>VALUE('01_raw_data'!D973)</f>
        <v>61</v>
      </c>
      <c r="E970" s="17" t="str">
        <f>IF(OR('01_raw_data'!E973="", LOWER(TRIM('01_raw_data'!E973))="not available"), "Missing", '01_raw_data'!E973)</f>
        <v>17/04/1965</v>
      </c>
      <c r="F970" t="str">
        <f t="shared" si="15"/>
        <v>Needs Review</v>
      </c>
      <c r="G970" t="str">
        <f>_xlfn.XLOOKUP(UPPER(TRIM('01_raw_data'!F973)),'04_departments'!A973:A1028,'04_departments'!C973:C1028,"Needs Review")</f>
        <v>Needs Review</v>
      </c>
      <c r="H970" t="str">
        <f>_xlfn.XLOOKUP('01_clean_data'!G970, '04_departments'!$C$5:$C$60,'04_departments'!$D$5:$D$60,"Needs Review")</f>
        <v>Needs Review</v>
      </c>
      <c r="I970" t="str">
        <f>PROPER(TRIM('01_raw_data'!H973))</f>
        <v>Enterprise Account Manager</v>
      </c>
      <c r="J970" t="str">
        <f>IFERROR(UPPER('01_raw_data'!I973), "")</f>
        <v>L3</v>
      </c>
      <c r="K970" t="str">
        <f>IFERROR(UPPER('01_raw_data'!J973), "")</f>
        <v>M004</v>
      </c>
      <c r="L970" t="str">
        <f>IFERROR(VLOOKUP(K970,'05_manager_mapping'!$A$5:$B$64,2), "Missing")</f>
        <v>Giovanni Leroy</v>
      </c>
      <c r="M970" t="str">
        <f>IFERROR(_xlfn.XLOOKUP('01_raw_data'!L973,'06_location_master'!$B$5:$B$60,'06_location_master'!$C$5:$C$60), "Missing Location")</f>
        <v>Missing Location</v>
      </c>
      <c r="N970" t="str">
        <f>IFERROR(_xlfn.XLOOKUP(M970,'06_location_master'!$C$5:$C$60,'06_location_master'!$D$5:$D$60), "Missing Country")</f>
        <v>Missing Country</v>
      </c>
      <c r="O970" t="str">
        <f>IFERROR(_xlfn.XLOOKUP(M970,'06_location_master'!$C$5:$C$60,'06_location_master'!$E$5:$E$60), "Missing State")</f>
        <v>Missing State</v>
      </c>
      <c r="P970" s="17">
        <f>IFERROR(--'01_raw_data'!O973,"Missing Date")</f>
        <v>45705</v>
      </c>
      <c r="Q970" s="17" t="str">
        <f>IF(TRIM('01_raw_data'!P973)="","", IFERROR('01_raw_data'!P973, "check"))</f>
        <v/>
      </c>
      <c r="R970" t="str">
        <f>IFERROR(IF(OR(UPPER(TRIM('01_raw_data'!Q973))="A",UPPER(TRIM('01_raw_data'!Q973)="ACTVE"),UPPER(TRIM('01_raw_data'!Q973))="ACTIVE"), "Active", IF(OR(UPPER(TRIM('01_raw_data'!Q973)="INACTIVE"),UPPER(TRIM('01_raw_data'!Q973))="INACTVE"),"Inactive",IF(OR(UPPER(TRIM('01_raw_data'!Q973))="EXITED"), "Exited", IF(OR(UPPER(TRIM('01_raw_data'!Q973))="TERMINATED"), "Terminated", IF(OR(UPPER(TRIM('01_raw_data'!Q973))="LEFT"),"Left",IF(OR(UPPER(TRIM('01_raw_data'!Q973))="RESIGNED"),"Resigned")))))),"Check")</f>
        <v>Active</v>
      </c>
      <c r="S970" s="19">
        <f>IFERROR(IF(VALUE('01_raw_data'!R973)&gt;0,VALUE('01_raw_data'!R973),"Check"),"Check")</f>
        <v>54000</v>
      </c>
      <c r="T970" s="19" t="str">
        <f>IFERROR(IF(VALUE('01_raw_data'!S973)&gt;0, VALUE('01_raw_data'!S973), "Check"), "Check")</f>
        <v>Check</v>
      </c>
      <c r="U970">
        <f>IFERROR(VLOOKUP(UPPER(TRIM('01_raw_data'!T973)),'07_performance_master'!$A$5:$B$14,2,FALSE),"Check")</f>
        <v>3</v>
      </c>
      <c r="V970">
        <f>IFERROR(IF(VALUE('01_raw_data'!U973)&gt;0,VALUE('01_raw_data'!U973),"Check"),"Check")</f>
        <v>6</v>
      </c>
      <c r="W970">
        <f>IFERROR(IF(VALUE('01_raw_data'!V973)&gt;=0, VALUE('01_raw_data'!V973), "Check"), "Check")</f>
        <v>1</v>
      </c>
      <c r="X970">
        <f>IFERROR(IF(VALUE('01_raw_data'!W973)&gt;=0, VALUE('01_raw_data'!W973),"Check"), "Check")</f>
        <v>15</v>
      </c>
      <c r="Y970">
        <f>IFERROR(IF(AND(VALUE('01_raw_data'!X973)&gt;=0, VALUE('01_raw_data'!X973)&lt;=100), VALUE('01_raw_data'!X973), "Check"), "Check")</f>
        <v>60</v>
      </c>
      <c r="Z970" t="str">
        <f>IFERROR(IF(OR(UPPER(TRIM('01_raw_data'!Y973))="YES", UPPER(TRIM('01_raw_data'!Y973))="PROMOTED"),"Promoted", IF(OR(UPPER(TRIM('01_raw_data'!Y973))="NO",UPPER(TRIM('01_raw_data'!Y973))="NOT PROMOTED"), "Not Promoted", "Check")),"Check")</f>
        <v>Not Promoted</v>
      </c>
      <c r="AA970" t="str">
        <f>IFERROR(PROPER(TRIM('01_raw_data'!Z973)), "")</f>
        <v>Master'S</v>
      </c>
      <c r="AB970" t="str">
        <f>IFERROR(PROPER(TRIM('01_raw_data'!AA973)),"")</f>
        <v>Internal Transfer</v>
      </c>
      <c r="AC970" t="str">
        <f>IFERROR(IF(UPPER(TRIM('01_raw_data'!AB973))="HYBRID","Hybrid",IF(OR(UPPER(TRIM('01_raw_data'!AB973))="REMOTE",UPPER(TRIM('01_raw_data'!AB973))="WFH",UPPER(TRIM('01_raw_data'!AB973))="WORK FROM HOME"),"Remote",IF(OR(UPPER(TRIM('01_raw_data'!AB973))="ONSITE",UPPER(TRIM('01_raw_data'!AB973))="ON-SITE",UPPER(TRIM('01_raw_data'!AB973))="OFFICE"),"Office"))),"Check")</f>
        <v>Remote</v>
      </c>
      <c r="AD970" t="str">
        <f>IFERROR(VLOOKUP(UPPER(TRIM('01_raw_data'!AC973)),'09_cost_center'!$A$5:$E$19,1,FALSE), "Check")</f>
        <v>EU-CC201</v>
      </c>
      <c r="AE970" t="str">
        <f>IFERROR(IF(OR(UPPER(TRIM('01_raw_data'!AD973))="CONTRACT", UPPER(TRIM('01_raw_data'!AD973))="CONTRACTOR"), "Contract", IF(OR(PROPER(TRIM('01_raw_data'!AD973))="FTE", UPPER(TRIM('01_raw_data'!AD973))="FULL TIME", UPPER(TRIM('01_raw_data'!AD973))="FULL-TIME"), "Full Time", IF(OR(UPPER(TRIM('01_raw_data'!AD973))="INTERN", UPPER(TRIM('01_raw_data'!AD973))="INTERNSHIP"), "Intern", IF(OR(UPPER(TRIM('01_raw_data'!AD973))="PART TIME", UPPER(TRIM('01_raw_data'!AD973))="PART-TIME"), "Part Time")))), "Check")</f>
        <v>Full Time</v>
      </c>
      <c r="AF970">
        <f>IFERROR(IF(AND(VALUE('01_raw_data'!AE973)&gt;=0,VALUE('01_raw_data'!AE973)&lt;=100), VALUE('01_raw_data'!AE973), "Check"), "Check")</f>
        <v>52</v>
      </c>
    </row>
    <row r="971" spans="1:32" x14ac:dyDescent="0.2">
      <c r="A971" t="str">
        <f>"E"&amp;TEXT(VALUE(SUBSTITUTE(UPPER(TRIM('01_raw_data'!A974)),"E","")),"0000")</f>
        <v>E0970</v>
      </c>
      <c r="B971" t="str">
        <f>IF('01_raw_data'!B974="", "", PROPER(TRIM('01_raw_data'!B974)))</f>
        <v>Klara Doyle</v>
      </c>
      <c r="C971" t="str">
        <f>_xlfn.XLOOKUP(PROPER(TRIM('01_raw_data'!C974)),'03_lookups'!$A$4:$A$9,'03_lookups'!$B$4:$B$9,"Needs Review")</f>
        <v>Female</v>
      </c>
      <c r="D971">
        <f>VALUE('01_raw_data'!D974)</f>
        <v>59</v>
      </c>
      <c r="E971" s="17">
        <f>IF(OR('01_raw_data'!E974="", LOWER(TRIM('01_raw_data'!E974))="not available"), "Missing", '01_raw_data'!E974)</f>
        <v>24507</v>
      </c>
      <c r="F971" t="str">
        <f t="shared" si="15"/>
        <v>Valid</v>
      </c>
      <c r="G971" t="str">
        <f>_xlfn.XLOOKUP(UPPER(TRIM('01_raw_data'!F974)),'04_departments'!A974:A1029,'04_departments'!C974:C1029,"Needs Review")</f>
        <v>Needs Review</v>
      </c>
      <c r="H971" t="str">
        <f>_xlfn.XLOOKUP('01_clean_data'!G971, '04_departments'!$C$5:$C$60,'04_departments'!$D$5:$D$60,"Needs Review")</f>
        <v>Needs Review</v>
      </c>
      <c r="I971" t="str">
        <f>PROPER(TRIM('01_raw_data'!H974))</f>
        <v>Workforce Planner</v>
      </c>
      <c r="J971" t="str">
        <f>IFERROR(UPPER('01_raw_data'!I974), "")</f>
        <v>L2</v>
      </c>
      <c r="K971" t="str">
        <f>IFERROR(UPPER('01_raw_data'!J974), "")</f>
        <v>M017</v>
      </c>
      <c r="L971" t="str">
        <f>IFERROR(VLOOKUP(K971,'05_manager_mapping'!$A$5:$B$64,2), "Missing")</f>
        <v>Ines Karlsson</v>
      </c>
      <c r="M971" t="str">
        <f>IFERROR(_xlfn.XLOOKUP('01_raw_data'!L974,'06_location_master'!$B$5:$B$60,'06_location_master'!$C$5:$C$60), "Missing Location")</f>
        <v>Munich</v>
      </c>
      <c r="N971" t="str">
        <f>IFERROR(_xlfn.XLOOKUP(M971,'06_location_master'!$C$5:$C$60,'06_location_master'!$D$5:$D$60), "Missing Country")</f>
        <v>Germany</v>
      </c>
      <c r="O971" t="str">
        <f>IFERROR(_xlfn.XLOOKUP(M971,'06_location_master'!$C$5:$C$60,'06_location_master'!$E$5:$E$60), "Missing State")</f>
        <v>Bavaria</v>
      </c>
      <c r="P971" s="17">
        <f>IFERROR(--'01_raw_data'!O974,"Missing Date")</f>
        <v>45370</v>
      </c>
      <c r="Q971" s="17" t="str">
        <f>IF(TRIM('01_raw_data'!P974)="","", IFERROR('01_raw_data'!P974, "check"))</f>
        <v/>
      </c>
      <c r="R971" t="str">
        <f>IFERROR(IF(OR(UPPER(TRIM('01_raw_data'!Q974))="A",UPPER(TRIM('01_raw_data'!Q974)="ACTVE"),UPPER(TRIM('01_raw_data'!Q974))="ACTIVE"), "Active", IF(OR(UPPER(TRIM('01_raw_data'!Q974)="INACTIVE"),UPPER(TRIM('01_raw_data'!Q974))="INACTVE"),"Inactive",IF(OR(UPPER(TRIM('01_raw_data'!Q974))="EXITED"), "Exited", IF(OR(UPPER(TRIM('01_raw_data'!Q974))="TERMINATED"), "Terminated", IF(OR(UPPER(TRIM('01_raw_data'!Q974))="LEFT"),"Left",IF(OR(UPPER(TRIM('01_raw_data'!Q974))="RESIGNED"),"Resigned")))))),"Check")</f>
        <v>Active</v>
      </c>
      <c r="S971" s="19">
        <f>IFERROR(IF(VALUE('01_raw_data'!R974)&gt;0,VALUE('01_raw_data'!R974),"Check"),"Check")</f>
        <v>69000</v>
      </c>
      <c r="T971" s="19">
        <f>IFERROR(IF(VALUE('01_raw_data'!S974)&gt;0, VALUE('01_raw_data'!S974), "Check"), "Check")</f>
        <v>3400</v>
      </c>
      <c r="U971">
        <f>IFERROR(VLOOKUP(UPPER(TRIM('01_raw_data'!T974)),'07_performance_master'!$A$5:$B$14,2,FALSE),"Check")</f>
        <v>3</v>
      </c>
      <c r="V971">
        <f>IFERROR(IF(VALUE('01_raw_data'!U974)&gt;0,VALUE('01_raw_data'!U974),"Check"),"Check")</f>
        <v>19</v>
      </c>
      <c r="W971">
        <f>IFERROR(IF(VALUE('01_raw_data'!V974)&gt;=0, VALUE('01_raw_data'!V974), "Check"), "Check")</f>
        <v>24</v>
      </c>
      <c r="X971">
        <f>IFERROR(IF(VALUE('01_raw_data'!W974)&gt;=0, VALUE('01_raw_data'!W974),"Check"), "Check")</f>
        <v>12</v>
      </c>
      <c r="Y971">
        <f>IFERROR(IF(AND(VALUE('01_raw_data'!X974)&gt;=0, VALUE('01_raw_data'!X974)&lt;=100), VALUE('01_raw_data'!X974), "Check"), "Check")</f>
        <v>72</v>
      </c>
      <c r="Z971" t="str">
        <f>IFERROR(IF(OR(UPPER(TRIM('01_raw_data'!Y974))="YES", UPPER(TRIM('01_raw_data'!Y974))="PROMOTED"),"Promoted", IF(OR(UPPER(TRIM('01_raw_data'!Y974))="NO",UPPER(TRIM('01_raw_data'!Y974))="NOT PROMOTED"), "Not Promoted", "Check")),"Check")</f>
        <v>Not Promoted</v>
      </c>
      <c r="AA971" t="str">
        <f>IFERROR(PROPER(TRIM('01_raw_data'!Z974)), "")</f>
        <v>Mba</v>
      </c>
      <c r="AB971" t="str">
        <f>IFERROR(PROPER(TRIM('01_raw_data'!AA974)),"")</f>
        <v>Indeed</v>
      </c>
      <c r="AC971" t="str">
        <f>IFERROR(IF(UPPER(TRIM('01_raw_data'!AB974))="HYBRID","Hybrid",IF(OR(UPPER(TRIM('01_raw_data'!AB974))="REMOTE",UPPER(TRIM('01_raw_data'!AB974))="WFH",UPPER(TRIM('01_raw_data'!AB974))="WORK FROM HOME"),"Remote",IF(OR(UPPER(TRIM('01_raw_data'!AB974))="ONSITE",UPPER(TRIM('01_raw_data'!AB974))="ON-SITE",UPPER(TRIM('01_raw_data'!AB974))="OFFICE"),"Office"))),"Check")</f>
        <v>Hybrid</v>
      </c>
      <c r="AD971" t="str">
        <f>IFERROR(VLOOKUP(UPPER(TRIM('01_raw_data'!AC974)),'09_cost_center'!$A$5:$E$19,1,FALSE), "Check")</f>
        <v>EU-CC401</v>
      </c>
      <c r="AE971" t="str">
        <f>IFERROR(IF(OR(UPPER(TRIM('01_raw_data'!AD974))="CONTRACT", UPPER(TRIM('01_raw_data'!AD974))="CONTRACTOR"), "Contract", IF(OR(PROPER(TRIM('01_raw_data'!AD974))="FTE", UPPER(TRIM('01_raw_data'!AD974))="FULL TIME", UPPER(TRIM('01_raw_data'!AD974))="FULL-TIME"), "Full Time", IF(OR(UPPER(TRIM('01_raw_data'!AD974))="INTERN", UPPER(TRIM('01_raw_data'!AD974))="INTERNSHIP"), "Intern", IF(OR(UPPER(TRIM('01_raw_data'!AD974))="PART TIME", UPPER(TRIM('01_raw_data'!AD974))="PART-TIME"), "Part Time")))), "Check")</f>
        <v>Contract</v>
      </c>
      <c r="AF971">
        <f>IFERROR(IF(AND(VALUE('01_raw_data'!AE974)&gt;=0,VALUE('01_raw_data'!AE974)&lt;=100), VALUE('01_raw_data'!AE974), "Check"), "Check")</f>
        <v>61</v>
      </c>
    </row>
    <row r="972" spans="1:32" x14ac:dyDescent="0.2">
      <c r="A972" t="str">
        <f>"E"&amp;TEXT(VALUE(SUBSTITUTE(UPPER(TRIM('01_raw_data'!A975)),"E","")),"0000")</f>
        <v>E0971</v>
      </c>
      <c r="B972" t="str">
        <f>IF('01_raw_data'!B975="", "", PROPER(TRIM('01_raw_data'!B975)))</f>
        <v>Wojciech Oliveira</v>
      </c>
      <c r="C972" t="str">
        <f>_xlfn.XLOOKUP(PROPER(TRIM('01_raw_data'!C975)),'03_lookups'!$A$4:$A$9,'03_lookups'!$B$4:$B$9,"Needs Review")</f>
        <v>Male</v>
      </c>
      <c r="D972">
        <f>VALUE('01_raw_data'!D975)</f>
        <v>59</v>
      </c>
      <c r="E972" s="17">
        <f>IF(OR('01_raw_data'!E975="", LOWER(TRIM('01_raw_data'!E975))="not available"), "Missing", '01_raw_data'!E975)</f>
        <v>24441</v>
      </c>
      <c r="F972" t="str">
        <f t="shared" si="15"/>
        <v>Valid</v>
      </c>
      <c r="G972" t="str">
        <f>_xlfn.XLOOKUP(UPPER(TRIM('01_raw_data'!F975)),'04_departments'!A975:A1030,'04_departments'!C975:C1030,"Needs Review")</f>
        <v>Needs Review</v>
      </c>
      <c r="H972" t="str">
        <f>_xlfn.XLOOKUP('01_clean_data'!G972, '04_departments'!$C$5:$C$60,'04_departments'!$D$5:$D$60,"Needs Review")</f>
        <v>Needs Review</v>
      </c>
      <c r="I972" t="str">
        <f>PROPER(TRIM('01_raw_data'!H975))</f>
        <v>Talent Acquisition Specialist</v>
      </c>
      <c r="J972" t="str">
        <f>IFERROR(UPPER('01_raw_data'!I975), "")</f>
        <v xml:space="preserve"> L2 </v>
      </c>
      <c r="K972" t="str">
        <f>IFERROR(UPPER('01_raw_data'!J975), "")</f>
        <v>M060</v>
      </c>
      <c r="L972" t="str">
        <f>IFERROR(VLOOKUP(K972,'05_manager_mapping'!$A$5:$B$64,2), "Missing")</f>
        <v>Matteo Wagner</v>
      </c>
      <c r="M972" t="str">
        <f>IFERROR(_xlfn.XLOOKUP('01_raw_data'!L975,'06_location_master'!$B$5:$B$60,'06_location_master'!$C$5:$C$60), "Missing Location")</f>
        <v>Paris</v>
      </c>
      <c r="N972" t="str">
        <f>IFERROR(_xlfn.XLOOKUP(M972,'06_location_master'!$C$5:$C$60,'06_location_master'!$D$5:$D$60), "Missing Country")</f>
        <v>France</v>
      </c>
      <c r="O972" t="str">
        <f>IFERROR(_xlfn.XLOOKUP(M972,'06_location_master'!$C$5:$C$60,'06_location_master'!$E$5:$E$60), "Missing State")</f>
        <v>Ile-de-France</v>
      </c>
      <c r="P972" s="17">
        <f>IFERROR(--'01_raw_data'!O975,"Missing Date")</f>
        <v>44493</v>
      </c>
      <c r="Q972" s="17" t="str">
        <f>IF(TRIM('01_raw_data'!P975)="","", IFERROR('01_raw_data'!P975, "check"))</f>
        <v/>
      </c>
      <c r="R972" t="str">
        <f>IFERROR(IF(OR(UPPER(TRIM('01_raw_data'!Q975))="A",UPPER(TRIM('01_raw_data'!Q975)="ACTVE"),UPPER(TRIM('01_raw_data'!Q975))="ACTIVE"), "Active", IF(OR(UPPER(TRIM('01_raw_data'!Q975)="INACTIVE"),UPPER(TRIM('01_raw_data'!Q975))="INACTVE"),"Inactive",IF(OR(UPPER(TRIM('01_raw_data'!Q975))="EXITED"), "Exited", IF(OR(UPPER(TRIM('01_raw_data'!Q975))="TERMINATED"), "Terminated", IF(OR(UPPER(TRIM('01_raw_data'!Q975))="LEFT"),"Left",IF(OR(UPPER(TRIM('01_raw_data'!Q975))="RESIGNED"),"Resigned")))))),"Check")</f>
        <v>Active</v>
      </c>
      <c r="S972" s="19">
        <f>IFERROR(IF(VALUE('01_raw_data'!R975)&gt;0,VALUE('01_raw_data'!R975),"Check"),"Check")</f>
        <v>58000</v>
      </c>
      <c r="T972" s="19">
        <f>IFERROR(IF(VALUE('01_raw_data'!S975)&gt;0, VALUE('01_raw_data'!S975), "Check"), "Check")</f>
        <v>2900</v>
      </c>
      <c r="U972">
        <f>IFERROR(VLOOKUP(UPPER(TRIM('01_raw_data'!T975)),'07_performance_master'!$A$5:$B$14,2,FALSE),"Check")</f>
        <v>3</v>
      </c>
      <c r="V972">
        <f>IFERROR(IF(VALUE('01_raw_data'!U975)&gt;0,VALUE('01_raw_data'!U975),"Check"),"Check")</f>
        <v>29</v>
      </c>
      <c r="W972">
        <f>IFERROR(IF(VALUE('01_raw_data'!V975)&gt;=0, VALUE('01_raw_data'!V975), "Check"), "Check")</f>
        <v>16</v>
      </c>
      <c r="X972">
        <f>IFERROR(IF(VALUE('01_raw_data'!W975)&gt;=0, VALUE('01_raw_data'!W975),"Check"), "Check")</f>
        <v>8</v>
      </c>
      <c r="Y972">
        <f>IFERROR(IF(AND(VALUE('01_raw_data'!X975)&gt;=0, VALUE('01_raw_data'!X975)&lt;=100), VALUE('01_raw_data'!X975), "Check"), "Check")</f>
        <v>75</v>
      </c>
      <c r="Z972" t="str">
        <f>IFERROR(IF(OR(UPPER(TRIM('01_raw_data'!Y975))="YES", UPPER(TRIM('01_raw_data'!Y975))="PROMOTED"),"Promoted", IF(OR(UPPER(TRIM('01_raw_data'!Y975))="NO",UPPER(TRIM('01_raw_data'!Y975))="NOT PROMOTED"), "Not Promoted", "Check")),"Check")</f>
        <v>Not Promoted</v>
      </c>
      <c r="AA972" t="str">
        <f>IFERROR(PROPER(TRIM('01_raw_data'!Z975)), "")</f>
        <v>Bachelor'S</v>
      </c>
      <c r="AB972" t="str">
        <f>IFERROR(PROPER(TRIM('01_raw_data'!AA975)),"")</f>
        <v>Indeed</v>
      </c>
      <c r="AC972" t="str">
        <f>IFERROR(IF(UPPER(TRIM('01_raw_data'!AB975))="HYBRID","Hybrid",IF(OR(UPPER(TRIM('01_raw_data'!AB975))="REMOTE",UPPER(TRIM('01_raw_data'!AB975))="WFH",UPPER(TRIM('01_raw_data'!AB975))="WORK FROM HOME"),"Remote",IF(OR(UPPER(TRIM('01_raw_data'!AB975))="ONSITE",UPPER(TRIM('01_raw_data'!AB975))="ON-SITE",UPPER(TRIM('01_raw_data'!AB975))="OFFICE"),"Office"))),"Check")</f>
        <v>Remote</v>
      </c>
      <c r="AD972" t="str">
        <f>IFERROR(VLOOKUP(UPPER(TRIM('01_raw_data'!AC975)),'09_cost_center'!$A$5:$E$19,1,FALSE), "Check")</f>
        <v>EU-CC302</v>
      </c>
      <c r="AE972" t="str">
        <f>IFERROR(IF(OR(UPPER(TRIM('01_raw_data'!AD975))="CONTRACT", UPPER(TRIM('01_raw_data'!AD975))="CONTRACTOR"), "Contract", IF(OR(PROPER(TRIM('01_raw_data'!AD975))="FTE", UPPER(TRIM('01_raw_data'!AD975))="FULL TIME", UPPER(TRIM('01_raw_data'!AD975))="FULL-TIME"), "Full Time", IF(OR(UPPER(TRIM('01_raw_data'!AD975))="INTERN", UPPER(TRIM('01_raw_data'!AD975))="INTERNSHIP"), "Intern", IF(OR(UPPER(TRIM('01_raw_data'!AD975))="PART TIME", UPPER(TRIM('01_raw_data'!AD975))="PART-TIME"), "Part Time")))), "Check")</f>
        <v>Part Time</v>
      </c>
      <c r="AF972">
        <f>IFERROR(IF(AND(VALUE('01_raw_data'!AE975)&gt;=0,VALUE('01_raw_data'!AE975)&lt;=100), VALUE('01_raw_data'!AE975), "Check"), "Check")</f>
        <v>66.5</v>
      </c>
    </row>
    <row r="973" spans="1:32" x14ac:dyDescent="0.2">
      <c r="A973" t="str">
        <f>"E"&amp;TEXT(VALUE(SUBSTITUTE(UPPER(TRIM('01_raw_data'!A976)),"E","")),"0000")</f>
        <v>E0972</v>
      </c>
      <c r="B973" t="str">
        <f>IF('01_raw_data'!B976="", "", PROPER(TRIM('01_raw_data'!B976)))</f>
        <v>Clara Wagner</v>
      </c>
      <c r="C973" t="str">
        <f>_xlfn.XLOOKUP(PROPER(TRIM('01_raw_data'!C976)),'03_lookups'!$A$4:$A$9,'03_lookups'!$B$4:$B$9,"Needs Review")</f>
        <v>Male</v>
      </c>
      <c r="D973">
        <f>VALUE('01_raw_data'!D976)</f>
        <v>36</v>
      </c>
      <c r="E973" s="17">
        <f>IF(OR('01_raw_data'!E976="", LOWER(TRIM('01_raw_data'!E976))="not available"), "Missing", '01_raw_data'!E976)</f>
        <v>32901</v>
      </c>
      <c r="F973" t="str">
        <f t="shared" si="15"/>
        <v>Valid</v>
      </c>
      <c r="G973" t="str">
        <f>_xlfn.XLOOKUP(UPPER(TRIM('01_raw_data'!F976)),'04_departments'!A976:A1031,'04_departments'!C976:C1031,"Needs Review")</f>
        <v>Needs Review</v>
      </c>
      <c r="H973" t="str">
        <f>_xlfn.XLOOKUP('01_clean_data'!G973, '04_departments'!$C$5:$C$60,'04_departments'!$D$5:$D$60,"Needs Review")</f>
        <v>Needs Review</v>
      </c>
      <c r="I973" t="str">
        <f>PROPER(TRIM('01_raw_data'!H976))</f>
        <v>Financial Analyst</v>
      </c>
      <c r="J973" t="str">
        <f>IFERROR(UPPER('01_raw_data'!I976), "")</f>
        <v>L3</v>
      </c>
      <c r="K973" t="str">
        <f>IFERROR(UPPER('01_raw_data'!J976), "")</f>
        <v>M036</v>
      </c>
      <c r="L973" t="str">
        <f>IFERROR(VLOOKUP(K973,'05_manager_mapping'!$A$5:$B$64,2), "Missing")</f>
        <v>Beatrice Meyer</v>
      </c>
      <c r="M973" t="str">
        <f>IFERROR(_xlfn.XLOOKUP('01_raw_data'!L976,'06_location_master'!$B$5:$B$60,'06_location_master'!$C$5:$C$60), "Missing Location")</f>
        <v>Gothenburg</v>
      </c>
      <c r="N973" t="str">
        <f>IFERROR(_xlfn.XLOOKUP(M973,'06_location_master'!$C$5:$C$60,'06_location_master'!$D$5:$D$60), "Missing Country")</f>
        <v>Sweden</v>
      </c>
      <c r="O973" t="str">
        <f>IFERROR(_xlfn.XLOOKUP(M973,'06_location_master'!$C$5:$C$60,'06_location_master'!$E$5:$E$60), "Missing State")</f>
        <v>Vastra Gotaland</v>
      </c>
      <c r="P973" s="17">
        <f>IFERROR(--'01_raw_data'!O976,"Missing Date")</f>
        <v>45878</v>
      </c>
      <c r="Q973" s="17" t="str">
        <f>IF(TRIM('01_raw_data'!P976)="","", IFERROR('01_raw_data'!P976, "check"))</f>
        <v/>
      </c>
      <c r="R973" t="str">
        <f>IFERROR(IF(OR(UPPER(TRIM('01_raw_data'!Q976))="A",UPPER(TRIM('01_raw_data'!Q976)="ACTVE"),UPPER(TRIM('01_raw_data'!Q976))="ACTIVE"), "Active", IF(OR(UPPER(TRIM('01_raw_data'!Q976)="INACTIVE"),UPPER(TRIM('01_raw_data'!Q976))="INACTVE"),"Inactive",IF(OR(UPPER(TRIM('01_raw_data'!Q976))="EXITED"), "Exited", IF(OR(UPPER(TRIM('01_raw_data'!Q976))="TERMINATED"), "Terminated", IF(OR(UPPER(TRIM('01_raw_data'!Q976))="LEFT"),"Left",IF(OR(UPPER(TRIM('01_raw_data'!Q976))="RESIGNED"),"Resigned")))))),"Check")</f>
        <v>Active</v>
      </c>
      <c r="S973" s="19">
        <f>IFERROR(IF(VALUE('01_raw_data'!R976)&gt;0,VALUE('01_raw_data'!R976),"Check"),"Check")</f>
        <v>73000</v>
      </c>
      <c r="T973" s="19">
        <f>IFERROR(IF(VALUE('01_raw_data'!S976)&gt;0, VALUE('01_raw_data'!S976), "Check"), "Check")</f>
        <v>3600</v>
      </c>
      <c r="U973">
        <f>IFERROR(VLOOKUP(UPPER(TRIM('01_raw_data'!T976)),'07_performance_master'!$A$5:$B$14,2,FALSE),"Check")</f>
        <v>3</v>
      </c>
      <c r="V973">
        <f>IFERROR(IF(VALUE('01_raw_data'!U976)&gt;0,VALUE('01_raw_data'!U976),"Check"),"Check")</f>
        <v>37</v>
      </c>
      <c r="W973">
        <f>IFERROR(IF(VALUE('01_raw_data'!V976)&gt;=0, VALUE('01_raw_data'!V976), "Check"), "Check")</f>
        <v>15</v>
      </c>
      <c r="X973">
        <f>IFERROR(IF(VALUE('01_raw_data'!W976)&gt;=0, VALUE('01_raw_data'!W976),"Check"), "Check")</f>
        <v>8</v>
      </c>
      <c r="Y973">
        <f>IFERROR(IF(AND(VALUE('01_raw_data'!X976)&gt;=0, VALUE('01_raw_data'!X976)&lt;=100), VALUE('01_raw_data'!X976), "Check"), "Check")</f>
        <v>66</v>
      </c>
      <c r="Z973" t="str">
        <f>IFERROR(IF(OR(UPPER(TRIM('01_raw_data'!Y976))="YES", UPPER(TRIM('01_raw_data'!Y976))="PROMOTED"),"Promoted", IF(OR(UPPER(TRIM('01_raw_data'!Y976))="NO",UPPER(TRIM('01_raw_data'!Y976))="NOT PROMOTED"), "Not Promoted", "Check")),"Check")</f>
        <v>Not Promoted</v>
      </c>
      <c r="AA973" t="str">
        <f>IFERROR(PROPER(TRIM('01_raw_data'!Z976)), "")</f>
        <v>Bachelor'S</v>
      </c>
      <c r="AB973" t="str">
        <f>IFERROR(PROPER(TRIM('01_raw_data'!AA976)),"")</f>
        <v>Internal Transfer</v>
      </c>
      <c r="AC973" t="str">
        <f>IFERROR(IF(UPPER(TRIM('01_raw_data'!AB976))="HYBRID","Hybrid",IF(OR(UPPER(TRIM('01_raw_data'!AB976))="REMOTE",UPPER(TRIM('01_raw_data'!AB976))="WFH",UPPER(TRIM('01_raw_data'!AB976))="WORK FROM HOME"),"Remote",IF(OR(UPPER(TRIM('01_raw_data'!AB976))="ONSITE",UPPER(TRIM('01_raw_data'!AB976))="ON-SITE",UPPER(TRIM('01_raw_data'!AB976))="OFFICE"),"Office"))),"Check")</f>
        <v>Hybrid</v>
      </c>
      <c r="AD973" t="str">
        <f>IFERROR(VLOOKUP(UPPER(TRIM('01_raw_data'!AC976)),'09_cost_center'!$A$5:$E$19,1,FALSE), "Check")</f>
        <v>EU-CC301</v>
      </c>
      <c r="AE973" t="str">
        <f>IFERROR(IF(OR(UPPER(TRIM('01_raw_data'!AD976))="CONTRACT", UPPER(TRIM('01_raw_data'!AD976))="CONTRACTOR"), "Contract", IF(OR(PROPER(TRIM('01_raw_data'!AD976))="FTE", UPPER(TRIM('01_raw_data'!AD976))="FULL TIME", UPPER(TRIM('01_raw_data'!AD976))="FULL-TIME"), "Full Time", IF(OR(UPPER(TRIM('01_raw_data'!AD976))="INTERN", UPPER(TRIM('01_raw_data'!AD976))="INTERNSHIP"), "Intern", IF(OR(UPPER(TRIM('01_raw_data'!AD976))="PART TIME", UPPER(TRIM('01_raw_data'!AD976))="PART-TIME"), "Part Time")))), "Check")</f>
        <v>Full Time</v>
      </c>
      <c r="AF973">
        <f>IFERROR(IF(AND(VALUE('01_raw_data'!AE976)&gt;=0,VALUE('01_raw_data'!AE976)&lt;=100), VALUE('01_raw_data'!AE976), "Check"), "Check")</f>
        <v>65.3</v>
      </c>
    </row>
    <row r="974" spans="1:32" x14ac:dyDescent="0.2">
      <c r="A974" t="str">
        <f>"E"&amp;TEXT(VALUE(SUBSTITUTE(UPPER(TRIM('01_raw_data'!A977)),"E","")),"0000")</f>
        <v>E0973</v>
      </c>
      <c r="B974" t="str">
        <f>IF('01_raw_data'!B977="", "", PROPER(TRIM('01_raw_data'!B977)))</f>
        <v>Sophie De Jong</v>
      </c>
      <c r="C974" t="str">
        <f>_xlfn.XLOOKUP(PROPER(TRIM('01_raw_data'!C977)),'03_lookups'!$A$4:$A$9,'03_lookups'!$B$4:$B$9,"Needs Review")</f>
        <v>Male</v>
      </c>
      <c r="D974">
        <f>VALUE('01_raw_data'!D977)</f>
        <v>32</v>
      </c>
      <c r="E974" s="17" t="str">
        <f>IF(OR('01_raw_data'!E977="", LOWER(TRIM('01_raw_data'!E977))="not available"), "Missing", '01_raw_data'!E977)</f>
        <v>02-26-1994</v>
      </c>
      <c r="F974" t="str">
        <f t="shared" si="15"/>
        <v>Needs Review</v>
      </c>
      <c r="G974" t="str">
        <f>_xlfn.XLOOKUP(UPPER(TRIM('01_raw_data'!F977)),'04_departments'!A977:A1032,'04_departments'!C977:C1032,"Needs Review")</f>
        <v>Needs Review</v>
      </c>
      <c r="H974" t="str">
        <f>_xlfn.XLOOKUP('01_clean_data'!G974, '04_departments'!$C$5:$C$60,'04_departments'!$D$5:$D$60,"Needs Review")</f>
        <v>Needs Review</v>
      </c>
      <c r="I974" t="str">
        <f>PROPER(TRIM('01_raw_data'!H977))</f>
        <v>Data Analyst</v>
      </c>
      <c r="J974" t="str">
        <f>IFERROR(UPPER('01_raw_data'!I977), "")</f>
        <v>L5</v>
      </c>
      <c r="K974" t="str">
        <f>IFERROR(UPPER('01_raw_data'!J977), "")</f>
        <v>M058</v>
      </c>
      <c r="L974" t="str">
        <f>IFERROR(VLOOKUP(K974,'05_manager_mapping'!$A$5:$B$64,2), "Missing")</f>
        <v>Lukas Esposito</v>
      </c>
      <c r="M974" t="str">
        <f>IFERROR(_xlfn.XLOOKUP('01_raw_data'!L977,'06_location_master'!$B$5:$B$60,'06_location_master'!$C$5:$C$60), "Missing Location")</f>
        <v>Hamburg</v>
      </c>
      <c r="N974" t="str">
        <f>IFERROR(_xlfn.XLOOKUP(M974,'06_location_master'!$C$5:$C$60,'06_location_master'!$D$5:$D$60), "Missing Country")</f>
        <v>Germany</v>
      </c>
      <c r="O974" t="str">
        <f>IFERROR(_xlfn.XLOOKUP(M974,'06_location_master'!$C$5:$C$60,'06_location_master'!$E$5:$E$60), "Missing State")</f>
        <v>Hamburg</v>
      </c>
      <c r="P974" s="17">
        <f>IFERROR(--'01_raw_data'!O977,"Missing Date")</f>
        <v>44361</v>
      </c>
      <c r="Q974" s="17" t="str">
        <f>IF(TRIM('01_raw_data'!P977)="","", IFERROR('01_raw_data'!P977, "check"))</f>
        <v/>
      </c>
      <c r="R974" t="str">
        <f>IFERROR(IF(OR(UPPER(TRIM('01_raw_data'!Q977))="A",UPPER(TRIM('01_raw_data'!Q977)="ACTVE"),UPPER(TRIM('01_raw_data'!Q977))="ACTIVE"), "Active", IF(OR(UPPER(TRIM('01_raw_data'!Q977)="INACTIVE"),UPPER(TRIM('01_raw_data'!Q977))="INACTVE"),"Inactive",IF(OR(UPPER(TRIM('01_raw_data'!Q977))="EXITED"), "Exited", IF(OR(UPPER(TRIM('01_raw_data'!Q977))="TERMINATED"), "Terminated", IF(OR(UPPER(TRIM('01_raw_data'!Q977))="LEFT"),"Left",IF(OR(UPPER(TRIM('01_raw_data'!Q977))="RESIGNED"),"Resigned")))))),"Check")</f>
        <v>Active</v>
      </c>
      <c r="S974" s="19">
        <f>IFERROR(IF(VALUE('01_raw_data'!R977)&gt;0,VALUE('01_raw_data'!R977),"Check"),"Check")</f>
        <v>126000</v>
      </c>
      <c r="T974" s="19">
        <f>IFERROR(IF(VALUE('01_raw_data'!S977)&gt;0, VALUE('01_raw_data'!S977), "Check"), "Check")</f>
        <v>12600</v>
      </c>
      <c r="U974">
        <f>IFERROR(VLOOKUP(UPPER(TRIM('01_raw_data'!T977)),'07_performance_master'!$A$5:$B$14,2,FALSE),"Check")</f>
        <v>4</v>
      </c>
      <c r="V974">
        <f>IFERROR(IF(VALUE('01_raw_data'!U977)&gt;0,VALUE('01_raw_data'!U977),"Check"),"Check")</f>
        <v>26</v>
      </c>
      <c r="W974">
        <f>IFERROR(IF(VALUE('01_raw_data'!V977)&gt;=0, VALUE('01_raw_data'!V977), "Check"), "Check")</f>
        <v>11</v>
      </c>
      <c r="X974">
        <f>IFERROR(IF(VALUE('01_raw_data'!W977)&gt;=0, VALUE('01_raw_data'!W977),"Check"), "Check")</f>
        <v>4</v>
      </c>
      <c r="Y974">
        <f>IFERROR(IF(AND(VALUE('01_raw_data'!X977)&gt;=0, VALUE('01_raw_data'!X977)&lt;=100), VALUE('01_raw_data'!X977), "Check"), "Check")</f>
        <v>80</v>
      </c>
      <c r="Z974" t="str">
        <f>IFERROR(IF(OR(UPPER(TRIM('01_raw_data'!Y977))="YES", UPPER(TRIM('01_raw_data'!Y977))="PROMOTED"),"Promoted", IF(OR(UPPER(TRIM('01_raw_data'!Y977))="NO",UPPER(TRIM('01_raw_data'!Y977))="NOT PROMOTED"), "Not Promoted", "Check")),"Check")</f>
        <v>Promoted</v>
      </c>
      <c r="AA974" t="str">
        <f>IFERROR(PROPER(TRIM('01_raw_data'!Z977)), "")</f>
        <v>Bachelor'S</v>
      </c>
      <c r="AB974" t="str">
        <f>IFERROR(PROPER(TRIM('01_raw_data'!AA977)),"")</f>
        <v>Agency</v>
      </c>
      <c r="AC974" t="str">
        <f>IFERROR(IF(UPPER(TRIM('01_raw_data'!AB977))="HYBRID","Hybrid",IF(OR(UPPER(TRIM('01_raw_data'!AB977))="REMOTE",UPPER(TRIM('01_raw_data'!AB977))="WFH",UPPER(TRIM('01_raw_data'!AB977))="WORK FROM HOME"),"Remote",IF(OR(UPPER(TRIM('01_raw_data'!AB977))="ONSITE",UPPER(TRIM('01_raw_data'!AB977))="ON-SITE",UPPER(TRIM('01_raw_data'!AB977))="OFFICE"),"Office"))),"Check")</f>
        <v>Hybrid</v>
      </c>
      <c r="AD974" t="str">
        <f>IFERROR(VLOOKUP(UPPER(TRIM('01_raw_data'!AC977)),'09_cost_center'!$A$5:$E$19,1,FALSE), "Check")</f>
        <v>EU-CC103</v>
      </c>
      <c r="AE974" t="str">
        <f>IFERROR(IF(OR(UPPER(TRIM('01_raw_data'!AD977))="CONTRACT", UPPER(TRIM('01_raw_data'!AD977))="CONTRACTOR"), "Contract", IF(OR(PROPER(TRIM('01_raw_data'!AD977))="FTE", UPPER(TRIM('01_raw_data'!AD977))="FULL TIME", UPPER(TRIM('01_raw_data'!AD977))="FULL-TIME"), "Full Time", IF(OR(UPPER(TRIM('01_raw_data'!AD977))="INTERN", UPPER(TRIM('01_raw_data'!AD977))="INTERNSHIP"), "Intern", IF(OR(UPPER(TRIM('01_raw_data'!AD977))="PART TIME", UPPER(TRIM('01_raw_data'!AD977))="PART-TIME"), "Part Time")))), "Check")</f>
        <v>Full Time</v>
      </c>
      <c r="AF974">
        <f>IFERROR(IF(AND(VALUE('01_raw_data'!AE977)&gt;=0,VALUE('01_raw_data'!AE977)&lt;=100), VALUE('01_raw_data'!AE977), "Check"), "Check")</f>
        <v>78.5</v>
      </c>
    </row>
    <row r="975" spans="1:32" x14ac:dyDescent="0.2">
      <c r="A975" t="str">
        <f>"E"&amp;TEXT(VALUE(SUBSTITUTE(UPPER(TRIM('01_raw_data'!A978)),"E","")),"0000")</f>
        <v>E0974</v>
      </c>
      <c r="B975" t="str">
        <f>IF('01_raw_data'!B978="", "", PROPER(TRIM('01_raw_data'!B978)))</f>
        <v>Linnea Kelly</v>
      </c>
      <c r="C975" t="str">
        <f>_xlfn.XLOOKUP(PROPER(TRIM('01_raw_data'!C978)),'03_lookups'!$A$4:$A$9,'03_lookups'!$B$4:$B$9,"Needs Review")</f>
        <v>Male</v>
      </c>
      <c r="D975">
        <f>VALUE('01_raw_data'!D978)</f>
        <v>59</v>
      </c>
      <c r="E975" s="17">
        <f>IF(OR('01_raw_data'!E978="", LOWER(TRIM('01_raw_data'!E978))="not available"), "Missing", '01_raw_data'!E978)</f>
        <v>24557</v>
      </c>
      <c r="F975" t="str">
        <f t="shared" si="15"/>
        <v>Valid</v>
      </c>
      <c r="G975" t="str">
        <f>_xlfn.XLOOKUP(UPPER(TRIM('01_raw_data'!F978)),'04_departments'!A978:A1033,'04_departments'!C978:C1033,"Needs Review")</f>
        <v>Needs Review</v>
      </c>
      <c r="H975" t="str">
        <f>_xlfn.XLOOKUP('01_clean_data'!G975, '04_departments'!$C$5:$C$60,'04_departments'!$D$5:$D$60,"Needs Review")</f>
        <v>Needs Review</v>
      </c>
      <c r="I975" t="str">
        <f>PROPER(TRIM('01_raw_data'!H978))</f>
        <v>Fp&amp;A Analyst</v>
      </c>
      <c r="J975" t="str">
        <f>IFERROR(UPPER('01_raw_data'!I978), "")</f>
        <v xml:space="preserve"> L3 </v>
      </c>
      <c r="K975" t="str">
        <f>IFERROR(UPPER('01_raw_data'!J978), "")</f>
        <v>M059</v>
      </c>
      <c r="L975" t="str">
        <f>IFERROR(VLOOKUP(K975,'05_manager_mapping'!$A$5:$B$64,2), "Missing")</f>
        <v>Lars Petit</v>
      </c>
      <c r="M975" t="str">
        <f>IFERROR(_xlfn.XLOOKUP('01_raw_data'!L978,'06_location_master'!$B$5:$B$60,'06_location_master'!$C$5:$C$60), "Missing Location")</f>
        <v>Rome</v>
      </c>
      <c r="N975" t="str">
        <f>IFERROR(_xlfn.XLOOKUP(M975,'06_location_master'!$C$5:$C$60,'06_location_master'!$D$5:$D$60), "Missing Country")</f>
        <v>Italy</v>
      </c>
      <c r="O975" t="str">
        <f>IFERROR(_xlfn.XLOOKUP(M975,'06_location_master'!$C$5:$C$60,'06_location_master'!$E$5:$E$60), "Missing State")</f>
        <v>Lazio</v>
      </c>
      <c r="P975" s="17">
        <f>IFERROR(--'01_raw_data'!O978,"Missing Date")</f>
        <v>43506</v>
      </c>
      <c r="Q975" s="17" t="str">
        <f>IF(TRIM('01_raw_data'!P978)="","", IFERROR('01_raw_data'!P978, "check"))</f>
        <v/>
      </c>
      <c r="R975" t="str">
        <f>IFERROR(IF(OR(UPPER(TRIM('01_raw_data'!Q978))="A",UPPER(TRIM('01_raw_data'!Q978)="ACTVE"),UPPER(TRIM('01_raw_data'!Q978))="ACTIVE"), "Active", IF(OR(UPPER(TRIM('01_raw_data'!Q978)="INACTIVE"),UPPER(TRIM('01_raw_data'!Q978))="INACTVE"),"Inactive",IF(OR(UPPER(TRIM('01_raw_data'!Q978))="EXITED"), "Exited", IF(OR(UPPER(TRIM('01_raw_data'!Q978))="TERMINATED"), "Terminated", IF(OR(UPPER(TRIM('01_raw_data'!Q978))="LEFT"),"Left",IF(OR(UPPER(TRIM('01_raw_data'!Q978))="RESIGNED"),"Resigned")))))),"Check")</f>
        <v>Active</v>
      </c>
      <c r="S975" s="19">
        <f>IFERROR(IF(VALUE('01_raw_data'!R978)&gt;0,VALUE('01_raw_data'!R978),"Check"),"Check")</f>
        <v>58000</v>
      </c>
      <c r="T975" s="19">
        <f>IFERROR(IF(VALUE('01_raw_data'!S978)&gt;0, VALUE('01_raw_data'!S978), "Check"), "Check")</f>
        <v>8100</v>
      </c>
      <c r="U975">
        <f>IFERROR(VLOOKUP(UPPER(TRIM('01_raw_data'!T978)),'07_performance_master'!$A$5:$B$14,2,FALSE),"Check")</f>
        <v>5</v>
      </c>
      <c r="V975">
        <f>IFERROR(IF(VALUE('01_raw_data'!U978)&gt;0,VALUE('01_raw_data'!U978),"Check"),"Check")</f>
        <v>50</v>
      </c>
      <c r="W975">
        <f>IFERROR(IF(VALUE('01_raw_data'!V978)&gt;=0, VALUE('01_raw_data'!V978), "Check"), "Check")</f>
        <v>11</v>
      </c>
      <c r="X975">
        <f>IFERROR(IF(VALUE('01_raw_data'!W978)&gt;=0, VALUE('01_raw_data'!W978),"Check"), "Check")</f>
        <v>11</v>
      </c>
      <c r="Y975">
        <f>IFERROR(IF(AND(VALUE('01_raw_data'!X978)&gt;=0, VALUE('01_raw_data'!X978)&lt;=100), VALUE('01_raw_data'!X978), "Check"), "Check")</f>
        <v>76</v>
      </c>
      <c r="Z975" t="str">
        <f>IFERROR(IF(OR(UPPER(TRIM('01_raw_data'!Y978))="YES", UPPER(TRIM('01_raw_data'!Y978))="PROMOTED"),"Promoted", IF(OR(UPPER(TRIM('01_raw_data'!Y978))="NO",UPPER(TRIM('01_raw_data'!Y978))="NOT PROMOTED"), "Not Promoted", "Check")),"Check")</f>
        <v>Promoted</v>
      </c>
      <c r="AA975" t="str">
        <f>IFERROR(PROPER(TRIM('01_raw_data'!Z978)), "")</f>
        <v>Master'S</v>
      </c>
      <c r="AB975" t="str">
        <f>IFERROR(PROPER(TRIM('01_raw_data'!AA978)),"")</f>
        <v>Agency</v>
      </c>
      <c r="AC975" t="str">
        <f>IFERROR(IF(UPPER(TRIM('01_raw_data'!AB978))="HYBRID","Hybrid",IF(OR(UPPER(TRIM('01_raw_data'!AB978))="REMOTE",UPPER(TRIM('01_raw_data'!AB978))="WFH",UPPER(TRIM('01_raw_data'!AB978))="WORK FROM HOME"),"Remote",IF(OR(UPPER(TRIM('01_raw_data'!AB978))="ONSITE",UPPER(TRIM('01_raw_data'!AB978))="ON-SITE",UPPER(TRIM('01_raw_data'!AB978))="OFFICE"),"Office"))),"Check")</f>
        <v>Office</v>
      </c>
      <c r="AD975" t="str">
        <f>IFERROR(VLOOKUP(UPPER(TRIM('01_raw_data'!AC978)),'09_cost_center'!$A$5:$E$19,1,FALSE), "Check")</f>
        <v>EU-CC301</v>
      </c>
      <c r="AE975" t="str">
        <f>IFERROR(IF(OR(UPPER(TRIM('01_raw_data'!AD978))="CONTRACT", UPPER(TRIM('01_raw_data'!AD978))="CONTRACTOR"), "Contract", IF(OR(PROPER(TRIM('01_raw_data'!AD978))="FTE", UPPER(TRIM('01_raw_data'!AD978))="FULL TIME", UPPER(TRIM('01_raw_data'!AD978))="FULL-TIME"), "Full Time", IF(OR(UPPER(TRIM('01_raw_data'!AD978))="INTERN", UPPER(TRIM('01_raw_data'!AD978))="INTERNSHIP"), "Intern", IF(OR(UPPER(TRIM('01_raw_data'!AD978))="PART TIME", UPPER(TRIM('01_raw_data'!AD978))="PART-TIME"), "Part Time")))), "Check")</f>
        <v>Full Time</v>
      </c>
      <c r="AF975">
        <f>IFERROR(IF(AND(VALUE('01_raw_data'!AE978)&gt;=0,VALUE('01_raw_data'!AE978)&lt;=100), VALUE('01_raw_data'!AE978), "Check"), "Check")</f>
        <v>86.1</v>
      </c>
    </row>
    <row r="976" spans="1:32" x14ac:dyDescent="0.2">
      <c r="A976" t="str">
        <f>"E"&amp;TEXT(VALUE(SUBSTITUTE(UPPER(TRIM('01_raw_data'!A979)),"E","")),"0000")</f>
        <v>E0975</v>
      </c>
      <c r="B976" t="str">
        <f>IF('01_raw_data'!B979="", "", PROPER(TRIM('01_raw_data'!B979)))</f>
        <v>Louise Visser</v>
      </c>
      <c r="C976" t="str">
        <f>_xlfn.XLOOKUP(PROPER(TRIM('01_raw_data'!C979)),'03_lookups'!$A$4:$A$9,'03_lookups'!$B$4:$B$9,"Needs Review")</f>
        <v>Female</v>
      </c>
      <c r="D976">
        <f>VALUE('01_raw_data'!D979)</f>
        <v>38</v>
      </c>
      <c r="E976" s="17">
        <f>IF(OR('01_raw_data'!E979="", LOWER(TRIM('01_raw_data'!E979))="not available"), "Missing", '01_raw_data'!E979)</f>
        <v>32027</v>
      </c>
      <c r="F976" t="str">
        <f t="shared" si="15"/>
        <v>Valid</v>
      </c>
      <c r="G976" t="str">
        <f>_xlfn.XLOOKUP(UPPER(TRIM('01_raw_data'!F979)),'04_departments'!A979:A1034,'04_departments'!C979:C1034,"Needs Review")</f>
        <v>Needs Review</v>
      </c>
      <c r="H976" t="str">
        <f>_xlfn.XLOOKUP('01_clean_data'!G976, '04_departments'!$C$5:$C$60,'04_departments'!$D$5:$D$60,"Needs Review")</f>
        <v>Needs Review</v>
      </c>
      <c r="I976" t="str">
        <f>PROPER(TRIM('01_raw_data'!H979))</f>
        <v>Regional Sales Manager</v>
      </c>
      <c r="J976" t="str">
        <f>IFERROR(UPPER('01_raw_data'!I979), "")</f>
        <v xml:space="preserve"> L2 </v>
      </c>
      <c r="K976" t="str">
        <f>IFERROR(UPPER('01_raw_data'!J979), "")</f>
        <v>M016</v>
      </c>
      <c r="L976" t="str">
        <f>IFERROR(VLOOKUP(K976,'05_manager_mapping'!$A$5:$B$64,2), "Missing")</f>
        <v>Juliette Williams</v>
      </c>
      <c r="M976" t="str">
        <f>IFERROR(_xlfn.XLOOKUP('01_raw_data'!L979,'06_location_master'!$B$5:$B$60,'06_location_master'!$C$5:$C$60), "Missing Location")</f>
        <v>Madrid</v>
      </c>
      <c r="N976" t="str">
        <f>IFERROR(_xlfn.XLOOKUP(M976,'06_location_master'!$C$5:$C$60,'06_location_master'!$D$5:$D$60), "Missing Country")</f>
        <v>Spain</v>
      </c>
      <c r="O976" t="str">
        <f>IFERROR(_xlfn.XLOOKUP(M976,'06_location_master'!$C$5:$C$60,'06_location_master'!$E$5:$E$60), "Missing State")</f>
        <v>Community of Madrid</v>
      </c>
      <c r="P976" s="17">
        <f>IFERROR(--'01_raw_data'!O979,"Missing Date")</f>
        <v>43929</v>
      </c>
      <c r="Q976" s="17">
        <f>IF(TRIM('01_raw_data'!P979)="","", IFERROR('01_raw_data'!P979, "check"))</f>
        <v>45498</v>
      </c>
      <c r="R976" t="str">
        <f>IFERROR(IF(OR(UPPER(TRIM('01_raw_data'!Q979))="A",UPPER(TRIM('01_raw_data'!Q979)="ACTVE"),UPPER(TRIM('01_raw_data'!Q979))="ACTIVE"), "Active", IF(OR(UPPER(TRIM('01_raw_data'!Q979)="INACTIVE"),UPPER(TRIM('01_raw_data'!Q979))="INACTVE"),"Inactive",IF(OR(UPPER(TRIM('01_raw_data'!Q979))="EXITED"), "Exited", IF(OR(UPPER(TRIM('01_raw_data'!Q979))="TERMINATED"), "Terminated", IF(OR(UPPER(TRIM('01_raw_data'!Q979))="LEFT"),"Left",IF(OR(UPPER(TRIM('01_raw_data'!Q979))="RESIGNED"),"Resigned")))))),"Check")</f>
        <v>Exited</v>
      </c>
      <c r="S976" s="19">
        <f>IFERROR(IF(VALUE('01_raw_data'!R979)&gt;0,VALUE('01_raw_data'!R979),"Check"),"Check")</f>
        <v>46000</v>
      </c>
      <c r="T976" s="19">
        <f>IFERROR(IF(VALUE('01_raw_data'!S979)&gt;0, VALUE('01_raw_data'!S979), "Check"), "Check")</f>
        <v>4100</v>
      </c>
      <c r="U976">
        <f>IFERROR(VLOOKUP(UPPER(TRIM('01_raw_data'!T979)),'07_performance_master'!$A$5:$B$14,2,FALSE),"Check")</f>
        <v>4</v>
      </c>
      <c r="V976">
        <f>IFERROR(IF(VALUE('01_raw_data'!U979)&gt;0,VALUE('01_raw_data'!U979),"Check"),"Check")</f>
        <v>14</v>
      </c>
      <c r="W976">
        <f>IFERROR(IF(VALUE('01_raw_data'!V979)&gt;=0, VALUE('01_raw_data'!V979), "Check"), "Check")</f>
        <v>20</v>
      </c>
      <c r="X976">
        <f>IFERROR(IF(VALUE('01_raw_data'!W979)&gt;=0, VALUE('01_raw_data'!W979),"Check"), "Check")</f>
        <v>6</v>
      </c>
      <c r="Y976">
        <f>IFERROR(IF(AND(VALUE('01_raw_data'!X979)&gt;=0, VALUE('01_raw_data'!X979)&lt;=100), VALUE('01_raw_data'!X979), "Check"), "Check")</f>
        <v>59</v>
      </c>
      <c r="Z976" t="str">
        <f>IFERROR(IF(OR(UPPER(TRIM('01_raw_data'!Y979))="YES", UPPER(TRIM('01_raw_data'!Y979))="PROMOTED"),"Promoted", IF(OR(UPPER(TRIM('01_raw_data'!Y979))="NO",UPPER(TRIM('01_raw_data'!Y979))="NOT PROMOTED"), "Not Promoted", "Check")),"Check")</f>
        <v>Not Promoted</v>
      </c>
      <c r="AA976" t="str">
        <f>IFERROR(PROPER(TRIM('01_raw_data'!Z979)), "")</f>
        <v>Bachelor'S</v>
      </c>
      <c r="AB976" t="str">
        <f>IFERROR(PROPER(TRIM('01_raw_data'!AA979)),"")</f>
        <v>Employee Referral</v>
      </c>
      <c r="AC976" t="str">
        <f>IFERROR(IF(UPPER(TRIM('01_raw_data'!AB979))="HYBRID","Hybrid",IF(OR(UPPER(TRIM('01_raw_data'!AB979))="REMOTE",UPPER(TRIM('01_raw_data'!AB979))="WFH",UPPER(TRIM('01_raw_data'!AB979))="WORK FROM HOME"),"Remote",IF(OR(UPPER(TRIM('01_raw_data'!AB979))="ONSITE",UPPER(TRIM('01_raw_data'!AB979))="ON-SITE",UPPER(TRIM('01_raw_data'!AB979))="OFFICE"),"Office"))),"Check")</f>
        <v>Hybrid</v>
      </c>
      <c r="AD976" t="str">
        <f>IFERROR(VLOOKUP(UPPER(TRIM('01_raw_data'!AC979)),'09_cost_center'!$A$5:$E$19,1,FALSE), "Check")</f>
        <v>EU-CC201</v>
      </c>
      <c r="AE976" t="str">
        <f>IFERROR(IF(OR(UPPER(TRIM('01_raw_data'!AD979))="CONTRACT", UPPER(TRIM('01_raw_data'!AD979))="CONTRACTOR"), "Contract", IF(OR(PROPER(TRIM('01_raw_data'!AD979))="FTE", UPPER(TRIM('01_raw_data'!AD979))="FULL TIME", UPPER(TRIM('01_raw_data'!AD979))="FULL-TIME"), "Full Time", IF(OR(UPPER(TRIM('01_raw_data'!AD979))="INTERN", UPPER(TRIM('01_raw_data'!AD979))="INTERNSHIP"), "Intern", IF(OR(UPPER(TRIM('01_raw_data'!AD979))="PART TIME", UPPER(TRIM('01_raw_data'!AD979))="PART-TIME"), "Part Time")))), "Check")</f>
        <v>Full Time</v>
      </c>
      <c r="AF976">
        <f>IFERROR(IF(AND(VALUE('01_raw_data'!AE979)&gt;=0,VALUE('01_raw_data'!AE979)&lt;=100), VALUE('01_raw_data'!AE979), "Check"), "Check")</f>
        <v>67.2</v>
      </c>
    </row>
    <row r="977" spans="1:32" x14ac:dyDescent="0.2">
      <c r="A977" t="str">
        <f>"E"&amp;TEXT(VALUE(SUBSTITUTE(UPPER(TRIM('01_raw_data'!A980)),"E","")),"0000")</f>
        <v>E0976</v>
      </c>
      <c r="B977" t="str">
        <f>IF('01_raw_data'!B980="", "", PROPER(TRIM('01_raw_data'!B980)))</f>
        <v>Francesca Perez</v>
      </c>
      <c r="C977" t="str">
        <f>_xlfn.XLOOKUP(PROPER(TRIM('01_raw_data'!C980)),'03_lookups'!$A$4:$A$9,'03_lookups'!$B$4:$B$9,"Needs Review")</f>
        <v>Female</v>
      </c>
      <c r="D977">
        <f>VALUE('01_raw_data'!D980)</f>
        <v>59</v>
      </c>
      <c r="E977" s="17">
        <f>IF(OR('01_raw_data'!E980="", LOWER(TRIM('01_raw_data'!E980))="not available"), "Missing", '01_raw_data'!E980)</f>
        <v>24475</v>
      </c>
      <c r="F977" t="str">
        <f t="shared" si="15"/>
        <v>Valid</v>
      </c>
      <c r="G977" t="str">
        <f>_xlfn.XLOOKUP(UPPER(TRIM('01_raw_data'!F980)),'04_departments'!A980:A1035,'04_departments'!C980:C1035,"Needs Review")</f>
        <v>Needs Review</v>
      </c>
      <c r="H977" t="str">
        <f>_xlfn.XLOOKUP('01_clean_data'!G977, '04_departments'!$C$5:$C$60,'04_departments'!$D$5:$D$60,"Needs Review")</f>
        <v>Needs Review</v>
      </c>
      <c r="I977" t="str">
        <f>PROPER(TRIM('01_raw_data'!H980))</f>
        <v>Product Analyst</v>
      </c>
      <c r="J977" t="str">
        <f>IFERROR(UPPER('01_raw_data'!I980), "")</f>
        <v>L2</v>
      </c>
      <c r="K977" t="str">
        <f>IFERROR(UPPER('01_raw_data'!J980), "")</f>
        <v>M031</v>
      </c>
      <c r="L977" t="str">
        <f>IFERROR(VLOOKUP(K977,'05_manager_mapping'!$A$5:$B$64,2), "Missing")</f>
        <v>Felix Pereira</v>
      </c>
      <c r="M977" t="str">
        <f>IFERROR(_xlfn.XLOOKUP('01_raw_data'!L980,'06_location_master'!$B$5:$B$60,'06_location_master'!$C$5:$C$60), "Missing Location")</f>
        <v>Missing Location</v>
      </c>
      <c r="N977" t="str">
        <f>IFERROR(_xlfn.XLOOKUP(M977,'06_location_master'!$C$5:$C$60,'06_location_master'!$D$5:$D$60), "Missing Country")</f>
        <v>Missing Country</v>
      </c>
      <c r="O977" t="str">
        <f>IFERROR(_xlfn.XLOOKUP(M977,'06_location_master'!$C$5:$C$60,'06_location_master'!$E$5:$E$60), "Missing State")</f>
        <v>Missing State</v>
      </c>
      <c r="P977" s="17">
        <f>IFERROR(--'01_raw_data'!O980,"Missing Date")</f>
        <v>43936</v>
      </c>
      <c r="Q977" s="17" t="str">
        <f>IF(TRIM('01_raw_data'!P980)="","", IFERROR('01_raw_data'!P980, "check"))</f>
        <v/>
      </c>
      <c r="R977" t="str">
        <f>IFERROR(IF(OR(UPPER(TRIM('01_raw_data'!Q980))="A",UPPER(TRIM('01_raw_data'!Q980)="ACTVE"),UPPER(TRIM('01_raw_data'!Q980))="ACTIVE"), "Active", IF(OR(UPPER(TRIM('01_raw_data'!Q980)="INACTIVE"),UPPER(TRIM('01_raw_data'!Q980))="INACTVE"),"Inactive",IF(OR(UPPER(TRIM('01_raw_data'!Q980))="EXITED"), "Exited", IF(OR(UPPER(TRIM('01_raw_data'!Q980))="TERMINATED"), "Terminated", IF(OR(UPPER(TRIM('01_raw_data'!Q980))="LEFT"),"Left",IF(OR(UPPER(TRIM('01_raw_data'!Q980))="RESIGNED"),"Resigned")))))),"Check")</f>
        <v>Active</v>
      </c>
      <c r="S977" s="19">
        <f>IFERROR(IF(VALUE('01_raw_data'!R980)&gt;0,VALUE('01_raw_data'!R980),"Check"),"Check")</f>
        <v>60000</v>
      </c>
      <c r="T977" s="19">
        <f>IFERROR(IF(VALUE('01_raw_data'!S980)&gt;0, VALUE('01_raw_data'!S980), "Check"), "Check")</f>
        <v>1200</v>
      </c>
      <c r="U977">
        <f>IFERROR(VLOOKUP(UPPER(TRIM('01_raw_data'!T980)),'07_performance_master'!$A$5:$B$14,2,FALSE),"Check")</f>
        <v>2</v>
      </c>
      <c r="V977">
        <f>IFERROR(IF(VALUE('01_raw_data'!U980)&gt;0,VALUE('01_raw_data'!U980),"Check"),"Check")</f>
        <v>30</v>
      </c>
      <c r="W977">
        <f>IFERROR(IF(VALUE('01_raw_data'!V980)&gt;=0, VALUE('01_raw_data'!V980), "Check"), "Check")</f>
        <v>25</v>
      </c>
      <c r="X977">
        <f>IFERROR(IF(VALUE('01_raw_data'!W980)&gt;=0, VALUE('01_raw_data'!W980),"Check"), "Check")</f>
        <v>15</v>
      </c>
      <c r="Y977">
        <f>IFERROR(IF(AND(VALUE('01_raw_data'!X980)&gt;=0, VALUE('01_raw_data'!X980)&lt;=100), VALUE('01_raw_data'!X980), "Check"), "Check")</f>
        <v>0</v>
      </c>
      <c r="Z977" t="str">
        <f>IFERROR(IF(OR(UPPER(TRIM('01_raw_data'!Y980))="YES", UPPER(TRIM('01_raw_data'!Y980))="PROMOTED"),"Promoted", IF(OR(UPPER(TRIM('01_raw_data'!Y980))="NO",UPPER(TRIM('01_raw_data'!Y980))="NOT PROMOTED"), "Not Promoted", "Check")),"Check")</f>
        <v>Not Promoted</v>
      </c>
      <c r="AA977" t="str">
        <f>IFERROR(PROPER(TRIM('01_raw_data'!Z980)), "")</f>
        <v>Diploma</v>
      </c>
      <c r="AB977" t="str">
        <f>IFERROR(PROPER(TRIM('01_raw_data'!AA980)),"")</f>
        <v>European Job Board</v>
      </c>
      <c r="AC977" t="str">
        <f>IFERROR(IF(UPPER(TRIM('01_raw_data'!AB980))="HYBRID","Hybrid",IF(OR(UPPER(TRIM('01_raw_data'!AB980))="REMOTE",UPPER(TRIM('01_raw_data'!AB980))="WFH",UPPER(TRIM('01_raw_data'!AB980))="WORK FROM HOME"),"Remote",IF(OR(UPPER(TRIM('01_raw_data'!AB980))="ONSITE",UPPER(TRIM('01_raw_data'!AB980))="ON-SITE",UPPER(TRIM('01_raw_data'!AB980))="OFFICE"),"Office"))),"Check")</f>
        <v>Remote</v>
      </c>
      <c r="AD977" t="str">
        <f>IFERROR(VLOOKUP(UPPER(TRIM('01_raw_data'!AC980)),'09_cost_center'!$A$5:$E$19,1,FALSE), "Check")</f>
        <v>EU-CC102</v>
      </c>
      <c r="AE977" t="str">
        <f>IFERROR(IF(OR(UPPER(TRIM('01_raw_data'!AD980))="CONTRACT", UPPER(TRIM('01_raw_data'!AD980))="CONTRACTOR"), "Contract", IF(OR(PROPER(TRIM('01_raw_data'!AD980))="FTE", UPPER(TRIM('01_raw_data'!AD980))="FULL TIME", UPPER(TRIM('01_raw_data'!AD980))="FULL-TIME"), "Full Time", IF(OR(UPPER(TRIM('01_raw_data'!AD980))="INTERN", UPPER(TRIM('01_raw_data'!AD980))="INTERNSHIP"), "Intern", IF(OR(UPPER(TRIM('01_raw_data'!AD980))="PART TIME", UPPER(TRIM('01_raw_data'!AD980))="PART-TIME"), "Part Time")))), "Check")</f>
        <v>Full Time</v>
      </c>
      <c r="AF977">
        <f>IFERROR(IF(AND(VALUE('01_raw_data'!AE980)&gt;=0,VALUE('01_raw_data'!AE980)&lt;=100), VALUE('01_raw_data'!AE980), "Check"), "Check")</f>
        <v>43.4</v>
      </c>
    </row>
    <row r="978" spans="1:32" x14ac:dyDescent="0.2">
      <c r="A978" t="str">
        <f>"E"&amp;TEXT(VALUE(SUBSTITUTE(UPPER(TRIM('01_raw_data'!A981)),"E","")),"0000")</f>
        <v>E0977</v>
      </c>
      <c r="B978" t="str">
        <f>IF('01_raw_data'!B981="", "", PROPER(TRIM('01_raw_data'!B981)))</f>
        <v>Manon Eriksson</v>
      </c>
      <c r="C978" t="str">
        <f>_xlfn.XLOOKUP(PROPER(TRIM('01_raw_data'!C981)),'03_lookups'!$A$4:$A$9,'03_lookups'!$B$4:$B$9,"Needs Review")</f>
        <v>Male</v>
      </c>
      <c r="D978">
        <f>VALUE('01_raw_data'!D981)</f>
        <v>27</v>
      </c>
      <c r="E978" s="17">
        <f>IF(OR('01_raw_data'!E981="", LOWER(TRIM('01_raw_data'!E981))="not available"), "Missing", '01_raw_data'!E981)</f>
        <v>36292</v>
      </c>
      <c r="F978" t="str">
        <f t="shared" si="15"/>
        <v>Valid</v>
      </c>
      <c r="G978" t="str">
        <f>_xlfn.XLOOKUP(UPPER(TRIM('01_raw_data'!F981)),'04_departments'!A981:A1036,'04_departments'!C981:C1036,"Needs Review")</f>
        <v>Needs Review</v>
      </c>
      <c r="H978" t="str">
        <f>_xlfn.XLOOKUP('01_clean_data'!G978, '04_departments'!$C$5:$C$60,'04_departments'!$D$5:$D$60,"Needs Review")</f>
        <v>Needs Review</v>
      </c>
      <c r="I978" t="str">
        <f>PROPER(TRIM('01_raw_data'!H981))</f>
        <v>Senior Data Analyst</v>
      </c>
      <c r="J978" t="str">
        <f>IFERROR(UPPER('01_raw_data'!I981), "")</f>
        <v>L3</v>
      </c>
      <c r="K978" t="str">
        <f>IFERROR(UPPER('01_raw_data'!J981), "")</f>
        <v>M058</v>
      </c>
      <c r="L978" t="str">
        <f>IFERROR(VLOOKUP(K978,'05_manager_mapping'!$A$5:$B$64,2), "Missing")</f>
        <v>Lukas Esposito</v>
      </c>
      <c r="M978" t="str">
        <f>IFERROR(_xlfn.XLOOKUP('01_raw_data'!L981,'06_location_master'!$B$5:$B$60,'06_location_master'!$C$5:$C$60), "Missing Location")</f>
        <v>Dublin</v>
      </c>
      <c r="N978" t="str">
        <f>IFERROR(_xlfn.XLOOKUP(M978,'06_location_master'!$C$5:$C$60,'06_location_master'!$D$5:$D$60), "Missing Country")</f>
        <v>Ireland</v>
      </c>
      <c r="O978" t="str">
        <f>IFERROR(_xlfn.XLOOKUP(M978,'06_location_master'!$C$5:$C$60,'06_location_master'!$E$5:$E$60), "Missing State")</f>
        <v>Leinster</v>
      </c>
      <c r="P978" s="17">
        <f>IFERROR(--'01_raw_data'!O981,"Missing Date")</f>
        <v>42751</v>
      </c>
      <c r="Q978" s="17" t="str">
        <f>IF(TRIM('01_raw_data'!P981)="","", IFERROR('01_raw_data'!P981, "check"))</f>
        <v/>
      </c>
      <c r="R978" t="str">
        <f>IFERROR(IF(OR(UPPER(TRIM('01_raw_data'!Q981))="A",UPPER(TRIM('01_raw_data'!Q981)="ACTVE"),UPPER(TRIM('01_raw_data'!Q981))="ACTIVE"), "Active", IF(OR(UPPER(TRIM('01_raw_data'!Q981)="INACTIVE"),UPPER(TRIM('01_raw_data'!Q981))="INACTVE"),"Inactive",IF(OR(UPPER(TRIM('01_raw_data'!Q981))="EXITED"), "Exited", IF(OR(UPPER(TRIM('01_raw_data'!Q981))="TERMINATED"), "Terminated", IF(OR(UPPER(TRIM('01_raw_data'!Q981))="LEFT"),"Left",IF(OR(UPPER(TRIM('01_raw_data'!Q981))="RESIGNED"),"Resigned")))))),"Check")</f>
        <v>Active</v>
      </c>
      <c r="S978" s="19">
        <f>IFERROR(IF(VALUE('01_raw_data'!R981)&gt;0,VALUE('01_raw_data'!R981),"Check"),"Check")</f>
        <v>71000</v>
      </c>
      <c r="T978" s="19">
        <f>IFERROR(IF(VALUE('01_raw_data'!S981)&gt;0, VALUE('01_raw_data'!S981), "Check"), "Check")</f>
        <v>3600</v>
      </c>
      <c r="U978">
        <f>IFERROR(VLOOKUP(UPPER(TRIM('01_raw_data'!T981)),'07_performance_master'!$A$5:$B$14,2,FALSE),"Check")</f>
        <v>3</v>
      </c>
      <c r="V978">
        <f>IFERROR(IF(VALUE('01_raw_data'!U981)&gt;0,VALUE('01_raw_data'!U981),"Check"),"Check")</f>
        <v>41</v>
      </c>
      <c r="W978">
        <f>IFERROR(IF(VALUE('01_raw_data'!V981)&gt;=0, VALUE('01_raw_data'!V981), "Check"), "Check")</f>
        <v>17</v>
      </c>
      <c r="X978">
        <f>IFERROR(IF(VALUE('01_raw_data'!W981)&gt;=0, VALUE('01_raw_data'!W981),"Check"), "Check")</f>
        <v>6</v>
      </c>
      <c r="Y978">
        <f>IFERROR(IF(AND(VALUE('01_raw_data'!X981)&gt;=0, VALUE('01_raw_data'!X981)&lt;=100), VALUE('01_raw_data'!X981), "Check"), "Check")</f>
        <v>57</v>
      </c>
      <c r="Z978" t="str">
        <f>IFERROR(IF(OR(UPPER(TRIM('01_raw_data'!Y981))="YES", UPPER(TRIM('01_raw_data'!Y981))="PROMOTED"),"Promoted", IF(OR(UPPER(TRIM('01_raw_data'!Y981))="NO",UPPER(TRIM('01_raw_data'!Y981))="NOT PROMOTED"), "Not Promoted", "Check")),"Check")</f>
        <v>Not Promoted</v>
      </c>
      <c r="AA978" t="str">
        <f>IFERROR(PROPER(TRIM('01_raw_data'!Z981)), "")</f>
        <v>Bachelor'S</v>
      </c>
      <c r="AB978" t="str">
        <f>IFERROR(PROPER(TRIM('01_raw_data'!AA981)),"")</f>
        <v>Agency</v>
      </c>
      <c r="AC978" t="str">
        <f>IFERROR(IF(UPPER(TRIM('01_raw_data'!AB981))="HYBRID","Hybrid",IF(OR(UPPER(TRIM('01_raw_data'!AB981))="REMOTE",UPPER(TRIM('01_raw_data'!AB981))="WFH",UPPER(TRIM('01_raw_data'!AB981))="WORK FROM HOME"),"Remote",IF(OR(UPPER(TRIM('01_raw_data'!AB981))="ONSITE",UPPER(TRIM('01_raw_data'!AB981))="ON-SITE",UPPER(TRIM('01_raw_data'!AB981))="OFFICE"),"Office"))),"Check")</f>
        <v>Hybrid</v>
      </c>
      <c r="AD978" t="str">
        <f>IFERROR(VLOOKUP(UPPER(TRIM('01_raw_data'!AC981)),'09_cost_center'!$A$5:$E$19,1,FALSE), "Check")</f>
        <v>EU-CC103</v>
      </c>
      <c r="AE978" t="str">
        <f>IFERROR(IF(OR(UPPER(TRIM('01_raw_data'!AD981))="CONTRACT", UPPER(TRIM('01_raw_data'!AD981))="CONTRACTOR"), "Contract", IF(OR(PROPER(TRIM('01_raw_data'!AD981))="FTE", UPPER(TRIM('01_raw_data'!AD981))="FULL TIME", UPPER(TRIM('01_raw_data'!AD981))="FULL-TIME"), "Full Time", IF(OR(UPPER(TRIM('01_raw_data'!AD981))="INTERN", UPPER(TRIM('01_raw_data'!AD981))="INTERNSHIP"), "Intern", IF(OR(UPPER(TRIM('01_raw_data'!AD981))="PART TIME", UPPER(TRIM('01_raw_data'!AD981))="PART-TIME"), "Part Time")))), "Check")</f>
        <v>Contract</v>
      </c>
      <c r="AF978">
        <f>IFERROR(IF(AND(VALUE('01_raw_data'!AE981)&gt;=0,VALUE('01_raw_data'!AE981)&lt;=100), VALUE('01_raw_data'!AE981), "Check"), "Check")</f>
        <v>64</v>
      </c>
    </row>
    <row r="979" spans="1:32" x14ac:dyDescent="0.2">
      <c r="A979" t="str">
        <f>"E"&amp;TEXT(VALUE(SUBSTITUTE(UPPER(TRIM('01_raw_data'!A982)),"E","")),"0000")</f>
        <v>E0978</v>
      </c>
      <c r="B979" t="str">
        <f>IF('01_raw_data'!B982="", "", PROPER(TRIM('01_raw_data'!B982)))</f>
        <v>Marco O'Sullivan</v>
      </c>
      <c r="C979" t="str">
        <f>_xlfn.XLOOKUP(PROPER(TRIM('01_raw_data'!C982)),'03_lookups'!$A$4:$A$9,'03_lookups'!$B$4:$B$9,"Needs Review")</f>
        <v>Female</v>
      </c>
      <c r="D979">
        <f>VALUE('01_raw_data'!D982)</f>
        <v>22</v>
      </c>
      <c r="E979" s="17">
        <f>IF(OR('01_raw_data'!E982="", LOWER(TRIM('01_raw_data'!E982))="not available"), "Missing", '01_raw_data'!E982)</f>
        <v>38079</v>
      </c>
      <c r="F979" t="str">
        <f t="shared" si="15"/>
        <v>Valid</v>
      </c>
      <c r="G979" t="str">
        <f>_xlfn.XLOOKUP(UPPER(TRIM('01_raw_data'!F982)),'04_departments'!A982:A1037,'04_departments'!C982:C1037,"Needs Review")</f>
        <v>Needs Review</v>
      </c>
      <c r="H979" t="str">
        <f>_xlfn.XLOOKUP('01_clean_data'!G979, '04_departments'!$C$5:$C$60,'04_departments'!$D$5:$D$60,"Needs Review")</f>
        <v>Needs Review</v>
      </c>
      <c r="I979" t="str">
        <f>PROPER(TRIM('01_raw_data'!H982))</f>
        <v>Contracts Analyst</v>
      </c>
      <c r="J979" t="str">
        <f>IFERROR(UPPER('01_raw_data'!I982), "")</f>
        <v xml:space="preserve"> L4 </v>
      </c>
      <c r="K979" t="str">
        <f>IFERROR(UPPER('01_raw_data'!J982), "")</f>
        <v>M011</v>
      </c>
      <c r="L979" t="str">
        <f>IFERROR(VLOOKUP(K979,'05_manager_mapping'!$A$5:$B$64,2), "Missing")</f>
        <v>Julia Marino</v>
      </c>
      <c r="M979" t="str">
        <f>IFERROR(_xlfn.XLOOKUP('01_raw_data'!L982,'06_location_master'!$B$5:$B$60,'06_location_master'!$C$5:$C$60), "Missing Location")</f>
        <v>Lisbon</v>
      </c>
      <c r="N979" t="str">
        <f>IFERROR(_xlfn.XLOOKUP(M979,'06_location_master'!$C$5:$C$60,'06_location_master'!$D$5:$D$60), "Missing Country")</f>
        <v>Portugal</v>
      </c>
      <c r="O979" t="str">
        <f>IFERROR(_xlfn.XLOOKUP(M979,'06_location_master'!$C$5:$C$60,'06_location_master'!$E$5:$E$60), "Missing State")</f>
        <v>Lisbon District</v>
      </c>
      <c r="P979" s="17">
        <f>IFERROR(--'01_raw_data'!O982,"Missing Date")</f>
        <v>45086</v>
      </c>
      <c r="Q979" s="17" t="str">
        <f>IF(TRIM('01_raw_data'!P982)="","", IFERROR('01_raw_data'!P982, "check"))</f>
        <v/>
      </c>
      <c r="R979" t="str">
        <f>IFERROR(IF(OR(UPPER(TRIM('01_raw_data'!Q982))="A",UPPER(TRIM('01_raw_data'!Q982)="ACTVE"),UPPER(TRIM('01_raw_data'!Q982))="ACTIVE"), "Active", IF(OR(UPPER(TRIM('01_raw_data'!Q982)="INACTIVE"),UPPER(TRIM('01_raw_data'!Q982))="INACTVE"),"Inactive",IF(OR(UPPER(TRIM('01_raw_data'!Q982))="EXITED"), "Exited", IF(OR(UPPER(TRIM('01_raw_data'!Q982))="TERMINATED"), "Terminated", IF(OR(UPPER(TRIM('01_raw_data'!Q982))="LEFT"),"Left",IF(OR(UPPER(TRIM('01_raw_data'!Q982))="RESIGNED"),"Resigned")))))),"Check")</f>
        <v>Active</v>
      </c>
      <c r="S979" s="19">
        <f>IFERROR(IF(VALUE('01_raw_data'!R982)&gt;0,VALUE('01_raw_data'!R982),"Check"),"Check")</f>
        <v>88000</v>
      </c>
      <c r="T979" s="19" t="str">
        <f>IFERROR(IF(VALUE('01_raw_data'!S982)&gt;0, VALUE('01_raw_data'!S982), "Check"), "Check")</f>
        <v>Check</v>
      </c>
      <c r="U979">
        <f>IFERROR(VLOOKUP(UPPER(TRIM('01_raw_data'!T982)),'07_performance_master'!$A$5:$B$14,2,FALSE),"Check")</f>
        <v>1</v>
      </c>
      <c r="V979">
        <f>IFERROR(IF(VALUE('01_raw_data'!U982)&gt;0,VALUE('01_raw_data'!U982),"Check"),"Check")</f>
        <v>31</v>
      </c>
      <c r="W979">
        <f>IFERROR(IF(VALUE('01_raw_data'!V982)&gt;=0, VALUE('01_raw_data'!V982), "Check"), "Check")</f>
        <v>15</v>
      </c>
      <c r="X979">
        <f>IFERROR(IF(VALUE('01_raw_data'!W982)&gt;=0, VALUE('01_raw_data'!W982),"Check"), "Check")</f>
        <v>33</v>
      </c>
      <c r="Y979">
        <f>IFERROR(IF(AND(VALUE('01_raw_data'!X982)&gt;=0, VALUE('01_raw_data'!X982)&lt;=100), VALUE('01_raw_data'!X982), "Check"), "Check")</f>
        <v>59</v>
      </c>
      <c r="Z979" t="str">
        <f>IFERROR(IF(OR(UPPER(TRIM('01_raw_data'!Y982))="YES", UPPER(TRIM('01_raw_data'!Y982))="PROMOTED"),"Promoted", IF(OR(UPPER(TRIM('01_raw_data'!Y982))="NO",UPPER(TRIM('01_raw_data'!Y982))="NOT PROMOTED"), "Not Promoted", "Check")),"Check")</f>
        <v>Not Promoted</v>
      </c>
      <c r="AA979" t="str">
        <f>IFERROR(PROPER(TRIM('01_raw_data'!Z982)), "")</f>
        <v>Bachelor'S</v>
      </c>
      <c r="AB979" t="str">
        <f>IFERROR(PROPER(TRIM('01_raw_data'!AA982)),"")</f>
        <v>Agency</v>
      </c>
      <c r="AC979" t="str">
        <f>IFERROR(IF(UPPER(TRIM('01_raw_data'!AB982))="HYBRID","Hybrid",IF(OR(UPPER(TRIM('01_raw_data'!AB982))="REMOTE",UPPER(TRIM('01_raw_data'!AB982))="WFH",UPPER(TRIM('01_raw_data'!AB982))="WORK FROM HOME"),"Remote",IF(OR(UPPER(TRIM('01_raw_data'!AB982))="ONSITE",UPPER(TRIM('01_raw_data'!AB982))="ON-SITE",UPPER(TRIM('01_raw_data'!AB982))="OFFICE"),"Office"))),"Check")</f>
        <v>Remote</v>
      </c>
      <c r="AD979" t="str">
        <f>IFERROR(VLOOKUP(UPPER(TRIM('01_raw_data'!AC982)),'09_cost_center'!$A$5:$E$19,1,FALSE), "Check")</f>
        <v>EU-CC501</v>
      </c>
      <c r="AE979" t="str">
        <f>IFERROR(IF(OR(UPPER(TRIM('01_raw_data'!AD982))="CONTRACT", UPPER(TRIM('01_raw_data'!AD982))="CONTRACTOR"), "Contract", IF(OR(PROPER(TRIM('01_raw_data'!AD982))="FTE", UPPER(TRIM('01_raw_data'!AD982))="FULL TIME", UPPER(TRIM('01_raw_data'!AD982))="FULL-TIME"), "Full Time", IF(OR(UPPER(TRIM('01_raw_data'!AD982))="INTERN", UPPER(TRIM('01_raw_data'!AD982))="INTERNSHIP"), "Intern", IF(OR(UPPER(TRIM('01_raw_data'!AD982))="PART TIME", UPPER(TRIM('01_raw_data'!AD982))="PART-TIME"), "Part Time")))), "Check")</f>
        <v>Full Time</v>
      </c>
      <c r="AF979">
        <f>IFERROR(IF(AND(VALUE('01_raw_data'!AE982)&gt;=0,VALUE('01_raw_data'!AE982)&lt;=100), VALUE('01_raw_data'!AE982), "Check"), "Check")</f>
        <v>37.4</v>
      </c>
    </row>
    <row r="980" spans="1:32" x14ac:dyDescent="0.2">
      <c r="A980" t="str">
        <f>"E"&amp;TEXT(VALUE(SUBSTITUTE(UPPER(TRIM('01_raw_data'!A983)),"E","")),"0000")</f>
        <v>E0979</v>
      </c>
      <c r="B980" t="str">
        <f>IF('01_raw_data'!B983="", "", PROPER(TRIM('01_raw_data'!B983)))</f>
        <v>Mikolaj Doyle</v>
      </c>
      <c r="C980" t="str">
        <f>_xlfn.XLOOKUP(PROPER(TRIM('01_raw_data'!C983)),'03_lookups'!$A$4:$A$9,'03_lookups'!$B$4:$B$9,"Needs Review")</f>
        <v>Male</v>
      </c>
      <c r="D980">
        <f>VALUE('01_raw_data'!D983)</f>
        <v>42</v>
      </c>
      <c r="E980" s="17">
        <f>IF(OR('01_raw_data'!E983="", LOWER(TRIM('01_raw_data'!E983))="not available"), "Missing", '01_raw_data'!E983)</f>
        <v>30777</v>
      </c>
      <c r="F980" t="str">
        <f t="shared" si="15"/>
        <v>Valid</v>
      </c>
      <c r="G980" t="str">
        <f>_xlfn.XLOOKUP(UPPER(TRIM('01_raw_data'!F983)),'04_departments'!A983:A1038,'04_departments'!C983:C1038,"Needs Review")</f>
        <v>Needs Review</v>
      </c>
      <c r="H980" t="str">
        <f>_xlfn.XLOOKUP('01_clean_data'!G980, '04_departments'!$C$5:$C$60,'04_departments'!$D$5:$D$60,"Needs Review")</f>
        <v>Needs Review</v>
      </c>
      <c r="I980" t="str">
        <f>PROPER(TRIM('01_raw_data'!H983))</f>
        <v>Software Engineer</v>
      </c>
      <c r="J980" t="str">
        <f>IFERROR(UPPER('01_raw_data'!I983), "")</f>
        <v>L4</v>
      </c>
      <c r="K980" t="str">
        <f>IFERROR(UPPER('01_raw_data'!J983), "")</f>
        <v>M039</v>
      </c>
      <c r="L980" t="str">
        <f>IFERROR(VLOOKUP(K980,'05_manager_mapping'!$A$5:$B$64,2), "Missing")</f>
        <v>Freya Martinez</v>
      </c>
      <c r="M980" t="str">
        <f>IFERROR(_xlfn.XLOOKUP('01_raw_data'!L983,'06_location_master'!$B$5:$B$60,'06_location_master'!$C$5:$C$60), "Missing Location")</f>
        <v>Missing Location</v>
      </c>
      <c r="N980" t="str">
        <f>IFERROR(_xlfn.XLOOKUP(M980,'06_location_master'!$C$5:$C$60,'06_location_master'!$D$5:$D$60), "Missing Country")</f>
        <v>Missing Country</v>
      </c>
      <c r="O980" t="str">
        <f>IFERROR(_xlfn.XLOOKUP(M980,'06_location_master'!$C$5:$C$60,'06_location_master'!$E$5:$E$60), "Missing State")</f>
        <v>Missing State</v>
      </c>
      <c r="P980" s="17">
        <f>IFERROR(--'01_raw_data'!O983,"Missing Date")</f>
        <v>42201</v>
      </c>
      <c r="Q980" s="17">
        <f>IF(TRIM('01_raw_data'!P983)="","", IFERROR('01_raw_data'!P983, "check"))</f>
        <v>43581</v>
      </c>
      <c r="R980" t="str">
        <f>IFERROR(IF(OR(UPPER(TRIM('01_raw_data'!Q983))="A",UPPER(TRIM('01_raw_data'!Q983)="ACTVE"),UPPER(TRIM('01_raw_data'!Q983))="ACTIVE"), "Active", IF(OR(UPPER(TRIM('01_raw_data'!Q983)="INACTIVE"),UPPER(TRIM('01_raw_data'!Q983))="INACTVE"),"Inactive",IF(OR(UPPER(TRIM('01_raw_data'!Q983))="EXITED"), "Exited", IF(OR(UPPER(TRIM('01_raw_data'!Q983))="TERMINATED"), "Terminated", IF(OR(UPPER(TRIM('01_raw_data'!Q983))="LEFT"),"Left",IF(OR(UPPER(TRIM('01_raw_data'!Q983))="RESIGNED"),"Resigned")))))),"Check")</f>
        <v>Exited</v>
      </c>
      <c r="S980" s="19">
        <f>IFERROR(IF(VALUE('01_raw_data'!R983)&gt;0,VALUE('01_raw_data'!R983),"Check"),"Check")</f>
        <v>63000</v>
      </c>
      <c r="T980" s="19">
        <f>IFERROR(IF(VALUE('01_raw_data'!S983)&gt;0, VALUE('01_raw_data'!S983), "Check"), "Check")</f>
        <v>3200</v>
      </c>
      <c r="U980">
        <f>IFERROR(VLOOKUP(UPPER(TRIM('01_raw_data'!T983)),'07_performance_master'!$A$5:$B$14,2,FALSE),"Check")</f>
        <v>3</v>
      </c>
      <c r="V980">
        <f>IFERROR(IF(VALUE('01_raw_data'!U983)&gt;0,VALUE('01_raw_data'!U983),"Check"),"Check")</f>
        <v>27</v>
      </c>
      <c r="W980">
        <f>IFERROR(IF(VALUE('01_raw_data'!V983)&gt;=0, VALUE('01_raw_data'!V983), "Check"), "Check")</f>
        <v>17</v>
      </c>
      <c r="X980">
        <f>IFERROR(IF(VALUE('01_raw_data'!W983)&gt;=0, VALUE('01_raw_data'!W983),"Check"), "Check")</f>
        <v>18</v>
      </c>
      <c r="Y980">
        <f>IFERROR(IF(AND(VALUE('01_raw_data'!X983)&gt;=0, VALUE('01_raw_data'!X983)&lt;=100), VALUE('01_raw_data'!X983), "Check"), "Check")</f>
        <v>45</v>
      </c>
      <c r="Z980" t="str">
        <f>IFERROR(IF(OR(UPPER(TRIM('01_raw_data'!Y983))="YES", UPPER(TRIM('01_raw_data'!Y983))="PROMOTED"),"Promoted", IF(OR(UPPER(TRIM('01_raw_data'!Y983))="NO",UPPER(TRIM('01_raw_data'!Y983))="NOT PROMOTED"), "Not Promoted", "Check")),"Check")</f>
        <v>Not Promoted</v>
      </c>
      <c r="AA980" t="str">
        <f>IFERROR(PROPER(TRIM('01_raw_data'!Z983)), "")</f>
        <v>Bachelor'S</v>
      </c>
      <c r="AB980" t="str">
        <f>IFERROR(PROPER(TRIM('01_raw_data'!AA983)),"")</f>
        <v>Indeed</v>
      </c>
      <c r="AC980" t="str">
        <f>IFERROR(IF(UPPER(TRIM('01_raw_data'!AB983))="HYBRID","Hybrid",IF(OR(UPPER(TRIM('01_raw_data'!AB983))="REMOTE",UPPER(TRIM('01_raw_data'!AB983))="WFH",UPPER(TRIM('01_raw_data'!AB983))="WORK FROM HOME"),"Remote",IF(OR(UPPER(TRIM('01_raw_data'!AB983))="ONSITE",UPPER(TRIM('01_raw_data'!AB983))="ON-SITE",UPPER(TRIM('01_raw_data'!AB983))="OFFICE"),"Office"))),"Check")</f>
        <v>Office</v>
      </c>
      <c r="AD980" t="str">
        <f>IFERROR(VLOOKUP(UPPER(TRIM('01_raw_data'!AC983)),'09_cost_center'!$A$5:$E$19,1,FALSE), "Check")</f>
        <v>EU-CC101</v>
      </c>
      <c r="AE980" t="str">
        <f>IFERROR(IF(OR(UPPER(TRIM('01_raw_data'!AD983))="CONTRACT", UPPER(TRIM('01_raw_data'!AD983))="CONTRACTOR"), "Contract", IF(OR(PROPER(TRIM('01_raw_data'!AD983))="FTE", UPPER(TRIM('01_raw_data'!AD983))="FULL TIME", UPPER(TRIM('01_raw_data'!AD983))="FULL-TIME"), "Full Time", IF(OR(UPPER(TRIM('01_raw_data'!AD983))="INTERN", UPPER(TRIM('01_raw_data'!AD983))="INTERNSHIP"), "Intern", IF(OR(UPPER(TRIM('01_raw_data'!AD983))="PART TIME", UPPER(TRIM('01_raw_data'!AD983))="PART-TIME"), "Part Time")))), "Check")</f>
        <v>Contract</v>
      </c>
      <c r="AF980">
        <f>IFERROR(IF(AND(VALUE('01_raw_data'!AE983)&gt;=0,VALUE('01_raw_data'!AE983)&lt;=100), VALUE('01_raw_data'!AE983), "Check"), "Check")</f>
        <v>50.5</v>
      </c>
    </row>
    <row r="981" spans="1:32" x14ac:dyDescent="0.2">
      <c r="A981" t="str">
        <f>"E"&amp;TEXT(VALUE(SUBSTITUTE(UPPER(TRIM('01_raw_data'!A984)),"E","")),"0000")</f>
        <v>E0980</v>
      </c>
      <c r="B981" t="str">
        <f>IF('01_raw_data'!B984="", "", PROPER(TRIM('01_raw_data'!B984)))</f>
        <v>Julia Williams</v>
      </c>
      <c r="C981" t="str">
        <f>_xlfn.XLOOKUP(PROPER(TRIM('01_raw_data'!C984)),'03_lookups'!$A$4:$A$9,'03_lookups'!$B$4:$B$9,"Needs Review")</f>
        <v>Male</v>
      </c>
      <c r="D981">
        <f>VALUE('01_raw_data'!D984)</f>
        <v>42</v>
      </c>
      <c r="E981" s="17">
        <f>IF(OR('01_raw_data'!E984="", LOWER(TRIM('01_raw_data'!E984))="not available"), "Missing", '01_raw_data'!E984)</f>
        <v>30729</v>
      </c>
      <c r="F981" t="str">
        <f t="shared" si="15"/>
        <v>Valid</v>
      </c>
      <c r="G981" t="str">
        <f>_xlfn.XLOOKUP(UPPER(TRIM('01_raw_data'!F984)),'04_departments'!A984:A1039,'04_departments'!C984:C1039,"Needs Review")</f>
        <v>Needs Review</v>
      </c>
      <c r="H981" t="str">
        <f>_xlfn.XLOOKUP('01_clean_data'!G981, '04_departments'!$C$5:$C$60,'04_departments'!$D$5:$D$60,"Needs Review")</f>
        <v>Needs Review</v>
      </c>
      <c r="I981" t="str">
        <f>PROPER(TRIM('01_raw_data'!H984))</f>
        <v>Contracts Analyst</v>
      </c>
      <c r="J981" t="str">
        <f>IFERROR(UPPER('01_raw_data'!I984), "")</f>
        <v>L3</v>
      </c>
      <c r="K981" t="str">
        <f>IFERROR(UPPER('01_raw_data'!J984), "")</f>
        <v>M034</v>
      </c>
      <c r="L981" t="str">
        <f>IFERROR(VLOOKUP(K981,'05_manager_mapping'!$A$5:$B$64,2), "Missing")</f>
        <v>Sara Martins</v>
      </c>
      <c r="M981" t="str">
        <f>IFERROR(_xlfn.XLOOKUP('01_raw_data'!L984,'06_location_master'!$B$5:$B$60,'06_location_master'!$C$5:$C$60), "Missing Location")</f>
        <v>Missing Location</v>
      </c>
      <c r="N981" t="str">
        <f>IFERROR(_xlfn.XLOOKUP(M981,'06_location_master'!$C$5:$C$60,'06_location_master'!$D$5:$D$60), "Missing Country")</f>
        <v>Missing Country</v>
      </c>
      <c r="O981" t="str">
        <f>IFERROR(_xlfn.XLOOKUP(M981,'06_location_master'!$C$5:$C$60,'06_location_master'!$E$5:$E$60), "Missing State")</f>
        <v>Missing State</v>
      </c>
      <c r="P981" s="17">
        <f>IFERROR(--'01_raw_data'!O984,"Missing Date")</f>
        <v>43911</v>
      </c>
      <c r="Q981" s="17" t="str">
        <f>IF(TRIM('01_raw_data'!P984)="","", IFERROR('01_raw_data'!P984, "check"))</f>
        <v>25/12/2020</v>
      </c>
      <c r="R981" t="str">
        <f>IFERROR(IF(OR(UPPER(TRIM('01_raw_data'!Q984))="A",UPPER(TRIM('01_raw_data'!Q984)="ACTVE"),UPPER(TRIM('01_raw_data'!Q984))="ACTIVE"), "Active", IF(OR(UPPER(TRIM('01_raw_data'!Q984)="INACTIVE"),UPPER(TRIM('01_raw_data'!Q984))="INACTVE"),"Inactive",IF(OR(UPPER(TRIM('01_raw_data'!Q984))="EXITED"), "Exited", IF(OR(UPPER(TRIM('01_raw_data'!Q984))="TERMINATED"), "Terminated", IF(OR(UPPER(TRIM('01_raw_data'!Q984))="LEFT"),"Left",IF(OR(UPPER(TRIM('01_raw_data'!Q984))="RESIGNED"),"Resigned")))))),"Check")</f>
        <v>Exited</v>
      </c>
      <c r="S981" s="19">
        <f>IFERROR(IF(VALUE('01_raw_data'!R984)&gt;0,VALUE('01_raw_data'!R984),"Check"),"Check")</f>
        <v>91000</v>
      </c>
      <c r="T981" s="19">
        <f>IFERROR(IF(VALUE('01_raw_data'!S984)&gt;0, VALUE('01_raw_data'!S984), "Check"), "Check")</f>
        <v>1800</v>
      </c>
      <c r="U981">
        <f>IFERROR(VLOOKUP(UPPER(TRIM('01_raw_data'!T984)),'07_performance_master'!$A$5:$B$14,2,FALSE),"Check")</f>
        <v>2</v>
      </c>
      <c r="V981">
        <f>IFERROR(IF(VALUE('01_raw_data'!U984)&gt;0,VALUE('01_raw_data'!U984),"Check"),"Check")</f>
        <v>27</v>
      </c>
      <c r="W981">
        <f>IFERROR(IF(VALUE('01_raw_data'!V984)&gt;=0, VALUE('01_raw_data'!V984), "Check"), "Check")</f>
        <v>23</v>
      </c>
      <c r="X981">
        <f>IFERROR(IF(VALUE('01_raw_data'!W984)&gt;=0, VALUE('01_raw_data'!W984),"Check"), "Check")</f>
        <v>16</v>
      </c>
      <c r="Y981">
        <f>IFERROR(IF(AND(VALUE('01_raw_data'!X984)&gt;=0, VALUE('01_raw_data'!X984)&lt;=100), VALUE('01_raw_data'!X984), "Check"), "Check")</f>
        <v>65</v>
      </c>
      <c r="Z981" t="str">
        <f>IFERROR(IF(OR(UPPER(TRIM('01_raw_data'!Y984))="YES", UPPER(TRIM('01_raw_data'!Y984))="PROMOTED"),"Promoted", IF(OR(UPPER(TRIM('01_raw_data'!Y984))="NO",UPPER(TRIM('01_raw_data'!Y984))="NOT PROMOTED"), "Not Promoted", "Check")),"Check")</f>
        <v>Not Promoted</v>
      </c>
      <c r="AA981" t="str">
        <f>IFERROR(PROPER(TRIM('01_raw_data'!Z984)), "")</f>
        <v>Bachelor'S</v>
      </c>
      <c r="AB981" t="str">
        <f>IFERROR(PROPER(TRIM('01_raw_data'!AA984)),"")</f>
        <v>Company Careers Page</v>
      </c>
      <c r="AC981" t="str">
        <f>IFERROR(IF(UPPER(TRIM('01_raw_data'!AB984))="HYBRID","Hybrid",IF(OR(UPPER(TRIM('01_raw_data'!AB984))="REMOTE",UPPER(TRIM('01_raw_data'!AB984))="WFH",UPPER(TRIM('01_raw_data'!AB984))="WORK FROM HOME"),"Remote",IF(OR(UPPER(TRIM('01_raw_data'!AB984))="ONSITE",UPPER(TRIM('01_raw_data'!AB984))="ON-SITE",UPPER(TRIM('01_raw_data'!AB984))="OFFICE"),"Office"))),"Check")</f>
        <v>Remote</v>
      </c>
      <c r="AD981" t="str">
        <f>IFERROR(VLOOKUP(UPPER(TRIM('01_raw_data'!AC984)),'09_cost_center'!$A$5:$E$19,1,FALSE), "Check")</f>
        <v>EU-CC501</v>
      </c>
      <c r="AE981" t="str">
        <f>IFERROR(IF(OR(UPPER(TRIM('01_raw_data'!AD984))="CONTRACT", UPPER(TRIM('01_raw_data'!AD984))="CONTRACTOR"), "Contract", IF(OR(PROPER(TRIM('01_raw_data'!AD984))="FTE", UPPER(TRIM('01_raw_data'!AD984))="FULL TIME", UPPER(TRIM('01_raw_data'!AD984))="FULL-TIME"), "Full Time", IF(OR(UPPER(TRIM('01_raw_data'!AD984))="INTERN", UPPER(TRIM('01_raw_data'!AD984))="INTERNSHIP"), "Intern", IF(OR(UPPER(TRIM('01_raw_data'!AD984))="PART TIME", UPPER(TRIM('01_raw_data'!AD984))="PART-TIME"), "Part Time")))), "Check")</f>
        <v>Full Time</v>
      </c>
      <c r="AF981">
        <f>IFERROR(IF(AND(VALUE('01_raw_data'!AE984)&gt;=0,VALUE('01_raw_data'!AE984)&lt;=100), VALUE('01_raw_data'!AE984), "Check"), "Check")</f>
        <v>49.5</v>
      </c>
    </row>
    <row r="982" spans="1:32" x14ac:dyDescent="0.2">
      <c r="A982" t="str">
        <f>"E"&amp;TEXT(VALUE(SUBSTITUTE(UPPER(TRIM('01_raw_data'!A985)),"E","")),"0000")</f>
        <v>E0981</v>
      </c>
      <c r="B982" t="str">
        <f>IF('01_raw_data'!B985="", "", PROPER(TRIM('01_raw_data'!B985)))</f>
        <v>Ines Martin</v>
      </c>
      <c r="C982" t="str">
        <f>_xlfn.XLOOKUP(PROPER(TRIM('01_raw_data'!C985)),'03_lookups'!$A$4:$A$9,'03_lookups'!$B$4:$B$9,"Needs Review")</f>
        <v>Male</v>
      </c>
      <c r="D982">
        <f>VALUE('01_raw_data'!D985)</f>
        <v>60</v>
      </c>
      <c r="E982" s="17">
        <f>IF(OR('01_raw_data'!E985="", LOWER(TRIM('01_raw_data'!E985))="not available"), "Missing", '01_raw_data'!E985)</f>
        <v>24142</v>
      </c>
      <c r="F982" t="str">
        <f t="shared" si="15"/>
        <v>Valid</v>
      </c>
      <c r="G982" t="str">
        <f>_xlfn.XLOOKUP(UPPER(TRIM('01_raw_data'!F985)),'04_departments'!A985:A1040,'04_departments'!C985:C1040,"Needs Review")</f>
        <v>Needs Review</v>
      </c>
      <c r="H982" t="str">
        <f>_xlfn.XLOOKUP('01_clean_data'!G982, '04_departments'!$C$5:$C$60,'04_departments'!$D$5:$D$60,"Needs Review")</f>
        <v>Needs Review</v>
      </c>
      <c r="I982" t="str">
        <f>PROPER(TRIM('01_raw_data'!H985))</f>
        <v>Enterprise Account Manager</v>
      </c>
      <c r="J982" t="str">
        <f>IFERROR(UPPER('01_raw_data'!I985), "")</f>
        <v>L5</v>
      </c>
      <c r="K982" t="str">
        <f>IFERROR(UPPER('01_raw_data'!J985), "")</f>
        <v>M023</v>
      </c>
      <c r="L982" t="str">
        <f>IFERROR(VLOOKUP(K982,'05_manager_mapping'!$A$5:$B$64,2), "Missing")</f>
        <v>Alice Greco</v>
      </c>
      <c r="M982" t="str">
        <f>IFERROR(_xlfn.XLOOKUP('01_raw_data'!L985,'06_location_master'!$B$5:$B$60,'06_location_master'!$C$5:$C$60), "Missing Location")</f>
        <v>Edinburgh</v>
      </c>
      <c r="N982" t="str">
        <f>IFERROR(_xlfn.XLOOKUP(M982,'06_location_master'!$C$5:$C$60,'06_location_master'!$D$5:$D$60), "Missing Country")</f>
        <v>United Kingdom</v>
      </c>
      <c r="O982" t="str">
        <f>IFERROR(_xlfn.XLOOKUP(M982,'06_location_master'!$C$5:$C$60,'06_location_master'!$E$5:$E$60), "Missing State")</f>
        <v>Scotland</v>
      </c>
      <c r="P982" s="17">
        <f>IFERROR(--'01_raw_data'!O985,"Missing Date")</f>
        <v>44087</v>
      </c>
      <c r="Q982" s="17" t="str">
        <f>IF(TRIM('01_raw_data'!P985)="","", IFERROR('01_raw_data'!P985, "check"))</f>
        <v/>
      </c>
      <c r="R982" t="str">
        <f>IFERROR(IF(OR(UPPER(TRIM('01_raw_data'!Q985))="A",UPPER(TRIM('01_raw_data'!Q985)="ACTVE"),UPPER(TRIM('01_raw_data'!Q985))="ACTIVE"), "Active", IF(OR(UPPER(TRIM('01_raw_data'!Q985)="INACTIVE"),UPPER(TRIM('01_raw_data'!Q985))="INACTVE"),"Inactive",IF(OR(UPPER(TRIM('01_raw_data'!Q985))="EXITED"), "Exited", IF(OR(UPPER(TRIM('01_raw_data'!Q985))="TERMINATED"), "Terminated", IF(OR(UPPER(TRIM('01_raw_data'!Q985))="LEFT"),"Left",IF(OR(UPPER(TRIM('01_raw_data'!Q985))="RESIGNED"),"Resigned")))))),"Check")</f>
        <v>Active</v>
      </c>
      <c r="S982" s="19">
        <f>IFERROR(IF(VALUE('01_raw_data'!R985)&gt;0,VALUE('01_raw_data'!R985),"Check"),"Check")</f>
        <v>146000</v>
      </c>
      <c r="T982" s="19">
        <f>IFERROR(IF(VALUE('01_raw_data'!S985)&gt;0, VALUE('01_raw_data'!S985), "Check"), "Check")</f>
        <v>8800</v>
      </c>
      <c r="U982">
        <f>IFERROR(VLOOKUP(UPPER(TRIM('01_raw_data'!T985)),'07_performance_master'!$A$5:$B$14,2,FALSE),"Check")</f>
        <v>3</v>
      </c>
      <c r="V982">
        <f>IFERROR(IF(VALUE('01_raw_data'!U985)&gt;0,VALUE('01_raw_data'!U985),"Check"),"Check")</f>
        <v>22</v>
      </c>
      <c r="W982">
        <f>IFERROR(IF(VALUE('01_raw_data'!V985)&gt;=0, VALUE('01_raw_data'!V985), "Check"), "Check")</f>
        <v>15</v>
      </c>
      <c r="X982">
        <f>IFERROR(IF(VALUE('01_raw_data'!W985)&gt;=0, VALUE('01_raw_data'!W985),"Check"), "Check")</f>
        <v>11</v>
      </c>
      <c r="Y982">
        <f>IFERROR(IF(AND(VALUE('01_raw_data'!X985)&gt;=0, VALUE('01_raw_data'!X985)&lt;=100), VALUE('01_raw_data'!X985), "Check"), "Check")</f>
        <v>78</v>
      </c>
      <c r="Z982" t="str">
        <f>IFERROR(IF(OR(UPPER(TRIM('01_raw_data'!Y985))="YES", UPPER(TRIM('01_raw_data'!Y985))="PROMOTED"),"Promoted", IF(OR(UPPER(TRIM('01_raw_data'!Y985))="NO",UPPER(TRIM('01_raw_data'!Y985))="NOT PROMOTED"), "Not Promoted", "Check")),"Check")</f>
        <v>Not Promoted</v>
      </c>
      <c r="AA982" t="str">
        <f>IFERROR(PROPER(TRIM('01_raw_data'!Z985)), "")</f>
        <v>Bachelor'S</v>
      </c>
      <c r="AB982" t="str">
        <f>IFERROR(PROPER(TRIM('01_raw_data'!AA985)),"")</f>
        <v>Internal Transfer</v>
      </c>
      <c r="AC982" t="str">
        <f>IFERROR(IF(UPPER(TRIM('01_raw_data'!AB985))="HYBRID","Hybrid",IF(OR(UPPER(TRIM('01_raw_data'!AB985))="REMOTE",UPPER(TRIM('01_raw_data'!AB985))="WFH",UPPER(TRIM('01_raw_data'!AB985))="WORK FROM HOME"),"Remote",IF(OR(UPPER(TRIM('01_raw_data'!AB985))="ONSITE",UPPER(TRIM('01_raw_data'!AB985))="ON-SITE",UPPER(TRIM('01_raw_data'!AB985))="OFFICE"),"Office"))),"Check")</f>
        <v>Office</v>
      </c>
      <c r="AD982" t="str">
        <f>IFERROR(VLOOKUP(UPPER(TRIM('01_raw_data'!AC985)),'09_cost_center'!$A$5:$E$19,1,FALSE), "Check")</f>
        <v>EU-CC201</v>
      </c>
      <c r="AE982" t="str">
        <f>IFERROR(IF(OR(UPPER(TRIM('01_raw_data'!AD985))="CONTRACT", UPPER(TRIM('01_raw_data'!AD985))="CONTRACTOR"), "Contract", IF(OR(PROPER(TRIM('01_raw_data'!AD985))="FTE", UPPER(TRIM('01_raw_data'!AD985))="FULL TIME", UPPER(TRIM('01_raw_data'!AD985))="FULL-TIME"), "Full Time", IF(OR(UPPER(TRIM('01_raw_data'!AD985))="INTERN", UPPER(TRIM('01_raw_data'!AD985))="INTERNSHIP"), "Intern", IF(OR(UPPER(TRIM('01_raw_data'!AD985))="PART TIME", UPPER(TRIM('01_raw_data'!AD985))="PART-TIME"), "Part Time")))), "Check")</f>
        <v>Full Time</v>
      </c>
      <c r="AF982">
        <f>IFERROR(IF(AND(VALUE('01_raw_data'!AE985)&gt;=0,VALUE('01_raw_data'!AE985)&lt;=100), VALUE('01_raw_data'!AE985), "Check"), "Check")</f>
        <v>64.3</v>
      </c>
    </row>
    <row r="983" spans="1:32" x14ac:dyDescent="0.2">
      <c r="A983" t="str">
        <f>"E"&amp;TEXT(VALUE(SUBSTITUTE(UPPER(TRIM('01_raw_data'!A986)),"E","")),"0000")</f>
        <v>E0982</v>
      </c>
      <c r="B983" t="str">
        <f>IF('01_raw_data'!B986="", "", PROPER(TRIM('01_raw_data'!B986)))</f>
        <v>Arvid Kaminski</v>
      </c>
      <c r="C983" t="str">
        <f>_xlfn.XLOOKUP(PROPER(TRIM('01_raw_data'!C986)),'03_lookups'!$A$4:$A$9,'03_lookups'!$B$4:$B$9,"Needs Review")</f>
        <v>Male</v>
      </c>
      <c r="D983">
        <f>VALUE('01_raw_data'!D986)</f>
        <v>51</v>
      </c>
      <c r="E983" s="17">
        <f>IF(OR('01_raw_data'!E986="", LOWER(TRIM('01_raw_data'!E986))="not available"), "Missing", '01_raw_data'!E986)</f>
        <v>27234</v>
      </c>
      <c r="F983" t="str">
        <f t="shared" si="15"/>
        <v>Valid</v>
      </c>
      <c r="G983" t="str">
        <f>_xlfn.XLOOKUP(UPPER(TRIM('01_raw_data'!F986)),'04_departments'!A986:A1041,'04_departments'!C986:C1041,"Needs Review")</f>
        <v>Needs Review</v>
      </c>
      <c r="H983" t="str">
        <f>_xlfn.XLOOKUP('01_clean_data'!G983, '04_departments'!$C$5:$C$60,'04_departments'!$D$5:$D$60,"Needs Review")</f>
        <v>Needs Review</v>
      </c>
      <c r="I983" t="str">
        <f>PROPER(TRIM('01_raw_data'!H986))</f>
        <v>Talent Acquisition Specialist</v>
      </c>
      <c r="J983" t="str">
        <f>IFERROR(UPPER('01_raw_data'!I986), "")</f>
        <v>L3</v>
      </c>
      <c r="K983" t="str">
        <f>IFERROR(UPPER('01_raw_data'!J986), "")</f>
        <v>M052</v>
      </c>
      <c r="L983" t="str">
        <f>IFERROR(VLOOKUP(K983,'05_manager_mapping'!$A$5:$B$64,2), "Missing")</f>
        <v>Hugo Schulz</v>
      </c>
      <c r="M983" t="str">
        <f>IFERROR(_xlfn.XLOOKUP('01_raw_data'!L986,'06_location_master'!$B$5:$B$60,'06_location_master'!$C$5:$C$60), "Missing Location")</f>
        <v>Valencia</v>
      </c>
      <c r="N983" t="str">
        <f>IFERROR(_xlfn.XLOOKUP(M983,'06_location_master'!$C$5:$C$60,'06_location_master'!$D$5:$D$60), "Missing Country")</f>
        <v>Spain</v>
      </c>
      <c r="O983" t="str">
        <f>IFERROR(_xlfn.XLOOKUP(M983,'06_location_master'!$C$5:$C$60,'06_location_master'!$E$5:$E$60), "Missing State")</f>
        <v>Valencian Community</v>
      </c>
      <c r="P983" s="17">
        <f>IFERROR(--'01_raw_data'!O986,"Missing Date")</f>
        <v>44877</v>
      </c>
      <c r="Q983" s="17" t="str">
        <f>IF(TRIM('01_raw_data'!P986)="","", IFERROR('01_raw_data'!P986, "check"))</f>
        <v/>
      </c>
      <c r="R983" t="str">
        <f>IFERROR(IF(OR(UPPER(TRIM('01_raw_data'!Q986))="A",UPPER(TRIM('01_raw_data'!Q986)="ACTVE"),UPPER(TRIM('01_raw_data'!Q986))="ACTIVE"), "Active", IF(OR(UPPER(TRIM('01_raw_data'!Q986)="INACTIVE"),UPPER(TRIM('01_raw_data'!Q986))="INACTVE"),"Inactive",IF(OR(UPPER(TRIM('01_raw_data'!Q986))="EXITED"), "Exited", IF(OR(UPPER(TRIM('01_raw_data'!Q986))="TERMINATED"), "Terminated", IF(OR(UPPER(TRIM('01_raw_data'!Q986))="LEFT"),"Left",IF(OR(UPPER(TRIM('01_raw_data'!Q986))="RESIGNED"),"Resigned")))))),"Check")</f>
        <v>Active</v>
      </c>
      <c r="S983" s="19">
        <f>IFERROR(IF(VALUE('01_raw_data'!R986)&gt;0,VALUE('01_raw_data'!R986),"Check"),"Check")</f>
        <v>63000</v>
      </c>
      <c r="T983" s="19">
        <f>IFERROR(IF(VALUE('01_raw_data'!S986)&gt;0, VALUE('01_raw_data'!S986), "Check"), "Check")</f>
        <v>3200</v>
      </c>
      <c r="U983">
        <f>IFERROR(VLOOKUP(UPPER(TRIM('01_raw_data'!T986)),'07_performance_master'!$A$5:$B$14,2,FALSE),"Check")</f>
        <v>3</v>
      </c>
      <c r="V983">
        <f>IFERROR(IF(VALUE('01_raw_data'!U986)&gt;0,VALUE('01_raw_data'!U986),"Check"),"Check")</f>
        <v>6</v>
      </c>
      <c r="W983">
        <f>IFERROR(IF(VALUE('01_raw_data'!V986)&gt;=0, VALUE('01_raw_data'!V986), "Check"), "Check")</f>
        <v>21</v>
      </c>
      <c r="X983">
        <f>IFERROR(IF(VALUE('01_raw_data'!W986)&gt;=0, VALUE('01_raw_data'!W986),"Check"), "Check")</f>
        <v>9</v>
      </c>
      <c r="Y983">
        <f>IFERROR(IF(AND(VALUE('01_raw_data'!X986)&gt;=0, VALUE('01_raw_data'!X986)&lt;=100), VALUE('01_raw_data'!X986), "Check"), "Check")</f>
        <v>71</v>
      </c>
      <c r="Z983" t="str">
        <f>IFERROR(IF(OR(UPPER(TRIM('01_raw_data'!Y986))="YES", UPPER(TRIM('01_raw_data'!Y986))="PROMOTED"),"Promoted", IF(OR(UPPER(TRIM('01_raw_data'!Y986))="NO",UPPER(TRIM('01_raw_data'!Y986))="NOT PROMOTED"), "Not Promoted", "Check")),"Check")</f>
        <v>Not Promoted</v>
      </c>
      <c r="AA983" t="str">
        <f>IFERROR(PROPER(TRIM('01_raw_data'!Z986)), "")</f>
        <v>Bachelor'S</v>
      </c>
      <c r="AB983" t="str">
        <f>IFERROR(PROPER(TRIM('01_raw_data'!AA986)),"")</f>
        <v>Company Careers Page</v>
      </c>
      <c r="AC983" t="str">
        <f>IFERROR(IF(UPPER(TRIM('01_raw_data'!AB986))="HYBRID","Hybrid",IF(OR(UPPER(TRIM('01_raw_data'!AB986))="REMOTE",UPPER(TRIM('01_raw_data'!AB986))="WFH",UPPER(TRIM('01_raw_data'!AB986))="WORK FROM HOME"),"Remote",IF(OR(UPPER(TRIM('01_raw_data'!AB986))="ONSITE",UPPER(TRIM('01_raw_data'!AB986))="ON-SITE",UPPER(TRIM('01_raw_data'!AB986))="OFFICE"),"Office"))),"Check")</f>
        <v>Hybrid</v>
      </c>
      <c r="AD983" t="str">
        <f>IFERROR(VLOOKUP(UPPER(TRIM('01_raw_data'!AC986)),'09_cost_center'!$A$5:$E$19,1,FALSE), "Check")</f>
        <v>EU-CC302</v>
      </c>
      <c r="AE983" t="str">
        <f>IFERROR(IF(OR(UPPER(TRIM('01_raw_data'!AD986))="CONTRACT", UPPER(TRIM('01_raw_data'!AD986))="CONTRACTOR"), "Contract", IF(OR(PROPER(TRIM('01_raw_data'!AD986))="FTE", UPPER(TRIM('01_raw_data'!AD986))="FULL TIME", UPPER(TRIM('01_raw_data'!AD986))="FULL-TIME"), "Full Time", IF(OR(UPPER(TRIM('01_raw_data'!AD986))="INTERN", UPPER(TRIM('01_raw_data'!AD986))="INTERNSHIP"), "Intern", IF(OR(UPPER(TRIM('01_raw_data'!AD986))="PART TIME", UPPER(TRIM('01_raw_data'!AD986))="PART-TIME"), "Part Time")))), "Check")</f>
        <v>Full Time</v>
      </c>
      <c r="AF983">
        <f>IFERROR(IF(AND(VALUE('01_raw_data'!AE986)&gt;=0,VALUE('01_raw_data'!AE986)&lt;=100), VALUE('01_raw_data'!AE986), "Check"), "Check")</f>
        <v>58.8</v>
      </c>
    </row>
    <row r="984" spans="1:32" x14ac:dyDescent="0.2">
      <c r="A984" t="str">
        <f>"E"&amp;TEXT(VALUE(SUBSTITUTE(UPPER(TRIM('01_raw_data'!A987)),"E","")),"0000")</f>
        <v>E0983</v>
      </c>
      <c r="B984" t="str">
        <f>IF('01_raw_data'!B987="", "", PROPER(TRIM('01_raw_data'!B987)))</f>
        <v>Grace Visser</v>
      </c>
      <c r="C984" t="str">
        <f>_xlfn.XLOOKUP(PROPER(TRIM('01_raw_data'!C987)),'03_lookups'!$A$4:$A$9,'03_lookups'!$B$4:$B$9,"Needs Review")</f>
        <v>Male</v>
      </c>
      <c r="D984">
        <f>VALUE('01_raw_data'!D987)</f>
        <v>46</v>
      </c>
      <c r="E984" s="17" t="str">
        <f>IF(OR('01_raw_data'!E987="", LOWER(TRIM('01_raw_data'!E987))="not available"), "Missing", '01_raw_data'!E987)</f>
        <v>03-26-1980</v>
      </c>
      <c r="F984" t="str">
        <f t="shared" si="15"/>
        <v>Needs Review</v>
      </c>
      <c r="G984" t="str">
        <f>_xlfn.XLOOKUP(UPPER(TRIM('01_raw_data'!F987)),'04_departments'!A987:A1042,'04_departments'!C987:C1042,"Needs Review")</f>
        <v>Needs Review</v>
      </c>
      <c r="H984" t="str">
        <f>_xlfn.XLOOKUP('01_clean_data'!G984, '04_departments'!$C$5:$C$60,'04_departments'!$D$5:$D$60,"Needs Review")</f>
        <v>Needs Review</v>
      </c>
      <c r="I984" t="str">
        <f>PROPER(TRIM('01_raw_data'!H987))</f>
        <v>Regional Sales Manager</v>
      </c>
      <c r="J984" t="str">
        <f>IFERROR(UPPER('01_raw_data'!I987), "")</f>
        <v>L2</v>
      </c>
      <c r="K984" t="str">
        <f>IFERROR(UPPER('01_raw_data'!J987), "")</f>
        <v>M004</v>
      </c>
      <c r="L984" t="str">
        <f>IFERROR(VLOOKUP(K984,'05_manager_mapping'!$A$5:$B$64,2), "Missing")</f>
        <v>Giovanni Leroy</v>
      </c>
      <c r="M984" t="str">
        <f>IFERROR(_xlfn.XLOOKUP('01_raw_data'!L987,'06_location_master'!$B$5:$B$60,'06_location_master'!$C$5:$C$60), "Missing Location")</f>
        <v>Madrid</v>
      </c>
      <c r="N984" t="str">
        <f>IFERROR(_xlfn.XLOOKUP(M984,'06_location_master'!$C$5:$C$60,'06_location_master'!$D$5:$D$60), "Missing Country")</f>
        <v>Spain</v>
      </c>
      <c r="O984" t="str">
        <f>IFERROR(_xlfn.XLOOKUP(M984,'06_location_master'!$C$5:$C$60,'06_location_master'!$E$5:$E$60), "Missing State")</f>
        <v>Community of Madrid</v>
      </c>
      <c r="P984" s="17">
        <f>IFERROR(--'01_raw_data'!O987,"Missing Date")</f>
        <v>44320</v>
      </c>
      <c r="Q984" s="17" t="str">
        <f>IF(TRIM('01_raw_data'!P987)="","", IFERROR('01_raw_data'!P987, "check"))</f>
        <v/>
      </c>
      <c r="R984" t="str">
        <f>IFERROR(IF(OR(UPPER(TRIM('01_raw_data'!Q987))="A",UPPER(TRIM('01_raw_data'!Q987)="ACTVE"),UPPER(TRIM('01_raw_data'!Q987))="ACTIVE"), "Active", IF(OR(UPPER(TRIM('01_raw_data'!Q987)="INACTIVE"),UPPER(TRIM('01_raw_data'!Q987))="INACTVE"),"Inactive",IF(OR(UPPER(TRIM('01_raw_data'!Q987))="EXITED"), "Exited", IF(OR(UPPER(TRIM('01_raw_data'!Q987))="TERMINATED"), "Terminated", IF(OR(UPPER(TRIM('01_raw_data'!Q987))="LEFT"),"Left",IF(OR(UPPER(TRIM('01_raw_data'!Q987))="RESIGNED"),"Resigned")))))),"Check")</f>
        <v>Active</v>
      </c>
      <c r="S984" s="19">
        <f>IFERROR(IF(VALUE('01_raw_data'!R987)&gt;0,VALUE('01_raw_data'!R987),"Check"),"Check")</f>
        <v>54000</v>
      </c>
      <c r="T984" s="19">
        <f>IFERROR(IF(VALUE('01_raw_data'!S987)&gt;0, VALUE('01_raw_data'!S987), "Check"), "Check")</f>
        <v>2700</v>
      </c>
      <c r="U984">
        <f>IFERROR(VLOOKUP(UPPER(TRIM('01_raw_data'!T987)),'07_performance_master'!$A$5:$B$14,2,FALSE),"Check")</f>
        <v>3</v>
      </c>
      <c r="V984">
        <f>IFERROR(IF(VALUE('01_raw_data'!U987)&gt;0,VALUE('01_raw_data'!U987),"Check"),"Check")</f>
        <v>24</v>
      </c>
      <c r="W984" t="str">
        <f>IFERROR(IF(VALUE('01_raw_data'!V987)&gt;=0, VALUE('01_raw_data'!V987), "Check"), "Check")</f>
        <v>Check</v>
      </c>
      <c r="X984">
        <f>IFERROR(IF(VALUE('01_raw_data'!W987)&gt;=0, VALUE('01_raw_data'!W987),"Check"), "Check")</f>
        <v>10</v>
      </c>
      <c r="Y984">
        <f>IFERROR(IF(AND(VALUE('01_raw_data'!X987)&gt;=0, VALUE('01_raw_data'!X987)&lt;=100), VALUE('01_raw_data'!X987), "Check"), "Check")</f>
        <v>57</v>
      </c>
      <c r="Z984" t="str">
        <f>IFERROR(IF(OR(UPPER(TRIM('01_raw_data'!Y987))="YES", UPPER(TRIM('01_raw_data'!Y987))="PROMOTED"),"Promoted", IF(OR(UPPER(TRIM('01_raw_data'!Y987))="NO",UPPER(TRIM('01_raw_data'!Y987))="NOT PROMOTED"), "Not Promoted", "Check")),"Check")</f>
        <v>Not Promoted</v>
      </c>
      <c r="AA984" t="str">
        <f>IFERROR(PROPER(TRIM('01_raw_data'!Z987)), "")</f>
        <v>Master'S</v>
      </c>
      <c r="AB984" t="str">
        <f>IFERROR(PROPER(TRIM('01_raw_data'!AA987)),"")</f>
        <v>Internal Transfer</v>
      </c>
      <c r="AC984" t="str">
        <f>IFERROR(IF(UPPER(TRIM('01_raw_data'!AB987))="HYBRID","Hybrid",IF(OR(UPPER(TRIM('01_raw_data'!AB987))="REMOTE",UPPER(TRIM('01_raw_data'!AB987))="WFH",UPPER(TRIM('01_raw_data'!AB987))="WORK FROM HOME"),"Remote",IF(OR(UPPER(TRIM('01_raw_data'!AB987))="ONSITE",UPPER(TRIM('01_raw_data'!AB987))="ON-SITE",UPPER(TRIM('01_raw_data'!AB987))="OFFICE"),"Office"))),"Check")</f>
        <v>Remote</v>
      </c>
      <c r="AD984" t="str">
        <f>IFERROR(VLOOKUP(UPPER(TRIM('01_raw_data'!AC987)),'09_cost_center'!$A$5:$E$19,1,FALSE), "Check")</f>
        <v>EU-CC201</v>
      </c>
      <c r="AE984" t="str">
        <f>IFERROR(IF(OR(UPPER(TRIM('01_raw_data'!AD987))="CONTRACT", UPPER(TRIM('01_raw_data'!AD987))="CONTRACTOR"), "Contract", IF(OR(PROPER(TRIM('01_raw_data'!AD987))="FTE", UPPER(TRIM('01_raw_data'!AD987))="FULL TIME", UPPER(TRIM('01_raw_data'!AD987))="FULL-TIME"), "Full Time", IF(OR(UPPER(TRIM('01_raw_data'!AD987))="INTERN", UPPER(TRIM('01_raw_data'!AD987))="INTERNSHIP"), "Intern", IF(OR(UPPER(TRIM('01_raw_data'!AD987))="PART TIME", UPPER(TRIM('01_raw_data'!AD987))="PART-TIME"), "Part Time")))), "Check")</f>
        <v>Full Time</v>
      </c>
      <c r="AF984">
        <f>IFERROR(IF(AND(VALUE('01_raw_data'!AE987)&gt;=0,VALUE('01_raw_data'!AE987)&lt;=100), VALUE('01_raw_data'!AE987), "Check"), "Check")</f>
        <v>58</v>
      </c>
    </row>
    <row r="985" spans="1:32" x14ac:dyDescent="0.2">
      <c r="A985" t="str">
        <f>"E"&amp;TEXT(VALUE(SUBSTITUTE(UPPER(TRIM('01_raw_data'!A988)),"E","")),"0000")</f>
        <v>E0984</v>
      </c>
      <c r="B985" t="str">
        <f>IF('01_raw_data'!B988="", "", PROPER(TRIM('01_raw_data'!B988)))</f>
        <v>Jakub O'Brien</v>
      </c>
      <c r="C985" t="str">
        <f>_xlfn.XLOOKUP(PROPER(TRIM('01_raw_data'!C988)),'03_lookups'!$A$4:$A$9,'03_lookups'!$B$4:$B$9,"Needs Review")</f>
        <v>Male</v>
      </c>
      <c r="D985">
        <f>VALUE('01_raw_data'!D988)</f>
        <v>35</v>
      </c>
      <c r="E985" s="17" t="str">
        <f>IF(OR('01_raw_data'!E988="", LOWER(TRIM('01_raw_data'!E988))="not available"), "Missing", '01_raw_data'!E988)</f>
        <v>08-31-1990</v>
      </c>
      <c r="F985" t="str">
        <f t="shared" si="15"/>
        <v>Needs Review</v>
      </c>
      <c r="G985" t="str">
        <f>_xlfn.XLOOKUP(UPPER(TRIM('01_raw_data'!F988)),'04_departments'!A988:A1043,'04_departments'!C988:C1043,"Needs Review")</f>
        <v>Needs Review</v>
      </c>
      <c r="H985" t="str">
        <f>_xlfn.XLOOKUP('01_clean_data'!G985, '04_departments'!$C$5:$C$60,'04_departments'!$D$5:$D$60,"Needs Review")</f>
        <v>Needs Review</v>
      </c>
      <c r="I985" t="str">
        <f>PROPER(TRIM('01_raw_data'!H988))</f>
        <v>Campaign Manager</v>
      </c>
      <c r="J985" t="str">
        <f>IFERROR(UPPER('01_raw_data'!I988), "")</f>
        <v>L4</v>
      </c>
      <c r="K985" t="str">
        <f>IFERROR(UPPER('01_raw_data'!J988), "")</f>
        <v>M006</v>
      </c>
      <c r="L985" t="str">
        <f>IFERROR(VLOOKUP(K985,'05_manager_mapping'!$A$5:$B$64,2), "Missing")</f>
        <v>Aleksander Fischer</v>
      </c>
      <c r="M985" t="str">
        <f>IFERROR(_xlfn.XLOOKUP('01_raw_data'!L988,'06_location_master'!$B$5:$B$60,'06_location_master'!$C$5:$C$60), "Missing Location")</f>
        <v>Warsaw</v>
      </c>
      <c r="N985" t="str">
        <f>IFERROR(_xlfn.XLOOKUP(M985,'06_location_master'!$C$5:$C$60,'06_location_master'!$D$5:$D$60), "Missing Country")</f>
        <v>Poland</v>
      </c>
      <c r="O985" t="str">
        <f>IFERROR(_xlfn.XLOOKUP(M985,'06_location_master'!$C$5:$C$60,'06_location_master'!$E$5:$E$60), "Missing State")</f>
        <v>Masovian</v>
      </c>
      <c r="P985" s="17">
        <f>IFERROR(--'01_raw_data'!O988,"Missing Date")</f>
        <v>45948</v>
      </c>
      <c r="Q985" s="17" t="str">
        <f>IF(TRIM('01_raw_data'!P988)="","", IFERROR('01_raw_data'!P988, "check"))</f>
        <v/>
      </c>
      <c r="R985" t="str">
        <f>IFERROR(IF(OR(UPPER(TRIM('01_raw_data'!Q988))="A",UPPER(TRIM('01_raw_data'!Q988)="ACTVE"),UPPER(TRIM('01_raw_data'!Q988))="ACTIVE"), "Active", IF(OR(UPPER(TRIM('01_raw_data'!Q988)="INACTIVE"),UPPER(TRIM('01_raw_data'!Q988))="INACTVE"),"Inactive",IF(OR(UPPER(TRIM('01_raw_data'!Q988))="EXITED"), "Exited", IF(OR(UPPER(TRIM('01_raw_data'!Q988))="TERMINATED"), "Terminated", IF(OR(UPPER(TRIM('01_raw_data'!Q988))="LEFT"),"Left",IF(OR(UPPER(TRIM('01_raw_data'!Q988))="RESIGNED"),"Resigned")))))),"Check")</f>
        <v>Active</v>
      </c>
      <c r="S985" s="19" t="str">
        <f>IFERROR(IF(VALUE('01_raw_data'!R988)&gt;0,VALUE('01_raw_data'!R988),"Check"),"Check")</f>
        <v>Check</v>
      </c>
      <c r="T985" s="19">
        <f>IFERROR(IF(VALUE('01_raw_data'!S988)&gt;0, VALUE('01_raw_data'!S988), "Check"), "Check")</f>
        <v>1700</v>
      </c>
      <c r="U985">
        <f>IFERROR(VLOOKUP(UPPER(TRIM('01_raw_data'!T988)),'07_performance_master'!$A$5:$B$14,2,FALSE),"Check")</f>
        <v>2</v>
      </c>
      <c r="V985">
        <f>IFERROR(IF(VALUE('01_raw_data'!U988)&gt;0,VALUE('01_raw_data'!U988),"Check"),"Check")</f>
        <v>31</v>
      </c>
      <c r="W985">
        <f>IFERROR(IF(VALUE('01_raw_data'!V988)&gt;=0, VALUE('01_raw_data'!V988), "Check"), "Check")</f>
        <v>29</v>
      </c>
      <c r="X985">
        <f>IFERROR(IF(VALUE('01_raw_data'!W988)&gt;=0, VALUE('01_raw_data'!W988),"Check"), "Check")</f>
        <v>12</v>
      </c>
      <c r="Y985">
        <f>IFERROR(IF(AND(VALUE('01_raw_data'!X988)&gt;=0, VALUE('01_raw_data'!X988)&lt;=100), VALUE('01_raw_data'!X988), "Check"), "Check")</f>
        <v>46</v>
      </c>
      <c r="Z985" t="str">
        <f>IFERROR(IF(OR(UPPER(TRIM('01_raw_data'!Y988))="YES", UPPER(TRIM('01_raw_data'!Y988))="PROMOTED"),"Promoted", IF(OR(UPPER(TRIM('01_raw_data'!Y988))="NO",UPPER(TRIM('01_raw_data'!Y988))="NOT PROMOTED"), "Not Promoted", "Check")),"Check")</f>
        <v>Not Promoted</v>
      </c>
      <c r="AA985" t="str">
        <f>IFERROR(PROPER(TRIM('01_raw_data'!Z988)), "")</f>
        <v>Mba</v>
      </c>
      <c r="AB985" t="str">
        <f>IFERROR(PROPER(TRIM('01_raw_data'!AA988)),"")</f>
        <v>Indeed</v>
      </c>
      <c r="AC985" t="str">
        <f>IFERROR(IF(UPPER(TRIM('01_raw_data'!AB988))="HYBRID","Hybrid",IF(OR(UPPER(TRIM('01_raw_data'!AB988))="REMOTE",UPPER(TRIM('01_raw_data'!AB988))="WFH",UPPER(TRIM('01_raw_data'!AB988))="WORK FROM HOME"),"Remote",IF(OR(UPPER(TRIM('01_raw_data'!AB988))="ONSITE",UPPER(TRIM('01_raw_data'!AB988))="ON-SITE",UPPER(TRIM('01_raw_data'!AB988))="OFFICE"),"Office"))),"Check")</f>
        <v>Hybrid</v>
      </c>
      <c r="AD985" t="str">
        <f>IFERROR(VLOOKUP(UPPER(TRIM('01_raw_data'!AC988)),'09_cost_center'!$A$5:$E$19,1,FALSE), "Check")</f>
        <v>EU-CC203</v>
      </c>
      <c r="AE985" t="str">
        <f>IFERROR(IF(OR(UPPER(TRIM('01_raw_data'!AD988))="CONTRACT", UPPER(TRIM('01_raw_data'!AD988))="CONTRACTOR"), "Contract", IF(OR(PROPER(TRIM('01_raw_data'!AD988))="FTE", UPPER(TRIM('01_raw_data'!AD988))="FULL TIME", UPPER(TRIM('01_raw_data'!AD988))="FULL-TIME"), "Full Time", IF(OR(UPPER(TRIM('01_raw_data'!AD988))="INTERN", UPPER(TRIM('01_raw_data'!AD988))="INTERNSHIP"), "Intern", IF(OR(UPPER(TRIM('01_raw_data'!AD988))="PART TIME", UPPER(TRIM('01_raw_data'!AD988))="PART-TIME"), "Part Time")))), "Check")</f>
        <v>Full Time</v>
      </c>
      <c r="AF985">
        <f>IFERROR(IF(AND(VALUE('01_raw_data'!AE988)&gt;=0,VALUE('01_raw_data'!AE988)&lt;=100), VALUE('01_raw_data'!AE988), "Check"), "Check")</f>
        <v>45.8</v>
      </c>
    </row>
    <row r="986" spans="1:32" x14ac:dyDescent="0.2">
      <c r="A986" t="str">
        <f>"E"&amp;TEXT(VALUE(SUBSTITUTE(UPPER(TRIM('01_raw_data'!A989)),"E","")),"0000")</f>
        <v>E0985</v>
      </c>
      <c r="B986" t="str">
        <f>IF('01_raw_data'!B989="", "", PROPER(TRIM('01_raw_data'!B989)))</f>
        <v>Lukas Martin</v>
      </c>
      <c r="C986" t="str">
        <f>_xlfn.XLOOKUP(PROPER(TRIM('01_raw_data'!C989)),'03_lookups'!$A$4:$A$9,'03_lookups'!$B$4:$B$9,"Needs Review")</f>
        <v>Female</v>
      </c>
      <c r="D986">
        <f>VALUE('01_raw_data'!D989)</f>
        <v>48</v>
      </c>
      <c r="E986" s="17" t="str">
        <f>IF(OR('01_raw_data'!E989="", LOWER(TRIM('01_raw_data'!E989))="not available"), "Missing", '01_raw_data'!E989)</f>
        <v>06/03/1978</v>
      </c>
      <c r="F986" t="str">
        <f t="shared" si="15"/>
        <v>Needs Review</v>
      </c>
      <c r="G986" t="str">
        <f>_xlfn.XLOOKUP(UPPER(TRIM('01_raw_data'!F989)),'04_departments'!A989:A1044,'04_departments'!C989:C1044,"Needs Review")</f>
        <v>Needs Review</v>
      </c>
      <c r="H986" t="str">
        <f>_xlfn.XLOOKUP('01_clean_data'!G986, '04_departments'!$C$5:$C$60,'04_departments'!$D$5:$D$60,"Needs Review")</f>
        <v>Needs Review</v>
      </c>
      <c r="I986" t="str">
        <f>PROPER(TRIM('01_raw_data'!H989))</f>
        <v>Systems Administrator</v>
      </c>
      <c r="J986" t="str">
        <f>IFERROR(UPPER('01_raw_data'!I989), "")</f>
        <v>L3</v>
      </c>
      <c r="K986" t="str">
        <f>IFERROR(UPPER('01_raw_data'!J989), "")</f>
        <v>M035</v>
      </c>
      <c r="L986" t="str">
        <f>IFERROR(VLOOKUP(K986,'05_manager_mapping'!$A$5:$B$64,2), "Missing")</f>
        <v>Alessandro O'Brien</v>
      </c>
      <c r="M986" t="str">
        <f>IFERROR(_xlfn.XLOOKUP('01_raw_data'!L989,'06_location_master'!$B$5:$B$60,'06_location_master'!$C$5:$C$60), "Missing Location")</f>
        <v>Munich</v>
      </c>
      <c r="N986" t="str">
        <f>IFERROR(_xlfn.XLOOKUP(M986,'06_location_master'!$C$5:$C$60,'06_location_master'!$D$5:$D$60), "Missing Country")</f>
        <v>Germany</v>
      </c>
      <c r="O986" t="str">
        <f>IFERROR(_xlfn.XLOOKUP(M986,'06_location_master'!$C$5:$C$60,'06_location_master'!$E$5:$E$60), "Missing State")</f>
        <v>Bavaria</v>
      </c>
      <c r="P986" s="17">
        <f>IFERROR(--'01_raw_data'!O989,"Missing Date")</f>
        <v>45791</v>
      </c>
      <c r="Q986" s="17" t="str">
        <f>IF(TRIM('01_raw_data'!P989)="","", IFERROR('01_raw_data'!P989, "check"))</f>
        <v/>
      </c>
      <c r="R986" t="str">
        <f>IFERROR(IF(OR(UPPER(TRIM('01_raw_data'!Q989))="A",UPPER(TRIM('01_raw_data'!Q989)="ACTVE"),UPPER(TRIM('01_raw_data'!Q989))="ACTIVE"), "Active", IF(OR(UPPER(TRIM('01_raw_data'!Q989)="INACTIVE"),UPPER(TRIM('01_raw_data'!Q989))="INACTVE"),"Inactive",IF(OR(UPPER(TRIM('01_raw_data'!Q989))="EXITED"), "Exited", IF(OR(UPPER(TRIM('01_raw_data'!Q989))="TERMINATED"), "Terminated", IF(OR(UPPER(TRIM('01_raw_data'!Q989))="LEFT"),"Left",IF(OR(UPPER(TRIM('01_raw_data'!Q989))="RESIGNED"),"Resigned")))))),"Check")</f>
        <v>Active</v>
      </c>
      <c r="S986" s="19">
        <f>IFERROR(IF(VALUE('01_raw_data'!R989)&gt;0,VALUE('01_raw_data'!R989),"Check"),"Check")</f>
        <v>85000</v>
      </c>
      <c r="T986" s="19">
        <f>IFERROR(IF(VALUE('01_raw_data'!S989)&gt;0, VALUE('01_raw_data'!S989), "Check"), "Check")</f>
        <v>4200</v>
      </c>
      <c r="U986">
        <f>IFERROR(VLOOKUP(UPPER(TRIM('01_raw_data'!T989)),'07_performance_master'!$A$5:$B$14,2,FALSE),"Check")</f>
        <v>3</v>
      </c>
      <c r="V986">
        <f>IFERROR(IF(VALUE('01_raw_data'!U989)&gt;0,VALUE('01_raw_data'!U989),"Check"),"Check")</f>
        <v>22</v>
      </c>
      <c r="W986">
        <f>IFERROR(IF(VALUE('01_raw_data'!V989)&gt;=0, VALUE('01_raw_data'!V989), "Check"), "Check")</f>
        <v>13</v>
      </c>
      <c r="X986">
        <f>IFERROR(IF(VALUE('01_raw_data'!W989)&gt;=0, VALUE('01_raw_data'!W989),"Check"), "Check")</f>
        <v>13</v>
      </c>
      <c r="Y986">
        <f>IFERROR(IF(AND(VALUE('01_raw_data'!X989)&gt;=0, VALUE('01_raw_data'!X989)&lt;=100), VALUE('01_raw_data'!X989), "Check"), "Check")</f>
        <v>52</v>
      </c>
      <c r="Z986" t="str">
        <f>IFERROR(IF(OR(UPPER(TRIM('01_raw_data'!Y989))="YES", UPPER(TRIM('01_raw_data'!Y989))="PROMOTED"),"Promoted", IF(OR(UPPER(TRIM('01_raw_data'!Y989))="NO",UPPER(TRIM('01_raw_data'!Y989))="NOT PROMOTED"), "Not Promoted", "Check")),"Check")</f>
        <v>Not Promoted</v>
      </c>
      <c r="AA986" t="str">
        <f>IFERROR(PROPER(TRIM('01_raw_data'!Z989)), "")</f>
        <v>Bachelor'S</v>
      </c>
      <c r="AB986" t="str">
        <f>IFERROR(PROPER(TRIM('01_raw_data'!AA989)),"")</f>
        <v>Internal Transfer</v>
      </c>
      <c r="AC986" t="str">
        <f>IFERROR(IF(UPPER(TRIM('01_raw_data'!AB989))="HYBRID","Hybrid",IF(OR(UPPER(TRIM('01_raw_data'!AB989))="REMOTE",UPPER(TRIM('01_raw_data'!AB989))="WFH",UPPER(TRIM('01_raw_data'!AB989))="WORK FROM HOME"),"Remote",IF(OR(UPPER(TRIM('01_raw_data'!AB989))="ONSITE",UPPER(TRIM('01_raw_data'!AB989))="ON-SITE",UPPER(TRIM('01_raw_data'!AB989))="OFFICE"),"Office"))),"Check")</f>
        <v>Hybrid</v>
      </c>
      <c r="AD986" t="str">
        <f>IFERROR(VLOOKUP(UPPER(TRIM('01_raw_data'!AC989)),'09_cost_center'!$A$5:$E$19,1,FALSE), "Check")</f>
        <v>EU-CC104</v>
      </c>
      <c r="AE986" t="str">
        <f>IFERROR(IF(OR(UPPER(TRIM('01_raw_data'!AD989))="CONTRACT", UPPER(TRIM('01_raw_data'!AD989))="CONTRACTOR"), "Contract", IF(OR(PROPER(TRIM('01_raw_data'!AD989))="FTE", UPPER(TRIM('01_raw_data'!AD989))="FULL TIME", UPPER(TRIM('01_raw_data'!AD989))="FULL-TIME"), "Full Time", IF(OR(UPPER(TRIM('01_raw_data'!AD989))="INTERN", UPPER(TRIM('01_raw_data'!AD989))="INTERNSHIP"), "Intern", IF(OR(UPPER(TRIM('01_raw_data'!AD989))="PART TIME", UPPER(TRIM('01_raw_data'!AD989))="PART-TIME"), "Part Time")))), "Check")</f>
        <v>Full Time</v>
      </c>
      <c r="AF986">
        <f>IFERROR(IF(AND(VALUE('01_raw_data'!AE989)&gt;=0,VALUE('01_raw_data'!AE989)&lt;=100), VALUE('01_raw_data'!AE989), "Check"), "Check")</f>
        <v>54.2</v>
      </c>
    </row>
    <row r="987" spans="1:32" x14ac:dyDescent="0.2">
      <c r="A987" t="str">
        <f>"E"&amp;TEXT(VALUE(SUBSTITUTE(UPPER(TRIM('01_raw_data'!A990)),"E","")),"0000")</f>
        <v>E0986</v>
      </c>
      <c r="B987" t="str">
        <f>IF('01_raw_data'!B990="", "", PROPER(TRIM('01_raw_data'!B990)))</f>
        <v>Daan Svensson</v>
      </c>
      <c r="C987" t="str">
        <f>_xlfn.XLOOKUP(PROPER(TRIM('01_raw_data'!C990)),'03_lookups'!$A$4:$A$9,'03_lookups'!$B$4:$B$9,"Needs Review")</f>
        <v>Female</v>
      </c>
      <c r="D987">
        <f>VALUE('01_raw_data'!D990)</f>
        <v>56</v>
      </c>
      <c r="E987" s="17">
        <f>IF(OR('01_raw_data'!E990="", LOWER(TRIM('01_raw_data'!E990))="not available"), "Missing", '01_raw_data'!E990)</f>
        <v>25397</v>
      </c>
      <c r="F987" t="str">
        <f t="shared" si="15"/>
        <v>Valid</v>
      </c>
      <c r="G987" t="str">
        <f>_xlfn.XLOOKUP(UPPER(TRIM('01_raw_data'!F990)),'04_departments'!A990:A1045,'04_departments'!C990:C1045,"Needs Review")</f>
        <v>Needs Review</v>
      </c>
      <c r="H987" t="str">
        <f>_xlfn.XLOOKUP('01_clean_data'!G987, '04_departments'!$C$5:$C$60,'04_departments'!$D$5:$D$60,"Needs Review")</f>
        <v>Needs Review</v>
      </c>
      <c r="I987" t="str">
        <f>PROPER(TRIM('01_raw_data'!H990))</f>
        <v>Senior Software Engineer</v>
      </c>
      <c r="J987" t="str">
        <f>IFERROR(UPPER('01_raw_data'!I990), "")</f>
        <v>L1</v>
      </c>
      <c r="K987" t="str">
        <f>IFERROR(UPPER('01_raw_data'!J990), "")</f>
        <v>M051</v>
      </c>
      <c r="L987" t="str">
        <f>IFERROR(VLOOKUP(K987,'05_manager_mapping'!$A$5:$B$64,2), "Missing")</f>
        <v>Eva Bianchi</v>
      </c>
      <c r="M987" t="str">
        <f>IFERROR(_xlfn.XLOOKUP('01_raw_data'!L990,'06_location_master'!$B$5:$B$60,'06_location_master'!$C$5:$C$60), "Missing Location")</f>
        <v>Missing Location</v>
      </c>
      <c r="N987" t="str">
        <f>IFERROR(_xlfn.XLOOKUP(M987,'06_location_master'!$C$5:$C$60,'06_location_master'!$D$5:$D$60), "Missing Country")</f>
        <v>Missing Country</v>
      </c>
      <c r="O987" t="str">
        <f>IFERROR(_xlfn.XLOOKUP(M987,'06_location_master'!$C$5:$C$60,'06_location_master'!$E$5:$E$60), "Missing State")</f>
        <v>Missing State</v>
      </c>
      <c r="P987" s="17">
        <f>IFERROR(--'01_raw_data'!O990,"Missing Date")</f>
        <v>42942</v>
      </c>
      <c r="Q987" s="17" t="str">
        <f>IF(TRIM('01_raw_data'!P990)="","", IFERROR('01_raw_data'!P990, "check"))</f>
        <v/>
      </c>
      <c r="R987" t="str">
        <f>IFERROR(IF(OR(UPPER(TRIM('01_raw_data'!Q990))="A",UPPER(TRIM('01_raw_data'!Q990)="ACTVE"),UPPER(TRIM('01_raw_data'!Q990))="ACTIVE"), "Active", IF(OR(UPPER(TRIM('01_raw_data'!Q990)="INACTIVE"),UPPER(TRIM('01_raw_data'!Q990))="INACTVE"),"Inactive",IF(OR(UPPER(TRIM('01_raw_data'!Q990))="EXITED"), "Exited", IF(OR(UPPER(TRIM('01_raw_data'!Q990))="TERMINATED"), "Terminated", IF(OR(UPPER(TRIM('01_raw_data'!Q990))="LEFT"),"Left",IF(OR(UPPER(TRIM('01_raw_data'!Q990))="RESIGNED"),"Resigned")))))),"Check")</f>
        <v>Active</v>
      </c>
      <c r="S987" s="19">
        <f>IFERROR(IF(VALUE('01_raw_data'!R990)&gt;0,VALUE('01_raw_data'!R990),"Check"),"Check")</f>
        <v>26000</v>
      </c>
      <c r="T987" s="19">
        <f>IFERROR(IF(VALUE('01_raw_data'!S990)&gt;0, VALUE('01_raw_data'!S990), "Check"), "Check")</f>
        <v>1300</v>
      </c>
      <c r="U987">
        <f>IFERROR(VLOOKUP(UPPER(TRIM('01_raw_data'!T990)),'07_performance_master'!$A$5:$B$14,2,FALSE),"Check")</f>
        <v>3</v>
      </c>
      <c r="V987">
        <f>IFERROR(IF(VALUE('01_raw_data'!U990)&gt;0,VALUE('01_raw_data'!U990),"Check"),"Check")</f>
        <v>26</v>
      </c>
      <c r="W987">
        <f>IFERROR(IF(VALUE('01_raw_data'!V990)&gt;=0, VALUE('01_raw_data'!V990), "Check"), "Check")</f>
        <v>15</v>
      </c>
      <c r="X987">
        <f>IFERROR(IF(VALUE('01_raw_data'!W990)&gt;=0, VALUE('01_raw_data'!W990),"Check"), "Check")</f>
        <v>15</v>
      </c>
      <c r="Y987">
        <f>IFERROR(IF(AND(VALUE('01_raw_data'!X990)&gt;=0, VALUE('01_raw_data'!X990)&lt;=100), VALUE('01_raw_data'!X990), "Check"), "Check")</f>
        <v>50</v>
      </c>
      <c r="Z987" t="str">
        <f>IFERROR(IF(OR(UPPER(TRIM('01_raw_data'!Y990))="YES", UPPER(TRIM('01_raw_data'!Y990))="PROMOTED"),"Promoted", IF(OR(UPPER(TRIM('01_raw_data'!Y990))="NO",UPPER(TRIM('01_raw_data'!Y990))="NOT PROMOTED"), "Not Promoted", "Check")),"Check")</f>
        <v>Not Promoted</v>
      </c>
      <c r="AA987" t="str">
        <f>IFERROR(PROPER(TRIM('01_raw_data'!Z990)), "")</f>
        <v>Bachelor'S</v>
      </c>
      <c r="AB987" t="str">
        <f>IFERROR(PROPER(TRIM('01_raw_data'!AA990)),"")</f>
        <v>European Job Board</v>
      </c>
      <c r="AC987" t="str">
        <f>IFERROR(IF(UPPER(TRIM('01_raw_data'!AB990))="HYBRID","Hybrid",IF(OR(UPPER(TRIM('01_raw_data'!AB990))="REMOTE",UPPER(TRIM('01_raw_data'!AB990))="WFH",UPPER(TRIM('01_raw_data'!AB990))="WORK FROM HOME"),"Remote",IF(OR(UPPER(TRIM('01_raw_data'!AB990))="ONSITE",UPPER(TRIM('01_raw_data'!AB990))="ON-SITE",UPPER(TRIM('01_raw_data'!AB990))="OFFICE"),"Office"))),"Check")</f>
        <v>Hybrid</v>
      </c>
      <c r="AD987" t="str">
        <f>IFERROR(VLOOKUP(UPPER(TRIM('01_raw_data'!AC990)),'09_cost_center'!$A$5:$E$19,1,FALSE), "Check")</f>
        <v>EU-CC101</v>
      </c>
      <c r="AE987" t="str">
        <f>IFERROR(IF(OR(UPPER(TRIM('01_raw_data'!AD990))="CONTRACT", UPPER(TRIM('01_raw_data'!AD990))="CONTRACTOR"), "Contract", IF(OR(PROPER(TRIM('01_raw_data'!AD990))="FTE", UPPER(TRIM('01_raw_data'!AD990))="FULL TIME", UPPER(TRIM('01_raw_data'!AD990))="FULL-TIME"), "Full Time", IF(OR(UPPER(TRIM('01_raw_data'!AD990))="INTERN", UPPER(TRIM('01_raw_data'!AD990))="INTERNSHIP"), "Intern", IF(OR(UPPER(TRIM('01_raw_data'!AD990))="PART TIME", UPPER(TRIM('01_raw_data'!AD990))="PART-TIME"), "Part Time")))), "Check")</f>
        <v>Full Time</v>
      </c>
      <c r="AF987">
        <f>IFERROR(IF(AND(VALUE('01_raw_data'!AE990)&gt;=0,VALUE('01_raw_data'!AE990)&lt;=100), VALUE('01_raw_data'!AE990), "Check"), "Check")</f>
        <v>53.5</v>
      </c>
    </row>
    <row r="988" spans="1:32" x14ac:dyDescent="0.2">
      <c r="A988" t="str">
        <f>"E"&amp;TEXT(VALUE(SUBSTITUTE(UPPER(TRIM('01_raw_data'!A991)),"E","")),"0000")</f>
        <v>E0987</v>
      </c>
      <c r="B988" t="str">
        <f>IF('01_raw_data'!B991="", "", PROPER(TRIM('01_raw_data'!B991)))</f>
        <v>George Schneider</v>
      </c>
      <c r="C988" t="str">
        <f>_xlfn.XLOOKUP(PROPER(TRIM('01_raw_data'!C991)),'03_lookups'!$A$4:$A$9,'03_lookups'!$B$4:$B$9,"Needs Review")</f>
        <v>Male</v>
      </c>
      <c r="D988">
        <f>VALUE('01_raw_data'!D991)</f>
        <v>61</v>
      </c>
      <c r="E988" s="17">
        <f>IF(OR('01_raw_data'!E991="", LOWER(TRIM('01_raw_data'!E991))="not available"), "Missing", '01_raw_data'!E991)</f>
        <v>23691</v>
      </c>
      <c r="F988" t="str">
        <f t="shared" si="15"/>
        <v>Valid</v>
      </c>
      <c r="G988" t="str">
        <f>_xlfn.XLOOKUP(UPPER(TRIM('01_raw_data'!F991)),'04_departments'!A991:A1046,'04_departments'!C991:C1046,"Needs Review")</f>
        <v>Needs Review</v>
      </c>
      <c r="H988" t="str">
        <f>_xlfn.XLOOKUP('01_clean_data'!G988, '04_departments'!$C$5:$C$60,'04_departments'!$D$5:$D$60,"Needs Review")</f>
        <v>Needs Review</v>
      </c>
      <c r="I988" t="str">
        <f>PROPER(TRIM('01_raw_data'!H991))</f>
        <v>Operations Analyst</v>
      </c>
      <c r="J988" t="str">
        <f>IFERROR(UPPER('01_raw_data'!I991), "")</f>
        <v>L6</v>
      </c>
      <c r="K988" t="str">
        <f>IFERROR(UPPER('01_raw_data'!J991), "")</f>
        <v>M042</v>
      </c>
      <c r="L988" t="str">
        <f>IFERROR(VLOOKUP(K988,'05_manager_mapping'!$A$5:$B$64,2), "Missing")</f>
        <v>Paul Schneider</v>
      </c>
      <c r="M988" t="str">
        <f>IFERROR(_xlfn.XLOOKUP('01_raw_data'!L991,'06_location_master'!$B$5:$B$60,'06_location_master'!$C$5:$C$60), "Missing Location")</f>
        <v>Brussels</v>
      </c>
      <c r="N988" t="str">
        <f>IFERROR(_xlfn.XLOOKUP(M988,'06_location_master'!$C$5:$C$60,'06_location_master'!$D$5:$D$60), "Missing Country")</f>
        <v>Belgium</v>
      </c>
      <c r="O988" t="str">
        <f>IFERROR(_xlfn.XLOOKUP(M988,'06_location_master'!$C$5:$C$60,'06_location_master'!$E$5:$E$60), "Missing State")</f>
        <v>Brussels-Capital</v>
      </c>
      <c r="P988" s="17">
        <f>IFERROR(--'01_raw_data'!O991,"Missing Date")</f>
        <v>44335</v>
      </c>
      <c r="Q988" s="17" t="str">
        <f>IF(TRIM('01_raw_data'!P991)="","", IFERROR('01_raw_data'!P991, "check"))</f>
        <v/>
      </c>
      <c r="R988" t="str">
        <f>IFERROR(IF(OR(UPPER(TRIM('01_raw_data'!Q991))="A",UPPER(TRIM('01_raw_data'!Q991)="ACTVE"),UPPER(TRIM('01_raw_data'!Q991))="ACTIVE"), "Active", IF(OR(UPPER(TRIM('01_raw_data'!Q991)="INACTIVE"),UPPER(TRIM('01_raw_data'!Q991))="INACTVE"),"Inactive",IF(OR(UPPER(TRIM('01_raw_data'!Q991))="EXITED"), "Exited", IF(OR(UPPER(TRIM('01_raw_data'!Q991))="TERMINATED"), "Terminated", IF(OR(UPPER(TRIM('01_raw_data'!Q991))="LEFT"),"Left",IF(OR(UPPER(TRIM('01_raw_data'!Q991))="RESIGNED"),"Resigned")))))),"Check")</f>
        <v>Active</v>
      </c>
      <c r="S988" s="19">
        <f>IFERROR(IF(VALUE('01_raw_data'!R991)&gt;0,VALUE('01_raw_data'!R991),"Check"),"Check")</f>
        <v>163000</v>
      </c>
      <c r="T988" s="19">
        <f>IFERROR(IF(VALUE('01_raw_data'!S991)&gt;0, VALUE('01_raw_data'!S991), "Check"), "Check")</f>
        <v>4900</v>
      </c>
      <c r="U988">
        <f>IFERROR(VLOOKUP(UPPER(TRIM('01_raw_data'!T991)),'07_performance_master'!$A$5:$B$14,2,FALSE),"Check")</f>
        <v>2</v>
      </c>
      <c r="V988">
        <f>IFERROR(IF(VALUE('01_raw_data'!U991)&gt;0,VALUE('01_raw_data'!U991),"Check"),"Check")</f>
        <v>19</v>
      </c>
      <c r="W988">
        <f>IFERROR(IF(VALUE('01_raw_data'!V991)&gt;=0, VALUE('01_raw_data'!V991), "Check"), "Check")</f>
        <v>26</v>
      </c>
      <c r="X988">
        <f>IFERROR(IF(VALUE('01_raw_data'!W991)&gt;=0, VALUE('01_raw_data'!W991),"Check"), "Check")</f>
        <v>5</v>
      </c>
      <c r="Y988">
        <f>IFERROR(IF(AND(VALUE('01_raw_data'!X991)&gt;=0, VALUE('01_raw_data'!X991)&lt;=100), VALUE('01_raw_data'!X991), "Check"), "Check")</f>
        <v>53</v>
      </c>
      <c r="Z988" t="str">
        <f>IFERROR(IF(OR(UPPER(TRIM('01_raw_data'!Y991))="YES", UPPER(TRIM('01_raw_data'!Y991))="PROMOTED"),"Promoted", IF(OR(UPPER(TRIM('01_raw_data'!Y991))="NO",UPPER(TRIM('01_raw_data'!Y991))="NOT PROMOTED"), "Not Promoted", "Check")),"Check")</f>
        <v>Not Promoted</v>
      </c>
      <c r="AA988" t="str">
        <f>IFERROR(PROPER(TRIM('01_raw_data'!Z991)), "")</f>
        <v>Master'S</v>
      </c>
      <c r="AB988" t="str">
        <f>IFERROR(PROPER(TRIM('01_raw_data'!AA991)),"")</f>
        <v>Company Careers Page</v>
      </c>
      <c r="AC988" t="str">
        <f>IFERROR(IF(UPPER(TRIM('01_raw_data'!AB991))="HYBRID","Hybrid",IF(OR(UPPER(TRIM('01_raw_data'!AB991))="REMOTE",UPPER(TRIM('01_raw_data'!AB991))="WFH",UPPER(TRIM('01_raw_data'!AB991))="WORK FROM HOME"),"Remote",IF(OR(UPPER(TRIM('01_raw_data'!AB991))="ONSITE",UPPER(TRIM('01_raw_data'!AB991))="ON-SITE",UPPER(TRIM('01_raw_data'!AB991))="OFFICE"),"Office"))),"Check")</f>
        <v>Office</v>
      </c>
      <c r="AD988" t="str">
        <f>IFERROR(VLOOKUP(UPPER(TRIM('01_raw_data'!AC991)),'09_cost_center'!$A$5:$E$19,1,FALSE), "Check")</f>
        <v>EU-CC401</v>
      </c>
      <c r="AE988" t="str">
        <f>IFERROR(IF(OR(UPPER(TRIM('01_raw_data'!AD991))="CONTRACT", UPPER(TRIM('01_raw_data'!AD991))="CONTRACTOR"), "Contract", IF(OR(PROPER(TRIM('01_raw_data'!AD991))="FTE", UPPER(TRIM('01_raw_data'!AD991))="FULL TIME", UPPER(TRIM('01_raw_data'!AD991))="FULL-TIME"), "Full Time", IF(OR(UPPER(TRIM('01_raw_data'!AD991))="INTERN", UPPER(TRIM('01_raw_data'!AD991))="INTERNSHIP"), "Intern", IF(OR(UPPER(TRIM('01_raw_data'!AD991))="PART TIME", UPPER(TRIM('01_raw_data'!AD991))="PART-TIME"), "Part Time")))), "Check")</f>
        <v>Full Time</v>
      </c>
      <c r="AF988">
        <f>IFERROR(IF(AND(VALUE('01_raw_data'!AE991)&gt;=0,VALUE('01_raw_data'!AE991)&lt;=100), VALUE('01_raw_data'!AE991), "Check"), "Check")</f>
        <v>48.8</v>
      </c>
    </row>
    <row r="989" spans="1:32" x14ac:dyDescent="0.2">
      <c r="A989" t="str">
        <f>"E"&amp;TEXT(VALUE(SUBSTITUTE(UPPER(TRIM('01_raw_data'!A992)),"E","")),"0000")</f>
        <v>E0988</v>
      </c>
      <c r="B989" t="str">
        <f>IF('01_raw_data'!B992="", "", PROPER(TRIM('01_raw_data'!B992)))</f>
        <v>Marie Oliveira</v>
      </c>
      <c r="C989" t="str">
        <f>_xlfn.XLOOKUP(PROPER(TRIM('01_raw_data'!C992)),'03_lookups'!$A$4:$A$9,'03_lookups'!$B$4:$B$9,"Needs Review")</f>
        <v>Female</v>
      </c>
      <c r="D989">
        <f>VALUE('01_raw_data'!D992)</f>
        <v>32</v>
      </c>
      <c r="E989" s="17">
        <f>IF(OR('01_raw_data'!E992="", LOWER(TRIM('01_raw_data'!E992))="not available"), "Missing", '01_raw_data'!E992)</f>
        <v>34301</v>
      </c>
      <c r="F989" t="str">
        <f t="shared" si="15"/>
        <v>Valid</v>
      </c>
      <c r="G989" t="str">
        <f>_xlfn.XLOOKUP(UPPER(TRIM('01_raw_data'!F992)),'04_departments'!A992:A1047,'04_departments'!C992:C1047,"Needs Review")</f>
        <v>Needs Review</v>
      </c>
      <c r="H989" t="str">
        <f>_xlfn.XLOOKUP('01_clean_data'!G989, '04_departments'!$C$5:$C$60,'04_departments'!$D$5:$D$60,"Needs Review")</f>
        <v>Needs Review</v>
      </c>
      <c r="I989" t="str">
        <f>PROPER(TRIM('01_raw_data'!H992))</f>
        <v>Workforce Planner</v>
      </c>
      <c r="J989" t="str">
        <f>IFERROR(UPPER('01_raw_data'!I992), "")</f>
        <v xml:space="preserve"> L2 </v>
      </c>
      <c r="K989" t="str">
        <f>IFERROR(UPPER('01_raw_data'!J992), "")</f>
        <v>M010</v>
      </c>
      <c r="L989" t="str">
        <f>IFERROR(VLOOKUP(K989,'05_manager_mapping'!$A$5:$B$64,2), "Missing")</f>
        <v>Lotte Muller</v>
      </c>
      <c r="M989" t="str">
        <f>IFERROR(_xlfn.XLOOKUP('01_raw_data'!L992,'06_location_master'!$B$5:$B$60,'06_location_master'!$C$5:$C$60), "Missing Location")</f>
        <v>Antwerp</v>
      </c>
      <c r="N989" t="str">
        <f>IFERROR(_xlfn.XLOOKUP(M989,'06_location_master'!$C$5:$C$60,'06_location_master'!$D$5:$D$60), "Missing Country")</f>
        <v>Belgium</v>
      </c>
      <c r="O989" t="str">
        <f>IFERROR(_xlfn.XLOOKUP(M989,'06_location_master'!$C$5:$C$60,'06_location_master'!$E$5:$E$60), "Missing State")</f>
        <v>Flanders</v>
      </c>
      <c r="P989" s="17">
        <f>IFERROR(--'01_raw_data'!O992,"Missing Date")</f>
        <v>43146</v>
      </c>
      <c r="Q989" s="17">
        <f>IF(TRIM('01_raw_data'!P992)="","", IFERROR('01_raw_data'!P992, "check"))</f>
        <v>45632</v>
      </c>
      <c r="R989" t="str">
        <f>IFERROR(IF(OR(UPPER(TRIM('01_raw_data'!Q992))="A",UPPER(TRIM('01_raw_data'!Q992)="ACTVE"),UPPER(TRIM('01_raw_data'!Q992))="ACTIVE"), "Active", IF(OR(UPPER(TRIM('01_raw_data'!Q992)="INACTIVE"),UPPER(TRIM('01_raw_data'!Q992))="INACTVE"),"Inactive",IF(OR(UPPER(TRIM('01_raw_data'!Q992))="EXITED"), "Exited", IF(OR(UPPER(TRIM('01_raw_data'!Q992))="TERMINATED"), "Terminated", IF(OR(UPPER(TRIM('01_raw_data'!Q992))="LEFT"),"Left",IF(OR(UPPER(TRIM('01_raw_data'!Q992))="RESIGNED"),"Resigned")))))),"Check")</f>
        <v>Left</v>
      </c>
      <c r="S989" s="19">
        <f>IFERROR(IF(VALUE('01_raw_data'!R992)&gt;0,VALUE('01_raw_data'!R992),"Check"),"Check")</f>
        <v>58000</v>
      </c>
      <c r="T989" s="19">
        <f>IFERROR(IF(VALUE('01_raw_data'!S992)&gt;0, VALUE('01_raw_data'!S992), "Check"), "Check")</f>
        <v>2900</v>
      </c>
      <c r="U989">
        <f>IFERROR(VLOOKUP(UPPER(TRIM('01_raw_data'!T992)),'07_performance_master'!$A$5:$B$14,2,FALSE),"Check")</f>
        <v>3</v>
      </c>
      <c r="V989">
        <f>IFERROR(IF(VALUE('01_raw_data'!U992)&gt;0,VALUE('01_raw_data'!U992),"Check"),"Check")</f>
        <v>36</v>
      </c>
      <c r="W989">
        <f>IFERROR(IF(VALUE('01_raw_data'!V992)&gt;=0, VALUE('01_raw_data'!V992), "Check"), "Check")</f>
        <v>15</v>
      </c>
      <c r="X989">
        <f>IFERROR(IF(VALUE('01_raw_data'!W992)&gt;=0, VALUE('01_raw_data'!W992),"Check"), "Check")</f>
        <v>2</v>
      </c>
      <c r="Y989">
        <f>IFERROR(IF(AND(VALUE('01_raw_data'!X992)&gt;=0, VALUE('01_raw_data'!X992)&lt;=100), VALUE('01_raw_data'!X992), "Check"), "Check")</f>
        <v>51</v>
      </c>
      <c r="Z989" t="str">
        <f>IFERROR(IF(OR(UPPER(TRIM('01_raw_data'!Y992))="YES", UPPER(TRIM('01_raw_data'!Y992))="PROMOTED"),"Promoted", IF(OR(UPPER(TRIM('01_raw_data'!Y992))="NO",UPPER(TRIM('01_raw_data'!Y992))="NOT PROMOTED"), "Not Promoted", "Check")),"Check")</f>
        <v>Not Promoted</v>
      </c>
      <c r="AA989" t="str">
        <f>IFERROR(PROPER(TRIM('01_raw_data'!Z992)), "")</f>
        <v>Master'S</v>
      </c>
      <c r="AB989" t="str">
        <f>IFERROR(PROPER(TRIM('01_raw_data'!AA992)),"")</f>
        <v>Employee Referral</v>
      </c>
      <c r="AC989" t="str">
        <f>IFERROR(IF(UPPER(TRIM('01_raw_data'!AB992))="HYBRID","Hybrid",IF(OR(UPPER(TRIM('01_raw_data'!AB992))="REMOTE",UPPER(TRIM('01_raw_data'!AB992))="WFH",UPPER(TRIM('01_raw_data'!AB992))="WORK FROM HOME"),"Remote",IF(OR(UPPER(TRIM('01_raw_data'!AB992))="ONSITE",UPPER(TRIM('01_raw_data'!AB992))="ON-SITE",UPPER(TRIM('01_raw_data'!AB992))="OFFICE"),"Office"))),"Check")</f>
        <v>Office</v>
      </c>
      <c r="AD989" t="str">
        <f>IFERROR(VLOOKUP(UPPER(TRIM('01_raw_data'!AC992)),'09_cost_center'!$A$5:$E$19,1,FALSE), "Check")</f>
        <v>EU-CC401</v>
      </c>
      <c r="AE989" t="str">
        <f>IFERROR(IF(OR(UPPER(TRIM('01_raw_data'!AD992))="CONTRACT", UPPER(TRIM('01_raw_data'!AD992))="CONTRACTOR"), "Contract", IF(OR(PROPER(TRIM('01_raw_data'!AD992))="FTE", UPPER(TRIM('01_raw_data'!AD992))="FULL TIME", UPPER(TRIM('01_raw_data'!AD992))="FULL-TIME"), "Full Time", IF(OR(UPPER(TRIM('01_raw_data'!AD992))="INTERN", UPPER(TRIM('01_raw_data'!AD992))="INTERNSHIP"), "Intern", IF(OR(UPPER(TRIM('01_raw_data'!AD992))="PART TIME", UPPER(TRIM('01_raw_data'!AD992))="PART-TIME"), "Part Time")))), "Check")</f>
        <v>Full Time</v>
      </c>
      <c r="AF989">
        <f>IFERROR(IF(AND(VALUE('01_raw_data'!AE992)&gt;=0,VALUE('01_raw_data'!AE992)&lt;=100), VALUE('01_raw_data'!AE992), "Check"), "Check")</f>
        <v>62.8</v>
      </c>
    </row>
    <row r="990" spans="1:32" x14ac:dyDescent="0.2">
      <c r="A990" t="str">
        <f>"E"&amp;TEXT(VALUE(SUBSTITUTE(UPPER(TRIM('01_raw_data'!A993)),"E","")),"0000")</f>
        <v>E0989</v>
      </c>
      <c r="B990" t="str">
        <f>IF('01_raw_data'!B993="", "", PROPER(TRIM('01_raw_data'!B993)))</f>
        <v>Klara Santos</v>
      </c>
      <c r="C990" t="str">
        <f>_xlfn.XLOOKUP(PROPER(TRIM('01_raw_data'!C993)),'03_lookups'!$A$4:$A$9,'03_lookups'!$B$4:$B$9,"Needs Review")</f>
        <v>Male</v>
      </c>
      <c r="D990">
        <f>VALUE('01_raw_data'!D993)</f>
        <v>51</v>
      </c>
      <c r="E990" s="17">
        <f>IF(OR('01_raw_data'!E993="", LOWER(TRIM('01_raw_data'!E993))="not available"), "Missing", '01_raw_data'!E993)</f>
        <v>27514</v>
      </c>
      <c r="F990" t="str">
        <f t="shared" si="15"/>
        <v>Valid</v>
      </c>
      <c r="G990" t="str">
        <f>_xlfn.XLOOKUP(UPPER(TRIM('01_raw_data'!F993)),'04_departments'!A993:A1048,'04_departments'!C993:C1048,"Needs Review")</f>
        <v>Needs Review</v>
      </c>
      <c r="H990" t="str">
        <f>_xlfn.XLOOKUP('01_clean_data'!G990, '04_departments'!$C$5:$C$60,'04_departments'!$D$5:$D$60,"Needs Review")</f>
        <v>Needs Review</v>
      </c>
      <c r="I990" t="str">
        <f>PROPER(TRIM('01_raw_data'!H993))</f>
        <v>Financial Analyst</v>
      </c>
      <c r="J990" t="str">
        <f>IFERROR(UPPER('01_raw_data'!I993), "")</f>
        <v>L3</v>
      </c>
      <c r="K990" t="str">
        <f>IFERROR(UPPER('01_raw_data'!J993), "")</f>
        <v>M059</v>
      </c>
      <c r="L990" t="str">
        <f>IFERROR(VLOOKUP(K990,'05_manager_mapping'!$A$5:$B$64,2), "Missing")</f>
        <v>Lars Petit</v>
      </c>
      <c r="M990" t="str">
        <f>IFERROR(_xlfn.XLOOKUP('01_raw_data'!L993,'06_location_master'!$B$5:$B$60,'06_location_master'!$C$5:$C$60), "Missing Location")</f>
        <v>Missing Location</v>
      </c>
      <c r="N990" t="str">
        <f>IFERROR(_xlfn.XLOOKUP(M990,'06_location_master'!$C$5:$C$60,'06_location_master'!$D$5:$D$60), "Missing Country")</f>
        <v>Missing Country</v>
      </c>
      <c r="O990" t="str">
        <f>IFERROR(_xlfn.XLOOKUP(M990,'06_location_master'!$C$5:$C$60,'06_location_master'!$E$5:$E$60), "Missing State")</f>
        <v>Missing State</v>
      </c>
      <c r="P990" s="17">
        <f>IFERROR(--'01_raw_data'!O993,"Missing Date")</f>
        <v>44662</v>
      </c>
      <c r="Q990" s="17" t="str">
        <f>IF(TRIM('01_raw_data'!P993)="","", IFERROR('01_raw_data'!P993, "check"))</f>
        <v/>
      </c>
      <c r="R990" t="str">
        <f>IFERROR(IF(OR(UPPER(TRIM('01_raw_data'!Q993))="A",UPPER(TRIM('01_raw_data'!Q993)="ACTVE"),UPPER(TRIM('01_raw_data'!Q993))="ACTIVE"), "Active", IF(OR(UPPER(TRIM('01_raw_data'!Q993)="INACTIVE"),UPPER(TRIM('01_raw_data'!Q993))="INACTVE"),"Inactive",IF(OR(UPPER(TRIM('01_raw_data'!Q993))="EXITED"), "Exited", IF(OR(UPPER(TRIM('01_raw_data'!Q993))="TERMINATED"), "Terminated", IF(OR(UPPER(TRIM('01_raw_data'!Q993))="LEFT"),"Left",IF(OR(UPPER(TRIM('01_raw_data'!Q993))="RESIGNED"),"Resigned")))))),"Check")</f>
        <v>Active</v>
      </c>
      <c r="S990" s="19">
        <f>IFERROR(IF(VALUE('01_raw_data'!R993)&gt;0,VALUE('01_raw_data'!R993),"Check"),"Check")</f>
        <v>72000</v>
      </c>
      <c r="T990" s="19">
        <f>IFERROR(IF(VALUE('01_raw_data'!S993)&gt;0, VALUE('01_raw_data'!S993), "Check"), "Check")</f>
        <v>1400</v>
      </c>
      <c r="U990">
        <f>IFERROR(VLOOKUP(UPPER(TRIM('01_raw_data'!T993)),'07_performance_master'!$A$5:$B$14,2,FALSE),"Check")</f>
        <v>2</v>
      </c>
      <c r="V990">
        <f>IFERROR(IF(VALUE('01_raw_data'!U993)&gt;0,VALUE('01_raw_data'!U993),"Check"),"Check")</f>
        <v>18</v>
      </c>
      <c r="W990">
        <f>IFERROR(IF(VALUE('01_raw_data'!V993)&gt;=0, VALUE('01_raw_data'!V993), "Check"), "Check")</f>
        <v>17</v>
      </c>
      <c r="X990">
        <f>IFERROR(IF(VALUE('01_raw_data'!W993)&gt;=0, VALUE('01_raw_data'!W993),"Check"), "Check")</f>
        <v>14</v>
      </c>
      <c r="Y990">
        <f>IFERROR(IF(AND(VALUE('01_raw_data'!X993)&gt;=0, VALUE('01_raw_data'!X993)&lt;=100), VALUE('01_raw_data'!X993), "Check"), "Check")</f>
        <v>42</v>
      </c>
      <c r="Z990" t="str">
        <f>IFERROR(IF(OR(UPPER(TRIM('01_raw_data'!Y993))="YES", UPPER(TRIM('01_raw_data'!Y993))="PROMOTED"),"Promoted", IF(OR(UPPER(TRIM('01_raw_data'!Y993))="NO",UPPER(TRIM('01_raw_data'!Y993))="NOT PROMOTED"), "Not Promoted", "Check")),"Check")</f>
        <v>Not Promoted</v>
      </c>
      <c r="AA990" t="str">
        <f>IFERROR(PROPER(TRIM('01_raw_data'!Z993)), "")</f>
        <v>Diploma</v>
      </c>
      <c r="AB990" t="str">
        <f>IFERROR(PROPER(TRIM('01_raw_data'!AA993)),"")</f>
        <v>University Hiring</v>
      </c>
      <c r="AC990" t="str">
        <f>IFERROR(IF(UPPER(TRIM('01_raw_data'!AB993))="HYBRID","Hybrid",IF(OR(UPPER(TRIM('01_raw_data'!AB993))="REMOTE",UPPER(TRIM('01_raw_data'!AB993))="WFH",UPPER(TRIM('01_raw_data'!AB993))="WORK FROM HOME"),"Remote",IF(OR(UPPER(TRIM('01_raw_data'!AB993))="ONSITE",UPPER(TRIM('01_raw_data'!AB993))="ON-SITE",UPPER(TRIM('01_raw_data'!AB993))="OFFICE"),"Office"))),"Check")</f>
        <v>Hybrid</v>
      </c>
      <c r="AD990" t="str">
        <f>IFERROR(VLOOKUP(UPPER(TRIM('01_raw_data'!AC993)),'09_cost_center'!$A$5:$E$19,1,FALSE), "Check")</f>
        <v>EU-CC301</v>
      </c>
      <c r="AE990" t="str">
        <f>IFERROR(IF(OR(UPPER(TRIM('01_raw_data'!AD993))="CONTRACT", UPPER(TRIM('01_raw_data'!AD993))="CONTRACTOR"), "Contract", IF(OR(PROPER(TRIM('01_raw_data'!AD993))="FTE", UPPER(TRIM('01_raw_data'!AD993))="FULL TIME", UPPER(TRIM('01_raw_data'!AD993))="FULL-TIME"), "Full Time", IF(OR(UPPER(TRIM('01_raw_data'!AD993))="INTERN", UPPER(TRIM('01_raw_data'!AD993))="INTERNSHIP"), "Intern", IF(OR(UPPER(TRIM('01_raw_data'!AD993))="PART TIME", UPPER(TRIM('01_raw_data'!AD993))="PART-TIME"), "Part Time")))), "Check")</f>
        <v>Full Time</v>
      </c>
      <c r="AF990">
        <f>IFERROR(IF(AND(VALUE('01_raw_data'!AE993)&gt;=0,VALUE('01_raw_data'!AE993)&lt;=100), VALUE('01_raw_data'!AE993), "Check"), "Check")</f>
        <v>40.200000000000003</v>
      </c>
    </row>
    <row r="991" spans="1:32" x14ac:dyDescent="0.2">
      <c r="A991" t="str">
        <f>"E"&amp;TEXT(VALUE(SUBSTITUTE(UPPER(TRIM('01_raw_data'!A994)),"E","")),"0000")</f>
        <v>E0990</v>
      </c>
      <c r="B991" t="str">
        <f>IF('01_raw_data'!B994="", "", PROPER(TRIM('01_raw_data'!B994)))</f>
        <v>Arvid Williams</v>
      </c>
      <c r="C991" t="str">
        <f>_xlfn.XLOOKUP(PROPER(TRIM('01_raw_data'!C994)),'03_lookups'!$A$4:$A$9,'03_lookups'!$B$4:$B$9,"Needs Review")</f>
        <v>Female</v>
      </c>
      <c r="D991">
        <f>VALUE('01_raw_data'!D994)</f>
        <v>27</v>
      </c>
      <c r="E991" s="17">
        <f>IF(OR('01_raw_data'!E994="", LOWER(TRIM('01_raw_data'!E994))="not available"), "Missing", '01_raw_data'!E994)</f>
        <v>36226</v>
      </c>
      <c r="F991" t="str">
        <f t="shared" si="15"/>
        <v>Valid</v>
      </c>
      <c r="G991" t="str">
        <f>_xlfn.XLOOKUP(UPPER(TRIM('01_raw_data'!F994)),'04_departments'!A994:A1049,'04_departments'!C994:C1049,"Needs Review")</f>
        <v>Needs Review</v>
      </c>
      <c r="H991" t="str">
        <f>_xlfn.XLOOKUP('01_clean_data'!G991, '04_departments'!$C$5:$C$60,'04_departments'!$D$5:$D$60,"Needs Review")</f>
        <v>Needs Review</v>
      </c>
      <c r="I991" t="str">
        <f>PROPER(TRIM('01_raw_data'!H994))</f>
        <v>Associate Product Manager</v>
      </c>
      <c r="J991" t="str">
        <f>IFERROR(UPPER('01_raw_data'!I994), "")</f>
        <v>L2</v>
      </c>
      <c r="K991" t="str">
        <f>IFERROR(UPPER('01_raw_data'!J994), "")</f>
        <v>M028</v>
      </c>
      <c r="L991" t="str">
        <f>IFERROR(VLOOKUP(K991,'05_manager_mapping'!$A$5:$B$64,2), "Missing")</f>
        <v>Sara Fernandes</v>
      </c>
      <c r="M991" t="str">
        <f>IFERROR(_xlfn.XLOOKUP('01_raw_data'!L994,'06_location_master'!$B$5:$B$60,'06_location_master'!$C$5:$C$60), "Missing Location")</f>
        <v>Amsterdam</v>
      </c>
      <c r="N991" t="str">
        <f>IFERROR(_xlfn.XLOOKUP(M991,'06_location_master'!$C$5:$C$60,'06_location_master'!$D$5:$D$60), "Missing Country")</f>
        <v>Netherlands</v>
      </c>
      <c r="O991" t="str">
        <f>IFERROR(_xlfn.XLOOKUP(M991,'06_location_master'!$C$5:$C$60,'06_location_master'!$E$5:$E$60), "Missing State")</f>
        <v>North Holland</v>
      </c>
      <c r="P991" s="17">
        <f>IFERROR(--'01_raw_data'!O994,"Missing Date")</f>
        <v>45160</v>
      </c>
      <c r="Q991" s="17" t="str">
        <f>IF(TRIM('01_raw_data'!P994)="","", IFERROR('01_raw_data'!P994, "check"))</f>
        <v/>
      </c>
      <c r="R991" t="str">
        <f>IFERROR(IF(OR(UPPER(TRIM('01_raw_data'!Q994))="A",UPPER(TRIM('01_raw_data'!Q994)="ACTVE"),UPPER(TRIM('01_raw_data'!Q994))="ACTIVE"), "Active", IF(OR(UPPER(TRIM('01_raw_data'!Q994)="INACTIVE"),UPPER(TRIM('01_raw_data'!Q994))="INACTVE"),"Inactive",IF(OR(UPPER(TRIM('01_raw_data'!Q994))="EXITED"), "Exited", IF(OR(UPPER(TRIM('01_raw_data'!Q994))="TERMINATED"), "Terminated", IF(OR(UPPER(TRIM('01_raw_data'!Q994))="LEFT"),"Left",IF(OR(UPPER(TRIM('01_raw_data'!Q994))="RESIGNED"),"Resigned")))))),"Check")</f>
        <v>Active</v>
      </c>
      <c r="S991" s="19">
        <f>IFERROR(IF(VALUE('01_raw_data'!R994)&gt;0,VALUE('01_raw_data'!R994),"Check"),"Check")</f>
        <v>67000</v>
      </c>
      <c r="T991" s="19">
        <f>IFERROR(IF(VALUE('01_raw_data'!S994)&gt;0, VALUE('01_raw_data'!S994), "Check"), "Check")</f>
        <v>3400</v>
      </c>
      <c r="U991">
        <f>IFERROR(VLOOKUP(UPPER(TRIM('01_raw_data'!T994)),'07_performance_master'!$A$5:$B$14,2,FALSE),"Check")</f>
        <v>3</v>
      </c>
      <c r="V991">
        <f>IFERROR(IF(VALUE('01_raw_data'!U994)&gt;0,VALUE('01_raw_data'!U994),"Check"),"Check")</f>
        <v>26</v>
      </c>
      <c r="W991">
        <f>IFERROR(IF(VALUE('01_raw_data'!V994)&gt;=0, VALUE('01_raw_data'!V994), "Check"), "Check")</f>
        <v>9</v>
      </c>
      <c r="X991">
        <f>IFERROR(IF(VALUE('01_raw_data'!W994)&gt;=0, VALUE('01_raw_data'!W994),"Check"), "Check")</f>
        <v>17</v>
      </c>
      <c r="Y991">
        <f>IFERROR(IF(AND(VALUE('01_raw_data'!X994)&gt;=0, VALUE('01_raw_data'!X994)&lt;=100), VALUE('01_raw_data'!X994), "Check"), "Check")</f>
        <v>50</v>
      </c>
      <c r="Z991" t="str">
        <f>IFERROR(IF(OR(UPPER(TRIM('01_raw_data'!Y994))="YES", UPPER(TRIM('01_raw_data'!Y994))="PROMOTED"),"Promoted", IF(OR(UPPER(TRIM('01_raw_data'!Y994))="NO",UPPER(TRIM('01_raw_data'!Y994))="NOT PROMOTED"), "Not Promoted", "Check")),"Check")</f>
        <v>Not Promoted</v>
      </c>
      <c r="AA991" t="str">
        <f>IFERROR(PROPER(TRIM('01_raw_data'!Z994)), "")</f>
        <v>Master'S</v>
      </c>
      <c r="AB991" t="str">
        <f>IFERROR(PROPER(TRIM('01_raw_data'!AA994)),"")</f>
        <v>Employee Referral</v>
      </c>
      <c r="AC991" t="str">
        <f>IFERROR(IF(UPPER(TRIM('01_raw_data'!AB994))="HYBRID","Hybrid",IF(OR(UPPER(TRIM('01_raw_data'!AB994))="REMOTE",UPPER(TRIM('01_raw_data'!AB994))="WFH",UPPER(TRIM('01_raw_data'!AB994))="WORK FROM HOME"),"Remote",IF(OR(UPPER(TRIM('01_raw_data'!AB994))="ONSITE",UPPER(TRIM('01_raw_data'!AB994))="ON-SITE",UPPER(TRIM('01_raw_data'!AB994))="OFFICE"),"Office"))),"Check")</f>
        <v>Hybrid</v>
      </c>
      <c r="AD991" t="str">
        <f>IFERROR(VLOOKUP(UPPER(TRIM('01_raw_data'!AC994)),'09_cost_center'!$A$5:$E$19,1,FALSE), "Check")</f>
        <v>EU-CC102</v>
      </c>
      <c r="AE991" t="str">
        <f>IFERROR(IF(OR(UPPER(TRIM('01_raw_data'!AD994))="CONTRACT", UPPER(TRIM('01_raw_data'!AD994))="CONTRACTOR"), "Contract", IF(OR(PROPER(TRIM('01_raw_data'!AD994))="FTE", UPPER(TRIM('01_raw_data'!AD994))="FULL TIME", UPPER(TRIM('01_raw_data'!AD994))="FULL-TIME"), "Full Time", IF(OR(UPPER(TRIM('01_raw_data'!AD994))="INTERN", UPPER(TRIM('01_raw_data'!AD994))="INTERNSHIP"), "Intern", IF(OR(UPPER(TRIM('01_raw_data'!AD994))="PART TIME", UPPER(TRIM('01_raw_data'!AD994))="PART-TIME"), "Part Time")))), "Check")</f>
        <v>Part Time</v>
      </c>
      <c r="AF991">
        <f>IFERROR(IF(AND(VALUE('01_raw_data'!AE994)&gt;=0,VALUE('01_raw_data'!AE994)&lt;=100), VALUE('01_raw_data'!AE994), "Check"), "Check")</f>
        <v>52.5</v>
      </c>
    </row>
    <row r="992" spans="1:32" x14ac:dyDescent="0.2">
      <c r="A992" t="str">
        <f>"E"&amp;TEXT(VALUE(SUBSTITUTE(UPPER(TRIM('01_raw_data'!A995)),"E","")),"0000")</f>
        <v>E0991</v>
      </c>
      <c r="B992" t="str">
        <f>IF('01_raw_data'!B995="", "", PROPER(TRIM('01_raw_data'!B995)))</f>
        <v>Giulia Fernandez</v>
      </c>
      <c r="C992" t="str">
        <f>_xlfn.XLOOKUP(PROPER(TRIM('01_raw_data'!C995)),'03_lookups'!$A$4:$A$9,'03_lookups'!$B$4:$B$9,"Needs Review")</f>
        <v>Female</v>
      </c>
      <c r="D992">
        <f>VALUE('01_raw_data'!D995)</f>
        <v>24</v>
      </c>
      <c r="E992" s="17">
        <f>IF(OR('01_raw_data'!E995="", LOWER(TRIM('01_raw_data'!E995))="not available"), "Missing", '01_raw_data'!E995)</f>
        <v>37384</v>
      </c>
      <c r="F992" t="str">
        <f t="shared" si="15"/>
        <v>Valid</v>
      </c>
      <c r="G992" t="str">
        <f>_xlfn.XLOOKUP(UPPER(TRIM('01_raw_data'!F995)),'04_departments'!A995:A1050,'04_departments'!C995:C1050,"Needs Review")</f>
        <v>Needs Review</v>
      </c>
      <c r="H992" t="str">
        <f>_xlfn.XLOOKUP('01_clean_data'!G992, '04_departments'!$C$5:$C$60,'04_departments'!$D$5:$D$60,"Needs Review")</f>
        <v>Needs Review</v>
      </c>
      <c r="I992" t="str">
        <f>PROPER(TRIM('01_raw_data'!H995))</f>
        <v>Strategy Analyst</v>
      </c>
      <c r="J992" t="str">
        <f>IFERROR(UPPER('01_raw_data'!I995), "")</f>
        <v>L5</v>
      </c>
      <c r="K992" t="str">
        <f>IFERROR(UPPER('01_raw_data'!J995), "")</f>
        <v>M015</v>
      </c>
      <c r="L992" t="str">
        <f>IFERROR(VLOOKUP(K992,'05_manager_mapping'!$A$5:$B$64,2), "Missing")</f>
        <v>Lea Ryan</v>
      </c>
      <c r="M992" t="str">
        <f>IFERROR(_xlfn.XLOOKUP('01_raw_data'!L995,'06_location_master'!$B$5:$B$60,'06_location_master'!$C$5:$C$60), "Missing Location")</f>
        <v>Paris</v>
      </c>
      <c r="N992" t="str">
        <f>IFERROR(_xlfn.XLOOKUP(M992,'06_location_master'!$C$5:$C$60,'06_location_master'!$D$5:$D$60), "Missing Country")</f>
        <v>France</v>
      </c>
      <c r="O992" t="str">
        <f>IFERROR(_xlfn.XLOOKUP(M992,'06_location_master'!$C$5:$C$60,'06_location_master'!$E$5:$E$60), "Missing State")</f>
        <v>Ile-de-France</v>
      </c>
      <c r="P992" s="17">
        <f>IFERROR(--'01_raw_data'!O995,"Missing Date")</f>
        <v>45951</v>
      </c>
      <c r="Q992" s="17" t="str">
        <f>IF(TRIM('01_raw_data'!P995)="","", IFERROR('01_raw_data'!P995, "check"))</f>
        <v/>
      </c>
      <c r="R992" t="str">
        <f>IFERROR(IF(OR(UPPER(TRIM('01_raw_data'!Q995))="A",UPPER(TRIM('01_raw_data'!Q995)="ACTVE"),UPPER(TRIM('01_raw_data'!Q995))="ACTIVE"), "Active", IF(OR(UPPER(TRIM('01_raw_data'!Q995)="INACTIVE"),UPPER(TRIM('01_raw_data'!Q995))="INACTVE"),"Inactive",IF(OR(UPPER(TRIM('01_raw_data'!Q995))="EXITED"), "Exited", IF(OR(UPPER(TRIM('01_raw_data'!Q995))="TERMINATED"), "Terminated", IF(OR(UPPER(TRIM('01_raw_data'!Q995))="LEFT"),"Left",IF(OR(UPPER(TRIM('01_raw_data'!Q995))="RESIGNED"),"Resigned")))))),"Check")</f>
        <v>Active</v>
      </c>
      <c r="S992" s="19">
        <f>IFERROR(IF(VALUE('01_raw_data'!R995)&gt;0,VALUE('01_raw_data'!R995),"Check"),"Check")</f>
        <v>155000</v>
      </c>
      <c r="T992" s="19">
        <f>IFERROR(IF(VALUE('01_raw_data'!S995)&gt;0, VALUE('01_raw_data'!S995), "Check"), "Check")</f>
        <v>4600</v>
      </c>
      <c r="U992">
        <f>IFERROR(VLOOKUP(UPPER(TRIM('01_raw_data'!T995)),'07_performance_master'!$A$5:$B$14,2,FALSE),"Check")</f>
        <v>2</v>
      </c>
      <c r="V992">
        <f>IFERROR(IF(VALUE('01_raw_data'!U995)&gt;0,VALUE('01_raw_data'!U995),"Check"),"Check")</f>
        <v>47</v>
      </c>
      <c r="W992">
        <f>IFERROR(IF(VALUE('01_raw_data'!V995)&gt;=0, VALUE('01_raw_data'!V995), "Check"), "Check")</f>
        <v>17</v>
      </c>
      <c r="X992">
        <f>IFERROR(IF(VALUE('01_raw_data'!W995)&gt;=0, VALUE('01_raw_data'!W995),"Check"), "Check")</f>
        <v>0</v>
      </c>
      <c r="Y992">
        <f>IFERROR(IF(AND(VALUE('01_raw_data'!X995)&gt;=0, VALUE('01_raw_data'!X995)&lt;=100), VALUE('01_raw_data'!X995), "Check"), "Check")</f>
        <v>37</v>
      </c>
      <c r="Z992" t="str">
        <f>IFERROR(IF(OR(UPPER(TRIM('01_raw_data'!Y995))="YES", UPPER(TRIM('01_raw_data'!Y995))="PROMOTED"),"Promoted", IF(OR(UPPER(TRIM('01_raw_data'!Y995))="NO",UPPER(TRIM('01_raw_data'!Y995))="NOT PROMOTED"), "Not Promoted", "Check")),"Check")</f>
        <v>Not Promoted</v>
      </c>
      <c r="AA992" t="str">
        <f>IFERROR(PROPER(TRIM('01_raw_data'!Z995)), "")</f>
        <v>Master'S</v>
      </c>
      <c r="AB992" t="str">
        <f>IFERROR(PROPER(TRIM('01_raw_data'!AA995)),"")</f>
        <v>Linkedin</v>
      </c>
      <c r="AC992" t="str">
        <f>IFERROR(IF(UPPER(TRIM('01_raw_data'!AB995))="HYBRID","Hybrid",IF(OR(UPPER(TRIM('01_raw_data'!AB995))="REMOTE",UPPER(TRIM('01_raw_data'!AB995))="WFH",UPPER(TRIM('01_raw_data'!AB995))="WORK FROM HOME"),"Remote",IF(OR(UPPER(TRIM('01_raw_data'!AB995))="ONSITE",UPPER(TRIM('01_raw_data'!AB995))="ON-SITE",UPPER(TRIM('01_raw_data'!AB995))="OFFICE"),"Office"))),"Check")</f>
        <v>Office</v>
      </c>
      <c r="AD992" t="str">
        <f>IFERROR(VLOOKUP(UPPER(TRIM('01_raw_data'!AC995)),'09_cost_center'!$A$5:$E$19,1,FALSE), "Check")</f>
        <v>EU-CC303</v>
      </c>
      <c r="AE992" t="str">
        <f>IFERROR(IF(OR(UPPER(TRIM('01_raw_data'!AD995))="CONTRACT", UPPER(TRIM('01_raw_data'!AD995))="CONTRACTOR"), "Contract", IF(OR(PROPER(TRIM('01_raw_data'!AD995))="FTE", UPPER(TRIM('01_raw_data'!AD995))="FULL TIME", UPPER(TRIM('01_raw_data'!AD995))="FULL-TIME"), "Full Time", IF(OR(UPPER(TRIM('01_raw_data'!AD995))="INTERN", UPPER(TRIM('01_raw_data'!AD995))="INTERNSHIP"), "Intern", IF(OR(UPPER(TRIM('01_raw_data'!AD995))="PART TIME", UPPER(TRIM('01_raw_data'!AD995))="PART-TIME"), "Part Time")))), "Check")</f>
        <v>Full Time</v>
      </c>
      <c r="AF992">
        <f>IFERROR(IF(AND(VALUE('01_raw_data'!AE995)&gt;=0,VALUE('01_raw_data'!AE995)&lt;=100), VALUE('01_raw_data'!AE995), "Check"), "Check")</f>
        <v>51</v>
      </c>
    </row>
    <row r="993" spans="1:32" x14ac:dyDescent="0.2">
      <c r="A993" t="str">
        <f>"E"&amp;TEXT(VALUE(SUBSTITUTE(UPPER(TRIM('01_raw_data'!A996)),"E","")),"0000")</f>
        <v>E0992</v>
      </c>
      <c r="B993" t="str">
        <f>IF('01_raw_data'!B996="", "", PROPER(TRIM('01_raw_data'!B996)))</f>
        <v>Leonardo Esposito</v>
      </c>
      <c r="C993" t="str">
        <f>_xlfn.XLOOKUP(PROPER(TRIM('01_raw_data'!C996)),'03_lookups'!$A$4:$A$9,'03_lookups'!$B$4:$B$9,"Needs Review")</f>
        <v>Female</v>
      </c>
      <c r="D993">
        <f>VALUE('01_raw_data'!D996)</f>
        <v>47</v>
      </c>
      <c r="E993" s="17">
        <f>IF(OR('01_raw_data'!E996="", LOWER(TRIM('01_raw_data'!E996))="not available"), "Missing", '01_raw_data'!E996)</f>
        <v>28742</v>
      </c>
      <c r="F993" t="str">
        <f t="shared" si="15"/>
        <v>Valid</v>
      </c>
      <c r="G993" t="str">
        <f>_xlfn.XLOOKUP(UPPER(TRIM('01_raw_data'!F996)),'04_departments'!A996:A1051,'04_departments'!C996:C1051,"Needs Review")</f>
        <v>Needs Review</v>
      </c>
      <c r="H993" t="str">
        <f>_xlfn.XLOOKUP('01_clean_data'!G993, '04_departments'!$C$5:$C$60,'04_departments'!$D$5:$D$60,"Needs Review")</f>
        <v>Needs Review</v>
      </c>
      <c r="I993" t="str">
        <f>PROPER(TRIM('01_raw_data'!H996))</f>
        <v>Strategy Analyst</v>
      </c>
      <c r="J993" t="str">
        <f>IFERROR(UPPER('01_raw_data'!I996), "")</f>
        <v xml:space="preserve"> L4 </v>
      </c>
      <c r="K993" t="str">
        <f>IFERROR(UPPER('01_raw_data'!J996), "")</f>
        <v>M015</v>
      </c>
      <c r="L993" t="str">
        <f>IFERROR(VLOOKUP(K993,'05_manager_mapping'!$A$5:$B$64,2), "Missing")</f>
        <v>Lea Ryan</v>
      </c>
      <c r="M993" t="str">
        <f>IFERROR(_xlfn.XLOOKUP('01_raw_data'!L996,'06_location_master'!$B$5:$B$60,'06_location_master'!$C$5:$C$60), "Missing Location")</f>
        <v>Berlin</v>
      </c>
      <c r="N993" t="str">
        <f>IFERROR(_xlfn.XLOOKUP(M993,'06_location_master'!$C$5:$C$60,'06_location_master'!$D$5:$D$60), "Missing Country")</f>
        <v>Germany</v>
      </c>
      <c r="O993" t="str">
        <f>IFERROR(_xlfn.XLOOKUP(M993,'06_location_master'!$C$5:$C$60,'06_location_master'!$E$5:$E$60), "Missing State")</f>
        <v>Berlin</v>
      </c>
      <c r="P993" s="17">
        <f>IFERROR(--'01_raw_data'!O996,"Missing Date")</f>
        <v>43199</v>
      </c>
      <c r="Q993" s="17" t="str">
        <f>IF(TRIM('01_raw_data'!P996)="","", IFERROR('01_raw_data'!P996, "check"))</f>
        <v/>
      </c>
      <c r="R993" t="str">
        <f>IFERROR(IF(OR(UPPER(TRIM('01_raw_data'!Q996))="A",UPPER(TRIM('01_raw_data'!Q996)="ACTVE"),UPPER(TRIM('01_raw_data'!Q996))="ACTIVE"), "Active", IF(OR(UPPER(TRIM('01_raw_data'!Q996)="INACTIVE"),UPPER(TRIM('01_raw_data'!Q996))="INACTVE"),"Inactive",IF(OR(UPPER(TRIM('01_raw_data'!Q996))="EXITED"), "Exited", IF(OR(UPPER(TRIM('01_raw_data'!Q996))="TERMINATED"), "Terminated", IF(OR(UPPER(TRIM('01_raw_data'!Q996))="LEFT"),"Left",IF(OR(UPPER(TRIM('01_raw_data'!Q996))="RESIGNED"),"Resigned")))))),"Check")</f>
        <v>Active</v>
      </c>
      <c r="S993" s="19">
        <f>IFERROR(IF(VALUE('01_raw_data'!R996)&gt;0,VALUE('01_raw_data'!R996),"Check"),"Check")</f>
        <v>116000</v>
      </c>
      <c r="T993" s="19">
        <f>IFERROR(IF(VALUE('01_raw_data'!S996)&gt;0, VALUE('01_raw_data'!S996), "Check"), "Check")</f>
        <v>5800</v>
      </c>
      <c r="U993">
        <f>IFERROR(VLOOKUP(UPPER(TRIM('01_raw_data'!T996)),'07_performance_master'!$A$5:$B$14,2,FALSE),"Check")</f>
        <v>3</v>
      </c>
      <c r="V993" t="str">
        <f>IFERROR(IF(VALUE('01_raw_data'!U996)&gt;0,VALUE('01_raw_data'!U996),"Check"),"Check")</f>
        <v>Check</v>
      </c>
      <c r="W993">
        <f>IFERROR(IF(VALUE('01_raw_data'!V996)&gt;=0, VALUE('01_raw_data'!V996), "Check"), "Check")</f>
        <v>10</v>
      </c>
      <c r="X993">
        <f>IFERROR(IF(VALUE('01_raw_data'!W996)&gt;=0, VALUE('01_raw_data'!W996),"Check"), "Check")</f>
        <v>18</v>
      </c>
      <c r="Y993">
        <f>IFERROR(IF(AND(VALUE('01_raw_data'!X996)&gt;=0, VALUE('01_raw_data'!X996)&lt;=100), VALUE('01_raw_data'!X996), "Check"), "Check")</f>
        <v>63</v>
      </c>
      <c r="Z993" t="str">
        <f>IFERROR(IF(OR(UPPER(TRIM('01_raw_data'!Y996))="YES", UPPER(TRIM('01_raw_data'!Y996))="PROMOTED"),"Promoted", IF(OR(UPPER(TRIM('01_raw_data'!Y996))="NO",UPPER(TRIM('01_raw_data'!Y996))="NOT PROMOTED"), "Not Promoted", "Check")),"Check")</f>
        <v>Not Promoted</v>
      </c>
      <c r="AA993" t="str">
        <f>IFERROR(PROPER(TRIM('01_raw_data'!Z996)), "")</f>
        <v>Bachelor'S</v>
      </c>
      <c r="AB993" t="str">
        <f>IFERROR(PROPER(TRIM('01_raw_data'!AA996)),"")</f>
        <v>Company Careers Page</v>
      </c>
      <c r="AC993" t="str">
        <f>IFERROR(IF(UPPER(TRIM('01_raw_data'!AB996))="HYBRID","Hybrid",IF(OR(UPPER(TRIM('01_raw_data'!AB996))="REMOTE",UPPER(TRIM('01_raw_data'!AB996))="WFH",UPPER(TRIM('01_raw_data'!AB996))="WORK FROM HOME"),"Remote",IF(OR(UPPER(TRIM('01_raw_data'!AB996))="ONSITE",UPPER(TRIM('01_raw_data'!AB996))="ON-SITE",UPPER(TRIM('01_raw_data'!AB996))="OFFICE"),"Office"))),"Check")</f>
        <v>Office</v>
      </c>
      <c r="AD993" t="str">
        <f>IFERROR(VLOOKUP(UPPER(TRIM('01_raw_data'!AC996)),'09_cost_center'!$A$5:$E$19,1,FALSE), "Check")</f>
        <v>EU-CC303</v>
      </c>
      <c r="AE993" t="str">
        <f>IFERROR(IF(OR(UPPER(TRIM('01_raw_data'!AD996))="CONTRACT", UPPER(TRIM('01_raw_data'!AD996))="CONTRACTOR"), "Contract", IF(OR(PROPER(TRIM('01_raw_data'!AD996))="FTE", UPPER(TRIM('01_raw_data'!AD996))="FULL TIME", UPPER(TRIM('01_raw_data'!AD996))="FULL-TIME"), "Full Time", IF(OR(UPPER(TRIM('01_raw_data'!AD996))="INTERN", UPPER(TRIM('01_raw_data'!AD996))="INTERNSHIP"), "Intern", IF(OR(UPPER(TRIM('01_raw_data'!AD996))="PART TIME", UPPER(TRIM('01_raw_data'!AD996))="PART-TIME"), "Part Time")))), "Check")</f>
        <v>Full Time</v>
      </c>
      <c r="AF993">
        <f>IFERROR(IF(AND(VALUE('01_raw_data'!AE996)&gt;=0,VALUE('01_raw_data'!AE996)&lt;=100), VALUE('01_raw_data'!AE996), "Check"), "Check")</f>
        <v>50</v>
      </c>
    </row>
    <row r="994" spans="1:32" x14ac:dyDescent="0.2">
      <c r="A994" t="str">
        <f>"E"&amp;TEXT(VALUE(SUBSTITUTE(UPPER(TRIM('01_raw_data'!A997)),"E","")),"0000")</f>
        <v>E0993</v>
      </c>
      <c r="B994" t="str">
        <f>IF('01_raw_data'!B997="", "", PROPER(TRIM('01_raw_data'!B997)))</f>
        <v>Paul Gonzalez</v>
      </c>
      <c r="C994" t="str">
        <f>_xlfn.XLOOKUP(PROPER(TRIM('01_raw_data'!C997)),'03_lookups'!$A$4:$A$9,'03_lookups'!$B$4:$B$9,"Needs Review")</f>
        <v>Female</v>
      </c>
      <c r="D994">
        <f>VALUE('01_raw_data'!D997)</f>
        <v>59</v>
      </c>
      <c r="E994" s="17">
        <f>IF(OR('01_raw_data'!E997="", LOWER(TRIM('01_raw_data'!E997))="not available"), "Missing", '01_raw_data'!E997)</f>
        <v>24586</v>
      </c>
      <c r="F994" t="str">
        <f t="shared" si="15"/>
        <v>Valid</v>
      </c>
      <c r="G994" t="str">
        <f>_xlfn.XLOOKUP(UPPER(TRIM('01_raw_data'!F997)),'04_departments'!A997:A1052,'04_departments'!C997:C1052,"Needs Review")</f>
        <v>Needs Review</v>
      </c>
      <c r="H994" t="str">
        <f>_xlfn.XLOOKUP('01_clean_data'!G994, '04_departments'!$C$5:$C$60,'04_departments'!$D$5:$D$60,"Needs Review")</f>
        <v>Needs Review</v>
      </c>
      <c r="I994" t="str">
        <f>PROPER(TRIM('01_raw_data'!H997))</f>
        <v>Product Analyst</v>
      </c>
      <c r="J994" t="str">
        <f>IFERROR(UPPER('01_raw_data'!I997), "")</f>
        <v xml:space="preserve"> L3 </v>
      </c>
      <c r="K994" t="str">
        <f>IFERROR(UPPER('01_raw_data'!J997), "")</f>
        <v>M021</v>
      </c>
      <c r="L994" t="str">
        <f>IFERROR(VLOOKUP(K994,'05_manager_mapping'!$A$5:$B$64,2), "Missing")</f>
        <v>Alejandro Schmidt</v>
      </c>
      <c r="M994" t="str">
        <f>IFERROR(_xlfn.XLOOKUP('01_raw_data'!L997,'06_location_master'!$B$5:$B$60,'06_location_master'!$C$5:$C$60), "Missing Location")</f>
        <v>Missing Location</v>
      </c>
      <c r="N994" t="str">
        <f>IFERROR(_xlfn.XLOOKUP(M994,'06_location_master'!$C$5:$C$60,'06_location_master'!$D$5:$D$60), "Missing Country")</f>
        <v>Missing Country</v>
      </c>
      <c r="O994" t="str">
        <f>IFERROR(_xlfn.XLOOKUP(M994,'06_location_master'!$C$5:$C$60,'06_location_master'!$E$5:$E$60), "Missing State")</f>
        <v>Missing State</v>
      </c>
      <c r="P994" s="17">
        <f>IFERROR(--'01_raw_data'!O997,"Missing Date")</f>
        <v>44898</v>
      </c>
      <c r="Q994" s="17" t="str">
        <f>IF(TRIM('01_raw_data'!P997)="","", IFERROR('01_raw_data'!P997, "check"))</f>
        <v/>
      </c>
      <c r="R994" t="str">
        <f>IFERROR(IF(OR(UPPER(TRIM('01_raw_data'!Q997))="A",UPPER(TRIM('01_raw_data'!Q997)="ACTVE"),UPPER(TRIM('01_raw_data'!Q997))="ACTIVE"), "Active", IF(OR(UPPER(TRIM('01_raw_data'!Q997)="INACTIVE"),UPPER(TRIM('01_raw_data'!Q997))="INACTVE"),"Inactive",IF(OR(UPPER(TRIM('01_raw_data'!Q997))="EXITED"), "Exited", IF(OR(UPPER(TRIM('01_raw_data'!Q997))="TERMINATED"), "Terminated", IF(OR(UPPER(TRIM('01_raw_data'!Q997))="LEFT"),"Left",IF(OR(UPPER(TRIM('01_raw_data'!Q997))="RESIGNED"),"Resigned")))))),"Check")</f>
        <v>Active</v>
      </c>
      <c r="S994" s="19">
        <f>IFERROR(IF(VALUE('01_raw_data'!R997)&gt;0,VALUE('01_raw_data'!R997),"Check"),"Check")</f>
        <v>68000</v>
      </c>
      <c r="T994" s="19">
        <f>IFERROR(IF(VALUE('01_raw_data'!S997)&gt;0, VALUE('01_raw_data'!S997), "Check"), "Check")</f>
        <v>6100</v>
      </c>
      <c r="U994">
        <f>IFERROR(VLOOKUP(UPPER(TRIM('01_raw_data'!T997)),'07_performance_master'!$A$5:$B$14,2,FALSE),"Check")</f>
        <v>4</v>
      </c>
      <c r="V994">
        <f>IFERROR(IF(VALUE('01_raw_data'!U997)&gt;0,VALUE('01_raw_data'!U997),"Check"),"Check")</f>
        <v>25</v>
      </c>
      <c r="W994">
        <f>IFERROR(IF(VALUE('01_raw_data'!V997)&gt;=0, VALUE('01_raw_data'!V997), "Check"), "Check")</f>
        <v>11</v>
      </c>
      <c r="X994">
        <f>IFERROR(IF(VALUE('01_raw_data'!W997)&gt;=0, VALUE('01_raw_data'!W997),"Check"), "Check")</f>
        <v>3</v>
      </c>
      <c r="Y994">
        <f>IFERROR(IF(AND(VALUE('01_raw_data'!X997)&gt;=0, VALUE('01_raw_data'!X997)&lt;=100), VALUE('01_raw_data'!X997), "Check"), "Check")</f>
        <v>46</v>
      </c>
      <c r="Z994" t="str">
        <f>IFERROR(IF(OR(UPPER(TRIM('01_raw_data'!Y997))="YES", UPPER(TRIM('01_raw_data'!Y997))="PROMOTED"),"Promoted", IF(OR(UPPER(TRIM('01_raw_data'!Y997))="NO",UPPER(TRIM('01_raw_data'!Y997))="NOT PROMOTED"), "Not Promoted", "Check")),"Check")</f>
        <v>Not Promoted</v>
      </c>
      <c r="AA994" t="str">
        <f>IFERROR(PROPER(TRIM('01_raw_data'!Z997)), "")</f>
        <v>Phd</v>
      </c>
      <c r="AB994" t="str">
        <f>IFERROR(PROPER(TRIM('01_raw_data'!AA997)),"")</f>
        <v>Internal Transfer</v>
      </c>
      <c r="AC994" t="str">
        <f>IFERROR(IF(UPPER(TRIM('01_raw_data'!AB997))="HYBRID","Hybrid",IF(OR(UPPER(TRIM('01_raw_data'!AB997))="REMOTE",UPPER(TRIM('01_raw_data'!AB997))="WFH",UPPER(TRIM('01_raw_data'!AB997))="WORK FROM HOME"),"Remote",IF(OR(UPPER(TRIM('01_raw_data'!AB997))="ONSITE",UPPER(TRIM('01_raw_data'!AB997))="ON-SITE",UPPER(TRIM('01_raw_data'!AB997))="OFFICE"),"Office"))),"Check")</f>
        <v>Remote</v>
      </c>
      <c r="AD994" t="str">
        <f>IFERROR(VLOOKUP(UPPER(TRIM('01_raw_data'!AC997)),'09_cost_center'!$A$5:$E$19,1,FALSE), "Check")</f>
        <v>EU-CC102</v>
      </c>
      <c r="AE994" t="str">
        <f>IFERROR(IF(OR(UPPER(TRIM('01_raw_data'!AD997))="CONTRACT", UPPER(TRIM('01_raw_data'!AD997))="CONTRACTOR"), "Contract", IF(OR(PROPER(TRIM('01_raw_data'!AD997))="FTE", UPPER(TRIM('01_raw_data'!AD997))="FULL TIME", UPPER(TRIM('01_raw_data'!AD997))="FULL-TIME"), "Full Time", IF(OR(UPPER(TRIM('01_raw_data'!AD997))="INTERN", UPPER(TRIM('01_raw_data'!AD997))="INTERNSHIP"), "Intern", IF(OR(UPPER(TRIM('01_raw_data'!AD997))="PART TIME", UPPER(TRIM('01_raw_data'!AD997))="PART-TIME"), "Part Time")))), "Check")</f>
        <v>Full Time</v>
      </c>
      <c r="AF994">
        <f>IFERROR(IF(AND(VALUE('01_raw_data'!AE997)&gt;=0,VALUE('01_raw_data'!AE997)&lt;=100), VALUE('01_raw_data'!AE997), "Check"), "Check")</f>
        <v>66.8</v>
      </c>
    </row>
    <row r="995" spans="1:32" x14ac:dyDescent="0.2">
      <c r="A995" t="str">
        <f>"E"&amp;TEXT(VALUE(SUBSTITUTE(UPPER(TRIM('01_raw_data'!A998)),"E","")),"0000")</f>
        <v>E0994</v>
      </c>
      <c r="B995" t="str">
        <f>IF('01_raw_data'!B998="", "", PROPER(TRIM('01_raw_data'!B998)))</f>
        <v>George Martin</v>
      </c>
      <c r="C995" t="str">
        <f>_xlfn.XLOOKUP(PROPER(TRIM('01_raw_data'!C998)),'03_lookups'!$A$4:$A$9,'03_lookups'!$B$4:$B$9,"Needs Review")</f>
        <v>Non-Binary</v>
      </c>
      <c r="D995">
        <f>VALUE('01_raw_data'!D998)</f>
        <v>55</v>
      </c>
      <c r="E995" s="17">
        <f>IF(OR('01_raw_data'!E998="", LOWER(TRIM('01_raw_data'!E998))="not available"), "Missing", '01_raw_data'!E998)</f>
        <v>25814</v>
      </c>
      <c r="F995" t="str">
        <f t="shared" si="15"/>
        <v>Valid</v>
      </c>
      <c r="G995" t="str">
        <f>_xlfn.XLOOKUP(UPPER(TRIM('01_raw_data'!F998)),'04_departments'!A998:A1053,'04_departments'!C998:C1053,"Needs Review")</f>
        <v>Needs Review</v>
      </c>
      <c r="H995" t="str">
        <f>_xlfn.XLOOKUP('01_clean_data'!G995, '04_departments'!$C$5:$C$60,'04_departments'!$D$5:$D$60,"Needs Review")</f>
        <v>Needs Review</v>
      </c>
      <c r="I995" t="str">
        <f>PROPER(TRIM('01_raw_data'!H998))</f>
        <v>Operations Analyst</v>
      </c>
      <c r="J995" t="str">
        <f>IFERROR(UPPER('01_raw_data'!I998), "")</f>
        <v>L1</v>
      </c>
      <c r="K995" t="str">
        <f>IFERROR(UPPER('01_raw_data'!J998), "")</f>
        <v>M010</v>
      </c>
      <c r="L995" t="str">
        <f>IFERROR(VLOOKUP(K995,'05_manager_mapping'!$A$5:$B$64,2), "Missing")</f>
        <v>Lotte Muller</v>
      </c>
      <c r="M995" t="str">
        <f>IFERROR(_xlfn.XLOOKUP('01_raw_data'!L998,'06_location_master'!$B$5:$B$60,'06_location_master'!$C$5:$C$60), "Missing Location")</f>
        <v>Missing Location</v>
      </c>
      <c r="N995" t="str">
        <f>IFERROR(_xlfn.XLOOKUP(M995,'06_location_master'!$C$5:$C$60,'06_location_master'!$D$5:$D$60), "Missing Country")</f>
        <v>Missing Country</v>
      </c>
      <c r="O995" t="str">
        <f>IFERROR(_xlfn.XLOOKUP(M995,'06_location_master'!$C$5:$C$60,'06_location_master'!$E$5:$E$60), "Missing State")</f>
        <v>Missing State</v>
      </c>
      <c r="P995" s="17">
        <f>IFERROR(--'01_raw_data'!O998,"Missing Date")</f>
        <v>44875</v>
      </c>
      <c r="Q995" s="17" t="str">
        <f>IF(TRIM('01_raw_data'!P998)="","", IFERROR('01_raw_data'!P998, "check"))</f>
        <v/>
      </c>
      <c r="R995" t="str">
        <f>IFERROR(IF(OR(UPPER(TRIM('01_raw_data'!Q998))="A",UPPER(TRIM('01_raw_data'!Q998)="ACTVE"),UPPER(TRIM('01_raw_data'!Q998))="ACTIVE"), "Active", IF(OR(UPPER(TRIM('01_raw_data'!Q998)="INACTIVE"),UPPER(TRIM('01_raw_data'!Q998))="INACTVE"),"Inactive",IF(OR(UPPER(TRIM('01_raw_data'!Q998))="EXITED"), "Exited", IF(OR(UPPER(TRIM('01_raw_data'!Q998))="TERMINATED"), "Terminated", IF(OR(UPPER(TRIM('01_raw_data'!Q998))="LEFT"),"Left",IF(OR(UPPER(TRIM('01_raw_data'!Q998))="RESIGNED"),"Resigned")))))),"Check")</f>
        <v>Active</v>
      </c>
      <c r="S995" s="19" t="str">
        <f>IFERROR(IF(VALUE('01_raw_data'!R998)&gt;0,VALUE('01_raw_data'!R998),"Check"),"Check")</f>
        <v>Check</v>
      </c>
      <c r="T995" s="19">
        <f>IFERROR(IF(VALUE('01_raw_data'!S998)&gt;0, VALUE('01_raw_data'!S998), "Check"), "Check")</f>
        <v>6300</v>
      </c>
      <c r="U995">
        <f>IFERROR(VLOOKUP(UPPER(TRIM('01_raw_data'!T998)),'07_performance_master'!$A$5:$B$14,2,FALSE),"Check")</f>
        <v>5</v>
      </c>
      <c r="V995">
        <f>IFERROR(IF(VALUE('01_raw_data'!U998)&gt;0,VALUE('01_raw_data'!U998),"Check"),"Check")</f>
        <v>48</v>
      </c>
      <c r="W995">
        <f>IFERROR(IF(VALUE('01_raw_data'!V998)&gt;=0, VALUE('01_raw_data'!V998), "Check"), "Check")</f>
        <v>22</v>
      </c>
      <c r="X995">
        <f>IFERROR(IF(VALUE('01_raw_data'!W998)&gt;=0, VALUE('01_raw_data'!W998),"Check"), "Check")</f>
        <v>14</v>
      </c>
      <c r="Y995">
        <f>IFERROR(IF(AND(VALUE('01_raw_data'!X998)&gt;=0, VALUE('01_raw_data'!X998)&lt;=100), VALUE('01_raw_data'!X998), "Check"), "Check")</f>
        <v>88</v>
      </c>
      <c r="Z995" t="str">
        <f>IFERROR(IF(OR(UPPER(TRIM('01_raw_data'!Y998))="YES", UPPER(TRIM('01_raw_data'!Y998))="PROMOTED"),"Promoted", IF(OR(UPPER(TRIM('01_raw_data'!Y998))="NO",UPPER(TRIM('01_raw_data'!Y998))="NOT PROMOTED"), "Not Promoted", "Check")),"Check")</f>
        <v>Not Promoted</v>
      </c>
      <c r="AA995" t="str">
        <f>IFERROR(PROPER(TRIM('01_raw_data'!Z998)), "")</f>
        <v>Bachelor'S</v>
      </c>
      <c r="AB995" t="str">
        <f>IFERROR(PROPER(TRIM('01_raw_data'!AA998)),"")</f>
        <v>Company Careers Page</v>
      </c>
      <c r="AC995" t="str">
        <f>IFERROR(IF(UPPER(TRIM('01_raw_data'!AB998))="HYBRID","Hybrid",IF(OR(UPPER(TRIM('01_raw_data'!AB998))="REMOTE",UPPER(TRIM('01_raw_data'!AB998))="WFH",UPPER(TRIM('01_raw_data'!AB998))="WORK FROM HOME"),"Remote",IF(OR(UPPER(TRIM('01_raw_data'!AB998))="ONSITE",UPPER(TRIM('01_raw_data'!AB998))="ON-SITE",UPPER(TRIM('01_raw_data'!AB998))="OFFICE"),"Office"))),"Check")</f>
        <v>Hybrid</v>
      </c>
      <c r="AD995" t="str">
        <f>IFERROR(VLOOKUP(UPPER(TRIM('01_raw_data'!AC998)),'09_cost_center'!$A$5:$E$19,1,FALSE), "Check")</f>
        <v>EU-CC401</v>
      </c>
      <c r="AE995" t="str">
        <f>IFERROR(IF(OR(UPPER(TRIM('01_raw_data'!AD998))="CONTRACT", UPPER(TRIM('01_raw_data'!AD998))="CONTRACTOR"), "Contract", IF(OR(PROPER(TRIM('01_raw_data'!AD998))="FTE", UPPER(TRIM('01_raw_data'!AD998))="FULL TIME", UPPER(TRIM('01_raw_data'!AD998))="FULL-TIME"), "Full Time", IF(OR(UPPER(TRIM('01_raw_data'!AD998))="INTERN", UPPER(TRIM('01_raw_data'!AD998))="INTERNSHIP"), "Intern", IF(OR(UPPER(TRIM('01_raw_data'!AD998))="PART TIME", UPPER(TRIM('01_raw_data'!AD998))="PART-TIME"), "Part Time")))), "Check")</f>
        <v>Full Time</v>
      </c>
      <c r="AF995">
        <f>IFERROR(IF(AND(VALUE('01_raw_data'!AE998)&gt;=0,VALUE('01_raw_data'!AE998)&lt;=100), VALUE('01_raw_data'!AE998), "Check"), "Check")</f>
        <v>88.8</v>
      </c>
    </row>
    <row r="996" spans="1:32" x14ac:dyDescent="0.2">
      <c r="A996" t="str">
        <f>"E"&amp;TEXT(VALUE(SUBSTITUTE(UPPER(TRIM('01_raw_data'!A999)),"E","")),"0000")</f>
        <v>E0995</v>
      </c>
      <c r="B996" t="str">
        <f>IF('01_raw_data'!B999="", "", PROPER(TRIM('01_raw_data'!B999)))</f>
        <v>Astrid Walker</v>
      </c>
      <c r="C996" t="str">
        <f>_xlfn.XLOOKUP(PROPER(TRIM('01_raw_data'!C999)),'03_lookups'!$A$4:$A$9,'03_lookups'!$B$4:$B$9,"Needs Review")</f>
        <v>Male</v>
      </c>
      <c r="D996">
        <f>VALUE('01_raw_data'!D999)</f>
        <v>27</v>
      </c>
      <c r="E996" s="17">
        <f>IF(OR('01_raw_data'!E999="", LOWER(TRIM('01_raw_data'!E999))="not available"), "Missing", '01_raw_data'!E999)</f>
        <v>36306</v>
      </c>
      <c r="F996" t="str">
        <f t="shared" si="15"/>
        <v>Valid</v>
      </c>
      <c r="G996" t="str">
        <f>_xlfn.XLOOKUP(UPPER(TRIM('01_raw_data'!F999)),'04_departments'!A999:A1054,'04_departments'!C999:C1054,"Needs Review")</f>
        <v>Needs Review</v>
      </c>
      <c r="H996" t="str">
        <f>_xlfn.XLOOKUP('01_clean_data'!G996, '04_departments'!$C$5:$C$60,'04_departments'!$D$5:$D$60,"Needs Review")</f>
        <v>Needs Review</v>
      </c>
      <c r="I996" t="str">
        <f>PROPER(TRIM('01_raw_data'!H999))</f>
        <v>Procurement Analyst</v>
      </c>
      <c r="J996" t="str">
        <f>IFERROR(UPPER('01_raw_data'!I999), "")</f>
        <v>L3</v>
      </c>
      <c r="K996" t="str">
        <f>IFERROR(UPPER('01_raw_data'!J999), "")</f>
        <v>M049</v>
      </c>
      <c r="L996" t="str">
        <f>IFERROR(VLOOKUP(K996,'05_manager_mapping'!$A$5:$B$64,2), "Missing")</f>
        <v>Marco Gonzalez</v>
      </c>
      <c r="M996" t="str">
        <f>IFERROR(_xlfn.XLOOKUP('01_raw_data'!L999,'06_location_master'!$B$5:$B$60,'06_location_master'!$C$5:$C$60), "Missing Location")</f>
        <v>Missing Location</v>
      </c>
      <c r="N996" t="str">
        <f>IFERROR(_xlfn.XLOOKUP(M996,'06_location_master'!$C$5:$C$60,'06_location_master'!$D$5:$D$60), "Missing Country")</f>
        <v>Missing Country</v>
      </c>
      <c r="O996" t="str">
        <f>IFERROR(_xlfn.XLOOKUP(M996,'06_location_master'!$C$5:$C$60,'06_location_master'!$E$5:$E$60), "Missing State")</f>
        <v>Missing State</v>
      </c>
      <c r="P996" s="17">
        <f>IFERROR(--'01_raw_data'!O999,"Missing Date")</f>
        <v>43018</v>
      </c>
      <c r="Q996" s="17" t="str">
        <f>IF(TRIM('01_raw_data'!P999)="","", IFERROR('01_raw_data'!P999, "check"))</f>
        <v/>
      </c>
      <c r="R996" t="str">
        <f>IFERROR(IF(OR(UPPER(TRIM('01_raw_data'!Q999))="A",UPPER(TRIM('01_raw_data'!Q999)="ACTVE"),UPPER(TRIM('01_raw_data'!Q999))="ACTIVE"), "Active", IF(OR(UPPER(TRIM('01_raw_data'!Q999)="INACTIVE"),UPPER(TRIM('01_raw_data'!Q999))="INACTVE"),"Inactive",IF(OR(UPPER(TRIM('01_raw_data'!Q999))="EXITED"), "Exited", IF(OR(UPPER(TRIM('01_raw_data'!Q999))="TERMINATED"), "Terminated", IF(OR(UPPER(TRIM('01_raw_data'!Q999))="LEFT"),"Left",IF(OR(UPPER(TRIM('01_raw_data'!Q999))="RESIGNED"),"Resigned")))))),"Check")</f>
        <v>Active</v>
      </c>
      <c r="S996" s="19">
        <f>IFERROR(IF(VALUE('01_raw_data'!R999)&gt;0,VALUE('01_raw_data'!R999),"Check"),"Check")</f>
        <v>75000</v>
      </c>
      <c r="T996" s="19">
        <f>IFERROR(IF(VALUE('01_raw_data'!S999)&gt;0, VALUE('01_raw_data'!S999), "Check"), "Check")</f>
        <v>1500</v>
      </c>
      <c r="U996">
        <f>IFERROR(VLOOKUP(UPPER(TRIM('01_raw_data'!T999)),'07_performance_master'!$A$5:$B$14,2,FALSE),"Check")</f>
        <v>2</v>
      </c>
      <c r="V996">
        <f>IFERROR(IF(VALUE('01_raw_data'!U999)&gt;0,VALUE('01_raw_data'!U999),"Check"),"Check")</f>
        <v>23</v>
      </c>
      <c r="W996">
        <f>IFERROR(IF(VALUE('01_raw_data'!V999)&gt;=0, VALUE('01_raw_data'!V999), "Check"), "Check")</f>
        <v>17</v>
      </c>
      <c r="X996">
        <f>IFERROR(IF(VALUE('01_raw_data'!W999)&gt;=0, VALUE('01_raw_data'!W999),"Check"), "Check")</f>
        <v>11</v>
      </c>
      <c r="Y996">
        <f>IFERROR(IF(AND(VALUE('01_raw_data'!X999)&gt;=0, VALUE('01_raw_data'!X999)&lt;=100), VALUE('01_raw_data'!X999), "Check"), "Check")</f>
        <v>53</v>
      </c>
      <c r="Z996" t="str">
        <f>IFERROR(IF(OR(UPPER(TRIM('01_raw_data'!Y999))="YES", UPPER(TRIM('01_raw_data'!Y999))="PROMOTED"),"Promoted", IF(OR(UPPER(TRIM('01_raw_data'!Y999))="NO",UPPER(TRIM('01_raw_data'!Y999))="NOT PROMOTED"), "Not Promoted", "Check")),"Check")</f>
        <v>Not Promoted</v>
      </c>
      <c r="AA996" t="str">
        <f>IFERROR(PROPER(TRIM('01_raw_data'!Z999)), "")</f>
        <v>Bachelor'S</v>
      </c>
      <c r="AB996" t="str">
        <f>IFERROR(PROPER(TRIM('01_raw_data'!AA999)),"")</f>
        <v>Agency</v>
      </c>
      <c r="AC996" t="str">
        <f>IFERROR(IF(UPPER(TRIM('01_raw_data'!AB999))="HYBRID","Hybrid",IF(OR(UPPER(TRIM('01_raw_data'!AB999))="REMOTE",UPPER(TRIM('01_raw_data'!AB999))="WFH",UPPER(TRIM('01_raw_data'!AB999))="WORK FROM HOME"),"Remote",IF(OR(UPPER(TRIM('01_raw_data'!AB999))="ONSITE",UPPER(TRIM('01_raw_data'!AB999))="ON-SITE",UPPER(TRIM('01_raw_data'!AB999))="OFFICE"),"Office"))),"Check")</f>
        <v>Office</v>
      </c>
      <c r="AD996" t="str">
        <f>IFERROR(VLOOKUP(UPPER(TRIM('01_raw_data'!AC999)),'09_cost_center'!$A$5:$E$19,1,FALSE), "Check")</f>
        <v>EU-CC402</v>
      </c>
      <c r="AE996" t="str">
        <f>IFERROR(IF(OR(UPPER(TRIM('01_raw_data'!AD999))="CONTRACT", UPPER(TRIM('01_raw_data'!AD999))="CONTRACTOR"), "Contract", IF(OR(PROPER(TRIM('01_raw_data'!AD999))="FTE", UPPER(TRIM('01_raw_data'!AD999))="FULL TIME", UPPER(TRIM('01_raw_data'!AD999))="FULL-TIME"), "Full Time", IF(OR(UPPER(TRIM('01_raw_data'!AD999))="INTERN", UPPER(TRIM('01_raw_data'!AD999))="INTERNSHIP"), "Intern", IF(OR(UPPER(TRIM('01_raw_data'!AD999))="PART TIME", UPPER(TRIM('01_raw_data'!AD999))="PART-TIME"), "Part Time")))), "Check")</f>
        <v>Full Time</v>
      </c>
      <c r="AF996">
        <f>IFERROR(IF(AND(VALUE('01_raw_data'!AE999)&gt;=0,VALUE('01_raw_data'!AE999)&lt;=100), VALUE('01_raw_data'!AE999), "Check"), "Check")</f>
        <v>46.8</v>
      </c>
    </row>
    <row r="997" spans="1:32" x14ac:dyDescent="0.2">
      <c r="A997" t="str">
        <f>"E"&amp;TEXT(VALUE(SUBSTITUTE(UPPER(TRIM('01_raw_data'!A1000)),"E","")),"0000")</f>
        <v>E0996</v>
      </c>
      <c r="B997" t="str">
        <f>IF('01_raw_data'!B1000="", "", PROPER(TRIM('01_raw_data'!B1000)))</f>
        <v>Sofia Smith</v>
      </c>
      <c r="C997" t="str">
        <f>_xlfn.XLOOKUP(PROPER(TRIM('01_raw_data'!C1000)),'03_lookups'!$A$4:$A$9,'03_lookups'!$B$4:$B$9,"Needs Review")</f>
        <v>Male</v>
      </c>
      <c r="D997">
        <f>VALUE('01_raw_data'!D1000)</f>
        <v>26</v>
      </c>
      <c r="E997" s="17">
        <f>IF(OR('01_raw_data'!E1000="", LOWER(TRIM('01_raw_data'!E1000))="not available"), "Missing", '01_raw_data'!E1000)</f>
        <v>36483</v>
      </c>
      <c r="F997" t="str">
        <f t="shared" si="15"/>
        <v>Valid</v>
      </c>
      <c r="G997" t="str">
        <f>_xlfn.XLOOKUP(UPPER(TRIM('01_raw_data'!F1000)),'04_departments'!A1000:A1055,'04_departments'!C1000:C1055,"Needs Review")</f>
        <v>Needs Review</v>
      </c>
      <c r="H997" t="str">
        <f>_xlfn.XLOOKUP('01_clean_data'!G997, '04_departments'!$C$5:$C$60,'04_departments'!$D$5:$D$60,"Needs Review")</f>
        <v>Needs Review</v>
      </c>
      <c r="I997" t="str">
        <f>PROPER(TRIM('01_raw_data'!H1000))</f>
        <v>Content Specialist</v>
      </c>
      <c r="J997" t="str">
        <f>IFERROR(UPPER('01_raw_data'!I1000), "")</f>
        <v>L4</v>
      </c>
      <c r="K997" t="str">
        <f>IFERROR(UPPER('01_raw_data'!J1000), "")</f>
        <v>M006</v>
      </c>
      <c r="L997" t="str">
        <f>IFERROR(VLOOKUP(K997,'05_manager_mapping'!$A$5:$B$64,2), "Missing")</f>
        <v>Aleksander Fischer</v>
      </c>
      <c r="M997" t="str">
        <f>IFERROR(_xlfn.XLOOKUP('01_raw_data'!L1000,'06_location_master'!$B$5:$B$60,'06_location_master'!$C$5:$C$60), "Missing Location")</f>
        <v>Missing Location</v>
      </c>
      <c r="N997" t="str">
        <f>IFERROR(_xlfn.XLOOKUP(M997,'06_location_master'!$C$5:$C$60,'06_location_master'!$D$5:$D$60), "Missing Country")</f>
        <v>Missing Country</v>
      </c>
      <c r="O997" t="str">
        <f>IFERROR(_xlfn.XLOOKUP(M997,'06_location_master'!$C$5:$C$60,'06_location_master'!$E$5:$E$60), "Missing State")</f>
        <v>Missing State</v>
      </c>
      <c r="P997" s="17">
        <f>IFERROR(--'01_raw_data'!O1000,"Missing Date")</f>
        <v>43420</v>
      </c>
      <c r="Q997" s="17" t="str">
        <f>IF(TRIM('01_raw_data'!P1000)="","", IFERROR('01_raw_data'!P1000, "check"))</f>
        <v/>
      </c>
      <c r="R997" t="str">
        <f>IFERROR(IF(OR(UPPER(TRIM('01_raw_data'!Q1000))="A",UPPER(TRIM('01_raw_data'!Q1000)="ACTVE"),UPPER(TRIM('01_raw_data'!Q1000))="ACTIVE"), "Active", IF(OR(UPPER(TRIM('01_raw_data'!Q1000)="INACTIVE"),UPPER(TRIM('01_raw_data'!Q1000))="INACTVE"),"Inactive",IF(OR(UPPER(TRIM('01_raw_data'!Q1000))="EXITED"), "Exited", IF(OR(UPPER(TRIM('01_raw_data'!Q1000))="TERMINATED"), "Terminated", IF(OR(UPPER(TRIM('01_raw_data'!Q1000))="LEFT"),"Left",IF(OR(UPPER(TRIM('01_raw_data'!Q1000))="RESIGNED"),"Resigned")))))),"Check")</f>
        <v>Active</v>
      </c>
      <c r="S997" s="19">
        <f>IFERROR(IF(VALUE('01_raw_data'!R1000)&gt;0,VALUE('01_raw_data'!R1000),"Check"),"Check")</f>
        <v>110000</v>
      </c>
      <c r="T997" s="19" t="str">
        <f>IFERROR(IF(VALUE('01_raw_data'!S1000)&gt;0, VALUE('01_raw_data'!S1000), "Check"), "Check")</f>
        <v>Check</v>
      </c>
      <c r="U997">
        <f>IFERROR(VLOOKUP(UPPER(TRIM('01_raw_data'!T1000)),'07_performance_master'!$A$5:$B$14,2,FALSE),"Check")</f>
        <v>1</v>
      </c>
      <c r="V997">
        <f>IFERROR(IF(VALUE('01_raw_data'!U1000)&gt;0,VALUE('01_raw_data'!U1000),"Check"),"Check")</f>
        <v>17</v>
      </c>
      <c r="W997">
        <f>IFERROR(IF(VALUE('01_raw_data'!V1000)&gt;=0, VALUE('01_raw_data'!V1000), "Check"), "Check")</f>
        <v>10</v>
      </c>
      <c r="X997">
        <f>IFERROR(IF(VALUE('01_raw_data'!W1000)&gt;=0, VALUE('01_raw_data'!W1000),"Check"), "Check")</f>
        <v>11</v>
      </c>
      <c r="Y997">
        <f>IFERROR(IF(AND(VALUE('01_raw_data'!X1000)&gt;=0, VALUE('01_raw_data'!X1000)&lt;=100), VALUE('01_raw_data'!X1000), "Check"), "Check")</f>
        <v>48</v>
      </c>
      <c r="Z997" t="str">
        <f>IFERROR(IF(OR(UPPER(TRIM('01_raw_data'!Y1000))="YES", UPPER(TRIM('01_raw_data'!Y1000))="PROMOTED"),"Promoted", IF(OR(UPPER(TRIM('01_raw_data'!Y1000))="NO",UPPER(TRIM('01_raw_data'!Y1000))="NOT PROMOTED"), "Not Promoted", "Check")),"Check")</f>
        <v>Not Promoted</v>
      </c>
      <c r="AA997" t="str">
        <f>IFERROR(PROPER(TRIM('01_raw_data'!Z1000)), "")</f>
        <v>Master'S</v>
      </c>
      <c r="AB997" t="str">
        <f>IFERROR(PROPER(TRIM('01_raw_data'!AA1000)),"")</f>
        <v>Internal Transfer</v>
      </c>
      <c r="AC997" t="str">
        <f>IFERROR(IF(UPPER(TRIM('01_raw_data'!AB1000))="HYBRID","Hybrid",IF(OR(UPPER(TRIM('01_raw_data'!AB1000))="REMOTE",UPPER(TRIM('01_raw_data'!AB1000))="WFH",UPPER(TRIM('01_raw_data'!AB1000))="WORK FROM HOME"),"Remote",IF(OR(UPPER(TRIM('01_raw_data'!AB1000))="ONSITE",UPPER(TRIM('01_raw_data'!AB1000))="ON-SITE",UPPER(TRIM('01_raw_data'!AB1000))="OFFICE"),"Office"))),"Check")</f>
        <v>Hybrid</v>
      </c>
      <c r="AD997" t="str">
        <f>IFERROR(VLOOKUP(UPPER(TRIM('01_raw_data'!AC1000)),'09_cost_center'!$A$5:$E$19,1,FALSE), "Check")</f>
        <v>EU-CC203</v>
      </c>
      <c r="AE997" t="str">
        <f>IFERROR(IF(OR(UPPER(TRIM('01_raw_data'!AD1000))="CONTRACT", UPPER(TRIM('01_raw_data'!AD1000))="CONTRACTOR"), "Contract", IF(OR(PROPER(TRIM('01_raw_data'!AD1000))="FTE", UPPER(TRIM('01_raw_data'!AD1000))="FULL TIME", UPPER(TRIM('01_raw_data'!AD1000))="FULL-TIME"), "Full Time", IF(OR(UPPER(TRIM('01_raw_data'!AD1000))="INTERN", UPPER(TRIM('01_raw_data'!AD1000))="INTERNSHIP"), "Intern", IF(OR(UPPER(TRIM('01_raw_data'!AD1000))="PART TIME", UPPER(TRIM('01_raw_data'!AD1000))="PART-TIME"), "Part Time")))), "Check")</f>
        <v>Contract</v>
      </c>
      <c r="AF997">
        <f>IFERROR(IF(AND(VALUE('01_raw_data'!AE1000)&gt;=0,VALUE('01_raw_data'!AE1000)&lt;=100), VALUE('01_raw_data'!AE1000), "Check"), "Check")</f>
        <v>34.5</v>
      </c>
    </row>
    <row r="998" spans="1:32" x14ac:dyDescent="0.2">
      <c r="A998" t="str">
        <f>"E"&amp;TEXT(VALUE(SUBSTITUTE(UPPER(TRIM('01_raw_data'!A1001)),"E","")),"0000")</f>
        <v>E0997</v>
      </c>
      <c r="B998" t="str">
        <f>IF('01_raw_data'!B1001="", "", PROPER(TRIM('01_raw_data'!B1001)))</f>
        <v>Julia Bianchi</v>
      </c>
      <c r="C998" t="str">
        <f>_xlfn.XLOOKUP(PROPER(TRIM('01_raw_data'!C1001)),'03_lookups'!$A$4:$A$9,'03_lookups'!$B$4:$B$9,"Needs Review")</f>
        <v>Male</v>
      </c>
      <c r="D998">
        <f>VALUE('01_raw_data'!D1001)</f>
        <v>40</v>
      </c>
      <c r="E998" s="17">
        <f>IF(OR('01_raw_data'!E1001="", LOWER(TRIM('01_raw_data'!E1001))="not available"), "Missing", '01_raw_data'!E1001)</f>
        <v>31318</v>
      </c>
      <c r="F998" t="str">
        <f t="shared" si="15"/>
        <v>Valid</v>
      </c>
      <c r="G998" t="str">
        <f>_xlfn.XLOOKUP(UPPER(TRIM('01_raw_data'!F1001)),'04_departments'!A1001:A1056,'04_departments'!C1001:C1056,"Needs Review")</f>
        <v>Needs Review</v>
      </c>
      <c r="H998" t="str">
        <f>_xlfn.XLOOKUP('01_clean_data'!G998, '04_departments'!$C$5:$C$60,'04_departments'!$D$5:$D$60,"Needs Review")</f>
        <v>Needs Review</v>
      </c>
      <c r="I998" t="str">
        <f>PROPER(TRIM('01_raw_data'!H1001))</f>
        <v>Growth Marketer</v>
      </c>
      <c r="J998" t="str">
        <f>IFERROR(UPPER('01_raw_data'!I1001), "")</f>
        <v>L6</v>
      </c>
      <c r="K998" t="str">
        <f>IFERROR(UPPER('01_raw_data'!J1001), "")</f>
        <v>M006</v>
      </c>
      <c r="L998" t="str">
        <f>IFERROR(VLOOKUP(K998,'05_manager_mapping'!$A$5:$B$64,2), "Missing")</f>
        <v>Aleksander Fischer</v>
      </c>
      <c r="M998" t="str">
        <f>IFERROR(_xlfn.XLOOKUP('01_raw_data'!L1001,'06_location_master'!$B$5:$B$60,'06_location_master'!$C$5:$C$60), "Missing Location")</f>
        <v>Missing Location</v>
      </c>
      <c r="N998" t="str">
        <f>IFERROR(_xlfn.XLOOKUP(M998,'06_location_master'!$C$5:$C$60,'06_location_master'!$D$5:$D$60), "Missing Country")</f>
        <v>Missing Country</v>
      </c>
      <c r="O998" t="str">
        <f>IFERROR(_xlfn.XLOOKUP(M998,'06_location_master'!$C$5:$C$60,'06_location_master'!$E$5:$E$60), "Missing State")</f>
        <v>Missing State</v>
      </c>
      <c r="P998" s="17">
        <f>IFERROR(--'01_raw_data'!O1001,"Missing Date")</f>
        <v>43062</v>
      </c>
      <c r="Q998" s="17" t="str">
        <f>IF(TRIM('01_raw_data'!P1001)="","", IFERROR('01_raw_data'!P1001, "check"))</f>
        <v/>
      </c>
      <c r="R998" t="str">
        <f>IFERROR(IF(OR(UPPER(TRIM('01_raw_data'!Q1001))="A",UPPER(TRIM('01_raw_data'!Q1001)="ACTVE"),UPPER(TRIM('01_raw_data'!Q1001))="ACTIVE"), "Active", IF(OR(UPPER(TRIM('01_raw_data'!Q1001)="INACTIVE"),UPPER(TRIM('01_raw_data'!Q1001))="INACTVE"),"Inactive",IF(OR(UPPER(TRIM('01_raw_data'!Q1001))="EXITED"), "Exited", IF(OR(UPPER(TRIM('01_raw_data'!Q1001))="TERMINATED"), "Terminated", IF(OR(UPPER(TRIM('01_raw_data'!Q1001))="LEFT"),"Left",IF(OR(UPPER(TRIM('01_raw_data'!Q1001))="RESIGNED"),"Resigned")))))),"Check")</f>
        <v>Active</v>
      </c>
      <c r="S998" s="19">
        <f>IFERROR(IF(VALUE('01_raw_data'!R1001)&gt;0,VALUE('01_raw_data'!R1001),"Check"),"Check")</f>
        <v>192000</v>
      </c>
      <c r="T998" s="19">
        <f>IFERROR(IF(VALUE('01_raw_data'!S1001)&gt;0, VALUE('01_raw_data'!S1001), "Check"), "Check")</f>
        <v>11500</v>
      </c>
      <c r="U998">
        <f>IFERROR(VLOOKUP(UPPER(TRIM('01_raw_data'!T1001)),'07_performance_master'!$A$5:$B$14,2,FALSE),"Check")</f>
        <v>3</v>
      </c>
      <c r="V998">
        <f>IFERROR(IF(VALUE('01_raw_data'!U1001)&gt;0,VALUE('01_raw_data'!U1001),"Check"),"Check")</f>
        <v>17</v>
      </c>
      <c r="W998">
        <f>IFERROR(IF(VALUE('01_raw_data'!V1001)&gt;=0, VALUE('01_raw_data'!V1001), "Check"), "Check")</f>
        <v>8</v>
      </c>
      <c r="X998">
        <f>IFERROR(IF(VALUE('01_raw_data'!W1001)&gt;=0, VALUE('01_raw_data'!W1001),"Check"), "Check")</f>
        <v>1</v>
      </c>
      <c r="Y998">
        <f>IFERROR(IF(AND(VALUE('01_raw_data'!X1001)&gt;=0, VALUE('01_raw_data'!X1001)&lt;=100), VALUE('01_raw_data'!X1001), "Check"), "Check")</f>
        <v>81</v>
      </c>
      <c r="Z998" t="str">
        <f>IFERROR(IF(OR(UPPER(TRIM('01_raw_data'!Y1001))="YES", UPPER(TRIM('01_raw_data'!Y1001))="PROMOTED"),"Promoted", IF(OR(UPPER(TRIM('01_raw_data'!Y1001))="NO",UPPER(TRIM('01_raw_data'!Y1001))="NOT PROMOTED"), "Not Promoted", "Check")),"Check")</f>
        <v>Not Promoted</v>
      </c>
      <c r="AA998" t="str">
        <f>IFERROR(PROPER(TRIM('01_raw_data'!Z1001)), "")</f>
        <v>Bachelor'S</v>
      </c>
      <c r="AB998" t="str">
        <f>IFERROR(PROPER(TRIM('01_raw_data'!AA1001)),"")</f>
        <v>Indeed</v>
      </c>
      <c r="AC998" t="str">
        <f>IFERROR(IF(UPPER(TRIM('01_raw_data'!AB1001))="HYBRID","Hybrid",IF(OR(UPPER(TRIM('01_raw_data'!AB1001))="REMOTE",UPPER(TRIM('01_raw_data'!AB1001))="WFH",UPPER(TRIM('01_raw_data'!AB1001))="WORK FROM HOME"),"Remote",IF(OR(UPPER(TRIM('01_raw_data'!AB1001))="ONSITE",UPPER(TRIM('01_raw_data'!AB1001))="ON-SITE",UPPER(TRIM('01_raw_data'!AB1001))="OFFICE"),"Office"))),"Check")</f>
        <v>Remote</v>
      </c>
      <c r="AD998" t="str">
        <f>IFERROR(VLOOKUP(UPPER(TRIM('01_raw_data'!AC1001)),'09_cost_center'!$A$5:$E$19,1,FALSE), "Check")</f>
        <v>EU-CC203</v>
      </c>
      <c r="AE998" t="str">
        <f>IFERROR(IF(OR(UPPER(TRIM('01_raw_data'!AD1001))="CONTRACT", UPPER(TRIM('01_raw_data'!AD1001))="CONTRACTOR"), "Contract", IF(OR(PROPER(TRIM('01_raw_data'!AD1001))="FTE", UPPER(TRIM('01_raw_data'!AD1001))="FULL TIME", UPPER(TRIM('01_raw_data'!AD1001))="FULL-TIME"), "Full Time", IF(OR(UPPER(TRIM('01_raw_data'!AD1001))="INTERN", UPPER(TRIM('01_raw_data'!AD1001))="INTERNSHIP"), "Intern", IF(OR(UPPER(TRIM('01_raw_data'!AD1001))="PART TIME", UPPER(TRIM('01_raw_data'!AD1001))="PART-TIME"), "Part Time")))), "Check")</f>
        <v>Full Time</v>
      </c>
      <c r="AF998">
        <f>IFERROR(IF(AND(VALUE('01_raw_data'!AE1001)&gt;=0,VALUE('01_raw_data'!AE1001)&lt;=100), VALUE('01_raw_data'!AE1001), "Check"), "Check")</f>
        <v>69.099999999999994</v>
      </c>
    </row>
    <row r="999" spans="1:32" x14ac:dyDescent="0.2">
      <c r="A999" t="str">
        <f>"E"&amp;TEXT(VALUE(SUBSTITUTE(UPPER(TRIM('01_raw_data'!A1002)),"E","")),"0000")</f>
        <v>E0998</v>
      </c>
      <c r="B999" t="str">
        <f>IF('01_raw_data'!B1002="", "", PROPER(TRIM('01_raw_data'!B1002)))</f>
        <v>Finn Marino</v>
      </c>
      <c r="C999" t="str">
        <f>_xlfn.XLOOKUP(PROPER(TRIM('01_raw_data'!C1002)),'03_lookups'!$A$4:$A$9,'03_lookups'!$B$4:$B$9,"Needs Review")</f>
        <v>Male</v>
      </c>
      <c r="D999">
        <f>VALUE('01_raw_data'!D1002)</f>
        <v>47</v>
      </c>
      <c r="E999" s="17">
        <f>IF(OR('01_raw_data'!E1002="", LOWER(TRIM('01_raw_data'!E1002))="not available"), "Missing", '01_raw_data'!E1002)</f>
        <v>28952</v>
      </c>
      <c r="F999" t="str">
        <f t="shared" si="15"/>
        <v>Valid</v>
      </c>
      <c r="G999" t="str">
        <f>_xlfn.XLOOKUP(UPPER(TRIM('01_raw_data'!F1002)),'04_departments'!A1002:A1057,'04_departments'!C1002:C1057,"Needs Review")</f>
        <v>Needs Review</v>
      </c>
      <c r="H999" t="str">
        <f>_xlfn.XLOOKUP('01_clean_data'!G999, '04_departments'!$C$5:$C$60,'04_departments'!$D$5:$D$60,"Needs Review")</f>
        <v>Needs Review</v>
      </c>
      <c r="I999" t="str">
        <f>PROPER(TRIM('01_raw_data'!H1002))</f>
        <v>It Manager</v>
      </c>
      <c r="J999" t="str">
        <f>IFERROR(UPPER('01_raw_data'!I1002), "")</f>
        <v>L2</v>
      </c>
      <c r="K999" t="str">
        <f>IFERROR(UPPER('01_raw_data'!J1002), "")</f>
        <v>M009</v>
      </c>
      <c r="L999" t="str">
        <f>IFERROR(VLOOKUP(K999,'05_manager_mapping'!$A$5:$B$64,2), "Missing")</f>
        <v>Maja Nilsson</v>
      </c>
      <c r="M999" t="str">
        <f>IFERROR(_xlfn.XLOOKUP('01_raw_data'!L1002,'06_location_master'!$B$5:$B$60,'06_location_master'!$C$5:$C$60), "Missing Location")</f>
        <v>Berlin</v>
      </c>
      <c r="N999" t="str">
        <f>IFERROR(_xlfn.XLOOKUP(M999,'06_location_master'!$C$5:$C$60,'06_location_master'!$D$5:$D$60), "Missing Country")</f>
        <v>Germany</v>
      </c>
      <c r="O999" t="str">
        <f>IFERROR(_xlfn.XLOOKUP(M999,'06_location_master'!$C$5:$C$60,'06_location_master'!$E$5:$E$60), "Missing State")</f>
        <v>Berlin</v>
      </c>
      <c r="P999" s="17">
        <f>IFERROR(--'01_raw_data'!O1002,"Missing Date")</f>
        <v>45505</v>
      </c>
      <c r="Q999" s="17" t="str">
        <f>IF(TRIM('01_raw_data'!P1002)="","", IFERROR('01_raw_data'!P1002, "check"))</f>
        <v/>
      </c>
      <c r="R999" t="str">
        <f>IFERROR(IF(OR(UPPER(TRIM('01_raw_data'!Q1002))="A",UPPER(TRIM('01_raw_data'!Q1002)="ACTVE"),UPPER(TRIM('01_raw_data'!Q1002))="ACTIVE"), "Active", IF(OR(UPPER(TRIM('01_raw_data'!Q1002)="INACTIVE"),UPPER(TRIM('01_raw_data'!Q1002))="INACTVE"),"Inactive",IF(OR(UPPER(TRIM('01_raw_data'!Q1002))="EXITED"), "Exited", IF(OR(UPPER(TRIM('01_raw_data'!Q1002))="TERMINATED"), "Terminated", IF(OR(UPPER(TRIM('01_raw_data'!Q1002))="LEFT"),"Left",IF(OR(UPPER(TRIM('01_raw_data'!Q1002))="RESIGNED"),"Resigned")))))),"Check")</f>
        <v>Active</v>
      </c>
      <c r="S999" s="19">
        <f>IFERROR(IF(VALUE('01_raw_data'!R1002)&gt;0,VALUE('01_raw_data'!R1002),"Check"),"Check")</f>
        <v>50000</v>
      </c>
      <c r="T999" s="19">
        <f>IFERROR(IF(VALUE('01_raw_data'!S1002)&gt;0, VALUE('01_raw_data'!S1002), "Check"), "Check")</f>
        <v>4500</v>
      </c>
      <c r="U999">
        <f>IFERROR(VLOOKUP(UPPER(TRIM('01_raw_data'!T1002)),'07_performance_master'!$A$5:$B$14,2,FALSE),"Check")</f>
        <v>4</v>
      </c>
      <c r="V999">
        <f>IFERROR(IF(VALUE('01_raw_data'!U1002)&gt;0,VALUE('01_raw_data'!U1002),"Check"),"Check")</f>
        <v>18</v>
      </c>
      <c r="W999">
        <f>IFERROR(IF(VALUE('01_raw_data'!V1002)&gt;=0, VALUE('01_raw_data'!V1002), "Check"), "Check")</f>
        <v>10</v>
      </c>
      <c r="X999">
        <f>IFERROR(IF(VALUE('01_raw_data'!W1002)&gt;=0, VALUE('01_raw_data'!W1002),"Check"), "Check")</f>
        <v>12</v>
      </c>
      <c r="Y999">
        <f>IFERROR(IF(AND(VALUE('01_raw_data'!X1002)&gt;=0, VALUE('01_raw_data'!X1002)&lt;=100), VALUE('01_raw_data'!X1002), "Check"), "Check")</f>
        <v>69</v>
      </c>
      <c r="Z999" t="str">
        <f>IFERROR(IF(OR(UPPER(TRIM('01_raw_data'!Y1002))="YES", UPPER(TRIM('01_raw_data'!Y1002))="PROMOTED"),"Promoted", IF(OR(UPPER(TRIM('01_raw_data'!Y1002))="NO",UPPER(TRIM('01_raw_data'!Y1002))="NOT PROMOTED"), "Not Promoted", "Check")),"Check")</f>
        <v>Not Promoted</v>
      </c>
      <c r="AA999" t="str">
        <f>IFERROR(PROPER(TRIM('01_raw_data'!Z1002)), "")</f>
        <v>Bachelor'S</v>
      </c>
      <c r="AB999" t="str">
        <f>IFERROR(PROPER(TRIM('01_raw_data'!AA1002)),"")</f>
        <v>Company Careers Page</v>
      </c>
      <c r="AC999" t="str">
        <f>IFERROR(IF(UPPER(TRIM('01_raw_data'!AB1002))="HYBRID","Hybrid",IF(OR(UPPER(TRIM('01_raw_data'!AB1002))="REMOTE",UPPER(TRIM('01_raw_data'!AB1002))="WFH",UPPER(TRIM('01_raw_data'!AB1002))="WORK FROM HOME"),"Remote",IF(OR(UPPER(TRIM('01_raw_data'!AB1002))="ONSITE",UPPER(TRIM('01_raw_data'!AB1002))="ON-SITE",UPPER(TRIM('01_raw_data'!AB1002))="OFFICE"),"Office"))),"Check")</f>
        <v>Remote</v>
      </c>
      <c r="AD999" t="str">
        <f>IFERROR(VLOOKUP(UPPER(TRIM('01_raw_data'!AC1002)),'09_cost_center'!$A$5:$E$19,1,FALSE), "Check")</f>
        <v>EU-CC104</v>
      </c>
      <c r="AE999" t="str">
        <f>IFERROR(IF(OR(UPPER(TRIM('01_raw_data'!AD1002))="CONTRACT", UPPER(TRIM('01_raw_data'!AD1002))="CONTRACTOR"), "Contract", IF(OR(PROPER(TRIM('01_raw_data'!AD1002))="FTE", UPPER(TRIM('01_raw_data'!AD1002))="FULL TIME", UPPER(TRIM('01_raw_data'!AD1002))="FULL-TIME"), "Full Time", IF(OR(UPPER(TRIM('01_raw_data'!AD1002))="INTERN", UPPER(TRIM('01_raw_data'!AD1002))="INTERNSHIP"), "Intern", IF(OR(UPPER(TRIM('01_raw_data'!AD1002))="PART TIME", UPPER(TRIM('01_raw_data'!AD1002))="PART-TIME"), "Part Time")))), "Check")</f>
        <v>Full Time</v>
      </c>
      <c r="AF999">
        <f>IFERROR(IF(AND(VALUE('01_raw_data'!AE1002)&gt;=0,VALUE('01_raw_data'!AE1002)&lt;=100), VALUE('01_raw_data'!AE1002), "Check"), "Check")</f>
        <v>68.7</v>
      </c>
    </row>
    <row r="1000" spans="1:32" x14ac:dyDescent="0.2">
      <c r="A1000" t="str">
        <f>"E"&amp;TEXT(VALUE(SUBSTITUTE(UPPER(TRIM('01_raw_data'!A1003)),"E","")),"0000")</f>
        <v>E0999</v>
      </c>
      <c r="B1000" t="str">
        <f>IF('01_raw_data'!B1003="", "", PROPER(TRIM('01_raw_data'!B1003)))</f>
        <v>Sofia Colombo</v>
      </c>
      <c r="C1000" t="str">
        <f>_xlfn.XLOOKUP(PROPER(TRIM('01_raw_data'!C1003)),'03_lookups'!$A$4:$A$9,'03_lookups'!$B$4:$B$9,"Needs Review")</f>
        <v>Female</v>
      </c>
      <c r="D1000">
        <f>VALUE('01_raw_data'!D1003)</f>
        <v>28</v>
      </c>
      <c r="E1000" s="17">
        <f>IF(OR('01_raw_data'!E1003="", LOWER(TRIM('01_raw_data'!E1003))="not available"), "Missing", '01_raw_data'!E1003)</f>
        <v>35958</v>
      </c>
      <c r="F1000" t="str">
        <f t="shared" si="15"/>
        <v>Valid</v>
      </c>
      <c r="G1000" t="str">
        <f>_xlfn.XLOOKUP(UPPER(TRIM('01_raw_data'!F1003)),'04_departments'!A1003:A1058,'04_departments'!C1003:C1058,"Needs Review")</f>
        <v>Needs Review</v>
      </c>
      <c r="H1000" t="str">
        <f>_xlfn.XLOOKUP('01_clean_data'!G1000, '04_departments'!$C$5:$C$60,'04_departments'!$D$5:$D$60,"Needs Review")</f>
        <v>Needs Review</v>
      </c>
      <c r="I1000" t="str">
        <f>PROPER(TRIM('01_raw_data'!H1003))</f>
        <v>Frontend Engineer</v>
      </c>
      <c r="J1000" t="str">
        <f>IFERROR(UPPER('01_raw_data'!I1003), "")</f>
        <v>L3</v>
      </c>
      <c r="K1000" t="str">
        <f>IFERROR(UPPER('01_raw_data'!J1003), "")</f>
        <v>M044</v>
      </c>
      <c r="L1000" t="str">
        <f>IFERROR(VLOOKUP(K1000,'05_manager_mapping'!$A$5:$B$64,2), "Missing")</f>
        <v>Sophia Russo</v>
      </c>
      <c r="M1000" t="str">
        <f>IFERROR(_xlfn.XLOOKUP('01_raw_data'!L1003,'06_location_master'!$B$5:$B$60,'06_location_master'!$C$5:$C$60), "Missing Location")</f>
        <v>Rotterdam</v>
      </c>
      <c r="N1000" t="str">
        <f>IFERROR(_xlfn.XLOOKUP(M1000,'06_location_master'!$C$5:$C$60,'06_location_master'!$D$5:$D$60), "Missing Country")</f>
        <v>Netherlands</v>
      </c>
      <c r="O1000" t="str">
        <f>IFERROR(_xlfn.XLOOKUP(M1000,'06_location_master'!$C$5:$C$60,'06_location_master'!$E$5:$E$60), "Missing State")</f>
        <v>South Holland</v>
      </c>
      <c r="P1000" s="17">
        <f>IFERROR(--'01_raw_data'!O1003,"Missing Date")</f>
        <v>42516</v>
      </c>
      <c r="Q1000" s="17" t="str">
        <f>IF(TRIM('01_raw_data'!P1003)="","", IFERROR('01_raw_data'!P1003, "check"))</f>
        <v/>
      </c>
      <c r="R1000" t="str">
        <f>IFERROR(IF(OR(UPPER(TRIM('01_raw_data'!Q1003))="A",UPPER(TRIM('01_raw_data'!Q1003)="ACTVE"),UPPER(TRIM('01_raw_data'!Q1003))="ACTIVE"), "Active", IF(OR(UPPER(TRIM('01_raw_data'!Q1003)="INACTIVE"),UPPER(TRIM('01_raw_data'!Q1003))="INACTVE"),"Inactive",IF(OR(UPPER(TRIM('01_raw_data'!Q1003))="EXITED"), "Exited", IF(OR(UPPER(TRIM('01_raw_data'!Q1003))="TERMINATED"), "Terminated", IF(OR(UPPER(TRIM('01_raw_data'!Q1003))="LEFT"),"Left",IF(OR(UPPER(TRIM('01_raw_data'!Q1003))="RESIGNED"),"Resigned")))))),"Check")</f>
        <v>Active</v>
      </c>
      <c r="S1000" s="19">
        <f>IFERROR(IF(VALUE('01_raw_data'!R1003)&gt;0,VALUE('01_raw_data'!R1003),"Check"),"Check")</f>
        <v>75000</v>
      </c>
      <c r="T1000" s="19">
        <f>IFERROR(IF(VALUE('01_raw_data'!S1003)&gt;0, VALUE('01_raw_data'!S1003), "Check"), "Check")</f>
        <v>3800</v>
      </c>
      <c r="U1000">
        <f>IFERROR(VLOOKUP(UPPER(TRIM('01_raw_data'!T1003)),'07_performance_master'!$A$5:$B$14,2,FALSE),"Check")</f>
        <v>3</v>
      </c>
      <c r="V1000">
        <f>IFERROR(IF(VALUE('01_raw_data'!U1003)&gt;0,VALUE('01_raw_data'!U1003),"Check"),"Check")</f>
        <v>36</v>
      </c>
      <c r="W1000">
        <f>IFERROR(IF(VALUE('01_raw_data'!V1003)&gt;=0, VALUE('01_raw_data'!V1003), "Check"), "Check")</f>
        <v>15</v>
      </c>
      <c r="X1000">
        <f>IFERROR(IF(VALUE('01_raw_data'!W1003)&gt;=0, VALUE('01_raw_data'!W1003),"Check"), "Check")</f>
        <v>17</v>
      </c>
      <c r="Y1000">
        <f>IFERROR(IF(AND(VALUE('01_raw_data'!X1003)&gt;=0, VALUE('01_raw_data'!X1003)&lt;=100), VALUE('01_raw_data'!X1003), "Check"), "Check")</f>
        <v>81</v>
      </c>
      <c r="Z1000" t="str">
        <f>IFERROR(IF(OR(UPPER(TRIM('01_raw_data'!Y1003))="YES", UPPER(TRIM('01_raw_data'!Y1003))="PROMOTED"),"Promoted", IF(OR(UPPER(TRIM('01_raw_data'!Y1003))="NO",UPPER(TRIM('01_raw_data'!Y1003))="NOT PROMOTED"), "Not Promoted", "Check")),"Check")</f>
        <v>Not Promoted</v>
      </c>
      <c r="AA1000" t="str">
        <f>IFERROR(PROPER(TRIM('01_raw_data'!Z1003)), "")</f>
        <v>Diploma</v>
      </c>
      <c r="AB1000" t="str">
        <f>IFERROR(PROPER(TRIM('01_raw_data'!AA1003)),"")</f>
        <v>Indeed</v>
      </c>
      <c r="AC1000" t="str">
        <f>IFERROR(IF(UPPER(TRIM('01_raw_data'!AB1003))="HYBRID","Hybrid",IF(OR(UPPER(TRIM('01_raw_data'!AB1003))="REMOTE",UPPER(TRIM('01_raw_data'!AB1003))="WFH",UPPER(TRIM('01_raw_data'!AB1003))="WORK FROM HOME"),"Remote",IF(OR(UPPER(TRIM('01_raw_data'!AB1003))="ONSITE",UPPER(TRIM('01_raw_data'!AB1003))="ON-SITE",UPPER(TRIM('01_raw_data'!AB1003))="OFFICE"),"Office"))),"Check")</f>
        <v>Office</v>
      </c>
      <c r="AD1000" t="str">
        <f>IFERROR(VLOOKUP(UPPER(TRIM('01_raw_data'!AC1003)),'09_cost_center'!$A$5:$E$19,1,FALSE), "Check")</f>
        <v>EU-CC101</v>
      </c>
      <c r="AE1000" t="str">
        <f>IFERROR(IF(OR(UPPER(TRIM('01_raw_data'!AD1003))="CONTRACT", UPPER(TRIM('01_raw_data'!AD1003))="CONTRACTOR"), "Contract", IF(OR(PROPER(TRIM('01_raw_data'!AD1003))="FTE", UPPER(TRIM('01_raw_data'!AD1003))="FULL TIME", UPPER(TRIM('01_raw_data'!AD1003))="FULL-TIME"), "Full Time", IF(OR(UPPER(TRIM('01_raw_data'!AD1003))="INTERN", UPPER(TRIM('01_raw_data'!AD1003))="INTERNSHIP"), "Intern", IF(OR(UPPER(TRIM('01_raw_data'!AD1003))="PART TIME", UPPER(TRIM('01_raw_data'!AD1003))="PART-TIME"), "Part Time")))), "Check")</f>
        <v>Full Time</v>
      </c>
      <c r="AF1000">
        <f>IFERROR(IF(AND(VALUE('01_raw_data'!AE1003)&gt;=0,VALUE('01_raw_data'!AE1003)&lt;=100), VALUE('01_raw_data'!AE1003), "Check"), "Check")</f>
        <v>65.8</v>
      </c>
    </row>
    <row r="1001" spans="1:32" x14ac:dyDescent="0.2">
      <c r="A1001" t="str">
        <f>"E"&amp;TEXT(VALUE(SUBSTITUTE(UPPER(TRIM('01_raw_data'!A1004)),"E","")),"0000")</f>
        <v>E1000</v>
      </c>
      <c r="B1001" t="str">
        <f>IF('01_raw_data'!B1004="", "", PROPER(TRIM('01_raw_data'!B1004)))</f>
        <v>Anna Thomas</v>
      </c>
      <c r="C1001" t="str">
        <f>_xlfn.XLOOKUP(PROPER(TRIM('01_raw_data'!C1004)),'03_lookups'!$A$4:$A$9,'03_lookups'!$B$4:$B$9,"Needs Review")</f>
        <v>Male</v>
      </c>
      <c r="D1001">
        <f>VALUE('01_raw_data'!D1004)</f>
        <v>31</v>
      </c>
      <c r="E1001" s="17">
        <f>IF(OR('01_raw_data'!E1004="", LOWER(TRIM('01_raw_data'!E1004))="not available"), "Missing", '01_raw_data'!E1004)</f>
        <v>34719</v>
      </c>
      <c r="F1001" t="str">
        <f t="shared" si="15"/>
        <v>Valid</v>
      </c>
      <c r="G1001" t="str">
        <f>_xlfn.XLOOKUP(UPPER(TRIM('01_raw_data'!F1004)),'04_departments'!A1004:A1059,'04_departments'!C1004:C1059,"Needs Review")</f>
        <v>Needs Review</v>
      </c>
      <c r="H1001" t="str">
        <f>_xlfn.XLOOKUP('01_clean_data'!G1001, '04_departments'!$C$5:$C$60,'04_departments'!$D$5:$D$60,"Needs Review")</f>
        <v>Needs Review</v>
      </c>
      <c r="I1001" t="str">
        <f>PROPER(TRIM('01_raw_data'!H1004))</f>
        <v>Backend Engineer</v>
      </c>
      <c r="J1001" t="str">
        <f>IFERROR(UPPER('01_raw_data'!I1004), "")</f>
        <v>L2</v>
      </c>
      <c r="K1001" t="str">
        <f>IFERROR(UPPER('01_raw_data'!J1004), "")</f>
        <v>M057</v>
      </c>
      <c r="L1001" t="str">
        <f>IFERROR(VLOOKUP(K1001,'05_manager_mapping'!$A$5:$B$64,2), "Missing")</f>
        <v>Emma Karlsson</v>
      </c>
      <c r="M1001" t="str">
        <f>IFERROR(_xlfn.XLOOKUP('01_raw_data'!L1004,'06_location_master'!$B$5:$B$60,'06_location_master'!$C$5:$C$60), "Missing Location")</f>
        <v>Dublin</v>
      </c>
      <c r="N1001" t="str">
        <f>IFERROR(_xlfn.XLOOKUP(M1001,'06_location_master'!$C$5:$C$60,'06_location_master'!$D$5:$D$60), "Missing Country")</f>
        <v>Ireland</v>
      </c>
      <c r="O1001" t="str">
        <f>IFERROR(_xlfn.XLOOKUP(M1001,'06_location_master'!$C$5:$C$60,'06_location_master'!$E$5:$E$60), "Missing State")</f>
        <v>Leinster</v>
      </c>
      <c r="P1001" s="17">
        <f>IFERROR(--'01_raw_data'!O1004,"Missing Date")</f>
        <v>43392</v>
      </c>
      <c r="Q1001" s="17" t="str">
        <f>IF(TRIM('01_raw_data'!P1004)="","", IFERROR('01_raw_data'!P1004, "check"))</f>
        <v/>
      </c>
      <c r="R1001" t="str">
        <f>IFERROR(IF(OR(UPPER(TRIM('01_raw_data'!Q1004))="A",UPPER(TRIM('01_raw_data'!Q1004)="ACTVE"),UPPER(TRIM('01_raw_data'!Q1004))="ACTIVE"), "Active", IF(OR(UPPER(TRIM('01_raw_data'!Q1004)="INACTIVE"),UPPER(TRIM('01_raw_data'!Q1004))="INACTVE"),"Inactive",IF(OR(UPPER(TRIM('01_raw_data'!Q1004))="EXITED"), "Exited", IF(OR(UPPER(TRIM('01_raw_data'!Q1004))="TERMINATED"), "Terminated", IF(OR(UPPER(TRIM('01_raw_data'!Q1004))="LEFT"),"Left",IF(OR(UPPER(TRIM('01_raw_data'!Q1004))="RESIGNED"),"Resigned")))))),"Check")</f>
        <v>Active</v>
      </c>
      <c r="S1001" s="19">
        <f>IFERROR(IF(VALUE('01_raw_data'!R1004)&gt;0,VALUE('01_raw_data'!R1004),"Check"),"Check")</f>
        <v>51000</v>
      </c>
      <c r="T1001" s="19">
        <f>IFERROR(IF(VALUE('01_raw_data'!S1004)&gt;0, VALUE('01_raw_data'!S1004), "Check"), "Check")</f>
        <v>2600</v>
      </c>
      <c r="U1001">
        <f>IFERROR(VLOOKUP(UPPER(TRIM('01_raw_data'!T1004)),'07_performance_master'!$A$5:$B$14,2,FALSE),"Check")</f>
        <v>3</v>
      </c>
      <c r="V1001" t="str">
        <f>IFERROR(IF(VALUE('01_raw_data'!U1004)&gt;0,VALUE('01_raw_data'!U1004),"Check"),"Check")</f>
        <v>Check</v>
      </c>
      <c r="W1001">
        <f>IFERROR(IF(VALUE('01_raw_data'!V1004)&gt;=0, VALUE('01_raw_data'!V1004), "Check"), "Check")</f>
        <v>17</v>
      </c>
      <c r="X1001">
        <f>IFERROR(IF(VALUE('01_raw_data'!W1004)&gt;=0, VALUE('01_raw_data'!W1004),"Check"), "Check")</f>
        <v>10</v>
      </c>
      <c r="Y1001">
        <f>IFERROR(IF(AND(VALUE('01_raw_data'!X1004)&gt;=0, VALUE('01_raw_data'!X1004)&lt;=100), VALUE('01_raw_data'!X1004), "Check"), "Check")</f>
        <v>80</v>
      </c>
      <c r="Z1001" t="str">
        <f>IFERROR(IF(OR(UPPER(TRIM('01_raw_data'!Y1004))="YES", UPPER(TRIM('01_raw_data'!Y1004))="PROMOTED"),"Promoted", IF(OR(UPPER(TRIM('01_raw_data'!Y1004))="NO",UPPER(TRIM('01_raw_data'!Y1004))="NOT PROMOTED"), "Not Promoted", "Check")),"Check")</f>
        <v>Not Promoted</v>
      </c>
      <c r="AA1001" t="str">
        <f>IFERROR(PROPER(TRIM('01_raw_data'!Z1004)), "")</f>
        <v>Diploma</v>
      </c>
      <c r="AB1001" t="str">
        <f>IFERROR(PROPER(TRIM('01_raw_data'!AA1004)),"")</f>
        <v>Agency</v>
      </c>
      <c r="AC1001" t="str">
        <f>IFERROR(IF(UPPER(TRIM('01_raw_data'!AB1004))="HYBRID","Hybrid",IF(OR(UPPER(TRIM('01_raw_data'!AB1004))="REMOTE",UPPER(TRIM('01_raw_data'!AB1004))="WFH",UPPER(TRIM('01_raw_data'!AB1004))="WORK FROM HOME"),"Remote",IF(OR(UPPER(TRIM('01_raw_data'!AB1004))="ONSITE",UPPER(TRIM('01_raw_data'!AB1004))="ON-SITE",UPPER(TRIM('01_raw_data'!AB1004))="OFFICE"),"Office"))),"Check")</f>
        <v>Remote</v>
      </c>
      <c r="AD1001" t="str">
        <f>IFERROR(VLOOKUP(UPPER(TRIM('01_raw_data'!AC1004)),'09_cost_center'!$A$5:$E$19,1,FALSE), "Check")</f>
        <v>EU-CC101</v>
      </c>
      <c r="AE1001" t="str">
        <f>IFERROR(IF(OR(UPPER(TRIM('01_raw_data'!AD1004))="CONTRACT", UPPER(TRIM('01_raw_data'!AD1004))="CONTRACTOR"), "Contract", IF(OR(PROPER(TRIM('01_raw_data'!AD1004))="FTE", UPPER(TRIM('01_raw_data'!AD1004))="FULL TIME", UPPER(TRIM('01_raw_data'!AD1004))="FULL-TIME"), "Full Time", IF(OR(UPPER(TRIM('01_raw_data'!AD1004))="INTERN", UPPER(TRIM('01_raw_data'!AD1004))="INTERNSHIP"), "Intern", IF(OR(UPPER(TRIM('01_raw_data'!AD1004))="PART TIME", UPPER(TRIM('01_raw_data'!AD1004))="PART-TIME"), "Part Time")))), "Check")</f>
        <v>Full Time</v>
      </c>
      <c r="AF1001">
        <f>IFERROR(IF(AND(VALUE('01_raw_data'!AE1004)&gt;=0,VALUE('01_raw_data'!AE1004)&lt;=100), VALUE('01_raw_data'!AE1004), "Check"), "Check")</f>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4E27-3BE5-E74E-9B4C-E19DAE590E47}">
  <dimension ref="A3:B9"/>
  <sheetViews>
    <sheetView workbookViewId="0">
      <selection activeCell="A4" sqref="A4:B9"/>
    </sheetView>
  </sheetViews>
  <sheetFormatPr baseColWidth="10" defaultRowHeight="16" x14ac:dyDescent="0.2"/>
  <cols>
    <col min="2" max="2" width="14.83203125" bestFit="1" customWidth="1"/>
  </cols>
  <sheetData>
    <row r="3" spans="1:2" x14ac:dyDescent="0.2">
      <c r="A3" s="8" t="s">
        <v>3020</v>
      </c>
      <c r="B3" s="8" t="s">
        <v>3021</v>
      </c>
    </row>
    <row r="4" spans="1:2" x14ac:dyDescent="0.2">
      <c r="A4" s="9" t="s">
        <v>258</v>
      </c>
      <c r="B4" s="9" t="s">
        <v>35</v>
      </c>
    </row>
    <row r="5" spans="1:2" x14ac:dyDescent="0.2">
      <c r="A5" s="9" t="s">
        <v>35</v>
      </c>
      <c r="B5" s="9" t="s">
        <v>35</v>
      </c>
    </row>
    <row r="6" spans="1:2" x14ac:dyDescent="0.2">
      <c r="A6" s="9" t="s">
        <v>332</v>
      </c>
      <c r="B6" s="9" t="s">
        <v>154</v>
      </c>
    </row>
    <row r="7" spans="1:2" x14ac:dyDescent="0.2">
      <c r="A7" s="9" t="s">
        <v>154</v>
      </c>
      <c r="B7" s="9" t="s">
        <v>154</v>
      </c>
    </row>
    <row r="8" spans="1:2" x14ac:dyDescent="0.2">
      <c r="A8" s="9" t="s">
        <v>1190</v>
      </c>
      <c r="B8" s="9" t="s">
        <v>287</v>
      </c>
    </row>
    <row r="9" spans="1:2" x14ac:dyDescent="0.2">
      <c r="A9" s="9" t="s">
        <v>287</v>
      </c>
      <c r="B9" s="9" t="s">
        <v>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39CC-72F3-4F4B-B324-70003707DA2C}">
  <dimension ref="A1:F60"/>
  <sheetViews>
    <sheetView workbookViewId="0">
      <selection activeCell="F14" sqref="F14"/>
    </sheetView>
  </sheetViews>
  <sheetFormatPr baseColWidth="10" defaultRowHeight="16" x14ac:dyDescent="0.2"/>
  <cols>
    <col min="1" max="1" width="12.83203125" customWidth="1"/>
    <col min="2" max="2" width="17" customWidth="1"/>
    <col min="3" max="3" width="15.6640625" customWidth="1"/>
    <col min="4" max="4" width="19" customWidth="1"/>
  </cols>
  <sheetData>
    <row r="1" spans="1:6" ht="20" customHeight="1" x14ac:dyDescent="0.2">
      <c r="A1" s="59" t="s">
        <v>3022</v>
      </c>
      <c r="B1" s="59"/>
      <c r="C1" s="59"/>
      <c r="D1" s="59"/>
      <c r="E1" s="59"/>
      <c r="F1" s="59"/>
    </row>
    <row r="2" spans="1:6" x14ac:dyDescent="0.2">
      <c r="A2" s="60" t="s">
        <v>3023</v>
      </c>
      <c r="B2" s="60"/>
      <c r="C2" s="60"/>
      <c r="D2" s="60"/>
      <c r="E2" s="60"/>
      <c r="F2" s="60"/>
    </row>
    <row r="3" spans="1:6" x14ac:dyDescent="0.2">
      <c r="A3" s="10"/>
      <c r="B3" s="10"/>
      <c r="C3" s="10"/>
      <c r="D3" s="10"/>
      <c r="E3" s="10"/>
      <c r="F3" s="10"/>
    </row>
    <row r="4" spans="1:6" ht="48" x14ac:dyDescent="0.2">
      <c r="A4" s="11" t="s">
        <v>3024</v>
      </c>
      <c r="B4" s="11" t="s">
        <v>3025</v>
      </c>
      <c r="C4" s="11" t="s">
        <v>3026</v>
      </c>
      <c r="D4" s="11" t="s">
        <v>8</v>
      </c>
      <c r="E4" s="11" t="s">
        <v>3027</v>
      </c>
      <c r="F4" s="11" t="s">
        <v>3028</v>
      </c>
    </row>
    <row r="5" spans="1:6" ht="32" x14ac:dyDescent="0.2">
      <c r="A5" s="12" t="s">
        <v>199</v>
      </c>
      <c r="B5" s="12" t="s">
        <v>199</v>
      </c>
      <c r="C5" s="12" t="s">
        <v>429</v>
      </c>
      <c r="D5" s="12" t="s">
        <v>72</v>
      </c>
      <c r="E5" s="12" t="s">
        <v>3029</v>
      </c>
      <c r="F5" s="12" t="s">
        <v>3030</v>
      </c>
    </row>
    <row r="6" spans="1:6" ht="32" x14ac:dyDescent="0.2">
      <c r="A6" s="13" t="s">
        <v>512</v>
      </c>
      <c r="B6" s="13" t="s">
        <v>512</v>
      </c>
      <c r="C6" s="13" t="s">
        <v>429</v>
      </c>
      <c r="D6" s="13" t="s">
        <v>72</v>
      </c>
      <c r="E6" s="13" t="s">
        <v>3029</v>
      </c>
      <c r="F6" s="13" t="s">
        <v>3030</v>
      </c>
    </row>
    <row r="7" spans="1:6" ht="32" x14ac:dyDescent="0.2">
      <c r="A7" s="12" t="s">
        <v>323</v>
      </c>
      <c r="B7" s="12" t="s">
        <v>323</v>
      </c>
      <c r="C7" s="12" t="s">
        <v>429</v>
      </c>
      <c r="D7" s="12" t="s">
        <v>72</v>
      </c>
      <c r="E7" s="12" t="s">
        <v>3029</v>
      </c>
      <c r="F7" s="12" t="s">
        <v>3030</v>
      </c>
    </row>
    <row r="8" spans="1:6" ht="32" x14ac:dyDescent="0.2">
      <c r="A8" s="13" t="s">
        <v>124</v>
      </c>
      <c r="B8" s="13" t="s">
        <v>124</v>
      </c>
      <c r="C8" s="13" t="s">
        <v>429</v>
      </c>
      <c r="D8" s="13" t="s">
        <v>72</v>
      </c>
      <c r="E8" s="13" t="s">
        <v>3029</v>
      </c>
      <c r="F8" s="13" t="s">
        <v>3030</v>
      </c>
    </row>
    <row r="9" spans="1:6" ht="32" x14ac:dyDescent="0.2">
      <c r="A9" s="12" t="s">
        <v>3031</v>
      </c>
      <c r="B9" s="12" t="s">
        <v>246</v>
      </c>
      <c r="C9" s="12" t="s">
        <v>429</v>
      </c>
      <c r="D9" s="12" t="s">
        <v>72</v>
      </c>
      <c r="E9" s="12" t="s">
        <v>3029</v>
      </c>
      <c r="F9" s="12" t="s">
        <v>3030</v>
      </c>
    </row>
    <row r="10" spans="1:6" ht="32" x14ac:dyDescent="0.2">
      <c r="A10" s="13" t="s">
        <v>1165</v>
      </c>
      <c r="B10" s="13" t="s">
        <v>1165</v>
      </c>
      <c r="C10" s="13" t="s">
        <v>71</v>
      </c>
      <c r="D10" s="13" t="s">
        <v>72</v>
      </c>
      <c r="E10" s="13" t="s">
        <v>3032</v>
      </c>
      <c r="F10" s="13" t="s">
        <v>3030</v>
      </c>
    </row>
    <row r="11" spans="1:6" ht="32" x14ac:dyDescent="0.2">
      <c r="A11" s="12" t="s">
        <v>3033</v>
      </c>
      <c r="B11" s="12" t="s">
        <v>1362</v>
      </c>
      <c r="C11" s="12" t="s">
        <v>71</v>
      </c>
      <c r="D11" s="12" t="s">
        <v>72</v>
      </c>
      <c r="E11" s="12" t="s">
        <v>3032</v>
      </c>
      <c r="F11" s="12" t="s">
        <v>3030</v>
      </c>
    </row>
    <row r="12" spans="1:6" ht="32" x14ac:dyDescent="0.2">
      <c r="A12" s="13" t="s">
        <v>3034</v>
      </c>
      <c r="B12" s="13" t="s">
        <v>455</v>
      </c>
      <c r="C12" s="13" t="s">
        <v>71</v>
      </c>
      <c r="D12" s="13" t="s">
        <v>72</v>
      </c>
      <c r="E12" s="13" t="s">
        <v>3032</v>
      </c>
      <c r="F12" s="13" t="s">
        <v>3030</v>
      </c>
    </row>
    <row r="13" spans="1:6" ht="32" x14ac:dyDescent="0.2">
      <c r="A13" s="12" t="s">
        <v>3035</v>
      </c>
      <c r="B13" s="12" t="s">
        <v>394</v>
      </c>
      <c r="C13" s="12" t="s">
        <v>71</v>
      </c>
      <c r="D13" s="12" t="s">
        <v>72</v>
      </c>
      <c r="E13" s="12" t="s">
        <v>3032</v>
      </c>
      <c r="F13" s="12" t="s">
        <v>3030</v>
      </c>
    </row>
    <row r="14" spans="1:6" ht="32" x14ac:dyDescent="0.2">
      <c r="A14" s="13" t="s">
        <v>550</v>
      </c>
      <c r="B14" s="13" t="s">
        <v>550</v>
      </c>
      <c r="C14" s="13" t="s">
        <v>36</v>
      </c>
      <c r="D14" s="13" t="s">
        <v>37</v>
      </c>
      <c r="E14" s="13" t="s">
        <v>3036</v>
      </c>
      <c r="F14" s="13" t="s">
        <v>3030</v>
      </c>
    </row>
    <row r="15" spans="1:6" ht="32" x14ac:dyDescent="0.2">
      <c r="A15" s="12" t="s">
        <v>3037</v>
      </c>
      <c r="B15" s="12" t="s">
        <v>2272</v>
      </c>
      <c r="C15" s="12" t="s">
        <v>36</v>
      </c>
      <c r="D15" s="12" t="s">
        <v>37</v>
      </c>
      <c r="E15" s="12" t="s">
        <v>3036</v>
      </c>
      <c r="F15" s="12" t="s">
        <v>3030</v>
      </c>
    </row>
    <row r="16" spans="1:6" ht="32" x14ac:dyDescent="0.2">
      <c r="A16" s="13" t="s">
        <v>1495</v>
      </c>
      <c r="B16" s="13" t="s">
        <v>1495</v>
      </c>
      <c r="C16" s="13" t="s">
        <v>36</v>
      </c>
      <c r="D16" s="13" t="s">
        <v>37</v>
      </c>
      <c r="E16" s="13" t="s">
        <v>3036</v>
      </c>
      <c r="F16" s="13" t="s">
        <v>3030</v>
      </c>
    </row>
    <row r="17" spans="1:6" ht="32" x14ac:dyDescent="0.2">
      <c r="A17" s="12" t="s">
        <v>3038</v>
      </c>
      <c r="B17" s="12" t="s">
        <v>1214</v>
      </c>
      <c r="C17" s="12" t="s">
        <v>36</v>
      </c>
      <c r="D17" s="12" t="s">
        <v>37</v>
      </c>
      <c r="E17" s="12" t="s">
        <v>3036</v>
      </c>
      <c r="F17" s="12" t="s">
        <v>3030</v>
      </c>
    </row>
    <row r="18" spans="1:6" ht="32" x14ac:dyDescent="0.2">
      <c r="A18" s="13" t="s">
        <v>3039</v>
      </c>
      <c r="B18" s="13" t="s">
        <v>1391</v>
      </c>
      <c r="C18" s="13" t="s">
        <v>36</v>
      </c>
      <c r="D18" s="13" t="s">
        <v>37</v>
      </c>
      <c r="E18" s="13" t="s">
        <v>3036</v>
      </c>
      <c r="F18" s="13" t="s">
        <v>3030</v>
      </c>
    </row>
    <row r="19" spans="1:6" x14ac:dyDescent="0.2">
      <c r="A19" s="12" t="s">
        <v>1776</v>
      </c>
      <c r="B19" s="12" t="s">
        <v>1776</v>
      </c>
      <c r="C19" s="12" t="s">
        <v>523</v>
      </c>
      <c r="D19" s="12" t="s">
        <v>100</v>
      </c>
      <c r="E19" s="12" t="s">
        <v>3040</v>
      </c>
      <c r="F19" s="12" t="s">
        <v>3030</v>
      </c>
    </row>
    <row r="20" spans="1:6" x14ac:dyDescent="0.2">
      <c r="A20" s="13" t="s">
        <v>3041</v>
      </c>
      <c r="B20" s="13" t="s">
        <v>356</v>
      </c>
      <c r="C20" s="13" t="s">
        <v>523</v>
      </c>
      <c r="D20" s="13" t="s">
        <v>100</v>
      </c>
      <c r="E20" s="13" t="s">
        <v>3040</v>
      </c>
      <c r="F20" s="13" t="s">
        <v>3030</v>
      </c>
    </row>
    <row r="21" spans="1:6" ht="32" x14ac:dyDescent="0.2">
      <c r="A21" s="12" t="s">
        <v>3042</v>
      </c>
      <c r="B21" s="12" t="s">
        <v>807</v>
      </c>
      <c r="C21" s="12" t="s">
        <v>523</v>
      </c>
      <c r="D21" s="12" t="s">
        <v>100</v>
      </c>
      <c r="E21" s="12" t="s">
        <v>3040</v>
      </c>
      <c r="F21" s="12" t="s">
        <v>3030</v>
      </c>
    </row>
    <row r="22" spans="1:6" ht="32" x14ac:dyDescent="0.2">
      <c r="A22" s="13" t="s">
        <v>3043</v>
      </c>
      <c r="B22" s="13" t="s">
        <v>260</v>
      </c>
      <c r="C22" s="13" t="s">
        <v>523</v>
      </c>
      <c r="D22" s="13" t="s">
        <v>100</v>
      </c>
      <c r="E22" s="13" t="s">
        <v>3040</v>
      </c>
      <c r="F22" s="13" t="s">
        <v>3030</v>
      </c>
    </row>
    <row r="23" spans="1:6" ht="32" x14ac:dyDescent="0.2">
      <c r="A23" s="12" t="s">
        <v>113</v>
      </c>
      <c r="B23" s="12" t="s">
        <v>113</v>
      </c>
      <c r="C23" s="12" t="s">
        <v>210</v>
      </c>
      <c r="D23" s="12" t="s">
        <v>100</v>
      </c>
      <c r="E23" s="12" t="s">
        <v>3044</v>
      </c>
      <c r="F23" s="12" t="s">
        <v>3030</v>
      </c>
    </row>
    <row r="24" spans="1:6" ht="32" x14ac:dyDescent="0.2">
      <c r="A24" s="13" t="s">
        <v>3045</v>
      </c>
      <c r="B24" s="13" t="s">
        <v>674</v>
      </c>
      <c r="C24" s="13" t="s">
        <v>210</v>
      </c>
      <c r="D24" s="13" t="s">
        <v>100</v>
      </c>
      <c r="E24" s="13" t="s">
        <v>3044</v>
      </c>
      <c r="F24" s="13" t="s">
        <v>3030</v>
      </c>
    </row>
    <row r="25" spans="1:6" ht="32" x14ac:dyDescent="0.2">
      <c r="A25" s="12" t="s">
        <v>3046</v>
      </c>
      <c r="B25" s="12" t="s">
        <v>417</v>
      </c>
      <c r="C25" s="12" t="s">
        <v>210</v>
      </c>
      <c r="D25" s="12" t="s">
        <v>100</v>
      </c>
      <c r="E25" s="12" t="s">
        <v>3044</v>
      </c>
      <c r="F25" s="12" t="s">
        <v>3030</v>
      </c>
    </row>
    <row r="26" spans="1:6" ht="32" x14ac:dyDescent="0.2">
      <c r="A26" s="13" t="s">
        <v>2827</v>
      </c>
      <c r="B26" s="13" t="s">
        <v>2827</v>
      </c>
      <c r="C26" s="13" t="s">
        <v>210</v>
      </c>
      <c r="D26" s="13" t="s">
        <v>100</v>
      </c>
      <c r="E26" s="13" t="s">
        <v>3044</v>
      </c>
      <c r="F26" s="13" t="s">
        <v>3030</v>
      </c>
    </row>
    <row r="27" spans="1:6" ht="32" x14ac:dyDescent="0.2">
      <c r="A27" s="12" t="s">
        <v>3047</v>
      </c>
      <c r="B27" s="12" t="s">
        <v>518</v>
      </c>
      <c r="C27" s="12" t="s">
        <v>210</v>
      </c>
      <c r="D27" s="12" t="s">
        <v>100</v>
      </c>
      <c r="E27" s="12" t="s">
        <v>3044</v>
      </c>
      <c r="F27" s="12" t="s">
        <v>3030</v>
      </c>
    </row>
    <row r="28" spans="1:6" x14ac:dyDescent="0.2">
      <c r="A28" s="13" t="s">
        <v>728</v>
      </c>
      <c r="B28" s="13" t="s">
        <v>728</v>
      </c>
      <c r="C28" s="13" t="s">
        <v>99</v>
      </c>
      <c r="D28" s="13" t="s">
        <v>100</v>
      </c>
      <c r="E28" s="13" t="s">
        <v>3048</v>
      </c>
      <c r="F28" s="13" t="s">
        <v>3030</v>
      </c>
    </row>
    <row r="29" spans="1:6" x14ac:dyDescent="0.2">
      <c r="A29" s="12" t="s">
        <v>3049</v>
      </c>
      <c r="B29" s="12" t="s">
        <v>952</v>
      </c>
      <c r="C29" s="12" t="s">
        <v>99</v>
      </c>
      <c r="D29" s="12" t="s">
        <v>100</v>
      </c>
      <c r="E29" s="12" t="s">
        <v>3048</v>
      </c>
      <c r="F29" s="12" t="s">
        <v>3030</v>
      </c>
    </row>
    <row r="30" spans="1:6" x14ac:dyDescent="0.2">
      <c r="A30" s="13" t="s">
        <v>3050</v>
      </c>
      <c r="B30" s="13" t="s">
        <v>855</v>
      </c>
      <c r="C30" s="13" t="s">
        <v>99</v>
      </c>
      <c r="D30" s="13" t="s">
        <v>100</v>
      </c>
      <c r="E30" s="13" t="s">
        <v>3048</v>
      </c>
      <c r="F30" s="13" t="s">
        <v>3030</v>
      </c>
    </row>
    <row r="31" spans="1:6" x14ac:dyDescent="0.2">
      <c r="A31" s="12" t="s">
        <v>3051</v>
      </c>
      <c r="B31" s="12" t="s">
        <v>1668</v>
      </c>
      <c r="C31" s="12" t="s">
        <v>99</v>
      </c>
      <c r="D31" s="12" t="s">
        <v>100</v>
      </c>
      <c r="E31" s="12" t="s">
        <v>3048</v>
      </c>
      <c r="F31" s="12" t="s">
        <v>3030</v>
      </c>
    </row>
    <row r="32" spans="1:6" x14ac:dyDescent="0.2">
      <c r="A32" s="13" t="s">
        <v>1587</v>
      </c>
      <c r="B32" s="13" t="s">
        <v>1587</v>
      </c>
      <c r="C32" s="13" t="s">
        <v>54</v>
      </c>
      <c r="D32" s="13" t="s">
        <v>55</v>
      </c>
      <c r="E32" s="13" t="s">
        <v>3052</v>
      </c>
      <c r="F32" s="13" t="s">
        <v>3030</v>
      </c>
    </row>
    <row r="33" spans="1:6" x14ac:dyDescent="0.2">
      <c r="A33" s="12" t="s">
        <v>3053</v>
      </c>
      <c r="B33" s="12" t="s">
        <v>646</v>
      </c>
      <c r="C33" s="12" t="s">
        <v>54</v>
      </c>
      <c r="D33" s="12" t="s">
        <v>55</v>
      </c>
      <c r="E33" s="12" t="s">
        <v>3052</v>
      </c>
      <c r="F33" s="12" t="s">
        <v>3030</v>
      </c>
    </row>
    <row r="34" spans="1:6" x14ac:dyDescent="0.2">
      <c r="A34" s="13" t="s">
        <v>3054</v>
      </c>
      <c r="B34" s="13" t="s">
        <v>1465</v>
      </c>
      <c r="C34" s="13" t="s">
        <v>54</v>
      </c>
      <c r="D34" s="13" t="s">
        <v>55</v>
      </c>
      <c r="E34" s="13" t="s">
        <v>3052</v>
      </c>
      <c r="F34" s="13" t="s">
        <v>3030</v>
      </c>
    </row>
    <row r="35" spans="1:6" x14ac:dyDescent="0.2">
      <c r="A35" s="12" t="s">
        <v>1438</v>
      </c>
      <c r="B35" s="12" t="s">
        <v>1438</v>
      </c>
      <c r="C35" s="12" t="s">
        <v>54</v>
      </c>
      <c r="D35" s="12" t="s">
        <v>55</v>
      </c>
      <c r="E35" s="12" t="s">
        <v>3052</v>
      </c>
      <c r="F35" s="12" t="s">
        <v>3030</v>
      </c>
    </row>
    <row r="36" spans="1:6" ht="32" x14ac:dyDescent="0.2">
      <c r="A36" s="13" t="s">
        <v>306</v>
      </c>
      <c r="B36" s="13" t="s">
        <v>306</v>
      </c>
      <c r="C36" s="13" t="s">
        <v>279</v>
      </c>
      <c r="D36" s="13" t="s">
        <v>55</v>
      </c>
      <c r="E36" s="13" t="s">
        <v>3055</v>
      </c>
      <c r="F36" s="13" t="s">
        <v>3030</v>
      </c>
    </row>
    <row r="37" spans="1:6" ht="32" x14ac:dyDescent="0.2">
      <c r="A37" s="12" t="s">
        <v>836</v>
      </c>
      <c r="B37" s="12" t="s">
        <v>836</v>
      </c>
      <c r="C37" s="12" t="s">
        <v>279</v>
      </c>
      <c r="D37" s="12" t="s">
        <v>55</v>
      </c>
      <c r="E37" s="12" t="s">
        <v>3055</v>
      </c>
      <c r="F37" s="12" t="s">
        <v>3030</v>
      </c>
    </row>
    <row r="38" spans="1:6" ht="32" x14ac:dyDescent="0.2">
      <c r="A38" s="13" t="s">
        <v>3056</v>
      </c>
      <c r="B38" s="13" t="s">
        <v>2320</v>
      </c>
      <c r="C38" s="13" t="s">
        <v>279</v>
      </c>
      <c r="D38" s="13" t="s">
        <v>55</v>
      </c>
      <c r="E38" s="13" t="s">
        <v>3055</v>
      </c>
      <c r="F38" s="13" t="s">
        <v>3030</v>
      </c>
    </row>
    <row r="39" spans="1:6" ht="32" x14ac:dyDescent="0.2">
      <c r="A39" s="12" t="s">
        <v>3057</v>
      </c>
      <c r="B39" s="12" t="s">
        <v>1025</v>
      </c>
      <c r="C39" s="12" t="s">
        <v>279</v>
      </c>
      <c r="D39" s="12" t="s">
        <v>55</v>
      </c>
      <c r="E39" s="12" t="s">
        <v>3055</v>
      </c>
      <c r="F39" s="12" t="s">
        <v>3030</v>
      </c>
    </row>
    <row r="40" spans="1:6" ht="32" x14ac:dyDescent="0.2">
      <c r="A40" s="13" t="s">
        <v>3058</v>
      </c>
      <c r="B40" s="13" t="s">
        <v>1043</v>
      </c>
      <c r="C40" s="13" t="s">
        <v>279</v>
      </c>
      <c r="D40" s="13" t="s">
        <v>55</v>
      </c>
      <c r="E40" s="13" t="s">
        <v>3055</v>
      </c>
      <c r="F40" s="13" t="s">
        <v>3030</v>
      </c>
    </row>
    <row r="41" spans="1:6" ht="32" x14ac:dyDescent="0.2">
      <c r="A41" s="12" t="s">
        <v>402</v>
      </c>
      <c r="B41" s="12" t="s">
        <v>402</v>
      </c>
      <c r="C41" s="12" t="s">
        <v>402</v>
      </c>
      <c r="D41" s="12" t="s">
        <v>72</v>
      </c>
      <c r="E41" s="12" t="s">
        <v>3059</v>
      </c>
      <c r="F41" s="12" t="s">
        <v>3030</v>
      </c>
    </row>
    <row r="42" spans="1:6" ht="32" x14ac:dyDescent="0.2">
      <c r="A42" s="13" t="s">
        <v>3060</v>
      </c>
      <c r="B42" s="13" t="s">
        <v>615</v>
      </c>
      <c r="C42" s="13" t="s">
        <v>402</v>
      </c>
      <c r="D42" s="13" t="s">
        <v>72</v>
      </c>
      <c r="E42" s="13" t="s">
        <v>3059</v>
      </c>
      <c r="F42" s="13" t="s">
        <v>3030</v>
      </c>
    </row>
    <row r="43" spans="1:6" ht="32" x14ac:dyDescent="0.2">
      <c r="A43" s="12" t="s">
        <v>2315</v>
      </c>
      <c r="B43" s="12" t="s">
        <v>2315</v>
      </c>
      <c r="C43" s="12" t="s">
        <v>402</v>
      </c>
      <c r="D43" s="12" t="s">
        <v>72</v>
      </c>
      <c r="E43" s="12" t="s">
        <v>3059</v>
      </c>
      <c r="F43" s="12" t="s">
        <v>3030</v>
      </c>
    </row>
    <row r="44" spans="1:6" ht="32" x14ac:dyDescent="0.2">
      <c r="A44" s="13" t="s">
        <v>3061</v>
      </c>
      <c r="B44" s="13" t="s">
        <v>712</v>
      </c>
      <c r="C44" s="13" t="s">
        <v>402</v>
      </c>
      <c r="D44" s="13" t="s">
        <v>72</v>
      </c>
      <c r="E44" s="13" t="s">
        <v>3059</v>
      </c>
      <c r="F44" s="13" t="s">
        <v>3030</v>
      </c>
    </row>
    <row r="45" spans="1:6" ht="32" x14ac:dyDescent="0.2">
      <c r="A45" s="12" t="s">
        <v>693</v>
      </c>
      <c r="B45" s="12" t="s">
        <v>693</v>
      </c>
      <c r="C45" s="12" t="s">
        <v>133</v>
      </c>
      <c r="D45" s="12" t="s">
        <v>133</v>
      </c>
      <c r="E45" s="12" t="s">
        <v>3062</v>
      </c>
      <c r="F45" s="12" t="s">
        <v>3030</v>
      </c>
    </row>
    <row r="46" spans="1:6" ht="32" x14ac:dyDescent="0.2">
      <c r="A46" s="13" t="s">
        <v>3063</v>
      </c>
      <c r="B46" s="13" t="s">
        <v>581</v>
      </c>
      <c r="C46" s="13" t="s">
        <v>133</v>
      </c>
      <c r="D46" s="13" t="s">
        <v>133</v>
      </c>
      <c r="E46" s="13" t="s">
        <v>3062</v>
      </c>
      <c r="F46" s="13" t="s">
        <v>3030</v>
      </c>
    </row>
    <row r="47" spans="1:6" ht="32" x14ac:dyDescent="0.2">
      <c r="A47" s="12" t="s">
        <v>3064</v>
      </c>
      <c r="B47" s="12" t="s">
        <v>651</v>
      </c>
      <c r="C47" s="12" t="s">
        <v>133</v>
      </c>
      <c r="D47" s="12" t="s">
        <v>133</v>
      </c>
      <c r="E47" s="12" t="s">
        <v>3062</v>
      </c>
      <c r="F47" s="12" t="s">
        <v>3030</v>
      </c>
    </row>
    <row r="48" spans="1:6" ht="32" x14ac:dyDescent="0.2">
      <c r="A48" s="13" t="s">
        <v>3065</v>
      </c>
      <c r="B48" s="13" t="s">
        <v>881</v>
      </c>
      <c r="C48" s="13" t="s">
        <v>133</v>
      </c>
      <c r="D48" s="13" t="s">
        <v>133</v>
      </c>
      <c r="E48" s="13" t="s">
        <v>3062</v>
      </c>
      <c r="F48" s="13" t="s">
        <v>3030</v>
      </c>
    </row>
    <row r="49" spans="1:6" ht="32" x14ac:dyDescent="0.2">
      <c r="A49" s="12" t="s">
        <v>1826</v>
      </c>
      <c r="B49" s="12" t="s">
        <v>1826</v>
      </c>
      <c r="C49" s="12" t="s">
        <v>86</v>
      </c>
      <c r="D49" s="12" t="s">
        <v>181</v>
      </c>
      <c r="E49" s="12" t="s">
        <v>3066</v>
      </c>
      <c r="F49" s="12" t="s">
        <v>3030</v>
      </c>
    </row>
    <row r="50" spans="1:6" ht="32" x14ac:dyDescent="0.2">
      <c r="A50" s="13" t="s">
        <v>3067</v>
      </c>
      <c r="B50" s="13" t="s">
        <v>2971</v>
      </c>
      <c r="C50" s="13" t="s">
        <v>86</v>
      </c>
      <c r="D50" s="13" t="s">
        <v>181</v>
      </c>
      <c r="E50" s="13" t="s">
        <v>3066</v>
      </c>
      <c r="F50" s="13" t="s">
        <v>3030</v>
      </c>
    </row>
    <row r="51" spans="1:6" ht="32" x14ac:dyDescent="0.2">
      <c r="A51" s="12" t="s">
        <v>3068</v>
      </c>
      <c r="B51" s="12" t="s">
        <v>1853</v>
      </c>
      <c r="C51" s="12" t="s">
        <v>86</v>
      </c>
      <c r="D51" s="12" t="s">
        <v>181</v>
      </c>
      <c r="E51" s="12" t="s">
        <v>3066</v>
      </c>
      <c r="F51" s="12" t="s">
        <v>3030</v>
      </c>
    </row>
    <row r="52" spans="1:6" ht="32" x14ac:dyDescent="0.2">
      <c r="A52" s="13" t="s">
        <v>2800</v>
      </c>
      <c r="B52" s="13" t="s">
        <v>2800</v>
      </c>
      <c r="C52" s="13" t="s">
        <v>370</v>
      </c>
      <c r="D52" s="13" t="s">
        <v>181</v>
      </c>
      <c r="E52" s="13" t="s">
        <v>3069</v>
      </c>
      <c r="F52" s="13" t="s">
        <v>3030</v>
      </c>
    </row>
    <row r="53" spans="1:6" ht="32" x14ac:dyDescent="0.2">
      <c r="A53" s="12" t="s">
        <v>3070</v>
      </c>
      <c r="B53" s="12" t="s">
        <v>1859</v>
      </c>
      <c r="C53" s="12" t="s">
        <v>370</v>
      </c>
      <c r="D53" s="12" t="s">
        <v>181</v>
      </c>
      <c r="E53" s="12" t="s">
        <v>3069</v>
      </c>
      <c r="F53" s="12" t="s">
        <v>3030</v>
      </c>
    </row>
    <row r="54" spans="1:6" ht="32" x14ac:dyDescent="0.2">
      <c r="A54" s="13" t="s">
        <v>3071</v>
      </c>
      <c r="B54" s="13" t="s">
        <v>1073</v>
      </c>
      <c r="C54" s="13" t="s">
        <v>370</v>
      </c>
      <c r="D54" s="13" t="s">
        <v>181</v>
      </c>
      <c r="E54" s="13" t="s">
        <v>3069</v>
      </c>
      <c r="F54" s="13" t="s">
        <v>3030</v>
      </c>
    </row>
    <row r="55" spans="1:6" ht="32" x14ac:dyDescent="0.2">
      <c r="A55" s="12" t="s">
        <v>3072</v>
      </c>
      <c r="B55" s="12" t="s">
        <v>445</v>
      </c>
      <c r="C55" s="12" t="s">
        <v>370</v>
      </c>
      <c r="D55" s="12" t="s">
        <v>181</v>
      </c>
      <c r="E55" s="12" t="s">
        <v>3069</v>
      </c>
      <c r="F55" s="12" t="s">
        <v>3030</v>
      </c>
    </row>
    <row r="56" spans="1:6" ht="32" x14ac:dyDescent="0.2">
      <c r="A56" s="14" t="s">
        <v>1427</v>
      </c>
      <c r="B56" s="15" t="s">
        <v>1427</v>
      </c>
      <c r="C56" s="15" t="s">
        <v>598</v>
      </c>
      <c r="D56" s="15" t="s">
        <v>133</v>
      </c>
      <c r="E56" s="15" t="s">
        <v>3073</v>
      </c>
      <c r="F56" s="15" t="s">
        <v>3030</v>
      </c>
    </row>
    <row r="57" spans="1:6" ht="32" x14ac:dyDescent="0.2">
      <c r="A57" s="14" t="s">
        <v>3074</v>
      </c>
      <c r="B57" s="15" t="s">
        <v>191</v>
      </c>
      <c r="C57" s="15" t="s">
        <v>598</v>
      </c>
      <c r="D57" s="15" t="s">
        <v>133</v>
      </c>
      <c r="E57" s="15" t="s">
        <v>3073</v>
      </c>
      <c r="F57" s="15" t="s">
        <v>3030</v>
      </c>
    </row>
    <row r="58" spans="1:6" ht="32" x14ac:dyDescent="0.2">
      <c r="A58" s="14" t="s">
        <v>3075</v>
      </c>
      <c r="B58" s="15" t="s">
        <v>1302</v>
      </c>
      <c r="C58" s="15" t="s">
        <v>598</v>
      </c>
      <c r="D58" s="15" t="s">
        <v>133</v>
      </c>
      <c r="E58" s="15" t="s">
        <v>3073</v>
      </c>
      <c r="F58" s="15" t="s">
        <v>3030</v>
      </c>
    </row>
    <row r="59" spans="1:6" ht="32" x14ac:dyDescent="0.2">
      <c r="A59" s="14" t="s">
        <v>1676</v>
      </c>
      <c r="B59" s="15" t="s">
        <v>1676</v>
      </c>
      <c r="C59" s="15" t="s">
        <v>155</v>
      </c>
      <c r="D59" s="15" t="s">
        <v>181</v>
      </c>
      <c r="E59" s="15" t="s">
        <v>3076</v>
      </c>
      <c r="F59" s="15" t="s">
        <v>3030</v>
      </c>
    </row>
    <row r="60" spans="1:6" ht="32" x14ac:dyDescent="0.2">
      <c r="A60" s="14" t="s">
        <v>3077</v>
      </c>
      <c r="B60" s="15" t="s">
        <v>1620</v>
      </c>
      <c r="C60" s="15" t="s">
        <v>155</v>
      </c>
      <c r="D60" s="15" t="s">
        <v>181</v>
      </c>
      <c r="E60" s="15" t="s">
        <v>3076</v>
      </c>
      <c r="F60" s="15" t="s">
        <v>3030</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7852-DC60-4343-90D1-81B8B371B025}">
  <dimension ref="A1:F64"/>
  <sheetViews>
    <sheetView workbookViewId="0">
      <selection activeCell="D5" sqref="D5"/>
    </sheetView>
  </sheetViews>
  <sheetFormatPr baseColWidth="10" defaultColWidth="8.83203125" defaultRowHeight="16" x14ac:dyDescent="0.2"/>
  <cols>
    <col min="1" max="1" width="14" customWidth="1"/>
    <col min="2" max="2" width="24" customWidth="1"/>
    <col min="3" max="3" width="22" customWidth="1"/>
    <col min="4" max="4" width="14" customWidth="1"/>
    <col min="5" max="5" width="18" customWidth="1"/>
    <col min="6" max="6" width="14" customWidth="1"/>
  </cols>
  <sheetData>
    <row r="1" spans="1:6" ht="28" customHeight="1" x14ac:dyDescent="0.2">
      <c r="A1" s="56" t="s">
        <v>3079</v>
      </c>
      <c r="B1" s="57"/>
      <c r="C1" s="57"/>
      <c r="D1" s="57"/>
      <c r="E1" s="57"/>
      <c r="F1" s="57"/>
    </row>
    <row r="2" spans="1:6" ht="26" customHeight="1" x14ac:dyDescent="0.2">
      <c r="A2" s="58" t="s">
        <v>3080</v>
      </c>
      <c r="B2" s="57"/>
      <c r="C2" s="57"/>
      <c r="D2" s="57"/>
      <c r="E2" s="57"/>
      <c r="F2" s="57"/>
    </row>
    <row r="4" spans="1:6" x14ac:dyDescent="0.2">
      <c r="A4" s="1" t="s">
        <v>11</v>
      </c>
      <c r="B4" s="1" t="s">
        <v>12</v>
      </c>
      <c r="C4" s="1" t="s">
        <v>7</v>
      </c>
      <c r="D4" s="1" t="s">
        <v>10</v>
      </c>
      <c r="E4" s="1" t="s">
        <v>13</v>
      </c>
      <c r="F4" s="1" t="s">
        <v>3081</v>
      </c>
    </row>
    <row r="5" spans="1:6" ht="17" x14ac:dyDescent="0.2">
      <c r="A5" s="2" t="s">
        <v>248</v>
      </c>
      <c r="B5" s="2" t="s">
        <v>249</v>
      </c>
      <c r="C5" s="2" t="s">
        <v>429</v>
      </c>
      <c r="D5" s="2" t="s">
        <v>39</v>
      </c>
      <c r="E5" s="2" t="s">
        <v>160</v>
      </c>
      <c r="F5" s="2" t="s">
        <v>62</v>
      </c>
    </row>
    <row r="6" spans="1:6" ht="17" x14ac:dyDescent="0.2">
      <c r="A6" s="2" t="s">
        <v>1323</v>
      </c>
      <c r="B6" s="2" t="s">
        <v>1324</v>
      </c>
      <c r="C6" s="2" t="s">
        <v>71</v>
      </c>
      <c r="D6" s="2" t="s">
        <v>39</v>
      </c>
      <c r="E6" s="2" t="s">
        <v>173</v>
      </c>
      <c r="F6" s="2" t="s">
        <v>62</v>
      </c>
    </row>
    <row r="7" spans="1:6" ht="17" x14ac:dyDescent="0.2">
      <c r="A7" s="2" t="s">
        <v>40</v>
      </c>
      <c r="B7" s="2" t="s">
        <v>41</v>
      </c>
      <c r="C7" s="2" t="s">
        <v>36</v>
      </c>
      <c r="D7" s="2" t="s">
        <v>39</v>
      </c>
      <c r="E7" s="2" t="s">
        <v>160</v>
      </c>
      <c r="F7" s="2" t="s">
        <v>62</v>
      </c>
    </row>
    <row r="8" spans="1:6" ht="17" x14ac:dyDescent="0.2">
      <c r="A8" s="2" t="s">
        <v>381</v>
      </c>
      <c r="B8" s="2" t="s">
        <v>382</v>
      </c>
      <c r="C8" s="2" t="s">
        <v>523</v>
      </c>
      <c r="D8" s="2" t="s">
        <v>89</v>
      </c>
      <c r="E8" s="2" t="s">
        <v>729</v>
      </c>
      <c r="F8" s="2" t="s">
        <v>62</v>
      </c>
    </row>
    <row r="9" spans="1:6" ht="17" x14ac:dyDescent="0.2">
      <c r="A9" s="2" t="s">
        <v>902</v>
      </c>
      <c r="B9" s="2" t="s">
        <v>903</v>
      </c>
      <c r="C9" s="2" t="s">
        <v>210</v>
      </c>
      <c r="D9" s="2" t="s">
        <v>89</v>
      </c>
      <c r="E9" s="2" t="s">
        <v>149</v>
      </c>
      <c r="F9" s="2" t="s">
        <v>62</v>
      </c>
    </row>
    <row r="10" spans="1:6" ht="17" x14ac:dyDescent="0.2">
      <c r="A10" s="2" t="s">
        <v>102</v>
      </c>
      <c r="B10" s="2" t="s">
        <v>103</v>
      </c>
      <c r="C10" s="2" t="s">
        <v>99</v>
      </c>
      <c r="D10" s="2" t="s">
        <v>39</v>
      </c>
      <c r="E10" s="2" t="s">
        <v>149</v>
      </c>
      <c r="F10" s="2" t="s">
        <v>62</v>
      </c>
    </row>
    <row r="11" spans="1:6" ht="17" x14ac:dyDescent="0.2">
      <c r="A11" s="2" t="s">
        <v>58</v>
      </c>
      <c r="B11" s="2" t="s">
        <v>59</v>
      </c>
      <c r="C11" s="2" t="s">
        <v>54</v>
      </c>
      <c r="D11" s="2" t="s">
        <v>89</v>
      </c>
      <c r="E11" s="2" t="s">
        <v>173</v>
      </c>
      <c r="F11" s="2" t="s">
        <v>62</v>
      </c>
    </row>
    <row r="12" spans="1:6" ht="17" x14ac:dyDescent="0.2">
      <c r="A12" s="2" t="s">
        <v>627</v>
      </c>
      <c r="B12" s="2" t="s">
        <v>628</v>
      </c>
      <c r="C12" s="2" t="s">
        <v>279</v>
      </c>
      <c r="D12" s="2" t="s">
        <v>89</v>
      </c>
      <c r="E12" s="2" t="s">
        <v>411</v>
      </c>
      <c r="F12" s="2" t="s">
        <v>62</v>
      </c>
    </row>
    <row r="13" spans="1:6" ht="17" x14ac:dyDescent="0.2">
      <c r="A13" s="2" t="s">
        <v>617</v>
      </c>
      <c r="B13" s="2" t="s">
        <v>618</v>
      </c>
      <c r="C13" s="2" t="s">
        <v>402</v>
      </c>
      <c r="D13" s="2" t="s">
        <v>89</v>
      </c>
      <c r="E13" s="2" t="s">
        <v>149</v>
      </c>
      <c r="F13" s="2" t="s">
        <v>62</v>
      </c>
    </row>
    <row r="14" spans="1:6" ht="17" x14ac:dyDescent="0.2">
      <c r="A14" s="2" t="s">
        <v>135</v>
      </c>
      <c r="B14" s="2" t="s">
        <v>136</v>
      </c>
      <c r="C14" s="2" t="s">
        <v>133</v>
      </c>
      <c r="D14" s="2" t="s">
        <v>39</v>
      </c>
      <c r="E14" s="2" t="s">
        <v>160</v>
      </c>
      <c r="F14" s="2" t="s">
        <v>62</v>
      </c>
    </row>
    <row r="15" spans="1:6" ht="17" x14ac:dyDescent="0.2">
      <c r="A15" s="2" t="s">
        <v>90</v>
      </c>
      <c r="B15" s="2" t="s">
        <v>91</v>
      </c>
      <c r="C15" s="2" t="s">
        <v>86</v>
      </c>
      <c r="D15" s="2" t="s">
        <v>89</v>
      </c>
      <c r="E15" s="2" t="s">
        <v>968</v>
      </c>
      <c r="F15" s="2" t="s">
        <v>62</v>
      </c>
    </row>
    <row r="16" spans="1:6" ht="17" x14ac:dyDescent="0.2">
      <c r="A16" s="2" t="s">
        <v>446</v>
      </c>
      <c r="B16" s="2" t="s">
        <v>447</v>
      </c>
      <c r="C16" s="2" t="s">
        <v>370</v>
      </c>
      <c r="D16" s="2" t="s">
        <v>39</v>
      </c>
      <c r="E16" s="2" t="s">
        <v>434</v>
      </c>
      <c r="F16" s="2" t="s">
        <v>62</v>
      </c>
    </row>
    <row r="17" spans="1:6" ht="17" x14ac:dyDescent="0.2">
      <c r="A17" s="2" t="s">
        <v>193</v>
      </c>
      <c r="B17" s="2" t="s">
        <v>194</v>
      </c>
      <c r="C17" s="2" t="s">
        <v>598</v>
      </c>
      <c r="D17" s="2" t="s">
        <v>89</v>
      </c>
      <c r="E17" s="2" t="s">
        <v>118</v>
      </c>
      <c r="F17" s="2" t="s">
        <v>62</v>
      </c>
    </row>
    <row r="18" spans="1:6" ht="17" x14ac:dyDescent="0.2">
      <c r="A18" s="2" t="s">
        <v>184</v>
      </c>
      <c r="B18" s="2" t="s">
        <v>185</v>
      </c>
      <c r="C18" s="2" t="s">
        <v>155</v>
      </c>
      <c r="D18" s="2" t="s">
        <v>89</v>
      </c>
      <c r="E18" s="2" t="s">
        <v>411</v>
      </c>
      <c r="F18" s="2" t="s">
        <v>62</v>
      </c>
    </row>
    <row r="19" spans="1:6" ht="17" x14ac:dyDescent="0.2">
      <c r="A19" s="2" t="s">
        <v>171</v>
      </c>
      <c r="B19" s="2" t="s">
        <v>172</v>
      </c>
      <c r="C19" s="2" t="s">
        <v>609</v>
      </c>
      <c r="D19" s="2" t="s">
        <v>39</v>
      </c>
      <c r="E19" s="2" t="s">
        <v>562</v>
      </c>
      <c r="F19" s="2" t="s">
        <v>62</v>
      </c>
    </row>
    <row r="20" spans="1:6" ht="17" x14ac:dyDescent="0.2">
      <c r="A20" s="2" t="s">
        <v>357</v>
      </c>
      <c r="B20" s="2" t="s">
        <v>358</v>
      </c>
      <c r="C20" s="2" t="s">
        <v>523</v>
      </c>
      <c r="D20" s="2" t="s">
        <v>89</v>
      </c>
      <c r="E20" s="2" t="s">
        <v>390</v>
      </c>
      <c r="F20" s="2" t="s">
        <v>62</v>
      </c>
    </row>
    <row r="21" spans="1:6" ht="17" x14ac:dyDescent="0.2">
      <c r="A21" s="2" t="s">
        <v>583</v>
      </c>
      <c r="B21" s="2" t="s">
        <v>584</v>
      </c>
      <c r="C21" s="2" t="s">
        <v>133</v>
      </c>
      <c r="D21" s="2" t="s">
        <v>89</v>
      </c>
      <c r="E21" s="2" t="s">
        <v>374</v>
      </c>
      <c r="F21" s="2" t="s">
        <v>62</v>
      </c>
    </row>
    <row r="22" spans="1:6" ht="17" x14ac:dyDescent="0.2">
      <c r="A22" s="2" t="s">
        <v>1065</v>
      </c>
      <c r="B22" s="2" t="s">
        <v>1066</v>
      </c>
      <c r="C22" s="2" t="s">
        <v>86</v>
      </c>
      <c r="D22" s="2" t="s">
        <v>39</v>
      </c>
      <c r="E22" s="2" t="s">
        <v>60</v>
      </c>
      <c r="F22" s="2" t="s">
        <v>62</v>
      </c>
    </row>
    <row r="23" spans="1:6" ht="17" x14ac:dyDescent="0.2">
      <c r="A23" s="2" t="s">
        <v>743</v>
      </c>
      <c r="B23" s="2" t="s">
        <v>744</v>
      </c>
      <c r="C23" s="2" t="s">
        <v>210</v>
      </c>
      <c r="D23" s="2" t="s">
        <v>89</v>
      </c>
      <c r="E23" s="2" t="s">
        <v>149</v>
      </c>
      <c r="F23" s="2" t="s">
        <v>62</v>
      </c>
    </row>
    <row r="24" spans="1:6" ht="17" x14ac:dyDescent="0.2">
      <c r="A24" s="2" t="s">
        <v>147</v>
      </c>
      <c r="B24" s="2" t="s">
        <v>148</v>
      </c>
      <c r="C24" s="2" t="s">
        <v>36</v>
      </c>
      <c r="D24" s="2" t="s">
        <v>318</v>
      </c>
      <c r="E24" s="2" t="s">
        <v>472</v>
      </c>
      <c r="F24" s="2" t="s">
        <v>62</v>
      </c>
    </row>
    <row r="25" spans="1:6" ht="17" x14ac:dyDescent="0.2">
      <c r="A25" s="2" t="s">
        <v>1011</v>
      </c>
      <c r="B25" s="2" t="s">
        <v>1388</v>
      </c>
      <c r="C25" s="2" t="s">
        <v>71</v>
      </c>
      <c r="D25" s="2" t="s">
        <v>318</v>
      </c>
      <c r="E25" s="2" t="s">
        <v>319</v>
      </c>
      <c r="F25" s="2" t="s">
        <v>62</v>
      </c>
    </row>
    <row r="26" spans="1:6" ht="17" x14ac:dyDescent="0.2">
      <c r="A26" s="2" t="s">
        <v>575</v>
      </c>
      <c r="B26" s="2" t="s">
        <v>576</v>
      </c>
      <c r="C26" s="2" t="s">
        <v>402</v>
      </c>
      <c r="D26" s="2" t="s">
        <v>89</v>
      </c>
      <c r="E26" s="2" t="s">
        <v>968</v>
      </c>
      <c r="F26" s="2" t="s">
        <v>62</v>
      </c>
    </row>
    <row r="27" spans="1:6" ht="17" x14ac:dyDescent="0.2">
      <c r="A27" s="2" t="s">
        <v>343</v>
      </c>
      <c r="B27" s="2" t="s">
        <v>344</v>
      </c>
      <c r="C27" s="2" t="s">
        <v>523</v>
      </c>
      <c r="D27" s="2" t="s">
        <v>39</v>
      </c>
      <c r="E27" s="2" t="s">
        <v>160</v>
      </c>
      <c r="F27" s="2" t="s">
        <v>62</v>
      </c>
    </row>
    <row r="28" spans="1:6" ht="17" x14ac:dyDescent="0.2">
      <c r="A28" s="2" t="s">
        <v>231</v>
      </c>
      <c r="B28" s="2" t="s">
        <v>232</v>
      </c>
      <c r="C28" s="2" t="s">
        <v>210</v>
      </c>
      <c r="D28" s="2" t="s">
        <v>89</v>
      </c>
      <c r="E28" s="2" t="s">
        <v>319</v>
      </c>
      <c r="F28" s="2" t="s">
        <v>62</v>
      </c>
    </row>
    <row r="29" spans="1:6" ht="17" x14ac:dyDescent="0.2">
      <c r="A29" s="2" t="s">
        <v>372</v>
      </c>
      <c r="B29" s="2" t="s">
        <v>373</v>
      </c>
      <c r="C29" s="2" t="s">
        <v>370</v>
      </c>
      <c r="D29" s="2" t="s">
        <v>39</v>
      </c>
      <c r="E29" s="2" t="s">
        <v>390</v>
      </c>
      <c r="F29" s="2" t="s">
        <v>62</v>
      </c>
    </row>
    <row r="30" spans="1:6" ht="17" x14ac:dyDescent="0.2">
      <c r="A30" s="2" t="s">
        <v>262</v>
      </c>
      <c r="B30" s="2" t="s">
        <v>263</v>
      </c>
      <c r="C30" s="2" t="s">
        <v>523</v>
      </c>
      <c r="D30" s="2" t="s">
        <v>39</v>
      </c>
      <c r="E30" s="2" t="s">
        <v>288</v>
      </c>
      <c r="F30" s="2" t="s">
        <v>62</v>
      </c>
    </row>
    <row r="31" spans="1:6" ht="17" x14ac:dyDescent="0.2">
      <c r="A31" s="2" t="s">
        <v>425</v>
      </c>
      <c r="B31" s="2" t="s">
        <v>426</v>
      </c>
      <c r="C31" s="2" t="s">
        <v>71</v>
      </c>
      <c r="D31" s="2" t="s">
        <v>39</v>
      </c>
      <c r="E31" s="2" t="s">
        <v>790</v>
      </c>
      <c r="F31" s="2" t="s">
        <v>62</v>
      </c>
    </row>
    <row r="32" spans="1:6" ht="17" x14ac:dyDescent="0.2">
      <c r="A32" s="2" t="s">
        <v>240</v>
      </c>
      <c r="B32" s="2" t="s">
        <v>241</v>
      </c>
      <c r="C32" s="2" t="s">
        <v>71</v>
      </c>
      <c r="D32" s="2" t="s">
        <v>89</v>
      </c>
      <c r="E32" s="2" t="s">
        <v>374</v>
      </c>
      <c r="F32" s="2" t="s">
        <v>62</v>
      </c>
    </row>
    <row r="33" spans="1:6" ht="17" x14ac:dyDescent="0.2">
      <c r="A33" s="2" t="s">
        <v>600</v>
      </c>
      <c r="B33" s="2" t="s">
        <v>601</v>
      </c>
      <c r="C33" s="2" t="s">
        <v>598</v>
      </c>
      <c r="D33" s="2" t="s">
        <v>318</v>
      </c>
      <c r="E33" s="2" t="s">
        <v>790</v>
      </c>
      <c r="F33" s="2" t="s">
        <v>62</v>
      </c>
    </row>
    <row r="34" spans="1:6" ht="17" x14ac:dyDescent="0.2">
      <c r="A34" s="2" t="s">
        <v>461</v>
      </c>
      <c r="B34" s="2" t="s">
        <v>462</v>
      </c>
      <c r="C34" s="2" t="s">
        <v>429</v>
      </c>
      <c r="D34" s="2" t="s">
        <v>39</v>
      </c>
      <c r="E34" s="2" t="s">
        <v>562</v>
      </c>
      <c r="F34" s="2" t="s">
        <v>62</v>
      </c>
    </row>
    <row r="35" spans="1:6" ht="17" x14ac:dyDescent="0.2">
      <c r="A35" s="2" t="s">
        <v>397</v>
      </c>
      <c r="B35" s="2" t="s">
        <v>398</v>
      </c>
      <c r="C35" s="2" t="s">
        <v>71</v>
      </c>
      <c r="D35" s="2" t="s">
        <v>89</v>
      </c>
      <c r="E35" s="2" t="s">
        <v>729</v>
      </c>
      <c r="F35" s="2" t="s">
        <v>62</v>
      </c>
    </row>
    <row r="36" spans="1:6" ht="17" x14ac:dyDescent="0.2">
      <c r="A36" s="2" t="s">
        <v>440</v>
      </c>
      <c r="B36" s="2" t="s">
        <v>441</v>
      </c>
      <c r="C36" s="2" t="s">
        <v>210</v>
      </c>
      <c r="D36" s="2" t="s">
        <v>318</v>
      </c>
      <c r="E36" s="2" t="s">
        <v>160</v>
      </c>
      <c r="F36" s="2" t="s">
        <v>62</v>
      </c>
    </row>
    <row r="37" spans="1:6" ht="17" x14ac:dyDescent="0.2">
      <c r="A37" s="2" t="s">
        <v>308</v>
      </c>
      <c r="B37" s="2" t="s">
        <v>309</v>
      </c>
      <c r="C37" s="2" t="s">
        <v>279</v>
      </c>
      <c r="D37" s="2" t="s">
        <v>89</v>
      </c>
      <c r="E37" s="2" t="s">
        <v>611</v>
      </c>
      <c r="F37" s="2" t="s">
        <v>62</v>
      </c>
    </row>
    <row r="38" spans="1:6" ht="17" x14ac:dyDescent="0.2">
      <c r="A38" s="2" t="s">
        <v>1854</v>
      </c>
      <c r="B38" s="2" t="s">
        <v>1949</v>
      </c>
      <c r="C38" s="2" t="s">
        <v>86</v>
      </c>
      <c r="D38" s="2" t="s">
        <v>89</v>
      </c>
      <c r="E38" s="2" t="s">
        <v>374</v>
      </c>
      <c r="F38" s="2" t="s">
        <v>62</v>
      </c>
    </row>
    <row r="39" spans="1:6" ht="17" x14ac:dyDescent="0.2">
      <c r="A39" s="2" t="s">
        <v>948</v>
      </c>
      <c r="B39" s="2" t="s">
        <v>949</v>
      </c>
      <c r="C39" s="2" t="s">
        <v>402</v>
      </c>
      <c r="D39" s="2" t="s">
        <v>39</v>
      </c>
      <c r="E39" s="2" t="s">
        <v>186</v>
      </c>
      <c r="F39" s="2" t="s">
        <v>62</v>
      </c>
    </row>
    <row r="40" spans="1:6" ht="17" x14ac:dyDescent="0.2">
      <c r="A40" s="2" t="s">
        <v>539</v>
      </c>
      <c r="B40" s="2" t="s">
        <v>540</v>
      </c>
      <c r="C40" s="2" t="s">
        <v>54</v>
      </c>
      <c r="D40" s="2" t="s">
        <v>318</v>
      </c>
      <c r="E40" s="2" t="s">
        <v>288</v>
      </c>
      <c r="F40" s="2" t="s">
        <v>62</v>
      </c>
    </row>
    <row r="41" spans="1:6" ht="17" x14ac:dyDescent="0.2">
      <c r="A41" s="2" t="s">
        <v>495</v>
      </c>
      <c r="B41" s="2" t="s">
        <v>496</v>
      </c>
      <c r="C41" s="2" t="s">
        <v>36</v>
      </c>
      <c r="D41" s="2" t="s">
        <v>89</v>
      </c>
      <c r="E41" s="2" t="s">
        <v>160</v>
      </c>
      <c r="F41" s="2" t="s">
        <v>62</v>
      </c>
    </row>
    <row r="42" spans="1:6" ht="17" x14ac:dyDescent="0.2">
      <c r="A42" s="2" t="s">
        <v>456</v>
      </c>
      <c r="B42" s="2" t="s">
        <v>75</v>
      </c>
      <c r="C42" s="2" t="s">
        <v>71</v>
      </c>
      <c r="D42" s="2" t="s">
        <v>89</v>
      </c>
      <c r="E42" s="2" t="s">
        <v>186</v>
      </c>
      <c r="F42" s="2" t="s">
        <v>62</v>
      </c>
    </row>
    <row r="43" spans="1:6" ht="17" x14ac:dyDescent="0.2">
      <c r="A43" s="2" t="s">
        <v>324</v>
      </c>
      <c r="B43" s="2" t="s">
        <v>325</v>
      </c>
      <c r="C43" s="2" t="s">
        <v>429</v>
      </c>
      <c r="D43" s="2" t="s">
        <v>39</v>
      </c>
      <c r="E43" s="2" t="s">
        <v>160</v>
      </c>
      <c r="F43" s="2" t="s">
        <v>62</v>
      </c>
    </row>
    <row r="44" spans="1:6" ht="17" x14ac:dyDescent="0.2">
      <c r="A44" s="2" t="s">
        <v>764</v>
      </c>
      <c r="B44" s="2" t="s">
        <v>765</v>
      </c>
      <c r="C44" s="2" t="s">
        <v>71</v>
      </c>
      <c r="D44" s="2" t="s">
        <v>89</v>
      </c>
      <c r="E44" s="2" t="s">
        <v>42</v>
      </c>
      <c r="F44" s="2" t="s">
        <v>62</v>
      </c>
    </row>
    <row r="45" spans="1:6" ht="17" x14ac:dyDescent="0.2">
      <c r="A45" s="2" t="s">
        <v>404</v>
      </c>
      <c r="B45" s="2" t="s">
        <v>405</v>
      </c>
      <c r="C45" s="2" t="s">
        <v>402</v>
      </c>
      <c r="D45" s="2" t="s">
        <v>318</v>
      </c>
      <c r="E45" s="2" t="s">
        <v>366</v>
      </c>
      <c r="F45" s="2" t="s">
        <v>62</v>
      </c>
    </row>
    <row r="46" spans="1:6" ht="17" x14ac:dyDescent="0.2">
      <c r="A46" s="2" t="s">
        <v>685</v>
      </c>
      <c r="B46" s="2" t="s">
        <v>686</v>
      </c>
      <c r="C46" s="2" t="s">
        <v>133</v>
      </c>
      <c r="D46" s="2" t="s">
        <v>89</v>
      </c>
      <c r="E46" s="2" t="s">
        <v>442</v>
      </c>
      <c r="F46" s="2" t="s">
        <v>62</v>
      </c>
    </row>
    <row r="47" spans="1:6" ht="17" x14ac:dyDescent="0.2">
      <c r="A47" s="2" t="s">
        <v>647</v>
      </c>
      <c r="B47" s="2" t="s">
        <v>648</v>
      </c>
      <c r="C47" s="2" t="s">
        <v>54</v>
      </c>
      <c r="D47" s="2" t="s">
        <v>39</v>
      </c>
      <c r="E47" s="2" t="s">
        <v>434</v>
      </c>
      <c r="F47" s="2" t="s">
        <v>62</v>
      </c>
    </row>
    <row r="48" spans="1:6" ht="17" x14ac:dyDescent="0.2">
      <c r="A48" s="2" t="s">
        <v>470</v>
      </c>
      <c r="B48" s="2" t="s">
        <v>589</v>
      </c>
      <c r="C48" s="2" t="s">
        <v>429</v>
      </c>
      <c r="D48" s="2" t="s">
        <v>89</v>
      </c>
      <c r="E48" s="2" t="s">
        <v>491</v>
      </c>
      <c r="F48" s="2" t="s">
        <v>62</v>
      </c>
    </row>
    <row r="49" spans="1:6" ht="17" x14ac:dyDescent="0.2">
      <c r="A49" s="2" t="s">
        <v>533</v>
      </c>
      <c r="B49" s="2" t="s">
        <v>534</v>
      </c>
      <c r="C49" s="2" t="s">
        <v>402</v>
      </c>
      <c r="D49" s="2" t="s">
        <v>89</v>
      </c>
      <c r="E49" s="2" t="s">
        <v>442</v>
      </c>
      <c r="F49" s="2" t="s">
        <v>62</v>
      </c>
    </row>
    <row r="50" spans="1:6" ht="17" x14ac:dyDescent="0.2">
      <c r="A50" s="2" t="s">
        <v>872</v>
      </c>
      <c r="B50" s="2" t="s">
        <v>873</v>
      </c>
      <c r="C50" s="2" t="s">
        <v>71</v>
      </c>
      <c r="D50" s="2" t="s">
        <v>39</v>
      </c>
      <c r="E50" s="2" t="s">
        <v>288</v>
      </c>
      <c r="F50" s="2" t="s">
        <v>62</v>
      </c>
    </row>
    <row r="51" spans="1:6" ht="17" x14ac:dyDescent="0.2">
      <c r="A51" s="2" t="s">
        <v>418</v>
      </c>
      <c r="B51" s="2" t="s">
        <v>419</v>
      </c>
      <c r="C51" s="2" t="s">
        <v>210</v>
      </c>
      <c r="D51" s="2" t="s">
        <v>89</v>
      </c>
      <c r="E51" s="2" t="s">
        <v>366</v>
      </c>
      <c r="F51" s="2" t="s">
        <v>62</v>
      </c>
    </row>
    <row r="52" spans="1:6" ht="17" x14ac:dyDescent="0.2">
      <c r="A52" s="2" t="s">
        <v>126</v>
      </c>
      <c r="B52" s="2" t="s">
        <v>127</v>
      </c>
      <c r="C52" s="2" t="s">
        <v>429</v>
      </c>
      <c r="D52" s="2" t="s">
        <v>318</v>
      </c>
      <c r="E52" s="2" t="s">
        <v>491</v>
      </c>
      <c r="F52" s="2" t="s">
        <v>62</v>
      </c>
    </row>
    <row r="53" spans="1:6" ht="17" x14ac:dyDescent="0.2">
      <c r="A53" s="2" t="s">
        <v>334</v>
      </c>
      <c r="B53" s="2" t="s">
        <v>335</v>
      </c>
      <c r="C53" s="2" t="s">
        <v>598</v>
      </c>
      <c r="D53" s="2" t="s">
        <v>89</v>
      </c>
      <c r="E53" s="2" t="s">
        <v>92</v>
      </c>
      <c r="F53" s="2" t="s">
        <v>62</v>
      </c>
    </row>
    <row r="54" spans="1:6" ht="17" x14ac:dyDescent="0.2">
      <c r="A54" s="2" t="s">
        <v>211</v>
      </c>
      <c r="B54" s="2" t="s">
        <v>212</v>
      </c>
      <c r="C54" s="2" t="s">
        <v>210</v>
      </c>
      <c r="D54" s="2" t="s">
        <v>89</v>
      </c>
      <c r="E54" s="2" t="s">
        <v>968</v>
      </c>
      <c r="F54" s="2" t="s">
        <v>62</v>
      </c>
    </row>
    <row r="55" spans="1:6" ht="17" x14ac:dyDescent="0.2">
      <c r="A55" s="2" t="s">
        <v>202</v>
      </c>
      <c r="B55" s="2" t="s">
        <v>203</v>
      </c>
      <c r="C55" s="2" t="s">
        <v>429</v>
      </c>
      <c r="D55" s="2" t="s">
        <v>39</v>
      </c>
      <c r="E55" s="2" t="s">
        <v>374</v>
      </c>
      <c r="F55" s="2" t="s">
        <v>62</v>
      </c>
    </row>
    <row r="56" spans="1:6" ht="17" x14ac:dyDescent="0.2">
      <c r="A56" s="2" t="s">
        <v>810</v>
      </c>
      <c r="B56" s="2" t="s">
        <v>811</v>
      </c>
      <c r="C56" s="2" t="s">
        <v>279</v>
      </c>
      <c r="D56" s="2" t="s">
        <v>318</v>
      </c>
      <c r="E56" s="2" t="s">
        <v>411</v>
      </c>
      <c r="F56" s="2" t="s">
        <v>62</v>
      </c>
    </row>
    <row r="57" spans="1:6" ht="17" x14ac:dyDescent="0.2">
      <c r="A57" s="2" t="s">
        <v>450</v>
      </c>
      <c r="B57" s="2" t="s">
        <v>451</v>
      </c>
      <c r="C57" s="2" t="s">
        <v>71</v>
      </c>
      <c r="D57" s="2" t="s">
        <v>89</v>
      </c>
      <c r="E57" s="2" t="s">
        <v>186</v>
      </c>
      <c r="F57" s="2" t="s">
        <v>62</v>
      </c>
    </row>
    <row r="58" spans="1:6" ht="17" x14ac:dyDescent="0.2">
      <c r="A58" s="2" t="s">
        <v>116</v>
      </c>
      <c r="B58" s="2" t="s">
        <v>117</v>
      </c>
      <c r="C58" s="2" t="s">
        <v>210</v>
      </c>
      <c r="D58" s="2" t="s">
        <v>89</v>
      </c>
      <c r="E58" s="2" t="s">
        <v>390</v>
      </c>
      <c r="F58" s="2" t="s">
        <v>62</v>
      </c>
    </row>
    <row r="59" spans="1:6" ht="17" x14ac:dyDescent="0.2">
      <c r="A59" s="2" t="s">
        <v>676</v>
      </c>
      <c r="B59" s="2" t="s">
        <v>677</v>
      </c>
      <c r="C59" s="2" t="s">
        <v>210</v>
      </c>
      <c r="D59" s="2" t="s">
        <v>318</v>
      </c>
      <c r="E59" s="2" t="s">
        <v>562</v>
      </c>
      <c r="F59" s="2" t="s">
        <v>62</v>
      </c>
    </row>
    <row r="60" spans="1:6" ht="17" x14ac:dyDescent="0.2">
      <c r="A60" s="2" t="s">
        <v>158</v>
      </c>
      <c r="B60" s="2" t="s">
        <v>159</v>
      </c>
      <c r="C60" s="2" t="s">
        <v>155</v>
      </c>
      <c r="D60" s="2" t="s">
        <v>89</v>
      </c>
      <c r="E60" s="2" t="s">
        <v>160</v>
      </c>
      <c r="F60" s="2" t="s">
        <v>62</v>
      </c>
    </row>
    <row r="61" spans="1:6" ht="17" x14ac:dyDescent="0.2">
      <c r="A61" s="2" t="s">
        <v>514</v>
      </c>
      <c r="B61" s="2" t="s">
        <v>515</v>
      </c>
      <c r="C61" s="2" t="s">
        <v>429</v>
      </c>
      <c r="D61" s="2" t="s">
        <v>39</v>
      </c>
      <c r="E61" s="2" t="s">
        <v>968</v>
      </c>
      <c r="F61" s="2" t="s">
        <v>62</v>
      </c>
    </row>
    <row r="62" spans="1:6" ht="17" x14ac:dyDescent="0.2">
      <c r="A62" s="2" t="s">
        <v>270</v>
      </c>
      <c r="B62" s="2" t="s">
        <v>271</v>
      </c>
      <c r="C62" s="2" t="s">
        <v>36</v>
      </c>
      <c r="D62" s="2" t="s">
        <v>318</v>
      </c>
      <c r="E62" s="2" t="s">
        <v>472</v>
      </c>
      <c r="F62" s="2" t="s">
        <v>62</v>
      </c>
    </row>
    <row r="63" spans="1:6" ht="17" x14ac:dyDescent="0.2">
      <c r="A63" s="2" t="s">
        <v>567</v>
      </c>
      <c r="B63" s="2" t="s">
        <v>568</v>
      </c>
      <c r="C63" s="2" t="s">
        <v>54</v>
      </c>
      <c r="D63" s="2" t="s">
        <v>39</v>
      </c>
      <c r="E63" s="2" t="s">
        <v>729</v>
      </c>
      <c r="F63" s="2" t="s">
        <v>62</v>
      </c>
    </row>
    <row r="64" spans="1:6" ht="17" x14ac:dyDescent="0.2">
      <c r="A64" s="2" t="s">
        <v>281</v>
      </c>
      <c r="B64" s="2" t="s">
        <v>1026</v>
      </c>
      <c r="C64" s="2" t="s">
        <v>279</v>
      </c>
      <c r="D64" s="2" t="s">
        <v>39</v>
      </c>
      <c r="E64" s="2" t="s">
        <v>60</v>
      </c>
      <c r="F64" s="2" t="s">
        <v>62</v>
      </c>
    </row>
  </sheetData>
  <mergeCells count="2">
    <mergeCell ref="A1:F1"/>
    <mergeCell ref="A2: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CAEC-7D38-4E4C-B0B6-35A34DEB7F8C}">
  <dimension ref="A1:F60"/>
  <sheetViews>
    <sheetView workbookViewId="0">
      <selection activeCell="E39" sqref="E39"/>
    </sheetView>
  </sheetViews>
  <sheetFormatPr baseColWidth="10" defaultColWidth="8.83203125" defaultRowHeight="16" x14ac:dyDescent="0.2"/>
  <cols>
    <col min="1" max="1" width="20" customWidth="1"/>
    <col min="2" max="2" width="24" customWidth="1"/>
    <col min="3" max="4" width="20" customWidth="1"/>
    <col min="5" max="5" width="22" customWidth="1"/>
    <col min="6" max="6" width="14" customWidth="1"/>
  </cols>
  <sheetData>
    <row r="1" spans="1:6" ht="28" customHeight="1" x14ac:dyDescent="0.2">
      <c r="A1" s="56" t="s">
        <v>3082</v>
      </c>
      <c r="B1" s="57"/>
      <c r="C1" s="57"/>
      <c r="D1" s="57"/>
      <c r="E1" s="57"/>
      <c r="F1" s="57"/>
    </row>
    <row r="2" spans="1:6" ht="26" customHeight="1" x14ac:dyDescent="0.2">
      <c r="A2" s="58" t="s">
        <v>3083</v>
      </c>
      <c r="B2" s="57"/>
      <c r="C2" s="57"/>
      <c r="D2" s="57"/>
      <c r="E2" s="57"/>
      <c r="F2" s="57"/>
    </row>
    <row r="4" spans="1:6" x14ac:dyDescent="0.2">
      <c r="A4" s="1" t="s">
        <v>3084</v>
      </c>
      <c r="B4" s="1" t="s">
        <v>3085</v>
      </c>
      <c r="C4" s="1" t="s">
        <v>3086</v>
      </c>
      <c r="D4" s="1" t="s">
        <v>14</v>
      </c>
      <c r="E4" s="1" t="s">
        <v>15</v>
      </c>
      <c r="F4" s="1" t="s">
        <v>3087</v>
      </c>
    </row>
    <row r="5" spans="1:6" ht="34" x14ac:dyDescent="0.2">
      <c r="A5" s="2" t="s">
        <v>1197</v>
      </c>
      <c r="B5" s="2" t="s">
        <v>1197</v>
      </c>
      <c r="C5" s="2" t="s">
        <v>160</v>
      </c>
      <c r="D5" s="2" t="s">
        <v>161</v>
      </c>
      <c r="E5" s="2" t="s">
        <v>174</v>
      </c>
      <c r="F5" s="2" t="s">
        <v>3088</v>
      </c>
    </row>
    <row r="6" spans="1:6" ht="34" x14ac:dyDescent="0.2">
      <c r="A6" s="2" t="s">
        <v>3089</v>
      </c>
      <c r="B6" s="2" t="s">
        <v>406</v>
      </c>
      <c r="C6" s="2" t="s">
        <v>160</v>
      </c>
      <c r="D6" s="2" t="s">
        <v>161</v>
      </c>
      <c r="E6" s="2" t="s">
        <v>174</v>
      </c>
      <c r="F6" s="2" t="s">
        <v>3088</v>
      </c>
    </row>
    <row r="7" spans="1:6" ht="34" x14ac:dyDescent="0.2">
      <c r="A7" s="2" t="s">
        <v>1067</v>
      </c>
      <c r="B7" s="2" t="s">
        <v>1067</v>
      </c>
      <c r="C7" s="2" t="s">
        <v>173</v>
      </c>
      <c r="D7" s="2" t="s">
        <v>161</v>
      </c>
      <c r="E7" s="2" t="s">
        <v>174</v>
      </c>
      <c r="F7" s="2" t="s">
        <v>3088</v>
      </c>
    </row>
    <row r="8" spans="1:6" ht="34" x14ac:dyDescent="0.2">
      <c r="A8" s="2" t="s">
        <v>3090</v>
      </c>
      <c r="B8" s="2" t="s">
        <v>1021</v>
      </c>
      <c r="C8" s="2" t="s">
        <v>173</v>
      </c>
      <c r="D8" s="2" t="s">
        <v>161</v>
      </c>
      <c r="E8" s="2" t="s">
        <v>174</v>
      </c>
      <c r="F8" s="2" t="s">
        <v>3088</v>
      </c>
    </row>
    <row r="9" spans="1:6" ht="34" x14ac:dyDescent="0.2">
      <c r="A9" s="2" t="s">
        <v>2302</v>
      </c>
      <c r="B9" s="2" t="s">
        <v>2302</v>
      </c>
      <c r="C9" s="2" t="s">
        <v>1251</v>
      </c>
      <c r="D9" s="2" t="s">
        <v>161</v>
      </c>
      <c r="E9" s="2" t="s">
        <v>1252</v>
      </c>
      <c r="F9" s="2" t="s">
        <v>3088</v>
      </c>
    </row>
    <row r="10" spans="1:6" ht="34" x14ac:dyDescent="0.2">
      <c r="A10" s="2" t="s">
        <v>3091</v>
      </c>
      <c r="B10" s="2" t="s">
        <v>1637</v>
      </c>
      <c r="C10" s="2" t="s">
        <v>1251</v>
      </c>
      <c r="D10" s="2" t="s">
        <v>161</v>
      </c>
      <c r="E10" s="2" t="s">
        <v>1252</v>
      </c>
      <c r="F10" s="2" t="s">
        <v>3088</v>
      </c>
    </row>
    <row r="11" spans="1:6" ht="34" x14ac:dyDescent="0.2">
      <c r="A11" s="2" t="s">
        <v>1613</v>
      </c>
      <c r="B11" s="2" t="s">
        <v>1613</v>
      </c>
      <c r="C11" s="2" t="s">
        <v>242</v>
      </c>
      <c r="D11" s="2" t="s">
        <v>234</v>
      </c>
      <c r="E11" s="2" t="s">
        <v>235</v>
      </c>
      <c r="F11" s="2" t="s">
        <v>3088</v>
      </c>
    </row>
    <row r="12" spans="1:6" ht="34" x14ac:dyDescent="0.2">
      <c r="A12" s="2" t="s">
        <v>3092</v>
      </c>
      <c r="B12" s="2" t="s">
        <v>739</v>
      </c>
      <c r="C12" s="2" t="s">
        <v>242</v>
      </c>
      <c r="D12" s="2" t="s">
        <v>234</v>
      </c>
      <c r="E12" s="2" t="s">
        <v>235</v>
      </c>
      <c r="F12" s="2" t="s">
        <v>3088</v>
      </c>
    </row>
    <row r="13" spans="1:6" ht="34" x14ac:dyDescent="0.2">
      <c r="A13" s="2" t="s">
        <v>3093</v>
      </c>
      <c r="B13" s="2" t="s">
        <v>3093</v>
      </c>
      <c r="C13" s="2" t="s">
        <v>1018</v>
      </c>
      <c r="D13" s="2" t="s">
        <v>234</v>
      </c>
      <c r="E13" s="2" t="s">
        <v>974</v>
      </c>
      <c r="F13" s="2" t="s">
        <v>3088</v>
      </c>
    </row>
    <row r="14" spans="1:6" ht="34" x14ac:dyDescent="0.2">
      <c r="A14" s="2" t="s">
        <v>3093</v>
      </c>
      <c r="B14" s="2" t="s">
        <v>973</v>
      </c>
      <c r="C14" s="2" t="s">
        <v>1018</v>
      </c>
      <c r="D14" s="2" t="s">
        <v>234</v>
      </c>
      <c r="E14" s="2" t="s">
        <v>974</v>
      </c>
      <c r="F14" s="2" t="s">
        <v>3088</v>
      </c>
    </row>
    <row r="15" spans="1:6" ht="17" x14ac:dyDescent="0.2">
      <c r="A15" s="2" t="s">
        <v>345</v>
      </c>
      <c r="B15" s="2" t="s">
        <v>345</v>
      </c>
      <c r="C15" s="2" t="s">
        <v>186</v>
      </c>
      <c r="D15" s="2" t="s">
        <v>61</v>
      </c>
      <c r="E15" s="2" t="s">
        <v>186</v>
      </c>
      <c r="F15" s="2" t="s">
        <v>3094</v>
      </c>
    </row>
    <row r="16" spans="1:6" ht="17" x14ac:dyDescent="0.2">
      <c r="A16" s="2" t="s">
        <v>3095</v>
      </c>
      <c r="B16" s="2" t="s">
        <v>590</v>
      </c>
      <c r="C16" s="2" t="s">
        <v>186</v>
      </c>
      <c r="D16" s="2" t="s">
        <v>61</v>
      </c>
      <c r="E16" s="2" t="s">
        <v>186</v>
      </c>
      <c r="F16" s="2" t="s">
        <v>3094</v>
      </c>
    </row>
    <row r="17" spans="1:6" ht="17" x14ac:dyDescent="0.2">
      <c r="A17" s="2" t="s">
        <v>204</v>
      </c>
      <c r="B17" s="2" t="s">
        <v>204</v>
      </c>
      <c r="C17" s="2" t="s">
        <v>149</v>
      </c>
      <c r="D17" s="2" t="s">
        <v>61</v>
      </c>
      <c r="E17" s="2" t="s">
        <v>150</v>
      </c>
      <c r="F17" s="2" t="s">
        <v>3094</v>
      </c>
    </row>
    <row r="18" spans="1:6" ht="17" x14ac:dyDescent="0.2">
      <c r="A18" s="2" t="s">
        <v>3096</v>
      </c>
      <c r="B18" s="2" t="s">
        <v>716</v>
      </c>
      <c r="C18" s="2" t="s">
        <v>149</v>
      </c>
      <c r="D18" s="2" t="s">
        <v>61</v>
      </c>
      <c r="E18" s="2" t="s">
        <v>150</v>
      </c>
      <c r="F18" s="2" t="s">
        <v>3094</v>
      </c>
    </row>
    <row r="19" spans="1:6" ht="17" x14ac:dyDescent="0.2">
      <c r="A19" s="2" t="s">
        <v>817</v>
      </c>
      <c r="B19" s="2" t="s">
        <v>817</v>
      </c>
      <c r="C19" s="2" t="s">
        <v>60</v>
      </c>
      <c r="D19" s="2" t="s">
        <v>61</v>
      </c>
      <c r="E19" s="2" t="s">
        <v>60</v>
      </c>
      <c r="F19" s="2" t="s">
        <v>3094</v>
      </c>
    </row>
    <row r="20" spans="1:6" ht="17" x14ac:dyDescent="0.2">
      <c r="A20" s="2" t="s">
        <v>817</v>
      </c>
      <c r="B20" s="2" t="s">
        <v>987</v>
      </c>
      <c r="C20" s="2" t="s">
        <v>60</v>
      </c>
      <c r="D20" s="2" t="s">
        <v>61</v>
      </c>
      <c r="E20" s="2" t="s">
        <v>60</v>
      </c>
      <c r="F20" s="2" t="s">
        <v>3094</v>
      </c>
    </row>
    <row r="21" spans="1:6" ht="17" x14ac:dyDescent="0.2">
      <c r="A21" s="2" t="s">
        <v>781</v>
      </c>
      <c r="B21" s="2" t="s">
        <v>781</v>
      </c>
      <c r="C21" s="2" t="s">
        <v>434</v>
      </c>
      <c r="D21" s="2" t="s">
        <v>61</v>
      </c>
      <c r="E21" s="2" t="s">
        <v>220</v>
      </c>
      <c r="F21" s="2" t="s">
        <v>3094</v>
      </c>
    </row>
    <row r="22" spans="1:6" ht="17" x14ac:dyDescent="0.2">
      <c r="A22" s="2" t="s">
        <v>3097</v>
      </c>
      <c r="B22" s="2" t="s">
        <v>219</v>
      </c>
      <c r="C22" s="2" t="s">
        <v>434</v>
      </c>
      <c r="D22" s="2" t="s">
        <v>61</v>
      </c>
      <c r="E22" s="2" t="s">
        <v>220</v>
      </c>
      <c r="F22" s="2" t="s">
        <v>3094</v>
      </c>
    </row>
    <row r="23" spans="1:6" ht="17" x14ac:dyDescent="0.2">
      <c r="A23" s="2" t="s">
        <v>541</v>
      </c>
      <c r="B23" s="2" t="s">
        <v>541</v>
      </c>
      <c r="C23" s="2" t="s">
        <v>374</v>
      </c>
      <c r="D23" s="2" t="s">
        <v>289</v>
      </c>
      <c r="E23" s="2" t="s">
        <v>375</v>
      </c>
      <c r="F23" s="2" t="s">
        <v>3098</v>
      </c>
    </row>
    <row r="24" spans="1:6" ht="17" x14ac:dyDescent="0.2">
      <c r="A24" s="2" t="s">
        <v>3099</v>
      </c>
      <c r="B24" s="2" t="s">
        <v>777</v>
      </c>
      <c r="C24" s="2" t="s">
        <v>374</v>
      </c>
      <c r="D24" s="2" t="s">
        <v>289</v>
      </c>
      <c r="E24" s="2" t="s">
        <v>375</v>
      </c>
      <c r="F24" s="2" t="s">
        <v>3098</v>
      </c>
    </row>
    <row r="25" spans="1:6" ht="17" x14ac:dyDescent="0.2">
      <c r="A25" s="2" t="s">
        <v>497</v>
      </c>
      <c r="B25" s="2" t="s">
        <v>497</v>
      </c>
      <c r="C25" s="2" t="s">
        <v>288</v>
      </c>
      <c r="D25" s="2" t="s">
        <v>289</v>
      </c>
      <c r="E25" s="2" t="s">
        <v>303</v>
      </c>
      <c r="F25" s="2" t="s">
        <v>3098</v>
      </c>
    </row>
    <row r="26" spans="1:6" ht="17" x14ac:dyDescent="0.2">
      <c r="A26" s="2" t="s">
        <v>497</v>
      </c>
      <c r="B26" s="2" t="s">
        <v>865</v>
      </c>
      <c r="C26" s="2" t="s">
        <v>288</v>
      </c>
      <c r="D26" s="2" t="s">
        <v>289</v>
      </c>
      <c r="E26" s="2" t="s">
        <v>303</v>
      </c>
      <c r="F26" s="2" t="s">
        <v>3098</v>
      </c>
    </row>
    <row r="27" spans="1:6" ht="17" x14ac:dyDescent="0.2">
      <c r="A27" s="2" t="s">
        <v>310</v>
      </c>
      <c r="B27" s="2" t="s">
        <v>310</v>
      </c>
      <c r="C27" s="2" t="s">
        <v>1101</v>
      </c>
      <c r="D27" s="2" t="s">
        <v>289</v>
      </c>
      <c r="E27" s="2" t="s">
        <v>311</v>
      </c>
      <c r="F27" s="2" t="s">
        <v>3098</v>
      </c>
    </row>
    <row r="28" spans="1:6" ht="17" x14ac:dyDescent="0.2">
      <c r="A28" s="2" t="s">
        <v>3100</v>
      </c>
      <c r="B28" s="2" t="s">
        <v>1047</v>
      </c>
      <c r="C28" s="2" t="s">
        <v>1101</v>
      </c>
      <c r="D28" s="2" t="s">
        <v>289</v>
      </c>
      <c r="E28" s="2" t="s">
        <v>311</v>
      </c>
      <c r="F28" s="2" t="s">
        <v>3098</v>
      </c>
    </row>
    <row r="29" spans="1:6" ht="17" x14ac:dyDescent="0.2">
      <c r="A29" s="2" t="s">
        <v>1124</v>
      </c>
      <c r="B29" s="2" t="s">
        <v>1124</v>
      </c>
      <c r="C29" s="2" t="s">
        <v>619</v>
      </c>
      <c r="D29" s="2" t="s">
        <v>525</v>
      </c>
      <c r="E29" s="2" t="s">
        <v>620</v>
      </c>
      <c r="F29" s="2" t="s">
        <v>3098</v>
      </c>
    </row>
    <row r="30" spans="1:6" ht="17" x14ac:dyDescent="0.2">
      <c r="A30" s="2" t="s">
        <v>3101</v>
      </c>
      <c r="B30" s="2" t="s">
        <v>678</v>
      </c>
      <c r="C30" s="2" t="s">
        <v>619</v>
      </c>
      <c r="D30" s="2" t="s">
        <v>525</v>
      </c>
      <c r="E30" s="2" t="s">
        <v>620</v>
      </c>
      <c r="F30" s="2" t="s">
        <v>3098</v>
      </c>
    </row>
    <row r="31" spans="1:6" ht="17" x14ac:dyDescent="0.2">
      <c r="A31" s="2" t="s">
        <v>887</v>
      </c>
      <c r="B31" s="2" t="s">
        <v>887</v>
      </c>
      <c r="C31" s="2" t="s">
        <v>524</v>
      </c>
      <c r="D31" s="2" t="s">
        <v>525</v>
      </c>
      <c r="E31" s="2" t="s">
        <v>526</v>
      </c>
      <c r="F31" s="2" t="s">
        <v>3098</v>
      </c>
    </row>
    <row r="32" spans="1:6" ht="17" x14ac:dyDescent="0.2">
      <c r="A32" s="2" t="s">
        <v>3102</v>
      </c>
      <c r="B32" s="2" t="s">
        <v>1770</v>
      </c>
      <c r="C32" s="2" t="s">
        <v>524</v>
      </c>
      <c r="D32" s="2" t="s">
        <v>525</v>
      </c>
      <c r="E32" s="2" t="s">
        <v>526</v>
      </c>
      <c r="F32" s="2" t="s">
        <v>3098</v>
      </c>
    </row>
    <row r="33" spans="1:6" ht="17" x14ac:dyDescent="0.2">
      <c r="A33" s="2" t="s">
        <v>995</v>
      </c>
      <c r="B33" s="2" t="s">
        <v>995</v>
      </c>
      <c r="C33" s="2" t="s">
        <v>729</v>
      </c>
      <c r="D33" s="2" t="s">
        <v>525</v>
      </c>
      <c r="E33" s="2" t="s">
        <v>139</v>
      </c>
      <c r="F33" s="2" t="s">
        <v>3098</v>
      </c>
    </row>
    <row r="34" spans="1:6" ht="17" x14ac:dyDescent="0.2">
      <c r="A34" s="2" t="s">
        <v>3103</v>
      </c>
      <c r="B34" s="2" t="s">
        <v>137</v>
      </c>
      <c r="C34" s="2" t="s">
        <v>729</v>
      </c>
      <c r="D34" s="2" t="s">
        <v>525</v>
      </c>
      <c r="E34" s="2" t="s">
        <v>139</v>
      </c>
      <c r="F34" s="2" t="s">
        <v>3098</v>
      </c>
    </row>
    <row r="35" spans="1:6" ht="34" x14ac:dyDescent="0.2">
      <c r="A35" s="2" t="s">
        <v>104</v>
      </c>
      <c r="B35" s="2" t="s">
        <v>104</v>
      </c>
      <c r="C35" s="2" t="s">
        <v>472</v>
      </c>
      <c r="D35" s="2" t="s">
        <v>43</v>
      </c>
      <c r="E35" s="2" t="s">
        <v>421</v>
      </c>
      <c r="F35" s="2" t="s">
        <v>3104</v>
      </c>
    </row>
    <row r="36" spans="1:6" ht="34" x14ac:dyDescent="0.2">
      <c r="A36" s="2" t="s">
        <v>3105</v>
      </c>
      <c r="B36" s="2" t="s">
        <v>909</v>
      </c>
      <c r="C36" s="2" t="s">
        <v>472</v>
      </c>
      <c r="D36" s="2" t="s">
        <v>43</v>
      </c>
      <c r="E36" s="2" t="s">
        <v>421</v>
      </c>
      <c r="F36" s="2" t="s">
        <v>3104</v>
      </c>
    </row>
    <row r="37" spans="1:6" ht="34" x14ac:dyDescent="0.2">
      <c r="A37" s="2" t="s">
        <v>831</v>
      </c>
      <c r="B37" s="2" t="s">
        <v>831</v>
      </c>
      <c r="C37" s="2" t="s">
        <v>491</v>
      </c>
      <c r="D37" s="2" t="s">
        <v>43</v>
      </c>
      <c r="E37" s="2" t="s">
        <v>492</v>
      </c>
      <c r="F37" s="2" t="s">
        <v>3104</v>
      </c>
    </row>
    <row r="38" spans="1:6" ht="34" x14ac:dyDescent="0.2">
      <c r="A38" s="2" t="s">
        <v>3106</v>
      </c>
      <c r="B38" s="2" t="s">
        <v>639</v>
      </c>
      <c r="C38" s="2" t="s">
        <v>491</v>
      </c>
      <c r="D38" s="2" t="s">
        <v>43</v>
      </c>
      <c r="E38" s="2" t="s">
        <v>492</v>
      </c>
      <c r="F38" s="2" t="s">
        <v>3104</v>
      </c>
    </row>
    <row r="39" spans="1:6" ht="34" x14ac:dyDescent="0.2">
      <c r="A39" s="2" t="s">
        <v>1749</v>
      </c>
      <c r="B39" s="2" t="s">
        <v>1749</v>
      </c>
      <c r="C39" s="2" t="s">
        <v>42</v>
      </c>
      <c r="D39" s="2" t="s">
        <v>43</v>
      </c>
      <c r="E39" s="2" t="s">
        <v>44</v>
      </c>
      <c r="F39" s="2" t="s">
        <v>3104</v>
      </c>
    </row>
    <row r="40" spans="1:6" ht="34" x14ac:dyDescent="0.2">
      <c r="A40" s="2" t="s">
        <v>1749</v>
      </c>
      <c r="B40" s="2" t="s">
        <v>840</v>
      </c>
      <c r="C40" s="2" t="s">
        <v>42</v>
      </c>
      <c r="D40" s="2" t="s">
        <v>43</v>
      </c>
      <c r="E40" s="2" t="s">
        <v>44</v>
      </c>
      <c r="F40" s="2" t="s">
        <v>3104</v>
      </c>
    </row>
    <row r="41" spans="1:6" ht="34" x14ac:dyDescent="0.2">
      <c r="A41" s="2" t="s">
        <v>556</v>
      </c>
      <c r="B41" s="2" t="s">
        <v>556</v>
      </c>
      <c r="C41" s="2" t="s">
        <v>118</v>
      </c>
      <c r="D41" s="2" t="s">
        <v>119</v>
      </c>
      <c r="E41" s="2" t="s">
        <v>120</v>
      </c>
      <c r="F41" s="2" t="s">
        <v>3088</v>
      </c>
    </row>
    <row r="42" spans="1:6" ht="34" x14ac:dyDescent="0.2">
      <c r="A42" s="2" t="s">
        <v>3107</v>
      </c>
      <c r="B42" s="2" t="s">
        <v>1791</v>
      </c>
      <c r="C42" s="2" t="s">
        <v>118</v>
      </c>
      <c r="D42" s="2" t="s">
        <v>119</v>
      </c>
      <c r="E42" s="2" t="s">
        <v>120</v>
      </c>
      <c r="F42" s="2" t="s">
        <v>3088</v>
      </c>
    </row>
    <row r="43" spans="1:6" ht="34" x14ac:dyDescent="0.2">
      <c r="A43" s="2" t="s">
        <v>1244</v>
      </c>
      <c r="B43" s="2" t="s">
        <v>1244</v>
      </c>
      <c r="C43" s="2" t="s">
        <v>411</v>
      </c>
      <c r="D43" s="2" t="s">
        <v>119</v>
      </c>
      <c r="E43" s="2" t="s">
        <v>412</v>
      </c>
      <c r="F43" s="2" t="s">
        <v>3088</v>
      </c>
    </row>
    <row r="44" spans="1:6" ht="34" x14ac:dyDescent="0.2">
      <c r="A44" s="2" t="s">
        <v>3108</v>
      </c>
      <c r="B44" s="2" t="s">
        <v>773</v>
      </c>
      <c r="C44" s="2" t="s">
        <v>411</v>
      </c>
      <c r="D44" s="2" t="s">
        <v>119</v>
      </c>
      <c r="E44" s="2" t="s">
        <v>412</v>
      </c>
      <c r="F44" s="2" t="s">
        <v>3088</v>
      </c>
    </row>
    <row r="45" spans="1:6" ht="17" x14ac:dyDescent="0.2">
      <c r="A45" s="2" t="s">
        <v>1944</v>
      </c>
      <c r="B45" s="2" t="s">
        <v>1944</v>
      </c>
      <c r="C45" s="2" t="s">
        <v>390</v>
      </c>
      <c r="D45" s="2" t="s">
        <v>265</v>
      </c>
      <c r="E45" s="2" t="s">
        <v>360</v>
      </c>
      <c r="F45" s="2" t="s">
        <v>3094</v>
      </c>
    </row>
    <row r="46" spans="1:6" ht="17" x14ac:dyDescent="0.2">
      <c r="A46" s="2" t="s">
        <v>3109</v>
      </c>
      <c r="B46" s="2" t="s">
        <v>882</v>
      </c>
      <c r="C46" s="2" t="s">
        <v>390</v>
      </c>
      <c r="D46" s="2" t="s">
        <v>265</v>
      </c>
      <c r="E46" s="2" t="s">
        <v>360</v>
      </c>
      <c r="F46" s="2" t="s">
        <v>3094</v>
      </c>
    </row>
    <row r="47" spans="1:6" ht="17" x14ac:dyDescent="0.2">
      <c r="A47" s="2" t="s">
        <v>326</v>
      </c>
      <c r="B47" s="2" t="s">
        <v>326</v>
      </c>
      <c r="C47" s="2" t="s">
        <v>76</v>
      </c>
      <c r="D47" s="2" t="s">
        <v>265</v>
      </c>
      <c r="E47" s="2" t="s">
        <v>78</v>
      </c>
      <c r="F47" s="2" t="s">
        <v>3094</v>
      </c>
    </row>
    <row r="48" spans="1:6" ht="17" x14ac:dyDescent="0.2">
      <c r="A48" s="2" t="s">
        <v>3110</v>
      </c>
      <c r="B48" s="2" t="s">
        <v>978</v>
      </c>
      <c r="C48" s="2" t="s">
        <v>76</v>
      </c>
      <c r="D48" s="2" t="s">
        <v>265</v>
      </c>
      <c r="E48" s="2" t="s">
        <v>78</v>
      </c>
      <c r="F48" s="2" t="s">
        <v>3094</v>
      </c>
    </row>
    <row r="49" spans="1:6" ht="17" x14ac:dyDescent="0.2">
      <c r="A49" s="2" t="s">
        <v>264</v>
      </c>
      <c r="B49" s="2" t="s">
        <v>264</v>
      </c>
      <c r="C49" s="2" t="s">
        <v>442</v>
      </c>
      <c r="D49" s="2" t="s">
        <v>265</v>
      </c>
      <c r="E49" s="2" t="s">
        <v>266</v>
      </c>
      <c r="F49" s="2" t="s">
        <v>3094</v>
      </c>
    </row>
    <row r="50" spans="1:6" ht="17" x14ac:dyDescent="0.2">
      <c r="A50" s="2" t="s">
        <v>3111</v>
      </c>
      <c r="B50" s="2" t="s">
        <v>1352</v>
      </c>
      <c r="C50" s="2" t="s">
        <v>442</v>
      </c>
      <c r="D50" s="2" t="s">
        <v>265</v>
      </c>
      <c r="E50" s="2" t="s">
        <v>266</v>
      </c>
      <c r="F50" s="2" t="s">
        <v>3094</v>
      </c>
    </row>
    <row r="51" spans="1:6" ht="34" x14ac:dyDescent="0.2">
      <c r="A51" s="2" t="s">
        <v>336</v>
      </c>
      <c r="B51" s="2" t="s">
        <v>336</v>
      </c>
      <c r="C51" s="2" t="s">
        <v>92</v>
      </c>
      <c r="D51" s="2" t="s">
        <v>337</v>
      </c>
      <c r="E51" s="2" t="s">
        <v>94</v>
      </c>
      <c r="F51" s="2" t="s">
        <v>3104</v>
      </c>
    </row>
    <row r="52" spans="1:6" ht="34" x14ac:dyDescent="0.2">
      <c r="A52" s="2" t="s">
        <v>3112</v>
      </c>
      <c r="B52" s="2" t="s">
        <v>463</v>
      </c>
      <c r="C52" s="2" t="s">
        <v>92</v>
      </c>
      <c r="D52" s="2" t="s">
        <v>337</v>
      </c>
      <c r="E52" s="2" t="s">
        <v>94</v>
      </c>
      <c r="F52" s="2" t="s">
        <v>3104</v>
      </c>
    </row>
    <row r="53" spans="1:6" ht="34" x14ac:dyDescent="0.2">
      <c r="A53" s="2" t="s">
        <v>2206</v>
      </c>
      <c r="B53" s="2" t="s">
        <v>2206</v>
      </c>
      <c r="C53" s="2" t="s">
        <v>968</v>
      </c>
      <c r="D53" s="2" t="s">
        <v>337</v>
      </c>
      <c r="E53" s="2" t="s">
        <v>709</v>
      </c>
      <c r="F53" s="2" t="s">
        <v>3104</v>
      </c>
    </row>
    <row r="54" spans="1:6" ht="34" x14ac:dyDescent="0.2">
      <c r="A54" s="2" t="s">
        <v>3113</v>
      </c>
      <c r="B54" s="2" t="s">
        <v>708</v>
      </c>
      <c r="C54" s="2" t="s">
        <v>968</v>
      </c>
      <c r="D54" s="2" t="s">
        <v>337</v>
      </c>
      <c r="E54" s="2" t="s">
        <v>709</v>
      </c>
      <c r="F54" s="2" t="s">
        <v>3104</v>
      </c>
    </row>
    <row r="55" spans="1:6" ht="17" x14ac:dyDescent="0.2">
      <c r="A55" s="2" t="s">
        <v>1230</v>
      </c>
      <c r="B55" s="2" t="s">
        <v>1230</v>
      </c>
      <c r="C55" s="2" t="s">
        <v>366</v>
      </c>
      <c r="D55" s="2" t="s">
        <v>273</v>
      </c>
      <c r="E55" s="2" t="s">
        <v>274</v>
      </c>
      <c r="F55" s="2" t="s">
        <v>3098</v>
      </c>
    </row>
    <row r="56" spans="1:6" ht="17" x14ac:dyDescent="0.2">
      <c r="A56" s="2" t="s">
        <v>3114</v>
      </c>
      <c r="B56" s="2" t="s">
        <v>594</v>
      </c>
      <c r="C56" s="2" t="s">
        <v>366</v>
      </c>
      <c r="D56" s="2" t="s">
        <v>273</v>
      </c>
      <c r="E56" s="2" t="s">
        <v>274</v>
      </c>
      <c r="F56" s="2" t="s">
        <v>3098</v>
      </c>
    </row>
    <row r="57" spans="1:6" ht="17" x14ac:dyDescent="0.2">
      <c r="A57" s="2" t="s">
        <v>3115</v>
      </c>
      <c r="B57" s="2" t="s">
        <v>3115</v>
      </c>
      <c r="C57" s="2" t="s">
        <v>790</v>
      </c>
      <c r="D57" s="2" t="s">
        <v>273</v>
      </c>
      <c r="E57" s="2" t="s">
        <v>791</v>
      </c>
      <c r="F57" s="2" t="s">
        <v>3098</v>
      </c>
    </row>
    <row r="58" spans="1:6" ht="17" x14ac:dyDescent="0.2">
      <c r="A58" s="2" t="s">
        <v>3116</v>
      </c>
      <c r="B58" s="2" t="s">
        <v>1726</v>
      </c>
      <c r="C58" s="2" t="s">
        <v>790</v>
      </c>
      <c r="D58" s="2" t="s">
        <v>273</v>
      </c>
      <c r="E58" s="2" t="s">
        <v>791</v>
      </c>
      <c r="F58" s="2" t="s">
        <v>3098</v>
      </c>
    </row>
    <row r="59" spans="1:6" ht="34" x14ac:dyDescent="0.2">
      <c r="A59" s="2" t="s">
        <v>3117</v>
      </c>
      <c r="B59" s="2" t="s">
        <v>3117</v>
      </c>
      <c r="C59" s="2" t="s">
        <v>562</v>
      </c>
      <c r="D59" s="2" t="s">
        <v>563</v>
      </c>
      <c r="E59" s="2" t="s">
        <v>564</v>
      </c>
      <c r="F59" s="2" t="s">
        <v>3104</v>
      </c>
    </row>
    <row r="60" spans="1:6" ht="34" x14ac:dyDescent="0.2">
      <c r="A60" s="2" t="s">
        <v>3118</v>
      </c>
      <c r="B60" s="2" t="s">
        <v>1175</v>
      </c>
      <c r="C60" s="2" t="s">
        <v>562</v>
      </c>
      <c r="D60" s="2" t="s">
        <v>563</v>
      </c>
      <c r="E60" s="2" t="s">
        <v>564</v>
      </c>
      <c r="F60" s="2" t="s">
        <v>3104</v>
      </c>
    </row>
  </sheetData>
  <mergeCells count="2">
    <mergeCell ref="A1:F1"/>
    <mergeCell ref="A2:F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F95E-FD3B-964E-A7AD-E21F31C1F71E}">
  <dimension ref="A1:E14"/>
  <sheetViews>
    <sheetView workbookViewId="0">
      <selection activeCell="B17" sqref="B17"/>
    </sheetView>
  </sheetViews>
  <sheetFormatPr baseColWidth="10" defaultColWidth="8.83203125" defaultRowHeight="16" x14ac:dyDescent="0.2"/>
  <cols>
    <col min="1" max="1" width="14" customWidth="1"/>
    <col min="2" max="2" width="16" customWidth="1"/>
    <col min="3" max="4" width="22" customWidth="1"/>
    <col min="5" max="5" width="44" customWidth="1"/>
  </cols>
  <sheetData>
    <row r="1" spans="1:5" ht="28" customHeight="1" x14ac:dyDescent="0.2">
      <c r="A1" s="56" t="s">
        <v>3119</v>
      </c>
      <c r="B1" s="57"/>
      <c r="C1" s="57"/>
      <c r="D1" s="57"/>
      <c r="E1" s="57"/>
    </row>
    <row r="2" spans="1:5" ht="26" customHeight="1" x14ac:dyDescent="0.2">
      <c r="A2" s="58" t="s">
        <v>3120</v>
      </c>
      <c r="B2" s="57"/>
      <c r="C2" s="57"/>
      <c r="D2" s="57"/>
      <c r="E2" s="57"/>
    </row>
    <row r="4" spans="1:5" x14ac:dyDescent="0.2">
      <c r="A4" s="1" t="s">
        <v>3121</v>
      </c>
      <c r="B4" s="1" t="s">
        <v>3122</v>
      </c>
      <c r="C4" s="1" t="s">
        <v>3123</v>
      </c>
      <c r="D4" s="1" t="s">
        <v>3124</v>
      </c>
      <c r="E4" s="1" t="s">
        <v>3125</v>
      </c>
    </row>
    <row r="5" spans="1:5" ht="17" x14ac:dyDescent="0.2">
      <c r="A5" s="2" t="s">
        <v>3126</v>
      </c>
      <c r="B5" s="2">
        <v>1</v>
      </c>
      <c r="C5" s="2" t="s">
        <v>3127</v>
      </c>
      <c r="D5" s="2" t="s">
        <v>3128</v>
      </c>
      <c r="E5" s="2" t="s">
        <v>3129</v>
      </c>
    </row>
    <row r="6" spans="1:5" ht="17" x14ac:dyDescent="0.2">
      <c r="A6" s="5" t="s">
        <v>502</v>
      </c>
      <c r="B6" s="5">
        <v>2</v>
      </c>
      <c r="C6" s="5" t="s">
        <v>3130</v>
      </c>
      <c r="D6" s="5" t="s">
        <v>3128</v>
      </c>
      <c r="E6" s="5" t="s">
        <v>3131</v>
      </c>
    </row>
    <row r="7" spans="1:5" ht="17" x14ac:dyDescent="0.2">
      <c r="A7" s="2" t="s">
        <v>571</v>
      </c>
      <c r="B7" s="2">
        <v>3</v>
      </c>
      <c r="C7" s="2" t="s">
        <v>3132</v>
      </c>
      <c r="D7" s="2" t="s">
        <v>3133</v>
      </c>
      <c r="E7" s="2" t="s">
        <v>3134</v>
      </c>
    </row>
    <row r="8" spans="1:5" ht="17" x14ac:dyDescent="0.2">
      <c r="A8" s="5" t="s">
        <v>837</v>
      </c>
      <c r="B8" s="5">
        <v>4</v>
      </c>
      <c r="C8" s="5" t="s">
        <v>3135</v>
      </c>
      <c r="D8" s="5" t="s">
        <v>3136</v>
      </c>
      <c r="E8" s="5" t="s">
        <v>3137</v>
      </c>
    </row>
    <row r="9" spans="1:5" ht="17" x14ac:dyDescent="0.2">
      <c r="A9" s="2" t="s">
        <v>1086</v>
      </c>
      <c r="B9" s="2">
        <v>5</v>
      </c>
      <c r="C9" s="2" t="s">
        <v>3138</v>
      </c>
      <c r="D9" s="2" t="s">
        <v>3136</v>
      </c>
      <c r="E9" s="2" t="s">
        <v>3139</v>
      </c>
    </row>
    <row r="10" spans="1:5" ht="17" x14ac:dyDescent="0.2">
      <c r="A10" s="5" t="s">
        <v>578</v>
      </c>
      <c r="B10" s="5">
        <v>1</v>
      </c>
      <c r="C10" s="5" t="s">
        <v>3127</v>
      </c>
      <c r="D10" s="5" t="s">
        <v>3128</v>
      </c>
      <c r="E10" s="5" t="s">
        <v>3140</v>
      </c>
    </row>
    <row r="11" spans="1:5" ht="17" x14ac:dyDescent="0.2">
      <c r="A11" s="2" t="s">
        <v>795</v>
      </c>
      <c r="B11" s="2">
        <v>2</v>
      </c>
      <c r="C11" s="2" t="s">
        <v>3130</v>
      </c>
      <c r="D11" s="2" t="s">
        <v>3128</v>
      </c>
      <c r="E11" s="2" t="s">
        <v>3140</v>
      </c>
    </row>
    <row r="12" spans="1:5" ht="17" x14ac:dyDescent="0.2">
      <c r="A12" s="5" t="s">
        <v>187</v>
      </c>
      <c r="B12" s="5">
        <v>3</v>
      </c>
      <c r="C12" s="5" t="s">
        <v>3132</v>
      </c>
      <c r="D12" s="5" t="s">
        <v>3133</v>
      </c>
      <c r="E12" s="5" t="s">
        <v>3140</v>
      </c>
    </row>
    <row r="13" spans="1:5" ht="17" x14ac:dyDescent="0.2">
      <c r="A13" s="2" t="s">
        <v>536</v>
      </c>
      <c r="B13" s="2">
        <v>4</v>
      </c>
      <c r="C13" s="2" t="s">
        <v>3135</v>
      </c>
      <c r="D13" s="2" t="s">
        <v>3136</v>
      </c>
      <c r="E13" s="2" t="s">
        <v>3140</v>
      </c>
    </row>
    <row r="14" spans="1:5" ht="17" x14ac:dyDescent="0.2">
      <c r="A14" s="5" t="s">
        <v>1034</v>
      </c>
      <c r="B14" s="5">
        <v>5</v>
      </c>
      <c r="C14" s="5" t="s">
        <v>3138</v>
      </c>
      <c r="D14" s="5" t="s">
        <v>3136</v>
      </c>
      <c r="E14" s="5" t="s">
        <v>3140</v>
      </c>
    </row>
  </sheetData>
  <mergeCells count="2">
    <mergeCell ref="A1:E1"/>
    <mergeCell ref="A2:E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DB92-A43C-FD47-8C56-2AD6FFD3C7F9}">
  <dimension ref="A1:E19"/>
  <sheetViews>
    <sheetView workbookViewId="0">
      <selection activeCell="D25" sqref="D25"/>
    </sheetView>
  </sheetViews>
  <sheetFormatPr baseColWidth="10" defaultColWidth="8.83203125" defaultRowHeight="16" x14ac:dyDescent="0.2"/>
  <cols>
    <col min="1" max="1" width="14" customWidth="1"/>
    <col min="2" max="2" width="22" customWidth="1"/>
    <col min="3" max="3" width="28" customWidth="1"/>
    <col min="4" max="5" width="22" customWidth="1"/>
  </cols>
  <sheetData>
    <row r="1" spans="1:5" ht="28" customHeight="1" x14ac:dyDescent="0.2">
      <c r="A1" s="56" t="s">
        <v>3141</v>
      </c>
      <c r="B1" s="57"/>
      <c r="C1" s="57"/>
      <c r="D1" s="57"/>
      <c r="E1" s="57"/>
    </row>
    <row r="2" spans="1:5" ht="26" customHeight="1" x14ac:dyDescent="0.2">
      <c r="A2" s="58" t="s">
        <v>3142</v>
      </c>
      <c r="B2" s="57"/>
      <c r="C2" s="57"/>
      <c r="D2" s="57"/>
      <c r="E2" s="57"/>
    </row>
    <row r="4" spans="1:5" x14ac:dyDescent="0.2">
      <c r="A4" s="1" t="s">
        <v>30</v>
      </c>
      <c r="B4" s="1" t="s">
        <v>7</v>
      </c>
      <c r="C4" s="1" t="s">
        <v>8</v>
      </c>
      <c r="D4" s="1" t="s">
        <v>3143</v>
      </c>
      <c r="E4" s="1" t="s">
        <v>3144</v>
      </c>
    </row>
    <row r="5" spans="1:5" ht="17" x14ac:dyDescent="0.2">
      <c r="A5" s="2" t="s">
        <v>130</v>
      </c>
      <c r="B5" s="2" t="s">
        <v>429</v>
      </c>
      <c r="C5" s="2" t="s">
        <v>72</v>
      </c>
      <c r="D5" s="2" t="s">
        <v>3029</v>
      </c>
      <c r="E5" s="4">
        <v>17100000</v>
      </c>
    </row>
    <row r="6" spans="1:5" ht="17" x14ac:dyDescent="0.2">
      <c r="A6" s="5" t="s">
        <v>81</v>
      </c>
      <c r="B6" s="5" t="s">
        <v>71</v>
      </c>
      <c r="C6" s="5" t="s">
        <v>72</v>
      </c>
      <c r="D6" s="5" t="s">
        <v>3032</v>
      </c>
      <c r="E6" s="7">
        <v>7200000</v>
      </c>
    </row>
    <row r="7" spans="1:5" ht="17" x14ac:dyDescent="0.2">
      <c r="A7" s="2" t="s">
        <v>50</v>
      </c>
      <c r="B7" s="2" t="s">
        <v>36</v>
      </c>
      <c r="C7" s="2" t="s">
        <v>37</v>
      </c>
      <c r="D7" s="2" t="s">
        <v>3036</v>
      </c>
      <c r="E7" s="4">
        <v>6300000</v>
      </c>
    </row>
    <row r="8" spans="1:5" ht="17" x14ac:dyDescent="0.2">
      <c r="A8" s="5" t="s">
        <v>267</v>
      </c>
      <c r="B8" s="5" t="s">
        <v>523</v>
      </c>
      <c r="C8" s="5" t="s">
        <v>100</v>
      </c>
      <c r="D8" s="5" t="s">
        <v>3040</v>
      </c>
      <c r="E8" s="7">
        <v>13050000</v>
      </c>
    </row>
    <row r="9" spans="1:5" ht="17" x14ac:dyDescent="0.2">
      <c r="A9" s="2" t="s">
        <v>121</v>
      </c>
      <c r="B9" s="2" t="s">
        <v>210</v>
      </c>
      <c r="C9" s="2" t="s">
        <v>100</v>
      </c>
      <c r="D9" s="2" t="s">
        <v>3044</v>
      </c>
      <c r="E9" s="4">
        <v>10800000</v>
      </c>
    </row>
    <row r="10" spans="1:5" ht="17" x14ac:dyDescent="0.2">
      <c r="A10" s="5" t="s">
        <v>108</v>
      </c>
      <c r="B10" s="5" t="s">
        <v>99</v>
      </c>
      <c r="C10" s="5" t="s">
        <v>100</v>
      </c>
      <c r="D10" s="5" t="s">
        <v>3048</v>
      </c>
      <c r="E10" s="7">
        <v>6300000</v>
      </c>
    </row>
    <row r="11" spans="1:5" ht="17" x14ac:dyDescent="0.2">
      <c r="A11" s="2" t="s">
        <v>67</v>
      </c>
      <c r="B11" s="2" t="s">
        <v>54</v>
      </c>
      <c r="C11" s="2" t="s">
        <v>55</v>
      </c>
      <c r="D11" s="2" t="s">
        <v>3052</v>
      </c>
      <c r="E11" s="4">
        <v>5400000</v>
      </c>
    </row>
    <row r="12" spans="1:5" ht="17" x14ac:dyDescent="0.2">
      <c r="A12" s="5" t="s">
        <v>284</v>
      </c>
      <c r="B12" s="5" t="s">
        <v>279</v>
      </c>
      <c r="C12" s="5" t="s">
        <v>55</v>
      </c>
      <c r="D12" s="5" t="s">
        <v>3055</v>
      </c>
      <c r="E12" s="7">
        <v>4950000</v>
      </c>
    </row>
    <row r="13" spans="1:5" ht="17" x14ac:dyDescent="0.2">
      <c r="A13" s="2" t="s">
        <v>408</v>
      </c>
      <c r="B13" s="2" t="s">
        <v>402</v>
      </c>
      <c r="C13" s="2" t="s">
        <v>72</v>
      </c>
      <c r="D13" s="2" t="s">
        <v>3059</v>
      </c>
      <c r="E13" s="4">
        <v>6300000</v>
      </c>
    </row>
    <row r="14" spans="1:5" ht="17" x14ac:dyDescent="0.2">
      <c r="A14" s="5" t="s">
        <v>143</v>
      </c>
      <c r="B14" s="5" t="s">
        <v>133</v>
      </c>
      <c r="C14" s="5" t="s">
        <v>133</v>
      </c>
      <c r="D14" s="5" t="s">
        <v>3062</v>
      </c>
      <c r="E14" s="7">
        <v>8550000</v>
      </c>
    </row>
    <row r="15" spans="1:5" x14ac:dyDescent="0.2">
      <c r="A15" t="s">
        <v>96</v>
      </c>
      <c r="B15" t="s">
        <v>86</v>
      </c>
      <c r="C15" t="s">
        <v>181</v>
      </c>
      <c r="D15" t="s">
        <v>3066</v>
      </c>
      <c r="E15" s="20">
        <v>2250000</v>
      </c>
    </row>
    <row r="16" spans="1:5" x14ac:dyDescent="0.2">
      <c r="A16" t="s">
        <v>376</v>
      </c>
      <c r="B16" t="s">
        <v>370</v>
      </c>
      <c r="C16" t="s">
        <v>181</v>
      </c>
      <c r="D16" t="s">
        <v>3069</v>
      </c>
      <c r="E16" s="20">
        <v>3150000</v>
      </c>
    </row>
    <row r="17" spans="1:5" x14ac:dyDescent="0.2">
      <c r="A17" t="s">
        <v>195</v>
      </c>
      <c r="B17" t="s">
        <v>598</v>
      </c>
      <c r="C17" t="s">
        <v>133</v>
      </c>
      <c r="D17" t="s">
        <v>3073</v>
      </c>
      <c r="E17" s="20">
        <v>3150000</v>
      </c>
    </row>
    <row r="18" spans="1:5" x14ac:dyDescent="0.2">
      <c r="A18" t="s">
        <v>165</v>
      </c>
      <c r="B18" t="s">
        <v>155</v>
      </c>
      <c r="C18" t="s">
        <v>181</v>
      </c>
      <c r="D18" t="s">
        <v>3076</v>
      </c>
      <c r="E18" s="20">
        <v>3150000</v>
      </c>
    </row>
    <row r="19" spans="1:5" x14ac:dyDescent="0.2">
      <c r="A19" t="s">
        <v>177</v>
      </c>
      <c r="B19" t="s">
        <v>609</v>
      </c>
      <c r="C19" t="s">
        <v>55</v>
      </c>
      <c r="D19" t="s">
        <v>3145</v>
      </c>
      <c r="E19" s="20">
        <v>2700000</v>
      </c>
    </row>
  </sheetData>
  <mergeCells count="2">
    <mergeCell ref="A1:E1"/>
    <mergeCell ref="A2:E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D1DF-5D8B-3141-B148-B39A17A41DF9}">
  <dimension ref="A1:AN1004"/>
  <sheetViews>
    <sheetView topLeftCell="A5" workbookViewId="0">
      <selection activeCell="D9" sqref="D9"/>
    </sheetView>
  </sheetViews>
  <sheetFormatPr baseColWidth="10" defaultRowHeight="16" x14ac:dyDescent="0.2"/>
  <cols>
    <col min="1" max="1" width="13.1640625" customWidth="1"/>
    <col min="2" max="2" width="16" customWidth="1"/>
    <col min="5" max="5" width="13.1640625" customWidth="1"/>
    <col min="6" max="6" width="13" customWidth="1"/>
    <col min="7" max="7" width="13.6640625" customWidth="1"/>
    <col min="8" max="8" width="12.6640625" customWidth="1"/>
    <col min="10" max="10" width="12.33203125" customWidth="1"/>
    <col min="11" max="11" width="15.1640625" customWidth="1"/>
    <col min="15" max="15" width="13" customWidth="1"/>
    <col min="17" max="17" width="18.33203125" customWidth="1"/>
    <col min="20" max="20" width="18.6640625" customWidth="1"/>
    <col min="21" max="21" width="14.5" customWidth="1"/>
    <col min="22" max="22" width="12.83203125" customWidth="1"/>
    <col min="23" max="23" width="15.6640625" customWidth="1"/>
    <col min="24" max="24" width="25.6640625" customWidth="1"/>
    <col min="25" max="25" width="16.83203125" customWidth="1"/>
    <col min="26" max="26" width="15.6640625" customWidth="1"/>
    <col min="27" max="27" width="19" customWidth="1"/>
    <col min="28" max="28" width="12.6640625" customWidth="1"/>
    <col min="29" max="29" width="12.5" customWidth="1"/>
    <col min="30" max="30" width="15.1640625" customWidth="1"/>
    <col min="31" max="31" width="17.6640625" customWidth="1"/>
    <col min="32" max="32" width="17" customWidth="1"/>
    <col min="34" max="34" width="12.1640625" customWidth="1"/>
    <col min="35" max="35" width="20.6640625" customWidth="1"/>
    <col min="36" max="36" width="13.6640625" customWidth="1"/>
    <col min="37" max="37" width="16.83203125" customWidth="1"/>
    <col min="38" max="38" width="19.33203125" customWidth="1"/>
    <col min="39" max="39" width="27.5" customWidth="1"/>
    <col min="40" max="40" width="16.33203125" customWidth="1"/>
  </cols>
  <sheetData>
    <row r="1" spans="1:40" ht="20" customHeight="1" x14ac:dyDescent="0.2">
      <c r="A1" s="59" t="s">
        <v>3146</v>
      </c>
      <c r="B1" s="59"/>
      <c r="C1" s="59"/>
      <c r="D1" s="59"/>
      <c r="E1" s="59"/>
      <c r="F1" s="59"/>
      <c r="G1" s="59"/>
      <c r="H1" s="59"/>
      <c r="I1" s="59"/>
      <c r="J1" s="59"/>
      <c r="K1" s="59"/>
      <c r="L1" s="59"/>
      <c r="M1" s="59"/>
      <c r="N1" s="59"/>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x14ac:dyDescent="0.2">
      <c r="A2" s="60" t="s">
        <v>3147</v>
      </c>
      <c r="B2" s="60"/>
      <c r="C2" s="60"/>
      <c r="D2" s="60"/>
      <c r="E2" s="60"/>
      <c r="F2" s="60"/>
      <c r="G2" s="60"/>
      <c r="H2" s="60"/>
      <c r="I2" s="60"/>
      <c r="J2" s="60"/>
      <c r="K2" s="60"/>
      <c r="L2" s="60"/>
      <c r="M2" s="60"/>
      <c r="N2" s="60"/>
      <c r="O2" s="10"/>
      <c r="P2" s="10"/>
      <c r="Q2" s="10"/>
      <c r="R2" s="10"/>
      <c r="S2" s="10"/>
      <c r="T2" s="10"/>
      <c r="U2" s="10"/>
      <c r="V2" s="10"/>
      <c r="W2" s="10"/>
      <c r="X2" s="10"/>
      <c r="Y2" s="10"/>
      <c r="Z2" s="10"/>
      <c r="AA2" s="10"/>
      <c r="AB2" s="10"/>
      <c r="AC2" s="10"/>
      <c r="AD2" s="10"/>
      <c r="AE2" s="10"/>
      <c r="AF2" s="10"/>
      <c r="AG2" s="10"/>
      <c r="AH2" s="10"/>
      <c r="AI2" s="10"/>
      <c r="AJ2" s="10"/>
      <c r="AK2" s="10"/>
      <c r="AL2" s="10"/>
      <c r="AM2" s="10"/>
      <c r="AN2" s="10"/>
    </row>
    <row r="3" spans="1:40" x14ac:dyDescent="0.2">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row>
    <row r="4" spans="1:40" ht="48" x14ac:dyDescent="0.2">
      <c r="A4" s="33" t="s">
        <v>2</v>
      </c>
      <c r="B4" s="34" t="s">
        <v>3</v>
      </c>
      <c r="C4" s="34" t="s">
        <v>4</v>
      </c>
      <c r="D4" s="34" t="s">
        <v>5</v>
      </c>
      <c r="E4" s="34" t="s">
        <v>6</v>
      </c>
      <c r="F4" s="34" t="s">
        <v>7</v>
      </c>
      <c r="G4" s="34" t="s">
        <v>8</v>
      </c>
      <c r="H4" s="34" t="s">
        <v>9</v>
      </c>
      <c r="I4" s="34" t="s">
        <v>10</v>
      </c>
      <c r="J4" s="34" t="s">
        <v>11</v>
      </c>
      <c r="K4" s="34" t="s">
        <v>12</v>
      </c>
      <c r="L4" s="34" t="s">
        <v>13</v>
      </c>
      <c r="M4" s="34" t="s">
        <v>14</v>
      </c>
      <c r="N4" s="34" t="s">
        <v>15</v>
      </c>
      <c r="O4" s="34" t="s">
        <v>16</v>
      </c>
      <c r="P4" s="34" t="s">
        <v>17</v>
      </c>
      <c r="Q4" s="34" t="s">
        <v>18</v>
      </c>
      <c r="R4" s="34" t="s">
        <v>19</v>
      </c>
      <c r="S4" s="34" t="s">
        <v>20</v>
      </c>
      <c r="T4" s="34" t="s">
        <v>21</v>
      </c>
      <c r="U4" s="34" t="s">
        <v>22</v>
      </c>
      <c r="V4" s="34" t="s">
        <v>23</v>
      </c>
      <c r="W4" s="34" t="s">
        <v>24</v>
      </c>
      <c r="X4" s="34" t="s">
        <v>25</v>
      </c>
      <c r="Y4" s="34" t="s">
        <v>26</v>
      </c>
      <c r="Z4" s="34" t="s">
        <v>27</v>
      </c>
      <c r="AA4" s="34" t="s">
        <v>28</v>
      </c>
      <c r="AB4" s="34" t="s">
        <v>29</v>
      </c>
      <c r="AC4" s="34" t="s">
        <v>30</v>
      </c>
      <c r="AD4" s="34" t="s">
        <v>31</v>
      </c>
      <c r="AE4" s="34" t="s">
        <v>32</v>
      </c>
      <c r="AF4" s="34" t="s">
        <v>3148</v>
      </c>
      <c r="AG4" s="34" t="s">
        <v>3149</v>
      </c>
      <c r="AH4" s="34" t="s">
        <v>3150</v>
      </c>
      <c r="AI4" s="34" t="s">
        <v>3124</v>
      </c>
      <c r="AJ4" s="34" t="s">
        <v>3151</v>
      </c>
      <c r="AK4" s="34" t="s">
        <v>3152</v>
      </c>
      <c r="AL4" s="34" t="s">
        <v>3153</v>
      </c>
      <c r="AM4" s="34" t="s">
        <v>3154</v>
      </c>
      <c r="AN4" s="35" t="s">
        <v>3155</v>
      </c>
    </row>
    <row r="5" spans="1:40" ht="32" x14ac:dyDescent="0.2">
      <c r="A5" s="29" t="s">
        <v>33</v>
      </c>
      <c r="B5" s="12" t="s">
        <v>34</v>
      </c>
      <c r="C5" s="12" t="s">
        <v>35</v>
      </c>
      <c r="D5" s="12">
        <v>56</v>
      </c>
      <c r="E5" s="21">
        <v>25373</v>
      </c>
      <c r="F5" s="12" t="s">
        <v>36</v>
      </c>
      <c r="G5" s="12" t="s">
        <v>37</v>
      </c>
      <c r="H5" s="12" t="s">
        <v>38</v>
      </c>
      <c r="I5" s="12" t="s">
        <v>39</v>
      </c>
      <c r="J5" s="12" t="s">
        <v>40</v>
      </c>
      <c r="K5" s="12" t="s">
        <v>41</v>
      </c>
      <c r="L5" s="12" t="s">
        <v>42</v>
      </c>
      <c r="M5" s="12" t="s">
        <v>43</v>
      </c>
      <c r="N5" s="12" t="s">
        <v>44</v>
      </c>
      <c r="O5" s="21">
        <v>44869</v>
      </c>
      <c r="P5" s="21"/>
      <c r="Q5" s="12" t="s">
        <v>62</v>
      </c>
      <c r="R5" s="22">
        <v>134000</v>
      </c>
      <c r="S5" s="22">
        <v>4000</v>
      </c>
      <c r="T5" s="12">
        <v>2</v>
      </c>
      <c r="U5" s="12">
        <v>35</v>
      </c>
      <c r="V5" s="12">
        <v>20</v>
      </c>
      <c r="W5" s="12">
        <v>10</v>
      </c>
      <c r="X5" s="12">
        <v>74</v>
      </c>
      <c r="Y5" s="12" t="s">
        <v>46</v>
      </c>
      <c r="Z5" s="12" t="s">
        <v>47</v>
      </c>
      <c r="AA5" s="12" t="s">
        <v>48</v>
      </c>
      <c r="AB5" s="12" t="s">
        <v>66</v>
      </c>
      <c r="AC5" s="12" t="s">
        <v>50</v>
      </c>
      <c r="AD5" s="12" t="s">
        <v>51</v>
      </c>
      <c r="AE5" s="12">
        <v>57.6</v>
      </c>
      <c r="AF5" s="12">
        <v>3.6</v>
      </c>
      <c r="AG5" s="12" t="s">
        <v>3156</v>
      </c>
      <c r="AH5" s="12" t="s">
        <v>3157</v>
      </c>
      <c r="AI5" s="12" t="s">
        <v>3128</v>
      </c>
      <c r="AJ5" s="12">
        <v>0</v>
      </c>
      <c r="AK5" s="12" t="s">
        <v>3158</v>
      </c>
      <c r="AL5" s="12" t="s">
        <v>3159</v>
      </c>
      <c r="AM5" s="12">
        <v>57.6</v>
      </c>
      <c r="AN5" s="31"/>
    </row>
    <row r="6" spans="1:40" ht="32" x14ac:dyDescent="0.2">
      <c r="A6" s="30" t="s">
        <v>52</v>
      </c>
      <c r="B6" s="23" t="s">
        <v>53</v>
      </c>
      <c r="C6" s="23" t="s">
        <v>35</v>
      </c>
      <c r="D6" s="23">
        <v>25</v>
      </c>
      <c r="E6" s="24">
        <v>37009</v>
      </c>
      <c r="F6" s="23" t="s">
        <v>54</v>
      </c>
      <c r="G6" s="23" t="s">
        <v>55</v>
      </c>
      <c r="H6" s="23" t="s">
        <v>56</v>
      </c>
      <c r="I6" s="23" t="s">
        <v>57</v>
      </c>
      <c r="J6" s="23" t="s">
        <v>58</v>
      </c>
      <c r="K6" s="23" t="s">
        <v>59</v>
      </c>
      <c r="L6" s="23" t="s">
        <v>60</v>
      </c>
      <c r="M6" s="23" t="s">
        <v>61</v>
      </c>
      <c r="N6" s="23" t="s">
        <v>60</v>
      </c>
      <c r="O6" s="24">
        <v>43226</v>
      </c>
      <c r="P6" s="24"/>
      <c r="Q6" s="23" t="s">
        <v>62</v>
      </c>
      <c r="R6" s="25">
        <v>107000</v>
      </c>
      <c r="S6" s="25">
        <v>5400</v>
      </c>
      <c r="T6" s="23">
        <v>3</v>
      </c>
      <c r="U6" s="23">
        <v>28</v>
      </c>
      <c r="V6" s="23">
        <v>15</v>
      </c>
      <c r="W6" s="23">
        <v>26</v>
      </c>
      <c r="X6" s="23">
        <v>44</v>
      </c>
      <c r="Y6" s="23" t="s">
        <v>46</v>
      </c>
      <c r="Z6" s="23" t="s">
        <v>64</v>
      </c>
      <c r="AA6" s="23" t="s">
        <v>65</v>
      </c>
      <c r="AB6" s="23" t="s">
        <v>66</v>
      </c>
      <c r="AC6" s="23" t="s">
        <v>67</v>
      </c>
      <c r="AD6" s="23" t="s">
        <v>68</v>
      </c>
      <c r="AE6" s="23">
        <v>49.4</v>
      </c>
      <c r="AF6" s="23">
        <v>8.1</v>
      </c>
      <c r="AG6" s="23" t="s">
        <v>3160</v>
      </c>
      <c r="AH6" s="23" t="s">
        <v>3161</v>
      </c>
      <c r="AI6" s="23" t="s">
        <v>3133</v>
      </c>
      <c r="AJ6" s="23">
        <v>0</v>
      </c>
      <c r="AK6" s="23" t="s">
        <v>3162</v>
      </c>
      <c r="AL6" s="23" t="s">
        <v>3159</v>
      </c>
      <c r="AM6" s="23">
        <v>49.4</v>
      </c>
      <c r="AN6" s="32"/>
    </row>
    <row r="7" spans="1:40" ht="32" x14ac:dyDescent="0.2">
      <c r="A7" s="29" t="s">
        <v>69</v>
      </c>
      <c r="B7" s="12" t="s">
        <v>70</v>
      </c>
      <c r="C7" s="12" t="s">
        <v>35</v>
      </c>
      <c r="D7" s="12">
        <v>24</v>
      </c>
      <c r="E7" s="21">
        <v>37238</v>
      </c>
      <c r="F7" s="12" t="s">
        <v>71</v>
      </c>
      <c r="G7" s="12" t="s">
        <v>72</v>
      </c>
      <c r="H7" s="12" t="s">
        <v>73</v>
      </c>
      <c r="I7" s="12" t="s">
        <v>74</v>
      </c>
      <c r="J7" s="12" t="s">
        <v>456</v>
      </c>
      <c r="K7" s="12" t="s">
        <v>75</v>
      </c>
      <c r="L7" s="12" t="s">
        <v>76</v>
      </c>
      <c r="M7" s="12" t="s">
        <v>265</v>
      </c>
      <c r="N7" s="12" t="s">
        <v>78</v>
      </c>
      <c r="O7" s="21">
        <v>45858</v>
      </c>
      <c r="P7" s="21"/>
      <c r="Q7" s="12" t="s">
        <v>62</v>
      </c>
      <c r="R7" s="22">
        <v>44000</v>
      </c>
      <c r="S7" s="22">
        <v>2200</v>
      </c>
      <c r="T7" s="12">
        <v>3</v>
      </c>
      <c r="U7" s="12">
        <v>35</v>
      </c>
      <c r="V7" s="12">
        <v>25</v>
      </c>
      <c r="W7" s="12">
        <v>16</v>
      </c>
      <c r="X7" s="12">
        <v>74</v>
      </c>
      <c r="Y7" s="12" t="s">
        <v>46</v>
      </c>
      <c r="Z7" s="12" t="s">
        <v>64</v>
      </c>
      <c r="AA7" s="12" t="s">
        <v>65</v>
      </c>
      <c r="AB7" s="12" t="s">
        <v>80</v>
      </c>
      <c r="AC7" s="12" t="s">
        <v>81</v>
      </c>
      <c r="AD7" s="12" t="s">
        <v>68</v>
      </c>
      <c r="AE7" s="12">
        <v>63.6</v>
      </c>
      <c r="AF7" s="12">
        <v>0.9</v>
      </c>
      <c r="AG7" s="12" t="s">
        <v>3163</v>
      </c>
      <c r="AH7" s="12" t="s">
        <v>3164</v>
      </c>
      <c r="AI7" s="12" t="s">
        <v>3133</v>
      </c>
      <c r="AJ7" s="12">
        <v>0</v>
      </c>
      <c r="AK7" s="12" t="s">
        <v>3158</v>
      </c>
      <c r="AL7" s="12" t="s">
        <v>3165</v>
      </c>
      <c r="AM7" s="12">
        <v>63.6</v>
      </c>
      <c r="AN7" s="31" t="s">
        <v>3166</v>
      </c>
    </row>
    <row r="8" spans="1:40" ht="32" x14ac:dyDescent="0.2">
      <c r="A8" s="30" t="s">
        <v>83</v>
      </c>
      <c r="B8" s="23" t="s">
        <v>84</v>
      </c>
      <c r="C8" s="23" t="s">
        <v>35</v>
      </c>
      <c r="D8" s="23">
        <v>28</v>
      </c>
      <c r="E8" s="24">
        <v>35765</v>
      </c>
      <c r="F8" s="23" t="s">
        <v>86</v>
      </c>
      <c r="G8" s="23" t="s">
        <v>181</v>
      </c>
      <c r="H8" s="23" t="s">
        <v>88</v>
      </c>
      <c r="I8" s="23" t="s">
        <v>89</v>
      </c>
      <c r="J8" s="23" t="s">
        <v>90</v>
      </c>
      <c r="K8" s="23" t="s">
        <v>91</v>
      </c>
      <c r="L8" s="23" t="s">
        <v>92</v>
      </c>
      <c r="M8" s="23" t="s">
        <v>337</v>
      </c>
      <c r="N8" s="23" t="s">
        <v>94</v>
      </c>
      <c r="O8" s="24">
        <v>44343</v>
      </c>
      <c r="P8" s="24"/>
      <c r="Q8" s="23" t="s">
        <v>62</v>
      </c>
      <c r="R8" s="25">
        <v>118000</v>
      </c>
      <c r="S8" s="25">
        <v>1200</v>
      </c>
      <c r="T8" s="23">
        <v>1</v>
      </c>
      <c r="U8" s="23">
        <v>27</v>
      </c>
      <c r="V8" s="23">
        <v>20</v>
      </c>
      <c r="W8" s="23">
        <v>27</v>
      </c>
      <c r="X8" s="23">
        <v>26</v>
      </c>
      <c r="Y8" s="23" t="s">
        <v>46</v>
      </c>
      <c r="Z8" s="23" t="s">
        <v>64</v>
      </c>
      <c r="AA8" s="23" t="s">
        <v>95</v>
      </c>
      <c r="AB8" s="23" t="s">
        <v>66</v>
      </c>
      <c r="AC8" s="23" t="s">
        <v>96</v>
      </c>
      <c r="AD8" s="23" t="s">
        <v>51</v>
      </c>
      <c r="AE8" s="23">
        <v>24.9</v>
      </c>
      <c r="AF8" s="23">
        <v>5</v>
      </c>
      <c r="AG8" s="23" t="s">
        <v>3160</v>
      </c>
      <c r="AH8" s="23" t="s">
        <v>3161</v>
      </c>
      <c r="AI8" s="23" t="s">
        <v>3128</v>
      </c>
      <c r="AJ8" s="23">
        <v>0</v>
      </c>
      <c r="AK8" s="23" t="s">
        <v>3162</v>
      </c>
      <c r="AL8" s="23" t="s">
        <v>3159</v>
      </c>
      <c r="AM8" s="23">
        <v>24.9</v>
      </c>
      <c r="AN8" s="32"/>
    </row>
    <row r="9" spans="1:40" ht="32" x14ac:dyDescent="0.2">
      <c r="A9" s="29" t="s">
        <v>97</v>
      </c>
      <c r="B9" s="12" t="s">
        <v>98</v>
      </c>
      <c r="C9" s="12" t="s">
        <v>35</v>
      </c>
      <c r="D9" s="12">
        <v>38</v>
      </c>
      <c r="E9" s="21">
        <v>32217</v>
      </c>
      <c r="F9" s="12" t="s">
        <v>99</v>
      </c>
      <c r="G9" s="12" t="s">
        <v>100</v>
      </c>
      <c r="H9" s="12" t="s">
        <v>682</v>
      </c>
      <c r="I9" s="12" t="s">
        <v>39</v>
      </c>
      <c r="J9" s="12" t="s">
        <v>102</v>
      </c>
      <c r="K9" s="12" t="s">
        <v>103</v>
      </c>
      <c r="L9" s="12" t="s">
        <v>472</v>
      </c>
      <c r="M9" s="12" t="s">
        <v>43</v>
      </c>
      <c r="N9" s="12" t="s">
        <v>421</v>
      </c>
      <c r="O9" s="21">
        <v>43996</v>
      </c>
      <c r="P9" s="21"/>
      <c r="Q9" s="12" t="s">
        <v>62</v>
      </c>
      <c r="R9" s="22">
        <v>157000</v>
      </c>
      <c r="S9" s="22">
        <v>9400</v>
      </c>
      <c r="T9" s="12">
        <v>3</v>
      </c>
      <c r="U9" s="12">
        <v>15</v>
      </c>
      <c r="V9" s="12">
        <v>12</v>
      </c>
      <c r="W9" s="12">
        <v>11</v>
      </c>
      <c r="X9" s="12">
        <v>63</v>
      </c>
      <c r="Y9" s="12" t="s">
        <v>46</v>
      </c>
      <c r="Z9" s="12" t="s">
        <v>107</v>
      </c>
      <c r="AA9" s="12" t="s">
        <v>48</v>
      </c>
      <c r="AB9" s="12" t="s">
        <v>66</v>
      </c>
      <c r="AC9" s="12" t="s">
        <v>108</v>
      </c>
      <c r="AD9" s="12" t="s">
        <v>68</v>
      </c>
      <c r="AE9" s="12">
        <v>57.3</v>
      </c>
      <c r="AF9" s="12">
        <v>6</v>
      </c>
      <c r="AG9" s="12" t="s">
        <v>3167</v>
      </c>
      <c r="AH9" s="12" t="s">
        <v>3157</v>
      </c>
      <c r="AI9" s="12" t="s">
        <v>3133</v>
      </c>
      <c r="AJ9" s="12">
        <v>0</v>
      </c>
      <c r="AK9" s="12" t="s">
        <v>3162</v>
      </c>
      <c r="AL9" s="12" t="s">
        <v>3165</v>
      </c>
      <c r="AM9" s="12">
        <v>57.3</v>
      </c>
      <c r="AN9" s="31"/>
    </row>
    <row r="10" spans="1:40" ht="32" x14ac:dyDescent="0.2">
      <c r="A10" s="30" t="s">
        <v>110</v>
      </c>
      <c r="B10" s="23" t="s">
        <v>111</v>
      </c>
      <c r="C10" s="23" t="s">
        <v>35</v>
      </c>
      <c r="D10" s="23">
        <v>29</v>
      </c>
      <c r="E10" s="24">
        <v>35442</v>
      </c>
      <c r="F10" s="23" t="s">
        <v>210</v>
      </c>
      <c r="G10" s="23" t="s">
        <v>100</v>
      </c>
      <c r="H10" s="23" t="s">
        <v>114</v>
      </c>
      <c r="I10" s="23" t="s">
        <v>115</v>
      </c>
      <c r="J10" s="23" t="s">
        <v>116</v>
      </c>
      <c r="K10" s="23" t="s">
        <v>117</v>
      </c>
      <c r="L10" s="23" t="s">
        <v>118</v>
      </c>
      <c r="M10" s="23" t="s">
        <v>119</v>
      </c>
      <c r="N10" s="23" t="s">
        <v>120</v>
      </c>
      <c r="O10" s="24">
        <v>44665</v>
      </c>
      <c r="P10" s="24"/>
      <c r="Q10" s="23" t="s">
        <v>62</v>
      </c>
      <c r="R10" s="25">
        <v>79000</v>
      </c>
      <c r="S10" s="25">
        <v>7100</v>
      </c>
      <c r="T10" s="23">
        <v>4</v>
      </c>
      <c r="U10" s="23">
        <v>31</v>
      </c>
      <c r="V10" s="23">
        <v>23</v>
      </c>
      <c r="W10" s="23">
        <v>0</v>
      </c>
      <c r="X10" s="23">
        <v>84</v>
      </c>
      <c r="Y10" s="23" t="s">
        <v>46</v>
      </c>
      <c r="Z10" s="23" t="s">
        <v>64</v>
      </c>
      <c r="AA10" s="23" t="s">
        <v>65</v>
      </c>
      <c r="AB10" s="23" t="s">
        <v>66</v>
      </c>
      <c r="AC10" s="23" t="s">
        <v>121</v>
      </c>
      <c r="AD10" s="23" t="s">
        <v>68</v>
      </c>
      <c r="AE10" s="23">
        <v>83.2</v>
      </c>
      <c r="AF10" s="23">
        <v>4.2</v>
      </c>
      <c r="AG10" s="23" t="s">
        <v>3160</v>
      </c>
      <c r="AH10" s="23" t="s">
        <v>3168</v>
      </c>
      <c r="AI10" s="23" t="s">
        <v>3136</v>
      </c>
      <c r="AJ10" s="23">
        <v>0</v>
      </c>
      <c r="AK10" s="23" t="s">
        <v>3158</v>
      </c>
      <c r="AL10" s="23" t="s">
        <v>3169</v>
      </c>
      <c r="AM10" s="23">
        <v>83.2</v>
      </c>
      <c r="AN10" s="32"/>
    </row>
    <row r="11" spans="1:40" ht="32" x14ac:dyDescent="0.2">
      <c r="A11" s="29" t="s">
        <v>122</v>
      </c>
      <c r="B11" s="12" t="s">
        <v>123</v>
      </c>
      <c r="C11" s="12" t="s">
        <v>35</v>
      </c>
      <c r="D11" s="12">
        <v>32</v>
      </c>
      <c r="E11" s="21">
        <v>34162</v>
      </c>
      <c r="F11" s="12" t="s">
        <v>429</v>
      </c>
      <c r="G11" s="12" t="s">
        <v>72</v>
      </c>
      <c r="H11" s="12" t="s">
        <v>125</v>
      </c>
      <c r="I11" s="12" t="s">
        <v>115</v>
      </c>
      <c r="J11" s="12" t="s">
        <v>126</v>
      </c>
      <c r="K11" s="12" t="s">
        <v>127</v>
      </c>
      <c r="L11" s="12" t="s">
        <v>60</v>
      </c>
      <c r="M11" s="12" t="s">
        <v>61</v>
      </c>
      <c r="N11" s="12" t="s">
        <v>60</v>
      </c>
      <c r="O11" s="21">
        <v>45404</v>
      </c>
      <c r="P11" s="21"/>
      <c r="Q11" s="12" t="s">
        <v>62</v>
      </c>
      <c r="R11" s="22">
        <v>85000</v>
      </c>
      <c r="S11" s="22">
        <v>1700</v>
      </c>
      <c r="T11" s="12">
        <v>2</v>
      </c>
      <c r="U11" s="12">
        <v>57</v>
      </c>
      <c r="V11" s="12">
        <v>20</v>
      </c>
      <c r="W11" s="12">
        <v>0</v>
      </c>
      <c r="X11" s="12">
        <v>46</v>
      </c>
      <c r="Y11" s="12" t="s">
        <v>46</v>
      </c>
      <c r="Z11" s="12" t="s">
        <v>64</v>
      </c>
      <c r="AA11" s="12" t="s">
        <v>48</v>
      </c>
      <c r="AB11" s="12" t="s">
        <v>66</v>
      </c>
      <c r="AC11" s="12" t="s">
        <v>130</v>
      </c>
      <c r="AD11" s="12" t="s">
        <v>68</v>
      </c>
      <c r="AE11" s="12">
        <v>54.1</v>
      </c>
      <c r="AF11" s="12">
        <v>2.1</v>
      </c>
      <c r="AG11" s="12" t="s">
        <v>3160</v>
      </c>
      <c r="AH11" s="12" t="s">
        <v>3161</v>
      </c>
      <c r="AI11" s="12" t="s">
        <v>3128</v>
      </c>
      <c r="AJ11" s="12">
        <v>0</v>
      </c>
      <c r="AK11" s="12" t="s">
        <v>3158</v>
      </c>
      <c r="AL11" s="12" t="s">
        <v>3159</v>
      </c>
      <c r="AM11" s="12">
        <v>54.1</v>
      </c>
      <c r="AN11" s="31"/>
    </row>
    <row r="12" spans="1:40" ht="32" x14ac:dyDescent="0.2">
      <c r="A12" s="30" t="s">
        <v>131</v>
      </c>
      <c r="B12" s="23" t="s">
        <v>3170</v>
      </c>
      <c r="C12" s="23" t="s">
        <v>35</v>
      </c>
      <c r="D12" s="23">
        <v>22</v>
      </c>
      <c r="E12" s="24">
        <v>38098</v>
      </c>
      <c r="F12" s="23" t="s">
        <v>133</v>
      </c>
      <c r="G12" s="23" t="s">
        <v>133</v>
      </c>
      <c r="H12" s="23" t="s">
        <v>134</v>
      </c>
      <c r="I12" s="23" t="s">
        <v>74</v>
      </c>
      <c r="J12" s="23" t="s">
        <v>135</v>
      </c>
      <c r="K12" s="23" t="s">
        <v>136</v>
      </c>
      <c r="L12" s="23" t="s">
        <v>729</v>
      </c>
      <c r="M12" s="23" t="s">
        <v>525</v>
      </c>
      <c r="N12" s="23" t="s">
        <v>139</v>
      </c>
      <c r="O12" s="24">
        <v>45703</v>
      </c>
      <c r="P12" s="24">
        <v>46030</v>
      </c>
      <c r="Q12" s="23" t="s">
        <v>141</v>
      </c>
      <c r="R12" s="25">
        <v>56000</v>
      </c>
      <c r="S12" s="25">
        <v>7800</v>
      </c>
      <c r="T12" s="23">
        <v>5</v>
      </c>
      <c r="U12" s="23">
        <v>48</v>
      </c>
      <c r="V12" s="23">
        <v>10</v>
      </c>
      <c r="W12" s="23">
        <v>1</v>
      </c>
      <c r="X12" s="23">
        <v>57</v>
      </c>
      <c r="Y12" s="23" t="s">
        <v>46</v>
      </c>
      <c r="Z12" s="23" t="s">
        <v>64</v>
      </c>
      <c r="AA12" s="23" t="s">
        <v>142</v>
      </c>
      <c r="AB12" s="23" t="s">
        <v>80</v>
      </c>
      <c r="AC12" s="23" t="s">
        <v>143</v>
      </c>
      <c r="AD12" s="23" t="s">
        <v>68</v>
      </c>
      <c r="AE12" s="23">
        <v>84.5</v>
      </c>
      <c r="AF12" s="23">
        <v>0.9</v>
      </c>
      <c r="AG12" s="23" t="s">
        <v>3163</v>
      </c>
      <c r="AH12" s="23" t="s">
        <v>3164</v>
      </c>
      <c r="AI12" s="23" t="s">
        <v>3136</v>
      </c>
      <c r="AJ12" s="23">
        <v>1</v>
      </c>
      <c r="AK12" s="23" t="s">
        <v>3158</v>
      </c>
      <c r="AL12" s="23" t="s">
        <v>3159</v>
      </c>
      <c r="AM12" s="23">
        <v>84.5</v>
      </c>
      <c r="AN12" s="32"/>
    </row>
    <row r="13" spans="1:40" ht="32" x14ac:dyDescent="0.2">
      <c r="A13" s="29" t="s">
        <v>144</v>
      </c>
      <c r="B13" s="12" t="s">
        <v>145</v>
      </c>
      <c r="C13" s="12" t="s">
        <v>35</v>
      </c>
      <c r="D13" s="12">
        <v>37</v>
      </c>
      <c r="E13" s="21">
        <v>32347</v>
      </c>
      <c r="F13" s="12" t="s">
        <v>36</v>
      </c>
      <c r="G13" s="12" t="s">
        <v>37</v>
      </c>
      <c r="H13" s="12" t="s">
        <v>146</v>
      </c>
      <c r="I13" s="12" t="s">
        <v>57</v>
      </c>
      <c r="J13" s="12" t="s">
        <v>147</v>
      </c>
      <c r="K13" s="12" t="s">
        <v>148</v>
      </c>
      <c r="L13" s="12" t="s">
        <v>149</v>
      </c>
      <c r="M13" s="12" t="s">
        <v>61</v>
      </c>
      <c r="N13" s="12" t="s">
        <v>150</v>
      </c>
      <c r="O13" s="21">
        <v>42863</v>
      </c>
      <c r="P13" s="21"/>
      <c r="Q13" s="12" t="s">
        <v>62</v>
      </c>
      <c r="R13" s="22">
        <v>109000</v>
      </c>
      <c r="S13" s="22">
        <v>5400</v>
      </c>
      <c r="T13" s="12">
        <v>3</v>
      </c>
      <c r="U13" s="12">
        <v>29</v>
      </c>
      <c r="V13" s="12">
        <v>18</v>
      </c>
      <c r="W13" s="12">
        <v>7</v>
      </c>
      <c r="X13" s="12">
        <v>47</v>
      </c>
      <c r="Y13" s="12" t="s">
        <v>46</v>
      </c>
      <c r="Z13" s="12" t="s">
        <v>151</v>
      </c>
      <c r="AA13" s="12" t="s">
        <v>95</v>
      </c>
      <c r="AB13" s="12" t="s">
        <v>66</v>
      </c>
      <c r="AC13" s="12" t="s">
        <v>50</v>
      </c>
      <c r="AD13" s="12" t="s">
        <v>68</v>
      </c>
      <c r="AE13" s="12">
        <v>57.2</v>
      </c>
      <c r="AF13" s="12">
        <v>9.1</v>
      </c>
      <c r="AG13" s="12" t="s">
        <v>3167</v>
      </c>
      <c r="AH13" s="12" t="s">
        <v>3161</v>
      </c>
      <c r="AI13" s="12" t="s">
        <v>3133</v>
      </c>
      <c r="AJ13" s="12">
        <v>0</v>
      </c>
      <c r="AK13" s="12" t="s">
        <v>3162</v>
      </c>
      <c r="AL13" s="12" t="s">
        <v>3159</v>
      </c>
      <c r="AM13" s="12">
        <v>57.2</v>
      </c>
      <c r="AN13" s="31"/>
    </row>
    <row r="14" spans="1:40" ht="32" x14ac:dyDescent="0.2">
      <c r="A14" s="30" t="s">
        <v>152</v>
      </c>
      <c r="B14" s="23" t="s">
        <v>153</v>
      </c>
      <c r="C14" s="23" t="s">
        <v>154</v>
      </c>
      <c r="D14" s="23">
        <v>46</v>
      </c>
      <c r="E14" s="24">
        <v>29087</v>
      </c>
      <c r="F14" s="23" t="s">
        <v>155</v>
      </c>
      <c r="G14" s="23" t="s">
        <v>181</v>
      </c>
      <c r="H14" s="23" t="s">
        <v>156</v>
      </c>
      <c r="I14" s="23" t="s">
        <v>157</v>
      </c>
      <c r="J14" s="23" t="s">
        <v>158</v>
      </c>
      <c r="K14" s="23" t="s">
        <v>159</v>
      </c>
      <c r="L14" s="23" t="s">
        <v>160</v>
      </c>
      <c r="M14" s="23" t="s">
        <v>161</v>
      </c>
      <c r="N14" s="23" t="s">
        <v>174</v>
      </c>
      <c r="O14" s="24">
        <v>44040</v>
      </c>
      <c r="P14" s="24"/>
      <c r="Q14" s="23" t="s">
        <v>62</v>
      </c>
      <c r="R14" s="25">
        <v>49000</v>
      </c>
      <c r="S14" s="25">
        <v>2400</v>
      </c>
      <c r="T14" s="23">
        <v>3</v>
      </c>
      <c r="U14" s="23">
        <v>21</v>
      </c>
      <c r="V14" s="23">
        <v>2</v>
      </c>
      <c r="W14" s="23">
        <v>20</v>
      </c>
      <c r="X14" s="23">
        <v>54</v>
      </c>
      <c r="Y14" s="23" t="s">
        <v>46</v>
      </c>
      <c r="Z14" s="23" t="s">
        <v>64</v>
      </c>
      <c r="AA14" s="23" t="s">
        <v>142</v>
      </c>
      <c r="AB14" s="23" t="s">
        <v>164</v>
      </c>
      <c r="AC14" s="23" t="s">
        <v>165</v>
      </c>
      <c r="AD14" s="23" t="s">
        <v>68</v>
      </c>
      <c r="AE14" s="23">
        <v>51.1</v>
      </c>
      <c r="AF14" s="23">
        <v>5.9</v>
      </c>
      <c r="AG14" s="23" t="s">
        <v>3171</v>
      </c>
      <c r="AH14" s="23" t="s">
        <v>3164</v>
      </c>
      <c r="AI14" s="23" t="s">
        <v>3133</v>
      </c>
      <c r="AJ14" s="23">
        <v>0</v>
      </c>
      <c r="AK14" s="23" t="s">
        <v>3162</v>
      </c>
      <c r="AL14" s="23" t="s">
        <v>3159</v>
      </c>
      <c r="AM14" s="23">
        <v>51.1</v>
      </c>
      <c r="AN14" s="32" t="s">
        <v>3166</v>
      </c>
    </row>
    <row r="15" spans="1:40" ht="32" x14ac:dyDescent="0.2">
      <c r="A15" s="29" t="s">
        <v>166</v>
      </c>
      <c r="B15" s="12" t="s">
        <v>167</v>
      </c>
      <c r="C15" s="12" t="s">
        <v>35</v>
      </c>
      <c r="D15" s="12">
        <v>51</v>
      </c>
      <c r="E15" s="21">
        <v>27494</v>
      </c>
      <c r="F15" s="12" t="s">
        <v>609</v>
      </c>
      <c r="G15" s="12" t="s">
        <v>55</v>
      </c>
      <c r="H15" s="12" t="s">
        <v>170</v>
      </c>
      <c r="I15" s="12" t="s">
        <v>115</v>
      </c>
      <c r="J15" s="12" t="s">
        <v>171</v>
      </c>
      <c r="K15" s="12" t="s">
        <v>172</v>
      </c>
      <c r="L15" s="12" t="s">
        <v>173</v>
      </c>
      <c r="M15" s="12" t="s">
        <v>161</v>
      </c>
      <c r="N15" s="12" t="s">
        <v>174</v>
      </c>
      <c r="O15" s="21">
        <v>44414</v>
      </c>
      <c r="P15" s="21">
        <v>45280</v>
      </c>
      <c r="Q15" s="12" t="s">
        <v>141</v>
      </c>
      <c r="R15" s="22">
        <v>71000</v>
      </c>
      <c r="S15" s="22">
        <v>3600</v>
      </c>
      <c r="T15" s="12">
        <v>3</v>
      </c>
      <c r="U15" s="12">
        <v>18</v>
      </c>
      <c r="V15" s="12">
        <v>31</v>
      </c>
      <c r="W15" s="12">
        <v>0</v>
      </c>
      <c r="X15" s="12">
        <v>68</v>
      </c>
      <c r="Y15" s="12" t="s">
        <v>46</v>
      </c>
      <c r="Z15" s="12" t="s">
        <v>64</v>
      </c>
      <c r="AA15" s="12" t="s">
        <v>176</v>
      </c>
      <c r="AB15" s="12" t="s">
        <v>80</v>
      </c>
      <c r="AC15" s="12" t="s">
        <v>177</v>
      </c>
      <c r="AD15" s="12" t="s">
        <v>68</v>
      </c>
      <c r="AE15" s="12">
        <v>65.3</v>
      </c>
      <c r="AF15" s="12">
        <v>2.4</v>
      </c>
      <c r="AG15" s="12" t="s">
        <v>3171</v>
      </c>
      <c r="AH15" s="12" t="s">
        <v>3168</v>
      </c>
      <c r="AI15" s="12" t="s">
        <v>3133</v>
      </c>
      <c r="AJ15" s="12">
        <v>1</v>
      </c>
      <c r="AK15" s="12" t="s">
        <v>3162</v>
      </c>
      <c r="AL15" s="12" t="s">
        <v>3159</v>
      </c>
      <c r="AM15" s="12">
        <v>65.3</v>
      </c>
      <c r="AN15" s="31" t="s">
        <v>3166</v>
      </c>
    </row>
    <row r="16" spans="1:40" ht="32" x14ac:dyDescent="0.2">
      <c r="A16" s="30" t="s">
        <v>178</v>
      </c>
      <c r="B16" s="23" t="s">
        <v>179</v>
      </c>
      <c r="C16" s="23" t="s">
        <v>154</v>
      </c>
      <c r="D16" s="23">
        <v>24</v>
      </c>
      <c r="E16" s="24">
        <v>37406</v>
      </c>
      <c r="F16" s="23" t="s">
        <v>155</v>
      </c>
      <c r="G16" s="23" t="s">
        <v>181</v>
      </c>
      <c r="H16" s="23" t="s">
        <v>182</v>
      </c>
      <c r="I16" s="23" t="s">
        <v>74</v>
      </c>
      <c r="J16" s="23" t="s">
        <v>184</v>
      </c>
      <c r="K16" s="23" t="s">
        <v>185</v>
      </c>
      <c r="L16" s="23" t="s">
        <v>186</v>
      </c>
      <c r="M16" s="23" t="s">
        <v>61</v>
      </c>
      <c r="N16" s="23" t="s">
        <v>186</v>
      </c>
      <c r="O16" s="24">
        <v>44246</v>
      </c>
      <c r="P16" s="24"/>
      <c r="Q16" s="23" t="s">
        <v>62</v>
      </c>
      <c r="R16" s="25">
        <v>57000</v>
      </c>
      <c r="S16" s="25">
        <v>2800</v>
      </c>
      <c r="T16" s="23">
        <v>3</v>
      </c>
      <c r="U16" s="23">
        <v>12</v>
      </c>
      <c r="V16" s="23">
        <v>22</v>
      </c>
      <c r="W16" s="23">
        <v>25</v>
      </c>
      <c r="X16" s="23">
        <v>57</v>
      </c>
      <c r="Y16" s="23" t="s">
        <v>46</v>
      </c>
      <c r="Z16" s="23" t="s">
        <v>47</v>
      </c>
      <c r="AA16" s="23" t="s">
        <v>188</v>
      </c>
      <c r="AB16" s="23" t="s">
        <v>80</v>
      </c>
      <c r="AC16" s="23" t="s">
        <v>165</v>
      </c>
      <c r="AD16" s="23" t="s">
        <v>68</v>
      </c>
      <c r="AE16" s="23">
        <v>50</v>
      </c>
      <c r="AF16" s="23">
        <v>5.3</v>
      </c>
      <c r="AG16" s="23" t="s">
        <v>3163</v>
      </c>
      <c r="AH16" s="23" t="s">
        <v>3164</v>
      </c>
      <c r="AI16" s="23" t="s">
        <v>3133</v>
      </c>
      <c r="AJ16" s="23">
        <v>0</v>
      </c>
      <c r="AK16" s="23" t="s">
        <v>3162</v>
      </c>
      <c r="AL16" s="23" t="s">
        <v>3159</v>
      </c>
      <c r="AM16" s="23">
        <v>50</v>
      </c>
      <c r="AN16" s="32" t="s">
        <v>3166</v>
      </c>
    </row>
    <row r="17" spans="1:40" ht="32" x14ac:dyDescent="0.2">
      <c r="A17" s="29" t="s">
        <v>189</v>
      </c>
      <c r="B17" s="12" t="s">
        <v>190</v>
      </c>
      <c r="C17" s="12" t="s">
        <v>154</v>
      </c>
      <c r="D17" s="12">
        <v>46</v>
      </c>
      <c r="E17" s="21">
        <v>29183</v>
      </c>
      <c r="F17" s="12" t="s">
        <v>598</v>
      </c>
      <c r="G17" s="12" t="s">
        <v>133</v>
      </c>
      <c r="H17" s="12" t="s">
        <v>192</v>
      </c>
      <c r="I17" s="12" t="s">
        <v>74</v>
      </c>
      <c r="J17" s="12" t="s">
        <v>193</v>
      </c>
      <c r="K17" s="12" t="s">
        <v>194</v>
      </c>
      <c r="L17" s="12" t="s">
        <v>118</v>
      </c>
      <c r="M17" s="12" t="s">
        <v>119</v>
      </c>
      <c r="N17" s="12" t="s">
        <v>120</v>
      </c>
      <c r="O17" s="21">
        <v>44155</v>
      </c>
      <c r="P17" s="21"/>
      <c r="Q17" s="12" t="s">
        <v>62</v>
      </c>
      <c r="R17" s="22">
        <v>66000</v>
      </c>
      <c r="S17" s="22">
        <v>3300</v>
      </c>
      <c r="T17" s="12">
        <v>3</v>
      </c>
      <c r="U17" s="12">
        <v>38</v>
      </c>
      <c r="V17" s="12">
        <v>17</v>
      </c>
      <c r="W17" s="12">
        <v>10</v>
      </c>
      <c r="X17" s="12">
        <v>60</v>
      </c>
      <c r="Y17" s="12" t="s">
        <v>46</v>
      </c>
      <c r="Z17" s="12" t="s">
        <v>47</v>
      </c>
      <c r="AA17" s="12" t="s">
        <v>176</v>
      </c>
      <c r="AB17" s="12" t="s">
        <v>80</v>
      </c>
      <c r="AC17" s="12" t="s">
        <v>195</v>
      </c>
      <c r="AD17" s="12" t="s">
        <v>51</v>
      </c>
      <c r="AE17" s="12">
        <v>62.5</v>
      </c>
      <c r="AF17" s="12">
        <v>5.6</v>
      </c>
      <c r="AG17" s="12" t="s">
        <v>3171</v>
      </c>
      <c r="AH17" s="12" t="s">
        <v>3168</v>
      </c>
      <c r="AI17" s="12" t="s">
        <v>3133</v>
      </c>
      <c r="AJ17" s="12">
        <v>0</v>
      </c>
      <c r="AK17" s="12" t="s">
        <v>3158</v>
      </c>
      <c r="AL17" s="12" t="s">
        <v>3165</v>
      </c>
      <c r="AM17" s="12">
        <v>62.5</v>
      </c>
      <c r="AN17" s="31" t="s">
        <v>3166</v>
      </c>
    </row>
    <row r="18" spans="1:40" ht="32" x14ac:dyDescent="0.2">
      <c r="A18" s="30" t="s">
        <v>197</v>
      </c>
      <c r="B18" s="23" t="s">
        <v>198</v>
      </c>
      <c r="C18" s="23" t="s">
        <v>154</v>
      </c>
      <c r="D18" s="23">
        <v>51</v>
      </c>
      <c r="E18" s="24">
        <v>27197</v>
      </c>
      <c r="F18" s="23" t="s">
        <v>429</v>
      </c>
      <c r="G18" s="23" t="s">
        <v>72</v>
      </c>
      <c r="H18" s="23" t="s">
        <v>201</v>
      </c>
      <c r="I18" s="23" t="s">
        <v>74</v>
      </c>
      <c r="J18" s="23" t="s">
        <v>202</v>
      </c>
      <c r="K18" s="23" t="s">
        <v>203</v>
      </c>
      <c r="L18" s="23" t="s">
        <v>149</v>
      </c>
      <c r="M18" s="23" t="s">
        <v>61</v>
      </c>
      <c r="N18" s="23" t="s">
        <v>150</v>
      </c>
      <c r="O18" s="24">
        <v>45560</v>
      </c>
      <c r="P18" s="24"/>
      <c r="Q18" s="23" t="s">
        <v>62</v>
      </c>
      <c r="R18" s="25">
        <v>60000</v>
      </c>
      <c r="S18" s="25">
        <v>5400</v>
      </c>
      <c r="T18" s="23">
        <v>4</v>
      </c>
      <c r="U18" s="23">
        <v>21</v>
      </c>
      <c r="V18" s="23">
        <v>28</v>
      </c>
      <c r="W18" s="23">
        <v>13</v>
      </c>
      <c r="X18" s="23">
        <v>65</v>
      </c>
      <c r="Y18" s="23" t="s">
        <v>46</v>
      </c>
      <c r="Z18" s="23" t="s">
        <v>64</v>
      </c>
      <c r="AA18" s="23" t="s">
        <v>142</v>
      </c>
      <c r="AB18" s="23" t="s">
        <v>66</v>
      </c>
      <c r="AC18" s="23" t="s">
        <v>130</v>
      </c>
      <c r="AD18" s="23" t="s">
        <v>68</v>
      </c>
      <c r="AE18" s="23">
        <v>67.5</v>
      </c>
      <c r="AF18" s="23">
        <v>1.7</v>
      </c>
      <c r="AG18" s="23" t="s">
        <v>3171</v>
      </c>
      <c r="AH18" s="23" t="s">
        <v>3168</v>
      </c>
      <c r="AI18" s="23" t="s">
        <v>3136</v>
      </c>
      <c r="AJ18" s="23">
        <v>0</v>
      </c>
      <c r="AK18" s="23" t="s">
        <v>3162</v>
      </c>
      <c r="AL18" s="23" t="s">
        <v>3165</v>
      </c>
      <c r="AM18" s="23">
        <v>67.5</v>
      </c>
      <c r="AN18" s="32"/>
    </row>
    <row r="19" spans="1:40" ht="32" x14ac:dyDescent="0.2">
      <c r="A19" s="29" t="s">
        <v>207</v>
      </c>
      <c r="B19" s="12" t="s">
        <v>3172</v>
      </c>
      <c r="C19" s="12" t="s">
        <v>154</v>
      </c>
      <c r="D19" s="12">
        <v>42</v>
      </c>
      <c r="E19" s="21">
        <v>30754</v>
      </c>
      <c r="F19" s="12" t="s">
        <v>210</v>
      </c>
      <c r="G19" s="12" t="s">
        <v>100</v>
      </c>
      <c r="H19" s="12" t="s">
        <v>114</v>
      </c>
      <c r="I19" s="12" t="s">
        <v>74</v>
      </c>
      <c r="J19" s="12" t="s">
        <v>211</v>
      </c>
      <c r="K19" s="12" t="s">
        <v>212</v>
      </c>
      <c r="L19" s="12" t="s">
        <v>149</v>
      </c>
      <c r="M19" s="12" t="s">
        <v>61</v>
      </c>
      <c r="N19" s="12" t="s">
        <v>150</v>
      </c>
      <c r="O19" s="21">
        <v>44699</v>
      </c>
      <c r="P19" s="21">
        <v>45180</v>
      </c>
      <c r="Q19" s="12" t="s">
        <v>141</v>
      </c>
      <c r="R19" s="22">
        <v>53000</v>
      </c>
      <c r="S19" s="22">
        <v>4800</v>
      </c>
      <c r="T19" s="12">
        <v>4</v>
      </c>
      <c r="U19" s="12">
        <v>24</v>
      </c>
      <c r="V19" s="12">
        <v>4</v>
      </c>
      <c r="W19" s="12">
        <v>5</v>
      </c>
      <c r="X19" s="12">
        <v>52</v>
      </c>
      <c r="Y19" s="12" t="s">
        <v>46</v>
      </c>
      <c r="Z19" s="12" t="s">
        <v>47</v>
      </c>
      <c r="AA19" s="12" t="s">
        <v>215</v>
      </c>
      <c r="AB19" s="12" t="s">
        <v>66</v>
      </c>
      <c r="AC19" s="12" t="s">
        <v>121</v>
      </c>
      <c r="AD19" s="12" t="s">
        <v>68</v>
      </c>
      <c r="AE19" s="12">
        <v>67.7</v>
      </c>
      <c r="AF19" s="12">
        <v>1.3</v>
      </c>
      <c r="AG19" s="12" t="s">
        <v>3167</v>
      </c>
      <c r="AH19" s="12" t="s">
        <v>3164</v>
      </c>
      <c r="AI19" s="12" t="s">
        <v>3136</v>
      </c>
      <c r="AJ19" s="12">
        <v>1</v>
      </c>
      <c r="AK19" s="12" t="s">
        <v>3162</v>
      </c>
      <c r="AL19" s="12" t="s">
        <v>3159</v>
      </c>
      <c r="AM19" s="12">
        <v>67.7</v>
      </c>
      <c r="AN19" s="31"/>
    </row>
    <row r="20" spans="1:40" x14ac:dyDescent="0.2">
      <c r="A20" s="30" t="s">
        <v>216</v>
      </c>
      <c r="B20" s="23" t="s">
        <v>3173</v>
      </c>
      <c r="C20" s="23" t="s">
        <v>154</v>
      </c>
      <c r="D20" s="23">
        <v>45</v>
      </c>
      <c r="E20" s="24">
        <v>29509</v>
      </c>
      <c r="F20" s="23" t="s">
        <v>99</v>
      </c>
      <c r="G20" s="23" t="s">
        <v>100</v>
      </c>
      <c r="H20" s="23" t="s">
        <v>218</v>
      </c>
      <c r="I20" s="23" t="s">
        <v>74</v>
      </c>
      <c r="J20" s="23" t="s">
        <v>102</v>
      </c>
      <c r="K20" s="23" t="s">
        <v>103</v>
      </c>
      <c r="L20" s="23" t="s">
        <v>434</v>
      </c>
      <c r="M20" s="23" t="s">
        <v>61</v>
      </c>
      <c r="N20" s="23" t="s">
        <v>220</v>
      </c>
      <c r="O20" s="24">
        <v>44325</v>
      </c>
      <c r="P20" s="24"/>
      <c r="Q20" s="23" t="s">
        <v>62</v>
      </c>
      <c r="R20" s="25">
        <v>63000</v>
      </c>
      <c r="S20" s="25">
        <v>3200</v>
      </c>
      <c r="T20" s="23">
        <v>3</v>
      </c>
      <c r="U20" s="23">
        <v>22</v>
      </c>
      <c r="V20" s="23">
        <v>0</v>
      </c>
      <c r="W20" s="23">
        <v>9</v>
      </c>
      <c r="X20" s="23">
        <v>57</v>
      </c>
      <c r="Y20" s="23" t="s">
        <v>46</v>
      </c>
      <c r="Z20" s="23" t="s">
        <v>47</v>
      </c>
      <c r="AA20" s="23" t="s">
        <v>221</v>
      </c>
      <c r="AB20" s="23" t="s">
        <v>66</v>
      </c>
      <c r="AC20" s="23" t="s">
        <v>108</v>
      </c>
      <c r="AD20" s="23" t="s">
        <v>222</v>
      </c>
      <c r="AE20" s="23">
        <v>58</v>
      </c>
      <c r="AF20" s="23">
        <v>5.0999999999999996</v>
      </c>
      <c r="AG20" s="23" t="s">
        <v>3171</v>
      </c>
      <c r="AH20" s="23" t="s">
        <v>3168</v>
      </c>
      <c r="AI20" s="23" t="s">
        <v>3133</v>
      </c>
      <c r="AJ20" s="23">
        <v>0</v>
      </c>
      <c r="AK20" s="23" t="s">
        <v>3162</v>
      </c>
      <c r="AL20" s="23" t="s">
        <v>3159</v>
      </c>
      <c r="AM20" s="23">
        <v>58</v>
      </c>
      <c r="AN20" s="32"/>
    </row>
    <row r="21" spans="1:40" ht="32" x14ac:dyDescent="0.2">
      <c r="A21" s="29" t="s">
        <v>223</v>
      </c>
      <c r="B21" s="12" t="s">
        <v>3174</v>
      </c>
      <c r="C21" s="12" t="s">
        <v>35</v>
      </c>
      <c r="D21" s="12">
        <v>28</v>
      </c>
      <c r="E21" s="21">
        <v>35861</v>
      </c>
      <c r="F21" s="12" t="s">
        <v>36</v>
      </c>
      <c r="G21" s="12" t="s">
        <v>37</v>
      </c>
      <c r="H21" s="12" t="s">
        <v>225</v>
      </c>
      <c r="I21" s="12" t="s">
        <v>74</v>
      </c>
      <c r="J21" s="12" t="s">
        <v>40</v>
      </c>
      <c r="K21" s="12" t="s">
        <v>41</v>
      </c>
      <c r="L21" s="12" t="s">
        <v>118</v>
      </c>
      <c r="M21" s="12" t="s">
        <v>119</v>
      </c>
      <c r="N21" s="12" t="s">
        <v>120</v>
      </c>
      <c r="O21" s="21">
        <v>42737</v>
      </c>
      <c r="P21" s="21"/>
      <c r="Q21" s="12" t="s">
        <v>62</v>
      </c>
      <c r="R21" s="22">
        <v>64000</v>
      </c>
      <c r="S21" s="22">
        <v>1300</v>
      </c>
      <c r="T21" s="12">
        <v>2</v>
      </c>
      <c r="U21" s="12">
        <v>33</v>
      </c>
      <c r="V21" s="12">
        <v>9</v>
      </c>
      <c r="W21" s="12">
        <v>20</v>
      </c>
      <c r="X21" s="12">
        <v>45</v>
      </c>
      <c r="Y21" s="12" t="s">
        <v>46</v>
      </c>
      <c r="Z21" s="12" t="s">
        <v>64</v>
      </c>
      <c r="AA21" s="12" t="s">
        <v>142</v>
      </c>
      <c r="AB21" s="12" t="s">
        <v>66</v>
      </c>
      <c r="AC21" s="12" t="s">
        <v>50</v>
      </c>
      <c r="AD21" s="12" t="s">
        <v>222</v>
      </c>
      <c r="AE21" s="12">
        <v>42</v>
      </c>
      <c r="AF21" s="12">
        <v>9.4</v>
      </c>
      <c r="AG21" s="12" t="s">
        <v>3160</v>
      </c>
      <c r="AH21" s="12" t="s">
        <v>3168</v>
      </c>
      <c r="AI21" s="12" t="s">
        <v>3128</v>
      </c>
      <c r="AJ21" s="12">
        <v>0</v>
      </c>
      <c r="AK21" s="12" t="s">
        <v>3158</v>
      </c>
      <c r="AL21" s="12" t="s">
        <v>3159</v>
      </c>
      <c r="AM21" s="12">
        <v>42</v>
      </c>
      <c r="AN21" s="31"/>
    </row>
    <row r="22" spans="1:40" ht="48" x14ac:dyDescent="0.2">
      <c r="A22" s="30" t="s">
        <v>228</v>
      </c>
      <c r="B22" s="23" t="s">
        <v>229</v>
      </c>
      <c r="C22" s="23" t="s">
        <v>35</v>
      </c>
      <c r="D22" s="23">
        <v>26</v>
      </c>
      <c r="E22" s="24">
        <v>36486</v>
      </c>
      <c r="F22" s="23" t="s">
        <v>210</v>
      </c>
      <c r="G22" s="23" t="s">
        <v>100</v>
      </c>
      <c r="H22" s="23" t="s">
        <v>230</v>
      </c>
      <c r="I22" s="23" t="s">
        <v>115</v>
      </c>
      <c r="J22" s="23" t="s">
        <v>231</v>
      </c>
      <c r="K22" s="23" t="s">
        <v>232</v>
      </c>
      <c r="L22" s="23" t="s">
        <v>242</v>
      </c>
      <c r="M22" s="23" t="s">
        <v>234</v>
      </c>
      <c r="N22" s="23" t="s">
        <v>235</v>
      </c>
      <c r="O22" s="24">
        <v>44684</v>
      </c>
      <c r="P22" s="24"/>
      <c r="Q22" s="23" t="s">
        <v>62</v>
      </c>
      <c r="R22" s="25">
        <v>72000</v>
      </c>
      <c r="S22" s="25">
        <v>6500</v>
      </c>
      <c r="T22" s="23">
        <v>4</v>
      </c>
      <c r="U22" s="23">
        <v>7</v>
      </c>
      <c r="V22" s="23">
        <v>7</v>
      </c>
      <c r="W22" s="23">
        <v>13</v>
      </c>
      <c r="X22" s="23">
        <v>84</v>
      </c>
      <c r="Y22" s="23" t="s">
        <v>46</v>
      </c>
      <c r="Z22" s="23" t="s">
        <v>64</v>
      </c>
      <c r="AA22" s="23" t="s">
        <v>95</v>
      </c>
      <c r="AB22" s="23" t="s">
        <v>66</v>
      </c>
      <c r="AC22" s="23" t="s">
        <v>121</v>
      </c>
      <c r="AD22" s="23" t="s">
        <v>68</v>
      </c>
      <c r="AE22" s="23">
        <v>70.7</v>
      </c>
      <c r="AF22" s="23">
        <v>4.0999999999999996</v>
      </c>
      <c r="AG22" s="23" t="s">
        <v>3160</v>
      </c>
      <c r="AH22" s="23" t="s">
        <v>3168</v>
      </c>
      <c r="AI22" s="23" t="s">
        <v>3136</v>
      </c>
      <c r="AJ22" s="23">
        <v>0</v>
      </c>
      <c r="AK22" s="23" t="s">
        <v>3175</v>
      </c>
      <c r="AL22" s="23" t="s">
        <v>3169</v>
      </c>
      <c r="AM22" s="23">
        <v>70.7</v>
      </c>
      <c r="AN22" s="32" t="s">
        <v>3166</v>
      </c>
    </row>
    <row r="23" spans="1:40" ht="32" x14ac:dyDescent="0.2">
      <c r="A23" s="29" t="s">
        <v>236</v>
      </c>
      <c r="B23" s="12" t="s">
        <v>237</v>
      </c>
      <c r="C23" s="12" t="s">
        <v>35</v>
      </c>
      <c r="D23" s="12">
        <v>35</v>
      </c>
      <c r="E23" s="21">
        <v>33083</v>
      </c>
      <c r="F23" s="12" t="s">
        <v>71</v>
      </c>
      <c r="G23" s="12" t="s">
        <v>72</v>
      </c>
      <c r="H23" s="12" t="s">
        <v>395</v>
      </c>
      <c r="I23" s="12" t="s">
        <v>115</v>
      </c>
      <c r="J23" s="12" t="s">
        <v>240</v>
      </c>
      <c r="K23" s="12" t="s">
        <v>241</v>
      </c>
      <c r="L23" s="12" t="s">
        <v>242</v>
      </c>
      <c r="M23" s="12" t="s">
        <v>234</v>
      </c>
      <c r="N23" s="12" t="s">
        <v>235</v>
      </c>
      <c r="O23" s="21">
        <v>42749</v>
      </c>
      <c r="P23" s="21"/>
      <c r="Q23" s="12" t="s">
        <v>62</v>
      </c>
      <c r="R23" s="22">
        <v>85000</v>
      </c>
      <c r="S23" s="22">
        <v>4200</v>
      </c>
      <c r="T23" s="12">
        <v>3</v>
      </c>
      <c r="U23" s="12">
        <v>26</v>
      </c>
      <c r="V23" s="12">
        <v>25</v>
      </c>
      <c r="W23" s="12">
        <v>9</v>
      </c>
      <c r="X23" s="12">
        <v>52</v>
      </c>
      <c r="Y23" s="12" t="s">
        <v>46</v>
      </c>
      <c r="Z23" s="12" t="s">
        <v>47</v>
      </c>
      <c r="AA23" s="12" t="s">
        <v>221</v>
      </c>
      <c r="AB23" s="12" t="s">
        <v>80</v>
      </c>
      <c r="AC23" s="12" t="s">
        <v>81</v>
      </c>
      <c r="AD23" s="12" t="s">
        <v>68</v>
      </c>
      <c r="AE23" s="12">
        <v>57.2</v>
      </c>
      <c r="AF23" s="12">
        <v>9.4</v>
      </c>
      <c r="AG23" s="12" t="s">
        <v>3167</v>
      </c>
      <c r="AH23" s="12" t="s">
        <v>3161</v>
      </c>
      <c r="AI23" s="12" t="s">
        <v>3133</v>
      </c>
      <c r="AJ23" s="12">
        <v>0</v>
      </c>
      <c r="AK23" s="12" t="s">
        <v>3162</v>
      </c>
      <c r="AL23" s="12" t="s">
        <v>3159</v>
      </c>
      <c r="AM23" s="12">
        <v>57.2</v>
      </c>
      <c r="AN23" s="31"/>
    </row>
    <row r="24" spans="1:40" ht="48" x14ac:dyDescent="0.2">
      <c r="A24" s="30" t="s">
        <v>244</v>
      </c>
      <c r="B24" s="23" t="s">
        <v>245</v>
      </c>
      <c r="C24" s="23" t="s">
        <v>35</v>
      </c>
      <c r="D24" s="23">
        <v>36</v>
      </c>
      <c r="E24" s="24">
        <v>32707</v>
      </c>
      <c r="F24" s="23" t="s">
        <v>429</v>
      </c>
      <c r="G24" s="23" t="s">
        <v>72</v>
      </c>
      <c r="H24" s="23" t="s">
        <v>247</v>
      </c>
      <c r="I24" s="23" t="s">
        <v>74</v>
      </c>
      <c r="J24" s="23" t="s">
        <v>248</v>
      </c>
      <c r="K24" s="23" t="s">
        <v>249</v>
      </c>
      <c r="L24" s="23" t="s">
        <v>160</v>
      </c>
      <c r="M24" s="23" t="s">
        <v>161</v>
      </c>
      <c r="N24" s="23" t="s">
        <v>174</v>
      </c>
      <c r="O24" s="24">
        <v>45589</v>
      </c>
      <c r="P24" s="24"/>
      <c r="Q24" s="23" t="s">
        <v>62</v>
      </c>
      <c r="R24" s="25">
        <v>70000</v>
      </c>
      <c r="S24" s="25">
        <v>3500</v>
      </c>
      <c r="T24" s="23">
        <v>3</v>
      </c>
      <c r="U24" s="23">
        <v>13</v>
      </c>
      <c r="V24" s="23">
        <v>16</v>
      </c>
      <c r="W24" s="23">
        <v>6</v>
      </c>
      <c r="X24" s="23">
        <v>70</v>
      </c>
      <c r="Y24" s="23" t="s">
        <v>46</v>
      </c>
      <c r="Z24" s="23" t="s">
        <v>64</v>
      </c>
      <c r="AA24" s="23" t="s">
        <v>142</v>
      </c>
      <c r="AB24" s="23" t="s">
        <v>164</v>
      </c>
      <c r="AC24" s="23" t="s">
        <v>130</v>
      </c>
      <c r="AD24" s="23" t="s">
        <v>68</v>
      </c>
      <c r="AE24" s="23">
        <v>61.8</v>
      </c>
      <c r="AF24" s="23">
        <v>1.6</v>
      </c>
      <c r="AG24" s="23" t="s">
        <v>3167</v>
      </c>
      <c r="AH24" s="23" t="s">
        <v>3168</v>
      </c>
      <c r="AI24" s="23" t="s">
        <v>3133</v>
      </c>
      <c r="AJ24" s="23">
        <v>0</v>
      </c>
      <c r="AK24" s="23" t="s">
        <v>3162</v>
      </c>
      <c r="AL24" s="23" t="s">
        <v>3165</v>
      </c>
      <c r="AM24" s="23">
        <v>61.8</v>
      </c>
      <c r="AN24" s="32"/>
    </row>
    <row r="25" spans="1:40" ht="32" x14ac:dyDescent="0.2">
      <c r="A25" s="29" t="s">
        <v>251</v>
      </c>
      <c r="B25" s="12" t="s">
        <v>252</v>
      </c>
      <c r="C25" s="12" t="s">
        <v>35</v>
      </c>
      <c r="D25" s="12">
        <v>38</v>
      </c>
      <c r="E25" s="21">
        <v>32295</v>
      </c>
      <c r="F25" s="12" t="s">
        <v>429</v>
      </c>
      <c r="G25" s="12" t="s">
        <v>72</v>
      </c>
      <c r="H25" s="12" t="s">
        <v>201</v>
      </c>
      <c r="I25" s="12" t="s">
        <v>39</v>
      </c>
      <c r="J25" s="12" t="s">
        <v>126</v>
      </c>
      <c r="K25" s="12" t="s">
        <v>127</v>
      </c>
      <c r="L25" s="12" t="s">
        <v>319</v>
      </c>
      <c r="M25" s="12" t="s">
        <v>255</v>
      </c>
      <c r="N25" s="12" t="s">
        <v>80</v>
      </c>
      <c r="O25" s="21">
        <v>45988</v>
      </c>
      <c r="P25" s="21"/>
      <c r="Q25" s="12" t="s">
        <v>62</v>
      </c>
      <c r="R25" s="22">
        <v>149000</v>
      </c>
      <c r="S25" s="22">
        <v>14900</v>
      </c>
      <c r="T25" s="12">
        <v>4</v>
      </c>
      <c r="U25" s="12">
        <v>6</v>
      </c>
      <c r="V25" s="12">
        <v>16</v>
      </c>
      <c r="W25" s="12">
        <v>16</v>
      </c>
      <c r="X25" s="12">
        <v>65</v>
      </c>
      <c r="Y25" s="12" t="s">
        <v>46</v>
      </c>
      <c r="Z25" s="12" t="s">
        <v>47</v>
      </c>
      <c r="AA25" s="12" t="s">
        <v>142</v>
      </c>
      <c r="AB25" s="12" t="s">
        <v>80</v>
      </c>
      <c r="AC25" s="12" t="s">
        <v>130</v>
      </c>
      <c r="AD25" s="12" t="s">
        <v>68</v>
      </c>
      <c r="AE25" s="12">
        <v>62.2</v>
      </c>
      <c r="AF25" s="12">
        <v>0.5</v>
      </c>
      <c r="AG25" s="12" t="s">
        <v>3167</v>
      </c>
      <c r="AH25" s="12" t="s">
        <v>3157</v>
      </c>
      <c r="AI25" s="12" t="s">
        <v>3136</v>
      </c>
      <c r="AJ25" s="12">
        <v>0</v>
      </c>
      <c r="AK25" s="12" t="s">
        <v>3175</v>
      </c>
      <c r="AL25" s="12" t="s">
        <v>3165</v>
      </c>
      <c r="AM25" s="12">
        <v>62.2</v>
      </c>
      <c r="AN25" s="31" t="s">
        <v>3166</v>
      </c>
    </row>
    <row r="26" spans="1:40" ht="48" x14ac:dyDescent="0.2">
      <c r="A26" s="30" t="s">
        <v>256</v>
      </c>
      <c r="B26" s="23" t="s">
        <v>257</v>
      </c>
      <c r="C26" s="23" t="s">
        <v>35</v>
      </c>
      <c r="D26" s="23">
        <v>28</v>
      </c>
      <c r="E26" s="24">
        <v>35878</v>
      </c>
      <c r="F26" s="23" t="s">
        <v>523</v>
      </c>
      <c r="G26" s="23" t="s">
        <v>100</v>
      </c>
      <c r="H26" s="23" t="s">
        <v>261</v>
      </c>
      <c r="I26" s="23" t="s">
        <v>57</v>
      </c>
      <c r="J26" s="23" t="s">
        <v>262</v>
      </c>
      <c r="K26" s="23" t="s">
        <v>263</v>
      </c>
      <c r="L26" s="23" t="s">
        <v>442</v>
      </c>
      <c r="M26" s="23" t="s">
        <v>265</v>
      </c>
      <c r="N26" s="23" t="s">
        <v>266</v>
      </c>
      <c r="O26" s="24">
        <v>44776</v>
      </c>
      <c r="P26" s="24"/>
      <c r="Q26" s="23" t="s">
        <v>62</v>
      </c>
      <c r="R26" s="25">
        <v>68000</v>
      </c>
      <c r="S26" s="25">
        <v>9500</v>
      </c>
      <c r="T26" s="23">
        <v>5</v>
      </c>
      <c r="U26" s="23">
        <v>12</v>
      </c>
      <c r="V26" s="23">
        <v>19</v>
      </c>
      <c r="W26" s="23">
        <v>25</v>
      </c>
      <c r="X26" s="23">
        <v>72</v>
      </c>
      <c r="Y26" s="23" t="s">
        <v>46</v>
      </c>
      <c r="Z26" s="23" t="s">
        <v>64</v>
      </c>
      <c r="AA26" s="23" t="s">
        <v>48</v>
      </c>
      <c r="AB26" s="23" t="s">
        <v>66</v>
      </c>
      <c r="AC26" s="23" t="s">
        <v>267</v>
      </c>
      <c r="AD26" s="23" t="s">
        <v>68</v>
      </c>
      <c r="AE26" s="23">
        <v>73.2</v>
      </c>
      <c r="AF26" s="23">
        <v>3.9</v>
      </c>
      <c r="AG26" s="23" t="s">
        <v>3160</v>
      </c>
      <c r="AH26" s="23" t="s">
        <v>3168</v>
      </c>
      <c r="AI26" s="23" t="s">
        <v>3136</v>
      </c>
      <c r="AJ26" s="23">
        <v>0</v>
      </c>
      <c r="AK26" s="23" t="s">
        <v>3162</v>
      </c>
      <c r="AL26" s="23" t="s">
        <v>3169</v>
      </c>
      <c r="AM26" s="23">
        <v>73.2</v>
      </c>
      <c r="AN26" s="32"/>
    </row>
    <row r="27" spans="1:40" ht="32" x14ac:dyDescent="0.2">
      <c r="A27" s="29" t="s">
        <v>268</v>
      </c>
      <c r="B27" s="12" t="s">
        <v>269</v>
      </c>
      <c r="C27" s="12" t="s">
        <v>35</v>
      </c>
      <c r="D27" s="12">
        <v>25</v>
      </c>
      <c r="E27" s="21">
        <v>36952</v>
      </c>
      <c r="F27" s="12" t="s">
        <v>36</v>
      </c>
      <c r="G27" s="12" t="s">
        <v>37</v>
      </c>
      <c r="H27" s="12" t="s">
        <v>225</v>
      </c>
      <c r="I27" s="12" t="s">
        <v>74</v>
      </c>
      <c r="J27" s="12" t="s">
        <v>270</v>
      </c>
      <c r="K27" s="12" t="s">
        <v>271</v>
      </c>
      <c r="L27" s="12" t="s">
        <v>366</v>
      </c>
      <c r="M27" s="12" t="s">
        <v>273</v>
      </c>
      <c r="N27" s="12" t="s">
        <v>274</v>
      </c>
      <c r="O27" s="21">
        <v>44582</v>
      </c>
      <c r="P27" s="21"/>
      <c r="Q27" s="12" t="s">
        <v>62</v>
      </c>
      <c r="R27" s="22">
        <v>52000</v>
      </c>
      <c r="S27" s="22">
        <v>1000</v>
      </c>
      <c r="T27" s="12">
        <v>2</v>
      </c>
      <c r="U27" s="12">
        <v>9</v>
      </c>
      <c r="V27" s="12">
        <v>12</v>
      </c>
      <c r="W27" s="12">
        <v>35</v>
      </c>
      <c r="X27" s="12">
        <v>75</v>
      </c>
      <c r="Y27" s="12" t="s">
        <v>46</v>
      </c>
      <c r="Z27" s="12" t="s">
        <v>107</v>
      </c>
      <c r="AA27" s="12" t="s">
        <v>142</v>
      </c>
      <c r="AB27" s="12" t="s">
        <v>80</v>
      </c>
      <c r="AC27" s="12" t="s">
        <v>50</v>
      </c>
      <c r="AD27" s="12" t="s">
        <v>68</v>
      </c>
      <c r="AE27" s="12">
        <v>46.5</v>
      </c>
      <c r="AF27" s="12">
        <v>4.4000000000000004</v>
      </c>
      <c r="AG27" s="12" t="s">
        <v>3160</v>
      </c>
      <c r="AH27" s="12" t="s">
        <v>3164</v>
      </c>
      <c r="AI27" s="12" t="s">
        <v>3128</v>
      </c>
      <c r="AJ27" s="12">
        <v>0</v>
      </c>
      <c r="AK27" s="12" t="s">
        <v>3175</v>
      </c>
      <c r="AL27" s="12" t="s">
        <v>3159</v>
      </c>
      <c r="AM27" s="12">
        <v>46.5</v>
      </c>
      <c r="AN27" s="31" t="s">
        <v>3166</v>
      </c>
    </row>
    <row r="28" spans="1:40" ht="48" x14ac:dyDescent="0.2">
      <c r="A28" s="30" t="s">
        <v>277</v>
      </c>
      <c r="B28" s="23" t="s">
        <v>278</v>
      </c>
      <c r="C28" s="23" t="s">
        <v>154</v>
      </c>
      <c r="D28" s="23">
        <v>40</v>
      </c>
      <c r="E28" s="24">
        <v>31317</v>
      </c>
      <c r="F28" s="23" t="s">
        <v>279</v>
      </c>
      <c r="G28" s="23" t="s">
        <v>55</v>
      </c>
      <c r="H28" s="23" t="s">
        <v>280</v>
      </c>
      <c r="I28" s="23" t="s">
        <v>115</v>
      </c>
      <c r="J28" s="23" t="s">
        <v>281</v>
      </c>
      <c r="K28" s="23" t="s">
        <v>1026</v>
      </c>
      <c r="L28" s="23" t="s">
        <v>186</v>
      </c>
      <c r="M28" s="23" t="s">
        <v>61</v>
      </c>
      <c r="N28" s="23" t="s">
        <v>186</v>
      </c>
      <c r="O28" s="24">
        <v>44749</v>
      </c>
      <c r="P28" s="24"/>
      <c r="Q28" s="23" t="s">
        <v>62</v>
      </c>
      <c r="R28" s="25">
        <v>80000</v>
      </c>
      <c r="S28" s="25">
        <v>7200</v>
      </c>
      <c r="T28" s="23">
        <v>4</v>
      </c>
      <c r="U28" s="23">
        <v>30</v>
      </c>
      <c r="V28" s="23">
        <v>10</v>
      </c>
      <c r="W28" s="23">
        <v>14</v>
      </c>
      <c r="X28" s="23">
        <v>57</v>
      </c>
      <c r="Y28" s="23" t="s">
        <v>46</v>
      </c>
      <c r="Z28" s="23" t="s">
        <v>64</v>
      </c>
      <c r="AA28" s="23" t="s">
        <v>176</v>
      </c>
      <c r="AB28" s="23" t="s">
        <v>66</v>
      </c>
      <c r="AC28" s="23" t="s">
        <v>284</v>
      </c>
      <c r="AD28" s="23" t="s">
        <v>68</v>
      </c>
      <c r="AE28" s="23">
        <v>66.5</v>
      </c>
      <c r="AF28" s="23">
        <v>3.9</v>
      </c>
      <c r="AG28" s="23" t="s">
        <v>3167</v>
      </c>
      <c r="AH28" s="23" t="s">
        <v>3168</v>
      </c>
      <c r="AI28" s="23" t="s">
        <v>3136</v>
      </c>
      <c r="AJ28" s="23">
        <v>0</v>
      </c>
      <c r="AK28" s="23" t="s">
        <v>3162</v>
      </c>
      <c r="AL28" s="23" t="s">
        <v>3159</v>
      </c>
      <c r="AM28" s="23">
        <v>66.5</v>
      </c>
      <c r="AN28" s="32" t="s">
        <v>3166</v>
      </c>
    </row>
    <row r="29" spans="1:40" ht="32" x14ac:dyDescent="0.2">
      <c r="A29" s="29" t="s">
        <v>285</v>
      </c>
      <c r="B29" s="12" t="s">
        <v>3176</v>
      </c>
      <c r="C29" s="12" t="s">
        <v>287</v>
      </c>
      <c r="D29" s="12">
        <v>53</v>
      </c>
      <c r="E29" s="21">
        <v>26753</v>
      </c>
      <c r="F29" s="12" t="s">
        <v>210</v>
      </c>
      <c r="G29" s="12" t="s">
        <v>100</v>
      </c>
      <c r="H29" s="12" t="s">
        <v>114</v>
      </c>
      <c r="I29" s="12" t="s">
        <v>115</v>
      </c>
      <c r="J29" s="12" t="s">
        <v>116</v>
      </c>
      <c r="K29" s="12" t="s">
        <v>117</v>
      </c>
      <c r="L29" s="12" t="s">
        <v>288</v>
      </c>
      <c r="M29" s="12" t="s">
        <v>289</v>
      </c>
      <c r="N29" s="12" t="s">
        <v>303</v>
      </c>
      <c r="O29" s="21">
        <v>43944</v>
      </c>
      <c r="P29" s="21"/>
      <c r="Q29" s="12" t="s">
        <v>62</v>
      </c>
      <c r="R29" s="22">
        <v>71000</v>
      </c>
      <c r="S29" s="22">
        <v>6400</v>
      </c>
      <c r="T29" s="12">
        <v>4</v>
      </c>
      <c r="U29" s="12">
        <v>15</v>
      </c>
      <c r="V29" s="12">
        <v>18</v>
      </c>
      <c r="W29" s="12">
        <v>0</v>
      </c>
      <c r="X29" s="12">
        <v>76</v>
      </c>
      <c r="Y29" s="12" t="s">
        <v>46</v>
      </c>
      <c r="Z29" s="12" t="s">
        <v>292</v>
      </c>
      <c r="AA29" s="12" t="s">
        <v>188</v>
      </c>
      <c r="AB29" s="12" t="s">
        <v>66</v>
      </c>
      <c r="AC29" s="12" t="s">
        <v>121</v>
      </c>
      <c r="AD29" s="12" t="s">
        <v>68</v>
      </c>
      <c r="AE29" s="12">
        <v>76.3</v>
      </c>
      <c r="AF29" s="12">
        <v>6.1</v>
      </c>
      <c r="AG29" s="12" t="s">
        <v>3171</v>
      </c>
      <c r="AH29" s="12" t="s">
        <v>3168</v>
      </c>
      <c r="AI29" s="12" t="s">
        <v>3136</v>
      </c>
      <c r="AJ29" s="12">
        <v>0</v>
      </c>
      <c r="AK29" s="12" t="s">
        <v>3162</v>
      </c>
      <c r="AL29" s="12" t="s">
        <v>3169</v>
      </c>
      <c r="AM29" s="12">
        <v>76.3</v>
      </c>
      <c r="AN29" s="31"/>
    </row>
    <row r="30" spans="1:40" ht="32" x14ac:dyDescent="0.2">
      <c r="A30" s="30" t="s">
        <v>293</v>
      </c>
      <c r="B30" s="23" t="s">
        <v>294</v>
      </c>
      <c r="C30" s="23" t="s">
        <v>35</v>
      </c>
      <c r="D30" s="23">
        <v>28</v>
      </c>
      <c r="E30" s="24">
        <v>35735</v>
      </c>
      <c r="F30" s="23" t="s">
        <v>429</v>
      </c>
      <c r="G30" s="23" t="s">
        <v>72</v>
      </c>
      <c r="H30" s="23" t="s">
        <v>295</v>
      </c>
      <c r="I30" s="23" t="s">
        <v>89</v>
      </c>
      <c r="J30" s="23" t="s">
        <v>202</v>
      </c>
      <c r="K30" s="23" t="s">
        <v>203</v>
      </c>
      <c r="L30" s="23" t="s">
        <v>242</v>
      </c>
      <c r="M30" s="23" t="s">
        <v>234</v>
      </c>
      <c r="N30" s="23" t="s">
        <v>235</v>
      </c>
      <c r="O30" s="24">
        <v>45354</v>
      </c>
      <c r="P30" s="24"/>
      <c r="Q30" s="23" t="s">
        <v>62</v>
      </c>
      <c r="R30" s="25">
        <v>167000</v>
      </c>
      <c r="S30" s="25">
        <v>10000</v>
      </c>
      <c r="T30" s="23">
        <v>3</v>
      </c>
      <c r="U30" s="23">
        <v>17</v>
      </c>
      <c r="V30" s="23">
        <v>5</v>
      </c>
      <c r="W30" s="23">
        <v>22</v>
      </c>
      <c r="X30" s="23">
        <v>43</v>
      </c>
      <c r="Y30" s="23" t="s">
        <v>46</v>
      </c>
      <c r="Z30" s="23" t="s">
        <v>47</v>
      </c>
      <c r="AA30" s="23" t="s">
        <v>95</v>
      </c>
      <c r="AB30" s="23" t="s">
        <v>80</v>
      </c>
      <c r="AC30" s="23" t="s">
        <v>130</v>
      </c>
      <c r="AD30" s="23" t="s">
        <v>68</v>
      </c>
      <c r="AE30" s="23">
        <v>46.3</v>
      </c>
      <c r="AF30" s="23">
        <v>2.2999999999999998</v>
      </c>
      <c r="AG30" s="23" t="s">
        <v>3160</v>
      </c>
      <c r="AH30" s="23" t="s">
        <v>3157</v>
      </c>
      <c r="AI30" s="23" t="s">
        <v>3133</v>
      </c>
      <c r="AJ30" s="23">
        <v>0</v>
      </c>
      <c r="AK30" s="23" t="s">
        <v>3162</v>
      </c>
      <c r="AL30" s="23" t="s">
        <v>3159</v>
      </c>
      <c r="AM30" s="23">
        <v>46.3</v>
      </c>
      <c r="AN30" s="32"/>
    </row>
    <row r="31" spans="1:40" ht="32" x14ac:dyDescent="0.2">
      <c r="A31" s="29" t="s">
        <v>300</v>
      </c>
      <c r="B31" s="12" t="s">
        <v>301</v>
      </c>
      <c r="C31" s="12" t="s">
        <v>35</v>
      </c>
      <c r="D31" s="12">
        <v>26</v>
      </c>
      <c r="E31" s="21">
        <v>36571</v>
      </c>
      <c r="F31" s="12" t="s">
        <v>54</v>
      </c>
      <c r="G31" s="12" t="s">
        <v>55</v>
      </c>
      <c r="H31" s="12" t="s">
        <v>302</v>
      </c>
      <c r="I31" s="12" t="s">
        <v>89</v>
      </c>
      <c r="J31" s="12" t="s">
        <v>58</v>
      </c>
      <c r="K31" s="12" t="s">
        <v>59</v>
      </c>
      <c r="L31" s="12" t="s">
        <v>288</v>
      </c>
      <c r="M31" s="12" t="s">
        <v>289</v>
      </c>
      <c r="N31" s="12" t="s">
        <v>303</v>
      </c>
      <c r="O31" s="21">
        <v>43062</v>
      </c>
      <c r="P31" s="21"/>
      <c r="Q31" s="12" t="s">
        <v>62</v>
      </c>
      <c r="R31" s="22">
        <v>131000</v>
      </c>
      <c r="S31" s="22">
        <v>13100</v>
      </c>
      <c r="T31" s="12">
        <v>4</v>
      </c>
      <c r="U31" s="12">
        <v>27</v>
      </c>
      <c r="V31" s="12">
        <v>13</v>
      </c>
      <c r="W31" s="12">
        <v>14</v>
      </c>
      <c r="X31" s="12">
        <v>60</v>
      </c>
      <c r="Y31" s="12" t="s">
        <v>46</v>
      </c>
      <c r="Z31" s="12" t="s">
        <v>64</v>
      </c>
      <c r="AA31" s="12" t="s">
        <v>95</v>
      </c>
      <c r="AB31" s="12" t="s">
        <v>66</v>
      </c>
      <c r="AC31" s="12" t="s">
        <v>67</v>
      </c>
      <c r="AD31" s="12" t="s">
        <v>68</v>
      </c>
      <c r="AE31" s="12">
        <v>66.8</v>
      </c>
      <c r="AF31" s="12">
        <v>8.6</v>
      </c>
      <c r="AG31" s="12" t="s">
        <v>3160</v>
      </c>
      <c r="AH31" s="12" t="s">
        <v>3157</v>
      </c>
      <c r="AI31" s="12" t="s">
        <v>3136</v>
      </c>
      <c r="AJ31" s="12">
        <v>0</v>
      </c>
      <c r="AK31" s="12" t="s">
        <v>3162</v>
      </c>
      <c r="AL31" s="12" t="s">
        <v>3165</v>
      </c>
      <c r="AM31" s="12">
        <v>66.8</v>
      </c>
      <c r="AN31" s="31"/>
    </row>
    <row r="32" spans="1:40" ht="48" x14ac:dyDescent="0.2">
      <c r="A32" s="30" t="s">
        <v>304</v>
      </c>
      <c r="B32" s="23" t="s">
        <v>305</v>
      </c>
      <c r="C32" s="23" t="s">
        <v>35</v>
      </c>
      <c r="D32" s="23">
        <v>46</v>
      </c>
      <c r="E32" s="24">
        <v>29069</v>
      </c>
      <c r="F32" s="23" t="s">
        <v>279</v>
      </c>
      <c r="G32" s="23" t="s">
        <v>55</v>
      </c>
      <c r="H32" s="23" t="s">
        <v>307</v>
      </c>
      <c r="I32" s="23" t="s">
        <v>115</v>
      </c>
      <c r="J32" s="23" t="s">
        <v>308</v>
      </c>
      <c r="K32" s="23" t="s">
        <v>309</v>
      </c>
      <c r="L32" s="23" t="s">
        <v>1101</v>
      </c>
      <c r="M32" s="23" t="s">
        <v>289</v>
      </c>
      <c r="N32" s="23" t="s">
        <v>311</v>
      </c>
      <c r="O32" s="24">
        <v>43607</v>
      </c>
      <c r="P32" s="24">
        <v>45602</v>
      </c>
      <c r="Q32" s="23" t="s">
        <v>141</v>
      </c>
      <c r="R32" s="25">
        <v>79000</v>
      </c>
      <c r="S32" s="25">
        <v>1600</v>
      </c>
      <c r="T32" s="23">
        <v>2</v>
      </c>
      <c r="U32" s="23">
        <v>14</v>
      </c>
      <c r="V32" s="23">
        <v>22</v>
      </c>
      <c r="W32" s="23">
        <v>5</v>
      </c>
      <c r="X32" s="23">
        <v>41</v>
      </c>
      <c r="Y32" s="23" t="s">
        <v>46</v>
      </c>
      <c r="Z32" s="23" t="s">
        <v>64</v>
      </c>
      <c r="AA32" s="23" t="s">
        <v>221</v>
      </c>
      <c r="AB32" s="23" t="s">
        <v>164</v>
      </c>
      <c r="AC32" s="23" t="s">
        <v>284</v>
      </c>
      <c r="AD32" s="23" t="s">
        <v>68</v>
      </c>
      <c r="AE32" s="23">
        <v>43.4</v>
      </c>
      <c r="AF32" s="23">
        <v>5.5</v>
      </c>
      <c r="AG32" s="23" t="s">
        <v>3171</v>
      </c>
      <c r="AH32" s="23" t="s">
        <v>3168</v>
      </c>
      <c r="AI32" s="23" t="s">
        <v>3128</v>
      </c>
      <c r="AJ32" s="23">
        <v>1</v>
      </c>
      <c r="AK32" s="23" t="s">
        <v>3162</v>
      </c>
      <c r="AL32" s="23" t="s">
        <v>3159</v>
      </c>
      <c r="AM32" s="23">
        <v>43.4</v>
      </c>
      <c r="AN32" s="32"/>
    </row>
    <row r="33" spans="1:40" ht="32" x14ac:dyDescent="0.2">
      <c r="A33" s="29" t="s">
        <v>314</v>
      </c>
      <c r="B33" s="12" t="s">
        <v>315</v>
      </c>
      <c r="C33" s="12" t="s">
        <v>35</v>
      </c>
      <c r="D33" s="12">
        <v>58</v>
      </c>
      <c r="E33" s="21">
        <v>24820</v>
      </c>
      <c r="F33" s="12" t="s">
        <v>99</v>
      </c>
      <c r="G33" s="12" t="s">
        <v>100</v>
      </c>
      <c r="H33" s="12" t="s">
        <v>317</v>
      </c>
      <c r="I33" s="12" t="s">
        <v>318</v>
      </c>
      <c r="J33" s="12" t="s">
        <v>102</v>
      </c>
      <c r="K33" s="12" t="s">
        <v>103</v>
      </c>
      <c r="L33" s="12" t="s">
        <v>319</v>
      </c>
      <c r="M33" s="12" t="s">
        <v>255</v>
      </c>
      <c r="N33" s="12" t="s">
        <v>80</v>
      </c>
      <c r="O33" s="21">
        <v>45047</v>
      </c>
      <c r="P33" s="21"/>
      <c r="Q33" s="12" t="s">
        <v>62</v>
      </c>
      <c r="R33" s="22">
        <v>233000</v>
      </c>
      <c r="S33" s="22">
        <v>23300</v>
      </c>
      <c r="T33" s="12">
        <v>4</v>
      </c>
      <c r="U33" s="12">
        <v>39</v>
      </c>
      <c r="V33" s="12">
        <v>17</v>
      </c>
      <c r="W33" s="12">
        <v>0</v>
      </c>
      <c r="X33" s="12">
        <v>72</v>
      </c>
      <c r="Y33" s="12" t="s">
        <v>46</v>
      </c>
      <c r="Z33" s="12" t="s">
        <v>47</v>
      </c>
      <c r="AA33" s="12" t="s">
        <v>65</v>
      </c>
      <c r="AB33" s="12" t="s">
        <v>164</v>
      </c>
      <c r="AC33" s="12" t="s">
        <v>108</v>
      </c>
      <c r="AD33" s="12" t="s">
        <v>68</v>
      </c>
      <c r="AE33" s="12">
        <v>81</v>
      </c>
      <c r="AF33" s="12">
        <v>3.1</v>
      </c>
      <c r="AG33" s="12" t="s">
        <v>3156</v>
      </c>
      <c r="AH33" s="12" t="s">
        <v>3177</v>
      </c>
      <c r="AI33" s="12" t="s">
        <v>3136</v>
      </c>
      <c r="AJ33" s="12">
        <v>0</v>
      </c>
      <c r="AK33" s="12" t="s">
        <v>3158</v>
      </c>
      <c r="AL33" s="12" t="s">
        <v>3169</v>
      </c>
      <c r="AM33" s="12">
        <v>81</v>
      </c>
      <c r="AN33" s="31" t="s">
        <v>3166</v>
      </c>
    </row>
    <row r="34" spans="1:40" ht="32" x14ac:dyDescent="0.2">
      <c r="A34" s="30" t="s">
        <v>321</v>
      </c>
      <c r="B34" s="23" t="s">
        <v>322</v>
      </c>
      <c r="C34" s="23" t="s">
        <v>154</v>
      </c>
      <c r="D34" s="23">
        <v>30</v>
      </c>
      <c r="E34" s="24">
        <v>34909</v>
      </c>
      <c r="F34" s="23" t="s">
        <v>429</v>
      </c>
      <c r="G34" s="23" t="s">
        <v>72</v>
      </c>
      <c r="H34" s="23" t="s">
        <v>295</v>
      </c>
      <c r="I34" s="23" t="s">
        <v>115</v>
      </c>
      <c r="J34" s="23" t="s">
        <v>324</v>
      </c>
      <c r="K34" s="23" t="s">
        <v>325</v>
      </c>
      <c r="L34" s="23" t="s">
        <v>76</v>
      </c>
      <c r="M34" s="23" t="s">
        <v>265</v>
      </c>
      <c r="N34" s="23" t="s">
        <v>78</v>
      </c>
      <c r="O34" s="24">
        <v>42545</v>
      </c>
      <c r="P34" s="24"/>
      <c r="Q34" s="23" t="s">
        <v>62</v>
      </c>
      <c r="R34" s="25">
        <v>60000</v>
      </c>
      <c r="S34" s="25">
        <v>3000</v>
      </c>
      <c r="T34" s="23">
        <v>3</v>
      </c>
      <c r="U34" s="23">
        <v>17</v>
      </c>
      <c r="V34" s="23">
        <v>17</v>
      </c>
      <c r="W34" s="23">
        <v>16</v>
      </c>
      <c r="X34" s="23">
        <v>39</v>
      </c>
      <c r="Y34" s="23" t="s">
        <v>46</v>
      </c>
      <c r="Z34" s="23" t="s">
        <v>64</v>
      </c>
      <c r="AA34" s="23" t="s">
        <v>221</v>
      </c>
      <c r="AB34" s="23" t="s">
        <v>80</v>
      </c>
      <c r="AC34" s="23" t="s">
        <v>130</v>
      </c>
      <c r="AD34" s="23" t="s">
        <v>68</v>
      </c>
      <c r="AE34" s="23">
        <v>46.9</v>
      </c>
      <c r="AF34" s="23">
        <v>10</v>
      </c>
      <c r="AG34" s="23" t="s">
        <v>3160</v>
      </c>
      <c r="AH34" s="23" t="s">
        <v>3168</v>
      </c>
      <c r="AI34" s="23" t="s">
        <v>3133</v>
      </c>
      <c r="AJ34" s="23">
        <v>0</v>
      </c>
      <c r="AK34" s="23" t="s">
        <v>3162</v>
      </c>
      <c r="AL34" s="23" t="s">
        <v>3159</v>
      </c>
      <c r="AM34" s="23">
        <v>46.9</v>
      </c>
      <c r="AN34" s="32"/>
    </row>
    <row r="35" spans="1:40" ht="32" x14ac:dyDescent="0.2">
      <c r="A35" s="29" t="s">
        <v>3178</v>
      </c>
      <c r="B35" s="12" t="s">
        <v>3179</v>
      </c>
      <c r="C35" s="12" t="s">
        <v>154</v>
      </c>
      <c r="D35" s="12">
        <v>43</v>
      </c>
      <c r="E35" s="21">
        <v>30423</v>
      </c>
      <c r="F35" s="12" t="s">
        <v>210</v>
      </c>
      <c r="G35" s="12" t="s">
        <v>100</v>
      </c>
      <c r="H35" s="12" t="s">
        <v>329</v>
      </c>
      <c r="I35" s="12" t="s">
        <v>157</v>
      </c>
      <c r="J35" s="12" t="s">
        <v>116</v>
      </c>
      <c r="K35" s="12" t="s">
        <v>117</v>
      </c>
      <c r="L35" s="12" t="s">
        <v>319</v>
      </c>
      <c r="M35" s="12" t="s">
        <v>255</v>
      </c>
      <c r="N35" s="12" t="s">
        <v>80</v>
      </c>
      <c r="O35" s="21">
        <v>45446</v>
      </c>
      <c r="P35" s="21"/>
      <c r="Q35" s="12" t="s">
        <v>62</v>
      </c>
      <c r="R35" s="22">
        <v>32000</v>
      </c>
      <c r="S35" s="22">
        <v>1600</v>
      </c>
      <c r="T35" s="12">
        <v>3</v>
      </c>
      <c r="U35" s="12">
        <v>6</v>
      </c>
      <c r="V35" s="12">
        <v>17</v>
      </c>
      <c r="W35" s="12">
        <v>6</v>
      </c>
      <c r="X35" s="12">
        <v>51</v>
      </c>
      <c r="Y35" s="12" t="s">
        <v>46</v>
      </c>
      <c r="Z35" s="12" t="s">
        <v>47</v>
      </c>
      <c r="AA35" s="12" t="s">
        <v>65</v>
      </c>
      <c r="AB35" s="12" t="s">
        <v>164</v>
      </c>
      <c r="AC35" s="12" t="s">
        <v>121</v>
      </c>
      <c r="AD35" s="12" t="s">
        <v>68</v>
      </c>
      <c r="AE35" s="12">
        <v>53.3</v>
      </c>
      <c r="AF35" s="12">
        <v>2</v>
      </c>
      <c r="AG35" s="12" t="s">
        <v>3167</v>
      </c>
      <c r="AH35" s="12" t="s">
        <v>3180</v>
      </c>
      <c r="AI35" s="12" t="s">
        <v>3133</v>
      </c>
      <c r="AJ35" s="12">
        <v>0</v>
      </c>
      <c r="AK35" s="12" t="s">
        <v>3175</v>
      </c>
      <c r="AL35" s="12" t="s">
        <v>3159</v>
      </c>
      <c r="AM35" s="12">
        <v>53.3</v>
      </c>
      <c r="AN35" s="31"/>
    </row>
    <row r="36" spans="1:40" ht="32" x14ac:dyDescent="0.2">
      <c r="A36" s="30" t="s">
        <v>330</v>
      </c>
      <c r="B36" s="23" t="s">
        <v>331</v>
      </c>
      <c r="C36" s="23" t="s">
        <v>154</v>
      </c>
      <c r="D36" s="23">
        <v>57</v>
      </c>
      <c r="E36" s="24">
        <v>25201</v>
      </c>
      <c r="F36" s="23" t="s">
        <v>598</v>
      </c>
      <c r="G36" s="23" t="s">
        <v>133</v>
      </c>
      <c r="H36" s="23" t="s">
        <v>333</v>
      </c>
      <c r="I36" s="23" t="s">
        <v>74</v>
      </c>
      <c r="J36" s="23" t="s">
        <v>334</v>
      </c>
      <c r="K36" s="23" t="s">
        <v>335</v>
      </c>
      <c r="L36" s="23" t="s">
        <v>92</v>
      </c>
      <c r="M36" s="23" t="s">
        <v>337</v>
      </c>
      <c r="N36" s="23" t="s">
        <v>94</v>
      </c>
      <c r="O36" s="24">
        <v>45798</v>
      </c>
      <c r="P36" s="24"/>
      <c r="Q36" s="23" t="s">
        <v>62</v>
      </c>
      <c r="R36" s="25">
        <v>45000</v>
      </c>
      <c r="S36" s="25">
        <v>6300</v>
      </c>
      <c r="T36" s="23">
        <v>5</v>
      </c>
      <c r="U36" s="23">
        <v>19</v>
      </c>
      <c r="V36" s="23">
        <v>22</v>
      </c>
      <c r="W36" s="23">
        <v>27</v>
      </c>
      <c r="X36" s="23">
        <v>88</v>
      </c>
      <c r="Y36" s="23" t="s">
        <v>339</v>
      </c>
      <c r="Z36" s="23" t="s">
        <v>64</v>
      </c>
      <c r="AA36" s="23" t="s">
        <v>95</v>
      </c>
      <c r="AB36" s="23" t="s">
        <v>66</v>
      </c>
      <c r="AC36" s="23" t="s">
        <v>195</v>
      </c>
      <c r="AD36" s="23" t="s">
        <v>68</v>
      </c>
      <c r="AE36" s="23">
        <v>80.5</v>
      </c>
      <c r="AF36" s="23">
        <v>1.1000000000000001</v>
      </c>
      <c r="AG36" s="23" t="s">
        <v>3156</v>
      </c>
      <c r="AH36" s="23" t="s">
        <v>3164</v>
      </c>
      <c r="AI36" s="23" t="s">
        <v>3136</v>
      </c>
      <c r="AJ36" s="23">
        <v>0</v>
      </c>
      <c r="AK36" s="23" t="s">
        <v>3162</v>
      </c>
      <c r="AL36" s="23" t="s">
        <v>3165</v>
      </c>
      <c r="AM36" s="23">
        <v>80.5</v>
      </c>
      <c r="AN36" s="32"/>
    </row>
    <row r="37" spans="1:40" ht="32" x14ac:dyDescent="0.2">
      <c r="A37" s="29" t="s">
        <v>340</v>
      </c>
      <c r="B37" s="12" t="s">
        <v>341</v>
      </c>
      <c r="C37" s="12" t="s">
        <v>35</v>
      </c>
      <c r="D37" s="12">
        <v>53</v>
      </c>
      <c r="E37" s="21">
        <v>26514</v>
      </c>
      <c r="F37" s="12" t="s">
        <v>523</v>
      </c>
      <c r="G37" s="12" t="s">
        <v>100</v>
      </c>
      <c r="H37" s="12" t="s">
        <v>342</v>
      </c>
      <c r="I37" s="12" t="s">
        <v>39</v>
      </c>
      <c r="J37" s="12" t="s">
        <v>343</v>
      </c>
      <c r="K37" s="12" t="s">
        <v>344</v>
      </c>
      <c r="L37" s="12" t="s">
        <v>186</v>
      </c>
      <c r="M37" s="12" t="s">
        <v>61</v>
      </c>
      <c r="N37" s="12" t="s">
        <v>186</v>
      </c>
      <c r="O37" s="21">
        <v>44314</v>
      </c>
      <c r="P37" s="21"/>
      <c r="Q37" s="12" t="s">
        <v>62</v>
      </c>
      <c r="R37" s="22">
        <v>204000</v>
      </c>
      <c r="S37" s="22">
        <v>12200</v>
      </c>
      <c r="T37" s="12">
        <v>3</v>
      </c>
      <c r="U37" s="12">
        <v>38</v>
      </c>
      <c r="V37" s="12">
        <v>9</v>
      </c>
      <c r="W37" s="12">
        <v>18</v>
      </c>
      <c r="X37" s="12">
        <v>66</v>
      </c>
      <c r="Y37" s="12" t="s">
        <v>46</v>
      </c>
      <c r="Z37" s="12" t="s">
        <v>107</v>
      </c>
      <c r="AA37" s="12" t="s">
        <v>142</v>
      </c>
      <c r="AB37" s="12" t="s">
        <v>164</v>
      </c>
      <c r="AC37" s="12" t="s">
        <v>267</v>
      </c>
      <c r="AD37" s="12" t="s">
        <v>68</v>
      </c>
      <c r="AE37" s="12">
        <v>60.6</v>
      </c>
      <c r="AF37" s="12">
        <v>5.0999999999999996</v>
      </c>
      <c r="AG37" s="12" t="s">
        <v>3171</v>
      </c>
      <c r="AH37" s="12" t="s">
        <v>3177</v>
      </c>
      <c r="AI37" s="12" t="s">
        <v>3133</v>
      </c>
      <c r="AJ37" s="12">
        <v>0</v>
      </c>
      <c r="AK37" s="12" t="s">
        <v>3158</v>
      </c>
      <c r="AL37" s="12" t="s">
        <v>3165</v>
      </c>
      <c r="AM37" s="12">
        <v>60.6</v>
      </c>
      <c r="AN37" s="31"/>
    </row>
    <row r="38" spans="1:40" ht="32" x14ac:dyDescent="0.2">
      <c r="A38" s="30" t="s">
        <v>349</v>
      </c>
      <c r="B38" s="23" t="s">
        <v>3181</v>
      </c>
      <c r="C38" s="23" t="s">
        <v>35</v>
      </c>
      <c r="D38" s="23">
        <v>43</v>
      </c>
      <c r="E38" s="24">
        <v>30357</v>
      </c>
      <c r="F38" s="23" t="s">
        <v>609</v>
      </c>
      <c r="G38" s="23" t="s">
        <v>55</v>
      </c>
      <c r="H38" s="23" t="s">
        <v>352</v>
      </c>
      <c r="I38" s="23" t="s">
        <v>57</v>
      </c>
      <c r="J38" s="23" t="s">
        <v>171</v>
      </c>
      <c r="K38" s="23" t="s">
        <v>172</v>
      </c>
      <c r="L38" s="23" t="s">
        <v>92</v>
      </c>
      <c r="M38" s="23" t="s">
        <v>337</v>
      </c>
      <c r="N38" s="23" t="s">
        <v>94</v>
      </c>
      <c r="O38" s="24">
        <v>44841</v>
      </c>
      <c r="P38" s="24"/>
      <c r="Q38" s="23" t="s">
        <v>62</v>
      </c>
      <c r="R38" s="25">
        <v>88000</v>
      </c>
      <c r="S38" s="25">
        <v>7900</v>
      </c>
      <c r="T38" s="23">
        <v>4</v>
      </c>
      <c r="U38" s="23">
        <v>27</v>
      </c>
      <c r="V38" s="23">
        <v>5</v>
      </c>
      <c r="W38" s="23">
        <v>7</v>
      </c>
      <c r="X38" s="23">
        <v>98</v>
      </c>
      <c r="Y38" s="23" t="s">
        <v>46</v>
      </c>
      <c r="Z38" s="23" t="s">
        <v>64</v>
      </c>
      <c r="AA38" s="23" t="s">
        <v>188</v>
      </c>
      <c r="AB38" s="23" t="s">
        <v>164</v>
      </c>
      <c r="AC38" s="23" t="s">
        <v>177</v>
      </c>
      <c r="AD38" s="23" t="s">
        <v>51</v>
      </c>
      <c r="AE38" s="23">
        <v>83.5</v>
      </c>
      <c r="AF38" s="23">
        <v>3.7</v>
      </c>
      <c r="AG38" s="23" t="s">
        <v>3167</v>
      </c>
      <c r="AH38" s="23" t="s">
        <v>3161</v>
      </c>
      <c r="AI38" s="23" t="s">
        <v>3136</v>
      </c>
      <c r="AJ38" s="23">
        <v>0</v>
      </c>
      <c r="AK38" s="23" t="s">
        <v>3162</v>
      </c>
      <c r="AL38" s="23" t="s">
        <v>3169</v>
      </c>
      <c r="AM38" s="23">
        <v>83.5</v>
      </c>
      <c r="AN38" s="32" t="s">
        <v>3166</v>
      </c>
    </row>
    <row r="39" spans="1:40" ht="32" x14ac:dyDescent="0.2">
      <c r="A39" s="29" t="s">
        <v>354</v>
      </c>
      <c r="B39" s="12" t="s">
        <v>3182</v>
      </c>
      <c r="C39" s="12" t="s">
        <v>35</v>
      </c>
      <c r="D39" s="12">
        <v>37</v>
      </c>
      <c r="E39" s="21">
        <v>32372</v>
      </c>
      <c r="F39" s="12" t="s">
        <v>523</v>
      </c>
      <c r="G39" s="12" t="s">
        <v>100</v>
      </c>
      <c r="H39" s="12" t="s">
        <v>342</v>
      </c>
      <c r="I39" s="12" t="s">
        <v>74</v>
      </c>
      <c r="J39" s="12" t="s">
        <v>357</v>
      </c>
      <c r="K39" s="12" t="s">
        <v>358</v>
      </c>
      <c r="L39" s="12" t="s">
        <v>390</v>
      </c>
      <c r="M39" s="12" t="s">
        <v>265</v>
      </c>
      <c r="N39" s="12" t="s">
        <v>360</v>
      </c>
      <c r="O39" s="21">
        <v>44898</v>
      </c>
      <c r="P39" s="21"/>
      <c r="Q39" s="12" t="s">
        <v>62</v>
      </c>
      <c r="R39" s="22">
        <v>45000</v>
      </c>
      <c r="S39" s="22">
        <v>2200</v>
      </c>
      <c r="T39" s="12">
        <v>3</v>
      </c>
      <c r="U39" s="12">
        <v>35</v>
      </c>
      <c r="V39" s="12">
        <v>20</v>
      </c>
      <c r="W39" s="12">
        <v>14</v>
      </c>
      <c r="X39" s="12">
        <v>62</v>
      </c>
      <c r="Y39" s="12" t="s">
        <v>46</v>
      </c>
      <c r="Z39" s="12" t="s">
        <v>47</v>
      </c>
      <c r="AA39" s="12" t="s">
        <v>221</v>
      </c>
      <c r="AB39" s="12" t="s">
        <v>66</v>
      </c>
      <c r="AC39" s="12" t="s">
        <v>267</v>
      </c>
      <c r="AD39" s="12" t="s">
        <v>222</v>
      </c>
      <c r="AE39" s="12">
        <v>60.5</v>
      </c>
      <c r="AF39" s="12">
        <v>3.5</v>
      </c>
      <c r="AG39" s="12" t="s">
        <v>3167</v>
      </c>
      <c r="AH39" s="12" t="s">
        <v>3164</v>
      </c>
      <c r="AI39" s="12" t="s">
        <v>3133</v>
      </c>
      <c r="AJ39" s="12">
        <v>0</v>
      </c>
      <c r="AK39" s="12" t="s">
        <v>3158</v>
      </c>
      <c r="AL39" s="12" t="s">
        <v>3165</v>
      </c>
      <c r="AM39" s="12">
        <v>60.5</v>
      </c>
      <c r="AN39" s="31" t="s">
        <v>3166</v>
      </c>
    </row>
    <row r="40" spans="1:40" ht="32" x14ac:dyDescent="0.2">
      <c r="A40" s="30" t="s">
        <v>362</v>
      </c>
      <c r="B40" s="23" t="s">
        <v>363</v>
      </c>
      <c r="C40" s="23" t="s">
        <v>154</v>
      </c>
      <c r="D40" s="23">
        <v>49</v>
      </c>
      <c r="E40" s="24">
        <v>27939</v>
      </c>
      <c r="F40" s="23" t="s">
        <v>429</v>
      </c>
      <c r="G40" s="23" t="s">
        <v>72</v>
      </c>
      <c r="H40" s="23" t="s">
        <v>555</v>
      </c>
      <c r="I40" s="23" t="s">
        <v>57</v>
      </c>
      <c r="J40" s="23" t="s">
        <v>248</v>
      </c>
      <c r="K40" s="23" t="s">
        <v>249</v>
      </c>
      <c r="L40" s="23" t="s">
        <v>366</v>
      </c>
      <c r="M40" s="23" t="s">
        <v>273</v>
      </c>
      <c r="N40" s="23" t="s">
        <v>274</v>
      </c>
      <c r="O40" s="24">
        <v>43893</v>
      </c>
      <c r="P40" s="24"/>
      <c r="Q40" s="23" t="s">
        <v>62</v>
      </c>
      <c r="R40" s="25">
        <v>109000</v>
      </c>
      <c r="S40" s="25">
        <v>5400</v>
      </c>
      <c r="T40" s="23">
        <v>3</v>
      </c>
      <c r="U40" s="23">
        <v>21</v>
      </c>
      <c r="V40" s="23">
        <v>8</v>
      </c>
      <c r="W40" s="23">
        <v>5</v>
      </c>
      <c r="X40" s="23">
        <v>59</v>
      </c>
      <c r="Y40" s="23" t="s">
        <v>46</v>
      </c>
      <c r="Z40" s="23" t="s">
        <v>64</v>
      </c>
      <c r="AA40" s="23" t="s">
        <v>95</v>
      </c>
      <c r="AB40" s="23" t="s">
        <v>164</v>
      </c>
      <c r="AC40" s="23" t="s">
        <v>130</v>
      </c>
      <c r="AD40" s="23" t="s">
        <v>68</v>
      </c>
      <c r="AE40" s="23">
        <v>60.4</v>
      </c>
      <c r="AF40" s="23">
        <v>6.3</v>
      </c>
      <c r="AG40" s="23" t="s">
        <v>3171</v>
      </c>
      <c r="AH40" s="23" t="s">
        <v>3161</v>
      </c>
      <c r="AI40" s="23" t="s">
        <v>3133</v>
      </c>
      <c r="AJ40" s="23">
        <v>0</v>
      </c>
      <c r="AK40" s="23" t="s">
        <v>3162</v>
      </c>
      <c r="AL40" s="23" t="s">
        <v>3159</v>
      </c>
      <c r="AM40" s="23">
        <v>60.4</v>
      </c>
      <c r="AN40" s="32"/>
    </row>
    <row r="41" spans="1:40" ht="32" x14ac:dyDescent="0.2">
      <c r="A41" s="29" t="s">
        <v>368</v>
      </c>
      <c r="B41" s="12" t="s">
        <v>369</v>
      </c>
      <c r="C41" s="12" t="s">
        <v>154</v>
      </c>
      <c r="D41" s="12">
        <v>49</v>
      </c>
      <c r="E41" s="21">
        <v>28059</v>
      </c>
      <c r="F41" s="12" t="s">
        <v>370</v>
      </c>
      <c r="G41" s="12" t="s">
        <v>181</v>
      </c>
      <c r="H41" s="12" t="s">
        <v>371</v>
      </c>
      <c r="I41" s="12" t="s">
        <v>115</v>
      </c>
      <c r="J41" s="12" t="s">
        <v>372</v>
      </c>
      <c r="K41" s="12" t="s">
        <v>373</v>
      </c>
      <c r="L41" s="12" t="s">
        <v>374</v>
      </c>
      <c r="M41" s="12" t="s">
        <v>289</v>
      </c>
      <c r="N41" s="12" t="s">
        <v>375</v>
      </c>
      <c r="O41" s="21">
        <v>42927</v>
      </c>
      <c r="P41" s="21"/>
      <c r="Q41" s="12" t="s">
        <v>62</v>
      </c>
      <c r="R41" s="22">
        <v>79000</v>
      </c>
      <c r="S41" s="22">
        <v>1600</v>
      </c>
      <c r="T41" s="12">
        <v>2</v>
      </c>
      <c r="U41" s="12">
        <v>27</v>
      </c>
      <c r="V41" s="12">
        <v>13</v>
      </c>
      <c r="W41" s="12">
        <v>13</v>
      </c>
      <c r="X41" s="12">
        <v>53</v>
      </c>
      <c r="Y41" s="12" t="s">
        <v>46</v>
      </c>
      <c r="Z41" s="12" t="s">
        <v>151</v>
      </c>
      <c r="AA41" s="12" t="s">
        <v>65</v>
      </c>
      <c r="AB41" s="12" t="s">
        <v>80</v>
      </c>
      <c r="AC41" s="12" t="s">
        <v>376</v>
      </c>
      <c r="AD41" s="12" t="s">
        <v>68</v>
      </c>
      <c r="AE41" s="12">
        <v>46.8</v>
      </c>
      <c r="AF41" s="12">
        <v>8.9</v>
      </c>
      <c r="AG41" s="12" t="s">
        <v>3171</v>
      </c>
      <c r="AH41" s="12" t="s">
        <v>3168</v>
      </c>
      <c r="AI41" s="12" t="s">
        <v>3128</v>
      </c>
      <c r="AJ41" s="12">
        <v>0</v>
      </c>
      <c r="AK41" s="12" t="s">
        <v>3162</v>
      </c>
      <c r="AL41" s="12" t="s">
        <v>3159</v>
      </c>
      <c r="AM41" s="12">
        <v>46.8</v>
      </c>
      <c r="AN41" s="31"/>
    </row>
    <row r="42" spans="1:40" ht="48" x14ac:dyDescent="0.2">
      <c r="A42" s="30" t="s">
        <v>377</v>
      </c>
      <c r="B42" s="23" t="s">
        <v>378</v>
      </c>
      <c r="C42" s="23" t="s">
        <v>154</v>
      </c>
      <c r="D42" s="23">
        <v>29</v>
      </c>
      <c r="E42" s="24">
        <v>35385</v>
      </c>
      <c r="F42" s="23" t="s">
        <v>523</v>
      </c>
      <c r="G42" s="23" t="s">
        <v>100</v>
      </c>
      <c r="H42" s="23" t="s">
        <v>379</v>
      </c>
      <c r="I42" s="23" t="s">
        <v>115</v>
      </c>
      <c r="J42" s="23" t="s">
        <v>381</v>
      </c>
      <c r="K42" s="23" t="s">
        <v>382</v>
      </c>
      <c r="L42" s="23" t="s">
        <v>319</v>
      </c>
      <c r="M42" s="23" t="s">
        <v>255</v>
      </c>
      <c r="N42" s="23" t="s">
        <v>80</v>
      </c>
      <c r="O42" s="24">
        <v>45081</v>
      </c>
      <c r="P42" s="24"/>
      <c r="Q42" s="23" t="s">
        <v>62</v>
      </c>
      <c r="R42" s="25">
        <v>66000</v>
      </c>
      <c r="S42" s="25">
        <v>5900</v>
      </c>
      <c r="T42" s="23">
        <v>4</v>
      </c>
      <c r="U42" s="23">
        <v>24</v>
      </c>
      <c r="V42" s="23">
        <v>18</v>
      </c>
      <c r="W42" s="23">
        <v>16</v>
      </c>
      <c r="X42" s="23">
        <v>60</v>
      </c>
      <c r="Y42" s="23" t="s">
        <v>46</v>
      </c>
      <c r="Z42" s="23" t="s">
        <v>47</v>
      </c>
      <c r="AA42" s="23" t="s">
        <v>95</v>
      </c>
      <c r="AB42" s="23" t="s">
        <v>80</v>
      </c>
      <c r="AC42" s="23" t="s">
        <v>267</v>
      </c>
      <c r="AD42" s="23" t="s">
        <v>222</v>
      </c>
      <c r="AE42" s="23">
        <v>65</v>
      </c>
      <c r="AF42" s="23">
        <v>3</v>
      </c>
      <c r="AG42" s="23" t="s">
        <v>3160</v>
      </c>
      <c r="AH42" s="23" t="s">
        <v>3168</v>
      </c>
      <c r="AI42" s="23" t="s">
        <v>3136</v>
      </c>
      <c r="AJ42" s="23">
        <v>0</v>
      </c>
      <c r="AK42" s="23" t="s">
        <v>3162</v>
      </c>
      <c r="AL42" s="23" t="s">
        <v>3165</v>
      </c>
      <c r="AM42" s="23">
        <v>65</v>
      </c>
      <c r="AN42" s="32" t="s">
        <v>3166</v>
      </c>
    </row>
    <row r="43" spans="1:40" ht="32" x14ac:dyDescent="0.2">
      <c r="A43" s="29" t="s">
        <v>383</v>
      </c>
      <c r="B43" s="12" t="s">
        <v>3183</v>
      </c>
      <c r="C43" s="12" t="s">
        <v>154</v>
      </c>
      <c r="D43" s="12">
        <v>57</v>
      </c>
      <c r="E43" s="21">
        <v>25355</v>
      </c>
      <c r="F43" s="12" t="s">
        <v>54</v>
      </c>
      <c r="G43" s="12" t="s">
        <v>55</v>
      </c>
      <c r="H43" s="12" t="s">
        <v>385</v>
      </c>
      <c r="I43" s="12" t="s">
        <v>115</v>
      </c>
      <c r="J43" s="12" t="s">
        <v>58</v>
      </c>
      <c r="K43" s="12" t="s">
        <v>59</v>
      </c>
      <c r="L43" s="12" t="s">
        <v>242</v>
      </c>
      <c r="M43" s="12" t="s">
        <v>234</v>
      </c>
      <c r="N43" s="12" t="s">
        <v>235</v>
      </c>
      <c r="O43" s="21">
        <v>45057</v>
      </c>
      <c r="P43" s="21"/>
      <c r="Q43" s="12" t="s">
        <v>62</v>
      </c>
      <c r="R43" s="22">
        <v>74000</v>
      </c>
      <c r="S43" s="22">
        <v>1500</v>
      </c>
      <c r="T43" s="12">
        <v>2</v>
      </c>
      <c r="U43" s="12">
        <v>21</v>
      </c>
      <c r="V43" s="12">
        <v>12</v>
      </c>
      <c r="W43" s="12">
        <v>10</v>
      </c>
      <c r="X43" s="12">
        <v>26</v>
      </c>
      <c r="Y43" s="12" t="s">
        <v>46</v>
      </c>
      <c r="Z43" s="12" t="s">
        <v>151</v>
      </c>
      <c r="AA43" s="12" t="s">
        <v>48</v>
      </c>
      <c r="AB43" s="12" t="s">
        <v>66</v>
      </c>
      <c r="AC43" s="12" t="s">
        <v>67</v>
      </c>
      <c r="AD43" s="12" t="s">
        <v>68</v>
      </c>
      <c r="AE43" s="12">
        <v>37.4</v>
      </c>
      <c r="AF43" s="12">
        <v>3.1</v>
      </c>
      <c r="AG43" s="12" t="s">
        <v>3156</v>
      </c>
      <c r="AH43" s="12" t="s">
        <v>3168</v>
      </c>
      <c r="AI43" s="12" t="s">
        <v>3128</v>
      </c>
      <c r="AJ43" s="12">
        <v>0</v>
      </c>
      <c r="AK43" s="12" t="s">
        <v>3162</v>
      </c>
      <c r="AL43" s="12" t="s">
        <v>3159</v>
      </c>
      <c r="AM43" s="12">
        <v>37.4</v>
      </c>
      <c r="AN43" s="31"/>
    </row>
    <row r="44" spans="1:40" ht="32" x14ac:dyDescent="0.2">
      <c r="A44" s="30" t="s">
        <v>386</v>
      </c>
      <c r="B44" s="23" t="s">
        <v>387</v>
      </c>
      <c r="C44" s="23" t="s">
        <v>35</v>
      </c>
      <c r="D44" s="23">
        <v>42</v>
      </c>
      <c r="E44" s="24">
        <v>30557</v>
      </c>
      <c r="F44" s="23" t="s">
        <v>99</v>
      </c>
      <c r="G44" s="23" t="s">
        <v>100</v>
      </c>
      <c r="H44" s="23" t="s">
        <v>388</v>
      </c>
      <c r="I44" s="23" t="s">
        <v>89</v>
      </c>
      <c r="J44" s="23" t="s">
        <v>102</v>
      </c>
      <c r="K44" s="23" t="s">
        <v>103</v>
      </c>
      <c r="L44" s="23" t="s">
        <v>390</v>
      </c>
      <c r="M44" s="23" t="s">
        <v>265</v>
      </c>
      <c r="N44" s="23" t="s">
        <v>360</v>
      </c>
      <c r="O44" s="24">
        <v>42409</v>
      </c>
      <c r="P44" s="24"/>
      <c r="Q44" s="23" t="s">
        <v>62</v>
      </c>
      <c r="R44" s="25">
        <v>101000</v>
      </c>
      <c r="S44" s="25">
        <v>6100</v>
      </c>
      <c r="T44" s="23">
        <v>3</v>
      </c>
      <c r="U44" s="23">
        <v>16</v>
      </c>
      <c r="V44" s="23">
        <v>17</v>
      </c>
      <c r="W44" s="23">
        <v>3</v>
      </c>
      <c r="X44" s="23">
        <v>64</v>
      </c>
      <c r="Y44" s="23" t="s">
        <v>46</v>
      </c>
      <c r="Z44" s="23" t="s">
        <v>151</v>
      </c>
      <c r="AA44" s="23" t="s">
        <v>142</v>
      </c>
      <c r="AB44" s="23" t="s">
        <v>66</v>
      </c>
      <c r="AC44" s="23" t="s">
        <v>108</v>
      </c>
      <c r="AD44" s="23" t="s">
        <v>68</v>
      </c>
      <c r="AE44" s="23">
        <v>61.9</v>
      </c>
      <c r="AF44" s="23">
        <v>10.3</v>
      </c>
      <c r="AG44" s="23" t="s">
        <v>3167</v>
      </c>
      <c r="AH44" s="23" t="s">
        <v>3161</v>
      </c>
      <c r="AI44" s="23" t="s">
        <v>3133</v>
      </c>
      <c r="AJ44" s="23">
        <v>0</v>
      </c>
      <c r="AK44" s="23" t="s">
        <v>3162</v>
      </c>
      <c r="AL44" s="23" t="s">
        <v>3165</v>
      </c>
      <c r="AM44" s="23">
        <v>61.9</v>
      </c>
      <c r="AN44" s="32"/>
    </row>
    <row r="45" spans="1:40" ht="32" x14ac:dyDescent="0.2">
      <c r="A45" s="29" t="s">
        <v>392</v>
      </c>
      <c r="B45" s="12" t="s">
        <v>3184</v>
      </c>
      <c r="C45" s="12" t="s">
        <v>287</v>
      </c>
      <c r="D45" s="12">
        <v>25</v>
      </c>
      <c r="E45" s="21">
        <v>37053</v>
      </c>
      <c r="F45" s="12" t="s">
        <v>71</v>
      </c>
      <c r="G45" s="12" t="s">
        <v>72</v>
      </c>
      <c r="H45" s="12" t="s">
        <v>395</v>
      </c>
      <c r="I45" s="12" t="s">
        <v>39</v>
      </c>
      <c r="J45" s="12" t="s">
        <v>397</v>
      </c>
      <c r="K45" s="12" t="s">
        <v>398</v>
      </c>
      <c r="L45" s="12" t="s">
        <v>149</v>
      </c>
      <c r="M45" s="12" t="s">
        <v>61</v>
      </c>
      <c r="N45" s="12" t="s">
        <v>150</v>
      </c>
      <c r="O45" s="21">
        <v>42971</v>
      </c>
      <c r="P45" s="21"/>
      <c r="Q45" s="12" t="s">
        <v>62</v>
      </c>
      <c r="R45" s="22">
        <v>178000</v>
      </c>
      <c r="S45" s="22">
        <v>10700</v>
      </c>
      <c r="T45" s="12">
        <v>3</v>
      </c>
      <c r="U45" s="12">
        <v>25</v>
      </c>
      <c r="V45" s="12">
        <v>23</v>
      </c>
      <c r="W45" s="12">
        <v>7</v>
      </c>
      <c r="X45" s="12">
        <v>55</v>
      </c>
      <c r="Y45" s="12" t="s">
        <v>46</v>
      </c>
      <c r="Z45" s="12" t="s">
        <v>64</v>
      </c>
      <c r="AA45" s="12" t="s">
        <v>176</v>
      </c>
      <c r="AB45" s="12" t="s">
        <v>66</v>
      </c>
      <c r="AC45" s="12" t="s">
        <v>81</v>
      </c>
      <c r="AD45" s="12" t="s">
        <v>68</v>
      </c>
      <c r="AE45" s="12">
        <v>59</v>
      </c>
      <c r="AF45" s="12">
        <v>8.8000000000000007</v>
      </c>
      <c r="AG45" s="12" t="s">
        <v>3160</v>
      </c>
      <c r="AH45" s="12" t="s">
        <v>3177</v>
      </c>
      <c r="AI45" s="12" t="s">
        <v>3133</v>
      </c>
      <c r="AJ45" s="12">
        <v>0</v>
      </c>
      <c r="AK45" s="12" t="s">
        <v>3162</v>
      </c>
      <c r="AL45" s="12" t="s">
        <v>3159</v>
      </c>
      <c r="AM45" s="12">
        <v>59</v>
      </c>
      <c r="AN45" s="31"/>
    </row>
    <row r="46" spans="1:40" ht="32" x14ac:dyDescent="0.2">
      <c r="A46" s="30" t="s">
        <v>400</v>
      </c>
      <c r="B46" s="23" t="s">
        <v>401</v>
      </c>
      <c r="C46" s="23" t="s">
        <v>154</v>
      </c>
      <c r="D46" s="23">
        <v>58</v>
      </c>
      <c r="E46" s="24">
        <v>24796</v>
      </c>
      <c r="F46" s="23" t="s">
        <v>402</v>
      </c>
      <c r="G46" s="23" t="s">
        <v>72</v>
      </c>
      <c r="H46" s="23" t="s">
        <v>403</v>
      </c>
      <c r="I46" s="23" t="s">
        <v>115</v>
      </c>
      <c r="J46" s="23" t="s">
        <v>404</v>
      </c>
      <c r="K46" s="23" t="s">
        <v>405</v>
      </c>
      <c r="L46" s="23" t="s">
        <v>160</v>
      </c>
      <c r="M46" s="23" t="s">
        <v>161</v>
      </c>
      <c r="N46" s="23" t="s">
        <v>174</v>
      </c>
      <c r="O46" s="24">
        <v>44119</v>
      </c>
      <c r="P46" s="24"/>
      <c r="Q46" s="23" t="s">
        <v>62</v>
      </c>
      <c r="R46" s="25">
        <v>96000</v>
      </c>
      <c r="S46" s="25">
        <v>1900</v>
      </c>
      <c r="T46" s="23">
        <v>2</v>
      </c>
      <c r="U46" s="23">
        <v>29</v>
      </c>
      <c r="V46" s="23">
        <v>10</v>
      </c>
      <c r="W46" s="23">
        <v>2</v>
      </c>
      <c r="X46" s="23">
        <v>51</v>
      </c>
      <c r="Y46" s="23" t="s">
        <v>46</v>
      </c>
      <c r="Z46" s="23" t="s">
        <v>64</v>
      </c>
      <c r="AA46" s="23" t="s">
        <v>221</v>
      </c>
      <c r="AB46" s="23" t="s">
        <v>66</v>
      </c>
      <c r="AC46" s="23" t="s">
        <v>408</v>
      </c>
      <c r="AD46" s="23" t="s">
        <v>68</v>
      </c>
      <c r="AE46" s="23">
        <v>52.1</v>
      </c>
      <c r="AF46" s="23">
        <v>5.7</v>
      </c>
      <c r="AG46" s="23" t="s">
        <v>3156</v>
      </c>
      <c r="AH46" s="23" t="s">
        <v>3161</v>
      </c>
      <c r="AI46" s="23" t="s">
        <v>3128</v>
      </c>
      <c r="AJ46" s="23">
        <v>0</v>
      </c>
      <c r="AK46" s="23" t="s">
        <v>3162</v>
      </c>
      <c r="AL46" s="23" t="s">
        <v>3159</v>
      </c>
      <c r="AM46" s="23">
        <v>52.1</v>
      </c>
      <c r="AN46" s="32"/>
    </row>
    <row r="47" spans="1:40" ht="32" x14ac:dyDescent="0.2">
      <c r="A47" s="29" t="s">
        <v>409</v>
      </c>
      <c r="B47" s="12" t="s">
        <v>410</v>
      </c>
      <c r="C47" s="12" t="s">
        <v>154</v>
      </c>
      <c r="D47" s="12">
        <v>29</v>
      </c>
      <c r="E47" s="21">
        <v>35324</v>
      </c>
      <c r="F47" s="12" t="s">
        <v>210</v>
      </c>
      <c r="G47" s="12" t="s">
        <v>100</v>
      </c>
      <c r="H47" s="12" t="s">
        <v>114</v>
      </c>
      <c r="I47" s="12" t="s">
        <v>89</v>
      </c>
      <c r="J47" s="12" t="s">
        <v>211</v>
      </c>
      <c r="K47" s="12" t="s">
        <v>212</v>
      </c>
      <c r="L47" s="12" t="s">
        <v>411</v>
      </c>
      <c r="M47" s="12" t="s">
        <v>119</v>
      </c>
      <c r="N47" s="12" t="s">
        <v>412</v>
      </c>
      <c r="O47" s="21">
        <v>45359</v>
      </c>
      <c r="P47" s="21">
        <v>45711</v>
      </c>
      <c r="Q47" s="12" t="s">
        <v>141</v>
      </c>
      <c r="R47" s="22">
        <v>122000</v>
      </c>
      <c r="S47" s="22">
        <v>7300</v>
      </c>
      <c r="T47" s="12">
        <v>3</v>
      </c>
      <c r="U47" s="12">
        <v>19</v>
      </c>
      <c r="V47" s="12">
        <v>11</v>
      </c>
      <c r="W47" s="12">
        <v>13</v>
      </c>
      <c r="X47" s="12">
        <v>42</v>
      </c>
      <c r="Y47" s="12" t="s">
        <v>46</v>
      </c>
      <c r="Z47" s="12" t="s">
        <v>47</v>
      </c>
      <c r="AA47" s="12" t="s">
        <v>142</v>
      </c>
      <c r="AB47" s="12" t="s">
        <v>66</v>
      </c>
      <c r="AC47" s="12" t="s">
        <v>121</v>
      </c>
      <c r="AD47" s="12" t="s">
        <v>51</v>
      </c>
      <c r="AE47" s="12">
        <v>50</v>
      </c>
      <c r="AF47" s="12">
        <v>1</v>
      </c>
      <c r="AG47" s="12" t="s">
        <v>3160</v>
      </c>
      <c r="AH47" s="12" t="s">
        <v>3157</v>
      </c>
      <c r="AI47" s="12" t="s">
        <v>3133</v>
      </c>
      <c r="AJ47" s="12">
        <v>1</v>
      </c>
      <c r="AK47" s="12" t="s">
        <v>3162</v>
      </c>
      <c r="AL47" s="12" t="s">
        <v>3159</v>
      </c>
      <c r="AM47" s="12">
        <v>50</v>
      </c>
      <c r="AN47" s="31"/>
    </row>
    <row r="48" spans="1:40" ht="32" x14ac:dyDescent="0.2">
      <c r="A48" s="30" t="s">
        <v>414</v>
      </c>
      <c r="B48" s="23" t="s">
        <v>415</v>
      </c>
      <c r="C48" s="23" t="s">
        <v>154</v>
      </c>
      <c r="D48" s="23">
        <v>42</v>
      </c>
      <c r="E48" s="24">
        <v>30770</v>
      </c>
      <c r="F48" s="23" t="s">
        <v>210</v>
      </c>
      <c r="G48" s="23" t="s">
        <v>100</v>
      </c>
      <c r="H48" s="23" t="s">
        <v>114</v>
      </c>
      <c r="I48" s="23" t="s">
        <v>115</v>
      </c>
      <c r="J48" s="23" t="s">
        <v>418</v>
      </c>
      <c r="K48" s="23" t="s">
        <v>419</v>
      </c>
      <c r="L48" s="23" t="s">
        <v>472</v>
      </c>
      <c r="M48" s="23" t="s">
        <v>43</v>
      </c>
      <c r="N48" s="23" t="s">
        <v>421</v>
      </c>
      <c r="O48" s="24">
        <v>43871</v>
      </c>
      <c r="P48" s="24"/>
      <c r="Q48" s="23" t="s">
        <v>62</v>
      </c>
      <c r="R48" s="25">
        <v>58000</v>
      </c>
      <c r="S48" s="25">
        <v>2900</v>
      </c>
      <c r="T48" s="23">
        <v>3</v>
      </c>
      <c r="U48" s="23">
        <v>20</v>
      </c>
      <c r="V48" s="23">
        <v>24</v>
      </c>
      <c r="W48" s="23">
        <v>15</v>
      </c>
      <c r="X48" s="23">
        <v>63</v>
      </c>
      <c r="Y48" s="23" t="s">
        <v>46</v>
      </c>
      <c r="Z48" s="23" t="s">
        <v>47</v>
      </c>
      <c r="AA48" s="23" t="s">
        <v>95</v>
      </c>
      <c r="AB48" s="23" t="s">
        <v>66</v>
      </c>
      <c r="AC48" s="23" t="s">
        <v>121</v>
      </c>
      <c r="AD48" s="23" t="s">
        <v>68</v>
      </c>
      <c r="AE48" s="23">
        <v>56.5</v>
      </c>
      <c r="AF48" s="23">
        <v>6.3</v>
      </c>
      <c r="AG48" s="23" t="s">
        <v>3167</v>
      </c>
      <c r="AH48" s="23" t="s">
        <v>3164</v>
      </c>
      <c r="AI48" s="23" t="s">
        <v>3133</v>
      </c>
      <c r="AJ48" s="23">
        <v>0</v>
      </c>
      <c r="AK48" s="23" t="s">
        <v>3162</v>
      </c>
      <c r="AL48" s="23" t="s">
        <v>3165</v>
      </c>
      <c r="AM48" s="23">
        <v>56.5</v>
      </c>
      <c r="AN48" s="32" t="s">
        <v>3166</v>
      </c>
    </row>
    <row r="49" spans="1:40" ht="32" x14ac:dyDescent="0.2">
      <c r="A49" s="29" t="s">
        <v>422</v>
      </c>
      <c r="B49" s="12" t="s">
        <v>423</v>
      </c>
      <c r="C49" s="12" t="s">
        <v>154</v>
      </c>
      <c r="D49" s="12">
        <v>58</v>
      </c>
      <c r="E49" s="21">
        <v>24670</v>
      </c>
      <c r="F49" s="12" t="s">
        <v>71</v>
      </c>
      <c r="G49" s="12" t="s">
        <v>72</v>
      </c>
      <c r="H49" s="12" t="s">
        <v>424</v>
      </c>
      <c r="I49" s="12" t="s">
        <v>115</v>
      </c>
      <c r="J49" s="12" t="s">
        <v>425</v>
      </c>
      <c r="K49" s="12" t="s">
        <v>426</v>
      </c>
      <c r="L49" s="12" t="s">
        <v>319</v>
      </c>
      <c r="M49" s="12" t="s">
        <v>255</v>
      </c>
      <c r="N49" s="12" t="s">
        <v>80</v>
      </c>
      <c r="O49" s="21">
        <v>44370</v>
      </c>
      <c r="P49" s="21">
        <v>45783</v>
      </c>
      <c r="Q49" s="12" t="s">
        <v>141</v>
      </c>
      <c r="R49" s="22">
        <v>65000</v>
      </c>
      <c r="S49" s="22">
        <v>3200</v>
      </c>
      <c r="T49" s="12">
        <v>3</v>
      </c>
      <c r="U49" s="12">
        <v>10</v>
      </c>
      <c r="V49" s="12">
        <v>18</v>
      </c>
      <c r="W49" s="12">
        <v>16</v>
      </c>
      <c r="X49" s="12">
        <v>65</v>
      </c>
      <c r="Y49" s="12" t="s">
        <v>46</v>
      </c>
      <c r="Z49" s="12" t="s">
        <v>64</v>
      </c>
      <c r="AA49" s="12" t="s">
        <v>95</v>
      </c>
      <c r="AB49" s="12" t="s">
        <v>80</v>
      </c>
      <c r="AC49" s="12" t="s">
        <v>81</v>
      </c>
      <c r="AD49" s="12" t="s">
        <v>68</v>
      </c>
      <c r="AE49" s="12">
        <v>54.2</v>
      </c>
      <c r="AF49" s="12">
        <v>3.9</v>
      </c>
      <c r="AG49" s="12" t="s">
        <v>3156</v>
      </c>
      <c r="AH49" s="12" t="s">
        <v>3168</v>
      </c>
      <c r="AI49" s="12" t="s">
        <v>3133</v>
      </c>
      <c r="AJ49" s="12">
        <v>1</v>
      </c>
      <c r="AK49" s="12" t="s">
        <v>3162</v>
      </c>
      <c r="AL49" s="12" t="s">
        <v>3159</v>
      </c>
      <c r="AM49" s="12">
        <v>54.2</v>
      </c>
      <c r="AN49" s="31" t="s">
        <v>3166</v>
      </c>
    </row>
    <row r="50" spans="1:40" ht="32" x14ac:dyDescent="0.2">
      <c r="A50" s="30" t="s">
        <v>427</v>
      </c>
      <c r="B50" s="23" t="s">
        <v>428</v>
      </c>
      <c r="C50" s="23" t="s">
        <v>154</v>
      </c>
      <c r="D50" s="23">
        <v>26</v>
      </c>
      <c r="E50" s="24">
        <v>36523</v>
      </c>
      <c r="F50" s="23" t="s">
        <v>429</v>
      </c>
      <c r="G50" s="23" t="s">
        <v>72</v>
      </c>
      <c r="H50" s="23" t="s">
        <v>430</v>
      </c>
      <c r="I50" s="23" t="s">
        <v>57</v>
      </c>
      <c r="J50" s="23" t="s">
        <v>324</v>
      </c>
      <c r="K50" s="23" t="s">
        <v>325</v>
      </c>
      <c r="L50" s="23" t="s">
        <v>411</v>
      </c>
      <c r="M50" s="23" t="s">
        <v>119</v>
      </c>
      <c r="N50" s="23" t="s">
        <v>412</v>
      </c>
      <c r="O50" s="24">
        <v>45227</v>
      </c>
      <c r="P50" s="24"/>
      <c r="Q50" s="23" t="s">
        <v>62</v>
      </c>
      <c r="R50" s="25">
        <v>87000</v>
      </c>
      <c r="S50" s="25">
        <v>7800</v>
      </c>
      <c r="T50" s="23">
        <v>4</v>
      </c>
      <c r="U50" s="23">
        <v>32</v>
      </c>
      <c r="V50" s="23">
        <v>11</v>
      </c>
      <c r="W50" s="23">
        <v>4</v>
      </c>
      <c r="X50" s="23">
        <v>56</v>
      </c>
      <c r="Y50" s="23" t="s">
        <v>339</v>
      </c>
      <c r="Z50" s="23" t="s">
        <v>47</v>
      </c>
      <c r="AA50" s="23" t="s">
        <v>215</v>
      </c>
      <c r="AB50" s="23" t="s">
        <v>66</v>
      </c>
      <c r="AC50" s="23" t="s">
        <v>130</v>
      </c>
      <c r="AD50" s="23" t="s">
        <v>68</v>
      </c>
      <c r="AE50" s="23">
        <v>71.599999999999994</v>
      </c>
      <c r="AF50" s="23">
        <v>2.6</v>
      </c>
      <c r="AG50" s="23" t="s">
        <v>3160</v>
      </c>
      <c r="AH50" s="23" t="s">
        <v>3161</v>
      </c>
      <c r="AI50" s="23" t="s">
        <v>3136</v>
      </c>
      <c r="AJ50" s="23">
        <v>0</v>
      </c>
      <c r="AK50" s="23" t="s">
        <v>3158</v>
      </c>
      <c r="AL50" s="23" t="s">
        <v>3159</v>
      </c>
      <c r="AM50" s="23">
        <v>71.599999999999994</v>
      </c>
      <c r="AN50" s="32"/>
    </row>
    <row r="51" spans="1:40" ht="32" x14ac:dyDescent="0.2">
      <c r="A51" s="29" t="s">
        <v>432</v>
      </c>
      <c r="B51" s="12" t="s">
        <v>433</v>
      </c>
      <c r="C51" s="12" t="s">
        <v>154</v>
      </c>
      <c r="D51" s="12">
        <v>55</v>
      </c>
      <c r="E51" s="21">
        <v>26051</v>
      </c>
      <c r="F51" s="12" t="s">
        <v>54</v>
      </c>
      <c r="G51" s="12" t="s">
        <v>55</v>
      </c>
      <c r="H51" s="12" t="s">
        <v>385</v>
      </c>
      <c r="I51" s="12" t="s">
        <v>115</v>
      </c>
      <c r="J51" s="12" t="s">
        <v>58</v>
      </c>
      <c r="K51" s="12" t="s">
        <v>59</v>
      </c>
      <c r="L51" s="12" t="s">
        <v>434</v>
      </c>
      <c r="M51" s="12" t="s">
        <v>61</v>
      </c>
      <c r="N51" s="12" t="s">
        <v>220</v>
      </c>
      <c r="O51" s="21">
        <v>43201</v>
      </c>
      <c r="P51" s="21"/>
      <c r="Q51" s="12" t="s">
        <v>62</v>
      </c>
      <c r="R51" s="22">
        <v>81000</v>
      </c>
      <c r="S51" s="22">
        <v>4000</v>
      </c>
      <c r="T51" s="12">
        <v>3</v>
      </c>
      <c r="U51" s="12">
        <v>27</v>
      </c>
      <c r="V51" s="12">
        <v>17</v>
      </c>
      <c r="W51" s="12">
        <v>14</v>
      </c>
      <c r="X51" s="12">
        <v>59</v>
      </c>
      <c r="Y51" s="12" t="s">
        <v>46</v>
      </c>
      <c r="Z51" s="12" t="s">
        <v>47</v>
      </c>
      <c r="AA51" s="12" t="s">
        <v>176</v>
      </c>
      <c r="AB51" s="12" t="s">
        <v>66</v>
      </c>
      <c r="AC51" s="12" t="s">
        <v>67</v>
      </c>
      <c r="AD51" s="12" t="s">
        <v>51</v>
      </c>
      <c r="AE51" s="12">
        <v>57.4</v>
      </c>
      <c r="AF51" s="12">
        <v>8.1999999999999993</v>
      </c>
      <c r="AG51" s="12" t="s">
        <v>3156</v>
      </c>
      <c r="AH51" s="12" t="s">
        <v>3168</v>
      </c>
      <c r="AI51" s="12" t="s">
        <v>3133</v>
      </c>
      <c r="AJ51" s="12">
        <v>0</v>
      </c>
      <c r="AK51" s="12" t="s">
        <v>3162</v>
      </c>
      <c r="AL51" s="12" t="s">
        <v>3159</v>
      </c>
      <c r="AM51" s="12">
        <v>57.4</v>
      </c>
      <c r="AN51" s="31"/>
    </row>
    <row r="52" spans="1:40" ht="32" x14ac:dyDescent="0.2">
      <c r="A52" s="30" t="s">
        <v>435</v>
      </c>
      <c r="B52" s="23" t="s">
        <v>436</v>
      </c>
      <c r="C52" s="23" t="s">
        <v>154</v>
      </c>
      <c r="D52" s="23">
        <v>31</v>
      </c>
      <c r="E52" s="24">
        <v>34781</v>
      </c>
      <c r="F52" s="23" t="s">
        <v>71</v>
      </c>
      <c r="G52" s="23" t="s">
        <v>72</v>
      </c>
      <c r="H52" s="23" t="s">
        <v>424</v>
      </c>
      <c r="I52" s="23" t="s">
        <v>57</v>
      </c>
      <c r="J52" s="23" t="s">
        <v>425</v>
      </c>
      <c r="K52" s="23" t="s">
        <v>426</v>
      </c>
      <c r="L52" s="23" t="s">
        <v>411</v>
      </c>
      <c r="M52" s="23" t="s">
        <v>119</v>
      </c>
      <c r="N52" s="23" t="s">
        <v>412</v>
      </c>
      <c r="O52" s="24">
        <v>42543</v>
      </c>
      <c r="P52" s="24"/>
      <c r="Q52" s="23" t="s">
        <v>62</v>
      </c>
      <c r="R52" s="25">
        <v>114000</v>
      </c>
      <c r="S52" s="25">
        <v>5700</v>
      </c>
      <c r="T52" s="23">
        <v>3</v>
      </c>
      <c r="U52" s="23">
        <v>24</v>
      </c>
      <c r="V52" s="23">
        <v>2</v>
      </c>
      <c r="W52" s="23">
        <v>12</v>
      </c>
      <c r="X52" s="23">
        <v>73</v>
      </c>
      <c r="Y52" s="23" t="s">
        <v>46</v>
      </c>
      <c r="Z52" s="23" t="s">
        <v>107</v>
      </c>
      <c r="AA52" s="23" t="s">
        <v>142</v>
      </c>
      <c r="AB52" s="23" t="s">
        <v>80</v>
      </c>
      <c r="AC52" s="23" t="s">
        <v>81</v>
      </c>
      <c r="AD52" s="23" t="s">
        <v>68</v>
      </c>
      <c r="AE52" s="23">
        <v>62.5</v>
      </c>
      <c r="AF52" s="23">
        <v>10</v>
      </c>
      <c r="AG52" s="23" t="s">
        <v>3160</v>
      </c>
      <c r="AH52" s="23" t="s">
        <v>3161</v>
      </c>
      <c r="AI52" s="23" t="s">
        <v>3133</v>
      </c>
      <c r="AJ52" s="23">
        <v>0</v>
      </c>
      <c r="AK52" s="23" t="s">
        <v>3162</v>
      </c>
      <c r="AL52" s="23" t="s">
        <v>3165</v>
      </c>
      <c r="AM52" s="23">
        <v>62.5</v>
      </c>
      <c r="AN52" s="32" t="s">
        <v>3166</v>
      </c>
    </row>
    <row r="53" spans="1:40" ht="32" x14ac:dyDescent="0.2">
      <c r="A53" s="29" t="s">
        <v>438</v>
      </c>
      <c r="B53" s="12" t="s">
        <v>439</v>
      </c>
      <c r="C53" s="12" t="s">
        <v>35</v>
      </c>
      <c r="D53" s="12">
        <v>40</v>
      </c>
      <c r="E53" s="21">
        <v>31382</v>
      </c>
      <c r="F53" s="12" t="s">
        <v>210</v>
      </c>
      <c r="G53" s="12" t="s">
        <v>100</v>
      </c>
      <c r="H53" s="12" t="s">
        <v>329</v>
      </c>
      <c r="I53" s="12" t="s">
        <v>115</v>
      </c>
      <c r="J53" s="12" t="s">
        <v>440</v>
      </c>
      <c r="K53" s="12" t="s">
        <v>441</v>
      </c>
      <c r="L53" s="12" t="s">
        <v>442</v>
      </c>
      <c r="M53" s="12" t="s">
        <v>265</v>
      </c>
      <c r="N53" s="12" t="s">
        <v>266</v>
      </c>
      <c r="O53" s="21">
        <v>43222</v>
      </c>
      <c r="P53" s="21"/>
      <c r="Q53" s="12" t="s">
        <v>62</v>
      </c>
      <c r="R53" s="22">
        <v>59000</v>
      </c>
      <c r="S53" s="22">
        <v>3000</v>
      </c>
      <c r="T53" s="12">
        <v>3</v>
      </c>
      <c r="U53" s="12">
        <v>42</v>
      </c>
      <c r="V53" s="12">
        <v>23</v>
      </c>
      <c r="W53" s="12">
        <v>16</v>
      </c>
      <c r="X53" s="12">
        <v>55</v>
      </c>
      <c r="Y53" s="12" t="s">
        <v>46</v>
      </c>
      <c r="Z53" s="12" t="s">
        <v>47</v>
      </c>
      <c r="AA53" s="12" t="s">
        <v>221</v>
      </c>
      <c r="AB53" s="12" t="s">
        <v>66</v>
      </c>
      <c r="AC53" s="12" t="s">
        <v>121</v>
      </c>
      <c r="AD53" s="12" t="s">
        <v>68</v>
      </c>
      <c r="AE53" s="12">
        <v>58.2</v>
      </c>
      <c r="AF53" s="12">
        <v>8.1</v>
      </c>
      <c r="AG53" s="12" t="s">
        <v>3167</v>
      </c>
      <c r="AH53" s="12" t="s">
        <v>3164</v>
      </c>
      <c r="AI53" s="12" t="s">
        <v>3133</v>
      </c>
      <c r="AJ53" s="12">
        <v>0</v>
      </c>
      <c r="AK53" s="12" t="s">
        <v>3158</v>
      </c>
      <c r="AL53" s="12" t="s">
        <v>3159</v>
      </c>
      <c r="AM53" s="12">
        <v>58.2</v>
      </c>
      <c r="AN53" s="31"/>
    </row>
    <row r="54" spans="1:40" ht="32" x14ac:dyDescent="0.2">
      <c r="A54" s="30" t="s">
        <v>443</v>
      </c>
      <c r="B54" s="23" t="s">
        <v>444</v>
      </c>
      <c r="C54" s="23" t="s">
        <v>154</v>
      </c>
      <c r="D54" s="23">
        <v>36</v>
      </c>
      <c r="E54" s="24">
        <v>32808</v>
      </c>
      <c r="F54" s="23" t="s">
        <v>370</v>
      </c>
      <c r="G54" s="23" t="s">
        <v>181</v>
      </c>
      <c r="H54" s="23" t="s">
        <v>371</v>
      </c>
      <c r="I54" s="23" t="s">
        <v>89</v>
      </c>
      <c r="J54" s="23" t="s">
        <v>446</v>
      </c>
      <c r="K54" s="23" t="s">
        <v>447</v>
      </c>
      <c r="L54" s="23" t="s">
        <v>374</v>
      </c>
      <c r="M54" s="23" t="s">
        <v>289</v>
      </c>
      <c r="N54" s="23" t="s">
        <v>375</v>
      </c>
      <c r="O54" s="24">
        <v>44015</v>
      </c>
      <c r="P54" s="24"/>
      <c r="Q54" s="23" t="s">
        <v>62</v>
      </c>
      <c r="R54" s="25">
        <v>130000</v>
      </c>
      <c r="S54" s="25">
        <v>19500</v>
      </c>
      <c r="T54" s="23">
        <v>5</v>
      </c>
      <c r="U54" s="23">
        <v>33</v>
      </c>
      <c r="V54" s="23">
        <v>6</v>
      </c>
      <c r="W54" s="23">
        <v>13</v>
      </c>
      <c r="X54" s="23">
        <v>69</v>
      </c>
      <c r="Y54" s="23" t="s">
        <v>46</v>
      </c>
      <c r="Z54" s="23" t="s">
        <v>47</v>
      </c>
      <c r="AA54" s="23" t="s">
        <v>188</v>
      </c>
      <c r="AB54" s="23" t="s">
        <v>66</v>
      </c>
      <c r="AC54" s="23" t="s">
        <v>376</v>
      </c>
      <c r="AD54" s="23" t="s">
        <v>68</v>
      </c>
      <c r="AE54" s="23">
        <v>80.900000000000006</v>
      </c>
      <c r="AF54" s="23">
        <v>5.9</v>
      </c>
      <c r="AG54" s="23" t="s">
        <v>3167</v>
      </c>
      <c r="AH54" s="23" t="s">
        <v>3157</v>
      </c>
      <c r="AI54" s="23" t="s">
        <v>3136</v>
      </c>
      <c r="AJ54" s="23">
        <v>0</v>
      </c>
      <c r="AK54" s="23" t="s">
        <v>3158</v>
      </c>
      <c r="AL54" s="23" t="s">
        <v>3165</v>
      </c>
      <c r="AM54" s="23">
        <v>80.900000000000006</v>
      </c>
      <c r="AN54" s="32"/>
    </row>
    <row r="55" spans="1:40" ht="32" x14ac:dyDescent="0.2">
      <c r="A55" s="29" t="s">
        <v>448</v>
      </c>
      <c r="B55" s="12" t="s">
        <v>3185</v>
      </c>
      <c r="C55" s="12" t="s">
        <v>154</v>
      </c>
      <c r="D55" s="12">
        <v>23</v>
      </c>
      <c r="E55" s="21">
        <v>37655</v>
      </c>
      <c r="F55" s="12" t="s">
        <v>71</v>
      </c>
      <c r="G55" s="12" t="s">
        <v>72</v>
      </c>
      <c r="H55" s="12" t="s">
        <v>424</v>
      </c>
      <c r="I55" s="12" t="s">
        <v>74</v>
      </c>
      <c r="J55" s="12" t="s">
        <v>450</v>
      </c>
      <c r="K55" s="12" t="s">
        <v>451</v>
      </c>
      <c r="L55" s="12" t="s">
        <v>374</v>
      </c>
      <c r="M55" s="12" t="s">
        <v>289</v>
      </c>
      <c r="N55" s="12" t="s">
        <v>375</v>
      </c>
      <c r="O55" s="21">
        <v>45392</v>
      </c>
      <c r="P55" s="21">
        <v>45726</v>
      </c>
      <c r="Q55" s="12" t="s">
        <v>141</v>
      </c>
      <c r="R55" s="22">
        <v>58000</v>
      </c>
      <c r="S55" s="22">
        <v>5200</v>
      </c>
      <c r="T55" s="12">
        <v>4</v>
      </c>
      <c r="U55" s="12">
        <v>43</v>
      </c>
      <c r="V55" s="12">
        <v>24</v>
      </c>
      <c r="W55" s="12">
        <v>10</v>
      </c>
      <c r="X55" s="12">
        <v>61</v>
      </c>
      <c r="Y55" s="12" t="s">
        <v>46</v>
      </c>
      <c r="Z55" s="12" t="s">
        <v>64</v>
      </c>
      <c r="AA55" s="12" t="s">
        <v>48</v>
      </c>
      <c r="AB55" s="12" t="s">
        <v>66</v>
      </c>
      <c r="AC55" s="12" t="s">
        <v>81</v>
      </c>
      <c r="AD55" s="12" t="s">
        <v>68</v>
      </c>
      <c r="AE55" s="12">
        <v>72.3</v>
      </c>
      <c r="AF55" s="12">
        <v>0.9</v>
      </c>
      <c r="AG55" s="12" t="s">
        <v>3163</v>
      </c>
      <c r="AH55" s="12" t="s">
        <v>3164</v>
      </c>
      <c r="AI55" s="12" t="s">
        <v>3136</v>
      </c>
      <c r="AJ55" s="12">
        <v>1</v>
      </c>
      <c r="AK55" s="12" t="s">
        <v>3158</v>
      </c>
      <c r="AL55" s="12" t="s">
        <v>3159</v>
      </c>
      <c r="AM55" s="12">
        <v>72.3</v>
      </c>
      <c r="AN55" s="31" t="s">
        <v>3166</v>
      </c>
    </row>
    <row r="56" spans="1:40" ht="32" x14ac:dyDescent="0.2">
      <c r="A56" s="30" t="s">
        <v>453</v>
      </c>
      <c r="B56" s="23" t="s">
        <v>454</v>
      </c>
      <c r="C56" s="23" t="s">
        <v>35</v>
      </c>
      <c r="D56" s="23">
        <v>58</v>
      </c>
      <c r="E56" s="24">
        <v>24790</v>
      </c>
      <c r="F56" s="23" t="s">
        <v>71</v>
      </c>
      <c r="G56" s="23" t="s">
        <v>72</v>
      </c>
      <c r="H56" s="23" t="s">
        <v>424</v>
      </c>
      <c r="I56" s="23" t="s">
        <v>115</v>
      </c>
      <c r="J56" s="23" t="s">
        <v>456</v>
      </c>
      <c r="K56" s="23" t="s">
        <v>75</v>
      </c>
      <c r="L56" s="23" t="s">
        <v>160</v>
      </c>
      <c r="M56" s="23" t="s">
        <v>161</v>
      </c>
      <c r="N56" s="23" t="s">
        <v>174</v>
      </c>
      <c r="O56" s="24">
        <v>44830</v>
      </c>
      <c r="P56" s="24"/>
      <c r="Q56" s="23" t="s">
        <v>62</v>
      </c>
      <c r="R56" s="25">
        <v>86000</v>
      </c>
      <c r="S56" s="25">
        <v>4300</v>
      </c>
      <c r="T56" s="23">
        <v>3</v>
      </c>
      <c r="U56" s="23">
        <v>7</v>
      </c>
      <c r="V56" s="23">
        <v>16</v>
      </c>
      <c r="W56" s="23">
        <v>18</v>
      </c>
      <c r="X56" s="23">
        <v>62</v>
      </c>
      <c r="Y56" s="23" t="s">
        <v>46</v>
      </c>
      <c r="Z56" s="23" t="s">
        <v>844</v>
      </c>
      <c r="AA56" s="23" t="s">
        <v>215</v>
      </c>
      <c r="AB56" s="23" t="s">
        <v>66</v>
      </c>
      <c r="AC56" s="23" t="s">
        <v>81</v>
      </c>
      <c r="AD56" s="23" t="s">
        <v>68</v>
      </c>
      <c r="AE56" s="23">
        <v>51.5</v>
      </c>
      <c r="AF56" s="23">
        <v>3.7</v>
      </c>
      <c r="AG56" s="23" t="s">
        <v>3156</v>
      </c>
      <c r="AH56" s="23" t="s">
        <v>3161</v>
      </c>
      <c r="AI56" s="23" t="s">
        <v>3133</v>
      </c>
      <c r="AJ56" s="23">
        <v>0</v>
      </c>
      <c r="AK56" s="23" t="s">
        <v>3175</v>
      </c>
      <c r="AL56" s="23" t="s">
        <v>3165</v>
      </c>
      <c r="AM56" s="23">
        <v>51.5</v>
      </c>
      <c r="AN56" s="32"/>
    </row>
    <row r="57" spans="1:40" ht="32" x14ac:dyDescent="0.2">
      <c r="A57" s="29" t="s">
        <v>459</v>
      </c>
      <c r="B57" s="12" t="s">
        <v>460</v>
      </c>
      <c r="C57" s="12" t="s">
        <v>154</v>
      </c>
      <c r="D57" s="12">
        <v>43</v>
      </c>
      <c r="E57" s="21">
        <v>30413</v>
      </c>
      <c r="F57" s="12" t="s">
        <v>429</v>
      </c>
      <c r="G57" s="12" t="s">
        <v>72</v>
      </c>
      <c r="H57" s="12" t="s">
        <v>125</v>
      </c>
      <c r="I57" s="12" t="s">
        <v>115</v>
      </c>
      <c r="J57" s="12" t="s">
        <v>461</v>
      </c>
      <c r="K57" s="12" t="s">
        <v>462</v>
      </c>
      <c r="L57" s="12" t="s">
        <v>92</v>
      </c>
      <c r="M57" s="12" t="s">
        <v>337</v>
      </c>
      <c r="N57" s="12" t="s">
        <v>94</v>
      </c>
      <c r="O57" s="21">
        <v>45276</v>
      </c>
      <c r="P57" s="21"/>
      <c r="Q57" s="12" t="s">
        <v>62</v>
      </c>
      <c r="R57" s="22">
        <v>77000</v>
      </c>
      <c r="S57" s="22">
        <v>1500</v>
      </c>
      <c r="T57" s="12">
        <v>2</v>
      </c>
      <c r="U57" s="12">
        <v>26</v>
      </c>
      <c r="V57" s="12">
        <v>7</v>
      </c>
      <c r="W57" s="12">
        <v>11</v>
      </c>
      <c r="X57" s="12">
        <v>61</v>
      </c>
      <c r="Y57" s="12" t="s">
        <v>46</v>
      </c>
      <c r="Z57" s="12" t="s">
        <v>64</v>
      </c>
      <c r="AA57" s="12" t="s">
        <v>176</v>
      </c>
      <c r="AB57" s="12" t="s">
        <v>66</v>
      </c>
      <c r="AC57" s="12" t="s">
        <v>130</v>
      </c>
      <c r="AD57" s="12" t="s">
        <v>68</v>
      </c>
      <c r="AE57" s="12">
        <v>50.3</v>
      </c>
      <c r="AF57" s="12">
        <v>2.5</v>
      </c>
      <c r="AG57" s="12" t="s">
        <v>3167</v>
      </c>
      <c r="AH57" s="12" t="s">
        <v>3168</v>
      </c>
      <c r="AI57" s="12" t="s">
        <v>3128</v>
      </c>
      <c r="AJ57" s="12">
        <v>0</v>
      </c>
      <c r="AK57" s="12" t="s">
        <v>3162</v>
      </c>
      <c r="AL57" s="12" t="s">
        <v>3159</v>
      </c>
      <c r="AM57" s="12">
        <v>50.3</v>
      </c>
      <c r="AN57" s="31" t="s">
        <v>3166</v>
      </c>
    </row>
    <row r="58" spans="1:40" ht="32" x14ac:dyDescent="0.2">
      <c r="A58" s="30" t="s">
        <v>465</v>
      </c>
      <c r="B58" s="23" t="s">
        <v>3186</v>
      </c>
      <c r="C58" s="23" t="s">
        <v>35</v>
      </c>
      <c r="D58" s="23">
        <v>24</v>
      </c>
      <c r="E58" s="24">
        <v>37090</v>
      </c>
      <c r="F58" s="23" t="s">
        <v>71</v>
      </c>
      <c r="G58" s="23" t="s">
        <v>72</v>
      </c>
      <c r="H58" s="23" t="s">
        <v>73</v>
      </c>
      <c r="I58" s="23" t="s">
        <v>74</v>
      </c>
      <c r="J58" s="23" t="s">
        <v>456</v>
      </c>
      <c r="K58" s="23" t="s">
        <v>75</v>
      </c>
      <c r="L58" s="23" t="s">
        <v>149</v>
      </c>
      <c r="M58" s="23" t="s">
        <v>61</v>
      </c>
      <c r="N58" s="23" t="s">
        <v>150</v>
      </c>
      <c r="O58" s="24">
        <v>45486</v>
      </c>
      <c r="P58" s="24"/>
      <c r="Q58" s="23" t="s">
        <v>62</v>
      </c>
      <c r="R58" s="25">
        <v>69000</v>
      </c>
      <c r="S58" s="25">
        <v>3400</v>
      </c>
      <c r="T58" s="23">
        <v>3</v>
      </c>
      <c r="U58" s="23">
        <v>37</v>
      </c>
      <c r="V58" s="23">
        <v>13</v>
      </c>
      <c r="W58" s="23">
        <v>0</v>
      </c>
      <c r="X58" s="23">
        <v>66</v>
      </c>
      <c r="Y58" s="23" t="s">
        <v>46</v>
      </c>
      <c r="Z58" s="23" t="s">
        <v>64</v>
      </c>
      <c r="AA58" s="23" t="s">
        <v>215</v>
      </c>
      <c r="AB58" s="23" t="s">
        <v>66</v>
      </c>
      <c r="AC58" s="23" t="s">
        <v>81</v>
      </c>
      <c r="AD58" s="23" t="s">
        <v>68</v>
      </c>
      <c r="AE58" s="23">
        <v>69.3</v>
      </c>
      <c r="AF58" s="23">
        <v>1.9</v>
      </c>
      <c r="AG58" s="23" t="s">
        <v>3163</v>
      </c>
      <c r="AH58" s="23" t="s">
        <v>3168</v>
      </c>
      <c r="AI58" s="23" t="s">
        <v>3133</v>
      </c>
      <c r="AJ58" s="23">
        <v>0</v>
      </c>
      <c r="AK58" s="23" t="s">
        <v>3158</v>
      </c>
      <c r="AL58" s="23" t="s">
        <v>3165</v>
      </c>
      <c r="AM58" s="23">
        <v>69.3</v>
      </c>
      <c r="AN58" s="32"/>
    </row>
    <row r="59" spans="1:40" ht="32" x14ac:dyDescent="0.2">
      <c r="A59" s="29" t="s">
        <v>467</v>
      </c>
      <c r="B59" s="12" t="s">
        <v>3187</v>
      </c>
      <c r="C59" s="12" t="s">
        <v>154</v>
      </c>
      <c r="D59" s="12">
        <v>42</v>
      </c>
      <c r="E59" s="21">
        <v>30795</v>
      </c>
      <c r="F59" s="12" t="s">
        <v>429</v>
      </c>
      <c r="G59" s="12" t="s">
        <v>72</v>
      </c>
      <c r="H59" s="12" t="s">
        <v>430</v>
      </c>
      <c r="I59" s="12" t="s">
        <v>115</v>
      </c>
      <c r="J59" s="12" t="s">
        <v>470</v>
      </c>
      <c r="K59" s="12" t="s">
        <v>589</v>
      </c>
      <c r="L59" s="12" t="s">
        <v>472</v>
      </c>
      <c r="M59" s="12" t="s">
        <v>43</v>
      </c>
      <c r="N59" s="12" t="s">
        <v>421</v>
      </c>
      <c r="O59" s="21">
        <v>44545</v>
      </c>
      <c r="P59" s="21"/>
      <c r="Q59" s="12" t="s">
        <v>62</v>
      </c>
      <c r="R59" s="22">
        <v>58000</v>
      </c>
      <c r="S59" s="22">
        <v>5200</v>
      </c>
      <c r="T59" s="12">
        <v>4</v>
      </c>
      <c r="U59" s="12">
        <v>0</v>
      </c>
      <c r="V59" s="12">
        <v>34</v>
      </c>
      <c r="W59" s="12">
        <v>8</v>
      </c>
      <c r="X59" s="12">
        <v>98</v>
      </c>
      <c r="Y59" s="12" t="s">
        <v>46</v>
      </c>
      <c r="Z59" s="12" t="s">
        <v>151</v>
      </c>
      <c r="AA59" s="12" t="s">
        <v>95</v>
      </c>
      <c r="AB59" s="12" t="s">
        <v>66</v>
      </c>
      <c r="AC59" s="12" t="s">
        <v>130</v>
      </c>
      <c r="AD59" s="12" t="s">
        <v>68</v>
      </c>
      <c r="AE59" s="12">
        <v>76.3</v>
      </c>
      <c r="AF59" s="12">
        <v>4.5</v>
      </c>
      <c r="AG59" s="12" t="s">
        <v>3167</v>
      </c>
      <c r="AH59" s="12" t="s">
        <v>3164</v>
      </c>
      <c r="AI59" s="12" t="s">
        <v>3136</v>
      </c>
      <c r="AJ59" s="12">
        <v>0</v>
      </c>
      <c r="AK59" s="12" t="s">
        <v>3175</v>
      </c>
      <c r="AL59" s="12" t="s">
        <v>3169</v>
      </c>
      <c r="AM59" s="12">
        <v>76.3</v>
      </c>
      <c r="AN59" s="31"/>
    </row>
    <row r="60" spans="1:40" ht="32" x14ac:dyDescent="0.2">
      <c r="A60" s="30" t="s">
        <v>473</v>
      </c>
      <c r="B60" s="23" t="s">
        <v>474</v>
      </c>
      <c r="C60" s="23" t="s">
        <v>35</v>
      </c>
      <c r="D60" s="23">
        <v>60</v>
      </c>
      <c r="E60" s="24">
        <v>23925</v>
      </c>
      <c r="F60" s="23" t="s">
        <v>133</v>
      </c>
      <c r="G60" s="23" t="s">
        <v>133</v>
      </c>
      <c r="H60" s="23" t="s">
        <v>475</v>
      </c>
      <c r="I60" s="23" t="s">
        <v>157</v>
      </c>
      <c r="J60" s="23" t="s">
        <v>135</v>
      </c>
      <c r="K60" s="23" t="s">
        <v>136</v>
      </c>
      <c r="L60" s="23" t="s">
        <v>76</v>
      </c>
      <c r="M60" s="23" t="s">
        <v>265</v>
      </c>
      <c r="N60" s="23" t="s">
        <v>78</v>
      </c>
      <c r="O60" s="24">
        <v>44031</v>
      </c>
      <c r="P60" s="24">
        <v>44435</v>
      </c>
      <c r="Q60" s="23" t="s">
        <v>141</v>
      </c>
      <c r="R60" s="25">
        <v>29000</v>
      </c>
      <c r="S60" s="25">
        <v>4100</v>
      </c>
      <c r="T60" s="23">
        <v>5</v>
      </c>
      <c r="U60" s="23">
        <v>25</v>
      </c>
      <c r="V60" s="23">
        <v>5</v>
      </c>
      <c r="W60" s="23">
        <v>3</v>
      </c>
      <c r="X60" s="23">
        <v>67</v>
      </c>
      <c r="Y60" s="23" t="s">
        <v>46</v>
      </c>
      <c r="Z60" s="23" t="s">
        <v>47</v>
      </c>
      <c r="AA60" s="23" t="s">
        <v>48</v>
      </c>
      <c r="AB60" s="23" t="s">
        <v>80</v>
      </c>
      <c r="AC60" s="23" t="s">
        <v>143</v>
      </c>
      <c r="AD60" s="23" t="s">
        <v>68</v>
      </c>
      <c r="AE60" s="23">
        <v>83.2</v>
      </c>
      <c r="AF60" s="23">
        <v>1.1000000000000001</v>
      </c>
      <c r="AG60" s="23" t="s">
        <v>3156</v>
      </c>
      <c r="AH60" s="23" t="s">
        <v>3180</v>
      </c>
      <c r="AI60" s="23" t="s">
        <v>3136</v>
      </c>
      <c r="AJ60" s="23">
        <v>1</v>
      </c>
      <c r="AK60" s="23" t="s">
        <v>3162</v>
      </c>
      <c r="AL60" s="23" t="s">
        <v>3159</v>
      </c>
      <c r="AM60" s="23">
        <v>83.2</v>
      </c>
      <c r="AN60" s="32"/>
    </row>
    <row r="61" spans="1:40" ht="32" x14ac:dyDescent="0.2">
      <c r="A61" s="29" t="s">
        <v>479</v>
      </c>
      <c r="B61" s="12" t="s">
        <v>480</v>
      </c>
      <c r="C61" s="12" t="s">
        <v>154</v>
      </c>
      <c r="D61" s="12">
        <v>57</v>
      </c>
      <c r="E61" s="21">
        <v>25308</v>
      </c>
      <c r="F61" s="12" t="s">
        <v>36</v>
      </c>
      <c r="G61" s="12" t="s">
        <v>37</v>
      </c>
      <c r="H61" s="12" t="s">
        <v>146</v>
      </c>
      <c r="I61" s="12" t="s">
        <v>74</v>
      </c>
      <c r="J61" s="12" t="s">
        <v>147</v>
      </c>
      <c r="K61" s="12" t="s">
        <v>148</v>
      </c>
      <c r="L61" s="12" t="s">
        <v>319</v>
      </c>
      <c r="M61" s="12" t="s">
        <v>255</v>
      </c>
      <c r="N61" s="12" t="s">
        <v>80</v>
      </c>
      <c r="O61" s="21">
        <v>44050</v>
      </c>
      <c r="P61" s="21">
        <v>45886</v>
      </c>
      <c r="Q61" s="12" t="s">
        <v>141</v>
      </c>
      <c r="R61" s="22">
        <v>45000</v>
      </c>
      <c r="S61" s="22">
        <v>900</v>
      </c>
      <c r="T61" s="12">
        <v>2</v>
      </c>
      <c r="U61" s="12">
        <v>45</v>
      </c>
      <c r="V61" s="12">
        <v>14</v>
      </c>
      <c r="W61" s="12">
        <v>37</v>
      </c>
      <c r="X61" s="12">
        <v>39</v>
      </c>
      <c r="Y61" s="12" t="s">
        <v>46</v>
      </c>
      <c r="Z61" s="12" t="s">
        <v>47</v>
      </c>
      <c r="AA61" s="12" t="s">
        <v>215</v>
      </c>
      <c r="AB61" s="12" t="s">
        <v>66</v>
      </c>
      <c r="AC61" s="12" t="s">
        <v>50</v>
      </c>
      <c r="AD61" s="12" t="s">
        <v>68</v>
      </c>
      <c r="AE61" s="12">
        <v>41.6</v>
      </c>
      <c r="AF61" s="12">
        <v>5</v>
      </c>
      <c r="AG61" s="12" t="s">
        <v>3156</v>
      </c>
      <c r="AH61" s="12" t="s">
        <v>3164</v>
      </c>
      <c r="AI61" s="12" t="s">
        <v>3128</v>
      </c>
      <c r="AJ61" s="12">
        <v>1</v>
      </c>
      <c r="AK61" s="12" t="s">
        <v>3158</v>
      </c>
      <c r="AL61" s="12" t="s">
        <v>3159</v>
      </c>
      <c r="AM61" s="12">
        <v>41.6</v>
      </c>
      <c r="AN61" s="31" t="s">
        <v>3166</v>
      </c>
    </row>
    <row r="62" spans="1:40" ht="32" x14ac:dyDescent="0.2">
      <c r="A62" s="30" t="s">
        <v>481</v>
      </c>
      <c r="B62" s="23" t="s">
        <v>482</v>
      </c>
      <c r="C62" s="23" t="s">
        <v>154</v>
      </c>
      <c r="D62" s="23">
        <v>33</v>
      </c>
      <c r="E62" s="24">
        <v>33949</v>
      </c>
      <c r="F62" s="23" t="s">
        <v>210</v>
      </c>
      <c r="G62" s="23" t="s">
        <v>100</v>
      </c>
      <c r="H62" s="23" t="s">
        <v>329</v>
      </c>
      <c r="I62" s="23" t="s">
        <v>74</v>
      </c>
      <c r="J62" s="23" t="s">
        <v>231</v>
      </c>
      <c r="K62" s="23" t="s">
        <v>232</v>
      </c>
      <c r="L62" s="23" t="s">
        <v>186</v>
      </c>
      <c r="M62" s="23" t="s">
        <v>61</v>
      </c>
      <c r="N62" s="23" t="s">
        <v>186</v>
      </c>
      <c r="O62" s="24">
        <v>44730</v>
      </c>
      <c r="P62" s="24"/>
      <c r="Q62" s="23" t="s">
        <v>62</v>
      </c>
      <c r="R62" s="25">
        <v>57000</v>
      </c>
      <c r="S62" s="25">
        <v>8000</v>
      </c>
      <c r="T62" s="23">
        <v>5</v>
      </c>
      <c r="U62" s="23">
        <v>41</v>
      </c>
      <c r="V62" s="23">
        <v>25</v>
      </c>
      <c r="W62" s="23">
        <v>20</v>
      </c>
      <c r="X62" s="23">
        <v>79</v>
      </c>
      <c r="Y62" s="23" t="s">
        <v>46</v>
      </c>
      <c r="Z62" s="23" t="s">
        <v>64</v>
      </c>
      <c r="AA62" s="23" t="s">
        <v>95</v>
      </c>
      <c r="AB62" s="23" t="s">
        <v>66</v>
      </c>
      <c r="AC62" s="23" t="s">
        <v>121</v>
      </c>
      <c r="AD62" s="23" t="s">
        <v>51</v>
      </c>
      <c r="AE62" s="23">
        <v>82.7</v>
      </c>
      <c r="AF62" s="23">
        <v>4</v>
      </c>
      <c r="AG62" s="23" t="s">
        <v>3160</v>
      </c>
      <c r="AH62" s="23" t="s">
        <v>3164</v>
      </c>
      <c r="AI62" s="23" t="s">
        <v>3136</v>
      </c>
      <c r="AJ62" s="23">
        <v>0</v>
      </c>
      <c r="AK62" s="23" t="s">
        <v>3158</v>
      </c>
      <c r="AL62" s="23" t="s">
        <v>3169</v>
      </c>
      <c r="AM62" s="23">
        <v>82.7</v>
      </c>
      <c r="AN62" s="32"/>
    </row>
    <row r="63" spans="1:40" ht="32" x14ac:dyDescent="0.2">
      <c r="A63" s="29" t="s">
        <v>484</v>
      </c>
      <c r="B63" s="12" t="s">
        <v>485</v>
      </c>
      <c r="C63" s="12" t="s">
        <v>287</v>
      </c>
      <c r="D63" s="12">
        <v>26</v>
      </c>
      <c r="E63" s="21">
        <v>36461</v>
      </c>
      <c r="F63" s="12" t="s">
        <v>210</v>
      </c>
      <c r="G63" s="12" t="s">
        <v>100</v>
      </c>
      <c r="H63" s="12" t="s">
        <v>329</v>
      </c>
      <c r="I63" s="12" t="s">
        <v>115</v>
      </c>
      <c r="J63" s="12" t="s">
        <v>231</v>
      </c>
      <c r="K63" s="12" t="s">
        <v>232</v>
      </c>
      <c r="L63" s="12" t="s">
        <v>390</v>
      </c>
      <c r="M63" s="12" t="s">
        <v>265</v>
      </c>
      <c r="N63" s="12" t="s">
        <v>360</v>
      </c>
      <c r="O63" s="21">
        <v>43006</v>
      </c>
      <c r="P63" s="21">
        <v>43604</v>
      </c>
      <c r="Q63" s="12" t="s">
        <v>141</v>
      </c>
      <c r="R63" s="22">
        <v>58000</v>
      </c>
      <c r="S63" s="22">
        <v>2900</v>
      </c>
      <c r="T63" s="12">
        <v>3</v>
      </c>
      <c r="U63" s="12">
        <v>28</v>
      </c>
      <c r="V63" s="12">
        <v>31</v>
      </c>
      <c r="W63" s="12">
        <v>4</v>
      </c>
      <c r="X63" s="12">
        <v>56</v>
      </c>
      <c r="Y63" s="12" t="s">
        <v>46</v>
      </c>
      <c r="Z63" s="12" t="s">
        <v>151</v>
      </c>
      <c r="AA63" s="12" t="s">
        <v>48</v>
      </c>
      <c r="AB63" s="12" t="s">
        <v>66</v>
      </c>
      <c r="AC63" s="12" t="s">
        <v>121</v>
      </c>
      <c r="AD63" s="12" t="s">
        <v>68</v>
      </c>
      <c r="AE63" s="12">
        <v>61.6</v>
      </c>
      <c r="AF63" s="12">
        <v>1.6</v>
      </c>
      <c r="AG63" s="12" t="s">
        <v>3160</v>
      </c>
      <c r="AH63" s="12" t="s">
        <v>3164</v>
      </c>
      <c r="AI63" s="12" t="s">
        <v>3133</v>
      </c>
      <c r="AJ63" s="12">
        <v>1</v>
      </c>
      <c r="AK63" s="12" t="s">
        <v>3162</v>
      </c>
      <c r="AL63" s="12" t="s">
        <v>3159</v>
      </c>
      <c r="AM63" s="12">
        <v>61.6</v>
      </c>
      <c r="AN63" s="31"/>
    </row>
    <row r="64" spans="1:40" ht="32" x14ac:dyDescent="0.2">
      <c r="A64" s="30" t="s">
        <v>488</v>
      </c>
      <c r="B64" s="23" t="s">
        <v>3188</v>
      </c>
      <c r="C64" s="23" t="s">
        <v>35</v>
      </c>
      <c r="D64" s="23">
        <v>56</v>
      </c>
      <c r="E64" s="24">
        <v>25686</v>
      </c>
      <c r="F64" s="23" t="s">
        <v>210</v>
      </c>
      <c r="G64" s="23" t="s">
        <v>100</v>
      </c>
      <c r="H64" s="23" t="s">
        <v>329</v>
      </c>
      <c r="I64" s="23" t="s">
        <v>74</v>
      </c>
      <c r="J64" s="23" t="s">
        <v>231</v>
      </c>
      <c r="K64" s="23" t="s">
        <v>232</v>
      </c>
      <c r="L64" s="23" t="s">
        <v>491</v>
      </c>
      <c r="M64" s="23" t="s">
        <v>43</v>
      </c>
      <c r="N64" s="23" t="s">
        <v>492</v>
      </c>
      <c r="O64" s="24">
        <v>45210</v>
      </c>
      <c r="P64" s="24"/>
      <c r="Q64" s="23" t="s">
        <v>62</v>
      </c>
      <c r="R64" s="25">
        <v>51000</v>
      </c>
      <c r="S64" s="25">
        <v>4600</v>
      </c>
      <c r="T64" s="23">
        <v>4</v>
      </c>
      <c r="U64" s="23">
        <v>27</v>
      </c>
      <c r="V64" s="23">
        <v>15</v>
      </c>
      <c r="W64" s="23">
        <v>4</v>
      </c>
      <c r="X64" s="23">
        <v>59</v>
      </c>
      <c r="Y64" s="23" t="s">
        <v>46</v>
      </c>
      <c r="Z64" s="23" t="s">
        <v>47</v>
      </c>
      <c r="AA64" s="23" t="s">
        <v>95</v>
      </c>
      <c r="AB64" s="23" t="s">
        <v>66</v>
      </c>
      <c r="AC64" s="23" t="s">
        <v>121</v>
      </c>
      <c r="AD64" s="23" t="s">
        <v>68</v>
      </c>
      <c r="AE64" s="23">
        <v>71.400000000000006</v>
      </c>
      <c r="AF64" s="23">
        <v>2.7</v>
      </c>
      <c r="AG64" s="23" t="s">
        <v>3156</v>
      </c>
      <c r="AH64" s="23" t="s">
        <v>3164</v>
      </c>
      <c r="AI64" s="23" t="s">
        <v>3136</v>
      </c>
      <c r="AJ64" s="23">
        <v>0</v>
      </c>
      <c r="AK64" s="23" t="s">
        <v>3162</v>
      </c>
      <c r="AL64" s="23" t="s">
        <v>3159</v>
      </c>
      <c r="AM64" s="23">
        <v>71.400000000000006</v>
      </c>
      <c r="AN64" s="32"/>
    </row>
    <row r="65" spans="1:40" ht="32" x14ac:dyDescent="0.2">
      <c r="A65" s="29" t="s">
        <v>493</v>
      </c>
      <c r="B65" s="12" t="s">
        <v>494</v>
      </c>
      <c r="C65" s="12" t="s">
        <v>154</v>
      </c>
      <c r="D65" s="12">
        <v>41</v>
      </c>
      <c r="E65" s="21">
        <v>30965</v>
      </c>
      <c r="F65" s="12" t="s">
        <v>36</v>
      </c>
      <c r="G65" s="12" t="s">
        <v>37</v>
      </c>
      <c r="H65" s="12" t="s">
        <v>146</v>
      </c>
      <c r="I65" s="12" t="s">
        <v>57</v>
      </c>
      <c r="J65" s="12" t="s">
        <v>495</v>
      </c>
      <c r="K65" s="12" t="s">
        <v>496</v>
      </c>
      <c r="L65" s="12" t="s">
        <v>288</v>
      </c>
      <c r="M65" s="12" t="s">
        <v>289</v>
      </c>
      <c r="N65" s="12" t="s">
        <v>303</v>
      </c>
      <c r="O65" s="21">
        <v>45000</v>
      </c>
      <c r="P65" s="21"/>
      <c r="Q65" s="12" t="s">
        <v>62</v>
      </c>
      <c r="R65" s="22">
        <v>99000</v>
      </c>
      <c r="S65" s="22">
        <v>5000</v>
      </c>
      <c r="T65" s="12">
        <v>3</v>
      </c>
      <c r="U65" s="12">
        <v>38</v>
      </c>
      <c r="V65" s="12">
        <v>25</v>
      </c>
      <c r="W65" s="12">
        <v>0</v>
      </c>
      <c r="X65" s="12">
        <v>98</v>
      </c>
      <c r="Y65" s="12" t="s">
        <v>46</v>
      </c>
      <c r="Z65" s="12" t="s">
        <v>64</v>
      </c>
      <c r="AA65" s="12" t="s">
        <v>95</v>
      </c>
      <c r="AB65" s="12" t="s">
        <v>164</v>
      </c>
      <c r="AC65" s="12" t="s">
        <v>50</v>
      </c>
      <c r="AD65" s="12" t="s">
        <v>68</v>
      </c>
      <c r="AE65" s="12">
        <v>80.8</v>
      </c>
      <c r="AF65" s="12">
        <v>3.2</v>
      </c>
      <c r="AG65" s="12" t="s">
        <v>3167</v>
      </c>
      <c r="AH65" s="12" t="s">
        <v>3161</v>
      </c>
      <c r="AI65" s="12" t="s">
        <v>3133</v>
      </c>
      <c r="AJ65" s="12">
        <v>0</v>
      </c>
      <c r="AK65" s="12" t="s">
        <v>3158</v>
      </c>
      <c r="AL65" s="12" t="s">
        <v>3165</v>
      </c>
      <c r="AM65" s="12">
        <v>80.8</v>
      </c>
      <c r="AN65" s="31"/>
    </row>
    <row r="66" spans="1:40" ht="32" x14ac:dyDescent="0.2">
      <c r="A66" s="30" t="s">
        <v>498</v>
      </c>
      <c r="B66" s="23" t="s">
        <v>499</v>
      </c>
      <c r="C66" s="23" t="s">
        <v>35</v>
      </c>
      <c r="D66" s="23">
        <v>51</v>
      </c>
      <c r="E66" s="24">
        <v>27497</v>
      </c>
      <c r="F66" s="23" t="s">
        <v>36</v>
      </c>
      <c r="G66" s="23" t="s">
        <v>37</v>
      </c>
      <c r="H66" s="23" t="s">
        <v>1433</v>
      </c>
      <c r="I66" s="23" t="s">
        <v>74</v>
      </c>
      <c r="J66" s="23" t="s">
        <v>40</v>
      </c>
      <c r="K66" s="23" t="s">
        <v>41</v>
      </c>
      <c r="L66" s="23" t="s">
        <v>149</v>
      </c>
      <c r="M66" s="23" t="s">
        <v>61</v>
      </c>
      <c r="N66" s="23" t="s">
        <v>150</v>
      </c>
      <c r="O66" s="24">
        <v>44483</v>
      </c>
      <c r="P66" s="24"/>
      <c r="Q66" s="23" t="s">
        <v>62</v>
      </c>
      <c r="R66" s="25">
        <v>69000</v>
      </c>
      <c r="S66" s="25">
        <v>1400</v>
      </c>
      <c r="T66" s="23">
        <v>2</v>
      </c>
      <c r="U66" s="23">
        <v>16</v>
      </c>
      <c r="V66" s="23">
        <v>23</v>
      </c>
      <c r="W66" s="23">
        <v>6</v>
      </c>
      <c r="X66" s="23">
        <v>77</v>
      </c>
      <c r="Y66" s="23" t="s">
        <v>46</v>
      </c>
      <c r="Z66" s="23" t="s">
        <v>64</v>
      </c>
      <c r="AA66" s="23" t="s">
        <v>142</v>
      </c>
      <c r="AB66" s="23" t="s">
        <v>66</v>
      </c>
      <c r="AC66" s="23" t="s">
        <v>50</v>
      </c>
      <c r="AD66" s="23" t="s">
        <v>68</v>
      </c>
      <c r="AE66" s="23">
        <v>56</v>
      </c>
      <c r="AF66" s="23">
        <v>4.7</v>
      </c>
      <c r="AG66" s="23" t="s">
        <v>3171</v>
      </c>
      <c r="AH66" s="23" t="s">
        <v>3168</v>
      </c>
      <c r="AI66" s="23" t="s">
        <v>3128</v>
      </c>
      <c r="AJ66" s="23">
        <v>0</v>
      </c>
      <c r="AK66" s="23" t="s">
        <v>3162</v>
      </c>
      <c r="AL66" s="23" t="s">
        <v>3159</v>
      </c>
      <c r="AM66" s="23">
        <v>56</v>
      </c>
      <c r="AN66" s="32"/>
    </row>
    <row r="67" spans="1:40" ht="32" x14ac:dyDescent="0.2">
      <c r="A67" s="29" t="s">
        <v>503</v>
      </c>
      <c r="B67" s="12" t="s">
        <v>504</v>
      </c>
      <c r="C67" s="12" t="s">
        <v>154</v>
      </c>
      <c r="D67" s="12">
        <v>54</v>
      </c>
      <c r="E67" s="21">
        <v>26230</v>
      </c>
      <c r="F67" s="12" t="s">
        <v>155</v>
      </c>
      <c r="G67" s="12" t="s">
        <v>181</v>
      </c>
      <c r="H67" s="12" t="s">
        <v>505</v>
      </c>
      <c r="I67" s="12" t="s">
        <v>74</v>
      </c>
      <c r="J67" s="12" t="s">
        <v>184</v>
      </c>
      <c r="K67" s="12" t="s">
        <v>185</v>
      </c>
      <c r="L67" s="12" t="s">
        <v>160</v>
      </c>
      <c r="M67" s="12" t="s">
        <v>161</v>
      </c>
      <c r="N67" s="12" t="s">
        <v>174</v>
      </c>
      <c r="O67" s="21">
        <v>44887</v>
      </c>
      <c r="P67" s="21"/>
      <c r="Q67" s="12" t="s">
        <v>62</v>
      </c>
      <c r="R67" s="22">
        <v>62000</v>
      </c>
      <c r="S67" s="22">
        <v>5600</v>
      </c>
      <c r="T67" s="12">
        <v>4</v>
      </c>
      <c r="U67" s="12">
        <v>1</v>
      </c>
      <c r="V67" s="12">
        <v>21</v>
      </c>
      <c r="W67" s="12">
        <v>9</v>
      </c>
      <c r="X67" s="12">
        <v>50</v>
      </c>
      <c r="Y67" s="12" t="s">
        <v>46</v>
      </c>
      <c r="Z67" s="12" t="s">
        <v>64</v>
      </c>
      <c r="AA67" s="12" t="s">
        <v>48</v>
      </c>
      <c r="AB67" s="12" t="s">
        <v>66</v>
      </c>
      <c r="AC67" s="12" t="s">
        <v>165</v>
      </c>
      <c r="AD67" s="12" t="s">
        <v>68</v>
      </c>
      <c r="AE67" s="12">
        <v>59.2</v>
      </c>
      <c r="AF67" s="12">
        <v>3.6</v>
      </c>
      <c r="AG67" s="12" t="s">
        <v>3171</v>
      </c>
      <c r="AH67" s="12" t="s">
        <v>3168</v>
      </c>
      <c r="AI67" s="12" t="s">
        <v>3136</v>
      </c>
      <c r="AJ67" s="12">
        <v>0</v>
      </c>
      <c r="AK67" s="12" t="s">
        <v>3175</v>
      </c>
      <c r="AL67" s="12" t="s">
        <v>3159</v>
      </c>
      <c r="AM67" s="12">
        <v>59.2</v>
      </c>
      <c r="AN67" s="31"/>
    </row>
    <row r="68" spans="1:40" ht="32" x14ac:dyDescent="0.2">
      <c r="A68" s="30" t="s">
        <v>506</v>
      </c>
      <c r="B68" s="23" t="s">
        <v>507</v>
      </c>
      <c r="C68" s="23" t="s">
        <v>35</v>
      </c>
      <c r="D68" s="23">
        <v>57</v>
      </c>
      <c r="E68" s="24">
        <v>25225</v>
      </c>
      <c r="F68" s="23" t="s">
        <v>133</v>
      </c>
      <c r="G68" s="23" t="s">
        <v>133</v>
      </c>
      <c r="H68" s="23" t="s">
        <v>475</v>
      </c>
      <c r="I68" s="23" t="s">
        <v>115</v>
      </c>
      <c r="J68" s="23" t="s">
        <v>135</v>
      </c>
      <c r="K68" s="23" t="s">
        <v>136</v>
      </c>
      <c r="L68" s="23" t="s">
        <v>319</v>
      </c>
      <c r="M68" s="23" t="s">
        <v>255</v>
      </c>
      <c r="N68" s="23" t="s">
        <v>80</v>
      </c>
      <c r="O68" s="24">
        <v>44365</v>
      </c>
      <c r="P68" s="24"/>
      <c r="Q68" s="23" t="s">
        <v>62</v>
      </c>
      <c r="R68" s="25">
        <v>78000</v>
      </c>
      <c r="S68" s="25">
        <v>3900</v>
      </c>
      <c r="T68" s="23">
        <v>3</v>
      </c>
      <c r="U68" s="23">
        <v>9</v>
      </c>
      <c r="V68" s="23">
        <v>14</v>
      </c>
      <c r="W68" s="23">
        <v>16</v>
      </c>
      <c r="X68" s="23">
        <v>65</v>
      </c>
      <c r="Y68" s="23" t="s">
        <v>46</v>
      </c>
      <c r="Z68" s="23" t="s">
        <v>64</v>
      </c>
      <c r="AA68" s="23" t="s">
        <v>142</v>
      </c>
      <c r="AB68" s="23" t="s">
        <v>66</v>
      </c>
      <c r="AC68" s="23" t="s">
        <v>143</v>
      </c>
      <c r="AD68" s="23" t="s">
        <v>68</v>
      </c>
      <c r="AE68" s="23">
        <v>54</v>
      </c>
      <c r="AF68" s="23">
        <v>5</v>
      </c>
      <c r="AG68" s="23" t="s">
        <v>3156</v>
      </c>
      <c r="AH68" s="23" t="s">
        <v>3168</v>
      </c>
      <c r="AI68" s="23" t="s">
        <v>3133</v>
      </c>
      <c r="AJ68" s="23">
        <v>0</v>
      </c>
      <c r="AK68" s="23" t="s">
        <v>3175</v>
      </c>
      <c r="AL68" s="23" t="s">
        <v>3165</v>
      </c>
      <c r="AM68" s="23">
        <v>54</v>
      </c>
      <c r="AN68" s="32" t="s">
        <v>3166</v>
      </c>
    </row>
    <row r="69" spans="1:40" ht="32" x14ac:dyDescent="0.2">
      <c r="A69" s="29" t="s">
        <v>510</v>
      </c>
      <c r="B69" s="12" t="s">
        <v>1205</v>
      </c>
      <c r="C69" s="12" t="s">
        <v>35</v>
      </c>
      <c r="D69" s="12">
        <v>61</v>
      </c>
      <c r="E69" s="21">
        <v>23744</v>
      </c>
      <c r="F69" s="12" t="s">
        <v>429</v>
      </c>
      <c r="G69" s="12" t="s">
        <v>72</v>
      </c>
      <c r="H69" s="12" t="s">
        <v>125</v>
      </c>
      <c r="I69" s="12" t="s">
        <v>318</v>
      </c>
      <c r="J69" s="12" t="s">
        <v>514</v>
      </c>
      <c r="K69" s="12" t="s">
        <v>515</v>
      </c>
      <c r="L69" s="12" t="s">
        <v>149</v>
      </c>
      <c r="M69" s="12" t="s">
        <v>61</v>
      </c>
      <c r="N69" s="12" t="s">
        <v>150</v>
      </c>
      <c r="O69" s="21">
        <v>44092</v>
      </c>
      <c r="P69" s="21"/>
      <c r="Q69" s="12" t="s">
        <v>62</v>
      </c>
      <c r="R69" s="22">
        <v>264000</v>
      </c>
      <c r="S69" s="22">
        <v>15800</v>
      </c>
      <c r="T69" s="12">
        <v>3</v>
      </c>
      <c r="U69" s="12">
        <v>34</v>
      </c>
      <c r="V69" s="12">
        <v>15</v>
      </c>
      <c r="W69" s="12">
        <v>19</v>
      </c>
      <c r="X69" s="12">
        <v>71</v>
      </c>
      <c r="Y69" s="12" t="s">
        <v>46</v>
      </c>
      <c r="Z69" s="12" t="s">
        <v>64</v>
      </c>
      <c r="AA69" s="12" t="s">
        <v>176</v>
      </c>
      <c r="AB69" s="12" t="s">
        <v>66</v>
      </c>
      <c r="AC69" s="12" t="s">
        <v>130</v>
      </c>
      <c r="AD69" s="12" t="s">
        <v>68</v>
      </c>
      <c r="AE69" s="12">
        <v>60.8</v>
      </c>
      <c r="AF69" s="12">
        <v>5.7</v>
      </c>
      <c r="AG69" s="12" t="s">
        <v>3156</v>
      </c>
      <c r="AH69" s="12" t="s">
        <v>3177</v>
      </c>
      <c r="AI69" s="12" t="s">
        <v>3133</v>
      </c>
      <c r="AJ69" s="12">
        <v>0</v>
      </c>
      <c r="AK69" s="12" t="s">
        <v>3158</v>
      </c>
      <c r="AL69" s="12" t="s">
        <v>3165</v>
      </c>
      <c r="AM69" s="12">
        <v>60.8</v>
      </c>
      <c r="AN69" s="31"/>
    </row>
    <row r="70" spans="1:40" ht="32" x14ac:dyDescent="0.2">
      <c r="A70" s="30" t="s">
        <v>516</v>
      </c>
      <c r="B70" s="23" t="s">
        <v>3189</v>
      </c>
      <c r="C70" s="23" t="s">
        <v>35</v>
      </c>
      <c r="D70" s="23">
        <v>25</v>
      </c>
      <c r="E70" s="24">
        <v>36758</v>
      </c>
      <c r="F70" s="23" t="s">
        <v>210</v>
      </c>
      <c r="G70" s="23" t="s">
        <v>100</v>
      </c>
      <c r="H70" s="23" t="s">
        <v>519</v>
      </c>
      <c r="I70" s="23" t="s">
        <v>115</v>
      </c>
      <c r="J70" s="23" t="s">
        <v>231</v>
      </c>
      <c r="K70" s="23" t="s">
        <v>232</v>
      </c>
      <c r="L70" s="23" t="s">
        <v>92</v>
      </c>
      <c r="M70" s="23" t="s">
        <v>337</v>
      </c>
      <c r="N70" s="23" t="s">
        <v>94</v>
      </c>
      <c r="O70" s="24">
        <v>43761</v>
      </c>
      <c r="P70" s="24">
        <v>43928</v>
      </c>
      <c r="Q70" s="23" t="s">
        <v>141</v>
      </c>
      <c r="R70" s="25">
        <v>69000</v>
      </c>
      <c r="S70" s="25">
        <v>3400</v>
      </c>
      <c r="T70" s="23">
        <v>3</v>
      </c>
      <c r="U70" s="23">
        <v>28</v>
      </c>
      <c r="V70" s="23">
        <v>22</v>
      </c>
      <c r="W70" s="23">
        <v>4</v>
      </c>
      <c r="X70" s="23">
        <v>48</v>
      </c>
      <c r="Y70" s="23" t="s">
        <v>46</v>
      </c>
      <c r="Z70" s="23" t="s">
        <v>47</v>
      </c>
      <c r="AA70" s="23" t="s">
        <v>176</v>
      </c>
      <c r="AB70" s="23" t="s">
        <v>66</v>
      </c>
      <c r="AC70" s="23" t="s">
        <v>121</v>
      </c>
      <c r="AD70" s="23" t="s">
        <v>68</v>
      </c>
      <c r="AE70" s="23">
        <v>58.8</v>
      </c>
      <c r="AF70" s="23">
        <v>0.5</v>
      </c>
      <c r="AG70" s="23" t="s">
        <v>3160</v>
      </c>
      <c r="AH70" s="23" t="s">
        <v>3168</v>
      </c>
      <c r="AI70" s="23" t="s">
        <v>3133</v>
      </c>
      <c r="AJ70" s="23">
        <v>1</v>
      </c>
      <c r="AK70" s="23" t="s">
        <v>3162</v>
      </c>
      <c r="AL70" s="23" t="s">
        <v>3159</v>
      </c>
      <c r="AM70" s="23">
        <v>58.8</v>
      </c>
      <c r="AN70" s="32"/>
    </row>
    <row r="71" spans="1:40" ht="48" x14ac:dyDescent="0.2">
      <c r="A71" s="29" t="s">
        <v>520</v>
      </c>
      <c r="B71" s="12" t="s">
        <v>521</v>
      </c>
      <c r="C71" s="12" t="s">
        <v>287</v>
      </c>
      <c r="D71" s="12">
        <v>52</v>
      </c>
      <c r="E71" s="21">
        <v>26925</v>
      </c>
      <c r="F71" s="12" t="s">
        <v>523</v>
      </c>
      <c r="G71" s="12" t="s">
        <v>100</v>
      </c>
      <c r="H71" s="12" t="s">
        <v>379</v>
      </c>
      <c r="I71" s="12" t="s">
        <v>39</v>
      </c>
      <c r="J71" s="12" t="s">
        <v>343</v>
      </c>
      <c r="K71" s="12" t="s">
        <v>344</v>
      </c>
      <c r="L71" s="12" t="s">
        <v>524</v>
      </c>
      <c r="M71" s="12" t="s">
        <v>525</v>
      </c>
      <c r="N71" s="12" t="s">
        <v>526</v>
      </c>
      <c r="O71" s="21">
        <v>45282</v>
      </c>
      <c r="P71" s="21"/>
      <c r="Q71" s="12" t="s">
        <v>62</v>
      </c>
      <c r="R71" s="22">
        <v>181000</v>
      </c>
      <c r="S71" s="22">
        <v>10900</v>
      </c>
      <c r="T71" s="12">
        <v>3</v>
      </c>
      <c r="U71" s="12">
        <v>27</v>
      </c>
      <c r="V71" s="12">
        <v>19</v>
      </c>
      <c r="W71" s="12">
        <v>5</v>
      </c>
      <c r="X71" s="12">
        <v>62</v>
      </c>
      <c r="Y71" s="12" t="s">
        <v>46</v>
      </c>
      <c r="Z71" s="12" t="s">
        <v>292</v>
      </c>
      <c r="AA71" s="12" t="s">
        <v>221</v>
      </c>
      <c r="AB71" s="12" t="s">
        <v>80</v>
      </c>
      <c r="AC71" s="12" t="s">
        <v>267</v>
      </c>
      <c r="AD71" s="12" t="s">
        <v>68</v>
      </c>
      <c r="AE71" s="12">
        <v>63</v>
      </c>
      <c r="AF71" s="12">
        <v>2.5</v>
      </c>
      <c r="AG71" s="12" t="s">
        <v>3171</v>
      </c>
      <c r="AH71" s="12" t="s">
        <v>3177</v>
      </c>
      <c r="AI71" s="12" t="s">
        <v>3133</v>
      </c>
      <c r="AJ71" s="12">
        <v>0</v>
      </c>
      <c r="AK71" s="12" t="s">
        <v>3162</v>
      </c>
      <c r="AL71" s="12" t="s">
        <v>3165</v>
      </c>
      <c r="AM71" s="12">
        <v>63</v>
      </c>
      <c r="AN71" s="31"/>
    </row>
    <row r="72" spans="1:40" ht="32" x14ac:dyDescent="0.2">
      <c r="A72" s="30" t="s">
        <v>528</v>
      </c>
      <c r="B72" s="23" t="s">
        <v>529</v>
      </c>
      <c r="C72" s="23" t="s">
        <v>35</v>
      </c>
      <c r="D72" s="23">
        <v>57</v>
      </c>
      <c r="E72" s="24">
        <v>25228</v>
      </c>
      <c r="F72" s="23" t="s">
        <v>36</v>
      </c>
      <c r="G72" s="23" t="s">
        <v>37</v>
      </c>
      <c r="H72" s="23" t="s">
        <v>38</v>
      </c>
      <c r="I72" s="23" t="s">
        <v>115</v>
      </c>
      <c r="J72" s="23" t="s">
        <v>270</v>
      </c>
      <c r="K72" s="23" t="s">
        <v>271</v>
      </c>
      <c r="L72" s="23" t="s">
        <v>366</v>
      </c>
      <c r="M72" s="23" t="s">
        <v>273</v>
      </c>
      <c r="N72" s="23" t="s">
        <v>274</v>
      </c>
      <c r="O72" s="24">
        <v>44372</v>
      </c>
      <c r="P72" s="24"/>
      <c r="Q72" s="23" t="s">
        <v>62</v>
      </c>
      <c r="R72" s="25">
        <v>72000</v>
      </c>
      <c r="S72" s="25">
        <v>3600</v>
      </c>
      <c r="T72" s="23">
        <v>3</v>
      </c>
      <c r="U72" s="23">
        <v>21</v>
      </c>
      <c r="V72" s="23">
        <v>8</v>
      </c>
      <c r="W72" s="23">
        <v>5</v>
      </c>
      <c r="X72" s="23">
        <v>68</v>
      </c>
      <c r="Y72" s="23" t="s">
        <v>46</v>
      </c>
      <c r="Z72" s="23" t="s">
        <v>64</v>
      </c>
      <c r="AA72" s="23" t="s">
        <v>48</v>
      </c>
      <c r="AB72" s="23" t="s">
        <v>80</v>
      </c>
      <c r="AC72" s="23" t="s">
        <v>50</v>
      </c>
      <c r="AD72" s="23" t="s">
        <v>68</v>
      </c>
      <c r="AE72" s="23">
        <v>63.5</v>
      </c>
      <c r="AF72" s="23">
        <v>5</v>
      </c>
      <c r="AG72" s="23" t="s">
        <v>3156</v>
      </c>
      <c r="AH72" s="23" t="s">
        <v>3168</v>
      </c>
      <c r="AI72" s="23" t="s">
        <v>3133</v>
      </c>
      <c r="AJ72" s="23">
        <v>0</v>
      </c>
      <c r="AK72" s="23" t="s">
        <v>3162</v>
      </c>
      <c r="AL72" s="23" t="s">
        <v>3165</v>
      </c>
      <c r="AM72" s="23">
        <v>63.5</v>
      </c>
      <c r="AN72" s="32" t="s">
        <v>3166</v>
      </c>
    </row>
    <row r="73" spans="1:40" ht="32" x14ac:dyDescent="0.2">
      <c r="A73" s="29" t="s">
        <v>531</v>
      </c>
      <c r="B73" s="12" t="s">
        <v>532</v>
      </c>
      <c r="C73" s="12" t="s">
        <v>35</v>
      </c>
      <c r="D73" s="12">
        <v>28</v>
      </c>
      <c r="E73" s="21">
        <v>35645</v>
      </c>
      <c r="F73" s="12" t="s">
        <v>402</v>
      </c>
      <c r="G73" s="12" t="s">
        <v>72</v>
      </c>
      <c r="H73" s="12" t="s">
        <v>403</v>
      </c>
      <c r="I73" s="12" t="s">
        <v>74</v>
      </c>
      <c r="J73" s="12" t="s">
        <v>533</v>
      </c>
      <c r="K73" s="12" t="s">
        <v>534</v>
      </c>
      <c r="L73" s="12" t="s">
        <v>186</v>
      </c>
      <c r="M73" s="12" t="s">
        <v>61</v>
      </c>
      <c r="N73" s="12" t="s">
        <v>186</v>
      </c>
      <c r="O73" s="21">
        <v>43510</v>
      </c>
      <c r="P73" s="21"/>
      <c r="Q73" s="12" t="s">
        <v>62</v>
      </c>
      <c r="R73" s="22">
        <v>57000</v>
      </c>
      <c r="S73" s="22">
        <v>5100</v>
      </c>
      <c r="T73" s="12">
        <v>4</v>
      </c>
      <c r="U73" s="12">
        <v>44</v>
      </c>
      <c r="V73" s="12">
        <v>28</v>
      </c>
      <c r="W73" s="12">
        <v>17</v>
      </c>
      <c r="X73" s="12">
        <v>68</v>
      </c>
      <c r="Y73" s="12" t="s">
        <v>46</v>
      </c>
      <c r="Z73" s="12" t="s">
        <v>47</v>
      </c>
      <c r="AA73" s="12" t="s">
        <v>142</v>
      </c>
      <c r="AB73" s="12" t="s">
        <v>66</v>
      </c>
      <c r="AC73" s="12" t="s">
        <v>408</v>
      </c>
      <c r="AD73" s="12" t="s">
        <v>68</v>
      </c>
      <c r="AE73" s="12">
        <v>71.3</v>
      </c>
      <c r="AF73" s="12">
        <v>7.3</v>
      </c>
      <c r="AG73" s="12" t="s">
        <v>3160</v>
      </c>
      <c r="AH73" s="12" t="s">
        <v>3164</v>
      </c>
      <c r="AI73" s="12" t="s">
        <v>3136</v>
      </c>
      <c r="AJ73" s="12">
        <v>0</v>
      </c>
      <c r="AK73" s="12" t="s">
        <v>3158</v>
      </c>
      <c r="AL73" s="12" t="s">
        <v>3165</v>
      </c>
      <c r="AM73" s="12">
        <v>71.3</v>
      </c>
      <c r="AN73" s="31"/>
    </row>
    <row r="74" spans="1:40" ht="32" x14ac:dyDescent="0.2">
      <c r="A74" s="30" t="s">
        <v>537</v>
      </c>
      <c r="B74" s="23" t="s">
        <v>538</v>
      </c>
      <c r="C74" s="23" t="s">
        <v>35</v>
      </c>
      <c r="D74" s="23">
        <v>25</v>
      </c>
      <c r="E74" s="24">
        <v>37011</v>
      </c>
      <c r="F74" s="23" t="s">
        <v>54</v>
      </c>
      <c r="G74" s="23" t="s">
        <v>55</v>
      </c>
      <c r="H74" s="23" t="s">
        <v>56</v>
      </c>
      <c r="I74" s="23" t="s">
        <v>74</v>
      </c>
      <c r="J74" s="23" t="s">
        <v>539</v>
      </c>
      <c r="K74" s="23" t="s">
        <v>540</v>
      </c>
      <c r="L74" s="23" t="s">
        <v>374</v>
      </c>
      <c r="M74" s="23" t="s">
        <v>289</v>
      </c>
      <c r="N74" s="23" t="s">
        <v>375</v>
      </c>
      <c r="O74" s="24">
        <v>45318</v>
      </c>
      <c r="P74" s="24"/>
      <c r="Q74" s="23" t="s">
        <v>62</v>
      </c>
      <c r="R74" s="25">
        <v>60000</v>
      </c>
      <c r="S74" s="25">
        <v>8400</v>
      </c>
      <c r="T74" s="23">
        <v>5</v>
      </c>
      <c r="U74" s="23">
        <v>50</v>
      </c>
      <c r="V74" s="23">
        <v>11</v>
      </c>
      <c r="W74" s="23">
        <v>12</v>
      </c>
      <c r="X74" s="23">
        <v>75</v>
      </c>
      <c r="Y74" s="23" t="s">
        <v>46</v>
      </c>
      <c r="Z74" s="23" t="s">
        <v>151</v>
      </c>
      <c r="AA74" s="23" t="s">
        <v>65</v>
      </c>
      <c r="AB74" s="23" t="s">
        <v>66</v>
      </c>
      <c r="AC74" s="23" t="s">
        <v>67</v>
      </c>
      <c r="AD74" s="23" t="s">
        <v>1346</v>
      </c>
      <c r="AE74" s="23">
        <v>85.2</v>
      </c>
      <c r="AF74" s="23">
        <v>2.4</v>
      </c>
      <c r="AG74" s="23" t="s">
        <v>3160</v>
      </c>
      <c r="AH74" s="23" t="s">
        <v>3168</v>
      </c>
      <c r="AI74" s="23" t="s">
        <v>3136</v>
      </c>
      <c r="AJ74" s="23">
        <v>0</v>
      </c>
      <c r="AK74" s="23" t="s">
        <v>3158</v>
      </c>
      <c r="AL74" s="23" t="s">
        <v>3169</v>
      </c>
      <c r="AM74" s="23">
        <v>85.2</v>
      </c>
      <c r="AN74" s="32"/>
    </row>
    <row r="75" spans="1:40" ht="48" x14ac:dyDescent="0.2">
      <c r="A75" s="29" t="s">
        <v>543</v>
      </c>
      <c r="B75" s="12" t="s">
        <v>544</v>
      </c>
      <c r="C75" s="12" t="s">
        <v>154</v>
      </c>
      <c r="D75" s="12">
        <v>30</v>
      </c>
      <c r="E75" s="21">
        <v>34972</v>
      </c>
      <c r="F75" s="12" t="s">
        <v>210</v>
      </c>
      <c r="G75" s="12" t="s">
        <v>100</v>
      </c>
      <c r="H75" s="12" t="s">
        <v>230</v>
      </c>
      <c r="I75" s="12" t="s">
        <v>74</v>
      </c>
      <c r="J75" s="12" t="s">
        <v>211</v>
      </c>
      <c r="K75" s="12" t="s">
        <v>212</v>
      </c>
      <c r="L75" s="12" t="s">
        <v>242</v>
      </c>
      <c r="M75" s="12" t="s">
        <v>234</v>
      </c>
      <c r="N75" s="12" t="s">
        <v>235</v>
      </c>
      <c r="O75" s="21">
        <v>44339</v>
      </c>
      <c r="P75" s="21">
        <v>45937</v>
      </c>
      <c r="Q75" s="12" t="s">
        <v>141</v>
      </c>
      <c r="R75" s="22">
        <v>57000</v>
      </c>
      <c r="S75" s="22">
        <v>2800</v>
      </c>
      <c r="T75" s="12">
        <v>3</v>
      </c>
      <c r="U75" s="12">
        <v>29</v>
      </c>
      <c r="V75" s="12">
        <v>24</v>
      </c>
      <c r="W75" s="12">
        <v>6</v>
      </c>
      <c r="X75" s="12">
        <v>47</v>
      </c>
      <c r="Y75" s="12" t="s">
        <v>46</v>
      </c>
      <c r="Z75" s="12" t="s">
        <v>64</v>
      </c>
      <c r="AA75" s="12" t="s">
        <v>65</v>
      </c>
      <c r="AB75" s="12" t="s">
        <v>164</v>
      </c>
      <c r="AC75" s="12" t="s">
        <v>121</v>
      </c>
      <c r="AD75" s="12" t="s">
        <v>68</v>
      </c>
      <c r="AE75" s="12">
        <v>57.7</v>
      </c>
      <c r="AF75" s="12">
        <v>4.4000000000000004</v>
      </c>
      <c r="AG75" s="12" t="s">
        <v>3160</v>
      </c>
      <c r="AH75" s="12" t="s">
        <v>3164</v>
      </c>
      <c r="AI75" s="12" t="s">
        <v>3133</v>
      </c>
      <c r="AJ75" s="12">
        <v>1</v>
      </c>
      <c r="AK75" s="12" t="s">
        <v>3162</v>
      </c>
      <c r="AL75" s="12" t="s">
        <v>3159</v>
      </c>
      <c r="AM75" s="12">
        <v>57.7</v>
      </c>
      <c r="AN75" s="31"/>
    </row>
    <row r="76" spans="1:40" ht="32" x14ac:dyDescent="0.2">
      <c r="A76" s="30" t="s">
        <v>547</v>
      </c>
      <c r="B76" s="23" t="s">
        <v>3190</v>
      </c>
      <c r="C76" s="23" t="s">
        <v>35</v>
      </c>
      <c r="D76" s="23">
        <v>37</v>
      </c>
      <c r="E76" s="24">
        <v>32670</v>
      </c>
      <c r="F76" s="23" t="s">
        <v>36</v>
      </c>
      <c r="G76" s="23" t="s">
        <v>37</v>
      </c>
      <c r="H76" s="23" t="s">
        <v>225</v>
      </c>
      <c r="I76" s="23" t="s">
        <v>74</v>
      </c>
      <c r="J76" s="23" t="s">
        <v>495</v>
      </c>
      <c r="K76" s="23" t="s">
        <v>496</v>
      </c>
      <c r="L76" s="23" t="s">
        <v>149</v>
      </c>
      <c r="M76" s="23" t="s">
        <v>61</v>
      </c>
      <c r="N76" s="23" t="s">
        <v>150</v>
      </c>
      <c r="O76" s="24">
        <v>44935</v>
      </c>
      <c r="P76" s="24"/>
      <c r="Q76" s="23" t="s">
        <v>62</v>
      </c>
      <c r="R76" s="25">
        <v>65000</v>
      </c>
      <c r="S76" s="25">
        <v>1300</v>
      </c>
      <c r="T76" s="23">
        <v>2</v>
      </c>
      <c r="U76" s="23">
        <v>31</v>
      </c>
      <c r="V76" s="23">
        <v>19</v>
      </c>
      <c r="W76" s="23">
        <v>3</v>
      </c>
      <c r="X76" s="23">
        <v>67</v>
      </c>
      <c r="Y76" s="23" t="s">
        <v>46</v>
      </c>
      <c r="Z76" s="23" t="s">
        <v>47</v>
      </c>
      <c r="AA76" s="23" t="s">
        <v>221</v>
      </c>
      <c r="AB76" s="23" t="s">
        <v>66</v>
      </c>
      <c r="AC76" s="23" t="s">
        <v>50</v>
      </c>
      <c r="AD76" s="23" t="s">
        <v>68</v>
      </c>
      <c r="AE76" s="23">
        <v>57.7</v>
      </c>
      <c r="AF76" s="23">
        <v>3.4</v>
      </c>
      <c r="AG76" s="23" t="s">
        <v>3167</v>
      </c>
      <c r="AH76" s="23" t="s">
        <v>3168</v>
      </c>
      <c r="AI76" s="23" t="s">
        <v>3128</v>
      </c>
      <c r="AJ76" s="23">
        <v>0</v>
      </c>
      <c r="AK76" s="23" t="s">
        <v>3158</v>
      </c>
      <c r="AL76" s="23" t="s">
        <v>3159</v>
      </c>
      <c r="AM76" s="23">
        <v>57.7</v>
      </c>
      <c r="AN76" s="32"/>
    </row>
    <row r="77" spans="1:40" ht="32" x14ac:dyDescent="0.2">
      <c r="A77" s="29" t="s">
        <v>551</v>
      </c>
      <c r="B77" s="12" t="s">
        <v>552</v>
      </c>
      <c r="C77" s="12" t="s">
        <v>154</v>
      </c>
      <c r="D77" s="12">
        <v>36</v>
      </c>
      <c r="E77" s="21">
        <v>32970</v>
      </c>
      <c r="F77" s="12" t="s">
        <v>210</v>
      </c>
      <c r="G77" s="12" t="s">
        <v>100</v>
      </c>
      <c r="H77" s="12" t="s">
        <v>114</v>
      </c>
      <c r="I77" s="12" t="s">
        <v>115</v>
      </c>
      <c r="J77" s="12" t="s">
        <v>116</v>
      </c>
      <c r="K77" s="12" t="s">
        <v>117</v>
      </c>
      <c r="L77" s="12" t="s">
        <v>118</v>
      </c>
      <c r="M77" s="12" t="s">
        <v>119</v>
      </c>
      <c r="N77" s="12" t="s">
        <v>120</v>
      </c>
      <c r="O77" s="21">
        <v>45926</v>
      </c>
      <c r="P77" s="21"/>
      <c r="Q77" s="12" t="s">
        <v>62</v>
      </c>
      <c r="R77" s="22">
        <v>75000</v>
      </c>
      <c r="S77" s="22">
        <v>3800</v>
      </c>
      <c r="T77" s="12">
        <v>3</v>
      </c>
      <c r="U77" s="12">
        <v>24</v>
      </c>
      <c r="V77" s="12">
        <v>0</v>
      </c>
      <c r="W77" s="12">
        <v>20</v>
      </c>
      <c r="X77" s="12">
        <v>69</v>
      </c>
      <c r="Y77" s="12" t="s">
        <v>46</v>
      </c>
      <c r="Z77" s="12" t="s">
        <v>47</v>
      </c>
      <c r="AA77" s="12" t="s">
        <v>215</v>
      </c>
      <c r="AB77" s="12" t="s">
        <v>80</v>
      </c>
      <c r="AC77" s="12" t="s">
        <v>121</v>
      </c>
      <c r="AD77" s="12" t="s">
        <v>68</v>
      </c>
      <c r="AE77" s="12">
        <v>57.1</v>
      </c>
      <c r="AF77" s="12">
        <v>0.7</v>
      </c>
      <c r="AG77" s="12" t="s">
        <v>3167</v>
      </c>
      <c r="AH77" s="12" t="s">
        <v>3168</v>
      </c>
      <c r="AI77" s="12" t="s">
        <v>3133</v>
      </c>
      <c r="AJ77" s="12">
        <v>0</v>
      </c>
      <c r="AK77" s="12" t="s">
        <v>3162</v>
      </c>
      <c r="AL77" s="12" t="s">
        <v>3165</v>
      </c>
      <c r="AM77" s="12">
        <v>57.1</v>
      </c>
      <c r="AN77" s="31"/>
    </row>
    <row r="78" spans="1:40" ht="32" x14ac:dyDescent="0.2">
      <c r="A78" s="30" t="s">
        <v>553</v>
      </c>
      <c r="B78" s="23" t="s">
        <v>3191</v>
      </c>
      <c r="C78" s="23" t="s">
        <v>35</v>
      </c>
      <c r="D78" s="23">
        <v>56</v>
      </c>
      <c r="E78" s="24">
        <v>25657</v>
      </c>
      <c r="F78" s="23" t="s">
        <v>429</v>
      </c>
      <c r="G78" s="23" t="s">
        <v>72</v>
      </c>
      <c r="H78" s="23" t="s">
        <v>555</v>
      </c>
      <c r="I78" s="23" t="s">
        <v>89</v>
      </c>
      <c r="J78" s="23" t="s">
        <v>248</v>
      </c>
      <c r="K78" s="23" t="s">
        <v>249</v>
      </c>
      <c r="L78" s="23" t="s">
        <v>118</v>
      </c>
      <c r="M78" s="23" t="s">
        <v>119</v>
      </c>
      <c r="N78" s="23" t="s">
        <v>120</v>
      </c>
      <c r="O78" s="24">
        <v>45141</v>
      </c>
      <c r="P78" s="24"/>
      <c r="Q78" s="23" t="s">
        <v>62</v>
      </c>
      <c r="R78" s="25">
        <v>146000</v>
      </c>
      <c r="S78" s="25">
        <v>4400</v>
      </c>
      <c r="T78" s="23">
        <v>2</v>
      </c>
      <c r="U78" s="23">
        <v>32</v>
      </c>
      <c r="V78" s="23">
        <v>20</v>
      </c>
      <c r="W78" s="23">
        <v>1</v>
      </c>
      <c r="X78" s="23">
        <v>53</v>
      </c>
      <c r="Y78" s="23" t="s">
        <v>46</v>
      </c>
      <c r="Z78" s="23" t="s">
        <v>47</v>
      </c>
      <c r="AA78" s="23" t="s">
        <v>221</v>
      </c>
      <c r="AB78" s="23" t="s">
        <v>66</v>
      </c>
      <c r="AC78" s="23" t="s">
        <v>130</v>
      </c>
      <c r="AD78" s="23" t="s">
        <v>68</v>
      </c>
      <c r="AE78" s="23">
        <v>54</v>
      </c>
      <c r="AF78" s="23">
        <v>2.9</v>
      </c>
      <c r="AG78" s="23" t="s">
        <v>3156</v>
      </c>
      <c r="AH78" s="23" t="s">
        <v>3157</v>
      </c>
      <c r="AI78" s="23" t="s">
        <v>3128</v>
      </c>
      <c r="AJ78" s="23">
        <v>0</v>
      </c>
      <c r="AK78" s="23" t="s">
        <v>3158</v>
      </c>
      <c r="AL78" s="23" t="s">
        <v>3159</v>
      </c>
      <c r="AM78" s="23">
        <v>54</v>
      </c>
      <c r="AN78" s="32"/>
    </row>
    <row r="79" spans="1:40" ht="32" x14ac:dyDescent="0.2">
      <c r="A79" s="29" t="s">
        <v>558</v>
      </c>
      <c r="B79" s="12" t="s">
        <v>559</v>
      </c>
      <c r="C79" s="12" t="s">
        <v>35</v>
      </c>
      <c r="D79" s="12">
        <v>26</v>
      </c>
      <c r="E79" s="21">
        <v>36668</v>
      </c>
      <c r="F79" s="12" t="s">
        <v>523</v>
      </c>
      <c r="G79" s="12" t="s">
        <v>100</v>
      </c>
      <c r="H79" s="12" t="s">
        <v>561</v>
      </c>
      <c r="I79" s="12" t="s">
        <v>57</v>
      </c>
      <c r="J79" s="12" t="s">
        <v>381</v>
      </c>
      <c r="K79" s="12" t="s">
        <v>382</v>
      </c>
      <c r="L79" s="12" t="s">
        <v>562</v>
      </c>
      <c r="M79" s="12" t="s">
        <v>563</v>
      </c>
      <c r="N79" s="12" t="s">
        <v>564</v>
      </c>
      <c r="O79" s="21">
        <v>42584</v>
      </c>
      <c r="P79" s="21"/>
      <c r="Q79" s="12" t="s">
        <v>62</v>
      </c>
      <c r="R79" s="22">
        <v>74000</v>
      </c>
      <c r="S79" s="22">
        <v>1500</v>
      </c>
      <c r="T79" s="12">
        <v>2</v>
      </c>
      <c r="U79" s="12">
        <v>11</v>
      </c>
      <c r="V79" s="12">
        <v>6</v>
      </c>
      <c r="W79" s="12">
        <v>20</v>
      </c>
      <c r="X79" s="12">
        <v>54</v>
      </c>
      <c r="Y79" s="12" t="s">
        <v>46</v>
      </c>
      <c r="Z79" s="12" t="s">
        <v>47</v>
      </c>
      <c r="AA79" s="12" t="s">
        <v>142</v>
      </c>
      <c r="AB79" s="12" t="s">
        <v>80</v>
      </c>
      <c r="AC79" s="12" t="s">
        <v>267</v>
      </c>
      <c r="AD79" s="12" t="s">
        <v>51</v>
      </c>
      <c r="AE79" s="12">
        <v>39.6</v>
      </c>
      <c r="AF79" s="12">
        <v>9.9</v>
      </c>
      <c r="AG79" s="12" t="s">
        <v>3160</v>
      </c>
      <c r="AH79" s="12" t="s">
        <v>3168</v>
      </c>
      <c r="AI79" s="12" t="s">
        <v>3128</v>
      </c>
      <c r="AJ79" s="12">
        <v>0</v>
      </c>
      <c r="AK79" s="12" t="s">
        <v>3162</v>
      </c>
      <c r="AL79" s="12" t="s">
        <v>3159</v>
      </c>
      <c r="AM79" s="12">
        <v>39.6</v>
      </c>
      <c r="AN79" s="31" t="s">
        <v>3166</v>
      </c>
    </row>
    <row r="80" spans="1:40" ht="32" x14ac:dyDescent="0.2">
      <c r="A80" s="30" t="s">
        <v>565</v>
      </c>
      <c r="B80" s="23" t="s">
        <v>566</v>
      </c>
      <c r="C80" s="23" t="s">
        <v>154</v>
      </c>
      <c r="D80" s="23">
        <v>56</v>
      </c>
      <c r="E80" s="24">
        <v>25665</v>
      </c>
      <c r="F80" s="23" t="s">
        <v>54</v>
      </c>
      <c r="G80" s="23" t="s">
        <v>55</v>
      </c>
      <c r="H80" s="23" t="s">
        <v>302</v>
      </c>
      <c r="I80" s="23" t="s">
        <v>74</v>
      </c>
      <c r="J80" s="23" t="s">
        <v>567</v>
      </c>
      <c r="K80" s="23" t="s">
        <v>568</v>
      </c>
      <c r="L80" s="23" t="s">
        <v>524</v>
      </c>
      <c r="M80" s="23" t="s">
        <v>525</v>
      </c>
      <c r="N80" s="23" t="s">
        <v>526</v>
      </c>
      <c r="O80" s="24">
        <v>45043</v>
      </c>
      <c r="P80" s="24">
        <v>45179</v>
      </c>
      <c r="Q80" s="23" t="s">
        <v>141</v>
      </c>
      <c r="R80" s="25">
        <v>63000</v>
      </c>
      <c r="S80" s="25">
        <v>3200</v>
      </c>
      <c r="T80" s="23">
        <v>3</v>
      </c>
      <c r="U80" s="23">
        <v>13</v>
      </c>
      <c r="V80" s="23">
        <v>18</v>
      </c>
      <c r="W80" s="23">
        <v>13</v>
      </c>
      <c r="X80" s="23">
        <v>69</v>
      </c>
      <c r="Y80" s="23" t="s">
        <v>46</v>
      </c>
      <c r="Z80" s="23" t="s">
        <v>64</v>
      </c>
      <c r="AA80" s="23" t="s">
        <v>48</v>
      </c>
      <c r="AB80" s="23" t="s">
        <v>80</v>
      </c>
      <c r="AC80" s="23" t="s">
        <v>67</v>
      </c>
      <c r="AD80" s="23" t="s">
        <v>68</v>
      </c>
      <c r="AE80" s="23">
        <v>57.9</v>
      </c>
      <c r="AF80" s="23">
        <v>0.4</v>
      </c>
      <c r="AG80" s="23" t="s">
        <v>3156</v>
      </c>
      <c r="AH80" s="23" t="s">
        <v>3168</v>
      </c>
      <c r="AI80" s="23" t="s">
        <v>3133</v>
      </c>
      <c r="AJ80" s="23">
        <v>1</v>
      </c>
      <c r="AK80" s="23" t="s">
        <v>3162</v>
      </c>
      <c r="AL80" s="23" t="s">
        <v>3159</v>
      </c>
      <c r="AM80" s="23">
        <v>57.9</v>
      </c>
      <c r="AN80" s="32"/>
    </row>
    <row r="81" spans="1:40" ht="32" x14ac:dyDescent="0.2">
      <c r="A81" s="29" t="s">
        <v>572</v>
      </c>
      <c r="B81" s="12" t="s">
        <v>3192</v>
      </c>
      <c r="C81" s="12" t="s">
        <v>154</v>
      </c>
      <c r="D81" s="12">
        <v>48</v>
      </c>
      <c r="E81" s="21">
        <v>28341</v>
      </c>
      <c r="F81" s="12" t="s">
        <v>402</v>
      </c>
      <c r="G81" s="12" t="s">
        <v>72</v>
      </c>
      <c r="H81" s="12" t="s">
        <v>403</v>
      </c>
      <c r="I81" s="12" t="s">
        <v>89</v>
      </c>
      <c r="J81" s="12" t="s">
        <v>575</v>
      </c>
      <c r="K81" s="12" t="s">
        <v>576</v>
      </c>
      <c r="L81" s="12" t="s">
        <v>186</v>
      </c>
      <c r="M81" s="12" t="s">
        <v>61</v>
      </c>
      <c r="N81" s="12" t="s">
        <v>186</v>
      </c>
      <c r="O81" s="21">
        <v>42750</v>
      </c>
      <c r="P81" s="21"/>
      <c r="Q81" s="12" t="s">
        <v>62</v>
      </c>
      <c r="R81" s="22">
        <v>151000</v>
      </c>
      <c r="S81" s="22">
        <v>1500</v>
      </c>
      <c r="T81" s="12">
        <v>1</v>
      </c>
      <c r="U81" s="12">
        <v>23</v>
      </c>
      <c r="V81" s="12">
        <v>7</v>
      </c>
      <c r="W81" s="12">
        <v>12</v>
      </c>
      <c r="X81" s="12">
        <v>60</v>
      </c>
      <c r="Y81" s="12" t="s">
        <v>46</v>
      </c>
      <c r="Z81" s="12" t="s">
        <v>47</v>
      </c>
      <c r="AA81" s="12" t="s">
        <v>176</v>
      </c>
      <c r="AB81" s="12" t="s">
        <v>164</v>
      </c>
      <c r="AC81" s="12" t="s">
        <v>408</v>
      </c>
      <c r="AD81" s="12" t="s">
        <v>1346</v>
      </c>
      <c r="AE81" s="12">
        <v>39.799999999999997</v>
      </c>
      <c r="AF81" s="12">
        <v>9.4</v>
      </c>
      <c r="AG81" s="12" t="s">
        <v>3171</v>
      </c>
      <c r="AH81" s="12" t="s">
        <v>3157</v>
      </c>
      <c r="AI81" s="12" t="s">
        <v>3128</v>
      </c>
      <c r="AJ81" s="12">
        <v>0</v>
      </c>
      <c r="AK81" s="12" t="s">
        <v>3162</v>
      </c>
      <c r="AL81" s="12" t="s">
        <v>3159</v>
      </c>
      <c r="AM81" s="12">
        <v>39.799999999999997</v>
      </c>
      <c r="AN81" s="31" t="s">
        <v>3166</v>
      </c>
    </row>
    <row r="82" spans="1:40" ht="32" x14ac:dyDescent="0.2">
      <c r="A82" s="30" t="s">
        <v>579</v>
      </c>
      <c r="B82" s="23" t="s">
        <v>580</v>
      </c>
      <c r="C82" s="23" t="s">
        <v>154</v>
      </c>
      <c r="D82" s="23">
        <v>58</v>
      </c>
      <c r="E82" s="24">
        <v>24697</v>
      </c>
      <c r="F82" s="23" t="s">
        <v>133</v>
      </c>
      <c r="G82" s="23" t="s">
        <v>133</v>
      </c>
      <c r="H82" s="23" t="s">
        <v>582</v>
      </c>
      <c r="I82" s="23" t="s">
        <v>57</v>
      </c>
      <c r="J82" s="23" t="s">
        <v>583</v>
      </c>
      <c r="K82" s="23" t="s">
        <v>584</v>
      </c>
      <c r="L82" s="23" t="s">
        <v>366</v>
      </c>
      <c r="M82" s="23" t="s">
        <v>273</v>
      </c>
      <c r="N82" s="23" t="s">
        <v>274</v>
      </c>
      <c r="O82" s="24">
        <v>45908</v>
      </c>
      <c r="P82" s="24"/>
      <c r="Q82" s="23" t="s">
        <v>62</v>
      </c>
      <c r="R82" s="25">
        <v>98000</v>
      </c>
      <c r="S82" s="25">
        <v>4900</v>
      </c>
      <c r="T82" s="23">
        <v>3</v>
      </c>
      <c r="U82" s="23">
        <v>7</v>
      </c>
      <c r="V82" s="23">
        <v>8</v>
      </c>
      <c r="W82" s="23">
        <v>18</v>
      </c>
      <c r="X82" s="23">
        <v>79</v>
      </c>
      <c r="Y82" s="23" t="s">
        <v>46</v>
      </c>
      <c r="Z82" s="23" t="s">
        <v>64</v>
      </c>
      <c r="AA82" s="23" t="s">
        <v>176</v>
      </c>
      <c r="AB82" s="23" t="s">
        <v>80</v>
      </c>
      <c r="AC82" s="23" t="s">
        <v>143</v>
      </c>
      <c r="AD82" s="23" t="s">
        <v>222</v>
      </c>
      <c r="AE82" s="23">
        <v>57.4</v>
      </c>
      <c r="AF82" s="23">
        <v>0.8</v>
      </c>
      <c r="AG82" s="23" t="s">
        <v>3156</v>
      </c>
      <c r="AH82" s="23" t="s">
        <v>3161</v>
      </c>
      <c r="AI82" s="23" t="s">
        <v>3133</v>
      </c>
      <c r="AJ82" s="23">
        <v>0</v>
      </c>
      <c r="AK82" s="23" t="s">
        <v>3175</v>
      </c>
      <c r="AL82" s="23" t="s">
        <v>3165</v>
      </c>
      <c r="AM82" s="23">
        <v>57.4</v>
      </c>
      <c r="AN82" s="32" t="s">
        <v>3166</v>
      </c>
    </row>
    <row r="83" spans="1:40" ht="32" x14ac:dyDescent="0.2">
      <c r="A83" s="29" t="s">
        <v>586</v>
      </c>
      <c r="B83" s="12" t="s">
        <v>587</v>
      </c>
      <c r="C83" s="12" t="s">
        <v>35</v>
      </c>
      <c r="D83" s="12">
        <v>48</v>
      </c>
      <c r="E83" s="21">
        <v>28446</v>
      </c>
      <c r="F83" s="12" t="s">
        <v>429</v>
      </c>
      <c r="G83" s="12" t="s">
        <v>72</v>
      </c>
      <c r="H83" s="12" t="s">
        <v>201</v>
      </c>
      <c r="I83" s="12" t="s">
        <v>115</v>
      </c>
      <c r="J83" s="12" t="s">
        <v>470</v>
      </c>
      <c r="K83" s="12" t="s">
        <v>589</v>
      </c>
      <c r="L83" s="12" t="s">
        <v>186</v>
      </c>
      <c r="M83" s="12" t="s">
        <v>61</v>
      </c>
      <c r="N83" s="12" t="s">
        <v>186</v>
      </c>
      <c r="O83" s="21">
        <v>43804</v>
      </c>
      <c r="P83" s="21"/>
      <c r="Q83" s="12" t="s">
        <v>62</v>
      </c>
      <c r="R83" s="22">
        <v>90000</v>
      </c>
      <c r="S83" s="22">
        <v>4500</v>
      </c>
      <c r="T83" s="12">
        <v>3</v>
      </c>
      <c r="U83" s="12">
        <v>39</v>
      </c>
      <c r="V83" s="12">
        <v>13</v>
      </c>
      <c r="W83" s="12">
        <v>16</v>
      </c>
      <c r="X83" s="12">
        <v>70</v>
      </c>
      <c r="Y83" s="12" t="s">
        <v>46</v>
      </c>
      <c r="Z83" s="12" t="s">
        <v>64</v>
      </c>
      <c r="AA83" s="12" t="s">
        <v>215</v>
      </c>
      <c r="AB83" s="12" t="s">
        <v>80</v>
      </c>
      <c r="AC83" s="12" t="s">
        <v>130</v>
      </c>
      <c r="AD83" s="12" t="s">
        <v>51</v>
      </c>
      <c r="AE83" s="12">
        <v>63.2</v>
      </c>
      <c r="AF83" s="12">
        <v>6.5</v>
      </c>
      <c r="AG83" s="12" t="s">
        <v>3171</v>
      </c>
      <c r="AH83" s="12" t="s">
        <v>3161</v>
      </c>
      <c r="AI83" s="12" t="s">
        <v>3133</v>
      </c>
      <c r="AJ83" s="12">
        <v>0</v>
      </c>
      <c r="AK83" s="12" t="s">
        <v>3158</v>
      </c>
      <c r="AL83" s="12" t="s">
        <v>3165</v>
      </c>
      <c r="AM83" s="12">
        <v>63.2</v>
      </c>
      <c r="AN83" s="31"/>
    </row>
    <row r="84" spans="1:40" ht="32" x14ac:dyDescent="0.2">
      <c r="A84" s="30" t="s">
        <v>591</v>
      </c>
      <c r="B84" s="23" t="s">
        <v>592</v>
      </c>
      <c r="C84" s="23" t="s">
        <v>154</v>
      </c>
      <c r="D84" s="23">
        <v>34</v>
      </c>
      <c r="E84" s="24">
        <v>33743</v>
      </c>
      <c r="F84" s="23" t="s">
        <v>36</v>
      </c>
      <c r="G84" s="23" t="s">
        <v>37</v>
      </c>
      <c r="H84" s="23" t="s">
        <v>38</v>
      </c>
      <c r="I84" s="23" t="s">
        <v>57</v>
      </c>
      <c r="J84" s="23" t="s">
        <v>40</v>
      </c>
      <c r="K84" s="23" t="s">
        <v>41</v>
      </c>
      <c r="L84" s="23" t="s">
        <v>366</v>
      </c>
      <c r="M84" s="23" t="s">
        <v>273</v>
      </c>
      <c r="N84" s="23" t="s">
        <v>274</v>
      </c>
      <c r="O84" s="24">
        <v>43397</v>
      </c>
      <c r="P84" s="24"/>
      <c r="Q84" s="23" t="s">
        <v>62</v>
      </c>
      <c r="R84" s="25">
        <v>96000</v>
      </c>
      <c r="S84" s="25">
        <v>4800</v>
      </c>
      <c r="T84" s="23">
        <v>3</v>
      </c>
      <c r="U84" s="23">
        <v>32</v>
      </c>
      <c r="V84" s="23">
        <v>11</v>
      </c>
      <c r="W84" s="23">
        <v>17</v>
      </c>
      <c r="X84" s="23">
        <v>58</v>
      </c>
      <c r="Y84" s="23" t="s">
        <v>46</v>
      </c>
      <c r="Z84" s="23" t="s">
        <v>64</v>
      </c>
      <c r="AA84" s="23" t="s">
        <v>215</v>
      </c>
      <c r="AB84" s="23" t="s">
        <v>66</v>
      </c>
      <c r="AC84" s="23" t="s">
        <v>50</v>
      </c>
      <c r="AD84" s="23" t="s">
        <v>68</v>
      </c>
      <c r="AE84" s="23">
        <v>56.8</v>
      </c>
      <c r="AF84" s="23">
        <v>7.6</v>
      </c>
      <c r="AG84" s="23" t="s">
        <v>3160</v>
      </c>
      <c r="AH84" s="23" t="s">
        <v>3161</v>
      </c>
      <c r="AI84" s="23" t="s">
        <v>3133</v>
      </c>
      <c r="AJ84" s="23">
        <v>0</v>
      </c>
      <c r="AK84" s="23" t="s">
        <v>3158</v>
      </c>
      <c r="AL84" s="23" t="s">
        <v>3159</v>
      </c>
      <c r="AM84" s="23">
        <v>56.8</v>
      </c>
      <c r="AN84" s="32" t="s">
        <v>3166</v>
      </c>
    </row>
    <row r="85" spans="1:40" ht="32" x14ac:dyDescent="0.2">
      <c r="A85" s="29" t="s">
        <v>595</v>
      </c>
      <c r="B85" s="12" t="s">
        <v>596</v>
      </c>
      <c r="C85" s="12" t="s">
        <v>154</v>
      </c>
      <c r="D85" s="12">
        <v>35</v>
      </c>
      <c r="E85" s="21">
        <v>33200</v>
      </c>
      <c r="F85" s="12" t="s">
        <v>598</v>
      </c>
      <c r="G85" s="12" t="s">
        <v>133</v>
      </c>
      <c r="H85" s="12" t="s">
        <v>599</v>
      </c>
      <c r="I85" s="12" t="s">
        <v>115</v>
      </c>
      <c r="J85" s="12" t="s">
        <v>600</v>
      </c>
      <c r="K85" s="12" t="s">
        <v>601</v>
      </c>
      <c r="L85" s="12" t="s">
        <v>1101</v>
      </c>
      <c r="M85" s="12" t="s">
        <v>289</v>
      </c>
      <c r="N85" s="12" t="s">
        <v>311</v>
      </c>
      <c r="O85" s="21">
        <v>45055</v>
      </c>
      <c r="P85" s="21"/>
      <c r="Q85" s="12" t="s">
        <v>62</v>
      </c>
      <c r="R85" s="22">
        <v>79000</v>
      </c>
      <c r="S85" s="22">
        <v>4000</v>
      </c>
      <c r="T85" s="12">
        <v>3</v>
      </c>
      <c r="U85" s="12">
        <v>30</v>
      </c>
      <c r="V85" s="12">
        <v>4</v>
      </c>
      <c r="W85" s="12">
        <v>12</v>
      </c>
      <c r="X85" s="12">
        <v>53</v>
      </c>
      <c r="Y85" s="12" t="s">
        <v>46</v>
      </c>
      <c r="Z85" s="12" t="s">
        <v>64</v>
      </c>
      <c r="AA85" s="12" t="s">
        <v>65</v>
      </c>
      <c r="AB85" s="12" t="s">
        <v>66</v>
      </c>
      <c r="AC85" s="12" t="s">
        <v>195</v>
      </c>
      <c r="AD85" s="12" t="s">
        <v>68</v>
      </c>
      <c r="AE85" s="12">
        <v>57</v>
      </c>
      <c r="AF85" s="12">
        <v>3.1</v>
      </c>
      <c r="AG85" s="12" t="s">
        <v>3167</v>
      </c>
      <c r="AH85" s="12" t="s">
        <v>3168</v>
      </c>
      <c r="AI85" s="12" t="s">
        <v>3133</v>
      </c>
      <c r="AJ85" s="12">
        <v>0</v>
      </c>
      <c r="AK85" s="12" t="s">
        <v>3162</v>
      </c>
      <c r="AL85" s="12" t="s">
        <v>3159</v>
      </c>
      <c r="AM85" s="12">
        <v>57</v>
      </c>
      <c r="AN85" s="31"/>
    </row>
    <row r="86" spans="1:40" ht="32" x14ac:dyDescent="0.2">
      <c r="A86" s="30" t="s">
        <v>603</v>
      </c>
      <c r="B86" s="23" t="s">
        <v>3193</v>
      </c>
      <c r="C86" s="23" t="s">
        <v>35</v>
      </c>
      <c r="D86" s="23">
        <v>38</v>
      </c>
      <c r="E86" s="24">
        <v>32025</v>
      </c>
      <c r="F86" s="23" t="s">
        <v>598</v>
      </c>
      <c r="G86" s="23" t="s">
        <v>133</v>
      </c>
      <c r="H86" s="23" t="s">
        <v>605</v>
      </c>
      <c r="I86" s="23" t="s">
        <v>115</v>
      </c>
      <c r="J86" s="23" t="s">
        <v>600</v>
      </c>
      <c r="K86" s="23" t="s">
        <v>601</v>
      </c>
      <c r="L86" s="23" t="s">
        <v>242</v>
      </c>
      <c r="M86" s="23" t="s">
        <v>234</v>
      </c>
      <c r="N86" s="23" t="s">
        <v>235</v>
      </c>
      <c r="O86" s="24">
        <v>44031</v>
      </c>
      <c r="P86" s="24"/>
      <c r="Q86" s="23" t="s">
        <v>62</v>
      </c>
      <c r="R86" s="25">
        <v>82000</v>
      </c>
      <c r="S86" s="25">
        <v>7400</v>
      </c>
      <c r="T86" s="23">
        <v>4</v>
      </c>
      <c r="U86" s="23">
        <v>20</v>
      </c>
      <c r="V86" s="23">
        <v>10</v>
      </c>
      <c r="W86" s="23">
        <v>22</v>
      </c>
      <c r="X86" s="23">
        <v>40</v>
      </c>
      <c r="Y86" s="23" t="s">
        <v>46</v>
      </c>
      <c r="Z86" s="23" t="s">
        <v>64</v>
      </c>
      <c r="AA86" s="23" t="s">
        <v>188</v>
      </c>
      <c r="AB86" s="23" t="s">
        <v>66</v>
      </c>
      <c r="AC86" s="23" t="s">
        <v>195</v>
      </c>
      <c r="AD86" s="23" t="s">
        <v>68</v>
      </c>
      <c r="AE86" s="23">
        <v>55</v>
      </c>
      <c r="AF86" s="23">
        <v>5.9</v>
      </c>
      <c r="AG86" s="23" t="s">
        <v>3167</v>
      </c>
      <c r="AH86" s="23" t="s">
        <v>3168</v>
      </c>
      <c r="AI86" s="23" t="s">
        <v>3136</v>
      </c>
      <c r="AJ86" s="23">
        <v>0</v>
      </c>
      <c r="AK86" s="23" t="s">
        <v>3162</v>
      </c>
      <c r="AL86" s="23" t="s">
        <v>3159</v>
      </c>
      <c r="AM86" s="23">
        <v>55</v>
      </c>
      <c r="AN86" s="32"/>
    </row>
    <row r="87" spans="1:40" ht="32" x14ac:dyDescent="0.2">
      <c r="A87" s="29" t="s">
        <v>607</v>
      </c>
      <c r="B87" s="12" t="s">
        <v>608</v>
      </c>
      <c r="C87" s="12" t="s">
        <v>154</v>
      </c>
      <c r="D87" s="12">
        <v>33</v>
      </c>
      <c r="E87" s="21">
        <v>33857</v>
      </c>
      <c r="F87" s="12" t="s">
        <v>609</v>
      </c>
      <c r="G87" s="12" t="s">
        <v>55</v>
      </c>
      <c r="H87" s="12" t="s">
        <v>610</v>
      </c>
      <c r="I87" s="12" t="s">
        <v>39</v>
      </c>
      <c r="J87" s="12" t="s">
        <v>171</v>
      </c>
      <c r="K87" s="12" t="s">
        <v>172</v>
      </c>
      <c r="L87" s="12" t="s">
        <v>611</v>
      </c>
      <c r="M87" s="12" t="s">
        <v>563</v>
      </c>
      <c r="N87" s="12" t="s">
        <v>1333</v>
      </c>
      <c r="O87" s="21">
        <v>44940</v>
      </c>
      <c r="P87" s="21"/>
      <c r="Q87" s="12" t="s">
        <v>62</v>
      </c>
      <c r="R87" s="22">
        <v>133000</v>
      </c>
      <c r="S87" s="22">
        <v>4000</v>
      </c>
      <c r="T87" s="12">
        <v>2</v>
      </c>
      <c r="U87" s="12">
        <v>28</v>
      </c>
      <c r="V87" s="12">
        <v>18</v>
      </c>
      <c r="W87" s="12">
        <v>8</v>
      </c>
      <c r="X87" s="12">
        <v>59</v>
      </c>
      <c r="Y87" s="12" t="s">
        <v>46</v>
      </c>
      <c r="Z87" s="12" t="s">
        <v>47</v>
      </c>
      <c r="AA87" s="12" t="s">
        <v>142</v>
      </c>
      <c r="AB87" s="12" t="s">
        <v>66</v>
      </c>
      <c r="AC87" s="12" t="s">
        <v>177</v>
      </c>
      <c r="AD87" s="12" t="s">
        <v>68</v>
      </c>
      <c r="AE87" s="12">
        <v>51.6</v>
      </c>
      <c r="AF87" s="12">
        <v>3.4</v>
      </c>
      <c r="AG87" s="12" t="s">
        <v>3160</v>
      </c>
      <c r="AH87" s="12" t="s">
        <v>3157</v>
      </c>
      <c r="AI87" s="12" t="s">
        <v>3128</v>
      </c>
      <c r="AJ87" s="12">
        <v>0</v>
      </c>
      <c r="AK87" s="12" t="s">
        <v>3162</v>
      </c>
      <c r="AL87" s="12" t="s">
        <v>3159</v>
      </c>
      <c r="AM87" s="12">
        <v>51.6</v>
      </c>
      <c r="AN87" s="31" t="s">
        <v>3166</v>
      </c>
    </row>
    <row r="88" spans="1:40" ht="32" x14ac:dyDescent="0.2">
      <c r="A88" s="30" t="s">
        <v>613</v>
      </c>
      <c r="B88" s="23" t="s">
        <v>3194</v>
      </c>
      <c r="C88" s="23" t="s">
        <v>35</v>
      </c>
      <c r="D88" s="23">
        <v>23</v>
      </c>
      <c r="E88" s="24">
        <v>37515</v>
      </c>
      <c r="F88" s="23" t="s">
        <v>402</v>
      </c>
      <c r="G88" s="23" t="s">
        <v>72</v>
      </c>
      <c r="H88" s="23" t="s">
        <v>616</v>
      </c>
      <c r="I88" s="23" t="s">
        <v>115</v>
      </c>
      <c r="J88" s="23" t="s">
        <v>617</v>
      </c>
      <c r="K88" s="23" t="s">
        <v>618</v>
      </c>
      <c r="L88" s="23" t="s">
        <v>619</v>
      </c>
      <c r="M88" s="23" t="s">
        <v>525</v>
      </c>
      <c r="N88" s="23" t="s">
        <v>620</v>
      </c>
      <c r="O88" s="24">
        <v>45133</v>
      </c>
      <c r="P88" s="24"/>
      <c r="Q88" s="23" t="s">
        <v>62</v>
      </c>
      <c r="R88" s="25">
        <v>73000</v>
      </c>
      <c r="S88" s="25">
        <v>10200</v>
      </c>
      <c r="T88" s="23">
        <v>5</v>
      </c>
      <c r="U88" s="23">
        <v>15</v>
      </c>
      <c r="V88" s="23">
        <v>14</v>
      </c>
      <c r="W88" s="23">
        <v>6</v>
      </c>
      <c r="X88" s="23">
        <v>70</v>
      </c>
      <c r="Y88" s="23" t="s">
        <v>46</v>
      </c>
      <c r="Z88" s="23" t="s">
        <v>47</v>
      </c>
      <c r="AA88" s="23" t="s">
        <v>215</v>
      </c>
      <c r="AB88" s="23" t="s">
        <v>66</v>
      </c>
      <c r="AC88" s="23" t="s">
        <v>408</v>
      </c>
      <c r="AD88" s="23" t="s">
        <v>68</v>
      </c>
      <c r="AE88" s="23">
        <v>80.2</v>
      </c>
      <c r="AF88" s="23">
        <v>2.9</v>
      </c>
      <c r="AG88" s="23" t="s">
        <v>3163</v>
      </c>
      <c r="AH88" s="23" t="s">
        <v>3168</v>
      </c>
      <c r="AI88" s="23" t="s">
        <v>3136</v>
      </c>
      <c r="AJ88" s="23">
        <v>0</v>
      </c>
      <c r="AK88" s="23" t="s">
        <v>3162</v>
      </c>
      <c r="AL88" s="23" t="s">
        <v>3169</v>
      </c>
      <c r="AM88" s="23">
        <v>80.2</v>
      </c>
      <c r="AN88" s="32"/>
    </row>
    <row r="89" spans="1:40" ht="32" x14ac:dyDescent="0.2">
      <c r="A89" s="29" t="s">
        <v>622</v>
      </c>
      <c r="B89" s="12" t="s">
        <v>623</v>
      </c>
      <c r="C89" s="12" t="s">
        <v>287</v>
      </c>
      <c r="D89" s="12">
        <v>36</v>
      </c>
      <c r="E89" s="21">
        <v>32885</v>
      </c>
      <c r="F89" s="12" t="s">
        <v>279</v>
      </c>
      <c r="G89" s="12" t="s">
        <v>55</v>
      </c>
      <c r="H89" s="12" t="s">
        <v>626</v>
      </c>
      <c r="I89" s="12" t="s">
        <v>57</v>
      </c>
      <c r="J89" s="12" t="s">
        <v>627</v>
      </c>
      <c r="K89" s="12" t="s">
        <v>628</v>
      </c>
      <c r="L89" s="12" t="s">
        <v>374</v>
      </c>
      <c r="M89" s="12" t="s">
        <v>289</v>
      </c>
      <c r="N89" s="12" t="s">
        <v>375</v>
      </c>
      <c r="O89" s="21">
        <v>44045</v>
      </c>
      <c r="P89" s="21"/>
      <c r="Q89" s="12" t="s">
        <v>62</v>
      </c>
      <c r="R89" s="22">
        <v>119000</v>
      </c>
      <c r="S89" s="22">
        <v>2400</v>
      </c>
      <c r="T89" s="12">
        <v>2</v>
      </c>
      <c r="U89" s="12">
        <v>33</v>
      </c>
      <c r="V89" s="12">
        <v>6</v>
      </c>
      <c r="W89" s="12">
        <v>0</v>
      </c>
      <c r="X89" s="12">
        <v>88</v>
      </c>
      <c r="Y89" s="12" t="s">
        <v>46</v>
      </c>
      <c r="Z89" s="12" t="s">
        <v>292</v>
      </c>
      <c r="AA89" s="12" t="s">
        <v>176</v>
      </c>
      <c r="AB89" s="12" t="s">
        <v>66</v>
      </c>
      <c r="AC89" s="12" t="s">
        <v>284</v>
      </c>
      <c r="AD89" s="12" t="s">
        <v>51</v>
      </c>
      <c r="AE89" s="12">
        <v>67</v>
      </c>
      <c r="AF89" s="12">
        <v>5.9</v>
      </c>
      <c r="AG89" s="12" t="s">
        <v>3167</v>
      </c>
      <c r="AH89" s="12" t="s">
        <v>3161</v>
      </c>
      <c r="AI89" s="12" t="s">
        <v>3128</v>
      </c>
      <c r="AJ89" s="12">
        <v>0</v>
      </c>
      <c r="AK89" s="12" t="s">
        <v>3158</v>
      </c>
      <c r="AL89" s="12" t="s">
        <v>3159</v>
      </c>
      <c r="AM89" s="12">
        <v>67</v>
      </c>
      <c r="AN89" s="31" t="s">
        <v>3166</v>
      </c>
    </row>
    <row r="90" spans="1:40" ht="32" x14ac:dyDescent="0.2">
      <c r="A90" s="30" t="s">
        <v>632</v>
      </c>
      <c r="B90" s="23" t="s">
        <v>633</v>
      </c>
      <c r="C90" s="23" t="s">
        <v>35</v>
      </c>
      <c r="D90" s="23">
        <v>26</v>
      </c>
      <c r="E90" s="24">
        <v>36341</v>
      </c>
      <c r="F90" s="23" t="s">
        <v>598</v>
      </c>
      <c r="G90" s="23" t="s">
        <v>133</v>
      </c>
      <c r="H90" s="23" t="s">
        <v>333</v>
      </c>
      <c r="I90" s="23" t="s">
        <v>89</v>
      </c>
      <c r="J90" s="23" t="s">
        <v>193</v>
      </c>
      <c r="K90" s="23" t="s">
        <v>194</v>
      </c>
      <c r="L90" s="23" t="s">
        <v>562</v>
      </c>
      <c r="M90" s="23" t="s">
        <v>563</v>
      </c>
      <c r="N90" s="23" t="s">
        <v>564</v>
      </c>
      <c r="O90" s="24">
        <v>43940</v>
      </c>
      <c r="P90" s="24"/>
      <c r="Q90" s="23" t="s">
        <v>62</v>
      </c>
      <c r="R90" s="25">
        <v>118000</v>
      </c>
      <c r="S90" s="25">
        <v>11800</v>
      </c>
      <c r="T90" s="23">
        <v>4</v>
      </c>
      <c r="U90" s="23">
        <v>33</v>
      </c>
      <c r="V90" s="23">
        <v>12</v>
      </c>
      <c r="W90" s="23">
        <v>1</v>
      </c>
      <c r="X90" s="23">
        <v>65</v>
      </c>
      <c r="Y90" s="23" t="s">
        <v>46</v>
      </c>
      <c r="Z90" s="23" t="s">
        <v>47</v>
      </c>
      <c r="AA90" s="23" t="s">
        <v>65</v>
      </c>
      <c r="AB90" s="23" t="s">
        <v>66</v>
      </c>
      <c r="AC90" s="23" t="s">
        <v>195</v>
      </c>
      <c r="AD90" s="23" t="s">
        <v>68</v>
      </c>
      <c r="AE90" s="23">
        <v>76.5</v>
      </c>
      <c r="AF90" s="23">
        <v>6.2</v>
      </c>
      <c r="AG90" s="23" t="s">
        <v>3160</v>
      </c>
      <c r="AH90" s="23" t="s">
        <v>3161</v>
      </c>
      <c r="AI90" s="23" t="s">
        <v>3136</v>
      </c>
      <c r="AJ90" s="23">
        <v>0</v>
      </c>
      <c r="AK90" s="23" t="s">
        <v>3158</v>
      </c>
      <c r="AL90" s="23" t="s">
        <v>3165</v>
      </c>
      <c r="AM90" s="23">
        <v>76.5</v>
      </c>
      <c r="AN90" s="32"/>
    </row>
    <row r="91" spans="1:40" ht="32" x14ac:dyDescent="0.2">
      <c r="A91" s="29" t="s">
        <v>634</v>
      </c>
      <c r="B91" s="12" t="s">
        <v>3195</v>
      </c>
      <c r="C91" s="12" t="s">
        <v>154</v>
      </c>
      <c r="D91" s="12">
        <v>44</v>
      </c>
      <c r="E91" s="21">
        <v>30089</v>
      </c>
      <c r="F91" s="12" t="s">
        <v>429</v>
      </c>
      <c r="G91" s="12" t="s">
        <v>72</v>
      </c>
      <c r="H91" s="12" t="s">
        <v>295</v>
      </c>
      <c r="I91" s="12" t="s">
        <v>74</v>
      </c>
      <c r="J91" s="12" t="s">
        <v>324</v>
      </c>
      <c r="K91" s="12" t="s">
        <v>325</v>
      </c>
      <c r="L91" s="12" t="s">
        <v>472</v>
      </c>
      <c r="M91" s="12" t="s">
        <v>43</v>
      </c>
      <c r="N91" s="12" t="s">
        <v>421</v>
      </c>
      <c r="O91" s="21">
        <v>45212</v>
      </c>
      <c r="P91" s="21"/>
      <c r="Q91" s="12" t="s">
        <v>62</v>
      </c>
      <c r="R91" s="22">
        <v>47000</v>
      </c>
      <c r="S91" s="22">
        <v>2400</v>
      </c>
      <c r="T91" s="12">
        <v>3</v>
      </c>
      <c r="U91" s="12">
        <v>26</v>
      </c>
      <c r="V91" s="12">
        <v>7</v>
      </c>
      <c r="W91" s="12">
        <v>13</v>
      </c>
      <c r="X91" s="12">
        <v>79</v>
      </c>
      <c r="Y91" s="12" t="s">
        <v>46</v>
      </c>
      <c r="Z91" s="12" t="s">
        <v>64</v>
      </c>
      <c r="AA91" s="12" t="s">
        <v>188</v>
      </c>
      <c r="AB91" s="12" t="s">
        <v>66</v>
      </c>
      <c r="AC91" s="12" t="s">
        <v>130</v>
      </c>
      <c r="AD91" s="12" t="s">
        <v>68</v>
      </c>
      <c r="AE91" s="12">
        <v>64.7</v>
      </c>
      <c r="AF91" s="12">
        <v>2.7</v>
      </c>
      <c r="AG91" s="12" t="s">
        <v>3167</v>
      </c>
      <c r="AH91" s="12" t="s">
        <v>3164</v>
      </c>
      <c r="AI91" s="12" t="s">
        <v>3133</v>
      </c>
      <c r="AJ91" s="12">
        <v>0</v>
      </c>
      <c r="AK91" s="12" t="s">
        <v>3162</v>
      </c>
      <c r="AL91" s="12" t="s">
        <v>3165</v>
      </c>
      <c r="AM91" s="12">
        <v>64.7</v>
      </c>
      <c r="AN91" s="31"/>
    </row>
    <row r="92" spans="1:40" ht="32" x14ac:dyDescent="0.2">
      <c r="A92" s="30" t="s">
        <v>637</v>
      </c>
      <c r="B92" s="23" t="s">
        <v>638</v>
      </c>
      <c r="C92" s="23" t="s">
        <v>154</v>
      </c>
      <c r="D92" s="23">
        <v>37</v>
      </c>
      <c r="E92" s="24">
        <v>32636</v>
      </c>
      <c r="F92" s="23" t="s">
        <v>429</v>
      </c>
      <c r="G92" s="23" t="s">
        <v>72</v>
      </c>
      <c r="H92" s="23" t="s">
        <v>125</v>
      </c>
      <c r="I92" s="23" t="s">
        <v>74</v>
      </c>
      <c r="J92" s="23" t="s">
        <v>514</v>
      </c>
      <c r="K92" s="23" t="s">
        <v>515</v>
      </c>
      <c r="L92" s="23" t="s">
        <v>491</v>
      </c>
      <c r="M92" s="23" t="s">
        <v>43</v>
      </c>
      <c r="N92" s="23" t="s">
        <v>492</v>
      </c>
      <c r="O92" s="24">
        <v>45455</v>
      </c>
      <c r="P92" s="24">
        <v>45550</v>
      </c>
      <c r="Q92" s="23" t="s">
        <v>141</v>
      </c>
      <c r="R92" s="25">
        <v>57000</v>
      </c>
      <c r="S92" s="25">
        <v>2800</v>
      </c>
      <c r="T92" s="23">
        <v>3</v>
      </c>
      <c r="U92" s="23">
        <v>28</v>
      </c>
      <c r="V92" s="23">
        <v>16</v>
      </c>
      <c r="W92" s="23">
        <v>1</v>
      </c>
      <c r="X92" s="23">
        <v>64</v>
      </c>
      <c r="Y92" s="23" t="s">
        <v>46</v>
      </c>
      <c r="Z92" s="23" t="s">
        <v>64</v>
      </c>
      <c r="AA92" s="23" t="s">
        <v>215</v>
      </c>
      <c r="AB92" s="23" t="s">
        <v>164</v>
      </c>
      <c r="AC92" s="23" t="s">
        <v>130</v>
      </c>
      <c r="AD92" s="23" t="s">
        <v>68</v>
      </c>
      <c r="AE92" s="23">
        <v>65.900000000000006</v>
      </c>
      <c r="AF92" s="23">
        <v>0.3</v>
      </c>
      <c r="AG92" s="23" t="s">
        <v>3167</v>
      </c>
      <c r="AH92" s="23" t="s">
        <v>3164</v>
      </c>
      <c r="AI92" s="23" t="s">
        <v>3133</v>
      </c>
      <c r="AJ92" s="23">
        <v>1</v>
      </c>
      <c r="AK92" s="23" t="s">
        <v>3162</v>
      </c>
      <c r="AL92" s="23" t="s">
        <v>3159</v>
      </c>
      <c r="AM92" s="23">
        <v>65.900000000000006</v>
      </c>
      <c r="AN92" s="32"/>
    </row>
    <row r="93" spans="1:40" ht="32" x14ac:dyDescent="0.2">
      <c r="A93" s="29" t="s">
        <v>640</v>
      </c>
      <c r="B93" s="12" t="s">
        <v>641</v>
      </c>
      <c r="C93" s="12" t="s">
        <v>154</v>
      </c>
      <c r="D93" s="12">
        <v>42</v>
      </c>
      <c r="E93" s="21">
        <v>30650</v>
      </c>
      <c r="F93" s="12" t="s">
        <v>429</v>
      </c>
      <c r="G93" s="12" t="s">
        <v>72</v>
      </c>
      <c r="H93" s="12" t="s">
        <v>295</v>
      </c>
      <c r="I93" s="12" t="s">
        <v>115</v>
      </c>
      <c r="J93" s="12" t="s">
        <v>202</v>
      </c>
      <c r="K93" s="12" t="s">
        <v>203</v>
      </c>
      <c r="L93" s="12" t="s">
        <v>366</v>
      </c>
      <c r="M93" s="12" t="s">
        <v>273</v>
      </c>
      <c r="N93" s="12" t="s">
        <v>274</v>
      </c>
      <c r="O93" s="21">
        <v>45766</v>
      </c>
      <c r="P93" s="21"/>
      <c r="Q93" s="12" t="s">
        <v>62</v>
      </c>
      <c r="R93" s="22">
        <v>82000</v>
      </c>
      <c r="S93" s="22">
        <v>1600</v>
      </c>
      <c r="T93" s="12">
        <v>2</v>
      </c>
      <c r="U93" s="12">
        <v>22</v>
      </c>
      <c r="V93" s="12">
        <v>20</v>
      </c>
      <c r="W93" s="12">
        <v>15</v>
      </c>
      <c r="X93" s="12">
        <v>63</v>
      </c>
      <c r="Y93" s="12" t="s">
        <v>46</v>
      </c>
      <c r="Z93" s="12" t="s">
        <v>64</v>
      </c>
      <c r="AA93" s="12" t="s">
        <v>221</v>
      </c>
      <c r="AB93" s="12" t="s">
        <v>66</v>
      </c>
      <c r="AC93" s="12" t="s">
        <v>130</v>
      </c>
      <c r="AD93" s="12" t="s">
        <v>68</v>
      </c>
      <c r="AE93" s="12">
        <v>48</v>
      </c>
      <c r="AF93" s="12">
        <v>1.2</v>
      </c>
      <c r="AG93" s="12" t="s">
        <v>3167</v>
      </c>
      <c r="AH93" s="12" t="s">
        <v>3168</v>
      </c>
      <c r="AI93" s="12" t="s">
        <v>3128</v>
      </c>
      <c r="AJ93" s="12">
        <v>0</v>
      </c>
      <c r="AK93" s="12" t="s">
        <v>3162</v>
      </c>
      <c r="AL93" s="12" t="s">
        <v>3159</v>
      </c>
      <c r="AM93" s="12">
        <v>48</v>
      </c>
      <c r="AN93" s="31" t="s">
        <v>3166</v>
      </c>
    </row>
    <row r="94" spans="1:40" ht="32" x14ac:dyDescent="0.2">
      <c r="A94" s="30" t="s">
        <v>644</v>
      </c>
      <c r="B94" s="23" t="s">
        <v>3196</v>
      </c>
      <c r="C94" s="23" t="s">
        <v>154</v>
      </c>
      <c r="D94" s="23">
        <v>53</v>
      </c>
      <c r="E94" s="24">
        <v>26525</v>
      </c>
      <c r="F94" s="23" t="s">
        <v>54</v>
      </c>
      <c r="G94" s="23" t="s">
        <v>55</v>
      </c>
      <c r="H94" s="23" t="s">
        <v>302</v>
      </c>
      <c r="I94" s="23" t="s">
        <v>115</v>
      </c>
      <c r="J94" s="23" t="s">
        <v>647</v>
      </c>
      <c r="K94" s="23" t="s">
        <v>648</v>
      </c>
      <c r="L94" s="23" t="s">
        <v>160</v>
      </c>
      <c r="M94" s="23" t="s">
        <v>161</v>
      </c>
      <c r="N94" s="23" t="s">
        <v>174</v>
      </c>
      <c r="O94" s="24">
        <v>44482</v>
      </c>
      <c r="P94" s="24"/>
      <c r="Q94" s="23" t="s">
        <v>62</v>
      </c>
      <c r="R94" s="25">
        <v>80000</v>
      </c>
      <c r="S94" s="25">
        <v>4000</v>
      </c>
      <c r="T94" s="23">
        <v>3</v>
      </c>
      <c r="U94" s="23">
        <v>33</v>
      </c>
      <c r="V94" s="23">
        <v>2</v>
      </c>
      <c r="W94" s="23">
        <v>16</v>
      </c>
      <c r="X94" s="23">
        <v>62</v>
      </c>
      <c r="Y94" s="23" t="s">
        <v>46</v>
      </c>
      <c r="Z94" s="23" t="s">
        <v>64</v>
      </c>
      <c r="AA94" s="23" t="s">
        <v>48</v>
      </c>
      <c r="AB94" s="23" t="s">
        <v>66</v>
      </c>
      <c r="AC94" s="23" t="s">
        <v>67</v>
      </c>
      <c r="AD94" s="23" t="s">
        <v>68</v>
      </c>
      <c r="AE94" s="23">
        <v>59</v>
      </c>
      <c r="AF94" s="23">
        <v>4.7</v>
      </c>
      <c r="AG94" s="23" t="s">
        <v>3171</v>
      </c>
      <c r="AH94" s="23" t="s">
        <v>3168</v>
      </c>
      <c r="AI94" s="23" t="s">
        <v>3133</v>
      </c>
      <c r="AJ94" s="23">
        <v>0</v>
      </c>
      <c r="AK94" s="23" t="s">
        <v>3158</v>
      </c>
      <c r="AL94" s="23" t="s">
        <v>3165</v>
      </c>
      <c r="AM94" s="23">
        <v>59</v>
      </c>
      <c r="AN94" s="32"/>
    </row>
    <row r="95" spans="1:40" x14ac:dyDescent="0.2">
      <c r="A95" s="29" t="s">
        <v>649</v>
      </c>
      <c r="B95" s="12" t="s">
        <v>650</v>
      </c>
      <c r="C95" s="12" t="s">
        <v>35</v>
      </c>
      <c r="D95" s="12">
        <v>53</v>
      </c>
      <c r="E95" s="21">
        <v>26535</v>
      </c>
      <c r="F95" s="12" t="s">
        <v>133</v>
      </c>
      <c r="G95" s="12" t="s">
        <v>133</v>
      </c>
      <c r="H95" s="12" t="s">
        <v>652</v>
      </c>
      <c r="I95" s="12" t="s">
        <v>74</v>
      </c>
      <c r="J95" s="12" t="s">
        <v>583</v>
      </c>
      <c r="K95" s="12" t="s">
        <v>584</v>
      </c>
      <c r="L95" s="12" t="s">
        <v>434</v>
      </c>
      <c r="M95" s="12" t="s">
        <v>61</v>
      </c>
      <c r="N95" s="12" t="s">
        <v>220</v>
      </c>
      <c r="O95" s="21">
        <v>45766</v>
      </c>
      <c r="P95" s="21"/>
      <c r="Q95" s="12" t="s">
        <v>62</v>
      </c>
      <c r="R95" s="22">
        <v>53000</v>
      </c>
      <c r="S95" s="22">
        <v>4800</v>
      </c>
      <c r="T95" s="12">
        <v>4</v>
      </c>
      <c r="U95" s="12">
        <v>43</v>
      </c>
      <c r="V95" s="12">
        <v>16</v>
      </c>
      <c r="W95" s="12">
        <v>17</v>
      </c>
      <c r="X95" s="12">
        <v>66</v>
      </c>
      <c r="Y95" s="12" t="s">
        <v>46</v>
      </c>
      <c r="Z95" s="12" t="s">
        <v>47</v>
      </c>
      <c r="AA95" s="12" t="s">
        <v>215</v>
      </c>
      <c r="AB95" s="12" t="s">
        <v>80</v>
      </c>
      <c r="AC95" s="12" t="s">
        <v>143</v>
      </c>
      <c r="AD95" s="12" t="s">
        <v>68</v>
      </c>
      <c r="AE95" s="12">
        <v>70.599999999999994</v>
      </c>
      <c r="AF95" s="12">
        <v>1.2</v>
      </c>
      <c r="AG95" s="12" t="s">
        <v>3171</v>
      </c>
      <c r="AH95" s="12" t="s">
        <v>3164</v>
      </c>
      <c r="AI95" s="12" t="s">
        <v>3136</v>
      </c>
      <c r="AJ95" s="12">
        <v>0</v>
      </c>
      <c r="AK95" s="12" t="s">
        <v>3158</v>
      </c>
      <c r="AL95" s="12" t="s">
        <v>3165</v>
      </c>
      <c r="AM95" s="12">
        <v>70.599999999999994</v>
      </c>
      <c r="AN95" s="31"/>
    </row>
    <row r="96" spans="1:40" ht="32" x14ac:dyDescent="0.2">
      <c r="A96" s="30" t="s">
        <v>653</v>
      </c>
      <c r="B96" s="23" t="s">
        <v>654</v>
      </c>
      <c r="C96" s="23" t="s">
        <v>154</v>
      </c>
      <c r="D96" s="23">
        <v>41</v>
      </c>
      <c r="E96" s="24">
        <v>31089</v>
      </c>
      <c r="F96" s="23" t="s">
        <v>36</v>
      </c>
      <c r="G96" s="23" t="s">
        <v>37</v>
      </c>
      <c r="H96" s="23" t="s">
        <v>146</v>
      </c>
      <c r="I96" s="23" t="s">
        <v>74</v>
      </c>
      <c r="J96" s="23" t="s">
        <v>270</v>
      </c>
      <c r="K96" s="23" t="s">
        <v>271</v>
      </c>
      <c r="L96" s="23" t="s">
        <v>160</v>
      </c>
      <c r="M96" s="23" t="s">
        <v>161</v>
      </c>
      <c r="N96" s="23" t="s">
        <v>174</v>
      </c>
      <c r="O96" s="24">
        <v>45888</v>
      </c>
      <c r="P96" s="24"/>
      <c r="Q96" s="23" t="s">
        <v>62</v>
      </c>
      <c r="R96" s="25">
        <v>62000</v>
      </c>
      <c r="S96" s="25">
        <v>8700</v>
      </c>
      <c r="T96" s="23">
        <v>5</v>
      </c>
      <c r="U96" s="23">
        <v>18</v>
      </c>
      <c r="V96" s="23">
        <v>6</v>
      </c>
      <c r="W96" s="23">
        <v>14</v>
      </c>
      <c r="X96" s="23">
        <v>64</v>
      </c>
      <c r="Y96" s="23" t="s">
        <v>46</v>
      </c>
      <c r="Z96" s="23" t="s">
        <v>64</v>
      </c>
      <c r="AA96" s="23" t="s">
        <v>215</v>
      </c>
      <c r="AB96" s="23" t="s">
        <v>164</v>
      </c>
      <c r="AC96" s="23" t="s">
        <v>50</v>
      </c>
      <c r="AD96" s="23" t="s">
        <v>68</v>
      </c>
      <c r="AE96" s="23">
        <v>74.900000000000006</v>
      </c>
      <c r="AF96" s="23">
        <v>0.8</v>
      </c>
      <c r="AG96" s="23" t="s">
        <v>3167</v>
      </c>
      <c r="AH96" s="23" t="s">
        <v>3168</v>
      </c>
      <c r="AI96" s="23" t="s">
        <v>3136</v>
      </c>
      <c r="AJ96" s="23">
        <v>0</v>
      </c>
      <c r="AK96" s="23" t="s">
        <v>3162</v>
      </c>
      <c r="AL96" s="23" t="s">
        <v>3165</v>
      </c>
      <c r="AM96" s="23">
        <v>74.900000000000006</v>
      </c>
      <c r="AN96" s="32"/>
    </row>
    <row r="97" spans="1:40" ht="32" x14ac:dyDescent="0.2">
      <c r="A97" s="29" t="s">
        <v>657</v>
      </c>
      <c r="B97" s="12" t="s">
        <v>658</v>
      </c>
      <c r="C97" s="12" t="s">
        <v>154</v>
      </c>
      <c r="D97" s="12">
        <v>24</v>
      </c>
      <c r="E97" s="21">
        <v>37133</v>
      </c>
      <c r="F97" s="12" t="s">
        <v>609</v>
      </c>
      <c r="G97" s="12" t="s">
        <v>55</v>
      </c>
      <c r="H97" s="12" t="s">
        <v>170</v>
      </c>
      <c r="I97" s="12" t="s">
        <v>57</v>
      </c>
      <c r="J97" s="12" t="s">
        <v>171</v>
      </c>
      <c r="K97" s="12" t="s">
        <v>172</v>
      </c>
      <c r="L97" s="12" t="s">
        <v>319</v>
      </c>
      <c r="M97" s="12" t="s">
        <v>255</v>
      </c>
      <c r="N97" s="12" t="s">
        <v>80</v>
      </c>
      <c r="O97" s="21">
        <v>44200</v>
      </c>
      <c r="P97" s="21"/>
      <c r="Q97" s="12" t="s">
        <v>62</v>
      </c>
      <c r="R97" s="22">
        <v>98000</v>
      </c>
      <c r="S97" s="22">
        <v>4900</v>
      </c>
      <c r="T97" s="12">
        <v>3</v>
      </c>
      <c r="U97" s="12">
        <v>10</v>
      </c>
      <c r="V97" s="12">
        <v>10</v>
      </c>
      <c r="W97" s="12">
        <v>3</v>
      </c>
      <c r="X97" s="12">
        <v>69</v>
      </c>
      <c r="Y97" s="12" t="s">
        <v>46</v>
      </c>
      <c r="Z97" s="12" t="s">
        <v>47</v>
      </c>
      <c r="AA97" s="12" t="s">
        <v>188</v>
      </c>
      <c r="AB97" s="12" t="s">
        <v>66</v>
      </c>
      <c r="AC97" s="12" t="s">
        <v>177</v>
      </c>
      <c r="AD97" s="12" t="s">
        <v>68</v>
      </c>
      <c r="AE97" s="12">
        <v>62.1</v>
      </c>
      <c r="AF97" s="12">
        <v>5.4</v>
      </c>
      <c r="AG97" s="12" t="s">
        <v>3163</v>
      </c>
      <c r="AH97" s="12" t="s">
        <v>3161</v>
      </c>
      <c r="AI97" s="12" t="s">
        <v>3133</v>
      </c>
      <c r="AJ97" s="12">
        <v>0</v>
      </c>
      <c r="AK97" s="12" t="s">
        <v>3162</v>
      </c>
      <c r="AL97" s="12" t="s">
        <v>3165</v>
      </c>
      <c r="AM97" s="12">
        <v>62.1</v>
      </c>
      <c r="AN97" s="31" t="s">
        <v>3166</v>
      </c>
    </row>
    <row r="98" spans="1:40" x14ac:dyDescent="0.2">
      <c r="A98" s="30" t="s">
        <v>661</v>
      </c>
      <c r="B98" s="23" t="s">
        <v>662</v>
      </c>
      <c r="C98" s="23" t="s">
        <v>35</v>
      </c>
      <c r="D98" s="23">
        <v>27</v>
      </c>
      <c r="E98" s="24">
        <v>36266</v>
      </c>
      <c r="F98" s="23" t="s">
        <v>133</v>
      </c>
      <c r="G98" s="23" t="s">
        <v>133</v>
      </c>
      <c r="H98" s="23" t="s">
        <v>652</v>
      </c>
      <c r="I98" s="23" t="s">
        <v>57</v>
      </c>
      <c r="J98" s="23" t="s">
        <v>583</v>
      </c>
      <c r="K98" s="23" t="s">
        <v>584</v>
      </c>
      <c r="L98" s="23" t="s">
        <v>434</v>
      </c>
      <c r="M98" s="23" t="s">
        <v>61</v>
      </c>
      <c r="N98" s="23" t="s">
        <v>220</v>
      </c>
      <c r="O98" s="24">
        <v>45551</v>
      </c>
      <c r="P98" s="24"/>
      <c r="Q98" s="23" t="s">
        <v>62</v>
      </c>
      <c r="R98" s="25">
        <v>97000</v>
      </c>
      <c r="S98" s="25">
        <v>8700</v>
      </c>
      <c r="T98" s="23">
        <v>4</v>
      </c>
      <c r="U98" s="23">
        <v>19</v>
      </c>
      <c r="V98" s="23">
        <v>15</v>
      </c>
      <c r="W98" s="23">
        <v>25</v>
      </c>
      <c r="X98" s="23">
        <v>73</v>
      </c>
      <c r="Y98" s="23" t="s">
        <v>339</v>
      </c>
      <c r="Z98" s="23" t="s">
        <v>64</v>
      </c>
      <c r="AA98" s="23" t="s">
        <v>215</v>
      </c>
      <c r="AB98" s="23" t="s">
        <v>66</v>
      </c>
      <c r="AC98" s="23" t="s">
        <v>143</v>
      </c>
      <c r="AD98" s="23" t="s">
        <v>68</v>
      </c>
      <c r="AE98" s="23">
        <v>66.3</v>
      </c>
      <c r="AF98" s="23">
        <v>1.7</v>
      </c>
      <c r="AG98" s="23" t="s">
        <v>3160</v>
      </c>
      <c r="AH98" s="23" t="s">
        <v>3161</v>
      </c>
      <c r="AI98" s="23" t="s">
        <v>3136</v>
      </c>
      <c r="AJ98" s="23">
        <v>0</v>
      </c>
      <c r="AK98" s="23" t="s">
        <v>3162</v>
      </c>
      <c r="AL98" s="23" t="s">
        <v>3165</v>
      </c>
      <c r="AM98" s="23">
        <v>66.3</v>
      </c>
      <c r="AN98" s="32"/>
    </row>
    <row r="99" spans="1:40" ht="32" x14ac:dyDescent="0.2">
      <c r="A99" s="29" t="s">
        <v>663</v>
      </c>
      <c r="B99" s="12" t="s">
        <v>664</v>
      </c>
      <c r="C99" s="12" t="s">
        <v>35</v>
      </c>
      <c r="D99" s="12">
        <v>32</v>
      </c>
      <c r="E99" s="21">
        <v>34330</v>
      </c>
      <c r="F99" s="12" t="s">
        <v>99</v>
      </c>
      <c r="G99" s="12" t="s">
        <v>100</v>
      </c>
      <c r="H99" s="12" t="s">
        <v>388</v>
      </c>
      <c r="I99" s="12" t="s">
        <v>39</v>
      </c>
      <c r="J99" s="12" t="s">
        <v>102</v>
      </c>
      <c r="K99" s="12" t="s">
        <v>103</v>
      </c>
      <c r="L99" s="12" t="s">
        <v>491</v>
      </c>
      <c r="M99" s="12" t="s">
        <v>43</v>
      </c>
      <c r="N99" s="12" t="s">
        <v>492</v>
      </c>
      <c r="O99" s="21">
        <v>43418</v>
      </c>
      <c r="P99" s="21"/>
      <c r="Q99" s="12" t="s">
        <v>62</v>
      </c>
      <c r="R99" s="22">
        <v>169000</v>
      </c>
      <c r="S99" s="22">
        <v>16900</v>
      </c>
      <c r="T99" s="12">
        <v>4</v>
      </c>
      <c r="U99" s="12">
        <v>11</v>
      </c>
      <c r="V99" s="12">
        <v>17</v>
      </c>
      <c r="W99" s="12">
        <v>18</v>
      </c>
      <c r="X99" s="12">
        <v>69</v>
      </c>
      <c r="Y99" s="12" t="s">
        <v>46</v>
      </c>
      <c r="Z99" s="12" t="s">
        <v>47</v>
      </c>
      <c r="AA99" s="12" t="s">
        <v>215</v>
      </c>
      <c r="AB99" s="12" t="s">
        <v>66</v>
      </c>
      <c r="AC99" s="12" t="s">
        <v>108</v>
      </c>
      <c r="AD99" s="12" t="s">
        <v>68</v>
      </c>
      <c r="AE99" s="12">
        <v>63.9</v>
      </c>
      <c r="AF99" s="12">
        <v>7.6</v>
      </c>
      <c r="AG99" s="12" t="s">
        <v>3160</v>
      </c>
      <c r="AH99" s="12" t="s">
        <v>3157</v>
      </c>
      <c r="AI99" s="12" t="s">
        <v>3136</v>
      </c>
      <c r="AJ99" s="12">
        <v>0</v>
      </c>
      <c r="AK99" s="12" t="s">
        <v>3162</v>
      </c>
      <c r="AL99" s="12" t="s">
        <v>3165</v>
      </c>
      <c r="AM99" s="12">
        <v>63.9</v>
      </c>
      <c r="AN99" s="31" t="s">
        <v>3166</v>
      </c>
    </row>
    <row r="100" spans="1:40" ht="32" x14ac:dyDescent="0.2">
      <c r="A100" s="30" t="s">
        <v>666</v>
      </c>
      <c r="B100" s="23" t="s">
        <v>667</v>
      </c>
      <c r="C100" s="23" t="s">
        <v>35</v>
      </c>
      <c r="D100" s="23">
        <v>34</v>
      </c>
      <c r="E100" s="24">
        <v>33535</v>
      </c>
      <c r="F100" s="23" t="s">
        <v>429</v>
      </c>
      <c r="G100" s="23" t="s">
        <v>72</v>
      </c>
      <c r="H100" s="23" t="s">
        <v>555</v>
      </c>
      <c r="I100" s="23" t="s">
        <v>57</v>
      </c>
      <c r="J100" s="23" t="s">
        <v>126</v>
      </c>
      <c r="K100" s="23" t="s">
        <v>127</v>
      </c>
      <c r="L100" s="23" t="s">
        <v>319</v>
      </c>
      <c r="M100" s="23" t="s">
        <v>255</v>
      </c>
      <c r="N100" s="23" t="s">
        <v>80</v>
      </c>
      <c r="O100" s="24">
        <v>44032</v>
      </c>
      <c r="P100" s="24"/>
      <c r="Q100" s="23" t="s">
        <v>62</v>
      </c>
      <c r="R100" s="25">
        <v>87000</v>
      </c>
      <c r="S100" s="25">
        <v>4400</v>
      </c>
      <c r="T100" s="23">
        <v>3</v>
      </c>
      <c r="U100" s="23">
        <v>16</v>
      </c>
      <c r="V100" s="23">
        <v>16</v>
      </c>
      <c r="W100" s="23">
        <v>4</v>
      </c>
      <c r="X100" s="23">
        <v>46</v>
      </c>
      <c r="Y100" s="23" t="s">
        <v>46</v>
      </c>
      <c r="Z100" s="23" t="s">
        <v>107</v>
      </c>
      <c r="AA100" s="23" t="s">
        <v>215</v>
      </c>
      <c r="AB100" s="23" t="s">
        <v>66</v>
      </c>
      <c r="AC100" s="23" t="s">
        <v>130</v>
      </c>
      <c r="AD100" s="23" t="s">
        <v>68</v>
      </c>
      <c r="AE100" s="23">
        <v>55.1</v>
      </c>
      <c r="AF100" s="23">
        <v>5.9</v>
      </c>
      <c r="AG100" s="23" t="s">
        <v>3160</v>
      </c>
      <c r="AH100" s="23" t="s">
        <v>3161</v>
      </c>
      <c r="AI100" s="23" t="s">
        <v>3133</v>
      </c>
      <c r="AJ100" s="23">
        <v>0</v>
      </c>
      <c r="AK100" s="23" t="s">
        <v>3162</v>
      </c>
      <c r="AL100" s="23" t="s">
        <v>3159</v>
      </c>
      <c r="AM100" s="23">
        <v>55.1</v>
      </c>
      <c r="AN100" s="32" t="s">
        <v>3166</v>
      </c>
    </row>
    <row r="101" spans="1:40" ht="32" x14ac:dyDescent="0.2">
      <c r="A101" s="29" t="s">
        <v>669</v>
      </c>
      <c r="B101" s="12" t="s">
        <v>670</v>
      </c>
      <c r="C101" s="12" t="s">
        <v>35</v>
      </c>
      <c r="D101" s="12">
        <v>45</v>
      </c>
      <c r="E101" s="21">
        <v>29396</v>
      </c>
      <c r="F101" s="12" t="s">
        <v>429</v>
      </c>
      <c r="G101" s="12" t="s">
        <v>72</v>
      </c>
      <c r="H101" s="12" t="s">
        <v>201</v>
      </c>
      <c r="I101" s="12" t="s">
        <v>115</v>
      </c>
      <c r="J101" s="12" t="s">
        <v>461</v>
      </c>
      <c r="K101" s="12" t="s">
        <v>462</v>
      </c>
      <c r="L101" s="12" t="s">
        <v>472</v>
      </c>
      <c r="M101" s="12" t="s">
        <v>43</v>
      </c>
      <c r="N101" s="12" t="s">
        <v>421</v>
      </c>
      <c r="O101" s="21">
        <v>44429</v>
      </c>
      <c r="P101" s="21"/>
      <c r="Q101" s="12" t="s">
        <v>62</v>
      </c>
      <c r="R101" s="22">
        <v>76000</v>
      </c>
      <c r="S101" s="22">
        <v>10600</v>
      </c>
      <c r="T101" s="12">
        <v>5</v>
      </c>
      <c r="U101" s="12">
        <v>27</v>
      </c>
      <c r="V101" s="12">
        <v>18</v>
      </c>
      <c r="W101" s="12">
        <v>10</v>
      </c>
      <c r="X101" s="12">
        <v>83</v>
      </c>
      <c r="Y101" s="12" t="s">
        <v>46</v>
      </c>
      <c r="Z101" s="12" t="s">
        <v>47</v>
      </c>
      <c r="AA101" s="12" t="s">
        <v>65</v>
      </c>
      <c r="AB101" s="12" t="s">
        <v>80</v>
      </c>
      <c r="AC101" s="12" t="s">
        <v>130</v>
      </c>
      <c r="AD101" s="12" t="s">
        <v>68</v>
      </c>
      <c r="AE101" s="12">
        <v>85.8</v>
      </c>
      <c r="AF101" s="12">
        <v>4.8</v>
      </c>
      <c r="AG101" s="12" t="s">
        <v>3171</v>
      </c>
      <c r="AH101" s="12" t="s">
        <v>3168</v>
      </c>
      <c r="AI101" s="12" t="s">
        <v>3136</v>
      </c>
      <c r="AJ101" s="12">
        <v>0</v>
      </c>
      <c r="AK101" s="12" t="s">
        <v>3162</v>
      </c>
      <c r="AL101" s="12" t="s">
        <v>3169</v>
      </c>
      <c r="AM101" s="12">
        <v>85.8</v>
      </c>
      <c r="AN101" s="31"/>
    </row>
    <row r="102" spans="1:40" ht="32" x14ac:dyDescent="0.2">
      <c r="A102" s="30" t="s">
        <v>672</v>
      </c>
      <c r="B102" s="23" t="s">
        <v>673</v>
      </c>
      <c r="C102" s="23" t="s">
        <v>154</v>
      </c>
      <c r="D102" s="23">
        <v>54</v>
      </c>
      <c r="E102" s="24">
        <v>26130</v>
      </c>
      <c r="F102" s="23" t="s">
        <v>210</v>
      </c>
      <c r="G102" s="23" t="s">
        <v>100</v>
      </c>
      <c r="H102" s="23" t="s">
        <v>519</v>
      </c>
      <c r="I102" s="23" t="s">
        <v>57</v>
      </c>
      <c r="J102" s="23" t="s">
        <v>676</v>
      </c>
      <c r="K102" s="23" t="s">
        <v>677</v>
      </c>
      <c r="L102" s="23" t="s">
        <v>619</v>
      </c>
      <c r="M102" s="23" t="s">
        <v>525</v>
      </c>
      <c r="N102" s="23" t="s">
        <v>620</v>
      </c>
      <c r="O102" s="24">
        <v>42761</v>
      </c>
      <c r="P102" s="24"/>
      <c r="Q102" s="23" t="s">
        <v>62</v>
      </c>
      <c r="R102" s="25">
        <v>103000</v>
      </c>
      <c r="S102" s="25">
        <v>5200</v>
      </c>
      <c r="T102" s="23">
        <v>3</v>
      </c>
      <c r="U102" s="23">
        <v>16</v>
      </c>
      <c r="V102" s="23">
        <v>14</v>
      </c>
      <c r="W102" s="23">
        <v>0</v>
      </c>
      <c r="X102" s="23">
        <v>71</v>
      </c>
      <c r="Y102" s="23" t="s">
        <v>46</v>
      </c>
      <c r="Z102" s="23" t="s">
        <v>47</v>
      </c>
      <c r="AA102" s="23" t="s">
        <v>215</v>
      </c>
      <c r="AB102" s="23" t="s">
        <v>66</v>
      </c>
      <c r="AC102" s="23" t="s">
        <v>121</v>
      </c>
      <c r="AD102" s="23" t="s">
        <v>68</v>
      </c>
      <c r="AE102" s="23">
        <v>65.8</v>
      </c>
      <c r="AF102" s="23">
        <v>9.4</v>
      </c>
      <c r="AG102" s="23" t="s">
        <v>3171</v>
      </c>
      <c r="AH102" s="23" t="s">
        <v>3161</v>
      </c>
      <c r="AI102" s="23" t="s">
        <v>3133</v>
      </c>
      <c r="AJ102" s="23">
        <v>0</v>
      </c>
      <c r="AK102" s="23" t="s">
        <v>3162</v>
      </c>
      <c r="AL102" s="23" t="s">
        <v>3165</v>
      </c>
      <c r="AM102" s="23">
        <v>65.8</v>
      </c>
      <c r="AN102" s="32"/>
    </row>
    <row r="103" spans="1:40" ht="32" x14ac:dyDescent="0.2">
      <c r="A103" s="29" t="s">
        <v>680</v>
      </c>
      <c r="B103" s="12" t="s">
        <v>681</v>
      </c>
      <c r="C103" s="12" t="s">
        <v>154</v>
      </c>
      <c r="D103" s="12">
        <v>24</v>
      </c>
      <c r="E103" s="21">
        <v>37196</v>
      </c>
      <c r="F103" s="12" t="s">
        <v>99</v>
      </c>
      <c r="G103" s="12" t="s">
        <v>100</v>
      </c>
      <c r="H103" s="12" t="s">
        <v>682</v>
      </c>
      <c r="I103" s="12" t="s">
        <v>318</v>
      </c>
      <c r="J103" s="12" t="s">
        <v>102</v>
      </c>
      <c r="K103" s="12" t="s">
        <v>103</v>
      </c>
      <c r="L103" s="12" t="s">
        <v>149</v>
      </c>
      <c r="M103" s="12" t="s">
        <v>61</v>
      </c>
      <c r="N103" s="12" t="s">
        <v>150</v>
      </c>
      <c r="O103" s="21">
        <v>45878</v>
      </c>
      <c r="P103" s="21"/>
      <c r="Q103" s="12" t="s">
        <v>62</v>
      </c>
      <c r="R103" s="22">
        <v>284000</v>
      </c>
      <c r="S103" s="22">
        <v>17000</v>
      </c>
      <c r="T103" s="12">
        <v>3</v>
      </c>
      <c r="U103" s="12">
        <v>44</v>
      </c>
      <c r="V103" s="12">
        <v>14</v>
      </c>
      <c r="W103" s="12">
        <v>13</v>
      </c>
      <c r="X103" s="12">
        <v>85</v>
      </c>
      <c r="Y103" s="12" t="s">
        <v>46</v>
      </c>
      <c r="Z103" s="12" t="s">
        <v>47</v>
      </c>
      <c r="AA103" s="12" t="s">
        <v>65</v>
      </c>
      <c r="AB103" s="12" t="s">
        <v>80</v>
      </c>
      <c r="AC103" s="12" t="s">
        <v>108</v>
      </c>
      <c r="AD103" s="12" t="s">
        <v>68</v>
      </c>
      <c r="AE103" s="12">
        <v>70.2</v>
      </c>
      <c r="AF103" s="12">
        <v>0.8</v>
      </c>
      <c r="AG103" s="12" t="s">
        <v>3163</v>
      </c>
      <c r="AH103" s="12" t="s">
        <v>3177</v>
      </c>
      <c r="AI103" s="12" t="s">
        <v>3133</v>
      </c>
      <c r="AJ103" s="12">
        <v>0</v>
      </c>
      <c r="AK103" s="12" t="s">
        <v>3158</v>
      </c>
      <c r="AL103" s="12" t="s">
        <v>3165</v>
      </c>
      <c r="AM103" s="12">
        <v>70.2</v>
      </c>
      <c r="AN103" s="31"/>
    </row>
    <row r="104" spans="1:40" ht="32" x14ac:dyDescent="0.2">
      <c r="A104" s="30" t="s">
        <v>683</v>
      </c>
      <c r="B104" s="23" t="s">
        <v>3197</v>
      </c>
      <c r="C104" s="23" t="s">
        <v>154</v>
      </c>
      <c r="D104" s="23">
        <v>35</v>
      </c>
      <c r="E104" s="24">
        <v>33298</v>
      </c>
      <c r="F104" s="23" t="s">
        <v>133</v>
      </c>
      <c r="G104" s="23" t="s">
        <v>133</v>
      </c>
      <c r="H104" s="23" t="s">
        <v>652</v>
      </c>
      <c r="I104" s="23" t="s">
        <v>115</v>
      </c>
      <c r="J104" s="23" t="s">
        <v>685</v>
      </c>
      <c r="K104" s="23" t="s">
        <v>686</v>
      </c>
      <c r="L104" s="23" t="s">
        <v>524</v>
      </c>
      <c r="M104" s="23" t="s">
        <v>525</v>
      </c>
      <c r="N104" s="23" t="s">
        <v>526</v>
      </c>
      <c r="O104" s="24">
        <v>44175</v>
      </c>
      <c r="P104" s="24"/>
      <c r="Q104" s="23" t="s">
        <v>62</v>
      </c>
      <c r="R104" s="25">
        <v>70000</v>
      </c>
      <c r="S104" s="25">
        <v>6300</v>
      </c>
      <c r="T104" s="23">
        <v>4</v>
      </c>
      <c r="U104" s="23">
        <v>42</v>
      </c>
      <c r="V104" s="23">
        <v>14</v>
      </c>
      <c r="W104" s="23">
        <v>31</v>
      </c>
      <c r="X104" s="23">
        <v>84</v>
      </c>
      <c r="Y104" s="23" t="s">
        <v>46</v>
      </c>
      <c r="Z104" s="23" t="s">
        <v>107</v>
      </c>
      <c r="AA104" s="23" t="s">
        <v>221</v>
      </c>
      <c r="AB104" s="23" t="s">
        <v>80</v>
      </c>
      <c r="AC104" s="23" t="s">
        <v>143</v>
      </c>
      <c r="AD104" s="23" t="s">
        <v>68</v>
      </c>
      <c r="AE104" s="23">
        <v>75.400000000000006</v>
      </c>
      <c r="AF104" s="23">
        <v>5.5</v>
      </c>
      <c r="AG104" s="23" t="s">
        <v>3167</v>
      </c>
      <c r="AH104" s="23" t="s">
        <v>3168</v>
      </c>
      <c r="AI104" s="23" t="s">
        <v>3136</v>
      </c>
      <c r="AJ104" s="23">
        <v>0</v>
      </c>
      <c r="AK104" s="23" t="s">
        <v>3158</v>
      </c>
      <c r="AL104" s="23" t="s">
        <v>3169</v>
      </c>
      <c r="AM104" s="23">
        <v>75.400000000000006</v>
      </c>
      <c r="AN104" s="32"/>
    </row>
    <row r="105" spans="1:40" ht="48" x14ac:dyDescent="0.2">
      <c r="A105" s="29" t="s">
        <v>688</v>
      </c>
      <c r="B105" s="12" t="s">
        <v>689</v>
      </c>
      <c r="C105" s="12" t="s">
        <v>35</v>
      </c>
      <c r="D105" s="12">
        <v>42</v>
      </c>
      <c r="E105" s="21">
        <v>30721</v>
      </c>
      <c r="F105" s="12" t="s">
        <v>402</v>
      </c>
      <c r="G105" s="12" t="s">
        <v>72</v>
      </c>
      <c r="H105" s="12" t="s">
        <v>690</v>
      </c>
      <c r="I105" s="12" t="s">
        <v>57</v>
      </c>
      <c r="J105" s="12" t="s">
        <v>575</v>
      </c>
      <c r="K105" s="12" t="s">
        <v>576</v>
      </c>
      <c r="L105" s="12" t="s">
        <v>472</v>
      </c>
      <c r="M105" s="12" t="s">
        <v>43</v>
      </c>
      <c r="N105" s="12" t="s">
        <v>421</v>
      </c>
      <c r="O105" s="21">
        <v>43659</v>
      </c>
      <c r="P105" s="21"/>
      <c r="Q105" s="12" t="s">
        <v>62</v>
      </c>
      <c r="R105" s="22">
        <v>96000</v>
      </c>
      <c r="S105" s="22">
        <v>8600</v>
      </c>
      <c r="T105" s="12">
        <v>4</v>
      </c>
      <c r="U105" s="12">
        <v>36</v>
      </c>
      <c r="V105" s="12">
        <v>19</v>
      </c>
      <c r="W105" s="12">
        <v>8</v>
      </c>
      <c r="X105" s="12">
        <v>98</v>
      </c>
      <c r="Y105" s="12" t="s">
        <v>46</v>
      </c>
      <c r="Z105" s="12" t="s">
        <v>107</v>
      </c>
      <c r="AA105" s="12" t="s">
        <v>65</v>
      </c>
      <c r="AB105" s="12" t="s">
        <v>66</v>
      </c>
      <c r="AC105" s="12" t="s">
        <v>408</v>
      </c>
      <c r="AD105" s="12" t="s">
        <v>51</v>
      </c>
      <c r="AE105" s="12">
        <v>85.3</v>
      </c>
      <c r="AF105" s="12">
        <v>6.9</v>
      </c>
      <c r="AG105" s="12" t="s">
        <v>3167</v>
      </c>
      <c r="AH105" s="12" t="s">
        <v>3161</v>
      </c>
      <c r="AI105" s="12" t="s">
        <v>3136</v>
      </c>
      <c r="AJ105" s="12">
        <v>0</v>
      </c>
      <c r="AK105" s="12" t="s">
        <v>3158</v>
      </c>
      <c r="AL105" s="12" t="s">
        <v>3169</v>
      </c>
      <c r="AM105" s="12">
        <v>85.3</v>
      </c>
      <c r="AN105" s="31"/>
    </row>
    <row r="106" spans="1:40" ht="32" x14ac:dyDescent="0.2">
      <c r="A106" s="30" t="s">
        <v>691</v>
      </c>
      <c r="B106" s="23" t="s">
        <v>692</v>
      </c>
      <c r="C106" s="23" t="s">
        <v>287</v>
      </c>
      <c r="D106" s="23">
        <v>44</v>
      </c>
      <c r="E106" s="24">
        <v>30084</v>
      </c>
      <c r="F106" s="23" t="s">
        <v>133</v>
      </c>
      <c r="G106" s="23" t="s">
        <v>133</v>
      </c>
      <c r="H106" s="23" t="s">
        <v>134</v>
      </c>
      <c r="I106" s="23" t="s">
        <v>115</v>
      </c>
      <c r="J106" s="23" t="s">
        <v>135</v>
      </c>
      <c r="K106" s="23" t="s">
        <v>136</v>
      </c>
      <c r="L106" s="23" t="s">
        <v>619</v>
      </c>
      <c r="M106" s="23" t="s">
        <v>525</v>
      </c>
      <c r="N106" s="23" t="s">
        <v>620</v>
      </c>
      <c r="O106" s="24">
        <v>43962</v>
      </c>
      <c r="P106" s="24"/>
      <c r="Q106" s="23" t="s">
        <v>62</v>
      </c>
      <c r="R106" s="25">
        <v>72000</v>
      </c>
      <c r="S106" s="25">
        <v>6500</v>
      </c>
      <c r="T106" s="23">
        <v>4</v>
      </c>
      <c r="U106" s="23">
        <v>30</v>
      </c>
      <c r="V106" s="23">
        <v>0</v>
      </c>
      <c r="W106" s="23">
        <v>12</v>
      </c>
      <c r="X106" s="23">
        <v>66</v>
      </c>
      <c r="Y106" s="23" t="s">
        <v>46</v>
      </c>
      <c r="Z106" s="23" t="s">
        <v>47</v>
      </c>
      <c r="AA106" s="23" t="s">
        <v>176</v>
      </c>
      <c r="AB106" s="23" t="s">
        <v>164</v>
      </c>
      <c r="AC106" s="23" t="s">
        <v>143</v>
      </c>
      <c r="AD106" s="23" t="s">
        <v>51</v>
      </c>
      <c r="AE106" s="23">
        <v>70.599999999999994</v>
      </c>
      <c r="AF106" s="23">
        <v>6.1</v>
      </c>
      <c r="AG106" s="23" t="s">
        <v>3167</v>
      </c>
      <c r="AH106" s="23" t="s">
        <v>3168</v>
      </c>
      <c r="AI106" s="23" t="s">
        <v>3136</v>
      </c>
      <c r="AJ106" s="23">
        <v>0</v>
      </c>
      <c r="AK106" s="23" t="s">
        <v>3162</v>
      </c>
      <c r="AL106" s="23" t="s">
        <v>3165</v>
      </c>
      <c r="AM106" s="23">
        <v>70.599999999999994</v>
      </c>
      <c r="AN106" s="32"/>
    </row>
    <row r="107" spans="1:40" ht="48" x14ac:dyDescent="0.2">
      <c r="A107" s="29" t="s">
        <v>697</v>
      </c>
      <c r="B107" s="12" t="s">
        <v>698</v>
      </c>
      <c r="C107" s="12" t="s">
        <v>35</v>
      </c>
      <c r="D107" s="12">
        <v>49</v>
      </c>
      <c r="E107" s="21">
        <v>28187</v>
      </c>
      <c r="F107" s="12" t="s">
        <v>609</v>
      </c>
      <c r="G107" s="12" t="s">
        <v>55</v>
      </c>
      <c r="H107" s="12" t="s">
        <v>699</v>
      </c>
      <c r="I107" s="12" t="s">
        <v>89</v>
      </c>
      <c r="J107" s="12" t="s">
        <v>171</v>
      </c>
      <c r="K107" s="12" t="s">
        <v>172</v>
      </c>
      <c r="L107" s="12" t="s">
        <v>366</v>
      </c>
      <c r="M107" s="12" t="s">
        <v>273</v>
      </c>
      <c r="N107" s="12" t="s">
        <v>274</v>
      </c>
      <c r="O107" s="21">
        <v>45709</v>
      </c>
      <c r="P107" s="21"/>
      <c r="Q107" s="12" t="s">
        <v>62</v>
      </c>
      <c r="R107" s="22">
        <v>124000</v>
      </c>
      <c r="S107" s="22">
        <v>12400</v>
      </c>
      <c r="T107" s="12">
        <v>4</v>
      </c>
      <c r="U107" s="12">
        <v>21</v>
      </c>
      <c r="V107" s="12">
        <v>13</v>
      </c>
      <c r="W107" s="12">
        <v>1</v>
      </c>
      <c r="X107" s="12">
        <v>58</v>
      </c>
      <c r="Y107" s="12" t="s">
        <v>46</v>
      </c>
      <c r="Z107" s="12" t="s">
        <v>64</v>
      </c>
      <c r="AA107" s="12" t="s">
        <v>215</v>
      </c>
      <c r="AB107" s="12" t="s">
        <v>66</v>
      </c>
      <c r="AC107" s="12" t="s">
        <v>177</v>
      </c>
      <c r="AD107" s="12" t="s">
        <v>68</v>
      </c>
      <c r="AE107" s="12">
        <v>71</v>
      </c>
      <c r="AF107" s="12">
        <v>1.3</v>
      </c>
      <c r="AG107" s="12" t="s">
        <v>3171</v>
      </c>
      <c r="AH107" s="12" t="s">
        <v>3157</v>
      </c>
      <c r="AI107" s="12" t="s">
        <v>3136</v>
      </c>
      <c r="AJ107" s="12">
        <v>0</v>
      </c>
      <c r="AK107" s="12" t="s">
        <v>3162</v>
      </c>
      <c r="AL107" s="12" t="s">
        <v>3159</v>
      </c>
      <c r="AM107" s="12">
        <v>71</v>
      </c>
      <c r="AN107" s="31" t="s">
        <v>3166</v>
      </c>
    </row>
    <row r="108" spans="1:40" ht="32" x14ac:dyDescent="0.2">
      <c r="A108" s="30" t="s">
        <v>700</v>
      </c>
      <c r="B108" s="23" t="s">
        <v>701</v>
      </c>
      <c r="C108" s="23" t="s">
        <v>35</v>
      </c>
      <c r="D108" s="23">
        <v>36</v>
      </c>
      <c r="E108" s="24">
        <v>32773</v>
      </c>
      <c r="F108" s="23" t="s">
        <v>279</v>
      </c>
      <c r="G108" s="23" t="s">
        <v>55</v>
      </c>
      <c r="H108" s="23" t="s">
        <v>1089</v>
      </c>
      <c r="I108" s="23" t="s">
        <v>157</v>
      </c>
      <c r="J108" s="23" t="s">
        <v>627</v>
      </c>
      <c r="K108" s="23" t="s">
        <v>628</v>
      </c>
      <c r="L108" s="23" t="s">
        <v>319</v>
      </c>
      <c r="M108" s="23" t="s">
        <v>255</v>
      </c>
      <c r="N108" s="23" t="s">
        <v>80</v>
      </c>
      <c r="O108" s="24">
        <v>44271</v>
      </c>
      <c r="P108" s="24">
        <v>45145</v>
      </c>
      <c r="Q108" s="23" t="s">
        <v>141</v>
      </c>
      <c r="R108" s="25">
        <v>32000</v>
      </c>
      <c r="S108" s="25">
        <v>600</v>
      </c>
      <c r="T108" s="23">
        <v>2</v>
      </c>
      <c r="U108" s="23">
        <v>20</v>
      </c>
      <c r="V108" s="23">
        <v>21</v>
      </c>
      <c r="W108" s="23">
        <v>19</v>
      </c>
      <c r="X108" s="23">
        <v>26</v>
      </c>
      <c r="Y108" s="23" t="s">
        <v>46</v>
      </c>
      <c r="Z108" s="23" t="s">
        <v>47</v>
      </c>
      <c r="AA108" s="23" t="s">
        <v>188</v>
      </c>
      <c r="AB108" s="23" t="s">
        <v>164</v>
      </c>
      <c r="AC108" s="23" t="s">
        <v>284</v>
      </c>
      <c r="AD108" s="23" t="s">
        <v>68</v>
      </c>
      <c r="AE108" s="23">
        <v>32.6</v>
      </c>
      <c r="AF108" s="23">
        <v>2.4</v>
      </c>
      <c r="AG108" s="23" t="s">
        <v>3167</v>
      </c>
      <c r="AH108" s="23" t="s">
        <v>3180</v>
      </c>
      <c r="AI108" s="23" t="s">
        <v>3128</v>
      </c>
      <c r="AJ108" s="23">
        <v>1</v>
      </c>
      <c r="AK108" s="23" t="s">
        <v>3162</v>
      </c>
      <c r="AL108" s="23" t="s">
        <v>3159</v>
      </c>
      <c r="AM108" s="23">
        <v>32.6</v>
      </c>
      <c r="AN108" s="32" t="s">
        <v>3166</v>
      </c>
    </row>
    <row r="109" spans="1:40" ht="32" x14ac:dyDescent="0.2">
      <c r="A109" s="29" t="s">
        <v>704</v>
      </c>
      <c r="B109" s="12" t="s">
        <v>3198</v>
      </c>
      <c r="C109" s="12" t="s">
        <v>35</v>
      </c>
      <c r="D109" s="12">
        <v>44</v>
      </c>
      <c r="E109" s="21">
        <v>30007</v>
      </c>
      <c r="F109" s="12" t="s">
        <v>54</v>
      </c>
      <c r="G109" s="12" t="s">
        <v>55</v>
      </c>
      <c r="H109" s="12" t="s">
        <v>707</v>
      </c>
      <c r="I109" s="12" t="s">
        <v>74</v>
      </c>
      <c r="J109" s="12" t="s">
        <v>567</v>
      </c>
      <c r="K109" s="12" t="s">
        <v>568</v>
      </c>
      <c r="L109" s="12" t="s">
        <v>968</v>
      </c>
      <c r="M109" s="12" t="s">
        <v>337</v>
      </c>
      <c r="N109" s="12" t="s">
        <v>709</v>
      </c>
      <c r="O109" s="21">
        <v>42771</v>
      </c>
      <c r="P109" s="21"/>
      <c r="Q109" s="12" t="s">
        <v>62</v>
      </c>
      <c r="R109" s="22">
        <v>51000</v>
      </c>
      <c r="S109" s="22">
        <v>2600</v>
      </c>
      <c r="T109" s="12">
        <v>3</v>
      </c>
      <c r="U109" s="12">
        <v>34</v>
      </c>
      <c r="V109" s="12">
        <v>13</v>
      </c>
      <c r="W109" s="12">
        <v>16</v>
      </c>
      <c r="X109" s="12">
        <v>71</v>
      </c>
      <c r="Y109" s="12" t="s">
        <v>46</v>
      </c>
      <c r="Z109" s="12" t="s">
        <v>151</v>
      </c>
      <c r="AA109" s="12" t="s">
        <v>221</v>
      </c>
      <c r="AB109" s="12" t="s">
        <v>80</v>
      </c>
      <c r="AC109" s="12" t="s">
        <v>67</v>
      </c>
      <c r="AD109" s="12" t="s">
        <v>68</v>
      </c>
      <c r="AE109" s="12">
        <v>62.3</v>
      </c>
      <c r="AF109" s="12">
        <v>9.4</v>
      </c>
      <c r="AG109" s="12" t="s">
        <v>3167</v>
      </c>
      <c r="AH109" s="12" t="s">
        <v>3164</v>
      </c>
      <c r="AI109" s="12" t="s">
        <v>3133</v>
      </c>
      <c r="AJ109" s="12">
        <v>0</v>
      </c>
      <c r="AK109" s="12" t="s">
        <v>3158</v>
      </c>
      <c r="AL109" s="12" t="s">
        <v>3165</v>
      </c>
      <c r="AM109" s="12">
        <v>62.3</v>
      </c>
      <c r="AN109" s="31"/>
    </row>
    <row r="110" spans="1:40" ht="32" x14ac:dyDescent="0.2">
      <c r="A110" s="30" t="s">
        <v>710</v>
      </c>
      <c r="B110" s="23" t="s">
        <v>711</v>
      </c>
      <c r="C110" s="23" t="s">
        <v>154</v>
      </c>
      <c r="D110" s="23">
        <v>54</v>
      </c>
      <c r="E110" s="24">
        <v>26368</v>
      </c>
      <c r="F110" s="23" t="s">
        <v>402</v>
      </c>
      <c r="G110" s="23" t="s">
        <v>72</v>
      </c>
      <c r="H110" s="23" t="s">
        <v>403</v>
      </c>
      <c r="I110" s="23" t="s">
        <v>74</v>
      </c>
      <c r="J110" s="23" t="s">
        <v>575</v>
      </c>
      <c r="K110" s="23" t="s">
        <v>576</v>
      </c>
      <c r="L110" s="23" t="s">
        <v>619</v>
      </c>
      <c r="M110" s="23" t="s">
        <v>525</v>
      </c>
      <c r="N110" s="23" t="s">
        <v>620</v>
      </c>
      <c r="O110" s="24">
        <v>42968</v>
      </c>
      <c r="P110" s="24"/>
      <c r="Q110" s="23" t="s">
        <v>62</v>
      </c>
      <c r="R110" s="25">
        <v>59000</v>
      </c>
      <c r="S110" s="25">
        <v>8300</v>
      </c>
      <c r="T110" s="23">
        <v>5</v>
      </c>
      <c r="U110" s="23">
        <v>51</v>
      </c>
      <c r="V110" s="23">
        <v>13</v>
      </c>
      <c r="W110" s="23">
        <v>24</v>
      </c>
      <c r="X110" s="23">
        <v>91</v>
      </c>
      <c r="Y110" s="23" t="s">
        <v>46</v>
      </c>
      <c r="Z110" s="23" t="s">
        <v>64</v>
      </c>
      <c r="AA110" s="23" t="s">
        <v>188</v>
      </c>
      <c r="AB110" s="23" t="s">
        <v>66</v>
      </c>
      <c r="AC110" s="23" t="s">
        <v>408</v>
      </c>
      <c r="AD110" s="23" t="s">
        <v>222</v>
      </c>
      <c r="AE110" s="23">
        <v>86.8</v>
      </c>
      <c r="AF110" s="23">
        <v>8.8000000000000007</v>
      </c>
      <c r="AG110" s="23" t="s">
        <v>3171</v>
      </c>
      <c r="AH110" s="23" t="s">
        <v>3164</v>
      </c>
      <c r="AI110" s="23" t="s">
        <v>3136</v>
      </c>
      <c r="AJ110" s="23">
        <v>0</v>
      </c>
      <c r="AK110" s="23" t="s">
        <v>3158</v>
      </c>
      <c r="AL110" s="23" t="s">
        <v>3169</v>
      </c>
      <c r="AM110" s="23">
        <v>86.8</v>
      </c>
      <c r="AN110" s="32"/>
    </row>
    <row r="111" spans="1:40" ht="32" x14ac:dyDescent="0.2">
      <c r="A111" s="29" t="s">
        <v>713</v>
      </c>
      <c r="B111" s="12" t="s">
        <v>3199</v>
      </c>
      <c r="C111" s="12" t="s">
        <v>154</v>
      </c>
      <c r="D111" s="12">
        <v>22</v>
      </c>
      <c r="E111" s="21">
        <v>38018</v>
      </c>
      <c r="F111" s="12" t="s">
        <v>71</v>
      </c>
      <c r="G111" s="12" t="s">
        <v>72</v>
      </c>
      <c r="H111" s="12" t="s">
        <v>715</v>
      </c>
      <c r="I111" s="12" t="s">
        <v>89</v>
      </c>
      <c r="J111" s="12" t="s">
        <v>450</v>
      </c>
      <c r="K111" s="12" t="s">
        <v>451</v>
      </c>
      <c r="L111" s="12" t="s">
        <v>149</v>
      </c>
      <c r="M111" s="12" t="s">
        <v>61</v>
      </c>
      <c r="N111" s="12" t="s">
        <v>150</v>
      </c>
      <c r="O111" s="21">
        <v>45121</v>
      </c>
      <c r="P111" s="21"/>
      <c r="Q111" s="12" t="s">
        <v>62</v>
      </c>
      <c r="R111" s="22">
        <v>136000</v>
      </c>
      <c r="S111" s="22">
        <v>8200</v>
      </c>
      <c r="T111" s="12">
        <v>3</v>
      </c>
      <c r="U111" s="12">
        <v>16</v>
      </c>
      <c r="V111" s="12">
        <v>11</v>
      </c>
      <c r="W111" s="12">
        <v>8</v>
      </c>
      <c r="X111" s="12">
        <v>78</v>
      </c>
      <c r="Y111" s="12" t="s">
        <v>46</v>
      </c>
      <c r="Z111" s="12" t="s">
        <v>64</v>
      </c>
      <c r="AA111" s="12" t="s">
        <v>188</v>
      </c>
      <c r="AB111" s="12" t="s">
        <v>66</v>
      </c>
      <c r="AC111" s="12" t="s">
        <v>81</v>
      </c>
      <c r="AD111" s="12" t="s">
        <v>68</v>
      </c>
      <c r="AE111" s="12">
        <v>64.3</v>
      </c>
      <c r="AF111" s="12">
        <v>2.9</v>
      </c>
      <c r="AG111" s="12" t="s">
        <v>3163</v>
      </c>
      <c r="AH111" s="12" t="s">
        <v>3157</v>
      </c>
      <c r="AI111" s="12" t="s">
        <v>3133</v>
      </c>
      <c r="AJ111" s="12">
        <v>0</v>
      </c>
      <c r="AK111" s="12" t="s">
        <v>3162</v>
      </c>
      <c r="AL111" s="12" t="s">
        <v>3165</v>
      </c>
      <c r="AM111" s="12">
        <v>64.3</v>
      </c>
      <c r="AN111" s="31"/>
    </row>
    <row r="112" spans="1:40" ht="32" x14ac:dyDescent="0.2">
      <c r="A112" s="30" t="s">
        <v>717</v>
      </c>
      <c r="B112" s="23" t="s">
        <v>718</v>
      </c>
      <c r="C112" s="23" t="s">
        <v>154</v>
      </c>
      <c r="D112" s="23">
        <v>37</v>
      </c>
      <c r="E112" s="24">
        <v>32644</v>
      </c>
      <c r="F112" s="23" t="s">
        <v>36</v>
      </c>
      <c r="G112" s="23" t="s">
        <v>37</v>
      </c>
      <c r="H112" s="23" t="s">
        <v>1433</v>
      </c>
      <c r="I112" s="23" t="s">
        <v>89</v>
      </c>
      <c r="J112" s="23" t="s">
        <v>270</v>
      </c>
      <c r="K112" s="23" t="s">
        <v>271</v>
      </c>
      <c r="L112" s="23" t="s">
        <v>472</v>
      </c>
      <c r="M112" s="23" t="s">
        <v>43</v>
      </c>
      <c r="N112" s="23" t="s">
        <v>421</v>
      </c>
      <c r="O112" s="24">
        <v>42698</v>
      </c>
      <c r="P112" s="24"/>
      <c r="Q112" s="23" t="s">
        <v>62</v>
      </c>
      <c r="R112" s="25">
        <v>111000</v>
      </c>
      <c r="S112" s="25">
        <v>1100</v>
      </c>
      <c r="T112" s="23">
        <v>1</v>
      </c>
      <c r="U112" s="23">
        <v>25</v>
      </c>
      <c r="V112" s="23">
        <v>15</v>
      </c>
      <c r="W112" s="23">
        <v>3</v>
      </c>
      <c r="X112" s="23">
        <v>53</v>
      </c>
      <c r="Y112" s="23" t="s">
        <v>46</v>
      </c>
      <c r="Z112" s="23" t="s">
        <v>64</v>
      </c>
      <c r="AA112" s="23" t="s">
        <v>221</v>
      </c>
      <c r="AB112" s="23" t="s">
        <v>164</v>
      </c>
      <c r="AC112" s="23" t="s">
        <v>50</v>
      </c>
      <c r="AD112" s="23" t="s">
        <v>68</v>
      </c>
      <c r="AE112" s="23">
        <v>42.3</v>
      </c>
      <c r="AF112" s="23">
        <v>9.6</v>
      </c>
      <c r="AG112" s="23" t="s">
        <v>3167</v>
      </c>
      <c r="AH112" s="23" t="s">
        <v>3161</v>
      </c>
      <c r="AI112" s="23" t="s">
        <v>3128</v>
      </c>
      <c r="AJ112" s="23">
        <v>0</v>
      </c>
      <c r="AK112" s="23" t="s">
        <v>3162</v>
      </c>
      <c r="AL112" s="23" t="s">
        <v>3159</v>
      </c>
      <c r="AM112" s="23">
        <v>42.3</v>
      </c>
      <c r="AN112" s="32"/>
    </row>
    <row r="113" spans="1:40" ht="32" x14ac:dyDescent="0.2">
      <c r="A113" s="29" t="s">
        <v>721</v>
      </c>
      <c r="B113" s="12" t="s">
        <v>722</v>
      </c>
      <c r="C113" s="12" t="s">
        <v>154</v>
      </c>
      <c r="D113" s="12">
        <v>23</v>
      </c>
      <c r="E113" s="21">
        <v>37615</v>
      </c>
      <c r="F113" s="12" t="s">
        <v>133</v>
      </c>
      <c r="G113" s="12" t="s">
        <v>133</v>
      </c>
      <c r="H113" s="12" t="s">
        <v>475</v>
      </c>
      <c r="I113" s="12" t="s">
        <v>74</v>
      </c>
      <c r="J113" s="12" t="s">
        <v>583</v>
      </c>
      <c r="K113" s="12" t="s">
        <v>584</v>
      </c>
      <c r="L113" s="12" t="s">
        <v>118</v>
      </c>
      <c r="M113" s="12" t="s">
        <v>119</v>
      </c>
      <c r="N113" s="12" t="s">
        <v>120</v>
      </c>
      <c r="O113" s="21">
        <v>44608</v>
      </c>
      <c r="P113" s="21"/>
      <c r="Q113" s="12" t="s">
        <v>62</v>
      </c>
      <c r="R113" s="22">
        <v>57000</v>
      </c>
      <c r="S113" s="22">
        <v>2800</v>
      </c>
      <c r="T113" s="12">
        <v>3</v>
      </c>
      <c r="U113" s="12">
        <v>13</v>
      </c>
      <c r="V113" s="12">
        <v>12</v>
      </c>
      <c r="W113" s="12">
        <v>11</v>
      </c>
      <c r="X113" s="12">
        <v>69</v>
      </c>
      <c r="Y113" s="12" t="s">
        <v>46</v>
      </c>
      <c r="Z113" s="12" t="s">
        <v>47</v>
      </c>
      <c r="AA113" s="12" t="s">
        <v>215</v>
      </c>
      <c r="AB113" s="12" t="s">
        <v>66</v>
      </c>
      <c r="AC113" s="12" t="s">
        <v>143</v>
      </c>
      <c r="AD113" s="12" t="s">
        <v>68</v>
      </c>
      <c r="AE113" s="12">
        <v>58.9</v>
      </c>
      <c r="AF113" s="12">
        <v>4.3</v>
      </c>
      <c r="AG113" s="12" t="s">
        <v>3163</v>
      </c>
      <c r="AH113" s="12" t="s">
        <v>3164</v>
      </c>
      <c r="AI113" s="12" t="s">
        <v>3133</v>
      </c>
      <c r="AJ113" s="12">
        <v>0</v>
      </c>
      <c r="AK113" s="12" t="s">
        <v>3162</v>
      </c>
      <c r="AL113" s="12" t="s">
        <v>3165</v>
      </c>
      <c r="AM113" s="12">
        <v>58.9</v>
      </c>
      <c r="AN113" s="31"/>
    </row>
    <row r="114" spans="1:40" ht="32" x14ac:dyDescent="0.2">
      <c r="A114" s="30" t="s">
        <v>724</v>
      </c>
      <c r="B114" s="23" t="s">
        <v>725</v>
      </c>
      <c r="C114" s="23" t="s">
        <v>35</v>
      </c>
      <c r="D114" s="23">
        <v>52</v>
      </c>
      <c r="E114" s="24">
        <v>27008</v>
      </c>
      <c r="F114" s="23" t="s">
        <v>523</v>
      </c>
      <c r="G114" s="23" t="s">
        <v>100</v>
      </c>
      <c r="H114" s="23" t="s">
        <v>342</v>
      </c>
      <c r="I114" s="23" t="s">
        <v>74</v>
      </c>
      <c r="J114" s="23" t="s">
        <v>262</v>
      </c>
      <c r="K114" s="23" t="s">
        <v>263</v>
      </c>
      <c r="L114" s="23" t="s">
        <v>186</v>
      </c>
      <c r="M114" s="23" t="s">
        <v>61</v>
      </c>
      <c r="N114" s="23" t="s">
        <v>186</v>
      </c>
      <c r="O114" s="24">
        <v>43810</v>
      </c>
      <c r="P114" s="24"/>
      <c r="Q114" s="23" t="s">
        <v>62</v>
      </c>
      <c r="R114" s="25">
        <v>50000</v>
      </c>
      <c r="S114" s="25">
        <v>2500</v>
      </c>
      <c r="T114" s="23">
        <v>3</v>
      </c>
      <c r="U114" s="23">
        <v>0</v>
      </c>
      <c r="V114" s="23">
        <v>14</v>
      </c>
      <c r="W114" s="23">
        <v>18</v>
      </c>
      <c r="X114" s="23">
        <v>82</v>
      </c>
      <c r="Y114" s="23" t="s">
        <v>46</v>
      </c>
      <c r="Z114" s="23" t="s">
        <v>292</v>
      </c>
      <c r="AA114" s="23" t="s">
        <v>95</v>
      </c>
      <c r="AB114" s="23" t="s">
        <v>164</v>
      </c>
      <c r="AC114" s="23" t="s">
        <v>267</v>
      </c>
      <c r="AD114" s="23" t="s">
        <v>68</v>
      </c>
      <c r="AE114" s="23">
        <v>56.7</v>
      </c>
      <c r="AF114" s="23">
        <v>6.5</v>
      </c>
      <c r="AG114" s="23" t="s">
        <v>3171</v>
      </c>
      <c r="AH114" s="23" t="s">
        <v>3164</v>
      </c>
      <c r="AI114" s="23" t="s">
        <v>3133</v>
      </c>
      <c r="AJ114" s="23">
        <v>0</v>
      </c>
      <c r="AK114" s="23" t="s">
        <v>3175</v>
      </c>
      <c r="AL114" s="23" t="s">
        <v>3165</v>
      </c>
      <c r="AM114" s="23">
        <v>56.7</v>
      </c>
      <c r="AN114" s="32"/>
    </row>
    <row r="115" spans="1:40" ht="32" x14ac:dyDescent="0.2">
      <c r="A115" s="29" t="s">
        <v>726</v>
      </c>
      <c r="B115" s="12" t="s">
        <v>727</v>
      </c>
      <c r="C115" s="12" t="s">
        <v>154</v>
      </c>
      <c r="D115" s="12">
        <v>42</v>
      </c>
      <c r="E115" s="21">
        <v>30803</v>
      </c>
      <c r="F115" s="12" t="s">
        <v>99</v>
      </c>
      <c r="G115" s="12" t="s">
        <v>100</v>
      </c>
      <c r="H115" s="12" t="s">
        <v>388</v>
      </c>
      <c r="I115" s="12" t="s">
        <v>157</v>
      </c>
      <c r="J115" s="12" t="s">
        <v>102</v>
      </c>
      <c r="K115" s="12" t="s">
        <v>103</v>
      </c>
      <c r="L115" s="12" t="s">
        <v>729</v>
      </c>
      <c r="M115" s="12" t="s">
        <v>525</v>
      </c>
      <c r="N115" s="12" t="s">
        <v>139</v>
      </c>
      <c r="O115" s="21">
        <v>44112</v>
      </c>
      <c r="P115" s="21"/>
      <c r="Q115" s="12" t="s">
        <v>62</v>
      </c>
      <c r="R115" s="22">
        <v>40000</v>
      </c>
      <c r="S115" s="22">
        <v>2000</v>
      </c>
      <c r="T115" s="12">
        <v>3</v>
      </c>
      <c r="U115" s="12">
        <v>25</v>
      </c>
      <c r="V115" s="12">
        <v>10</v>
      </c>
      <c r="W115" s="12">
        <v>24</v>
      </c>
      <c r="X115" s="12">
        <v>50</v>
      </c>
      <c r="Y115" s="12" t="s">
        <v>46</v>
      </c>
      <c r="Z115" s="12" t="s">
        <v>64</v>
      </c>
      <c r="AA115" s="12" t="s">
        <v>176</v>
      </c>
      <c r="AB115" s="12" t="s">
        <v>80</v>
      </c>
      <c r="AC115" s="12" t="s">
        <v>108</v>
      </c>
      <c r="AD115" s="12" t="s">
        <v>68</v>
      </c>
      <c r="AE115" s="12">
        <v>50.8</v>
      </c>
      <c r="AF115" s="12">
        <v>5.7</v>
      </c>
      <c r="AG115" s="12" t="s">
        <v>3167</v>
      </c>
      <c r="AH115" s="12" t="s">
        <v>3164</v>
      </c>
      <c r="AI115" s="12" t="s">
        <v>3133</v>
      </c>
      <c r="AJ115" s="12">
        <v>0</v>
      </c>
      <c r="AK115" s="12" t="s">
        <v>3162</v>
      </c>
      <c r="AL115" s="12" t="s">
        <v>3159</v>
      </c>
      <c r="AM115" s="12">
        <v>50.8</v>
      </c>
      <c r="AN115" s="31"/>
    </row>
    <row r="116" spans="1:40" ht="32" x14ac:dyDescent="0.2">
      <c r="A116" s="30" t="s">
        <v>731</v>
      </c>
      <c r="B116" s="23" t="s">
        <v>3200</v>
      </c>
      <c r="C116" s="23" t="s">
        <v>154</v>
      </c>
      <c r="D116" s="23">
        <v>22</v>
      </c>
      <c r="E116" s="24">
        <v>37981</v>
      </c>
      <c r="F116" s="23" t="s">
        <v>429</v>
      </c>
      <c r="G116" s="23" t="s">
        <v>72</v>
      </c>
      <c r="H116" s="23" t="s">
        <v>125</v>
      </c>
      <c r="I116" s="23" t="s">
        <v>115</v>
      </c>
      <c r="J116" s="23" t="s">
        <v>202</v>
      </c>
      <c r="K116" s="23" t="s">
        <v>203</v>
      </c>
      <c r="L116" s="23" t="s">
        <v>60</v>
      </c>
      <c r="M116" s="23" t="s">
        <v>61</v>
      </c>
      <c r="N116" s="23" t="s">
        <v>60</v>
      </c>
      <c r="O116" s="24">
        <v>43569</v>
      </c>
      <c r="P116" s="24"/>
      <c r="Q116" s="23" t="s">
        <v>62</v>
      </c>
      <c r="R116" s="25">
        <v>67000</v>
      </c>
      <c r="S116" s="25">
        <v>9400</v>
      </c>
      <c r="T116" s="23">
        <v>5</v>
      </c>
      <c r="U116" s="23">
        <v>22</v>
      </c>
      <c r="V116" s="23">
        <v>11</v>
      </c>
      <c r="W116" s="23">
        <v>28</v>
      </c>
      <c r="X116" s="23">
        <v>61</v>
      </c>
      <c r="Y116" s="23" t="s">
        <v>46</v>
      </c>
      <c r="Z116" s="23" t="s">
        <v>47</v>
      </c>
      <c r="AA116" s="23" t="s">
        <v>65</v>
      </c>
      <c r="AB116" s="23" t="s">
        <v>66</v>
      </c>
      <c r="AC116" s="23" t="s">
        <v>130</v>
      </c>
      <c r="AD116" s="23" t="s">
        <v>68</v>
      </c>
      <c r="AE116" s="23">
        <v>71.8</v>
      </c>
      <c r="AF116" s="23">
        <v>7.2</v>
      </c>
      <c r="AG116" s="23" t="s">
        <v>3163</v>
      </c>
      <c r="AH116" s="23" t="s">
        <v>3168</v>
      </c>
      <c r="AI116" s="23" t="s">
        <v>3136</v>
      </c>
      <c r="AJ116" s="23">
        <v>0</v>
      </c>
      <c r="AK116" s="23" t="s">
        <v>3162</v>
      </c>
      <c r="AL116" s="23" t="s">
        <v>3165</v>
      </c>
      <c r="AM116" s="23">
        <v>71.8</v>
      </c>
      <c r="AN116" s="32" t="s">
        <v>3166</v>
      </c>
    </row>
    <row r="117" spans="1:40" ht="32" x14ac:dyDescent="0.2">
      <c r="A117" s="29" t="s">
        <v>733</v>
      </c>
      <c r="B117" s="12" t="s">
        <v>734</v>
      </c>
      <c r="C117" s="12" t="s">
        <v>154</v>
      </c>
      <c r="D117" s="12">
        <v>47</v>
      </c>
      <c r="E117" s="21">
        <v>28982</v>
      </c>
      <c r="F117" s="12" t="s">
        <v>99</v>
      </c>
      <c r="G117" s="12" t="s">
        <v>100</v>
      </c>
      <c r="H117" s="12" t="s">
        <v>388</v>
      </c>
      <c r="I117" s="12" t="s">
        <v>157</v>
      </c>
      <c r="J117" s="12" t="s">
        <v>102</v>
      </c>
      <c r="K117" s="12" t="s">
        <v>103</v>
      </c>
      <c r="L117" s="12" t="s">
        <v>149</v>
      </c>
      <c r="M117" s="12" t="s">
        <v>61</v>
      </c>
      <c r="N117" s="12" t="s">
        <v>150</v>
      </c>
      <c r="O117" s="21">
        <v>45496</v>
      </c>
      <c r="P117" s="21"/>
      <c r="Q117" s="12" t="s">
        <v>62</v>
      </c>
      <c r="R117" s="22">
        <v>42000</v>
      </c>
      <c r="S117" s="22">
        <v>2100</v>
      </c>
      <c r="T117" s="12">
        <v>3</v>
      </c>
      <c r="U117" s="12">
        <v>26</v>
      </c>
      <c r="V117" s="12">
        <v>31</v>
      </c>
      <c r="W117" s="12">
        <v>22</v>
      </c>
      <c r="X117" s="12">
        <v>78</v>
      </c>
      <c r="Y117" s="12" t="s">
        <v>46</v>
      </c>
      <c r="Z117" s="12" t="s">
        <v>151</v>
      </c>
      <c r="AA117" s="12" t="s">
        <v>215</v>
      </c>
      <c r="AB117" s="12" t="s">
        <v>164</v>
      </c>
      <c r="AC117" s="12" t="s">
        <v>108</v>
      </c>
      <c r="AD117" s="12" t="s">
        <v>68</v>
      </c>
      <c r="AE117" s="12">
        <v>60.8</v>
      </c>
      <c r="AF117" s="12">
        <v>1.9</v>
      </c>
      <c r="AG117" s="12" t="s">
        <v>3171</v>
      </c>
      <c r="AH117" s="12" t="s">
        <v>3164</v>
      </c>
      <c r="AI117" s="12" t="s">
        <v>3133</v>
      </c>
      <c r="AJ117" s="12">
        <v>0</v>
      </c>
      <c r="AK117" s="12" t="s">
        <v>3162</v>
      </c>
      <c r="AL117" s="12" t="s">
        <v>3165</v>
      </c>
      <c r="AM117" s="12">
        <v>60.8</v>
      </c>
      <c r="AN117" s="31" t="s">
        <v>3166</v>
      </c>
    </row>
    <row r="118" spans="1:40" ht="32" x14ac:dyDescent="0.2">
      <c r="A118" s="30" t="s">
        <v>737</v>
      </c>
      <c r="B118" s="23" t="s">
        <v>3201</v>
      </c>
      <c r="C118" s="23" t="s">
        <v>154</v>
      </c>
      <c r="D118" s="23">
        <v>35</v>
      </c>
      <c r="E118" s="24">
        <v>33172</v>
      </c>
      <c r="F118" s="23" t="s">
        <v>523</v>
      </c>
      <c r="G118" s="23" t="s">
        <v>100</v>
      </c>
      <c r="H118" s="23" t="s">
        <v>342</v>
      </c>
      <c r="I118" s="23" t="s">
        <v>74</v>
      </c>
      <c r="J118" s="23" t="s">
        <v>381</v>
      </c>
      <c r="K118" s="23" t="s">
        <v>382</v>
      </c>
      <c r="L118" s="23" t="s">
        <v>242</v>
      </c>
      <c r="M118" s="23" t="s">
        <v>234</v>
      </c>
      <c r="N118" s="23" t="s">
        <v>235</v>
      </c>
      <c r="O118" s="24">
        <v>45283</v>
      </c>
      <c r="P118" s="24"/>
      <c r="Q118" s="23" t="s">
        <v>62</v>
      </c>
      <c r="R118" s="25">
        <v>54000</v>
      </c>
      <c r="S118" s="25">
        <v>4900</v>
      </c>
      <c r="T118" s="23">
        <v>4</v>
      </c>
      <c r="U118" s="23">
        <v>35</v>
      </c>
      <c r="V118" s="23">
        <v>23</v>
      </c>
      <c r="W118" s="23">
        <v>20</v>
      </c>
      <c r="X118" s="23">
        <v>66</v>
      </c>
      <c r="Y118" s="23" t="s">
        <v>339</v>
      </c>
      <c r="Z118" s="23" t="s">
        <v>64</v>
      </c>
      <c r="AA118" s="23" t="s">
        <v>188</v>
      </c>
      <c r="AB118" s="23" t="s">
        <v>164</v>
      </c>
      <c r="AC118" s="23" t="s">
        <v>267</v>
      </c>
      <c r="AD118" s="23" t="s">
        <v>68</v>
      </c>
      <c r="AE118" s="23">
        <v>67.8</v>
      </c>
      <c r="AF118" s="23">
        <v>2.5</v>
      </c>
      <c r="AG118" s="23" t="s">
        <v>3167</v>
      </c>
      <c r="AH118" s="23" t="s">
        <v>3164</v>
      </c>
      <c r="AI118" s="23" t="s">
        <v>3136</v>
      </c>
      <c r="AJ118" s="23">
        <v>0</v>
      </c>
      <c r="AK118" s="23" t="s">
        <v>3158</v>
      </c>
      <c r="AL118" s="23" t="s">
        <v>3165</v>
      </c>
      <c r="AM118" s="23">
        <v>67.8</v>
      </c>
      <c r="AN118" s="32" t="s">
        <v>3166</v>
      </c>
    </row>
    <row r="119" spans="1:40" ht="32" x14ac:dyDescent="0.2">
      <c r="A119" s="29" t="s">
        <v>741</v>
      </c>
      <c r="B119" s="12" t="s">
        <v>3202</v>
      </c>
      <c r="C119" s="12" t="s">
        <v>154</v>
      </c>
      <c r="D119" s="12">
        <v>37</v>
      </c>
      <c r="E119" s="21">
        <v>32625</v>
      </c>
      <c r="F119" s="12" t="s">
        <v>210</v>
      </c>
      <c r="G119" s="12" t="s">
        <v>100</v>
      </c>
      <c r="H119" s="12" t="s">
        <v>329</v>
      </c>
      <c r="I119" s="12" t="s">
        <v>57</v>
      </c>
      <c r="J119" s="12" t="s">
        <v>743</v>
      </c>
      <c r="K119" s="12" t="s">
        <v>744</v>
      </c>
      <c r="L119" s="12" t="s">
        <v>160</v>
      </c>
      <c r="M119" s="12" t="s">
        <v>161</v>
      </c>
      <c r="N119" s="12" t="s">
        <v>174</v>
      </c>
      <c r="O119" s="21">
        <v>45387</v>
      </c>
      <c r="P119" s="21"/>
      <c r="Q119" s="12" t="s">
        <v>62</v>
      </c>
      <c r="R119" s="22">
        <v>112000</v>
      </c>
      <c r="S119" s="22">
        <v>10100</v>
      </c>
      <c r="T119" s="12">
        <v>4</v>
      </c>
      <c r="U119" s="12">
        <v>28</v>
      </c>
      <c r="V119" s="12">
        <v>13</v>
      </c>
      <c r="W119" s="12">
        <v>0</v>
      </c>
      <c r="X119" s="12">
        <v>58</v>
      </c>
      <c r="Y119" s="12" t="s">
        <v>339</v>
      </c>
      <c r="Z119" s="12" t="s">
        <v>292</v>
      </c>
      <c r="AA119" s="12" t="s">
        <v>48</v>
      </c>
      <c r="AB119" s="12" t="s">
        <v>80</v>
      </c>
      <c r="AC119" s="12" t="s">
        <v>121</v>
      </c>
      <c r="AD119" s="12" t="s">
        <v>68</v>
      </c>
      <c r="AE119" s="12">
        <v>73.3</v>
      </c>
      <c r="AF119" s="12">
        <v>2.2000000000000002</v>
      </c>
      <c r="AG119" s="12" t="s">
        <v>3167</v>
      </c>
      <c r="AH119" s="12" t="s">
        <v>3161</v>
      </c>
      <c r="AI119" s="12" t="s">
        <v>3136</v>
      </c>
      <c r="AJ119" s="12">
        <v>0</v>
      </c>
      <c r="AK119" s="12" t="s">
        <v>3162</v>
      </c>
      <c r="AL119" s="12" t="s">
        <v>3159</v>
      </c>
      <c r="AM119" s="12">
        <v>73.3</v>
      </c>
      <c r="AN119" s="31"/>
    </row>
    <row r="120" spans="1:40" ht="48" x14ac:dyDescent="0.2">
      <c r="A120" s="30" t="s">
        <v>747</v>
      </c>
      <c r="B120" s="23" t="s">
        <v>748</v>
      </c>
      <c r="C120" s="23" t="s">
        <v>154</v>
      </c>
      <c r="D120" s="23">
        <v>43</v>
      </c>
      <c r="E120" s="24">
        <v>30419</v>
      </c>
      <c r="F120" s="23" t="s">
        <v>429</v>
      </c>
      <c r="G120" s="23" t="s">
        <v>72</v>
      </c>
      <c r="H120" s="23" t="s">
        <v>247</v>
      </c>
      <c r="I120" s="23" t="s">
        <v>115</v>
      </c>
      <c r="J120" s="23" t="s">
        <v>126</v>
      </c>
      <c r="K120" s="23" t="s">
        <v>127</v>
      </c>
      <c r="L120" s="23" t="s">
        <v>288</v>
      </c>
      <c r="M120" s="23" t="s">
        <v>289</v>
      </c>
      <c r="N120" s="23" t="s">
        <v>303</v>
      </c>
      <c r="O120" s="24">
        <v>45139</v>
      </c>
      <c r="P120" s="24"/>
      <c r="Q120" s="23" t="s">
        <v>62</v>
      </c>
      <c r="R120" s="25">
        <v>72000</v>
      </c>
      <c r="S120" s="25">
        <v>3600</v>
      </c>
      <c r="T120" s="23">
        <v>3</v>
      </c>
      <c r="U120" s="23">
        <v>32</v>
      </c>
      <c r="V120" s="23">
        <v>11</v>
      </c>
      <c r="W120" s="23">
        <v>7</v>
      </c>
      <c r="X120" s="23">
        <v>67</v>
      </c>
      <c r="Y120" s="23" t="s">
        <v>46</v>
      </c>
      <c r="Z120" s="23" t="s">
        <v>47</v>
      </c>
      <c r="AA120" s="23" t="s">
        <v>48</v>
      </c>
      <c r="AB120" s="23" t="s">
        <v>66</v>
      </c>
      <c r="AC120" s="23" t="s">
        <v>130</v>
      </c>
      <c r="AD120" s="23" t="s">
        <v>68</v>
      </c>
      <c r="AE120" s="23">
        <v>65</v>
      </c>
      <c r="AF120" s="23">
        <v>2.9</v>
      </c>
      <c r="AG120" s="23" t="s">
        <v>3167</v>
      </c>
      <c r="AH120" s="23" t="s">
        <v>3168</v>
      </c>
      <c r="AI120" s="23" t="s">
        <v>3133</v>
      </c>
      <c r="AJ120" s="23">
        <v>0</v>
      </c>
      <c r="AK120" s="23" t="s">
        <v>3158</v>
      </c>
      <c r="AL120" s="23" t="s">
        <v>3165</v>
      </c>
      <c r="AM120" s="23">
        <v>65</v>
      </c>
      <c r="AN120" s="32"/>
    </row>
    <row r="121" spans="1:40" ht="32" x14ac:dyDescent="0.2">
      <c r="A121" s="29" t="s">
        <v>749</v>
      </c>
      <c r="B121" s="12" t="s">
        <v>3203</v>
      </c>
      <c r="C121" s="12" t="s">
        <v>35</v>
      </c>
      <c r="D121" s="12">
        <v>39</v>
      </c>
      <c r="E121" s="21">
        <v>31746</v>
      </c>
      <c r="F121" s="12" t="s">
        <v>429</v>
      </c>
      <c r="G121" s="12" t="s">
        <v>72</v>
      </c>
      <c r="H121" s="12" t="s">
        <v>201</v>
      </c>
      <c r="I121" s="12" t="s">
        <v>74</v>
      </c>
      <c r="J121" s="12" t="s">
        <v>461</v>
      </c>
      <c r="K121" s="12" t="s">
        <v>462</v>
      </c>
      <c r="L121" s="12" t="s">
        <v>491</v>
      </c>
      <c r="M121" s="12" t="s">
        <v>43</v>
      </c>
      <c r="N121" s="12" t="s">
        <v>492</v>
      </c>
      <c r="O121" s="21">
        <v>45304</v>
      </c>
      <c r="P121" s="21"/>
      <c r="Q121" s="12" t="s">
        <v>62</v>
      </c>
      <c r="R121" s="22">
        <v>48000</v>
      </c>
      <c r="S121" s="22">
        <v>2400</v>
      </c>
      <c r="T121" s="12">
        <v>3</v>
      </c>
      <c r="U121" s="12">
        <v>0</v>
      </c>
      <c r="V121" s="12">
        <v>16</v>
      </c>
      <c r="W121" s="12">
        <v>3</v>
      </c>
      <c r="X121" s="12">
        <v>65</v>
      </c>
      <c r="Y121" s="12" t="s">
        <v>46</v>
      </c>
      <c r="Z121" s="12" t="s">
        <v>64</v>
      </c>
      <c r="AA121" s="12" t="s">
        <v>65</v>
      </c>
      <c r="AB121" s="12" t="s">
        <v>66</v>
      </c>
      <c r="AC121" s="12" t="s">
        <v>130</v>
      </c>
      <c r="AD121" s="12" t="s">
        <v>68</v>
      </c>
      <c r="AE121" s="12">
        <v>58.2</v>
      </c>
      <c r="AF121" s="12">
        <v>2.4</v>
      </c>
      <c r="AG121" s="12" t="s">
        <v>3167</v>
      </c>
      <c r="AH121" s="12" t="s">
        <v>3164</v>
      </c>
      <c r="AI121" s="12" t="s">
        <v>3133</v>
      </c>
      <c r="AJ121" s="12">
        <v>0</v>
      </c>
      <c r="AK121" s="12" t="s">
        <v>3175</v>
      </c>
      <c r="AL121" s="12" t="s">
        <v>3165</v>
      </c>
      <c r="AM121" s="12">
        <v>58.2</v>
      </c>
      <c r="AN121" s="31"/>
    </row>
    <row r="122" spans="1:40" ht="32" x14ac:dyDescent="0.2">
      <c r="A122" s="30" t="s">
        <v>753</v>
      </c>
      <c r="B122" s="23" t="s">
        <v>754</v>
      </c>
      <c r="C122" s="23" t="s">
        <v>154</v>
      </c>
      <c r="D122" s="23">
        <v>52</v>
      </c>
      <c r="E122" s="24">
        <v>26923</v>
      </c>
      <c r="F122" s="23" t="s">
        <v>523</v>
      </c>
      <c r="G122" s="23" t="s">
        <v>100</v>
      </c>
      <c r="H122" s="23" t="s">
        <v>755</v>
      </c>
      <c r="I122" s="23" t="s">
        <v>115</v>
      </c>
      <c r="J122" s="23" t="s">
        <v>357</v>
      </c>
      <c r="K122" s="23" t="s">
        <v>358</v>
      </c>
      <c r="L122" s="23" t="s">
        <v>173</v>
      </c>
      <c r="M122" s="23" t="s">
        <v>161</v>
      </c>
      <c r="N122" s="23" t="s">
        <v>174</v>
      </c>
      <c r="O122" s="24">
        <v>45064</v>
      </c>
      <c r="P122" s="24"/>
      <c r="Q122" s="23" t="s">
        <v>62</v>
      </c>
      <c r="R122" s="25">
        <v>85000</v>
      </c>
      <c r="S122" s="25">
        <v>1700</v>
      </c>
      <c r="T122" s="23">
        <v>2</v>
      </c>
      <c r="U122" s="23">
        <v>32</v>
      </c>
      <c r="V122" s="23">
        <v>14</v>
      </c>
      <c r="W122" s="23">
        <v>21</v>
      </c>
      <c r="X122" s="23">
        <v>39</v>
      </c>
      <c r="Y122" s="23" t="s">
        <v>46</v>
      </c>
      <c r="Z122" s="23" t="s">
        <v>64</v>
      </c>
      <c r="AA122" s="23" t="s">
        <v>188</v>
      </c>
      <c r="AB122" s="23" t="s">
        <v>164</v>
      </c>
      <c r="AC122" s="23" t="s">
        <v>267</v>
      </c>
      <c r="AD122" s="23" t="s">
        <v>68</v>
      </c>
      <c r="AE122" s="23">
        <v>39.6</v>
      </c>
      <c r="AF122" s="23">
        <v>3.1</v>
      </c>
      <c r="AG122" s="23" t="s">
        <v>3171</v>
      </c>
      <c r="AH122" s="23" t="s">
        <v>3161</v>
      </c>
      <c r="AI122" s="23" t="s">
        <v>3128</v>
      </c>
      <c r="AJ122" s="23">
        <v>0</v>
      </c>
      <c r="AK122" s="23" t="s">
        <v>3158</v>
      </c>
      <c r="AL122" s="23" t="s">
        <v>3159</v>
      </c>
      <c r="AM122" s="23">
        <v>39.6</v>
      </c>
      <c r="AN122" s="32" t="s">
        <v>3166</v>
      </c>
    </row>
    <row r="123" spans="1:40" ht="32" x14ac:dyDescent="0.2">
      <c r="A123" s="29" t="s">
        <v>3204</v>
      </c>
      <c r="B123" s="12" t="s">
        <v>3205</v>
      </c>
      <c r="C123" s="12" t="s">
        <v>35</v>
      </c>
      <c r="D123" s="12">
        <v>44</v>
      </c>
      <c r="E123" s="21">
        <v>29826</v>
      </c>
      <c r="F123" s="12" t="s">
        <v>99</v>
      </c>
      <c r="G123" s="12" t="s">
        <v>100</v>
      </c>
      <c r="H123" s="12" t="s">
        <v>388</v>
      </c>
      <c r="I123" s="12" t="s">
        <v>115</v>
      </c>
      <c r="J123" s="12" t="s">
        <v>102</v>
      </c>
      <c r="K123" s="12" t="s">
        <v>103</v>
      </c>
      <c r="L123" s="12" t="s">
        <v>524</v>
      </c>
      <c r="M123" s="12" t="s">
        <v>525</v>
      </c>
      <c r="N123" s="12" t="s">
        <v>526</v>
      </c>
      <c r="O123" s="21">
        <v>43103</v>
      </c>
      <c r="P123" s="21">
        <v>45657</v>
      </c>
      <c r="Q123" s="12" t="s">
        <v>141</v>
      </c>
      <c r="R123" s="22">
        <v>68000</v>
      </c>
      <c r="S123" s="22">
        <v>3400</v>
      </c>
      <c r="T123" s="12">
        <v>3</v>
      </c>
      <c r="U123" s="12">
        <v>25</v>
      </c>
      <c r="V123" s="12">
        <v>18</v>
      </c>
      <c r="W123" s="12">
        <v>7</v>
      </c>
      <c r="X123" s="12">
        <v>30</v>
      </c>
      <c r="Y123" s="12" t="s">
        <v>46</v>
      </c>
      <c r="Z123" s="12" t="s">
        <v>47</v>
      </c>
      <c r="AA123" s="12" t="s">
        <v>65</v>
      </c>
      <c r="AB123" s="12" t="s">
        <v>164</v>
      </c>
      <c r="AC123" s="12" t="s">
        <v>108</v>
      </c>
      <c r="AD123" s="12" t="s">
        <v>68</v>
      </c>
      <c r="AE123" s="12">
        <v>50.2</v>
      </c>
      <c r="AF123" s="12">
        <v>7</v>
      </c>
      <c r="AG123" s="12" t="s">
        <v>3167</v>
      </c>
      <c r="AH123" s="12" t="s">
        <v>3168</v>
      </c>
      <c r="AI123" s="12" t="s">
        <v>3133</v>
      </c>
      <c r="AJ123" s="12">
        <v>1</v>
      </c>
      <c r="AK123" s="12" t="s">
        <v>3162</v>
      </c>
      <c r="AL123" s="12" t="s">
        <v>3159</v>
      </c>
      <c r="AM123" s="12">
        <v>50.2</v>
      </c>
      <c r="AN123" s="31"/>
    </row>
    <row r="124" spans="1:40" ht="32" x14ac:dyDescent="0.2">
      <c r="A124" s="30" t="s">
        <v>760</v>
      </c>
      <c r="B124" s="23" t="s">
        <v>761</v>
      </c>
      <c r="C124" s="23" t="s">
        <v>35</v>
      </c>
      <c r="D124" s="23">
        <v>55</v>
      </c>
      <c r="E124" s="24">
        <v>25912</v>
      </c>
      <c r="F124" s="23" t="s">
        <v>155</v>
      </c>
      <c r="G124" s="23" t="s">
        <v>181</v>
      </c>
      <c r="H124" s="23" t="s">
        <v>156</v>
      </c>
      <c r="I124" s="23" t="s">
        <v>115</v>
      </c>
      <c r="J124" s="23" t="s">
        <v>184</v>
      </c>
      <c r="K124" s="23" t="s">
        <v>185</v>
      </c>
      <c r="L124" s="23" t="s">
        <v>434</v>
      </c>
      <c r="M124" s="23" t="s">
        <v>61</v>
      </c>
      <c r="N124" s="23" t="s">
        <v>220</v>
      </c>
      <c r="O124" s="24">
        <v>43914</v>
      </c>
      <c r="P124" s="24"/>
      <c r="Q124" s="23" t="s">
        <v>62</v>
      </c>
      <c r="R124" s="25">
        <v>88000</v>
      </c>
      <c r="S124" s="25">
        <v>12300</v>
      </c>
      <c r="T124" s="23">
        <v>5</v>
      </c>
      <c r="U124" s="23">
        <v>19</v>
      </c>
      <c r="V124" s="23">
        <v>11</v>
      </c>
      <c r="W124" s="23">
        <v>25</v>
      </c>
      <c r="X124" s="23">
        <v>70</v>
      </c>
      <c r="Y124" s="23" t="s">
        <v>46</v>
      </c>
      <c r="Z124" s="23" t="s">
        <v>47</v>
      </c>
      <c r="AA124" s="23" t="s">
        <v>48</v>
      </c>
      <c r="AB124" s="23" t="s">
        <v>66</v>
      </c>
      <c r="AC124" s="23" t="s">
        <v>165</v>
      </c>
      <c r="AD124" s="23" t="s">
        <v>68</v>
      </c>
      <c r="AE124" s="23">
        <v>74.2</v>
      </c>
      <c r="AF124" s="23">
        <v>6.2</v>
      </c>
      <c r="AG124" s="23" t="s">
        <v>3156</v>
      </c>
      <c r="AH124" s="23" t="s">
        <v>3161</v>
      </c>
      <c r="AI124" s="23" t="s">
        <v>3136</v>
      </c>
      <c r="AJ124" s="23">
        <v>0</v>
      </c>
      <c r="AK124" s="23" t="s">
        <v>3162</v>
      </c>
      <c r="AL124" s="23" t="s">
        <v>3169</v>
      </c>
      <c r="AM124" s="23">
        <v>74.2</v>
      </c>
      <c r="AN124" s="32"/>
    </row>
    <row r="125" spans="1:40" ht="32" x14ac:dyDescent="0.2">
      <c r="A125" s="29" t="s">
        <v>762</v>
      </c>
      <c r="B125" s="12" t="s">
        <v>763</v>
      </c>
      <c r="C125" s="12" t="s">
        <v>154</v>
      </c>
      <c r="D125" s="12">
        <v>40</v>
      </c>
      <c r="E125" s="21">
        <v>31512</v>
      </c>
      <c r="F125" s="12" t="s">
        <v>71</v>
      </c>
      <c r="G125" s="12" t="s">
        <v>72</v>
      </c>
      <c r="H125" s="12" t="s">
        <v>424</v>
      </c>
      <c r="I125" s="12" t="s">
        <v>157</v>
      </c>
      <c r="J125" s="12" t="s">
        <v>764</v>
      </c>
      <c r="K125" s="12" t="s">
        <v>765</v>
      </c>
      <c r="L125" s="12" t="s">
        <v>968</v>
      </c>
      <c r="M125" s="12" t="s">
        <v>337</v>
      </c>
      <c r="N125" s="12" t="s">
        <v>709</v>
      </c>
      <c r="O125" s="21">
        <v>45567</v>
      </c>
      <c r="P125" s="21"/>
      <c r="Q125" s="12" t="s">
        <v>62</v>
      </c>
      <c r="R125" s="22">
        <v>33000</v>
      </c>
      <c r="S125" s="22">
        <v>3000</v>
      </c>
      <c r="T125" s="12">
        <v>4</v>
      </c>
      <c r="U125" s="12">
        <v>10</v>
      </c>
      <c r="V125" s="12">
        <v>8</v>
      </c>
      <c r="W125" s="12">
        <v>20</v>
      </c>
      <c r="X125" s="12">
        <v>77</v>
      </c>
      <c r="Y125" s="12" t="s">
        <v>46</v>
      </c>
      <c r="Z125" s="12" t="s">
        <v>151</v>
      </c>
      <c r="AA125" s="12" t="s">
        <v>65</v>
      </c>
      <c r="AB125" s="12" t="s">
        <v>80</v>
      </c>
      <c r="AC125" s="12" t="s">
        <v>81</v>
      </c>
      <c r="AD125" s="12" t="s">
        <v>68</v>
      </c>
      <c r="AE125" s="12">
        <v>65.5</v>
      </c>
      <c r="AF125" s="12">
        <v>1.7</v>
      </c>
      <c r="AG125" s="12" t="s">
        <v>3167</v>
      </c>
      <c r="AH125" s="12" t="s">
        <v>3180</v>
      </c>
      <c r="AI125" s="12" t="s">
        <v>3136</v>
      </c>
      <c r="AJ125" s="12">
        <v>0</v>
      </c>
      <c r="AK125" s="12" t="s">
        <v>3162</v>
      </c>
      <c r="AL125" s="12" t="s">
        <v>3165</v>
      </c>
      <c r="AM125" s="12">
        <v>65.5</v>
      </c>
      <c r="AN125" s="31" t="s">
        <v>3166</v>
      </c>
    </row>
    <row r="126" spans="1:40" ht="32" x14ac:dyDescent="0.2">
      <c r="A126" s="30" t="s">
        <v>768</v>
      </c>
      <c r="B126" s="23" t="s">
        <v>769</v>
      </c>
      <c r="C126" s="23" t="s">
        <v>154</v>
      </c>
      <c r="D126" s="23">
        <v>43</v>
      </c>
      <c r="E126" s="24">
        <v>30253</v>
      </c>
      <c r="F126" s="23" t="s">
        <v>429</v>
      </c>
      <c r="G126" s="23" t="s">
        <v>72</v>
      </c>
      <c r="H126" s="23" t="s">
        <v>125</v>
      </c>
      <c r="I126" s="23" t="s">
        <v>74</v>
      </c>
      <c r="J126" s="23" t="s">
        <v>248</v>
      </c>
      <c r="K126" s="23" t="s">
        <v>249</v>
      </c>
      <c r="L126" s="23" t="s">
        <v>434</v>
      </c>
      <c r="M126" s="23" t="s">
        <v>61</v>
      </c>
      <c r="N126" s="23" t="s">
        <v>220</v>
      </c>
      <c r="O126" s="24">
        <v>45627</v>
      </c>
      <c r="P126" s="24">
        <v>45941</v>
      </c>
      <c r="Q126" s="23" t="s">
        <v>141</v>
      </c>
      <c r="R126" s="25">
        <v>63000</v>
      </c>
      <c r="S126" s="25">
        <v>8800</v>
      </c>
      <c r="T126" s="23">
        <v>5</v>
      </c>
      <c r="U126" s="23">
        <v>12</v>
      </c>
      <c r="V126" s="23">
        <v>15</v>
      </c>
      <c r="W126" s="23">
        <v>8</v>
      </c>
      <c r="X126" s="23">
        <v>67</v>
      </c>
      <c r="Y126" s="23" t="s">
        <v>46</v>
      </c>
      <c r="Z126" s="23" t="s">
        <v>64</v>
      </c>
      <c r="AA126" s="23" t="s">
        <v>48</v>
      </c>
      <c r="AB126" s="23" t="s">
        <v>164</v>
      </c>
      <c r="AC126" s="23" t="s">
        <v>130</v>
      </c>
      <c r="AD126" s="23" t="s">
        <v>68</v>
      </c>
      <c r="AE126" s="23">
        <v>77.5</v>
      </c>
      <c r="AF126" s="23">
        <v>0.9</v>
      </c>
      <c r="AG126" s="23" t="s">
        <v>3167</v>
      </c>
      <c r="AH126" s="23" t="s">
        <v>3168</v>
      </c>
      <c r="AI126" s="23" t="s">
        <v>3136</v>
      </c>
      <c r="AJ126" s="23">
        <v>1</v>
      </c>
      <c r="AK126" s="23" t="s">
        <v>3162</v>
      </c>
      <c r="AL126" s="23" t="s">
        <v>3159</v>
      </c>
      <c r="AM126" s="23">
        <v>77.5</v>
      </c>
      <c r="AN126" s="32"/>
    </row>
    <row r="127" spans="1:40" ht="32" x14ac:dyDescent="0.2">
      <c r="A127" s="29" t="s">
        <v>771</v>
      </c>
      <c r="B127" s="12" t="s">
        <v>772</v>
      </c>
      <c r="C127" s="12" t="s">
        <v>35</v>
      </c>
      <c r="D127" s="12">
        <v>38</v>
      </c>
      <c r="E127" s="21">
        <v>32255</v>
      </c>
      <c r="F127" s="12" t="s">
        <v>429</v>
      </c>
      <c r="G127" s="12" t="s">
        <v>72</v>
      </c>
      <c r="H127" s="12" t="s">
        <v>555</v>
      </c>
      <c r="I127" s="12" t="s">
        <v>74</v>
      </c>
      <c r="J127" s="12" t="s">
        <v>461</v>
      </c>
      <c r="K127" s="12" t="s">
        <v>462</v>
      </c>
      <c r="L127" s="12" t="s">
        <v>411</v>
      </c>
      <c r="M127" s="12" t="s">
        <v>119</v>
      </c>
      <c r="N127" s="12" t="s">
        <v>412</v>
      </c>
      <c r="O127" s="21">
        <v>44603</v>
      </c>
      <c r="P127" s="21"/>
      <c r="Q127" s="12" t="s">
        <v>62</v>
      </c>
      <c r="R127" s="22">
        <v>55000</v>
      </c>
      <c r="S127" s="22">
        <v>2800</v>
      </c>
      <c r="T127" s="12">
        <v>3</v>
      </c>
      <c r="U127" s="12">
        <v>52</v>
      </c>
      <c r="V127" s="12">
        <v>18</v>
      </c>
      <c r="W127" s="12">
        <v>21</v>
      </c>
      <c r="X127" s="12">
        <v>84</v>
      </c>
      <c r="Y127" s="12" t="s">
        <v>46</v>
      </c>
      <c r="Z127" s="12" t="s">
        <v>64</v>
      </c>
      <c r="AA127" s="12" t="s">
        <v>215</v>
      </c>
      <c r="AB127" s="12" t="s">
        <v>66</v>
      </c>
      <c r="AC127" s="12" t="s">
        <v>130</v>
      </c>
      <c r="AD127" s="12" t="s">
        <v>222</v>
      </c>
      <c r="AE127" s="12">
        <v>66.400000000000006</v>
      </c>
      <c r="AF127" s="12">
        <v>4.3</v>
      </c>
      <c r="AG127" s="12" t="s">
        <v>3167</v>
      </c>
      <c r="AH127" s="12" t="s">
        <v>3164</v>
      </c>
      <c r="AI127" s="12" t="s">
        <v>3133</v>
      </c>
      <c r="AJ127" s="12">
        <v>0</v>
      </c>
      <c r="AK127" s="12" t="s">
        <v>3158</v>
      </c>
      <c r="AL127" s="12" t="s">
        <v>3165</v>
      </c>
      <c r="AM127" s="12">
        <v>66.400000000000006</v>
      </c>
      <c r="AN127" s="31" t="s">
        <v>3166</v>
      </c>
    </row>
    <row r="128" spans="1:40" ht="32" x14ac:dyDescent="0.2">
      <c r="A128" s="30" t="s">
        <v>775</v>
      </c>
      <c r="B128" s="23" t="s">
        <v>776</v>
      </c>
      <c r="C128" s="23" t="s">
        <v>154</v>
      </c>
      <c r="D128" s="23">
        <v>56</v>
      </c>
      <c r="E128" s="24">
        <v>25598</v>
      </c>
      <c r="F128" s="23" t="s">
        <v>279</v>
      </c>
      <c r="G128" s="23" t="s">
        <v>55</v>
      </c>
      <c r="H128" s="23" t="s">
        <v>626</v>
      </c>
      <c r="I128" s="23" t="s">
        <v>74</v>
      </c>
      <c r="J128" s="23" t="s">
        <v>627</v>
      </c>
      <c r="K128" s="23" t="s">
        <v>628</v>
      </c>
      <c r="L128" s="23" t="s">
        <v>374</v>
      </c>
      <c r="M128" s="23" t="s">
        <v>289</v>
      </c>
      <c r="N128" s="23" t="s">
        <v>375</v>
      </c>
      <c r="O128" s="24">
        <v>44778</v>
      </c>
      <c r="P128" s="24">
        <v>44875</v>
      </c>
      <c r="Q128" s="23" t="s">
        <v>141</v>
      </c>
      <c r="R128" s="25">
        <v>59000</v>
      </c>
      <c r="S128" s="25">
        <v>3000</v>
      </c>
      <c r="T128" s="23">
        <v>3</v>
      </c>
      <c r="U128" s="23">
        <v>17</v>
      </c>
      <c r="V128" s="23">
        <v>12</v>
      </c>
      <c r="W128" s="23">
        <v>17</v>
      </c>
      <c r="X128" s="23">
        <v>56</v>
      </c>
      <c r="Y128" s="23" t="s">
        <v>46</v>
      </c>
      <c r="Z128" s="23" t="s">
        <v>64</v>
      </c>
      <c r="AA128" s="23" t="s">
        <v>215</v>
      </c>
      <c r="AB128" s="23" t="s">
        <v>66</v>
      </c>
      <c r="AC128" s="23" t="s">
        <v>284</v>
      </c>
      <c r="AD128" s="23" t="s">
        <v>68</v>
      </c>
      <c r="AE128" s="23">
        <v>52.3</v>
      </c>
      <c r="AF128" s="23">
        <v>0.3</v>
      </c>
      <c r="AG128" s="23" t="s">
        <v>3156</v>
      </c>
      <c r="AH128" s="23" t="s">
        <v>3164</v>
      </c>
      <c r="AI128" s="23" t="s">
        <v>3133</v>
      </c>
      <c r="AJ128" s="23">
        <v>1</v>
      </c>
      <c r="AK128" s="23" t="s">
        <v>3162</v>
      </c>
      <c r="AL128" s="23" t="s">
        <v>3159</v>
      </c>
      <c r="AM128" s="23">
        <v>52.3</v>
      </c>
      <c r="AN128" s="32"/>
    </row>
    <row r="129" spans="1:40" ht="32" x14ac:dyDescent="0.2">
      <c r="A129" s="29" t="s">
        <v>778</v>
      </c>
      <c r="B129" s="12" t="s">
        <v>779</v>
      </c>
      <c r="C129" s="12" t="s">
        <v>35</v>
      </c>
      <c r="D129" s="12">
        <v>38</v>
      </c>
      <c r="E129" s="21">
        <v>32262</v>
      </c>
      <c r="F129" s="12" t="s">
        <v>54</v>
      </c>
      <c r="G129" s="12" t="s">
        <v>55</v>
      </c>
      <c r="H129" s="12" t="s">
        <v>385</v>
      </c>
      <c r="I129" s="12" t="s">
        <v>115</v>
      </c>
      <c r="J129" s="12" t="s">
        <v>567</v>
      </c>
      <c r="K129" s="12" t="s">
        <v>568</v>
      </c>
      <c r="L129" s="12" t="s">
        <v>434</v>
      </c>
      <c r="M129" s="12" t="s">
        <v>61</v>
      </c>
      <c r="N129" s="12" t="s">
        <v>220</v>
      </c>
      <c r="O129" s="21">
        <v>44331</v>
      </c>
      <c r="P129" s="21"/>
      <c r="Q129" s="12" t="s">
        <v>62</v>
      </c>
      <c r="R129" s="22">
        <v>74000</v>
      </c>
      <c r="S129" s="22">
        <v>3700</v>
      </c>
      <c r="T129" s="12">
        <v>3</v>
      </c>
      <c r="U129" s="12">
        <v>42</v>
      </c>
      <c r="V129" s="12">
        <v>19</v>
      </c>
      <c r="W129" s="12">
        <v>10</v>
      </c>
      <c r="X129" s="12">
        <v>60</v>
      </c>
      <c r="Y129" s="12" t="s">
        <v>46</v>
      </c>
      <c r="Z129" s="12" t="s">
        <v>64</v>
      </c>
      <c r="AA129" s="12" t="s">
        <v>95</v>
      </c>
      <c r="AB129" s="12" t="s">
        <v>80</v>
      </c>
      <c r="AC129" s="12" t="s">
        <v>67</v>
      </c>
      <c r="AD129" s="12" t="s">
        <v>68</v>
      </c>
      <c r="AE129" s="12">
        <v>63</v>
      </c>
      <c r="AF129" s="12">
        <v>5.0999999999999996</v>
      </c>
      <c r="AG129" s="12" t="s">
        <v>3167</v>
      </c>
      <c r="AH129" s="12" t="s">
        <v>3168</v>
      </c>
      <c r="AI129" s="12" t="s">
        <v>3133</v>
      </c>
      <c r="AJ129" s="12">
        <v>0</v>
      </c>
      <c r="AK129" s="12" t="s">
        <v>3158</v>
      </c>
      <c r="AL129" s="12" t="s">
        <v>3165</v>
      </c>
      <c r="AM129" s="12">
        <v>63</v>
      </c>
      <c r="AN129" s="31"/>
    </row>
    <row r="130" spans="1:40" ht="32" x14ac:dyDescent="0.2">
      <c r="A130" s="30" t="s">
        <v>783</v>
      </c>
      <c r="B130" s="23" t="s">
        <v>784</v>
      </c>
      <c r="C130" s="23" t="s">
        <v>154</v>
      </c>
      <c r="D130" s="23">
        <v>55</v>
      </c>
      <c r="E130" s="24">
        <v>25884</v>
      </c>
      <c r="F130" s="23" t="s">
        <v>155</v>
      </c>
      <c r="G130" s="23" t="s">
        <v>181</v>
      </c>
      <c r="H130" s="23" t="s">
        <v>156</v>
      </c>
      <c r="I130" s="23" t="s">
        <v>57</v>
      </c>
      <c r="J130" s="23" t="s">
        <v>184</v>
      </c>
      <c r="K130" s="23" t="s">
        <v>185</v>
      </c>
      <c r="L130" s="23" t="s">
        <v>619</v>
      </c>
      <c r="M130" s="23" t="s">
        <v>525</v>
      </c>
      <c r="N130" s="23" t="s">
        <v>620</v>
      </c>
      <c r="O130" s="24">
        <v>43071</v>
      </c>
      <c r="P130" s="24"/>
      <c r="Q130" s="23" t="s">
        <v>62</v>
      </c>
      <c r="R130" s="25">
        <v>123000</v>
      </c>
      <c r="S130" s="25">
        <v>11100</v>
      </c>
      <c r="T130" s="23">
        <v>4</v>
      </c>
      <c r="U130" s="23">
        <v>16</v>
      </c>
      <c r="V130" s="23">
        <v>6</v>
      </c>
      <c r="W130" s="23">
        <v>23</v>
      </c>
      <c r="X130" s="23">
        <v>82</v>
      </c>
      <c r="Y130" s="23" t="s">
        <v>339</v>
      </c>
      <c r="Z130" s="23" t="s">
        <v>292</v>
      </c>
      <c r="AA130" s="23" t="s">
        <v>48</v>
      </c>
      <c r="AB130" s="23" t="s">
        <v>80</v>
      </c>
      <c r="AC130" s="23" t="s">
        <v>165</v>
      </c>
      <c r="AD130" s="23" t="s">
        <v>68</v>
      </c>
      <c r="AE130" s="23">
        <v>68.7</v>
      </c>
      <c r="AF130" s="23">
        <v>8.5</v>
      </c>
      <c r="AG130" s="23" t="s">
        <v>3156</v>
      </c>
      <c r="AH130" s="23" t="s">
        <v>3157</v>
      </c>
      <c r="AI130" s="23" t="s">
        <v>3136</v>
      </c>
      <c r="AJ130" s="23">
        <v>0</v>
      </c>
      <c r="AK130" s="23" t="s">
        <v>3162</v>
      </c>
      <c r="AL130" s="23" t="s">
        <v>3165</v>
      </c>
      <c r="AM130" s="23">
        <v>68.7</v>
      </c>
      <c r="AN130" s="32" t="s">
        <v>3166</v>
      </c>
    </row>
    <row r="131" spans="1:40" ht="48" x14ac:dyDescent="0.2">
      <c r="A131" s="29" t="s">
        <v>787</v>
      </c>
      <c r="B131" s="12" t="s">
        <v>788</v>
      </c>
      <c r="C131" s="12" t="s">
        <v>287</v>
      </c>
      <c r="D131" s="12">
        <v>49</v>
      </c>
      <c r="E131" s="21">
        <v>28187</v>
      </c>
      <c r="F131" s="12" t="s">
        <v>609</v>
      </c>
      <c r="G131" s="12" t="s">
        <v>55</v>
      </c>
      <c r="H131" s="12" t="s">
        <v>699</v>
      </c>
      <c r="I131" s="12" t="s">
        <v>115</v>
      </c>
      <c r="J131" s="12" t="s">
        <v>171</v>
      </c>
      <c r="K131" s="12" t="s">
        <v>172</v>
      </c>
      <c r="L131" s="12" t="s">
        <v>790</v>
      </c>
      <c r="M131" s="12" t="s">
        <v>273</v>
      </c>
      <c r="N131" s="12" t="s">
        <v>791</v>
      </c>
      <c r="O131" s="21">
        <v>45691</v>
      </c>
      <c r="P131" s="21"/>
      <c r="Q131" s="12" t="s">
        <v>62</v>
      </c>
      <c r="R131" s="22">
        <v>70000</v>
      </c>
      <c r="S131" s="22">
        <v>3500</v>
      </c>
      <c r="T131" s="12">
        <v>3</v>
      </c>
      <c r="U131" s="12">
        <v>21</v>
      </c>
      <c r="V131" s="12">
        <v>22</v>
      </c>
      <c r="W131" s="12">
        <v>23</v>
      </c>
      <c r="X131" s="12">
        <v>47</v>
      </c>
      <c r="Y131" s="12" t="s">
        <v>46</v>
      </c>
      <c r="Z131" s="12" t="s">
        <v>47</v>
      </c>
      <c r="AA131" s="12" t="s">
        <v>95</v>
      </c>
      <c r="AB131" s="12" t="s">
        <v>164</v>
      </c>
      <c r="AC131" s="12" t="s">
        <v>177</v>
      </c>
      <c r="AD131" s="12" t="s">
        <v>68</v>
      </c>
      <c r="AE131" s="12">
        <v>48.7</v>
      </c>
      <c r="AF131" s="12">
        <v>1.4</v>
      </c>
      <c r="AG131" s="12" t="s">
        <v>3171</v>
      </c>
      <c r="AH131" s="12" t="s">
        <v>3168</v>
      </c>
      <c r="AI131" s="12" t="s">
        <v>3133</v>
      </c>
      <c r="AJ131" s="12">
        <v>0</v>
      </c>
      <c r="AK131" s="12" t="s">
        <v>3162</v>
      </c>
      <c r="AL131" s="12" t="s">
        <v>3159</v>
      </c>
      <c r="AM131" s="12">
        <v>48.7</v>
      </c>
      <c r="AN131" s="31" t="s">
        <v>3166</v>
      </c>
    </row>
    <row r="132" spans="1:40" ht="32" x14ac:dyDescent="0.2">
      <c r="A132" s="30" t="s">
        <v>792</v>
      </c>
      <c r="B132" s="23" t="s">
        <v>793</v>
      </c>
      <c r="C132" s="23" t="s">
        <v>154</v>
      </c>
      <c r="D132" s="23">
        <v>28</v>
      </c>
      <c r="E132" s="24">
        <v>35906</v>
      </c>
      <c r="F132" s="23" t="s">
        <v>99</v>
      </c>
      <c r="G132" s="23" t="s">
        <v>100</v>
      </c>
      <c r="H132" s="23" t="s">
        <v>317</v>
      </c>
      <c r="I132" s="23" t="s">
        <v>157</v>
      </c>
      <c r="J132" s="23" t="s">
        <v>102</v>
      </c>
      <c r="K132" s="23" t="s">
        <v>103</v>
      </c>
      <c r="L132" s="23" t="s">
        <v>366</v>
      </c>
      <c r="M132" s="23" t="s">
        <v>273</v>
      </c>
      <c r="N132" s="23" t="s">
        <v>274</v>
      </c>
      <c r="O132" s="24">
        <v>43785</v>
      </c>
      <c r="P132" s="24"/>
      <c r="Q132" s="23" t="s">
        <v>62</v>
      </c>
      <c r="R132" s="25">
        <v>40000</v>
      </c>
      <c r="S132" s="25">
        <v>800</v>
      </c>
      <c r="T132" s="23">
        <v>2</v>
      </c>
      <c r="U132" s="23">
        <v>10</v>
      </c>
      <c r="V132" s="23">
        <v>20</v>
      </c>
      <c r="W132" s="23">
        <v>8</v>
      </c>
      <c r="X132" s="23">
        <v>47</v>
      </c>
      <c r="Y132" s="23" t="s">
        <v>46</v>
      </c>
      <c r="Z132" s="23" t="s">
        <v>64</v>
      </c>
      <c r="AA132" s="23" t="s">
        <v>65</v>
      </c>
      <c r="AB132" s="23" t="s">
        <v>66</v>
      </c>
      <c r="AC132" s="23" t="s">
        <v>108</v>
      </c>
      <c r="AD132" s="23" t="s">
        <v>68</v>
      </c>
      <c r="AE132" s="23">
        <v>43</v>
      </c>
      <c r="AF132" s="23">
        <v>6.6</v>
      </c>
      <c r="AG132" s="23" t="s">
        <v>3160</v>
      </c>
      <c r="AH132" s="23" t="s">
        <v>3164</v>
      </c>
      <c r="AI132" s="23" t="s">
        <v>3128</v>
      </c>
      <c r="AJ132" s="23">
        <v>0</v>
      </c>
      <c r="AK132" s="23" t="s">
        <v>3162</v>
      </c>
      <c r="AL132" s="23" t="s">
        <v>3159</v>
      </c>
      <c r="AM132" s="23">
        <v>43</v>
      </c>
      <c r="AN132" s="32" t="s">
        <v>3166</v>
      </c>
    </row>
    <row r="133" spans="1:40" x14ac:dyDescent="0.2">
      <c r="A133" s="29" t="s">
        <v>796</v>
      </c>
      <c r="B133" s="12" t="s">
        <v>797</v>
      </c>
      <c r="C133" s="12" t="s">
        <v>154</v>
      </c>
      <c r="D133" s="12">
        <v>23</v>
      </c>
      <c r="E133" s="21">
        <v>37614</v>
      </c>
      <c r="F133" s="12" t="s">
        <v>133</v>
      </c>
      <c r="G133" s="12" t="s">
        <v>133</v>
      </c>
      <c r="H133" s="12" t="s">
        <v>652</v>
      </c>
      <c r="I133" s="12" t="s">
        <v>74</v>
      </c>
      <c r="J133" s="12" t="s">
        <v>583</v>
      </c>
      <c r="K133" s="12" t="s">
        <v>584</v>
      </c>
      <c r="L133" s="12" t="s">
        <v>968</v>
      </c>
      <c r="M133" s="12" t="s">
        <v>337</v>
      </c>
      <c r="N133" s="12" t="s">
        <v>709</v>
      </c>
      <c r="O133" s="21">
        <v>45021</v>
      </c>
      <c r="P133" s="21"/>
      <c r="Q133" s="12" t="s">
        <v>62</v>
      </c>
      <c r="R133" s="22">
        <v>53000</v>
      </c>
      <c r="S133" s="22">
        <v>4800</v>
      </c>
      <c r="T133" s="12">
        <v>4</v>
      </c>
      <c r="U133" s="12">
        <v>15</v>
      </c>
      <c r="V133" s="12">
        <v>25</v>
      </c>
      <c r="W133" s="12">
        <v>8</v>
      </c>
      <c r="X133" s="12">
        <v>67</v>
      </c>
      <c r="Y133" s="12" t="s">
        <v>46</v>
      </c>
      <c r="Z133" s="12" t="s">
        <v>107</v>
      </c>
      <c r="AA133" s="12" t="s">
        <v>95</v>
      </c>
      <c r="AB133" s="12" t="s">
        <v>66</v>
      </c>
      <c r="AC133" s="12" t="s">
        <v>143</v>
      </c>
      <c r="AD133" s="12" t="s">
        <v>68</v>
      </c>
      <c r="AE133" s="12">
        <v>69.2</v>
      </c>
      <c r="AF133" s="12">
        <v>3.2</v>
      </c>
      <c r="AG133" s="12" t="s">
        <v>3163</v>
      </c>
      <c r="AH133" s="12" t="s">
        <v>3164</v>
      </c>
      <c r="AI133" s="12" t="s">
        <v>3136</v>
      </c>
      <c r="AJ133" s="12">
        <v>0</v>
      </c>
      <c r="AK133" s="12" t="s">
        <v>3162</v>
      </c>
      <c r="AL133" s="12" t="s">
        <v>3165</v>
      </c>
      <c r="AM133" s="12">
        <v>69.2</v>
      </c>
      <c r="AN133" s="31" t="s">
        <v>3166</v>
      </c>
    </row>
    <row r="134" spans="1:40" x14ac:dyDescent="0.2">
      <c r="A134" s="30" t="s">
        <v>798</v>
      </c>
      <c r="B134" s="23" t="s">
        <v>799</v>
      </c>
      <c r="C134" s="23" t="s">
        <v>154</v>
      </c>
      <c r="D134" s="23">
        <v>32</v>
      </c>
      <c r="E134" s="24">
        <v>34466</v>
      </c>
      <c r="F134" s="23" t="s">
        <v>523</v>
      </c>
      <c r="G134" s="23" t="s">
        <v>100</v>
      </c>
      <c r="H134" s="23" t="s">
        <v>755</v>
      </c>
      <c r="I134" s="23" t="s">
        <v>115</v>
      </c>
      <c r="J134" s="23" t="s">
        <v>381</v>
      </c>
      <c r="K134" s="23" t="s">
        <v>382</v>
      </c>
      <c r="L134" s="23" t="s">
        <v>242</v>
      </c>
      <c r="M134" s="23" t="s">
        <v>234</v>
      </c>
      <c r="N134" s="23" t="s">
        <v>235</v>
      </c>
      <c r="O134" s="24">
        <v>45774</v>
      </c>
      <c r="P134" s="24">
        <v>45880</v>
      </c>
      <c r="Q134" s="23" t="s">
        <v>141</v>
      </c>
      <c r="R134" s="25">
        <v>81000</v>
      </c>
      <c r="S134" s="25">
        <v>11300</v>
      </c>
      <c r="T134" s="23">
        <v>5</v>
      </c>
      <c r="U134" s="23">
        <v>20</v>
      </c>
      <c r="V134" s="23">
        <v>27</v>
      </c>
      <c r="W134" s="23">
        <v>0</v>
      </c>
      <c r="X134" s="23">
        <v>69</v>
      </c>
      <c r="Y134" s="23" t="s">
        <v>46</v>
      </c>
      <c r="Z134" s="23" t="s">
        <v>151</v>
      </c>
      <c r="AA134" s="23" t="s">
        <v>176</v>
      </c>
      <c r="AB134" s="23" t="s">
        <v>66</v>
      </c>
      <c r="AC134" s="23" t="s">
        <v>267</v>
      </c>
      <c r="AD134" s="23" t="s">
        <v>68</v>
      </c>
      <c r="AE134" s="23">
        <v>84.2</v>
      </c>
      <c r="AF134" s="23">
        <v>0.3</v>
      </c>
      <c r="AG134" s="23" t="s">
        <v>3160</v>
      </c>
      <c r="AH134" s="23" t="s">
        <v>3168</v>
      </c>
      <c r="AI134" s="23" t="s">
        <v>3136</v>
      </c>
      <c r="AJ134" s="23">
        <v>1</v>
      </c>
      <c r="AK134" s="23" t="s">
        <v>3162</v>
      </c>
      <c r="AL134" s="23" t="s">
        <v>3159</v>
      </c>
      <c r="AM134" s="23">
        <v>84.2</v>
      </c>
      <c r="AN134" s="32"/>
    </row>
    <row r="135" spans="1:40" ht="32" x14ac:dyDescent="0.2">
      <c r="A135" s="29" t="s">
        <v>800</v>
      </c>
      <c r="B135" s="12" t="s">
        <v>801</v>
      </c>
      <c r="C135" s="12" t="s">
        <v>154</v>
      </c>
      <c r="D135" s="12">
        <v>52</v>
      </c>
      <c r="E135" s="21">
        <v>26894</v>
      </c>
      <c r="F135" s="12" t="s">
        <v>99</v>
      </c>
      <c r="G135" s="12" t="s">
        <v>100</v>
      </c>
      <c r="H135" s="12" t="s">
        <v>317</v>
      </c>
      <c r="I135" s="12" t="s">
        <v>74</v>
      </c>
      <c r="J135" s="12" t="s">
        <v>102</v>
      </c>
      <c r="K135" s="12" t="s">
        <v>103</v>
      </c>
      <c r="L135" s="12" t="s">
        <v>149</v>
      </c>
      <c r="M135" s="12" t="s">
        <v>61</v>
      </c>
      <c r="N135" s="12" t="s">
        <v>150</v>
      </c>
      <c r="O135" s="21">
        <v>44283</v>
      </c>
      <c r="P135" s="21"/>
      <c r="Q135" s="12" t="s">
        <v>62</v>
      </c>
      <c r="R135" s="22">
        <v>71000</v>
      </c>
      <c r="S135" s="22">
        <v>6400</v>
      </c>
      <c r="T135" s="12">
        <v>4</v>
      </c>
      <c r="U135" s="12">
        <v>13</v>
      </c>
      <c r="V135" s="12">
        <v>6</v>
      </c>
      <c r="W135" s="12">
        <v>10</v>
      </c>
      <c r="X135" s="12">
        <v>82</v>
      </c>
      <c r="Y135" s="12" t="s">
        <v>339</v>
      </c>
      <c r="Z135" s="12" t="s">
        <v>47</v>
      </c>
      <c r="AA135" s="12" t="s">
        <v>176</v>
      </c>
      <c r="AB135" s="12" t="s">
        <v>66</v>
      </c>
      <c r="AC135" s="12" t="s">
        <v>108</v>
      </c>
      <c r="AD135" s="12" t="s">
        <v>68</v>
      </c>
      <c r="AE135" s="12">
        <v>73</v>
      </c>
      <c r="AF135" s="12">
        <v>5.2</v>
      </c>
      <c r="AG135" s="12" t="s">
        <v>3171</v>
      </c>
      <c r="AH135" s="12" t="s">
        <v>3168</v>
      </c>
      <c r="AI135" s="12" t="s">
        <v>3136</v>
      </c>
      <c r="AJ135" s="12">
        <v>0</v>
      </c>
      <c r="AK135" s="12" t="s">
        <v>3162</v>
      </c>
      <c r="AL135" s="12" t="s">
        <v>3165</v>
      </c>
      <c r="AM135" s="12">
        <v>73</v>
      </c>
      <c r="AN135" s="31"/>
    </row>
    <row r="136" spans="1:40" ht="32" x14ac:dyDescent="0.2">
      <c r="A136" s="30" t="s">
        <v>802</v>
      </c>
      <c r="B136" s="23" t="s">
        <v>803</v>
      </c>
      <c r="C136" s="23" t="s">
        <v>154</v>
      </c>
      <c r="D136" s="23">
        <v>36</v>
      </c>
      <c r="E136" s="24">
        <v>32909</v>
      </c>
      <c r="F136" s="23" t="s">
        <v>54</v>
      </c>
      <c r="G136" s="23" t="s">
        <v>55</v>
      </c>
      <c r="H136" s="23" t="s">
        <v>385</v>
      </c>
      <c r="I136" s="23" t="s">
        <v>39</v>
      </c>
      <c r="J136" s="23" t="s">
        <v>567</v>
      </c>
      <c r="K136" s="23" t="s">
        <v>568</v>
      </c>
      <c r="L136" s="23" t="s">
        <v>366</v>
      </c>
      <c r="M136" s="23" t="s">
        <v>273</v>
      </c>
      <c r="N136" s="23" t="s">
        <v>274</v>
      </c>
      <c r="O136" s="24">
        <v>45513</v>
      </c>
      <c r="P136" s="24"/>
      <c r="Q136" s="23" t="s">
        <v>62</v>
      </c>
      <c r="R136" s="25">
        <v>170000</v>
      </c>
      <c r="S136" s="25">
        <v>10200</v>
      </c>
      <c r="T136" s="23">
        <v>3</v>
      </c>
      <c r="U136" s="23">
        <v>12</v>
      </c>
      <c r="V136" s="23">
        <v>8</v>
      </c>
      <c r="W136" s="23">
        <v>46</v>
      </c>
      <c r="X136" s="23">
        <v>61</v>
      </c>
      <c r="Y136" s="23" t="s">
        <v>46</v>
      </c>
      <c r="Z136" s="23" t="s">
        <v>107</v>
      </c>
      <c r="AA136" s="23" t="s">
        <v>65</v>
      </c>
      <c r="AB136" s="23" t="s">
        <v>66</v>
      </c>
      <c r="AC136" s="23" t="s">
        <v>67</v>
      </c>
      <c r="AD136" s="23" t="s">
        <v>68</v>
      </c>
      <c r="AE136" s="23">
        <v>51.3</v>
      </c>
      <c r="AF136" s="23">
        <v>1.8</v>
      </c>
      <c r="AG136" s="23" t="s">
        <v>3167</v>
      </c>
      <c r="AH136" s="23" t="s">
        <v>3177</v>
      </c>
      <c r="AI136" s="23" t="s">
        <v>3133</v>
      </c>
      <c r="AJ136" s="23">
        <v>0</v>
      </c>
      <c r="AK136" s="23" t="s">
        <v>3162</v>
      </c>
      <c r="AL136" s="23" t="s">
        <v>3165</v>
      </c>
      <c r="AM136" s="23">
        <v>51.3</v>
      </c>
      <c r="AN136" s="32" t="s">
        <v>3166</v>
      </c>
    </row>
    <row r="137" spans="1:40" ht="48" x14ac:dyDescent="0.2">
      <c r="A137" s="29" t="s">
        <v>805</v>
      </c>
      <c r="B137" s="12" t="s">
        <v>806</v>
      </c>
      <c r="C137" s="12" t="s">
        <v>154</v>
      </c>
      <c r="D137" s="12">
        <v>52</v>
      </c>
      <c r="E137" s="21">
        <v>27162</v>
      </c>
      <c r="F137" s="12" t="s">
        <v>523</v>
      </c>
      <c r="G137" s="12" t="s">
        <v>100</v>
      </c>
      <c r="H137" s="12" t="s">
        <v>261</v>
      </c>
      <c r="I137" s="12" t="s">
        <v>74</v>
      </c>
      <c r="J137" s="12" t="s">
        <v>343</v>
      </c>
      <c r="K137" s="12" t="s">
        <v>344</v>
      </c>
      <c r="L137" s="12" t="s">
        <v>186</v>
      </c>
      <c r="M137" s="12" t="s">
        <v>61</v>
      </c>
      <c r="N137" s="12" t="s">
        <v>186</v>
      </c>
      <c r="O137" s="21">
        <v>45240</v>
      </c>
      <c r="P137" s="21">
        <v>45859</v>
      </c>
      <c r="Q137" s="12" t="s">
        <v>141</v>
      </c>
      <c r="R137" s="22">
        <v>63000</v>
      </c>
      <c r="S137" s="22">
        <v>5700</v>
      </c>
      <c r="T137" s="12">
        <v>4</v>
      </c>
      <c r="U137" s="12">
        <v>29</v>
      </c>
      <c r="V137" s="12">
        <v>6</v>
      </c>
      <c r="W137" s="12">
        <v>4</v>
      </c>
      <c r="X137" s="12">
        <v>48</v>
      </c>
      <c r="Y137" s="12" t="s">
        <v>46</v>
      </c>
      <c r="Z137" s="12" t="s">
        <v>47</v>
      </c>
      <c r="AA137" s="12" t="s">
        <v>142</v>
      </c>
      <c r="AB137" s="12" t="s">
        <v>80</v>
      </c>
      <c r="AC137" s="12" t="s">
        <v>267</v>
      </c>
      <c r="AD137" s="12" t="s">
        <v>68</v>
      </c>
      <c r="AE137" s="12">
        <v>68</v>
      </c>
      <c r="AF137" s="12">
        <v>1.7</v>
      </c>
      <c r="AG137" s="12" t="s">
        <v>3171</v>
      </c>
      <c r="AH137" s="12" t="s">
        <v>3168</v>
      </c>
      <c r="AI137" s="12" t="s">
        <v>3136</v>
      </c>
      <c r="AJ137" s="12">
        <v>1</v>
      </c>
      <c r="AK137" s="12" t="s">
        <v>3162</v>
      </c>
      <c r="AL137" s="12" t="s">
        <v>3159</v>
      </c>
      <c r="AM137" s="12">
        <v>68</v>
      </c>
      <c r="AN137" s="31"/>
    </row>
    <row r="138" spans="1:40" ht="48" x14ac:dyDescent="0.2">
      <c r="A138" s="30" t="s">
        <v>808</v>
      </c>
      <c r="B138" s="23" t="s">
        <v>3206</v>
      </c>
      <c r="C138" s="23" t="s">
        <v>35</v>
      </c>
      <c r="D138" s="23">
        <v>24</v>
      </c>
      <c r="E138" s="24">
        <v>37123</v>
      </c>
      <c r="F138" s="23" t="s">
        <v>279</v>
      </c>
      <c r="G138" s="23" t="s">
        <v>55</v>
      </c>
      <c r="H138" s="23" t="s">
        <v>307</v>
      </c>
      <c r="I138" s="23" t="s">
        <v>115</v>
      </c>
      <c r="J138" s="23" t="s">
        <v>810</v>
      </c>
      <c r="K138" s="23" t="s">
        <v>811</v>
      </c>
      <c r="L138" s="23" t="s">
        <v>411</v>
      </c>
      <c r="M138" s="23" t="s">
        <v>119</v>
      </c>
      <c r="N138" s="23" t="s">
        <v>412</v>
      </c>
      <c r="O138" s="24">
        <v>43729</v>
      </c>
      <c r="P138" s="24"/>
      <c r="Q138" s="23" t="s">
        <v>62</v>
      </c>
      <c r="R138" s="25">
        <v>83000</v>
      </c>
      <c r="S138" s="25">
        <v>7500</v>
      </c>
      <c r="T138" s="23">
        <v>4</v>
      </c>
      <c r="U138" s="23">
        <v>0</v>
      </c>
      <c r="V138" s="23">
        <v>14</v>
      </c>
      <c r="W138" s="23">
        <v>21</v>
      </c>
      <c r="X138" s="23">
        <v>48</v>
      </c>
      <c r="Y138" s="23" t="s">
        <v>339</v>
      </c>
      <c r="Z138" s="23" t="s">
        <v>151</v>
      </c>
      <c r="AA138" s="23" t="s">
        <v>188</v>
      </c>
      <c r="AB138" s="23" t="s">
        <v>66</v>
      </c>
      <c r="AC138" s="23" t="s">
        <v>284</v>
      </c>
      <c r="AD138" s="23" t="s">
        <v>68</v>
      </c>
      <c r="AE138" s="23">
        <v>52.8</v>
      </c>
      <c r="AF138" s="23">
        <v>6.7</v>
      </c>
      <c r="AG138" s="23" t="s">
        <v>3163</v>
      </c>
      <c r="AH138" s="23" t="s">
        <v>3168</v>
      </c>
      <c r="AI138" s="23" t="s">
        <v>3136</v>
      </c>
      <c r="AJ138" s="23">
        <v>0</v>
      </c>
      <c r="AK138" s="23" t="s">
        <v>3175</v>
      </c>
      <c r="AL138" s="23" t="s">
        <v>3159</v>
      </c>
      <c r="AM138" s="23">
        <v>52.8</v>
      </c>
      <c r="AN138" s="32" t="s">
        <v>3166</v>
      </c>
    </row>
    <row r="139" spans="1:40" ht="32" x14ac:dyDescent="0.2">
      <c r="A139" s="29" t="s">
        <v>813</v>
      </c>
      <c r="B139" s="12" t="s">
        <v>814</v>
      </c>
      <c r="C139" s="12" t="s">
        <v>154</v>
      </c>
      <c r="D139" s="12">
        <v>43</v>
      </c>
      <c r="E139" s="21">
        <v>30146</v>
      </c>
      <c r="F139" s="12" t="s">
        <v>429</v>
      </c>
      <c r="G139" s="12" t="s">
        <v>72</v>
      </c>
      <c r="H139" s="12" t="s">
        <v>125</v>
      </c>
      <c r="I139" s="12" t="s">
        <v>74</v>
      </c>
      <c r="J139" s="12" t="s">
        <v>514</v>
      </c>
      <c r="K139" s="12" t="s">
        <v>515</v>
      </c>
      <c r="L139" s="12" t="s">
        <v>60</v>
      </c>
      <c r="M139" s="12" t="s">
        <v>61</v>
      </c>
      <c r="N139" s="12" t="s">
        <v>60</v>
      </c>
      <c r="O139" s="21">
        <v>45455</v>
      </c>
      <c r="P139" s="21"/>
      <c r="Q139" s="12" t="s">
        <v>62</v>
      </c>
      <c r="R139" s="22">
        <v>52000</v>
      </c>
      <c r="S139" s="22">
        <v>4700</v>
      </c>
      <c r="T139" s="12">
        <v>4</v>
      </c>
      <c r="U139" s="12">
        <v>0</v>
      </c>
      <c r="V139" s="12">
        <v>17</v>
      </c>
      <c r="W139" s="12">
        <v>0</v>
      </c>
      <c r="X139" s="12">
        <v>57</v>
      </c>
      <c r="Y139" s="12" t="s">
        <v>339</v>
      </c>
      <c r="Z139" s="12" t="s">
        <v>47</v>
      </c>
      <c r="AA139" s="12" t="s">
        <v>215</v>
      </c>
      <c r="AB139" s="12" t="s">
        <v>80</v>
      </c>
      <c r="AC139" s="12" t="s">
        <v>130</v>
      </c>
      <c r="AD139" s="12" t="s">
        <v>68</v>
      </c>
      <c r="AE139" s="12">
        <v>66</v>
      </c>
      <c r="AF139" s="12">
        <v>2</v>
      </c>
      <c r="AG139" s="12" t="s">
        <v>3167</v>
      </c>
      <c r="AH139" s="12" t="s">
        <v>3164</v>
      </c>
      <c r="AI139" s="12" t="s">
        <v>3136</v>
      </c>
      <c r="AJ139" s="12">
        <v>0</v>
      </c>
      <c r="AK139" s="12" t="s">
        <v>3175</v>
      </c>
      <c r="AL139" s="12" t="s">
        <v>3159</v>
      </c>
      <c r="AM139" s="12">
        <v>66</v>
      </c>
      <c r="AN139" s="31"/>
    </row>
    <row r="140" spans="1:40" ht="32" x14ac:dyDescent="0.2">
      <c r="A140" s="30" t="s">
        <v>815</v>
      </c>
      <c r="B140" s="23" t="s">
        <v>816</v>
      </c>
      <c r="C140" s="23" t="s">
        <v>35</v>
      </c>
      <c r="D140" s="23">
        <v>31</v>
      </c>
      <c r="E140" s="24">
        <v>34794</v>
      </c>
      <c r="F140" s="23" t="s">
        <v>609</v>
      </c>
      <c r="G140" s="23" t="s">
        <v>55</v>
      </c>
      <c r="H140" s="23" t="s">
        <v>170</v>
      </c>
      <c r="I140" s="23" t="s">
        <v>74</v>
      </c>
      <c r="J140" s="23" t="s">
        <v>171</v>
      </c>
      <c r="K140" s="23" t="s">
        <v>172</v>
      </c>
      <c r="L140" s="23" t="s">
        <v>60</v>
      </c>
      <c r="M140" s="23" t="s">
        <v>61</v>
      </c>
      <c r="N140" s="23" t="s">
        <v>60</v>
      </c>
      <c r="O140" s="24">
        <v>44973</v>
      </c>
      <c r="P140" s="24"/>
      <c r="Q140" s="23" t="s">
        <v>62</v>
      </c>
      <c r="R140" s="25">
        <v>65000</v>
      </c>
      <c r="S140" s="25">
        <v>3200</v>
      </c>
      <c r="T140" s="23">
        <v>3</v>
      </c>
      <c r="U140" s="23">
        <v>36</v>
      </c>
      <c r="V140" s="23">
        <v>17</v>
      </c>
      <c r="W140" s="23">
        <v>15</v>
      </c>
      <c r="X140" s="23">
        <v>83</v>
      </c>
      <c r="Y140" s="23" t="s">
        <v>46</v>
      </c>
      <c r="Z140" s="23" t="s">
        <v>47</v>
      </c>
      <c r="AA140" s="23" t="s">
        <v>188</v>
      </c>
      <c r="AB140" s="23" t="s">
        <v>66</v>
      </c>
      <c r="AC140" s="23" t="s">
        <v>177</v>
      </c>
      <c r="AD140" s="23" t="s">
        <v>68</v>
      </c>
      <c r="AE140" s="23">
        <v>67.5</v>
      </c>
      <c r="AF140" s="23">
        <v>3.3</v>
      </c>
      <c r="AG140" s="23" t="s">
        <v>3160</v>
      </c>
      <c r="AH140" s="23" t="s">
        <v>3168</v>
      </c>
      <c r="AI140" s="23" t="s">
        <v>3133</v>
      </c>
      <c r="AJ140" s="23">
        <v>0</v>
      </c>
      <c r="AK140" s="23" t="s">
        <v>3158</v>
      </c>
      <c r="AL140" s="23" t="s">
        <v>3165</v>
      </c>
      <c r="AM140" s="23">
        <v>67.5</v>
      </c>
      <c r="AN140" s="32" t="s">
        <v>3166</v>
      </c>
    </row>
    <row r="141" spans="1:40" ht="32" x14ac:dyDescent="0.2">
      <c r="A141" s="29" t="s">
        <v>818</v>
      </c>
      <c r="B141" s="12" t="s">
        <v>3207</v>
      </c>
      <c r="C141" s="12" t="s">
        <v>154</v>
      </c>
      <c r="D141" s="12">
        <v>49</v>
      </c>
      <c r="E141" s="21">
        <v>28084</v>
      </c>
      <c r="F141" s="12" t="s">
        <v>523</v>
      </c>
      <c r="G141" s="12" t="s">
        <v>100</v>
      </c>
      <c r="H141" s="12" t="s">
        <v>342</v>
      </c>
      <c r="I141" s="12" t="s">
        <v>115</v>
      </c>
      <c r="J141" s="12" t="s">
        <v>381</v>
      </c>
      <c r="K141" s="12" t="s">
        <v>382</v>
      </c>
      <c r="L141" s="12" t="s">
        <v>524</v>
      </c>
      <c r="M141" s="12" t="s">
        <v>525</v>
      </c>
      <c r="N141" s="12" t="s">
        <v>526</v>
      </c>
      <c r="O141" s="21">
        <v>45302</v>
      </c>
      <c r="P141" s="21"/>
      <c r="Q141" s="12" t="s">
        <v>62</v>
      </c>
      <c r="R141" s="22">
        <v>76000</v>
      </c>
      <c r="S141" s="22">
        <v>0</v>
      </c>
      <c r="T141" s="12">
        <v>1</v>
      </c>
      <c r="U141" s="12">
        <v>43</v>
      </c>
      <c r="V141" s="12">
        <v>15</v>
      </c>
      <c r="W141" s="12">
        <v>14</v>
      </c>
      <c r="X141" s="12">
        <v>76</v>
      </c>
      <c r="Y141" s="12" t="s">
        <v>46</v>
      </c>
      <c r="Z141" s="12" t="s">
        <v>64</v>
      </c>
      <c r="AA141" s="12" t="s">
        <v>215</v>
      </c>
      <c r="AB141" s="12" t="s">
        <v>66</v>
      </c>
      <c r="AC141" s="12" t="s">
        <v>267</v>
      </c>
      <c r="AD141" s="12" t="s">
        <v>68</v>
      </c>
      <c r="AE141" s="12">
        <v>48.6</v>
      </c>
      <c r="AF141" s="12">
        <v>2.4</v>
      </c>
      <c r="AG141" s="12" t="s">
        <v>3171</v>
      </c>
      <c r="AH141" s="12" t="s">
        <v>3168</v>
      </c>
      <c r="AI141" s="12" t="s">
        <v>3128</v>
      </c>
      <c r="AJ141" s="12">
        <v>0</v>
      </c>
      <c r="AK141" s="12" t="s">
        <v>3158</v>
      </c>
      <c r="AL141" s="12" t="s">
        <v>3159</v>
      </c>
      <c r="AM141" s="12">
        <v>48.6</v>
      </c>
      <c r="AN141" s="31"/>
    </row>
    <row r="142" spans="1:40" ht="32" x14ac:dyDescent="0.2">
      <c r="A142" s="30" t="s">
        <v>820</v>
      </c>
      <c r="B142" s="23" t="s">
        <v>821</v>
      </c>
      <c r="C142" s="23" t="s">
        <v>154</v>
      </c>
      <c r="D142" s="23">
        <v>41</v>
      </c>
      <c r="E142" s="24">
        <v>31064</v>
      </c>
      <c r="F142" s="23" t="s">
        <v>210</v>
      </c>
      <c r="G142" s="23" t="s">
        <v>100</v>
      </c>
      <c r="H142" s="23" t="s">
        <v>114</v>
      </c>
      <c r="I142" s="23" t="s">
        <v>115</v>
      </c>
      <c r="J142" s="23" t="s">
        <v>116</v>
      </c>
      <c r="K142" s="23" t="s">
        <v>117</v>
      </c>
      <c r="L142" s="23" t="s">
        <v>366</v>
      </c>
      <c r="M142" s="23" t="s">
        <v>273</v>
      </c>
      <c r="N142" s="23" t="s">
        <v>274</v>
      </c>
      <c r="O142" s="24">
        <v>45824</v>
      </c>
      <c r="P142" s="24"/>
      <c r="Q142" s="23" t="s">
        <v>62</v>
      </c>
      <c r="R142" s="25">
        <v>70000</v>
      </c>
      <c r="S142" s="25">
        <v>9800</v>
      </c>
      <c r="T142" s="23">
        <v>5</v>
      </c>
      <c r="U142" s="23">
        <v>34</v>
      </c>
      <c r="V142" s="23">
        <v>11</v>
      </c>
      <c r="W142" s="23">
        <v>13</v>
      </c>
      <c r="X142" s="23">
        <v>95</v>
      </c>
      <c r="Y142" s="23" t="s">
        <v>339</v>
      </c>
      <c r="Z142" s="23" t="s">
        <v>47</v>
      </c>
      <c r="AA142" s="23" t="s">
        <v>188</v>
      </c>
      <c r="AB142" s="23" t="s">
        <v>164</v>
      </c>
      <c r="AC142" s="23" t="s">
        <v>121</v>
      </c>
      <c r="AD142" s="23" t="s">
        <v>68</v>
      </c>
      <c r="AE142" s="23">
        <v>90.2</v>
      </c>
      <c r="AF142" s="23">
        <v>1</v>
      </c>
      <c r="AG142" s="23" t="s">
        <v>3167</v>
      </c>
      <c r="AH142" s="23" t="s">
        <v>3168</v>
      </c>
      <c r="AI142" s="23" t="s">
        <v>3136</v>
      </c>
      <c r="AJ142" s="23">
        <v>0</v>
      </c>
      <c r="AK142" s="23" t="s">
        <v>3158</v>
      </c>
      <c r="AL142" s="23" t="s">
        <v>3165</v>
      </c>
      <c r="AM142" s="23">
        <v>90.2</v>
      </c>
      <c r="AN142" s="32" t="s">
        <v>3166</v>
      </c>
    </row>
    <row r="143" spans="1:40" ht="32" x14ac:dyDescent="0.2">
      <c r="A143" s="29" t="s">
        <v>824</v>
      </c>
      <c r="B143" s="12" t="s">
        <v>825</v>
      </c>
      <c r="C143" s="12" t="s">
        <v>154</v>
      </c>
      <c r="D143" s="12">
        <v>38</v>
      </c>
      <c r="E143" s="21">
        <v>32035</v>
      </c>
      <c r="F143" s="12" t="s">
        <v>54</v>
      </c>
      <c r="G143" s="12" t="s">
        <v>55</v>
      </c>
      <c r="H143" s="12" t="s">
        <v>56</v>
      </c>
      <c r="I143" s="12" t="s">
        <v>115</v>
      </c>
      <c r="J143" s="12" t="s">
        <v>58</v>
      </c>
      <c r="K143" s="12" t="s">
        <v>59</v>
      </c>
      <c r="L143" s="12" t="s">
        <v>491</v>
      </c>
      <c r="M143" s="12" t="s">
        <v>43</v>
      </c>
      <c r="N143" s="12" t="s">
        <v>492</v>
      </c>
      <c r="O143" s="21">
        <v>42342</v>
      </c>
      <c r="P143" s="21"/>
      <c r="Q143" s="12" t="s">
        <v>62</v>
      </c>
      <c r="R143" s="22">
        <v>67000</v>
      </c>
      <c r="S143" s="22">
        <v>3400</v>
      </c>
      <c r="T143" s="12">
        <v>3</v>
      </c>
      <c r="U143" s="12">
        <v>17</v>
      </c>
      <c r="V143" s="12">
        <v>15</v>
      </c>
      <c r="W143" s="12">
        <v>7</v>
      </c>
      <c r="X143" s="12">
        <v>49</v>
      </c>
      <c r="Y143" s="12" t="s">
        <v>46</v>
      </c>
      <c r="Z143" s="12" t="s">
        <v>64</v>
      </c>
      <c r="AA143" s="12" t="s">
        <v>215</v>
      </c>
      <c r="AB143" s="12" t="s">
        <v>66</v>
      </c>
      <c r="AC143" s="12" t="s">
        <v>67</v>
      </c>
      <c r="AD143" s="12" t="s">
        <v>68</v>
      </c>
      <c r="AE143" s="12">
        <v>54.9</v>
      </c>
      <c r="AF143" s="12">
        <v>10.5</v>
      </c>
      <c r="AG143" s="12" t="s">
        <v>3167</v>
      </c>
      <c r="AH143" s="12" t="s">
        <v>3168</v>
      </c>
      <c r="AI143" s="12" t="s">
        <v>3133</v>
      </c>
      <c r="AJ143" s="12">
        <v>0</v>
      </c>
      <c r="AK143" s="12" t="s">
        <v>3162</v>
      </c>
      <c r="AL143" s="12" t="s">
        <v>3159</v>
      </c>
      <c r="AM143" s="12">
        <v>54.9</v>
      </c>
      <c r="AN143" s="31"/>
    </row>
    <row r="144" spans="1:40" ht="32" x14ac:dyDescent="0.2">
      <c r="A144" s="30" t="s">
        <v>827</v>
      </c>
      <c r="B144" s="23" t="s">
        <v>828</v>
      </c>
      <c r="C144" s="23" t="s">
        <v>35</v>
      </c>
      <c r="D144" s="23">
        <v>28</v>
      </c>
      <c r="E144" s="24">
        <v>35699</v>
      </c>
      <c r="F144" s="23" t="s">
        <v>402</v>
      </c>
      <c r="G144" s="23" t="s">
        <v>72</v>
      </c>
      <c r="H144" s="23" t="s">
        <v>403</v>
      </c>
      <c r="I144" s="23" t="s">
        <v>157</v>
      </c>
      <c r="J144" s="23" t="s">
        <v>617</v>
      </c>
      <c r="K144" s="23" t="s">
        <v>618</v>
      </c>
      <c r="L144" s="23" t="s">
        <v>619</v>
      </c>
      <c r="M144" s="23" t="s">
        <v>525</v>
      </c>
      <c r="N144" s="23" t="s">
        <v>620</v>
      </c>
      <c r="O144" s="24">
        <v>45073</v>
      </c>
      <c r="P144" s="24"/>
      <c r="Q144" s="23" t="s">
        <v>62</v>
      </c>
      <c r="R144" s="25">
        <v>38000</v>
      </c>
      <c r="S144" s="25">
        <v>3400</v>
      </c>
      <c r="T144" s="23">
        <v>4</v>
      </c>
      <c r="U144" s="23">
        <v>23</v>
      </c>
      <c r="V144" s="23">
        <v>16</v>
      </c>
      <c r="W144" s="23">
        <v>5</v>
      </c>
      <c r="X144" s="23">
        <v>71</v>
      </c>
      <c r="Y144" s="23" t="s">
        <v>46</v>
      </c>
      <c r="Z144" s="23" t="s">
        <v>64</v>
      </c>
      <c r="AA144" s="23" t="s">
        <v>176</v>
      </c>
      <c r="AB144" s="23" t="s">
        <v>164</v>
      </c>
      <c r="AC144" s="23" t="s">
        <v>408</v>
      </c>
      <c r="AD144" s="23" t="s">
        <v>68</v>
      </c>
      <c r="AE144" s="23">
        <v>74.099999999999994</v>
      </c>
      <c r="AF144" s="23">
        <v>3</v>
      </c>
      <c r="AG144" s="23" t="s">
        <v>3160</v>
      </c>
      <c r="AH144" s="23" t="s">
        <v>3180</v>
      </c>
      <c r="AI144" s="23" t="s">
        <v>3136</v>
      </c>
      <c r="AJ144" s="23">
        <v>0</v>
      </c>
      <c r="AK144" s="23" t="s">
        <v>3162</v>
      </c>
      <c r="AL144" s="23" t="s">
        <v>3169</v>
      </c>
      <c r="AM144" s="23">
        <v>74.099999999999994</v>
      </c>
      <c r="AN144" s="32"/>
    </row>
    <row r="145" spans="1:40" ht="32" x14ac:dyDescent="0.2">
      <c r="A145" s="29" t="s">
        <v>829</v>
      </c>
      <c r="B145" s="12" t="s">
        <v>830</v>
      </c>
      <c r="C145" s="12" t="s">
        <v>154</v>
      </c>
      <c r="D145" s="12">
        <v>31</v>
      </c>
      <c r="E145" s="21">
        <v>34818</v>
      </c>
      <c r="F145" s="12" t="s">
        <v>133</v>
      </c>
      <c r="G145" s="12" t="s">
        <v>133</v>
      </c>
      <c r="H145" s="12" t="s">
        <v>475</v>
      </c>
      <c r="I145" s="12" t="s">
        <v>157</v>
      </c>
      <c r="J145" s="12" t="s">
        <v>583</v>
      </c>
      <c r="K145" s="12" t="s">
        <v>584</v>
      </c>
      <c r="L145" s="12" t="s">
        <v>491</v>
      </c>
      <c r="M145" s="12" t="s">
        <v>43</v>
      </c>
      <c r="N145" s="12" t="s">
        <v>492</v>
      </c>
      <c r="O145" s="21">
        <v>44325</v>
      </c>
      <c r="P145" s="21"/>
      <c r="Q145" s="12" t="s">
        <v>62</v>
      </c>
      <c r="R145" s="22">
        <v>31000</v>
      </c>
      <c r="S145" s="22">
        <v>600</v>
      </c>
      <c r="T145" s="12">
        <v>2</v>
      </c>
      <c r="U145" s="12">
        <v>33</v>
      </c>
      <c r="V145" s="12">
        <v>16</v>
      </c>
      <c r="W145" s="12">
        <v>14</v>
      </c>
      <c r="X145" s="12">
        <v>48</v>
      </c>
      <c r="Y145" s="12" t="s">
        <v>46</v>
      </c>
      <c r="Z145" s="12" t="s">
        <v>47</v>
      </c>
      <c r="AA145" s="12" t="s">
        <v>215</v>
      </c>
      <c r="AB145" s="12" t="s">
        <v>80</v>
      </c>
      <c r="AC145" s="12" t="s">
        <v>143</v>
      </c>
      <c r="AD145" s="12" t="s">
        <v>51</v>
      </c>
      <c r="AE145" s="12">
        <v>46</v>
      </c>
      <c r="AF145" s="12">
        <v>5.0999999999999996</v>
      </c>
      <c r="AG145" s="12" t="s">
        <v>3160</v>
      </c>
      <c r="AH145" s="12" t="s">
        <v>3180</v>
      </c>
      <c r="AI145" s="12" t="s">
        <v>3128</v>
      </c>
      <c r="AJ145" s="12">
        <v>0</v>
      </c>
      <c r="AK145" s="12" t="s">
        <v>3158</v>
      </c>
      <c r="AL145" s="12" t="s">
        <v>3159</v>
      </c>
      <c r="AM145" s="12">
        <v>46</v>
      </c>
      <c r="AN145" s="31"/>
    </row>
    <row r="146" spans="1:40" ht="32" x14ac:dyDescent="0.2">
      <c r="A146" s="30" t="s">
        <v>832</v>
      </c>
      <c r="B146" s="23" t="s">
        <v>833</v>
      </c>
      <c r="C146" s="23" t="s">
        <v>154</v>
      </c>
      <c r="D146" s="23">
        <v>32</v>
      </c>
      <c r="E146" s="24">
        <v>34331</v>
      </c>
      <c r="F146" s="23" t="s">
        <v>523</v>
      </c>
      <c r="G146" s="23" t="s">
        <v>100</v>
      </c>
      <c r="H146" s="23" t="s">
        <v>561</v>
      </c>
      <c r="I146" s="23" t="s">
        <v>115</v>
      </c>
      <c r="J146" s="23" t="s">
        <v>343</v>
      </c>
      <c r="K146" s="23" t="s">
        <v>344</v>
      </c>
      <c r="L146" s="23" t="s">
        <v>366</v>
      </c>
      <c r="M146" s="23" t="s">
        <v>273</v>
      </c>
      <c r="N146" s="23" t="s">
        <v>274</v>
      </c>
      <c r="O146" s="24">
        <v>42892</v>
      </c>
      <c r="P146" s="24">
        <v>44621</v>
      </c>
      <c r="Q146" s="23" t="s">
        <v>141</v>
      </c>
      <c r="R146" s="25">
        <v>88000</v>
      </c>
      <c r="S146" s="25">
        <v>4400</v>
      </c>
      <c r="T146" s="23">
        <v>3</v>
      </c>
      <c r="U146" s="23">
        <v>36</v>
      </c>
      <c r="V146" s="23">
        <v>4</v>
      </c>
      <c r="W146" s="23">
        <v>2</v>
      </c>
      <c r="X146" s="23">
        <v>40</v>
      </c>
      <c r="Y146" s="23" t="s">
        <v>46</v>
      </c>
      <c r="Z146" s="23" t="s">
        <v>151</v>
      </c>
      <c r="AA146" s="23" t="s">
        <v>176</v>
      </c>
      <c r="AB146" s="23" t="s">
        <v>80</v>
      </c>
      <c r="AC146" s="23" t="s">
        <v>267</v>
      </c>
      <c r="AD146" s="23" t="s">
        <v>51</v>
      </c>
      <c r="AE146" s="23">
        <v>59</v>
      </c>
      <c r="AF146" s="23">
        <v>4.7</v>
      </c>
      <c r="AG146" s="23" t="s">
        <v>3160</v>
      </c>
      <c r="AH146" s="23" t="s">
        <v>3161</v>
      </c>
      <c r="AI146" s="23" t="s">
        <v>3133</v>
      </c>
      <c r="AJ146" s="23">
        <v>1</v>
      </c>
      <c r="AK146" s="23" t="s">
        <v>3158</v>
      </c>
      <c r="AL146" s="23" t="s">
        <v>3159</v>
      </c>
      <c r="AM146" s="23">
        <v>59</v>
      </c>
      <c r="AN146" s="32" t="s">
        <v>3166</v>
      </c>
    </row>
    <row r="147" spans="1:40" ht="48" x14ac:dyDescent="0.2">
      <c r="A147" s="29" t="s">
        <v>834</v>
      </c>
      <c r="B147" s="12" t="s">
        <v>3208</v>
      </c>
      <c r="C147" s="12" t="s">
        <v>154</v>
      </c>
      <c r="D147" s="12">
        <v>52</v>
      </c>
      <c r="E147" s="21">
        <v>26903</v>
      </c>
      <c r="F147" s="12" t="s">
        <v>279</v>
      </c>
      <c r="G147" s="12" t="s">
        <v>55</v>
      </c>
      <c r="H147" s="12" t="s">
        <v>280</v>
      </c>
      <c r="I147" s="12" t="s">
        <v>74</v>
      </c>
      <c r="J147" s="12" t="s">
        <v>810</v>
      </c>
      <c r="K147" s="12" t="s">
        <v>811</v>
      </c>
      <c r="L147" s="12" t="s">
        <v>472</v>
      </c>
      <c r="M147" s="12" t="s">
        <v>43</v>
      </c>
      <c r="N147" s="12" t="s">
        <v>421</v>
      </c>
      <c r="O147" s="21">
        <v>45631</v>
      </c>
      <c r="P147" s="21"/>
      <c r="Q147" s="12" t="s">
        <v>62</v>
      </c>
      <c r="R147" s="22">
        <v>49000</v>
      </c>
      <c r="S147" s="22">
        <v>4400</v>
      </c>
      <c r="T147" s="12">
        <v>4</v>
      </c>
      <c r="U147" s="12">
        <v>19</v>
      </c>
      <c r="V147" s="12">
        <v>15</v>
      </c>
      <c r="W147" s="12">
        <v>11</v>
      </c>
      <c r="X147" s="12">
        <v>68</v>
      </c>
      <c r="Y147" s="12" t="s">
        <v>46</v>
      </c>
      <c r="Z147" s="12" t="s">
        <v>64</v>
      </c>
      <c r="AA147" s="12" t="s">
        <v>48</v>
      </c>
      <c r="AB147" s="12" t="s">
        <v>80</v>
      </c>
      <c r="AC147" s="12" t="s">
        <v>284</v>
      </c>
      <c r="AD147" s="12" t="s">
        <v>68</v>
      </c>
      <c r="AE147" s="12">
        <v>69</v>
      </c>
      <c r="AF147" s="12">
        <v>1.5</v>
      </c>
      <c r="AG147" s="12" t="s">
        <v>3171</v>
      </c>
      <c r="AH147" s="12" t="s">
        <v>3164</v>
      </c>
      <c r="AI147" s="12" t="s">
        <v>3136</v>
      </c>
      <c r="AJ147" s="12">
        <v>0</v>
      </c>
      <c r="AK147" s="12" t="s">
        <v>3162</v>
      </c>
      <c r="AL147" s="12" t="s">
        <v>3165</v>
      </c>
      <c r="AM147" s="12">
        <v>69</v>
      </c>
      <c r="AN147" s="31" t="s">
        <v>3166</v>
      </c>
    </row>
    <row r="148" spans="1:40" ht="48" x14ac:dyDescent="0.2">
      <c r="A148" s="30" t="s">
        <v>838</v>
      </c>
      <c r="B148" s="23" t="s">
        <v>3209</v>
      </c>
      <c r="C148" s="23" t="s">
        <v>154</v>
      </c>
      <c r="D148" s="23">
        <v>61</v>
      </c>
      <c r="E148" s="24">
        <v>23859</v>
      </c>
      <c r="F148" s="23" t="s">
        <v>523</v>
      </c>
      <c r="G148" s="23" t="s">
        <v>100</v>
      </c>
      <c r="H148" s="23" t="s">
        <v>379</v>
      </c>
      <c r="I148" s="23" t="s">
        <v>57</v>
      </c>
      <c r="J148" s="23" t="s">
        <v>343</v>
      </c>
      <c r="K148" s="23" t="s">
        <v>344</v>
      </c>
      <c r="L148" s="23" t="s">
        <v>42</v>
      </c>
      <c r="M148" s="23" t="s">
        <v>43</v>
      </c>
      <c r="N148" s="23" t="s">
        <v>44</v>
      </c>
      <c r="O148" s="24">
        <v>45012</v>
      </c>
      <c r="P148" s="24"/>
      <c r="Q148" s="23" t="s">
        <v>62</v>
      </c>
      <c r="R148" s="25">
        <v>96000</v>
      </c>
      <c r="S148" s="25">
        <v>4800</v>
      </c>
      <c r="T148" s="23">
        <v>3</v>
      </c>
      <c r="U148" s="23">
        <v>51</v>
      </c>
      <c r="V148" s="23">
        <v>16</v>
      </c>
      <c r="W148" s="23">
        <v>1</v>
      </c>
      <c r="X148" s="23">
        <v>65</v>
      </c>
      <c r="Y148" s="23" t="s">
        <v>46</v>
      </c>
      <c r="Z148" s="23" t="s">
        <v>64</v>
      </c>
      <c r="AA148" s="23" t="s">
        <v>188</v>
      </c>
      <c r="AB148" s="23" t="s">
        <v>164</v>
      </c>
      <c r="AC148" s="23" t="s">
        <v>267</v>
      </c>
      <c r="AD148" s="23" t="s">
        <v>68</v>
      </c>
      <c r="AE148" s="23">
        <v>69.2</v>
      </c>
      <c r="AF148" s="23">
        <v>3.2</v>
      </c>
      <c r="AG148" s="23" t="s">
        <v>3156</v>
      </c>
      <c r="AH148" s="23" t="s">
        <v>3161</v>
      </c>
      <c r="AI148" s="23" t="s">
        <v>3133</v>
      </c>
      <c r="AJ148" s="23">
        <v>0</v>
      </c>
      <c r="AK148" s="23" t="s">
        <v>3158</v>
      </c>
      <c r="AL148" s="23" t="s">
        <v>3165</v>
      </c>
      <c r="AM148" s="23">
        <v>69.2</v>
      </c>
      <c r="AN148" s="32"/>
    </row>
    <row r="149" spans="1:40" ht="32" x14ac:dyDescent="0.2">
      <c r="A149" s="29" t="s">
        <v>841</v>
      </c>
      <c r="B149" s="12" t="s">
        <v>842</v>
      </c>
      <c r="C149" s="12" t="s">
        <v>287</v>
      </c>
      <c r="D149" s="12">
        <v>25</v>
      </c>
      <c r="E149" s="21">
        <v>36797</v>
      </c>
      <c r="F149" s="12" t="s">
        <v>71</v>
      </c>
      <c r="G149" s="12" t="s">
        <v>72</v>
      </c>
      <c r="H149" s="12" t="s">
        <v>715</v>
      </c>
      <c r="I149" s="12" t="s">
        <v>115</v>
      </c>
      <c r="J149" s="12" t="s">
        <v>240</v>
      </c>
      <c r="K149" s="12" t="s">
        <v>241</v>
      </c>
      <c r="L149" s="12" t="s">
        <v>160</v>
      </c>
      <c r="M149" s="12" t="s">
        <v>161</v>
      </c>
      <c r="N149" s="12" t="s">
        <v>174</v>
      </c>
      <c r="O149" s="21">
        <v>44484</v>
      </c>
      <c r="P149" s="21">
        <v>45594</v>
      </c>
      <c r="Q149" s="12" t="s">
        <v>141</v>
      </c>
      <c r="R149" s="22">
        <v>83000</v>
      </c>
      <c r="S149" s="22">
        <v>1700</v>
      </c>
      <c r="T149" s="12">
        <v>2</v>
      </c>
      <c r="U149" s="12">
        <v>20</v>
      </c>
      <c r="V149" s="12">
        <v>12</v>
      </c>
      <c r="W149" s="12">
        <v>2</v>
      </c>
      <c r="X149" s="12">
        <v>59</v>
      </c>
      <c r="Y149" s="12" t="s">
        <v>46</v>
      </c>
      <c r="Z149" s="12" t="s">
        <v>844</v>
      </c>
      <c r="AA149" s="12" t="s">
        <v>215</v>
      </c>
      <c r="AB149" s="12" t="s">
        <v>80</v>
      </c>
      <c r="AC149" s="12" t="s">
        <v>81</v>
      </c>
      <c r="AD149" s="12" t="s">
        <v>222</v>
      </c>
      <c r="AE149" s="12">
        <v>52.6</v>
      </c>
      <c r="AF149" s="12">
        <v>3</v>
      </c>
      <c r="AG149" s="12" t="s">
        <v>3160</v>
      </c>
      <c r="AH149" s="12" t="s">
        <v>3168</v>
      </c>
      <c r="AI149" s="12" t="s">
        <v>3128</v>
      </c>
      <c r="AJ149" s="12">
        <v>1</v>
      </c>
      <c r="AK149" s="12" t="s">
        <v>3162</v>
      </c>
      <c r="AL149" s="12" t="s">
        <v>3159</v>
      </c>
      <c r="AM149" s="12">
        <v>52.6</v>
      </c>
      <c r="AN149" s="31"/>
    </row>
    <row r="150" spans="1:40" x14ac:dyDescent="0.2">
      <c r="A150" s="30" t="s">
        <v>846</v>
      </c>
      <c r="B150" s="23" t="s">
        <v>3210</v>
      </c>
      <c r="C150" s="23" t="s">
        <v>154</v>
      </c>
      <c r="D150" s="23">
        <v>51</v>
      </c>
      <c r="E150" s="24">
        <v>27385</v>
      </c>
      <c r="F150" s="23" t="s">
        <v>523</v>
      </c>
      <c r="G150" s="23" t="s">
        <v>100</v>
      </c>
      <c r="H150" s="23" t="s">
        <v>755</v>
      </c>
      <c r="I150" s="23" t="s">
        <v>157</v>
      </c>
      <c r="J150" s="23" t="s">
        <v>262</v>
      </c>
      <c r="K150" s="23" t="s">
        <v>263</v>
      </c>
      <c r="L150" s="23" t="s">
        <v>60</v>
      </c>
      <c r="M150" s="23" t="s">
        <v>61</v>
      </c>
      <c r="N150" s="23" t="s">
        <v>60</v>
      </c>
      <c r="O150" s="24">
        <v>45581</v>
      </c>
      <c r="P150" s="24"/>
      <c r="Q150" s="23" t="s">
        <v>62</v>
      </c>
      <c r="R150" s="25">
        <v>39000</v>
      </c>
      <c r="S150" s="25">
        <v>2000</v>
      </c>
      <c r="T150" s="23">
        <v>3</v>
      </c>
      <c r="U150" s="23">
        <v>38</v>
      </c>
      <c r="V150" s="23">
        <v>20</v>
      </c>
      <c r="W150" s="23">
        <v>20</v>
      </c>
      <c r="X150" s="23">
        <v>63</v>
      </c>
      <c r="Y150" s="23" t="s">
        <v>46</v>
      </c>
      <c r="Z150" s="23" t="s">
        <v>47</v>
      </c>
      <c r="AA150" s="23" t="s">
        <v>221</v>
      </c>
      <c r="AB150" s="23" t="s">
        <v>66</v>
      </c>
      <c r="AC150" s="23" t="s">
        <v>267</v>
      </c>
      <c r="AD150" s="23" t="s">
        <v>68</v>
      </c>
      <c r="AE150" s="23">
        <v>58.5</v>
      </c>
      <c r="AF150" s="23">
        <v>1.7</v>
      </c>
      <c r="AG150" s="23" t="s">
        <v>3171</v>
      </c>
      <c r="AH150" s="23" t="s">
        <v>3180</v>
      </c>
      <c r="AI150" s="23" t="s">
        <v>3133</v>
      </c>
      <c r="AJ150" s="23">
        <v>0</v>
      </c>
      <c r="AK150" s="23" t="s">
        <v>3158</v>
      </c>
      <c r="AL150" s="23" t="s">
        <v>3165</v>
      </c>
      <c r="AM150" s="23">
        <v>58.5</v>
      </c>
      <c r="AN150" s="32"/>
    </row>
    <row r="151" spans="1:40" ht="32" x14ac:dyDescent="0.2">
      <c r="A151" s="29" t="s">
        <v>849</v>
      </c>
      <c r="B151" s="12" t="s">
        <v>850</v>
      </c>
      <c r="C151" s="12" t="s">
        <v>154</v>
      </c>
      <c r="D151" s="12">
        <v>53</v>
      </c>
      <c r="E151" s="21">
        <v>26758</v>
      </c>
      <c r="F151" s="12" t="s">
        <v>133</v>
      </c>
      <c r="G151" s="12" t="s">
        <v>133</v>
      </c>
      <c r="H151" s="12" t="s">
        <v>134</v>
      </c>
      <c r="I151" s="12" t="s">
        <v>57</v>
      </c>
      <c r="J151" s="12" t="s">
        <v>135</v>
      </c>
      <c r="K151" s="12" t="s">
        <v>136</v>
      </c>
      <c r="L151" s="12" t="s">
        <v>186</v>
      </c>
      <c r="M151" s="12" t="s">
        <v>61</v>
      </c>
      <c r="N151" s="12" t="s">
        <v>186</v>
      </c>
      <c r="O151" s="21">
        <v>43159</v>
      </c>
      <c r="P151" s="21"/>
      <c r="Q151" s="12" t="s">
        <v>62</v>
      </c>
      <c r="R151" s="22">
        <v>107000</v>
      </c>
      <c r="S151" s="22">
        <v>9600</v>
      </c>
      <c r="T151" s="12">
        <v>4</v>
      </c>
      <c r="U151" s="12">
        <v>22</v>
      </c>
      <c r="V151" s="12">
        <v>11</v>
      </c>
      <c r="W151" s="12">
        <v>0</v>
      </c>
      <c r="X151" s="12">
        <v>86</v>
      </c>
      <c r="Y151" s="12" t="s">
        <v>46</v>
      </c>
      <c r="Z151" s="12" t="s">
        <v>47</v>
      </c>
      <c r="AA151" s="12" t="s">
        <v>142</v>
      </c>
      <c r="AB151" s="12" t="s">
        <v>66</v>
      </c>
      <c r="AC151" s="12" t="s">
        <v>143</v>
      </c>
      <c r="AD151" s="12" t="s">
        <v>68</v>
      </c>
      <c r="AE151" s="12">
        <v>81.599999999999994</v>
      </c>
      <c r="AF151" s="12">
        <v>8.3000000000000007</v>
      </c>
      <c r="AG151" s="12" t="s">
        <v>3171</v>
      </c>
      <c r="AH151" s="12" t="s">
        <v>3161</v>
      </c>
      <c r="AI151" s="12" t="s">
        <v>3136</v>
      </c>
      <c r="AJ151" s="12">
        <v>0</v>
      </c>
      <c r="AK151" s="12" t="s">
        <v>3162</v>
      </c>
      <c r="AL151" s="12" t="s">
        <v>3169</v>
      </c>
      <c r="AM151" s="12">
        <v>81.599999999999994</v>
      </c>
      <c r="AN151" s="31" t="s">
        <v>3166</v>
      </c>
    </row>
    <row r="152" spans="1:40" ht="48" x14ac:dyDescent="0.2">
      <c r="A152" s="30" t="s">
        <v>851</v>
      </c>
      <c r="B152" s="23" t="s">
        <v>3211</v>
      </c>
      <c r="C152" s="23" t="s">
        <v>154</v>
      </c>
      <c r="D152" s="23">
        <v>22</v>
      </c>
      <c r="E152" s="24">
        <v>37881</v>
      </c>
      <c r="F152" s="23" t="s">
        <v>402</v>
      </c>
      <c r="G152" s="23" t="s">
        <v>72</v>
      </c>
      <c r="H152" s="23" t="s">
        <v>690</v>
      </c>
      <c r="I152" s="23" t="s">
        <v>115</v>
      </c>
      <c r="J152" s="23" t="s">
        <v>533</v>
      </c>
      <c r="K152" s="23" t="s">
        <v>534</v>
      </c>
      <c r="L152" s="23" t="s">
        <v>619</v>
      </c>
      <c r="M152" s="23" t="s">
        <v>525</v>
      </c>
      <c r="N152" s="23" t="s">
        <v>620</v>
      </c>
      <c r="O152" s="24">
        <v>44643</v>
      </c>
      <c r="P152" s="24"/>
      <c r="Q152" s="23" t="s">
        <v>62</v>
      </c>
      <c r="R152" s="25">
        <v>87000</v>
      </c>
      <c r="S152" s="25">
        <v>1700</v>
      </c>
      <c r="T152" s="23">
        <v>2</v>
      </c>
      <c r="U152" s="23">
        <v>11</v>
      </c>
      <c r="V152" s="23">
        <v>21</v>
      </c>
      <c r="W152" s="23">
        <v>19</v>
      </c>
      <c r="X152" s="23">
        <v>47</v>
      </c>
      <c r="Y152" s="23" t="s">
        <v>46</v>
      </c>
      <c r="Z152" s="23" t="s">
        <v>64</v>
      </c>
      <c r="AA152" s="23" t="s">
        <v>48</v>
      </c>
      <c r="AB152" s="23" t="s">
        <v>66</v>
      </c>
      <c r="AC152" s="23" t="s">
        <v>408</v>
      </c>
      <c r="AD152" s="23" t="s">
        <v>222</v>
      </c>
      <c r="AE152" s="23">
        <v>37.700000000000003</v>
      </c>
      <c r="AF152" s="23">
        <v>4.2</v>
      </c>
      <c r="AG152" s="23" t="s">
        <v>3163</v>
      </c>
      <c r="AH152" s="23" t="s">
        <v>3161</v>
      </c>
      <c r="AI152" s="23" t="s">
        <v>3128</v>
      </c>
      <c r="AJ152" s="23">
        <v>0</v>
      </c>
      <c r="AK152" s="23" t="s">
        <v>3162</v>
      </c>
      <c r="AL152" s="23" t="s">
        <v>3159</v>
      </c>
      <c r="AM152" s="23">
        <v>37.700000000000003</v>
      </c>
      <c r="AN152" s="32"/>
    </row>
    <row r="153" spans="1:40" x14ac:dyDescent="0.2">
      <c r="A153" s="29" t="s">
        <v>853</v>
      </c>
      <c r="B153" s="12" t="s">
        <v>854</v>
      </c>
      <c r="C153" s="12" t="s">
        <v>154</v>
      </c>
      <c r="D153" s="12">
        <v>30</v>
      </c>
      <c r="E153" s="21">
        <v>35019</v>
      </c>
      <c r="F153" s="12" t="s">
        <v>99</v>
      </c>
      <c r="G153" s="12" t="s">
        <v>100</v>
      </c>
      <c r="H153" s="12" t="s">
        <v>218</v>
      </c>
      <c r="I153" s="12" t="s">
        <v>89</v>
      </c>
      <c r="J153" s="12" t="s">
        <v>102</v>
      </c>
      <c r="K153" s="12" t="s">
        <v>103</v>
      </c>
      <c r="L153" s="12" t="s">
        <v>92</v>
      </c>
      <c r="M153" s="12" t="s">
        <v>337</v>
      </c>
      <c r="N153" s="12" t="s">
        <v>94</v>
      </c>
      <c r="O153" s="21">
        <v>44735</v>
      </c>
      <c r="P153" s="21"/>
      <c r="Q153" s="12" t="s">
        <v>62</v>
      </c>
      <c r="R153" s="22">
        <v>129000</v>
      </c>
      <c r="S153" s="22">
        <v>7700</v>
      </c>
      <c r="T153" s="12">
        <v>3</v>
      </c>
      <c r="U153" s="12">
        <v>28</v>
      </c>
      <c r="V153" s="12">
        <v>25</v>
      </c>
      <c r="W153" s="12">
        <v>4</v>
      </c>
      <c r="X153" s="12">
        <v>40</v>
      </c>
      <c r="Y153" s="12" t="s">
        <v>46</v>
      </c>
      <c r="Z153" s="12" t="s">
        <v>151</v>
      </c>
      <c r="AA153" s="12" t="s">
        <v>188</v>
      </c>
      <c r="AB153" s="12" t="s">
        <v>66</v>
      </c>
      <c r="AC153" s="12" t="s">
        <v>108</v>
      </c>
      <c r="AD153" s="12" t="s">
        <v>68</v>
      </c>
      <c r="AE153" s="12">
        <v>56</v>
      </c>
      <c r="AF153" s="12">
        <v>4</v>
      </c>
      <c r="AG153" s="12" t="s">
        <v>3160</v>
      </c>
      <c r="AH153" s="12" t="s">
        <v>3157</v>
      </c>
      <c r="AI153" s="12" t="s">
        <v>3133</v>
      </c>
      <c r="AJ153" s="12">
        <v>0</v>
      </c>
      <c r="AK153" s="12" t="s">
        <v>3162</v>
      </c>
      <c r="AL153" s="12" t="s">
        <v>3159</v>
      </c>
      <c r="AM153" s="12">
        <v>56</v>
      </c>
      <c r="AN153" s="31"/>
    </row>
    <row r="154" spans="1:40" ht="32" x14ac:dyDescent="0.2">
      <c r="A154" s="30" t="s">
        <v>858</v>
      </c>
      <c r="B154" s="23" t="s">
        <v>859</v>
      </c>
      <c r="C154" s="23" t="s">
        <v>35</v>
      </c>
      <c r="D154" s="23">
        <v>44</v>
      </c>
      <c r="E154" s="24">
        <v>29829</v>
      </c>
      <c r="F154" s="23" t="s">
        <v>210</v>
      </c>
      <c r="G154" s="23" t="s">
        <v>100</v>
      </c>
      <c r="H154" s="23" t="s">
        <v>519</v>
      </c>
      <c r="I154" s="23" t="s">
        <v>115</v>
      </c>
      <c r="J154" s="23" t="s">
        <v>418</v>
      </c>
      <c r="K154" s="23" t="s">
        <v>419</v>
      </c>
      <c r="L154" s="23" t="s">
        <v>366</v>
      </c>
      <c r="M154" s="23" t="s">
        <v>273</v>
      </c>
      <c r="N154" s="23" t="s">
        <v>274</v>
      </c>
      <c r="O154" s="24">
        <v>44213</v>
      </c>
      <c r="P154" s="24">
        <v>45083</v>
      </c>
      <c r="Q154" s="23" t="s">
        <v>141</v>
      </c>
      <c r="R154" s="25">
        <v>69000</v>
      </c>
      <c r="S154" s="25">
        <v>3400</v>
      </c>
      <c r="T154" s="23">
        <v>3</v>
      </c>
      <c r="U154" s="23">
        <v>29</v>
      </c>
      <c r="V154" s="23">
        <v>19</v>
      </c>
      <c r="W154" s="23">
        <v>11</v>
      </c>
      <c r="X154" s="23">
        <v>79</v>
      </c>
      <c r="Y154" s="23" t="s">
        <v>46</v>
      </c>
      <c r="Z154" s="23" t="s">
        <v>47</v>
      </c>
      <c r="AA154" s="23" t="s">
        <v>221</v>
      </c>
      <c r="AB154" s="23" t="s">
        <v>164</v>
      </c>
      <c r="AC154" s="23" t="s">
        <v>121</v>
      </c>
      <c r="AD154" s="23" t="s">
        <v>68</v>
      </c>
      <c r="AE154" s="23">
        <v>66.400000000000006</v>
      </c>
      <c r="AF154" s="23">
        <v>2.4</v>
      </c>
      <c r="AG154" s="23" t="s">
        <v>3167</v>
      </c>
      <c r="AH154" s="23" t="s">
        <v>3168</v>
      </c>
      <c r="AI154" s="23" t="s">
        <v>3133</v>
      </c>
      <c r="AJ154" s="23">
        <v>1</v>
      </c>
      <c r="AK154" s="23" t="s">
        <v>3162</v>
      </c>
      <c r="AL154" s="23" t="s">
        <v>3159</v>
      </c>
      <c r="AM154" s="23">
        <v>66.400000000000006</v>
      </c>
      <c r="AN154" s="32"/>
    </row>
    <row r="155" spans="1:40" ht="32" x14ac:dyDescent="0.2">
      <c r="A155" s="29" t="s">
        <v>860</v>
      </c>
      <c r="B155" s="12" t="s">
        <v>3212</v>
      </c>
      <c r="C155" s="12" t="s">
        <v>35</v>
      </c>
      <c r="D155" s="12">
        <v>57</v>
      </c>
      <c r="E155" s="21">
        <v>25254</v>
      </c>
      <c r="F155" s="12" t="s">
        <v>402</v>
      </c>
      <c r="G155" s="12" t="s">
        <v>72</v>
      </c>
      <c r="H155" s="12" t="s">
        <v>862</v>
      </c>
      <c r="I155" s="12" t="s">
        <v>115</v>
      </c>
      <c r="J155" s="12" t="s">
        <v>533</v>
      </c>
      <c r="K155" s="12" t="s">
        <v>534</v>
      </c>
      <c r="L155" s="12" t="s">
        <v>76</v>
      </c>
      <c r="M155" s="12" t="s">
        <v>265</v>
      </c>
      <c r="N155" s="12" t="s">
        <v>78</v>
      </c>
      <c r="O155" s="21">
        <v>45435</v>
      </c>
      <c r="P155" s="21"/>
      <c r="Q155" s="12" t="s">
        <v>62</v>
      </c>
      <c r="R155" s="22">
        <v>60000</v>
      </c>
      <c r="S155" s="22">
        <v>3000</v>
      </c>
      <c r="T155" s="12">
        <v>3</v>
      </c>
      <c r="U155" s="12">
        <v>55</v>
      </c>
      <c r="V155" s="12">
        <v>9</v>
      </c>
      <c r="W155" s="12">
        <v>7</v>
      </c>
      <c r="X155" s="12">
        <v>78</v>
      </c>
      <c r="Y155" s="12" t="s">
        <v>46</v>
      </c>
      <c r="Z155" s="12" t="s">
        <v>844</v>
      </c>
      <c r="AA155" s="12" t="s">
        <v>221</v>
      </c>
      <c r="AB155" s="12" t="s">
        <v>164</v>
      </c>
      <c r="AC155" s="12" t="s">
        <v>408</v>
      </c>
      <c r="AD155" s="12" t="s">
        <v>51</v>
      </c>
      <c r="AE155" s="12">
        <v>70.8</v>
      </c>
      <c r="AF155" s="12">
        <v>2.1</v>
      </c>
      <c r="AG155" s="12" t="s">
        <v>3156</v>
      </c>
      <c r="AH155" s="12" t="s">
        <v>3168</v>
      </c>
      <c r="AI155" s="12" t="s">
        <v>3133</v>
      </c>
      <c r="AJ155" s="12">
        <v>0</v>
      </c>
      <c r="AK155" s="12" t="s">
        <v>3158</v>
      </c>
      <c r="AL155" s="12" t="s">
        <v>3165</v>
      </c>
      <c r="AM155" s="12">
        <v>70.8</v>
      </c>
      <c r="AN155" s="31"/>
    </row>
    <row r="156" spans="1:40" ht="32" x14ac:dyDescent="0.2">
      <c r="A156" s="30" t="s">
        <v>863</v>
      </c>
      <c r="B156" s="23" t="s">
        <v>3213</v>
      </c>
      <c r="C156" s="23" t="s">
        <v>154</v>
      </c>
      <c r="D156" s="23">
        <v>45</v>
      </c>
      <c r="E156" s="24">
        <v>29450</v>
      </c>
      <c r="F156" s="23" t="s">
        <v>99</v>
      </c>
      <c r="G156" s="23" t="s">
        <v>100</v>
      </c>
      <c r="H156" s="23" t="s">
        <v>388</v>
      </c>
      <c r="I156" s="23" t="s">
        <v>115</v>
      </c>
      <c r="J156" s="23" t="s">
        <v>102</v>
      </c>
      <c r="K156" s="23" t="s">
        <v>103</v>
      </c>
      <c r="L156" s="23" t="s">
        <v>288</v>
      </c>
      <c r="M156" s="23" t="s">
        <v>289</v>
      </c>
      <c r="N156" s="23" t="s">
        <v>303</v>
      </c>
      <c r="O156" s="24">
        <v>45694</v>
      </c>
      <c r="P156" s="24"/>
      <c r="Q156" s="23" t="s">
        <v>62</v>
      </c>
      <c r="R156" s="25">
        <v>79000</v>
      </c>
      <c r="S156" s="25">
        <v>1600</v>
      </c>
      <c r="T156" s="23">
        <v>2</v>
      </c>
      <c r="U156" s="23">
        <v>33</v>
      </c>
      <c r="V156" s="23">
        <v>16</v>
      </c>
      <c r="W156" s="23">
        <v>11</v>
      </c>
      <c r="X156" s="23">
        <v>65</v>
      </c>
      <c r="Y156" s="23" t="s">
        <v>46</v>
      </c>
      <c r="Z156" s="23" t="s">
        <v>47</v>
      </c>
      <c r="AA156" s="23" t="s">
        <v>176</v>
      </c>
      <c r="AB156" s="23" t="s">
        <v>66</v>
      </c>
      <c r="AC156" s="23" t="s">
        <v>108</v>
      </c>
      <c r="AD156" s="23" t="s">
        <v>68</v>
      </c>
      <c r="AE156" s="23">
        <v>53.5</v>
      </c>
      <c r="AF156" s="23">
        <v>1.3</v>
      </c>
      <c r="AG156" s="23" t="s">
        <v>3171</v>
      </c>
      <c r="AH156" s="23" t="s">
        <v>3168</v>
      </c>
      <c r="AI156" s="23" t="s">
        <v>3128</v>
      </c>
      <c r="AJ156" s="23">
        <v>0</v>
      </c>
      <c r="AK156" s="23" t="s">
        <v>3158</v>
      </c>
      <c r="AL156" s="23" t="s">
        <v>3159</v>
      </c>
      <c r="AM156" s="23">
        <v>53.5</v>
      </c>
      <c r="AN156" s="32"/>
    </row>
    <row r="157" spans="1:40" ht="32" x14ac:dyDescent="0.2">
      <c r="A157" s="29" t="s">
        <v>866</v>
      </c>
      <c r="B157" s="12" t="s">
        <v>867</v>
      </c>
      <c r="C157" s="12" t="s">
        <v>35</v>
      </c>
      <c r="D157" s="12">
        <v>42</v>
      </c>
      <c r="E157" s="21">
        <v>30542</v>
      </c>
      <c r="F157" s="12" t="s">
        <v>429</v>
      </c>
      <c r="G157" s="12" t="s">
        <v>72</v>
      </c>
      <c r="H157" s="12" t="s">
        <v>201</v>
      </c>
      <c r="I157" s="12" t="s">
        <v>89</v>
      </c>
      <c r="J157" s="12" t="s">
        <v>514</v>
      </c>
      <c r="K157" s="12" t="s">
        <v>515</v>
      </c>
      <c r="L157" s="12" t="s">
        <v>42</v>
      </c>
      <c r="M157" s="12" t="s">
        <v>43</v>
      </c>
      <c r="N157" s="12" t="s">
        <v>44</v>
      </c>
      <c r="O157" s="21">
        <v>44852</v>
      </c>
      <c r="P157" s="21"/>
      <c r="Q157" s="12" t="s">
        <v>62</v>
      </c>
      <c r="R157" s="22">
        <v>122000</v>
      </c>
      <c r="S157" s="22">
        <v>7300</v>
      </c>
      <c r="T157" s="12">
        <v>3</v>
      </c>
      <c r="U157" s="12">
        <v>25</v>
      </c>
      <c r="V157" s="12">
        <v>19</v>
      </c>
      <c r="W157" s="12">
        <v>21</v>
      </c>
      <c r="X157" s="12">
        <v>68</v>
      </c>
      <c r="Y157" s="12" t="s">
        <v>46</v>
      </c>
      <c r="Z157" s="12" t="s">
        <v>64</v>
      </c>
      <c r="AA157" s="12" t="s">
        <v>95</v>
      </c>
      <c r="AB157" s="12" t="s">
        <v>164</v>
      </c>
      <c r="AC157" s="12" t="s">
        <v>130</v>
      </c>
      <c r="AD157" s="12" t="s">
        <v>68</v>
      </c>
      <c r="AE157" s="12">
        <v>57</v>
      </c>
      <c r="AF157" s="12">
        <v>3.7</v>
      </c>
      <c r="AG157" s="12" t="s">
        <v>3167</v>
      </c>
      <c r="AH157" s="12" t="s">
        <v>3157</v>
      </c>
      <c r="AI157" s="12" t="s">
        <v>3133</v>
      </c>
      <c r="AJ157" s="12">
        <v>0</v>
      </c>
      <c r="AK157" s="12" t="s">
        <v>3162</v>
      </c>
      <c r="AL157" s="12" t="s">
        <v>3165</v>
      </c>
      <c r="AM157" s="12">
        <v>57</v>
      </c>
      <c r="AN157" s="31" t="s">
        <v>3166</v>
      </c>
    </row>
    <row r="158" spans="1:40" ht="32" x14ac:dyDescent="0.2">
      <c r="A158" s="30" t="s">
        <v>870</v>
      </c>
      <c r="B158" s="23" t="s">
        <v>3214</v>
      </c>
      <c r="C158" s="23" t="s">
        <v>35</v>
      </c>
      <c r="D158" s="23">
        <v>45</v>
      </c>
      <c r="E158" s="24">
        <v>29601</v>
      </c>
      <c r="F158" s="23" t="s">
        <v>71</v>
      </c>
      <c r="G158" s="23" t="s">
        <v>72</v>
      </c>
      <c r="H158" s="23" t="s">
        <v>424</v>
      </c>
      <c r="I158" s="23" t="s">
        <v>57</v>
      </c>
      <c r="J158" s="23" t="s">
        <v>872</v>
      </c>
      <c r="K158" s="23" t="s">
        <v>873</v>
      </c>
      <c r="L158" s="23" t="s">
        <v>319</v>
      </c>
      <c r="M158" s="23" t="s">
        <v>255</v>
      </c>
      <c r="N158" s="23" t="s">
        <v>80</v>
      </c>
      <c r="O158" s="24">
        <v>45597</v>
      </c>
      <c r="P158" s="24">
        <v>45864</v>
      </c>
      <c r="Q158" s="23" t="s">
        <v>141</v>
      </c>
      <c r="R158" s="25">
        <v>96000</v>
      </c>
      <c r="S158" s="25">
        <v>13400</v>
      </c>
      <c r="T158" s="23">
        <v>5</v>
      </c>
      <c r="U158" s="23">
        <v>2</v>
      </c>
      <c r="V158" s="23">
        <v>2</v>
      </c>
      <c r="W158" s="23">
        <v>8</v>
      </c>
      <c r="X158" s="23">
        <v>59</v>
      </c>
      <c r="Y158" s="23" t="s">
        <v>46</v>
      </c>
      <c r="Z158" s="23" t="s">
        <v>107</v>
      </c>
      <c r="AA158" s="23" t="s">
        <v>215</v>
      </c>
      <c r="AB158" s="23" t="s">
        <v>66</v>
      </c>
      <c r="AC158" s="23" t="s">
        <v>81</v>
      </c>
      <c r="AD158" s="23" t="s">
        <v>68</v>
      </c>
      <c r="AE158" s="23">
        <v>72.2</v>
      </c>
      <c r="AF158" s="23">
        <v>0.7</v>
      </c>
      <c r="AG158" s="23" t="s">
        <v>3171</v>
      </c>
      <c r="AH158" s="23" t="s">
        <v>3161</v>
      </c>
      <c r="AI158" s="23" t="s">
        <v>3136</v>
      </c>
      <c r="AJ158" s="23">
        <v>1</v>
      </c>
      <c r="AK158" s="23" t="s">
        <v>3175</v>
      </c>
      <c r="AL158" s="23" t="s">
        <v>3159</v>
      </c>
      <c r="AM158" s="23">
        <v>72.2</v>
      </c>
      <c r="AN158" s="32" t="s">
        <v>3166</v>
      </c>
    </row>
    <row r="159" spans="1:40" ht="32" x14ac:dyDescent="0.2">
      <c r="A159" s="29" t="s">
        <v>875</v>
      </c>
      <c r="B159" s="12" t="s">
        <v>876</v>
      </c>
      <c r="C159" s="12" t="s">
        <v>154</v>
      </c>
      <c r="D159" s="12">
        <v>45</v>
      </c>
      <c r="E159" s="21">
        <v>29488</v>
      </c>
      <c r="F159" s="12" t="s">
        <v>133</v>
      </c>
      <c r="G159" s="12" t="s">
        <v>133</v>
      </c>
      <c r="H159" s="12" t="s">
        <v>475</v>
      </c>
      <c r="I159" s="12" t="s">
        <v>115</v>
      </c>
      <c r="J159" s="12" t="s">
        <v>583</v>
      </c>
      <c r="K159" s="12" t="s">
        <v>584</v>
      </c>
      <c r="L159" s="12" t="s">
        <v>366</v>
      </c>
      <c r="M159" s="12" t="s">
        <v>273</v>
      </c>
      <c r="N159" s="12" t="s">
        <v>274</v>
      </c>
      <c r="O159" s="21">
        <v>43346</v>
      </c>
      <c r="P159" s="21"/>
      <c r="Q159" s="12" t="s">
        <v>62</v>
      </c>
      <c r="R159" s="22">
        <v>69000</v>
      </c>
      <c r="S159" s="22">
        <v>9700</v>
      </c>
      <c r="T159" s="12">
        <v>5</v>
      </c>
      <c r="U159" s="12">
        <v>22</v>
      </c>
      <c r="V159" s="12">
        <v>14</v>
      </c>
      <c r="W159" s="12">
        <v>24</v>
      </c>
      <c r="X159" s="12">
        <v>81</v>
      </c>
      <c r="Y159" s="12" t="s">
        <v>46</v>
      </c>
      <c r="Z159" s="12" t="s">
        <v>47</v>
      </c>
      <c r="AA159" s="12" t="s">
        <v>95</v>
      </c>
      <c r="AB159" s="12" t="s">
        <v>80</v>
      </c>
      <c r="AC159" s="12" t="s">
        <v>143</v>
      </c>
      <c r="AD159" s="12" t="s">
        <v>68</v>
      </c>
      <c r="AE159" s="12">
        <v>78.8</v>
      </c>
      <c r="AF159" s="12">
        <v>7.8</v>
      </c>
      <c r="AG159" s="12" t="s">
        <v>3171</v>
      </c>
      <c r="AH159" s="12" t="s">
        <v>3168</v>
      </c>
      <c r="AI159" s="12" t="s">
        <v>3136</v>
      </c>
      <c r="AJ159" s="12">
        <v>0</v>
      </c>
      <c r="AK159" s="12" t="s">
        <v>3162</v>
      </c>
      <c r="AL159" s="12" t="s">
        <v>3169</v>
      </c>
      <c r="AM159" s="12">
        <v>78.8</v>
      </c>
      <c r="AN159" s="31"/>
    </row>
    <row r="160" spans="1:40" ht="32" x14ac:dyDescent="0.2">
      <c r="A160" s="30" t="s">
        <v>877</v>
      </c>
      <c r="B160" s="23" t="s">
        <v>878</v>
      </c>
      <c r="C160" s="23" t="s">
        <v>154</v>
      </c>
      <c r="D160" s="23">
        <v>26</v>
      </c>
      <c r="E160" s="24">
        <v>36340</v>
      </c>
      <c r="F160" s="23" t="s">
        <v>429</v>
      </c>
      <c r="G160" s="23" t="s">
        <v>72</v>
      </c>
      <c r="H160" s="23" t="s">
        <v>430</v>
      </c>
      <c r="I160" s="23" t="s">
        <v>115</v>
      </c>
      <c r="J160" s="23" t="s">
        <v>248</v>
      </c>
      <c r="K160" s="23" t="s">
        <v>249</v>
      </c>
      <c r="L160" s="23" t="s">
        <v>173</v>
      </c>
      <c r="M160" s="23" t="s">
        <v>161</v>
      </c>
      <c r="N160" s="23" t="s">
        <v>174</v>
      </c>
      <c r="O160" s="24">
        <v>42508</v>
      </c>
      <c r="P160" s="24">
        <v>45963</v>
      </c>
      <c r="Q160" s="23" t="s">
        <v>141</v>
      </c>
      <c r="R160" s="25">
        <v>69000</v>
      </c>
      <c r="S160" s="25">
        <v>3400</v>
      </c>
      <c r="T160" s="23">
        <v>3</v>
      </c>
      <c r="U160" s="23">
        <v>15</v>
      </c>
      <c r="V160" s="23">
        <v>9</v>
      </c>
      <c r="W160" s="23">
        <v>25</v>
      </c>
      <c r="X160" s="23">
        <v>56</v>
      </c>
      <c r="Y160" s="23" t="s">
        <v>46</v>
      </c>
      <c r="Z160" s="23" t="s">
        <v>64</v>
      </c>
      <c r="AA160" s="23" t="s">
        <v>215</v>
      </c>
      <c r="AB160" s="23" t="s">
        <v>66</v>
      </c>
      <c r="AC160" s="23" t="s">
        <v>130</v>
      </c>
      <c r="AD160" s="23" t="s">
        <v>68</v>
      </c>
      <c r="AE160" s="23">
        <v>50.3</v>
      </c>
      <c r="AF160" s="23">
        <v>9.5</v>
      </c>
      <c r="AG160" s="23" t="s">
        <v>3160</v>
      </c>
      <c r="AH160" s="23" t="s">
        <v>3168</v>
      </c>
      <c r="AI160" s="23" t="s">
        <v>3133</v>
      </c>
      <c r="AJ160" s="23">
        <v>1</v>
      </c>
      <c r="AK160" s="23" t="s">
        <v>3162</v>
      </c>
      <c r="AL160" s="23" t="s">
        <v>3159</v>
      </c>
      <c r="AM160" s="23">
        <v>50.3</v>
      </c>
      <c r="AN160" s="32" t="s">
        <v>3166</v>
      </c>
    </row>
    <row r="161" spans="1:40" ht="32" x14ac:dyDescent="0.2">
      <c r="A161" s="29" t="s">
        <v>879</v>
      </c>
      <c r="B161" s="12" t="s">
        <v>880</v>
      </c>
      <c r="C161" s="12" t="s">
        <v>154</v>
      </c>
      <c r="D161" s="12">
        <v>28</v>
      </c>
      <c r="E161" s="21">
        <v>35812</v>
      </c>
      <c r="F161" s="12" t="s">
        <v>133</v>
      </c>
      <c r="G161" s="12" t="s">
        <v>133</v>
      </c>
      <c r="H161" s="12" t="s">
        <v>475</v>
      </c>
      <c r="I161" s="12" t="s">
        <v>74</v>
      </c>
      <c r="J161" s="12" t="s">
        <v>583</v>
      </c>
      <c r="K161" s="12" t="s">
        <v>584</v>
      </c>
      <c r="L161" s="12" t="s">
        <v>390</v>
      </c>
      <c r="M161" s="12" t="s">
        <v>265</v>
      </c>
      <c r="N161" s="12" t="s">
        <v>360</v>
      </c>
      <c r="O161" s="21">
        <v>44404</v>
      </c>
      <c r="P161" s="21"/>
      <c r="Q161" s="12" t="s">
        <v>62</v>
      </c>
      <c r="R161" s="22">
        <v>41000</v>
      </c>
      <c r="S161" s="22">
        <v>2000</v>
      </c>
      <c r="T161" s="12">
        <v>3</v>
      </c>
      <c r="U161" s="12">
        <v>31</v>
      </c>
      <c r="V161" s="12">
        <v>20</v>
      </c>
      <c r="W161" s="12">
        <v>15</v>
      </c>
      <c r="X161" s="12">
        <v>49</v>
      </c>
      <c r="Y161" s="12" t="s">
        <v>46</v>
      </c>
      <c r="Z161" s="12" t="s">
        <v>107</v>
      </c>
      <c r="AA161" s="12" t="s">
        <v>188</v>
      </c>
      <c r="AB161" s="12" t="s">
        <v>66</v>
      </c>
      <c r="AC161" s="12" t="s">
        <v>143</v>
      </c>
      <c r="AD161" s="12" t="s">
        <v>51</v>
      </c>
      <c r="AE161" s="12">
        <v>54.4</v>
      </c>
      <c r="AF161" s="12">
        <v>4.9000000000000004</v>
      </c>
      <c r="AG161" s="12" t="s">
        <v>3160</v>
      </c>
      <c r="AH161" s="12" t="s">
        <v>3164</v>
      </c>
      <c r="AI161" s="12" t="s">
        <v>3133</v>
      </c>
      <c r="AJ161" s="12">
        <v>0</v>
      </c>
      <c r="AK161" s="12" t="s">
        <v>3158</v>
      </c>
      <c r="AL161" s="12" t="s">
        <v>3159</v>
      </c>
      <c r="AM161" s="12">
        <v>54.4</v>
      </c>
      <c r="AN161" s="31"/>
    </row>
    <row r="162" spans="1:40" ht="32" x14ac:dyDescent="0.2">
      <c r="A162" s="30" t="s">
        <v>883</v>
      </c>
      <c r="B162" s="23" t="s">
        <v>884</v>
      </c>
      <c r="C162" s="23" t="s">
        <v>154</v>
      </c>
      <c r="D162" s="23">
        <v>57</v>
      </c>
      <c r="E162" s="24">
        <v>25296</v>
      </c>
      <c r="F162" s="23" t="s">
        <v>429</v>
      </c>
      <c r="G162" s="23" t="s">
        <v>72</v>
      </c>
      <c r="H162" s="23" t="s">
        <v>201</v>
      </c>
      <c r="I162" s="23" t="s">
        <v>157</v>
      </c>
      <c r="J162" s="23" t="s">
        <v>470</v>
      </c>
      <c r="K162" s="23" t="s">
        <v>589</v>
      </c>
      <c r="L162" s="23" t="s">
        <v>524</v>
      </c>
      <c r="M162" s="23" t="s">
        <v>525</v>
      </c>
      <c r="N162" s="23" t="s">
        <v>526</v>
      </c>
      <c r="O162" s="24">
        <v>45784</v>
      </c>
      <c r="P162" s="24"/>
      <c r="Q162" s="23" t="s">
        <v>62</v>
      </c>
      <c r="R162" s="25">
        <v>45000</v>
      </c>
      <c r="S162" s="25">
        <v>2200</v>
      </c>
      <c r="T162" s="23">
        <v>3</v>
      </c>
      <c r="U162" s="23">
        <v>9</v>
      </c>
      <c r="V162" s="23">
        <v>20</v>
      </c>
      <c r="W162" s="23">
        <v>6</v>
      </c>
      <c r="X162" s="23">
        <v>64</v>
      </c>
      <c r="Y162" s="23" t="s">
        <v>46</v>
      </c>
      <c r="Z162" s="23" t="s">
        <v>64</v>
      </c>
      <c r="AA162" s="23" t="s">
        <v>221</v>
      </c>
      <c r="AB162" s="23" t="s">
        <v>164</v>
      </c>
      <c r="AC162" s="23" t="s">
        <v>130</v>
      </c>
      <c r="AD162" s="23" t="s">
        <v>68</v>
      </c>
      <c r="AE162" s="23">
        <v>58.6</v>
      </c>
      <c r="AF162" s="23">
        <v>1.1000000000000001</v>
      </c>
      <c r="AG162" s="23" t="s">
        <v>3156</v>
      </c>
      <c r="AH162" s="23" t="s">
        <v>3164</v>
      </c>
      <c r="AI162" s="23" t="s">
        <v>3133</v>
      </c>
      <c r="AJ162" s="23">
        <v>0</v>
      </c>
      <c r="AK162" s="23" t="s">
        <v>3175</v>
      </c>
      <c r="AL162" s="23" t="s">
        <v>3165</v>
      </c>
      <c r="AM162" s="23">
        <v>58.6</v>
      </c>
      <c r="AN162" s="32"/>
    </row>
    <row r="163" spans="1:40" ht="32" x14ac:dyDescent="0.2">
      <c r="A163" s="29" t="s">
        <v>889</v>
      </c>
      <c r="B163" s="12" t="s">
        <v>890</v>
      </c>
      <c r="C163" s="12" t="s">
        <v>154</v>
      </c>
      <c r="D163" s="12">
        <v>57</v>
      </c>
      <c r="E163" s="21">
        <v>25132</v>
      </c>
      <c r="F163" s="12" t="s">
        <v>54</v>
      </c>
      <c r="G163" s="12" t="s">
        <v>55</v>
      </c>
      <c r="H163" s="12" t="s">
        <v>56</v>
      </c>
      <c r="I163" s="12" t="s">
        <v>157</v>
      </c>
      <c r="J163" s="12" t="s">
        <v>647</v>
      </c>
      <c r="K163" s="12" t="s">
        <v>648</v>
      </c>
      <c r="L163" s="12" t="s">
        <v>173</v>
      </c>
      <c r="M163" s="12" t="s">
        <v>161</v>
      </c>
      <c r="N163" s="12" t="s">
        <v>174</v>
      </c>
      <c r="O163" s="21">
        <v>45149</v>
      </c>
      <c r="P163" s="21"/>
      <c r="Q163" s="12" t="s">
        <v>62</v>
      </c>
      <c r="R163" s="22">
        <v>42000</v>
      </c>
      <c r="S163" s="22">
        <v>2100</v>
      </c>
      <c r="T163" s="12">
        <v>3</v>
      </c>
      <c r="U163" s="12">
        <v>23</v>
      </c>
      <c r="V163" s="12">
        <v>17</v>
      </c>
      <c r="W163" s="12">
        <v>15</v>
      </c>
      <c r="X163" s="12">
        <v>76</v>
      </c>
      <c r="Y163" s="12" t="s">
        <v>46</v>
      </c>
      <c r="Z163" s="12" t="s">
        <v>64</v>
      </c>
      <c r="AA163" s="12" t="s">
        <v>221</v>
      </c>
      <c r="AB163" s="12" t="s">
        <v>66</v>
      </c>
      <c r="AC163" s="12" t="s">
        <v>67</v>
      </c>
      <c r="AD163" s="12" t="s">
        <v>68</v>
      </c>
      <c r="AE163" s="12">
        <v>61.8</v>
      </c>
      <c r="AF163" s="12">
        <v>2.8</v>
      </c>
      <c r="AG163" s="12" t="s">
        <v>3156</v>
      </c>
      <c r="AH163" s="12" t="s">
        <v>3164</v>
      </c>
      <c r="AI163" s="12" t="s">
        <v>3133</v>
      </c>
      <c r="AJ163" s="12">
        <v>0</v>
      </c>
      <c r="AK163" s="12" t="s">
        <v>3162</v>
      </c>
      <c r="AL163" s="12" t="s">
        <v>3165</v>
      </c>
      <c r="AM163" s="12">
        <v>61.8</v>
      </c>
      <c r="AN163" s="31" t="s">
        <v>3166</v>
      </c>
    </row>
    <row r="164" spans="1:40" ht="48" x14ac:dyDescent="0.2">
      <c r="A164" s="30" t="s">
        <v>892</v>
      </c>
      <c r="B164" s="23" t="s">
        <v>893</v>
      </c>
      <c r="C164" s="23" t="s">
        <v>154</v>
      </c>
      <c r="D164" s="23">
        <v>49</v>
      </c>
      <c r="E164" s="24">
        <v>28204</v>
      </c>
      <c r="F164" s="23" t="s">
        <v>429</v>
      </c>
      <c r="G164" s="23" t="s">
        <v>72</v>
      </c>
      <c r="H164" s="23" t="s">
        <v>247</v>
      </c>
      <c r="I164" s="23" t="s">
        <v>74</v>
      </c>
      <c r="J164" s="23" t="s">
        <v>202</v>
      </c>
      <c r="K164" s="23" t="s">
        <v>203</v>
      </c>
      <c r="L164" s="23" t="s">
        <v>390</v>
      </c>
      <c r="M164" s="23" t="s">
        <v>265</v>
      </c>
      <c r="N164" s="23" t="s">
        <v>360</v>
      </c>
      <c r="O164" s="24">
        <v>44352</v>
      </c>
      <c r="P164" s="24"/>
      <c r="Q164" s="23" t="s">
        <v>62</v>
      </c>
      <c r="R164" s="25">
        <v>39000</v>
      </c>
      <c r="S164" s="25">
        <v>2000</v>
      </c>
      <c r="T164" s="23">
        <v>3</v>
      </c>
      <c r="U164" s="23">
        <v>4</v>
      </c>
      <c r="V164" s="23">
        <v>19</v>
      </c>
      <c r="W164" s="23">
        <v>7</v>
      </c>
      <c r="X164" s="23">
        <v>65</v>
      </c>
      <c r="Y164" s="23" t="s">
        <v>46</v>
      </c>
      <c r="Z164" s="23" t="s">
        <v>47</v>
      </c>
      <c r="AA164" s="23" t="s">
        <v>215</v>
      </c>
      <c r="AB164" s="23" t="s">
        <v>80</v>
      </c>
      <c r="AC164" s="23" t="s">
        <v>130</v>
      </c>
      <c r="AD164" s="23" t="s">
        <v>51</v>
      </c>
      <c r="AE164" s="23">
        <v>57.2</v>
      </c>
      <c r="AF164" s="23">
        <v>5</v>
      </c>
      <c r="AG164" s="23" t="s">
        <v>3171</v>
      </c>
      <c r="AH164" s="23" t="s">
        <v>3180</v>
      </c>
      <c r="AI164" s="23" t="s">
        <v>3133</v>
      </c>
      <c r="AJ164" s="23">
        <v>0</v>
      </c>
      <c r="AK164" s="23" t="s">
        <v>3175</v>
      </c>
      <c r="AL164" s="23" t="s">
        <v>3165</v>
      </c>
      <c r="AM164" s="23">
        <v>57.2</v>
      </c>
      <c r="AN164" s="32"/>
    </row>
    <row r="165" spans="1:40" ht="32" x14ac:dyDescent="0.2">
      <c r="A165" s="29" t="s">
        <v>894</v>
      </c>
      <c r="B165" s="12" t="s">
        <v>3215</v>
      </c>
      <c r="C165" s="12" t="s">
        <v>35</v>
      </c>
      <c r="D165" s="12">
        <v>26</v>
      </c>
      <c r="E165" s="21">
        <v>36653</v>
      </c>
      <c r="F165" s="12" t="s">
        <v>370</v>
      </c>
      <c r="G165" s="12" t="s">
        <v>181</v>
      </c>
      <c r="H165" s="12" t="s">
        <v>897</v>
      </c>
      <c r="I165" s="12" t="s">
        <v>57</v>
      </c>
      <c r="J165" s="12" t="s">
        <v>372</v>
      </c>
      <c r="K165" s="12" t="s">
        <v>373</v>
      </c>
      <c r="L165" s="12" t="s">
        <v>390</v>
      </c>
      <c r="M165" s="12" t="s">
        <v>265</v>
      </c>
      <c r="N165" s="12" t="s">
        <v>360</v>
      </c>
      <c r="O165" s="21">
        <v>43483</v>
      </c>
      <c r="P165" s="21"/>
      <c r="Q165" s="12" t="s">
        <v>62</v>
      </c>
      <c r="R165" s="22">
        <v>87000</v>
      </c>
      <c r="S165" s="22">
        <v>4400</v>
      </c>
      <c r="T165" s="12">
        <v>3</v>
      </c>
      <c r="U165" s="12">
        <v>20</v>
      </c>
      <c r="V165" s="12">
        <v>11</v>
      </c>
      <c r="W165" s="12">
        <v>0</v>
      </c>
      <c r="X165" s="12">
        <v>81</v>
      </c>
      <c r="Y165" s="12" t="s">
        <v>46</v>
      </c>
      <c r="Z165" s="12" t="s">
        <v>47</v>
      </c>
      <c r="AA165" s="12" t="s">
        <v>221</v>
      </c>
      <c r="AB165" s="12" t="s">
        <v>164</v>
      </c>
      <c r="AC165" s="12" t="s">
        <v>376</v>
      </c>
      <c r="AD165" s="12" t="s">
        <v>68</v>
      </c>
      <c r="AE165" s="12">
        <v>70.3</v>
      </c>
      <c r="AF165" s="12">
        <v>7.4</v>
      </c>
      <c r="AG165" s="12" t="s">
        <v>3160</v>
      </c>
      <c r="AH165" s="12" t="s">
        <v>3161</v>
      </c>
      <c r="AI165" s="12" t="s">
        <v>3133</v>
      </c>
      <c r="AJ165" s="12">
        <v>0</v>
      </c>
      <c r="AK165" s="12" t="s">
        <v>3162</v>
      </c>
      <c r="AL165" s="12" t="s">
        <v>3165</v>
      </c>
      <c r="AM165" s="12">
        <v>70.3</v>
      </c>
      <c r="AN165" s="31"/>
    </row>
    <row r="166" spans="1:40" ht="32" x14ac:dyDescent="0.2">
      <c r="A166" s="30" t="s">
        <v>898</v>
      </c>
      <c r="B166" s="23" t="s">
        <v>899</v>
      </c>
      <c r="C166" s="23" t="s">
        <v>35</v>
      </c>
      <c r="D166" s="23">
        <v>22</v>
      </c>
      <c r="E166" s="24">
        <v>37813</v>
      </c>
      <c r="F166" s="23" t="s">
        <v>71</v>
      </c>
      <c r="G166" s="23" t="s">
        <v>72</v>
      </c>
      <c r="H166" s="23" t="s">
        <v>424</v>
      </c>
      <c r="I166" s="23" t="s">
        <v>39</v>
      </c>
      <c r="J166" s="23" t="s">
        <v>425</v>
      </c>
      <c r="K166" s="23" t="s">
        <v>426</v>
      </c>
      <c r="L166" s="23" t="s">
        <v>390</v>
      </c>
      <c r="M166" s="23" t="s">
        <v>265</v>
      </c>
      <c r="N166" s="23" t="s">
        <v>360</v>
      </c>
      <c r="O166" s="24">
        <v>43165</v>
      </c>
      <c r="P166" s="24"/>
      <c r="Q166" s="23" t="s">
        <v>62</v>
      </c>
      <c r="R166" s="25">
        <v>135000</v>
      </c>
      <c r="S166" s="25">
        <v>13500</v>
      </c>
      <c r="T166" s="23">
        <v>4</v>
      </c>
      <c r="U166" s="23">
        <v>35</v>
      </c>
      <c r="V166" s="23">
        <v>24</v>
      </c>
      <c r="W166" s="23">
        <v>14</v>
      </c>
      <c r="X166" s="23">
        <v>68</v>
      </c>
      <c r="Y166" s="23" t="s">
        <v>46</v>
      </c>
      <c r="Z166" s="23" t="s">
        <v>64</v>
      </c>
      <c r="AA166" s="23" t="s">
        <v>221</v>
      </c>
      <c r="AB166" s="23" t="s">
        <v>66</v>
      </c>
      <c r="AC166" s="23" t="s">
        <v>81</v>
      </c>
      <c r="AD166" s="23" t="s">
        <v>68</v>
      </c>
      <c r="AE166" s="23">
        <v>71.5</v>
      </c>
      <c r="AF166" s="23">
        <v>8.3000000000000007</v>
      </c>
      <c r="AG166" s="23" t="s">
        <v>3163</v>
      </c>
      <c r="AH166" s="23" t="s">
        <v>3157</v>
      </c>
      <c r="AI166" s="23" t="s">
        <v>3136</v>
      </c>
      <c r="AJ166" s="23">
        <v>0</v>
      </c>
      <c r="AK166" s="23" t="s">
        <v>3158</v>
      </c>
      <c r="AL166" s="23" t="s">
        <v>3165</v>
      </c>
      <c r="AM166" s="23">
        <v>71.5</v>
      </c>
      <c r="AN166" s="32"/>
    </row>
    <row r="167" spans="1:40" ht="48" x14ac:dyDescent="0.2">
      <c r="A167" s="29" t="s">
        <v>900</v>
      </c>
      <c r="B167" s="12" t="s">
        <v>3216</v>
      </c>
      <c r="C167" s="12" t="s">
        <v>154</v>
      </c>
      <c r="D167" s="12">
        <v>45</v>
      </c>
      <c r="E167" s="21">
        <v>29553</v>
      </c>
      <c r="F167" s="12" t="s">
        <v>210</v>
      </c>
      <c r="G167" s="12" t="s">
        <v>100</v>
      </c>
      <c r="H167" s="12" t="s">
        <v>230</v>
      </c>
      <c r="I167" s="12" t="s">
        <v>115</v>
      </c>
      <c r="J167" s="12" t="s">
        <v>902</v>
      </c>
      <c r="K167" s="12" t="s">
        <v>903</v>
      </c>
      <c r="L167" s="12" t="s">
        <v>319</v>
      </c>
      <c r="M167" s="12" t="s">
        <v>255</v>
      </c>
      <c r="N167" s="12" t="s">
        <v>80</v>
      </c>
      <c r="O167" s="21">
        <v>44182</v>
      </c>
      <c r="P167" s="21"/>
      <c r="Q167" s="12" t="s">
        <v>62</v>
      </c>
      <c r="R167" s="22">
        <v>67000</v>
      </c>
      <c r="S167" s="22">
        <v>6000</v>
      </c>
      <c r="T167" s="12">
        <v>4</v>
      </c>
      <c r="U167" s="12">
        <v>10</v>
      </c>
      <c r="V167" s="12">
        <v>10</v>
      </c>
      <c r="W167" s="12">
        <v>5</v>
      </c>
      <c r="X167" s="12">
        <v>79</v>
      </c>
      <c r="Y167" s="12" t="s">
        <v>46</v>
      </c>
      <c r="Z167" s="12" t="s">
        <v>47</v>
      </c>
      <c r="AA167" s="12" t="s">
        <v>215</v>
      </c>
      <c r="AB167" s="12" t="s">
        <v>66</v>
      </c>
      <c r="AC167" s="12" t="s">
        <v>121</v>
      </c>
      <c r="AD167" s="12" t="s">
        <v>68</v>
      </c>
      <c r="AE167" s="12">
        <v>73.7</v>
      </c>
      <c r="AF167" s="12">
        <v>5.5</v>
      </c>
      <c r="AG167" s="12" t="s">
        <v>3171</v>
      </c>
      <c r="AH167" s="12" t="s">
        <v>3168</v>
      </c>
      <c r="AI167" s="12" t="s">
        <v>3136</v>
      </c>
      <c r="AJ167" s="12">
        <v>0</v>
      </c>
      <c r="AK167" s="12" t="s">
        <v>3162</v>
      </c>
      <c r="AL167" s="12" t="s">
        <v>3169</v>
      </c>
      <c r="AM167" s="12">
        <v>73.7</v>
      </c>
      <c r="AN167" s="31" t="s">
        <v>3166</v>
      </c>
    </row>
    <row r="168" spans="1:40" ht="32" x14ac:dyDescent="0.2">
      <c r="A168" s="30" t="s">
        <v>904</v>
      </c>
      <c r="B168" s="23" t="s">
        <v>3217</v>
      </c>
      <c r="C168" s="23" t="s">
        <v>35</v>
      </c>
      <c r="D168" s="23">
        <v>44</v>
      </c>
      <c r="E168" s="24">
        <v>29867</v>
      </c>
      <c r="F168" s="23" t="s">
        <v>133</v>
      </c>
      <c r="G168" s="23" t="s">
        <v>133</v>
      </c>
      <c r="H168" s="23" t="s">
        <v>475</v>
      </c>
      <c r="I168" s="23" t="s">
        <v>89</v>
      </c>
      <c r="J168" s="23" t="s">
        <v>685</v>
      </c>
      <c r="K168" s="23" t="s">
        <v>686</v>
      </c>
      <c r="L168" s="23" t="s">
        <v>366</v>
      </c>
      <c r="M168" s="23" t="s">
        <v>273</v>
      </c>
      <c r="N168" s="23" t="s">
        <v>274</v>
      </c>
      <c r="O168" s="24">
        <v>44289</v>
      </c>
      <c r="P168" s="24"/>
      <c r="Q168" s="23" t="s">
        <v>62</v>
      </c>
      <c r="R168" s="25">
        <v>131000</v>
      </c>
      <c r="S168" s="25">
        <v>3900</v>
      </c>
      <c r="T168" s="23">
        <v>2</v>
      </c>
      <c r="U168" s="23">
        <v>32</v>
      </c>
      <c r="V168" s="23">
        <v>22</v>
      </c>
      <c r="W168" s="23">
        <v>17</v>
      </c>
      <c r="X168" s="23">
        <v>41</v>
      </c>
      <c r="Y168" s="23" t="s">
        <v>46</v>
      </c>
      <c r="Z168" s="23" t="s">
        <v>64</v>
      </c>
      <c r="AA168" s="23" t="s">
        <v>65</v>
      </c>
      <c r="AB168" s="23" t="s">
        <v>66</v>
      </c>
      <c r="AC168" s="23" t="s">
        <v>143</v>
      </c>
      <c r="AD168" s="23" t="s">
        <v>68</v>
      </c>
      <c r="AE168" s="23">
        <v>41.9</v>
      </c>
      <c r="AF168" s="23">
        <v>5.2</v>
      </c>
      <c r="AG168" s="23" t="s">
        <v>3167</v>
      </c>
      <c r="AH168" s="23" t="s">
        <v>3157</v>
      </c>
      <c r="AI168" s="23" t="s">
        <v>3128</v>
      </c>
      <c r="AJ168" s="23">
        <v>0</v>
      </c>
      <c r="AK168" s="23" t="s">
        <v>3158</v>
      </c>
      <c r="AL168" s="23" t="s">
        <v>3159</v>
      </c>
      <c r="AM168" s="23">
        <v>41.9</v>
      </c>
      <c r="AN168" s="32" t="s">
        <v>3166</v>
      </c>
    </row>
    <row r="169" spans="1:40" ht="32" x14ac:dyDescent="0.2">
      <c r="A169" s="29" t="s">
        <v>907</v>
      </c>
      <c r="B169" s="12" t="s">
        <v>908</v>
      </c>
      <c r="C169" s="12" t="s">
        <v>35</v>
      </c>
      <c r="D169" s="12">
        <v>32</v>
      </c>
      <c r="E169" s="21">
        <v>34168</v>
      </c>
      <c r="F169" s="12" t="s">
        <v>133</v>
      </c>
      <c r="G169" s="12" t="s">
        <v>133</v>
      </c>
      <c r="H169" s="12" t="s">
        <v>475</v>
      </c>
      <c r="I169" s="12" t="s">
        <v>157</v>
      </c>
      <c r="J169" s="12" t="s">
        <v>135</v>
      </c>
      <c r="K169" s="12" t="s">
        <v>136</v>
      </c>
      <c r="L169" s="12" t="s">
        <v>472</v>
      </c>
      <c r="M169" s="12" t="s">
        <v>43</v>
      </c>
      <c r="N169" s="12" t="s">
        <v>421</v>
      </c>
      <c r="O169" s="21">
        <v>43421</v>
      </c>
      <c r="P169" s="21">
        <v>45855</v>
      </c>
      <c r="Q169" s="12" t="s">
        <v>141</v>
      </c>
      <c r="R169" s="22">
        <v>31000</v>
      </c>
      <c r="S169" s="22">
        <v>600</v>
      </c>
      <c r="T169" s="12">
        <v>2</v>
      </c>
      <c r="U169" s="12">
        <v>11</v>
      </c>
      <c r="V169" s="12">
        <v>14</v>
      </c>
      <c r="W169" s="12">
        <v>24</v>
      </c>
      <c r="X169" s="12">
        <v>45</v>
      </c>
      <c r="Y169" s="12" t="s">
        <v>46</v>
      </c>
      <c r="Z169" s="12" t="s">
        <v>47</v>
      </c>
      <c r="AA169" s="12" t="s">
        <v>221</v>
      </c>
      <c r="AB169" s="12" t="s">
        <v>80</v>
      </c>
      <c r="AC169" s="12" t="s">
        <v>143</v>
      </c>
      <c r="AD169" s="12" t="s">
        <v>68</v>
      </c>
      <c r="AE169" s="12">
        <v>36.5</v>
      </c>
      <c r="AF169" s="12">
        <v>6.7</v>
      </c>
      <c r="AG169" s="12" t="s">
        <v>3160</v>
      </c>
      <c r="AH169" s="12" t="s">
        <v>3180</v>
      </c>
      <c r="AI169" s="12" t="s">
        <v>3128</v>
      </c>
      <c r="AJ169" s="12">
        <v>1</v>
      </c>
      <c r="AK169" s="12" t="s">
        <v>3162</v>
      </c>
      <c r="AL169" s="12" t="s">
        <v>3159</v>
      </c>
      <c r="AM169" s="12">
        <v>36.5</v>
      </c>
      <c r="AN169" s="31"/>
    </row>
    <row r="170" spans="1:40" ht="32" x14ac:dyDescent="0.2">
      <c r="A170" s="30" t="s">
        <v>910</v>
      </c>
      <c r="B170" s="23" t="s">
        <v>911</v>
      </c>
      <c r="C170" s="23" t="s">
        <v>154</v>
      </c>
      <c r="D170" s="23">
        <v>32</v>
      </c>
      <c r="E170" s="24">
        <v>34387</v>
      </c>
      <c r="F170" s="23" t="s">
        <v>133</v>
      </c>
      <c r="G170" s="23" t="s">
        <v>133</v>
      </c>
      <c r="H170" s="23" t="s">
        <v>582</v>
      </c>
      <c r="I170" s="23" t="s">
        <v>115</v>
      </c>
      <c r="J170" s="23" t="s">
        <v>685</v>
      </c>
      <c r="K170" s="23" t="s">
        <v>686</v>
      </c>
      <c r="L170" s="23" t="s">
        <v>491</v>
      </c>
      <c r="M170" s="23" t="s">
        <v>43</v>
      </c>
      <c r="N170" s="23" t="s">
        <v>492</v>
      </c>
      <c r="O170" s="24">
        <v>43821</v>
      </c>
      <c r="P170" s="24"/>
      <c r="Q170" s="23" t="s">
        <v>62</v>
      </c>
      <c r="R170" s="25">
        <v>68000</v>
      </c>
      <c r="S170" s="25">
        <v>3400</v>
      </c>
      <c r="T170" s="23">
        <v>3</v>
      </c>
      <c r="U170" s="23">
        <v>25</v>
      </c>
      <c r="V170" s="23">
        <v>21</v>
      </c>
      <c r="W170" s="23">
        <v>16</v>
      </c>
      <c r="X170" s="23">
        <v>68</v>
      </c>
      <c r="Y170" s="23" t="s">
        <v>46</v>
      </c>
      <c r="Z170" s="23" t="s">
        <v>47</v>
      </c>
      <c r="AA170" s="23" t="s">
        <v>95</v>
      </c>
      <c r="AB170" s="23" t="s">
        <v>80</v>
      </c>
      <c r="AC170" s="23" t="s">
        <v>143</v>
      </c>
      <c r="AD170" s="23" t="s">
        <v>68</v>
      </c>
      <c r="AE170" s="23">
        <v>59</v>
      </c>
      <c r="AF170" s="23">
        <v>6.5</v>
      </c>
      <c r="AG170" s="23" t="s">
        <v>3160</v>
      </c>
      <c r="AH170" s="23" t="s">
        <v>3168</v>
      </c>
      <c r="AI170" s="23" t="s">
        <v>3133</v>
      </c>
      <c r="AJ170" s="23">
        <v>0</v>
      </c>
      <c r="AK170" s="23" t="s">
        <v>3162</v>
      </c>
      <c r="AL170" s="23" t="s">
        <v>3165</v>
      </c>
      <c r="AM170" s="23">
        <v>59</v>
      </c>
      <c r="AN170" s="32"/>
    </row>
    <row r="171" spans="1:40" ht="32" x14ac:dyDescent="0.2">
      <c r="A171" s="29" t="s">
        <v>913</v>
      </c>
      <c r="B171" s="12" t="s">
        <v>914</v>
      </c>
      <c r="C171" s="12" t="s">
        <v>154</v>
      </c>
      <c r="D171" s="12">
        <v>60</v>
      </c>
      <c r="E171" s="21">
        <v>24253</v>
      </c>
      <c r="F171" s="12" t="s">
        <v>86</v>
      </c>
      <c r="G171" s="12" t="s">
        <v>181</v>
      </c>
      <c r="H171" s="12" t="s">
        <v>915</v>
      </c>
      <c r="I171" s="12" t="s">
        <v>115</v>
      </c>
      <c r="J171" s="12" t="s">
        <v>90</v>
      </c>
      <c r="K171" s="12" t="s">
        <v>91</v>
      </c>
      <c r="L171" s="12" t="s">
        <v>619</v>
      </c>
      <c r="M171" s="12" t="s">
        <v>525</v>
      </c>
      <c r="N171" s="12" t="s">
        <v>620</v>
      </c>
      <c r="O171" s="21">
        <v>43391</v>
      </c>
      <c r="P171" s="21"/>
      <c r="Q171" s="12" t="s">
        <v>62</v>
      </c>
      <c r="R171" s="22">
        <v>91000</v>
      </c>
      <c r="S171" s="22">
        <v>8200</v>
      </c>
      <c r="T171" s="12">
        <v>4</v>
      </c>
      <c r="U171" s="12">
        <v>15</v>
      </c>
      <c r="V171" s="12">
        <v>8</v>
      </c>
      <c r="W171" s="12">
        <v>10</v>
      </c>
      <c r="X171" s="12">
        <v>73</v>
      </c>
      <c r="Y171" s="12" t="s">
        <v>46</v>
      </c>
      <c r="Z171" s="12" t="s">
        <v>64</v>
      </c>
      <c r="AA171" s="12" t="s">
        <v>142</v>
      </c>
      <c r="AB171" s="12" t="s">
        <v>80</v>
      </c>
      <c r="AC171" s="12" t="s">
        <v>96</v>
      </c>
      <c r="AD171" s="12" t="s">
        <v>68</v>
      </c>
      <c r="AE171" s="12">
        <v>70.3</v>
      </c>
      <c r="AF171" s="12">
        <v>7.7</v>
      </c>
      <c r="AG171" s="12" t="s">
        <v>3156</v>
      </c>
      <c r="AH171" s="12" t="s">
        <v>3161</v>
      </c>
      <c r="AI171" s="12" t="s">
        <v>3136</v>
      </c>
      <c r="AJ171" s="12">
        <v>0</v>
      </c>
      <c r="AK171" s="12" t="s">
        <v>3162</v>
      </c>
      <c r="AL171" s="12" t="s">
        <v>3169</v>
      </c>
      <c r="AM171" s="12">
        <v>70.3</v>
      </c>
      <c r="AN171" s="31"/>
    </row>
    <row r="172" spans="1:40" x14ac:dyDescent="0.2">
      <c r="A172" s="30" t="s">
        <v>916</v>
      </c>
      <c r="B172" s="23" t="s">
        <v>3218</v>
      </c>
      <c r="C172" s="23" t="s">
        <v>154</v>
      </c>
      <c r="D172" s="23">
        <v>58</v>
      </c>
      <c r="E172" s="24">
        <v>24953</v>
      </c>
      <c r="F172" s="23" t="s">
        <v>523</v>
      </c>
      <c r="G172" s="23" t="s">
        <v>100</v>
      </c>
      <c r="H172" s="23" t="s">
        <v>755</v>
      </c>
      <c r="I172" s="23" t="s">
        <v>74</v>
      </c>
      <c r="J172" s="23" t="s">
        <v>381</v>
      </c>
      <c r="K172" s="23" t="s">
        <v>382</v>
      </c>
      <c r="L172" s="23" t="s">
        <v>149</v>
      </c>
      <c r="M172" s="23" t="s">
        <v>61</v>
      </c>
      <c r="N172" s="23" t="s">
        <v>150</v>
      </c>
      <c r="O172" s="24">
        <v>45847</v>
      </c>
      <c r="P172" s="24">
        <v>46118</v>
      </c>
      <c r="Q172" s="23" t="s">
        <v>141</v>
      </c>
      <c r="R172" s="25">
        <v>66000</v>
      </c>
      <c r="S172" s="25">
        <v>0</v>
      </c>
      <c r="T172" s="23">
        <v>1</v>
      </c>
      <c r="U172" s="23">
        <v>12</v>
      </c>
      <c r="V172" s="23">
        <v>14</v>
      </c>
      <c r="W172" s="23">
        <v>16</v>
      </c>
      <c r="X172" s="23">
        <v>64</v>
      </c>
      <c r="Y172" s="23" t="s">
        <v>46</v>
      </c>
      <c r="Z172" s="23" t="s">
        <v>64</v>
      </c>
      <c r="AA172" s="23" t="s">
        <v>215</v>
      </c>
      <c r="AB172" s="23" t="s">
        <v>164</v>
      </c>
      <c r="AC172" s="23" t="s">
        <v>267</v>
      </c>
      <c r="AD172" s="23" t="s">
        <v>68</v>
      </c>
      <c r="AE172" s="23">
        <v>36.4</v>
      </c>
      <c r="AF172" s="23">
        <v>0.7</v>
      </c>
      <c r="AG172" s="23" t="s">
        <v>3156</v>
      </c>
      <c r="AH172" s="23" t="s">
        <v>3168</v>
      </c>
      <c r="AI172" s="23" t="s">
        <v>3128</v>
      </c>
      <c r="AJ172" s="23">
        <v>1</v>
      </c>
      <c r="AK172" s="23" t="s">
        <v>3162</v>
      </c>
      <c r="AL172" s="23" t="s">
        <v>3159</v>
      </c>
      <c r="AM172" s="23">
        <v>36.4</v>
      </c>
      <c r="AN172" s="32"/>
    </row>
    <row r="173" spans="1:40" ht="48" x14ac:dyDescent="0.2">
      <c r="A173" s="29" t="s">
        <v>919</v>
      </c>
      <c r="B173" s="12" t="s">
        <v>920</v>
      </c>
      <c r="C173" s="12" t="s">
        <v>154</v>
      </c>
      <c r="D173" s="12">
        <v>49</v>
      </c>
      <c r="E173" s="21">
        <v>28001</v>
      </c>
      <c r="F173" s="12" t="s">
        <v>523</v>
      </c>
      <c r="G173" s="12" t="s">
        <v>100</v>
      </c>
      <c r="H173" s="12" t="s">
        <v>379</v>
      </c>
      <c r="I173" s="12" t="s">
        <v>74</v>
      </c>
      <c r="J173" s="12" t="s">
        <v>357</v>
      </c>
      <c r="K173" s="12" t="s">
        <v>358</v>
      </c>
      <c r="L173" s="12" t="s">
        <v>374</v>
      </c>
      <c r="M173" s="12" t="s">
        <v>289</v>
      </c>
      <c r="N173" s="12" t="s">
        <v>375</v>
      </c>
      <c r="O173" s="21">
        <v>45510</v>
      </c>
      <c r="P173" s="21"/>
      <c r="Q173" s="12" t="s">
        <v>62</v>
      </c>
      <c r="R173" s="22">
        <v>61000</v>
      </c>
      <c r="S173" s="22">
        <v>3000</v>
      </c>
      <c r="T173" s="12">
        <v>3</v>
      </c>
      <c r="U173" s="12">
        <v>20</v>
      </c>
      <c r="V173" s="12">
        <v>21</v>
      </c>
      <c r="W173" s="12">
        <v>7</v>
      </c>
      <c r="X173" s="12">
        <v>46</v>
      </c>
      <c r="Y173" s="12" t="s">
        <v>46</v>
      </c>
      <c r="Z173" s="12" t="s">
        <v>47</v>
      </c>
      <c r="AA173" s="12" t="s">
        <v>215</v>
      </c>
      <c r="AB173" s="12" t="s">
        <v>66</v>
      </c>
      <c r="AC173" s="12" t="s">
        <v>267</v>
      </c>
      <c r="AD173" s="12" t="s">
        <v>68</v>
      </c>
      <c r="AE173" s="12">
        <v>54.6</v>
      </c>
      <c r="AF173" s="12">
        <v>1.9</v>
      </c>
      <c r="AG173" s="12" t="s">
        <v>3171</v>
      </c>
      <c r="AH173" s="12" t="s">
        <v>3168</v>
      </c>
      <c r="AI173" s="12" t="s">
        <v>3133</v>
      </c>
      <c r="AJ173" s="12">
        <v>0</v>
      </c>
      <c r="AK173" s="12" t="s">
        <v>3162</v>
      </c>
      <c r="AL173" s="12" t="s">
        <v>3159</v>
      </c>
      <c r="AM173" s="12">
        <v>54.6</v>
      </c>
      <c r="AN173" s="31"/>
    </row>
    <row r="174" spans="1:40" ht="32" x14ac:dyDescent="0.2">
      <c r="A174" s="30" t="s">
        <v>923</v>
      </c>
      <c r="B174" s="23" t="s">
        <v>734</v>
      </c>
      <c r="C174" s="23" t="s">
        <v>35</v>
      </c>
      <c r="D174" s="23">
        <v>47</v>
      </c>
      <c r="E174" s="24">
        <v>28847</v>
      </c>
      <c r="F174" s="23" t="s">
        <v>133</v>
      </c>
      <c r="G174" s="23" t="s">
        <v>133</v>
      </c>
      <c r="H174" s="23" t="s">
        <v>475</v>
      </c>
      <c r="I174" s="23" t="s">
        <v>115</v>
      </c>
      <c r="J174" s="23" t="s">
        <v>135</v>
      </c>
      <c r="K174" s="23" t="s">
        <v>136</v>
      </c>
      <c r="L174" s="23" t="s">
        <v>374</v>
      </c>
      <c r="M174" s="23" t="s">
        <v>289</v>
      </c>
      <c r="N174" s="23" t="s">
        <v>375</v>
      </c>
      <c r="O174" s="24">
        <v>44984</v>
      </c>
      <c r="P174" s="24"/>
      <c r="Q174" s="23" t="s">
        <v>62</v>
      </c>
      <c r="R174" s="25">
        <v>93000</v>
      </c>
      <c r="S174" s="25">
        <v>4600</v>
      </c>
      <c r="T174" s="23">
        <v>3</v>
      </c>
      <c r="U174" s="23">
        <v>31</v>
      </c>
      <c r="V174" s="23">
        <v>16</v>
      </c>
      <c r="W174" s="23">
        <v>14</v>
      </c>
      <c r="X174" s="23">
        <v>65</v>
      </c>
      <c r="Y174" s="23" t="s">
        <v>46</v>
      </c>
      <c r="Z174" s="23" t="s">
        <v>64</v>
      </c>
      <c r="AA174" s="23" t="s">
        <v>95</v>
      </c>
      <c r="AB174" s="23" t="s">
        <v>66</v>
      </c>
      <c r="AC174" s="23" t="s">
        <v>143</v>
      </c>
      <c r="AD174" s="23" t="s">
        <v>68</v>
      </c>
      <c r="AE174" s="23">
        <v>60.5</v>
      </c>
      <c r="AF174" s="23">
        <v>3.3</v>
      </c>
      <c r="AG174" s="23" t="s">
        <v>3171</v>
      </c>
      <c r="AH174" s="23" t="s">
        <v>3161</v>
      </c>
      <c r="AI174" s="23" t="s">
        <v>3133</v>
      </c>
      <c r="AJ174" s="23">
        <v>0</v>
      </c>
      <c r="AK174" s="23" t="s">
        <v>3158</v>
      </c>
      <c r="AL174" s="23" t="s">
        <v>3165</v>
      </c>
      <c r="AM174" s="23">
        <v>60.5</v>
      </c>
      <c r="AN174" s="32" t="s">
        <v>3166</v>
      </c>
    </row>
    <row r="175" spans="1:40" ht="32" x14ac:dyDescent="0.2">
      <c r="A175" s="29" t="s">
        <v>924</v>
      </c>
      <c r="B175" s="12" t="s">
        <v>925</v>
      </c>
      <c r="C175" s="12" t="s">
        <v>154</v>
      </c>
      <c r="D175" s="12">
        <v>33</v>
      </c>
      <c r="E175" s="21">
        <v>33807</v>
      </c>
      <c r="F175" s="12" t="s">
        <v>210</v>
      </c>
      <c r="G175" s="12" t="s">
        <v>100</v>
      </c>
      <c r="H175" s="12" t="s">
        <v>114</v>
      </c>
      <c r="I175" s="12" t="s">
        <v>157</v>
      </c>
      <c r="J175" s="12" t="s">
        <v>440</v>
      </c>
      <c r="K175" s="12" t="s">
        <v>441</v>
      </c>
      <c r="L175" s="12" t="s">
        <v>160</v>
      </c>
      <c r="M175" s="12" t="s">
        <v>161</v>
      </c>
      <c r="N175" s="12" t="s">
        <v>174</v>
      </c>
      <c r="O175" s="21">
        <v>44827</v>
      </c>
      <c r="P175" s="21"/>
      <c r="Q175" s="12" t="s">
        <v>62</v>
      </c>
      <c r="R175" s="22">
        <v>39000</v>
      </c>
      <c r="S175" s="22">
        <v>0</v>
      </c>
      <c r="T175" s="12">
        <v>1</v>
      </c>
      <c r="U175" s="12">
        <v>24</v>
      </c>
      <c r="V175" s="12">
        <v>15</v>
      </c>
      <c r="W175" s="12">
        <v>28</v>
      </c>
      <c r="X175" s="12">
        <v>83</v>
      </c>
      <c r="Y175" s="12" t="s">
        <v>46</v>
      </c>
      <c r="Z175" s="12" t="s">
        <v>47</v>
      </c>
      <c r="AA175" s="12" t="s">
        <v>65</v>
      </c>
      <c r="AB175" s="12" t="s">
        <v>66</v>
      </c>
      <c r="AC175" s="12" t="s">
        <v>121</v>
      </c>
      <c r="AD175" s="12" t="s">
        <v>68</v>
      </c>
      <c r="AE175" s="12">
        <v>44</v>
      </c>
      <c r="AF175" s="12">
        <v>3.7</v>
      </c>
      <c r="AG175" s="12" t="s">
        <v>3160</v>
      </c>
      <c r="AH175" s="12" t="s">
        <v>3180</v>
      </c>
      <c r="AI175" s="12" t="s">
        <v>3128</v>
      </c>
      <c r="AJ175" s="12">
        <v>0</v>
      </c>
      <c r="AK175" s="12" t="s">
        <v>3162</v>
      </c>
      <c r="AL175" s="12" t="s">
        <v>3159</v>
      </c>
      <c r="AM175" s="12">
        <v>44</v>
      </c>
      <c r="AN175" s="31" t="s">
        <v>3166</v>
      </c>
    </row>
    <row r="176" spans="1:40" x14ac:dyDescent="0.2">
      <c r="A176" s="30" t="s">
        <v>927</v>
      </c>
      <c r="B176" s="23" t="s">
        <v>928</v>
      </c>
      <c r="C176" s="23" t="s">
        <v>35</v>
      </c>
      <c r="D176" s="23">
        <v>26</v>
      </c>
      <c r="E176" s="24">
        <v>36645</v>
      </c>
      <c r="F176" s="23" t="s">
        <v>99</v>
      </c>
      <c r="G176" s="23" t="s">
        <v>100</v>
      </c>
      <c r="H176" s="23" t="s">
        <v>218</v>
      </c>
      <c r="I176" s="23" t="s">
        <v>57</v>
      </c>
      <c r="J176" s="23" t="s">
        <v>102</v>
      </c>
      <c r="K176" s="23" t="s">
        <v>103</v>
      </c>
      <c r="L176" s="23" t="s">
        <v>434</v>
      </c>
      <c r="M176" s="23" t="s">
        <v>61</v>
      </c>
      <c r="N176" s="23" t="s">
        <v>220</v>
      </c>
      <c r="O176" s="24">
        <v>45402</v>
      </c>
      <c r="P176" s="24"/>
      <c r="Q176" s="23" t="s">
        <v>62</v>
      </c>
      <c r="R176" s="25">
        <v>109000</v>
      </c>
      <c r="S176" s="25">
        <v>5400</v>
      </c>
      <c r="T176" s="23">
        <v>3</v>
      </c>
      <c r="U176" s="23">
        <v>31</v>
      </c>
      <c r="V176" s="23">
        <v>15</v>
      </c>
      <c r="W176" s="23">
        <v>0</v>
      </c>
      <c r="X176" s="23">
        <v>65</v>
      </c>
      <c r="Y176" s="23" t="s">
        <v>46</v>
      </c>
      <c r="Z176" s="23" t="s">
        <v>64</v>
      </c>
      <c r="AA176" s="23" t="s">
        <v>65</v>
      </c>
      <c r="AB176" s="23" t="s">
        <v>80</v>
      </c>
      <c r="AC176" s="23" t="s">
        <v>108</v>
      </c>
      <c r="AD176" s="23" t="s">
        <v>68</v>
      </c>
      <c r="AE176" s="23">
        <v>67.5</v>
      </c>
      <c r="AF176" s="23">
        <v>2.1</v>
      </c>
      <c r="AG176" s="23" t="s">
        <v>3160</v>
      </c>
      <c r="AH176" s="23" t="s">
        <v>3161</v>
      </c>
      <c r="AI176" s="23" t="s">
        <v>3133</v>
      </c>
      <c r="AJ176" s="23">
        <v>0</v>
      </c>
      <c r="AK176" s="23" t="s">
        <v>3158</v>
      </c>
      <c r="AL176" s="23" t="s">
        <v>3165</v>
      </c>
      <c r="AM176" s="23">
        <v>67.5</v>
      </c>
      <c r="AN176" s="32"/>
    </row>
    <row r="177" spans="1:40" ht="48" x14ac:dyDescent="0.2">
      <c r="A177" s="29" t="s">
        <v>930</v>
      </c>
      <c r="B177" s="12" t="s">
        <v>3219</v>
      </c>
      <c r="C177" s="12" t="s">
        <v>154</v>
      </c>
      <c r="D177" s="12">
        <v>58</v>
      </c>
      <c r="E177" s="21">
        <v>24875</v>
      </c>
      <c r="F177" s="12" t="s">
        <v>279</v>
      </c>
      <c r="G177" s="12" t="s">
        <v>55</v>
      </c>
      <c r="H177" s="12" t="s">
        <v>280</v>
      </c>
      <c r="I177" s="12" t="s">
        <v>39</v>
      </c>
      <c r="J177" s="12" t="s">
        <v>308</v>
      </c>
      <c r="K177" s="12" t="s">
        <v>309</v>
      </c>
      <c r="L177" s="12" t="s">
        <v>390</v>
      </c>
      <c r="M177" s="12" t="s">
        <v>265</v>
      </c>
      <c r="N177" s="12" t="s">
        <v>360</v>
      </c>
      <c r="O177" s="21">
        <v>45891</v>
      </c>
      <c r="P177" s="21"/>
      <c r="Q177" s="12" t="s">
        <v>62</v>
      </c>
      <c r="R177" s="22">
        <v>135000</v>
      </c>
      <c r="S177" s="22">
        <v>1400</v>
      </c>
      <c r="T177" s="12">
        <v>1</v>
      </c>
      <c r="U177" s="12">
        <v>27</v>
      </c>
      <c r="V177" s="12">
        <v>16</v>
      </c>
      <c r="W177" s="12">
        <v>0</v>
      </c>
      <c r="X177" s="12">
        <v>25</v>
      </c>
      <c r="Y177" s="12" t="s">
        <v>46</v>
      </c>
      <c r="Z177" s="12" t="s">
        <v>47</v>
      </c>
      <c r="AA177" s="12" t="s">
        <v>48</v>
      </c>
      <c r="AB177" s="12" t="s">
        <v>80</v>
      </c>
      <c r="AC177" s="12" t="s">
        <v>284</v>
      </c>
      <c r="AD177" s="12" t="s">
        <v>68</v>
      </c>
      <c r="AE177" s="12">
        <v>34.5</v>
      </c>
      <c r="AF177" s="12">
        <v>0.8</v>
      </c>
      <c r="AG177" s="12" t="s">
        <v>3156</v>
      </c>
      <c r="AH177" s="12" t="s">
        <v>3157</v>
      </c>
      <c r="AI177" s="12" t="s">
        <v>3128</v>
      </c>
      <c r="AJ177" s="12">
        <v>0</v>
      </c>
      <c r="AK177" s="12" t="s">
        <v>3162</v>
      </c>
      <c r="AL177" s="12" t="s">
        <v>3159</v>
      </c>
      <c r="AM177" s="12">
        <v>34.5</v>
      </c>
      <c r="AN177" s="31" t="s">
        <v>3166</v>
      </c>
    </row>
    <row r="178" spans="1:40" ht="32" x14ac:dyDescent="0.2">
      <c r="A178" s="30" t="s">
        <v>933</v>
      </c>
      <c r="B178" s="23" t="s">
        <v>934</v>
      </c>
      <c r="C178" s="23" t="s">
        <v>154</v>
      </c>
      <c r="D178" s="23">
        <v>38</v>
      </c>
      <c r="E178" s="24">
        <v>32181</v>
      </c>
      <c r="F178" s="23" t="s">
        <v>36</v>
      </c>
      <c r="G178" s="23" t="s">
        <v>37</v>
      </c>
      <c r="H178" s="23" t="s">
        <v>225</v>
      </c>
      <c r="I178" s="23" t="s">
        <v>115</v>
      </c>
      <c r="J178" s="23" t="s">
        <v>40</v>
      </c>
      <c r="K178" s="23" t="s">
        <v>41</v>
      </c>
      <c r="L178" s="23" t="s">
        <v>729</v>
      </c>
      <c r="M178" s="23" t="s">
        <v>525</v>
      </c>
      <c r="N178" s="23" t="s">
        <v>139</v>
      </c>
      <c r="O178" s="24">
        <v>43263</v>
      </c>
      <c r="P178" s="24"/>
      <c r="Q178" s="23" t="s">
        <v>62</v>
      </c>
      <c r="R178" s="25">
        <v>75000</v>
      </c>
      <c r="S178" s="25">
        <v>1500</v>
      </c>
      <c r="T178" s="23">
        <v>2</v>
      </c>
      <c r="U178" s="23">
        <v>23</v>
      </c>
      <c r="V178" s="23">
        <v>0</v>
      </c>
      <c r="W178" s="23">
        <v>17</v>
      </c>
      <c r="X178" s="23">
        <v>75</v>
      </c>
      <c r="Y178" s="23" t="s">
        <v>46</v>
      </c>
      <c r="Z178" s="23" t="s">
        <v>64</v>
      </c>
      <c r="AA178" s="23" t="s">
        <v>48</v>
      </c>
      <c r="AB178" s="23" t="s">
        <v>80</v>
      </c>
      <c r="AC178" s="23" t="s">
        <v>50</v>
      </c>
      <c r="AD178" s="23" t="s">
        <v>68</v>
      </c>
      <c r="AE178" s="23">
        <v>51.5</v>
      </c>
      <c r="AF178" s="23">
        <v>8</v>
      </c>
      <c r="AG178" s="23" t="s">
        <v>3167</v>
      </c>
      <c r="AH178" s="23" t="s">
        <v>3168</v>
      </c>
      <c r="AI178" s="23" t="s">
        <v>3128</v>
      </c>
      <c r="AJ178" s="23">
        <v>0</v>
      </c>
      <c r="AK178" s="23" t="s">
        <v>3162</v>
      </c>
      <c r="AL178" s="23" t="s">
        <v>3159</v>
      </c>
      <c r="AM178" s="23">
        <v>51.5</v>
      </c>
      <c r="AN178" s="32"/>
    </row>
    <row r="179" spans="1:40" ht="32" x14ac:dyDescent="0.2">
      <c r="A179" s="29" t="s">
        <v>937</v>
      </c>
      <c r="B179" s="12" t="s">
        <v>938</v>
      </c>
      <c r="C179" s="12" t="s">
        <v>154</v>
      </c>
      <c r="D179" s="12">
        <v>44</v>
      </c>
      <c r="E179" s="21">
        <v>30037</v>
      </c>
      <c r="F179" s="12" t="s">
        <v>133</v>
      </c>
      <c r="G179" s="12" t="s">
        <v>133</v>
      </c>
      <c r="H179" s="12" t="s">
        <v>475</v>
      </c>
      <c r="I179" s="12" t="s">
        <v>157</v>
      </c>
      <c r="J179" s="12" t="s">
        <v>685</v>
      </c>
      <c r="K179" s="12" t="s">
        <v>686</v>
      </c>
      <c r="L179" s="12" t="s">
        <v>319</v>
      </c>
      <c r="M179" s="12" t="s">
        <v>255</v>
      </c>
      <c r="N179" s="12" t="s">
        <v>80</v>
      </c>
      <c r="O179" s="21">
        <v>44586</v>
      </c>
      <c r="P179" s="21"/>
      <c r="Q179" s="12" t="s">
        <v>62</v>
      </c>
      <c r="R179" s="22">
        <v>44000</v>
      </c>
      <c r="S179" s="22">
        <v>4000</v>
      </c>
      <c r="T179" s="12">
        <v>4</v>
      </c>
      <c r="U179" s="12">
        <v>16</v>
      </c>
      <c r="V179" s="12">
        <v>19</v>
      </c>
      <c r="W179" s="12">
        <v>26</v>
      </c>
      <c r="X179" s="12">
        <v>53</v>
      </c>
      <c r="Y179" s="12" t="s">
        <v>46</v>
      </c>
      <c r="Z179" s="12" t="s">
        <v>64</v>
      </c>
      <c r="AA179" s="12" t="s">
        <v>188</v>
      </c>
      <c r="AB179" s="12" t="s">
        <v>80</v>
      </c>
      <c r="AC179" s="12" t="s">
        <v>143</v>
      </c>
      <c r="AD179" s="12" t="s">
        <v>51</v>
      </c>
      <c r="AE179" s="12">
        <v>58.5</v>
      </c>
      <c r="AF179" s="12">
        <v>4.4000000000000004</v>
      </c>
      <c r="AG179" s="12" t="s">
        <v>3167</v>
      </c>
      <c r="AH179" s="12" t="s">
        <v>3164</v>
      </c>
      <c r="AI179" s="12" t="s">
        <v>3136</v>
      </c>
      <c r="AJ179" s="12">
        <v>0</v>
      </c>
      <c r="AK179" s="12" t="s">
        <v>3162</v>
      </c>
      <c r="AL179" s="12" t="s">
        <v>3159</v>
      </c>
      <c r="AM179" s="12">
        <v>58.5</v>
      </c>
      <c r="AN179" s="31" t="s">
        <v>3166</v>
      </c>
    </row>
    <row r="180" spans="1:40" ht="32" x14ac:dyDescent="0.2">
      <c r="A180" s="30" t="s">
        <v>941</v>
      </c>
      <c r="B180" s="23" t="s">
        <v>942</v>
      </c>
      <c r="C180" s="23" t="s">
        <v>35</v>
      </c>
      <c r="D180" s="23">
        <v>58</v>
      </c>
      <c r="E180" s="24">
        <v>24938</v>
      </c>
      <c r="F180" s="23" t="s">
        <v>429</v>
      </c>
      <c r="G180" s="23" t="s">
        <v>72</v>
      </c>
      <c r="H180" s="23" t="s">
        <v>555</v>
      </c>
      <c r="I180" s="23" t="s">
        <v>57</v>
      </c>
      <c r="J180" s="23" t="s">
        <v>126</v>
      </c>
      <c r="K180" s="23" t="s">
        <v>127</v>
      </c>
      <c r="L180" s="23" t="s">
        <v>160</v>
      </c>
      <c r="M180" s="23" t="s">
        <v>161</v>
      </c>
      <c r="N180" s="23" t="s">
        <v>174</v>
      </c>
      <c r="O180" s="24">
        <v>44160</v>
      </c>
      <c r="P180" s="24"/>
      <c r="Q180" s="23" t="s">
        <v>62</v>
      </c>
      <c r="R180" s="25">
        <v>131000</v>
      </c>
      <c r="S180" s="25">
        <v>11800</v>
      </c>
      <c r="T180" s="23">
        <v>4</v>
      </c>
      <c r="U180" s="23">
        <v>6</v>
      </c>
      <c r="V180" s="23">
        <v>17</v>
      </c>
      <c r="W180" s="23">
        <v>18</v>
      </c>
      <c r="X180" s="23">
        <v>69</v>
      </c>
      <c r="Y180" s="23" t="s">
        <v>46</v>
      </c>
      <c r="Z180" s="23" t="s">
        <v>64</v>
      </c>
      <c r="AA180" s="23" t="s">
        <v>221</v>
      </c>
      <c r="AB180" s="23" t="s">
        <v>164</v>
      </c>
      <c r="AC180" s="23" t="s">
        <v>130</v>
      </c>
      <c r="AD180" s="23" t="s">
        <v>68</v>
      </c>
      <c r="AE180" s="23">
        <v>62.6</v>
      </c>
      <c r="AF180" s="23">
        <v>5.5</v>
      </c>
      <c r="AG180" s="23" t="s">
        <v>3156</v>
      </c>
      <c r="AH180" s="23" t="s">
        <v>3157</v>
      </c>
      <c r="AI180" s="23" t="s">
        <v>3136</v>
      </c>
      <c r="AJ180" s="23">
        <v>0</v>
      </c>
      <c r="AK180" s="23" t="s">
        <v>3175</v>
      </c>
      <c r="AL180" s="23" t="s">
        <v>3165</v>
      </c>
      <c r="AM180" s="23">
        <v>62.6</v>
      </c>
      <c r="AN180" s="32"/>
    </row>
    <row r="181" spans="1:40" ht="32" x14ac:dyDescent="0.2">
      <c r="A181" s="29" t="s">
        <v>943</v>
      </c>
      <c r="B181" s="12" t="s">
        <v>944</v>
      </c>
      <c r="C181" s="12" t="s">
        <v>154</v>
      </c>
      <c r="D181" s="12">
        <v>43</v>
      </c>
      <c r="E181" s="21">
        <v>30294</v>
      </c>
      <c r="F181" s="12" t="s">
        <v>71</v>
      </c>
      <c r="G181" s="12" t="s">
        <v>72</v>
      </c>
      <c r="H181" s="12" t="s">
        <v>715</v>
      </c>
      <c r="I181" s="12" t="s">
        <v>115</v>
      </c>
      <c r="J181" s="12" t="s">
        <v>456</v>
      </c>
      <c r="K181" s="12" t="s">
        <v>75</v>
      </c>
      <c r="L181" s="12" t="s">
        <v>434</v>
      </c>
      <c r="M181" s="12" t="s">
        <v>61</v>
      </c>
      <c r="N181" s="12" t="s">
        <v>220</v>
      </c>
      <c r="O181" s="21">
        <v>44414</v>
      </c>
      <c r="P181" s="21"/>
      <c r="Q181" s="12" t="s">
        <v>62</v>
      </c>
      <c r="R181" s="22">
        <v>93000</v>
      </c>
      <c r="S181" s="22">
        <v>8400</v>
      </c>
      <c r="T181" s="12">
        <v>4</v>
      </c>
      <c r="U181" s="12">
        <v>31</v>
      </c>
      <c r="V181" s="12">
        <v>4</v>
      </c>
      <c r="W181" s="12">
        <v>15</v>
      </c>
      <c r="X181" s="12">
        <v>55</v>
      </c>
      <c r="Y181" s="12" t="s">
        <v>46</v>
      </c>
      <c r="Z181" s="12" t="s">
        <v>64</v>
      </c>
      <c r="AA181" s="12" t="s">
        <v>188</v>
      </c>
      <c r="AB181" s="12" t="s">
        <v>66</v>
      </c>
      <c r="AC181" s="12" t="s">
        <v>81</v>
      </c>
      <c r="AD181" s="12" t="s">
        <v>68</v>
      </c>
      <c r="AE181" s="12">
        <v>65.5</v>
      </c>
      <c r="AF181" s="12">
        <v>4.9000000000000004</v>
      </c>
      <c r="AG181" s="12" t="s">
        <v>3167</v>
      </c>
      <c r="AH181" s="12" t="s">
        <v>3161</v>
      </c>
      <c r="AI181" s="12" t="s">
        <v>3136</v>
      </c>
      <c r="AJ181" s="12">
        <v>0</v>
      </c>
      <c r="AK181" s="12" t="s">
        <v>3158</v>
      </c>
      <c r="AL181" s="12" t="s">
        <v>3159</v>
      </c>
      <c r="AM181" s="12">
        <v>65.5</v>
      </c>
      <c r="AN181" s="31"/>
    </row>
    <row r="182" spans="1:40" ht="32" x14ac:dyDescent="0.2">
      <c r="A182" s="30" t="s">
        <v>946</v>
      </c>
      <c r="B182" s="23" t="s">
        <v>947</v>
      </c>
      <c r="C182" s="23" t="s">
        <v>35</v>
      </c>
      <c r="D182" s="23">
        <v>55</v>
      </c>
      <c r="E182" s="24">
        <v>25825</v>
      </c>
      <c r="F182" s="23" t="s">
        <v>402</v>
      </c>
      <c r="G182" s="23" t="s">
        <v>72</v>
      </c>
      <c r="H182" s="23" t="s">
        <v>616</v>
      </c>
      <c r="I182" s="23" t="s">
        <v>57</v>
      </c>
      <c r="J182" s="23" t="s">
        <v>948</v>
      </c>
      <c r="K182" s="23" t="s">
        <v>949</v>
      </c>
      <c r="L182" s="23" t="s">
        <v>729</v>
      </c>
      <c r="M182" s="23" t="s">
        <v>525</v>
      </c>
      <c r="N182" s="23" t="s">
        <v>139</v>
      </c>
      <c r="O182" s="24">
        <v>44746</v>
      </c>
      <c r="P182" s="24"/>
      <c r="Q182" s="23" t="s">
        <v>62</v>
      </c>
      <c r="R182" s="25">
        <v>87000</v>
      </c>
      <c r="S182" s="25">
        <v>7800</v>
      </c>
      <c r="T182" s="23">
        <v>4</v>
      </c>
      <c r="U182" s="23">
        <v>7</v>
      </c>
      <c r="V182" s="23">
        <v>16</v>
      </c>
      <c r="W182" s="23">
        <v>4</v>
      </c>
      <c r="X182" s="23">
        <v>74</v>
      </c>
      <c r="Y182" s="23" t="s">
        <v>46</v>
      </c>
      <c r="Z182" s="23" t="s">
        <v>64</v>
      </c>
      <c r="AA182" s="23" t="s">
        <v>221</v>
      </c>
      <c r="AB182" s="23" t="s">
        <v>66</v>
      </c>
      <c r="AC182" s="23" t="s">
        <v>408</v>
      </c>
      <c r="AD182" s="23" t="s">
        <v>68</v>
      </c>
      <c r="AE182" s="23">
        <v>71.7</v>
      </c>
      <c r="AF182" s="23">
        <v>3.9</v>
      </c>
      <c r="AG182" s="23" t="s">
        <v>3156</v>
      </c>
      <c r="AH182" s="23" t="s">
        <v>3161</v>
      </c>
      <c r="AI182" s="23" t="s">
        <v>3136</v>
      </c>
      <c r="AJ182" s="23">
        <v>0</v>
      </c>
      <c r="AK182" s="23" t="s">
        <v>3175</v>
      </c>
      <c r="AL182" s="23" t="s">
        <v>3169</v>
      </c>
      <c r="AM182" s="23">
        <v>71.7</v>
      </c>
      <c r="AN182" s="32"/>
    </row>
    <row r="183" spans="1:40" ht="32" x14ac:dyDescent="0.2">
      <c r="A183" s="29" t="s">
        <v>950</v>
      </c>
      <c r="B183" s="12" t="s">
        <v>951</v>
      </c>
      <c r="C183" s="12" t="s">
        <v>154</v>
      </c>
      <c r="D183" s="12">
        <v>34</v>
      </c>
      <c r="E183" s="21">
        <v>33474</v>
      </c>
      <c r="F183" s="12" t="s">
        <v>99</v>
      </c>
      <c r="G183" s="12" t="s">
        <v>100</v>
      </c>
      <c r="H183" s="12" t="s">
        <v>388</v>
      </c>
      <c r="I183" s="12" t="s">
        <v>115</v>
      </c>
      <c r="J183" s="12" t="s">
        <v>102</v>
      </c>
      <c r="K183" s="12" t="s">
        <v>103</v>
      </c>
      <c r="L183" s="12" t="s">
        <v>434</v>
      </c>
      <c r="M183" s="12" t="s">
        <v>61</v>
      </c>
      <c r="N183" s="12" t="s">
        <v>220</v>
      </c>
      <c r="O183" s="21">
        <v>45163</v>
      </c>
      <c r="P183" s="21"/>
      <c r="Q183" s="12" t="s">
        <v>62</v>
      </c>
      <c r="R183" s="22">
        <v>91000</v>
      </c>
      <c r="S183" s="22">
        <v>4600</v>
      </c>
      <c r="T183" s="12">
        <v>3</v>
      </c>
      <c r="U183" s="12">
        <v>20</v>
      </c>
      <c r="V183" s="12">
        <v>24</v>
      </c>
      <c r="W183" s="12">
        <v>15</v>
      </c>
      <c r="X183" s="12">
        <v>69</v>
      </c>
      <c r="Y183" s="12" t="s">
        <v>46</v>
      </c>
      <c r="Z183" s="12" t="s">
        <v>47</v>
      </c>
      <c r="AA183" s="12" t="s">
        <v>65</v>
      </c>
      <c r="AB183" s="12" t="s">
        <v>66</v>
      </c>
      <c r="AC183" s="12" t="s">
        <v>108</v>
      </c>
      <c r="AD183" s="12" t="s">
        <v>68</v>
      </c>
      <c r="AE183" s="12">
        <v>58.6</v>
      </c>
      <c r="AF183" s="12">
        <v>2.8</v>
      </c>
      <c r="AG183" s="12" t="s">
        <v>3160</v>
      </c>
      <c r="AH183" s="12" t="s">
        <v>3161</v>
      </c>
      <c r="AI183" s="12" t="s">
        <v>3133</v>
      </c>
      <c r="AJ183" s="12">
        <v>0</v>
      </c>
      <c r="AK183" s="12" t="s">
        <v>3162</v>
      </c>
      <c r="AL183" s="12" t="s">
        <v>3165</v>
      </c>
      <c r="AM183" s="12">
        <v>58.6</v>
      </c>
      <c r="AN183" s="31"/>
    </row>
    <row r="184" spans="1:40" ht="48" x14ac:dyDescent="0.2">
      <c r="A184" s="30" t="s">
        <v>954</v>
      </c>
      <c r="B184" s="23" t="s">
        <v>955</v>
      </c>
      <c r="C184" s="23" t="s">
        <v>35</v>
      </c>
      <c r="D184" s="23">
        <v>43</v>
      </c>
      <c r="E184" s="24">
        <v>30365</v>
      </c>
      <c r="F184" s="23" t="s">
        <v>523</v>
      </c>
      <c r="G184" s="23" t="s">
        <v>100</v>
      </c>
      <c r="H184" s="23" t="s">
        <v>261</v>
      </c>
      <c r="I184" s="23" t="s">
        <v>115</v>
      </c>
      <c r="J184" s="23" t="s">
        <v>262</v>
      </c>
      <c r="K184" s="23" t="s">
        <v>263</v>
      </c>
      <c r="L184" s="23" t="s">
        <v>149</v>
      </c>
      <c r="M184" s="23" t="s">
        <v>61</v>
      </c>
      <c r="N184" s="23" t="s">
        <v>150</v>
      </c>
      <c r="O184" s="24">
        <v>44371</v>
      </c>
      <c r="P184" s="24"/>
      <c r="Q184" s="23" t="s">
        <v>62</v>
      </c>
      <c r="R184" s="25">
        <v>97000</v>
      </c>
      <c r="S184" s="25">
        <v>4800</v>
      </c>
      <c r="T184" s="23">
        <v>3</v>
      </c>
      <c r="U184" s="23">
        <v>25</v>
      </c>
      <c r="V184" s="23">
        <v>16</v>
      </c>
      <c r="W184" s="23">
        <v>10</v>
      </c>
      <c r="X184" s="23">
        <v>46</v>
      </c>
      <c r="Y184" s="23" t="s">
        <v>46</v>
      </c>
      <c r="Z184" s="23" t="s">
        <v>107</v>
      </c>
      <c r="AA184" s="23" t="s">
        <v>215</v>
      </c>
      <c r="AB184" s="23" t="s">
        <v>164</v>
      </c>
      <c r="AC184" s="23" t="s">
        <v>267</v>
      </c>
      <c r="AD184" s="23" t="s">
        <v>68</v>
      </c>
      <c r="AE184" s="23">
        <v>54.3</v>
      </c>
      <c r="AF184" s="23">
        <v>5</v>
      </c>
      <c r="AG184" s="23" t="s">
        <v>3167</v>
      </c>
      <c r="AH184" s="23" t="s">
        <v>3161</v>
      </c>
      <c r="AI184" s="23" t="s">
        <v>3133</v>
      </c>
      <c r="AJ184" s="23">
        <v>0</v>
      </c>
      <c r="AK184" s="23" t="s">
        <v>3162</v>
      </c>
      <c r="AL184" s="23" t="s">
        <v>3159</v>
      </c>
      <c r="AM184" s="23">
        <v>54.3</v>
      </c>
      <c r="AN184" s="32"/>
    </row>
    <row r="185" spans="1:40" ht="32" x14ac:dyDescent="0.2">
      <c r="A185" s="29" t="s">
        <v>956</v>
      </c>
      <c r="B185" s="12" t="s">
        <v>957</v>
      </c>
      <c r="C185" s="12" t="s">
        <v>154</v>
      </c>
      <c r="D185" s="12">
        <v>52</v>
      </c>
      <c r="E185" s="21">
        <v>26914</v>
      </c>
      <c r="F185" s="12" t="s">
        <v>429</v>
      </c>
      <c r="G185" s="12" t="s">
        <v>72</v>
      </c>
      <c r="H185" s="12" t="s">
        <v>201</v>
      </c>
      <c r="I185" s="12" t="s">
        <v>57</v>
      </c>
      <c r="J185" s="12" t="s">
        <v>514</v>
      </c>
      <c r="K185" s="12" t="s">
        <v>515</v>
      </c>
      <c r="L185" s="12" t="s">
        <v>319</v>
      </c>
      <c r="M185" s="12" t="s">
        <v>255</v>
      </c>
      <c r="N185" s="12" t="s">
        <v>80</v>
      </c>
      <c r="O185" s="21">
        <v>43013</v>
      </c>
      <c r="P185" s="21">
        <v>44699</v>
      </c>
      <c r="Q185" s="12" t="s">
        <v>141</v>
      </c>
      <c r="R185" s="22">
        <v>92000</v>
      </c>
      <c r="S185" s="22">
        <v>4600</v>
      </c>
      <c r="T185" s="12">
        <v>3</v>
      </c>
      <c r="U185" s="12">
        <v>39</v>
      </c>
      <c r="V185" s="12">
        <v>24</v>
      </c>
      <c r="W185" s="12">
        <v>25</v>
      </c>
      <c r="X185" s="12">
        <v>57</v>
      </c>
      <c r="Y185" s="12" t="s">
        <v>46</v>
      </c>
      <c r="Z185" s="12" t="s">
        <v>47</v>
      </c>
      <c r="AA185" s="12" t="s">
        <v>65</v>
      </c>
      <c r="AB185" s="12" t="s">
        <v>80</v>
      </c>
      <c r="AC185" s="12" t="s">
        <v>130</v>
      </c>
      <c r="AD185" s="12" t="s">
        <v>68</v>
      </c>
      <c r="AE185" s="12">
        <v>56.7</v>
      </c>
      <c r="AF185" s="12">
        <v>4.5999999999999996</v>
      </c>
      <c r="AG185" s="12" t="s">
        <v>3171</v>
      </c>
      <c r="AH185" s="12" t="s">
        <v>3161</v>
      </c>
      <c r="AI185" s="12" t="s">
        <v>3133</v>
      </c>
      <c r="AJ185" s="12">
        <v>1</v>
      </c>
      <c r="AK185" s="12" t="s">
        <v>3158</v>
      </c>
      <c r="AL185" s="12" t="s">
        <v>3159</v>
      </c>
      <c r="AM185" s="12">
        <v>56.7</v>
      </c>
      <c r="AN185" s="31" t="s">
        <v>3166</v>
      </c>
    </row>
    <row r="186" spans="1:40" ht="32" x14ac:dyDescent="0.2">
      <c r="A186" s="30" t="s">
        <v>960</v>
      </c>
      <c r="B186" s="23" t="s">
        <v>961</v>
      </c>
      <c r="C186" s="23" t="s">
        <v>154</v>
      </c>
      <c r="D186" s="23">
        <v>30</v>
      </c>
      <c r="E186" s="24">
        <v>34873</v>
      </c>
      <c r="F186" s="23" t="s">
        <v>210</v>
      </c>
      <c r="G186" s="23" t="s">
        <v>100</v>
      </c>
      <c r="H186" s="23" t="s">
        <v>519</v>
      </c>
      <c r="I186" s="23" t="s">
        <v>115</v>
      </c>
      <c r="J186" s="23" t="s">
        <v>116</v>
      </c>
      <c r="K186" s="23" t="s">
        <v>117</v>
      </c>
      <c r="L186" s="23" t="s">
        <v>619</v>
      </c>
      <c r="M186" s="23" t="s">
        <v>525</v>
      </c>
      <c r="N186" s="23" t="s">
        <v>620</v>
      </c>
      <c r="O186" s="24">
        <v>45058</v>
      </c>
      <c r="P186" s="24"/>
      <c r="Q186" s="23" t="s">
        <v>62</v>
      </c>
      <c r="R186" s="25">
        <v>74000</v>
      </c>
      <c r="S186" s="25">
        <v>1500</v>
      </c>
      <c r="T186" s="23">
        <v>2</v>
      </c>
      <c r="U186" s="23">
        <v>19</v>
      </c>
      <c r="V186" s="23">
        <v>21</v>
      </c>
      <c r="W186" s="23">
        <v>12</v>
      </c>
      <c r="X186" s="23">
        <v>59</v>
      </c>
      <c r="Y186" s="23" t="s">
        <v>46</v>
      </c>
      <c r="Z186" s="23" t="s">
        <v>64</v>
      </c>
      <c r="AA186" s="23" t="s">
        <v>188</v>
      </c>
      <c r="AB186" s="23" t="s">
        <v>66</v>
      </c>
      <c r="AC186" s="23" t="s">
        <v>121</v>
      </c>
      <c r="AD186" s="23" t="s">
        <v>68</v>
      </c>
      <c r="AE186" s="23">
        <v>47.4</v>
      </c>
      <c r="AF186" s="23">
        <v>3.1</v>
      </c>
      <c r="AG186" s="23" t="s">
        <v>3160</v>
      </c>
      <c r="AH186" s="23" t="s">
        <v>3168</v>
      </c>
      <c r="AI186" s="23" t="s">
        <v>3128</v>
      </c>
      <c r="AJ186" s="23">
        <v>0</v>
      </c>
      <c r="AK186" s="23" t="s">
        <v>3162</v>
      </c>
      <c r="AL186" s="23" t="s">
        <v>3159</v>
      </c>
      <c r="AM186" s="23">
        <v>47.4</v>
      </c>
      <c r="AN186" s="32"/>
    </row>
    <row r="187" spans="1:40" ht="32" x14ac:dyDescent="0.2">
      <c r="A187" s="29" t="s">
        <v>962</v>
      </c>
      <c r="B187" s="12" t="s">
        <v>963</v>
      </c>
      <c r="C187" s="12" t="s">
        <v>154</v>
      </c>
      <c r="D187" s="12">
        <v>52</v>
      </c>
      <c r="E187" s="21">
        <v>27041</v>
      </c>
      <c r="F187" s="12" t="s">
        <v>429</v>
      </c>
      <c r="G187" s="12" t="s">
        <v>72</v>
      </c>
      <c r="H187" s="12" t="s">
        <v>430</v>
      </c>
      <c r="I187" s="12" t="s">
        <v>115</v>
      </c>
      <c r="J187" s="12" t="s">
        <v>126</v>
      </c>
      <c r="K187" s="12" t="s">
        <v>127</v>
      </c>
      <c r="L187" s="12" t="s">
        <v>186</v>
      </c>
      <c r="M187" s="12" t="s">
        <v>61</v>
      </c>
      <c r="N187" s="12" t="s">
        <v>186</v>
      </c>
      <c r="O187" s="21">
        <v>42162</v>
      </c>
      <c r="P187" s="21"/>
      <c r="Q187" s="12" t="s">
        <v>62</v>
      </c>
      <c r="R187" s="22">
        <v>81000</v>
      </c>
      <c r="S187" s="22">
        <v>4000</v>
      </c>
      <c r="T187" s="12">
        <v>3</v>
      </c>
      <c r="U187" s="12">
        <v>34</v>
      </c>
      <c r="V187" s="12">
        <v>24</v>
      </c>
      <c r="W187" s="12">
        <v>5</v>
      </c>
      <c r="X187" s="12">
        <v>72</v>
      </c>
      <c r="Y187" s="12" t="s">
        <v>46</v>
      </c>
      <c r="Z187" s="12" t="s">
        <v>64</v>
      </c>
      <c r="AA187" s="12" t="s">
        <v>95</v>
      </c>
      <c r="AB187" s="12" t="s">
        <v>66</v>
      </c>
      <c r="AC187" s="12" t="s">
        <v>130</v>
      </c>
      <c r="AD187" s="12" t="s">
        <v>68</v>
      </c>
      <c r="AE187" s="12">
        <v>68.2</v>
      </c>
      <c r="AF187" s="12">
        <v>11</v>
      </c>
      <c r="AG187" s="12" t="s">
        <v>3171</v>
      </c>
      <c r="AH187" s="12" t="s">
        <v>3168</v>
      </c>
      <c r="AI187" s="12" t="s">
        <v>3133</v>
      </c>
      <c r="AJ187" s="12">
        <v>0</v>
      </c>
      <c r="AK187" s="12" t="s">
        <v>3158</v>
      </c>
      <c r="AL187" s="12" t="s">
        <v>3165</v>
      </c>
      <c r="AM187" s="12">
        <v>68.2</v>
      </c>
      <c r="AN187" s="31"/>
    </row>
    <row r="188" spans="1:40" ht="48" x14ac:dyDescent="0.2">
      <c r="A188" s="30" t="s">
        <v>965</v>
      </c>
      <c r="B188" s="23" t="s">
        <v>966</v>
      </c>
      <c r="C188" s="23" t="s">
        <v>154</v>
      </c>
      <c r="D188" s="23">
        <v>40</v>
      </c>
      <c r="E188" s="24">
        <v>31245</v>
      </c>
      <c r="F188" s="23" t="s">
        <v>402</v>
      </c>
      <c r="G188" s="23" t="s">
        <v>72</v>
      </c>
      <c r="H188" s="23" t="s">
        <v>690</v>
      </c>
      <c r="I188" s="23" t="s">
        <v>57</v>
      </c>
      <c r="J188" s="23" t="s">
        <v>575</v>
      </c>
      <c r="K188" s="23" t="s">
        <v>576</v>
      </c>
      <c r="L188" s="23" t="s">
        <v>968</v>
      </c>
      <c r="M188" s="23" t="s">
        <v>337</v>
      </c>
      <c r="N188" s="23" t="s">
        <v>709</v>
      </c>
      <c r="O188" s="24">
        <v>43224</v>
      </c>
      <c r="P188" s="24"/>
      <c r="Q188" s="23" t="s">
        <v>62</v>
      </c>
      <c r="R188" s="25">
        <v>95000</v>
      </c>
      <c r="S188" s="25">
        <v>4800</v>
      </c>
      <c r="T188" s="23">
        <v>3</v>
      </c>
      <c r="U188" s="23">
        <v>18</v>
      </c>
      <c r="V188" s="23">
        <v>11</v>
      </c>
      <c r="W188" s="23">
        <v>14</v>
      </c>
      <c r="X188" s="23">
        <v>64</v>
      </c>
      <c r="Y188" s="23" t="s">
        <v>46</v>
      </c>
      <c r="Z188" s="23" t="s">
        <v>64</v>
      </c>
      <c r="AA188" s="23" t="s">
        <v>188</v>
      </c>
      <c r="AB188" s="23" t="s">
        <v>80</v>
      </c>
      <c r="AC188" s="23" t="s">
        <v>408</v>
      </c>
      <c r="AD188" s="23" t="s">
        <v>68</v>
      </c>
      <c r="AE188" s="23">
        <v>56.9</v>
      </c>
      <c r="AF188" s="23">
        <v>8.1</v>
      </c>
      <c r="AG188" s="23" t="s">
        <v>3167</v>
      </c>
      <c r="AH188" s="23" t="s">
        <v>3161</v>
      </c>
      <c r="AI188" s="23" t="s">
        <v>3133</v>
      </c>
      <c r="AJ188" s="23">
        <v>0</v>
      </c>
      <c r="AK188" s="23" t="s">
        <v>3162</v>
      </c>
      <c r="AL188" s="23" t="s">
        <v>3165</v>
      </c>
      <c r="AM188" s="23">
        <v>56.9</v>
      </c>
      <c r="AN188" s="32"/>
    </row>
    <row r="189" spans="1:40" ht="48" x14ac:dyDescent="0.2">
      <c r="A189" s="29" t="s">
        <v>969</v>
      </c>
      <c r="B189" s="12" t="s">
        <v>970</v>
      </c>
      <c r="C189" s="12" t="s">
        <v>35</v>
      </c>
      <c r="D189" s="12">
        <v>22</v>
      </c>
      <c r="E189" s="21">
        <v>38033</v>
      </c>
      <c r="F189" s="12" t="s">
        <v>429</v>
      </c>
      <c r="G189" s="12" t="s">
        <v>72</v>
      </c>
      <c r="H189" s="12" t="s">
        <v>247</v>
      </c>
      <c r="I189" s="12" t="s">
        <v>157</v>
      </c>
      <c r="J189" s="12" t="s">
        <v>324</v>
      </c>
      <c r="K189" s="12" t="s">
        <v>325</v>
      </c>
      <c r="L189" s="12" t="s">
        <v>374</v>
      </c>
      <c r="M189" s="12" t="s">
        <v>289</v>
      </c>
      <c r="N189" s="12" t="s">
        <v>375</v>
      </c>
      <c r="O189" s="21">
        <v>45516</v>
      </c>
      <c r="P189" s="21"/>
      <c r="Q189" s="12" t="s">
        <v>62</v>
      </c>
      <c r="R189" s="22">
        <v>47000</v>
      </c>
      <c r="S189" s="22">
        <v>2400</v>
      </c>
      <c r="T189" s="12">
        <v>3</v>
      </c>
      <c r="U189" s="12">
        <v>40</v>
      </c>
      <c r="V189" s="12">
        <v>0</v>
      </c>
      <c r="W189" s="12">
        <v>26</v>
      </c>
      <c r="X189" s="12">
        <v>69</v>
      </c>
      <c r="Y189" s="12" t="s">
        <v>46</v>
      </c>
      <c r="Z189" s="12" t="s">
        <v>151</v>
      </c>
      <c r="AA189" s="12" t="s">
        <v>142</v>
      </c>
      <c r="AB189" s="12" t="s">
        <v>164</v>
      </c>
      <c r="AC189" s="12" t="s">
        <v>130</v>
      </c>
      <c r="AD189" s="12" t="s">
        <v>51</v>
      </c>
      <c r="AE189" s="12">
        <v>61.1</v>
      </c>
      <c r="AF189" s="12">
        <v>1.8</v>
      </c>
      <c r="AG189" s="12" t="s">
        <v>3163</v>
      </c>
      <c r="AH189" s="12" t="s">
        <v>3164</v>
      </c>
      <c r="AI189" s="12" t="s">
        <v>3133</v>
      </c>
      <c r="AJ189" s="12">
        <v>0</v>
      </c>
      <c r="AK189" s="12" t="s">
        <v>3158</v>
      </c>
      <c r="AL189" s="12" t="s">
        <v>3165</v>
      </c>
      <c r="AM189" s="12">
        <v>61.1</v>
      </c>
      <c r="AN189" s="31"/>
    </row>
    <row r="190" spans="1:40" x14ac:dyDescent="0.2">
      <c r="A190" s="30" t="s">
        <v>971</v>
      </c>
      <c r="B190" s="23" t="s">
        <v>3220</v>
      </c>
      <c r="C190" s="23" t="s">
        <v>154</v>
      </c>
      <c r="D190" s="23">
        <v>29</v>
      </c>
      <c r="E190" s="24">
        <v>35468</v>
      </c>
      <c r="F190" s="23" t="s">
        <v>523</v>
      </c>
      <c r="G190" s="23" t="s">
        <v>100</v>
      </c>
      <c r="H190" s="23" t="s">
        <v>755</v>
      </c>
      <c r="I190" s="23" t="s">
        <v>39</v>
      </c>
      <c r="J190" s="23" t="s">
        <v>381</v>
      </c>
      <c r="K190" s="23" t="s">
        <v>382</v>
      </c>
      <c r="L190" s="23" t="s">
        <v>1018</v>
      </c>
      <c r="M190" s="23" t="s">
        <v>234</v>
      </c>
      <c r="N190" s="23" t="s">
        <v>974</v>
      </c>
      <c r="O190" s="24">
        <v>45339</v>
      </c>
      <c r="P190" s="24"/>
      <c r="Q190" s="23" t="s">
        <v>62</v>
      </c>
      <c r="R190" s="25">
        <v>155000</v>
      </c>
      <c r="S190" s="25">
        <v>9300</v>
      </c>
      <c r="T190" s="23">
        <v>3</v>
      </c>
      <c r="U190" s="23">
        <v>51</v>
      </c>
      <c r="V190" s="23">
        <v>11</v>
      </c>
      <c r="W190" s="23">
        <v>19</v>
      </c>
      <c r="X190" s="23">
        <v>79</v>
      </c>
      <c r="Y190" s="23" t="s">
        <v>46</v>
      </c>
      <c r="Z190" s="23" t="s">
        <v>47</v>
      </c>
      <c r="AA190" s="23" t="s">
        <v>215</v>
      </c>
      <c r="AB190" s="23" t="s">
        <v>66</v>
      </c>
      <c r="AC190" s="23" t="s">
        <v>267</v>
      </c>
      <c r="AD190" s="23" t="s">
        <v>68</v>
      </c>
      <c r="AE190" s="23">
        <v>65.2</v>
      </c>
      <c r="AF190" s="23">
        <v>2.2999999999999998</v>
      </c>
      <c r="AG190" s="23" t="s">
        <v>3160</v>
      </c>
      <c r="AH190" s="23" t="s">
        <v>3157</v>
      </c>
      <c r="AI190" s="23" t="s">
        <v>3133</v>
      </c>
      <c r="AJ190" s="23">
        <v>0</v>
      </c>
      <c r="AK190" s="23" t="s">
        <v>3158</v>
      </c>
      <c r="AL190" s="23" t="s">
        <v>3165</v>
      </c>
      <c r="AM190" s="23">
        <v>65.2</v>
      </c>
      <c r="AN190" s="32" t="s">
        <v>3166</v>
      </c>
    </row>
    <row r="191" spans="1:40" ht="32" x14ac:dyDescent="0.2">
      <c r="A191" s="29" t="s">
        <v>976</v>
      </c>
      <c r="B191" s="12" t="s">
        <v>977</v>
      </c>
      <c r="C191" s="12" t="s">
        <v>154</v>
      </c>
      <c r="D191" s="12">
        <v>35</v>
      </c>
      <c r="E191" s="21">
        <v>33346</v>
      </c>
      <c r="F191" s="12" t="s">
        <v>71</v>
      </c>
      <c r="G191" s="12" t="s">
        <v>72</v>
      </c>
      <c r="H191" s="12" t="s">
        <v>73</v>
      </c>
      <c r="I191" s="12" t="s">
        <v>115</v>
      </c>
      <c r="J191" s="12" t="s">
        <v>425</v>
      </c>
      <c r="K191" s="12" t="s">
        <v>426</v>
      </c>
      <c r="L191" s="12" t="s">
        <v>76</v>
      </c>
      <c r="M191" s="12" t="s">
        <v>265</v>
      </c>
      <c r="N191" s="12" t="s">
        <v>78</v>
      </c>
      <c r="O191" s="21">
        <v>44768</v>
      </c>
      <c r="P191" s="21"/>
      <c r="Q191" s="12" t="s">
        <v>62</v>
      </c>
      <c r="R191" s="22">
        <v>61000</v>
      </c>
      <c r="S191" s="22">
        <v>3000</v>
      </c>
      <c r="T191" s="12">
        <v>3</v>
      </c>
      <c r="U191" s="12">
        <v>17</v>
      </c>
      <c r="V191" s="12">
        <v>5</v>
      </c>
      <c r="W191" s="12">
        <v>20</v>
      </c>
      <c r="X191" s="12">
        <v>80</v>
      </c>
      <c r="Y191" s="12" t="s">
        <v>46</v>
      </c>
      <c r="Z191" s="12" t="s">
        <v>64</v>
      </c>
      <c r="AA191" s="12" t="s">
        <v>142</v>
      </c>
      <c r="AB191" s="12" t="s">
        <v>164</v>
      </c>
      <c r="AC191" s="12" t="s">
        <v>81</v>
      </c>
      <c r="AD191" s="12" t="s">
        <v>68</v>
      </c>
      <c r="AE191" s="12">
        <v>59.2</v>
      </c>
      <c r="AF191" s="12">
        <v>3.9</v>
      </c>
      <c r="AG191" s="12" t="s">
        <v>3167</v>
      </c>
      <c r="AH191" s="12" t="s">
        <v>3168</v>
      </c>
      <c r="AI191" s="12" t="s">
        <v>3133</v>
      </c>
      <c r="AJ191" s="12">
        <v>0</v>
      </c>
      <c r="AK191" s="12" t="s">
        <v>3162</v>
      </c>
      <c r="AL191" s="12" t="s">
        <v>3165</v>
      </c>
      <c r="AM191" s="12">
        <v>59.2</v>
      </c>
      <c r="AN191" s="31" t="s">
        <v>3166</v>
      </c>
    </row>
    <row r="192" spans="1:40" ht="32" x14ac:dyDescent="0.2">
      <c r="A192" s="30" t="s">
        <v>980</v>
      </c>
      <c r="B192" s="23" t="s">
        <v>981</v>
      </c>
      <c r="C192" s="23" t="s">
        <v>35</v>
      </c>
      <c r="D192" s="23">
        <v>31</v>
      </c>
      <c r="E192" s="24">
        <v>34505</v>
      </c>
      <c r="F192" s="23" t="s">
        <v>210</v>
      </c>
      <c r="G192" s="23" t="s">
        <v>100</v>
      </c>
      <c r="H192" s="23" t="s">
        <v>519</v>
      </c>
      <c r="I192" s="23" t="s">
        <v>157</v>
      </c>
      <c r="J192" s="23" t="s">
        <v>440</v>
      </c>
      <c r="K192" s="23" t="s">
        <v>441</v>
      </c>
      <c r="L192" s="23" t="s">
        <v>60</v>
      </c>
      <c r="M192" s="23" t="s">
        <v>61</v>
      </c>
      <c r="N192" s="23" t="s">
        <v>60</v>
      </c>
      <c r="O192" s="24">
        <v>44890</v>
      </c>
      <c r="P192" s="24"/>
      <c r="Q192" s="23" t="s">
        <v>62</v>
      </c>
      <c r="R192" s="25">
        <v>46000</v>
      </c>
      <c r="S192" s="25">
        <v>4100</v>
      </c>
      <c r="T192" s="23">
        <v>4</v>
      </c>
      <c r="U192" s="23">
        <v>35</v>
      </c>
      <c r="V192" s="23">
        <v>15</v>
      </c>
      <c r="W192" s="23">
        <v>10</v>
      </c>
      <c r="X192" s="23">
        <v>61</v>
      </c>
      <c r="Y192" s="23" t="s">
        <v>339</v>
      </c>
      <c r="Z192" s="23" t="s">
        <v>47</v>
      </c>
      <c r="AA192" s="23" t="s">
        <v>221</v>
      </c>
      <c r="AB192" s="23" t="s">
        <v>66</v>
      </c>
      <c r="AC192" s="23" t="s">
        <v>121</v>
      </c>
      <c r="AD192" s="23" t="s">
        <v>68</v>
      </c>
      <c r="AE192" s="23">
        <v>71.099999999999994</v>
      </c>
      <c r="AF192" s="23">
        <v>3.6</v>
      </c>
      <c r="AG192" s="23" t="s">
        <v>3160</v>
      </c>
      <c r="AH192" s="23" t="s">
        <v>3164</v>
      </c>
      <c r="AI192" s="23" t="s">
        <v>3136</v>
      </c>
      <c r="AJ192" s="23">
        <v>0</v>
      </c>
      <c r="AK192" s="23" t="s">
        <v>3158</v>
      </c>
      <c r="AL192" s="23" t="s">
        <v>3165</v>
      </c>
      <c r="AM192" s="23">
        <v>71.099999999999994</v>
      </c>
      <c r="AN192" s="32"/>
    </row>
    <row r="193" spans="1:40" ht="32" x14ac:dyDescent="0.2">
      <c r="A193" s="29" t="s">
        <v>982</v>
      </c>
      <c r="B193" s="12" t="s">
        <v>983</v>
      </c>
      <c r="C193" s="12" t="s">
        <v>154</v>
      </c>
      <c r="D193" s="12">
        <v>42</v>
      </c>
      <c r="E193" s="21">
        <v>30608</v>
      </c>
      <c r="F193" s="12" t="s">
        <v>36</v>
      </c>
      <c r="G193" s="12" t="s">
        <v>37</v>
      </c>
      <c r="H193" s="12" t="s">
        <v>38</v>
      </c>
      <c r="I193" s="12" t="s">
        <v>57</v>
      </c>
      <c r="J193" s="12" t="s">
        <v>147</v>
      </c>
      <c r="K193" s="12" t="s">
        <v>148</v>
      </c>
      <c r="L193" s="12" t="s">
        <v>160</v>
      </c>
      <c r="M193" s="12" t="s">
        <v>161</v>
      </c>
      <c r="N193" s="12" t="s">
        <v>174</v>
      </c>
      <c r="O193" s="21">
        <v>43247</v>
      </c>
      <c r="P193" s="21"/>
      <c r="Q193" s="12" t="s">
        <v>62</v>
      </c>
      <c r="R193" s="22">
        <v>110000</v>
      </c>
      <c r="S193" s="22">
        <v>0</v>
      </c>
      <c r="T193" s="12">
        <v>1</v>
      </c>
      <c r="U193" s="12">
        <v>16</v>
      </c>
      <c r="V193" s="12">
        <v>9</v>
      </c>
      <c r="W193" s="12">
        <v>12</v>
      </c>
      <c r="X193" s="12">
        <v>54</v>
      </c>
      <c r="Y193" s="12" t="s">
        <v>46</v>
      </c>
      <c r="Z193" s="12" t="s">
        <v>47</v>
      </c>
      <c r="AA193" s="12" t="s">
        <v>48</v>
      </c>
      <c r="AB193" s="12" t="s">
        <v>66</v>
      </c>
      <c r="AC193" s="12" t="s">
        <v>50</v>
      </c>
      <c r="AD193" s="12" t="s">
        <v>68</v>
      </c>
      <c r="AE193" s="12">
        <v>35.9</v>
      </c>
      <c r="AF193" s="12">
        <v>8</v>
      </c>
      <c r="AG193" s="12" t="s">
        <v>3167</v>
      </c>
      <c r="AH193" s="12" t="s">
        <v>3161</v>
      </c>
      <c r="AI193" s="12" t="s">
        <v>3128</v>
      </c>
      <c r="AJ193" s="12">
        <v>0</v>
      </c>
      <c r="AK193" s="12" t="s">
        <v>3162</v>
      </c>
      <c r="AL193" s="12" t="s">
        <v>3159</v>
      </c>
      <c r="AM193" s="12">
        <v>35.9</v>
      </c>
      <c r="AN193" s="31"/>
    </row>
    <row r="194" spans="1:40" ht="32" x14ac:dyDescent="0.2">
      <c r="A194" s="30" t="s">
        <v>985</v>
      </c>
      <c r="B194" s="23" t="s">
        <v>986</v>
      </c>
      <c r="C194" s="23" t="s">
        <v>35</v>
      </c>
      <c r="D194" s="23">
        <v>53</v>
      </c>
      <c r="E194" s="24">
        <v>26547</v>
      </c>
      <c r="F194" s="23" t="s">
        <v>429</v>
      </c>
      <c r="G194" s="23" t="s">
        <v>72</v>
      </c>
      <c r="H194" s="23" t="s">
        <v>555</v>
      </c>
      <c r="I194" s="23" t="s">
        <v>74</v>
      </c>
      <c r="J194" s="23" t="s">
        <v>202</v>
      </c>
      <c r="K194" s="23" t="s">
        <v>203</v>
      </c>
      <c r="L194" s="23" t="s">
        <v>60</v>
      </c>
      <c r="M194" s="23" t="s">
        <v>61</v>
      </c>
      <c r="N194" s="23" t="s">
        <v>60</v>
      </c>
      <c r="O194" s="24">
        <v>43042</v>
      </c>
      <c r="P194" s="24">
        <v>43663</v>
      </c>
      <c r="Q194" s="23" t="s">
        <v>141</v>
      </c>
      <c r="R194" s="25">
        <v>50000</v>
      </c>
      <c r="S194" s="25">
        <v>1000</v>
      </c>
      <c r="T194" s="23">
        <v>2</v>
      </c>
      <c r="U194" s="23">
        <v>40</v>
      </c>
      <c r="V194" s="23">
        <v>16</v>
      </c>
      <c r="W194" s="23">
        <v>4</v>
      </c>
      <c r="X194" s="23">
        <v>60</v>
      </c>
      <c r="Y194" s="23" t="s">
        <v>46</v>
      </c>
      <c r="Z194" s="23" t="s">
        <v>47</v>
      </c>
      <c r="AA194" s="23" t="s">
        <v>221</v>
      </c>
      <c r="AB194" s="23" t="s">
        <v>164</v>
      </c>
      <c r="AC194" s="23" t="s">
        <v>130</v>
      </c>
      <c r="AD194" s="23" t="s">
        <v>68</v>
      </c>
      <c r="AE194" s="23">
        <v>57</v>
      </c>
      <c r="AF194" s="23">
        <v>1.7</v>
      </c>
      <c r="AG194" s="23" t="s">
        <v>3171</v>
      </c>
      <c r="AH194" s="23" t="s">
        <v>3164</v>
      </c>
      <c r="AI194" s="23" t="s">
        <v>3128</v>
      </c>
      <c r="AJ194" s="23">
        <v>1</v>
      </c>
      <c r="AK194" s="23" t="s">
        <v>3158</v>
      </c>
      <c r="AL194" s="23" t="s">
        <v>3159</v>
      </c>
      <c r="AM194" s="23">
        <v>57</v>
      </c>
      <c r="AN194" s="32"/>
    </row>
    <row r="195" spans="1:40" ht="48" x14ac:dyDescent="0.2">
      <c r="A195" s="29" t="s">
        <v>990</v>
      </c>
      <c r="B195" s="12" t="s">
        <v>991</v>
      </c>
      <c r="C195" s="12" t="s">
        <v>154</v>
      </c>
      <c r="D195" s="12">
        <v>35</v>
      </c>
      <c r="E195" s="21">
        <v>33068</v>
      </c>
      <c r="F195" s="12" t="s">
        <v>210</v>
      </c>
      <c r="G195" s="12" t="s">
        <v>100</v>
      </c>
      <c r="H195" s="12" t="s">
        <v>230</v>
      </c>
      <c r="I195" s="12" t="s">
        <v>89</v>
      </c>
      <c r="J195" s="12" t="s">
        <v>676</v>
      </c>
      <c r="K195" s="12" t="s">
        <v>677</v>
      </c>
      <c r="L195" s="12" t="s">
        <v>442</v>
      </c>
      <c r="M195" s="12" t="s">
        <v>265</v>
      </c>
      <c r="N195" s="12" t="s">
        <v>266</v>
      </c>
      <c r="O195" s="21">
        <v>42637</v>
      </c>
      <c r="P195" s="21"/>
      <c r="Q195" s="12" t="s">
        <v>62</v>
      </c>
      <c r="R195" s="22">
        <v>93000</v>
      </c>
      <c r="S195" s="22">
        <v>5600</v>
      </c>
      <c r="T195" s="12">
        <v>3</v>
      </c>
      <c r="U195" s="12">
        <v>18</v>
      </c>
      <c r="V195" s="12">
        <v>2</v>
      </c>
      <c r="W195" s="12">
        <v>11</v>
      </c>
      <c r="X195" s="12">
        <v>67</v>
      </c>
      <c r="Y195" s="12" t="s">
        <v>46</v>
      </c>
      <c r="Z195" s="12" t="s">
        <v>151</v>
      </c>
      <c r="AA195" s="12" t="s">
        <v>221</v>
      </c>
      <c r="AB195" s="12" t="s">
        <v>164</v>
      </c>
      <c r="AC195" s="12" t="s">
        <v>121</v>
      </c>
      <c r="AD195" s="12" t="s">
        <v>68</v>
      </c>
      <c r="AE195" s="12">
        <v>59.5</v>
      </c>
      <c r="AF195" s="12">
        <v>9.6999999999999993</v>
      </c>
      <c r="AG195" s="12" t="s">
        <v>3167</v>
      </c>
      <c r="AH195" s="12" t="s">
        <v>3161</v>
      </c>
      <c r="AI195" s="12" t="s">
        <v>3133</v>
      </c>
      <c r="AJ195" s="12">
        <v>0</v>
      </c>
      <c r="AK195" s="12" t="s">
        <v>3162</v>
      </c>
      <c r="AL195" s="12" t="s">
        <v>3165</v>
      </c>
      <c r="AM195" s="12">
        <v>59.5</v>
      </c>
      <c r="AN195" s="31"/>
    </row>
    <row r="196" spans="1:40" ht="32" x14ac:dyDescent="0.2">
      <c r="A196" s="30" t="s">
        <v>992</v>
      </c>
      <c r="B196" s="23" t="s">
        <v>993</v>
      </c>
      <c r="C196" s="23" t="s">
        <v>35</v>
      </c>
      <c r="D196" s="23">
        <v>36</v>
      </c>
      <c r="E196" s="24">
        <v>32766</v>
      </c>
      <c r="F196" s="23" t="s">
        <v>523</v>
      </c>
      <c r="G196" s="23" t="s">
        <v>100</v>
      </c>
      <c r="H196" s="23" t="s">
        <v>755</v>
      </c>
      <c r="I196" s="23" t="s">
        <v>74</v>
      </c>
      <c r="J196" s="23" t="s">
        <v>357</v>
      </c>
      <c r="K196" s="23" t="s">
        <v>358</v>
      </c>
      <c r="L196" s="23" t="s">
        <v>729</v>
      </c>
      <c r="M196" s="23" t="s">
        <v>525</v>
      </c>
      <c r="N196" s="23" t="s">
        <v>139</v>
      </c>
      <c r="O196" s="24">
        <v>44899</v>
      </c>
      <c r="P196" s="24"/>
      <c r="Q196" s="23" t="s">
        <v>62</v>
      </c>
      <c r="R196" s="25">
        <v>55000</v>
      </c>
      <c r="S196" s="25">
        <v>5000</v>
      </c>
      <c r="T196" s="23">
        <v>4</v>
      </c>
      <c r="U196" s="23">
        <v>20</v>
      </c>
      <c r="V196" s="23">
        <v>7</v>
      </c>
      <c r="W196" s="23">
        <v>24</v>
      </c>
      <c r="X196" s="23">
        <v>81</v>
      </c>
      <c r="Y196" s="23" t="s">
        <v>46</v>
      </c>
      <c r="Z196" s="23" t="s">
        <v>64</v>
      </c>
      <c r="AA196" s="23" t="s">
        <v>188</v>
      </c>
      <c r="AB196" s="23" t="s">
        <v>66</v>
      </c>
      <c r="AC196" s="23" t="s">
        <v>267</v>
      </c>
      <c r="AD196" s="23" t="s">
        <v>68</v>
      </c>
      <c r="AE196" s="23">
        <v>69.3</v>
      </c>
      <c r="AF196" s="23">
        <v>3.5</v>
      </c>
      <c r="AG196" s="23" t="s">
        <v>3167</v>
      </c>
      <c r="AH196" s="23" t="s">
        <v>3164</v>
      </c>
      <c r="AI196" s="23" t="s">
        <v>3136</v>
      </c>
      <c r="AJ196" s="23">
        <v>0</v>
      </c>
      <c r="AK196" s="23" t="s">
        <v>3162</v>
      </c>
      <c r="AL196" s="23" t="s">
        <v>3169</v>
      </c>
      <c r="AM196" s="23">
        <v>69.3</v>
      </c>
      <c r="AN196" s="32"/>
    </row>
    <row r="197" spans="1:40" ht="48" x14ac:dyDescent="0.2">
      <c r="A197" s="29" t="s">
        <v>996</v>
      </c>
      <c r="B197" s="12" t="s">
        <v>2494</v>
      </c>
      <c r="C197" s="12" t="s">
        <v>154</v>
      </c>
      <c r="D197" s="12">
        <v>42</v>
      </c>
      <c r="E197" s="21">
        <v>30657</v>
      </c>
      <c r="F197" s="12" t="s">
        <v>523</v>
      </c>
      <c r="G197" s="12" t="s">
        <v>100</v>
      </c>
      <c r="H197" s="12" t="s">
        <v>261</v>
      </c>
      <c r="I197" s="12" t="s">
        <v>115</v>
      </c>
      <c r="J197" s="12" t="s">
        <v>357</v>
      </c>
      <c r="K197" s="12" t="s">
        <v>358</v>
      </c>
      <c r="L197" s="12" t="s">
        <v>729</v>
      </c>
      <c r="M197" s="12" t="s">
        <v>525</v>
      </c>
      <c r="N197" s="12" t="s">
        <v>139</v>
      </c>
      <c r="O197" s="21">
        <v>43732</v>
      </c>
      <c r="P197" s="21"/>
      <c r="Q197" s="12" t="s">
        <v>62</v>
      </c>
      <c r="R197" s="22">
        <v>84000</v>
      </c>
      <c r="S197" s="22">
        <v>4200</v>
      </c>
      <c r="T197" s="12">
        <v>3</v>
      </c>
      <c r="U197" s="12">
        <v>8</v>
      </c>
      <c r="V197" s="12">
        <v>21</v>
      </c>
      <c r="W197" s="12">
        <v>24</v>
      </c>
      <c r="X197" s="12">
        <v>60</v>
      </c>
      <c r="Y197" s="12" t="s">
        <v>46</v>
      </c>
      <c r="Z197" s="12" t="s">
        <v>64</v>
      </c>
      <c r="AA197" s="12" t="s">
        <v>221</v>
      </c>
      <c r="AB197" s="12" t="s">
        <v>164</v>
      </c>
      <c r="AC197" s="12" t="s">
        <v>267</v>
      </c>
      <c r="AD197" s="12" t="s">
        <v>1346</v>
      </c>
      <c r="AE197" s="12">
        <v>50</v>
      </c>
      <c r="AF197" s="12">
        <v>6.7</v>
      </c>
      <c r="AG197" s="12" t="s">
        <v>3167</v>
      </c>
      <c r="AH197" s="12" t="s">
        <v>3168</v>
      </c>
      <c r="AI197" s="12" t="s">
        <v>3133</v>
      </c>
      <c r="AJ197" s="12">
        <v>0</v>
      </c>
      <c r="AK197" s="12" t="s">
        <v>3175</v>
      </c>
      <c r="AL197" s="12" t="s">
        <v>3165</v>
      </c>
      <c r="AM197" s="12">
        <v>50</v>
      </c>
      <c r="AN197" s="31"/>
    </row>
    <row r="198" spans="1:40" ht="32" x14ac:dyDescent="0.2">
      <c r="A198" s="30" t="s">
        <v>999</v>
      </c>
      <c r="B198" s="23" t="s">
        <v>1000</v>
      </c>
      <c r="C198" s="23" t="s">
        <v>35</v>
      </c>
      <c r="D198" s="23">
        <v>39</v>
      </c>
      <c r="E198" s="24">
        <v>31659</v>
      </c>
      <c r="F198" s="23" t="s">
        <v>210</v>
      </c>
      <c r="G198" s="23" t="s">
        <v>100</v>
      </c>
      <c r="H198" s="23" t="s">
        <v>329</v>
      </c>
      <c r="I198" s="23" t="s">
        <v>115</v>
      </c>
      <c r="J198" s="23" t="s">
        <v>743</v>
      </c>
      <c r="K198" s="23" t="s">
        <v>744</v>
      </c>
      <c r="L198" s="23" t="s">
        <v>160</v>
      </c>
      <c r="M198" s="23" t="s">
        <v>161</v>
      </c>
      <c r="N198" s="23" t="s">
        <v>174</v>
      </c>
      <c r="O198" s="24">
        <v>43899</v>
      </c>
      <c r="P198" s="24"/>
      <c r="Q198" s="23" t="s">
        <v>62</v>
      </c>
      <c r="R198" s="25">
        <v>87000</v>
      </c>
      <c r="S198" s="25">
        <v>4400</v>
      </c>
      <c r="T198" s="23">
        <v>3</v>
      </c>
      <c r="U198" s="23">
        <v>25</v>
      </c>
      <c r="V198" s="23">
        <v>12</v>
      </c>
      <c r="W198" s="23">
        <v>0</v>
      </c>
      <c r="X198" s="23">
        <v>81</v>
      </c>
      <c r="Y198" s="23" t="s">
        <v>46</v>
      </c>
      <c r="Z198" s="23" t="s">
        <v>47</v>
      </c>
      <c r="AA198" s="23" t="s">
        <v>65</v>
      </c>
      <c r="AB198" s="23" t="s">
        <v>80</v>
      </c>
      <c r="AC198" s="23" t="s">
        <v>121</v>
      </c>
      <c r="AD198" s="23" t="s">
        <v>68</v>
      </c>
      <c r="AE198" s="23">
        <v>71.599999999999994</v>
      </c>
      <c r="AF198" s="23">
        <v>6.3</v>
      </c>
      <c r="AG198" s="23" t="s">
        <v>3167</v>
      </c>
      <c r="AH198" s="23" t="s">
        <v>3161</v>
      </c>
      <c r="AI198" s="23" t="s">
        <v>3133</v>
      </c>
      <c r="AJ198" s="23">
        <v>0</v>
      </c>
      <c r="AK198" s="23" t="s">
        <v>3162</v>
      </c>
      <c r="AL198" s="23" t="s">
        <v>3165</v>
      </c>
      <c r="AM198" s="23">
        <v>71.599999999999994</v>
      </c>
      <c r="AN198" s="32"/>
    </row>
    <row r="199" spans="1:40" ht="32" x14ac:dyDescent="0.2">
      <c r="A199" s="29" t="s">
        <v>1001</v>
      </c>
      <c r="B199" s="12" t="s">
        <v>1002</v>
      </c>
      <c r="C199" s="12" t="s">
        <v>154</v>
      </c>
      <c r="D199" s="12">
        <v>41</v>
      </c>
      <c r="E199" s="21">
        <v>31193</v>
      </c>
      <c r="F199" s="12" t="s">
        <v>402</v>
      </c>
      <c r="G199" s="12" t="s">
        <v>72</v>
      </c>
      <c r="H199" s="12" t="s">
        <v>403</v>
      </c>
      <c r="I199" s="12" t="s">
        <v>115</v>
      </c>
      <c r="J199" s="12" t="s">
        <v>617</v>
      </c>
      <c r="K199" s="12" t="s">
        <v>618</v>
      </c>
      <c r="L199" s="12" t="s">
        <v>562</v>
      </c>
      <c r="M199" s="12" t="s">
        <v>563</v>
      </c>
      <c r="N199" s="12" t="s">
        <v>564</v>
      </c>
      <c r="O199" s="21">
        <v>44026</v>
      </c>
      <c r="P199" s="21"/>
      <c r="Q199" s="12" t="s">
        <v>62</v>
      </c>
      <c r="R199" s="22">
        <v>53000</v>
      </c>
      <c r="S199" s="22">
        <v>4800</v>
      </c>
      <c r="T199" s="12">
        <v>4</v>
      </c>
      <c r="U199" s="12">
        <v>23</v>
      </c>
      <c r="V199" s="12">
        <v>1</v>
      </c>
      <c r="W199" s="12">
        <v>23</v>
      </c>
      <c r="X199" s="12">
        <v>61</v>
      </c>
      <c r="Y199" s="12" t="s">
        <v>46</v>
      </c>
      <c r="Z199" s="12" t="s">
        <v>151</v>
      </c>
      <c r="AA199" s="12" t="s">
        <v>176</v>
      </c>
      <c r="AB199" s="12" t="s">
        <v>66</v>
      </c>
      <c r="AC199" s="12" t="s">
        <v>408</v>
      </c>
      <c r="AD199" s="12" t="s">
        <v>68</v>
      </c>
      <c r="AE199" s="12">
        <v>63.1</v>
      </c>
      <c r="AF199" s="12">
        <v>5.9</v>
      </c>
      <c r="AG199" s="12" t="s">
        <v>3167</v>
      </c>
      <c r="AH199" s="12" t="s">
        <v>3164</v>
      </c>
      <c r="AI199" s="12" t="s">
        <v>3136</v>
      </c>
      <c r="AJ199" s="12">
        <v>0</v>
      </c>
      <c r="AK199" s="12" t="s">
        <v>3162</v>
      </c>
      <c r="AL199" s="12" t="s">
        <v>3165</v>
      </c>
      <c r="AM199" s="12">
        <v>63.1</v>
      </c>
      <c r="AN199" s="31" t="s">
        <v>3166</v>
      </c>
    </row>
    <row r="200" spans="1:40" ht="48" x14ac:dyDescent="0.2">
      <c r="A200" s="30" t="s">
        <v>1004</v>
      </c>
      <c r="B200" s="23" t="s">
        <v>3221</v>
      </c>
      <c r="C200" s="23" t="s">
        <v>154</v>
      </c>
      <c r="D200" s="23">
        <v>31</v>
      </c>
      <c r="E200" s="24">
        <v>34839</v>
      </c>
      <c r="F200" s="23" t="s">
        <v>279</v>
      </c>
      <c r="G200" s="23" t="s">
        <v>55</v>
      </c>
      <c r="H200" s="23" t="s">
        <v>280</v>
      </c>
      <c r="I200" s="23" t="s">
        <v>318</v>
      </c>
      <c r="J200" s="23" t="s">
        <v>627</v>
      </c>
      <c r="K200" s="23" t="s">
        <v>628</v>
      </c>
      <c r="L200" s="23" t="s">
        <v>186</v>
      </c>
      <c r="M200" s="23" t="s">
        <v>61</v>
      </c>
      <c r="N200" s="23" t="s">
        <v>186</v>
      </c>
      <c r="O200" s="24">
        <v>44017</v>
      </c>
      <c r="P200" s="24"/>
      <c r="Q200" s="23" t="s">
        <v>62</v>
      </c>
      <c r="R200" s="25">
        <v>211000</v>
      </c>
      <c r="S200" s="25">
        <v>12700</v>
      </c>
      <c r="T200" s="23">
        <v>3</v>
      </c>
      <c r="U200" s="23">
        <v>35</v>
      </c>
      <c r="V200" s="23">
        <v>17</v>
      </c>
      <c r="W200" s="23">
        <v>21</v>
      </c>
      <c r="X200" s="23">
        <v>70</v>
      </c>
      <c r="Y200" s="23" t="s">
        <v>46</v>
      </c>
      <c r="Z200" s="23" t="s">
        <v>47</v>
      </c>
      <c r="AA200" s="23" t="s">
        <v>188</v>
      </c>
      <c r="AB200" s="23" t="s">
        <v>66</v>
      </c>
      <c r="AC200" s="23" t="s">
        <v>284</v>
      </c>
      <c r="AD200" s="23" t="s">
        <v>68</v>
      </c>
      <c r="AE200" s="23">
        <v>60.2</v>
      </c>
      <c r="AF200" s="23">
        <v>5.9</v>
      </c>
      <c r="AG200" s="23" t="s">
        <v>3160</v>
      </c>
      <c r="AH200" s="23" t="s">
        <v>3177</v>
      </c>
      <c r="AI200" s="23" t="s">
        <v>3133</v>
      </c>
      <c r="AJ200" s="23">
        <v>0</v>
      </c>
      <c r="AK200" s="23" t="s">
        <v>3158</v>
      </c>
      <c r="AL200" s="23" t="s">
        <v>3165</v>
      </c>
      <c r="AM200" s="23">
        <v>60.2</v>
      </c>
      <c r="AN200" s="32"/>
    </row>
    <row r="201" spans="1:40" x14ac:dyDescent="0.2">
      <c r="A201" s="29" t="s">
        <v>1007</v>
      </c>
      <c r="B201" s="12" t="s">
        <v>3222</v>
      </c>
      <c r="C201" s="12" t="s">
        <v>35</v>
      </c>
      <c r="D201" s="12">
        <v>58</v>
      </c>
      <c r="E201" s="21">
        <v>24903</v>
      </c>
      <c r="F201" s="12" t="s">
        <v>99</v>
      </c>
      <c r="G201" s="12" t="s">
        <v>100</v>
      </c>
      <c r="H201" s="12" t="s">
        <v>218</v>
      </c>
      <c r="I201" s="12" t="s">
        <v>318</v>
      </c>
      <c r="J201" s="12" t="s">
        <v>102</v>
      </c>
      <c r="K201" s="12" t="s">
        <v>103</v>
      </c>
      <c r="L201" s="12" t="s">
        <v>186</v>
      </c>
      <c r="M201" s="12" t="s">
        <v>61</v>
      </c>
      <c r="N201" s="12" t="s">
        <v>186</v>
      </c>
      <c r="O201" s="21">
        <v>43657</v>
      </c>
      <c r="P201" s="21"/>
      <c r="Q201" s="12" t="s">
        <v>62</v>
      </c>
      <c r="R201" s="22">
        <v>249000</v>
      </c>
      <c r="S201" s="22">
        <v>7500</v>
      </c>
      <c r="T201" s="12">
        <v>2</v>
      </c>
      <c r="U201" s="12">
        <v>14</v>
      </c>
      <c r="V201" s="12">
        <v>18</v>
      </c>
      <c r="W201" s="12">
        <v>15</v>
      </c>
      <c r="X201" s="12">
        <v>68</v>
      </c>
      <c r="Y201" s="12" t="s">
        <v>46</v>
      </c>
      <c r="Z201" s="12" t="s">
        <v>47</v>
      </c>
      <c r="AA201" s="12" t="s">
        <v>221</v>
      </c>
      <c r="AB201" s="12" t="s">
        <v>164</v>
      </c>
      <c r="AC201" s="12" t="s">
        <v>108</v>
      </c>
      <c r="AD201" s="12" t="s">
        <v>68</v>
      </c>
      <c r="AE201" s="12">
        <v>47.8</v>
      </c>
      <c r="AF201" s="12">
        <v>6.9</v>
      </c>
      <c r="AG201" s="12" t="s">
        <v>3156</v>
      </c>
      <c r="AH201" s="12" t="s">
        <v>3177</v>
      </c>
      <c r="AI201" s="12" t="s">
        <v>3128</v>
      </c>
      <c r="AJ201" s="12">
        <v>0</v>
      </c>
      <c r="AK201" s="12" t="s">
        <v>3162</v>
      </c>
      <c r="AL201" s="12" t="s">
        <v>3159</v>
      </c>
      <c r="AM201" s="12">
        <v>47.8</v>
      </c>
      <c r="AN201" s="31"/>
    </row>
    <row r="202" spans="1:40" ht="32" x14ac:dyDescent="0.2">
      <c r="A202" s="30" t="s">
        <v>1009</v>
      </c>
      <c r="B202" s="23" t="s">
        <v>1010</v>
      </c>
      <c r="C202" s="23" t="s">
        <v>35</v>
      </c>
      <c r="D202" s="23">
        <v>24</v>
      </c>
      <c r="E202" s="24">
        <v>37302</v>
      </c>
      <c r="F202" s="23" t="s">
        <v>71</v>
      </c>
      <c r="G202" s="23" t="s">
        <v>72</v>
      </c>
      <c r="H202" s="23" t="s">
        <v>73</v>
      </c>
      <c r="I202" s="23" t="s">
        <v>115</v>
      </c>
      <c r="J202" s="23" t="s">
        <v>1011</v>
      </c>
      <c r="K202" s="23" t="s">
        <v>1388</v>
      </c>
      <c r="L202" s="23" t="s">
        <v>390</v>
      </c>
      <c r="M202" s="23" t="s">
        <v>265</v>
      </c>
      <c r="N202" s="23" t="s">
        <v>360</v>
      </c>
      <c r="O202" s="24">
        <v>43743</v>
      </c>
      <c r="P202" s="24"/>
      <c r="Q202" s="23" t="s">
        <v>62</v>
      </c>
      <c r="R202" s="25">
        <v>63000</v>
      </c>
      <c r="S202" s="25">
        <v>0</v>
      </c>
      <c r="T202" s="23">
        <v>1</v>
      </c>
      <c r="U202" s="23">
        <v>21</v>
      </c>
      <c r="V202" s="23">
        <v>11</v>
      </c>
      <c r="W202" s="23">
        <v>10</v>
      </c>
      <c r="X202" s="23">
        <v>53</v>
      </c>
      <c r="Y202" s="23" t="s">
        <v>46</v>
      </c>
      <c r="Z202" s="23" t="s">
        <v>64</v>
      </c>
      <c r="AA202" s="23" t="s">
        <v>48</v>
      </c>
      <c r="AB202" s="23" t="s">
        <v>164</v>
      </c>
      <c r="AC202" s="23" t="s">
        <v>81</v>
      </c>
      <c r="AD202" s="23" t="s">
        <v>68</v>
      </c>
      <c r="AE202" s="23">
        <v>37.799999999999997</v>
      </c>
      <c r="AF202" s="23">
        <v>6.7</v>
      </c>
      <c r="AG202" s="23" t="s">
        <v>3163</v>
      </c>
      <c r="AH202" s="23" t="s">
        <v>3168</v>
      </c>
      <c r="AI202" s="23" t="s">
        <v>3128</v>
      </c>
      <c r="AJ202" s="23">
        <v>0</v>
      </c>
      <c r="AK202" s="23" t="s">
        <v>3162</v>
      </c>
      <c r="AL202" s="23" t="s">
        <v>3159</v>
      </c>
      <c r="AM202" s="23">
        <v>37.799999999999997</v>
      </c>
      <c r="AN202" s="32" t="s">
        <v>3166</v>
      </c>
    </row>
    <row r="203" spans="1:40" ht="32" x14ac:dyDescent="0.2">
      <c r="A203" s="29" t="s">
        <v>3223</v>
      </c>
      <c r="B203" s="12" t="s">
        <v>3224</v>
      </c>
      <c r="C203" s="12" t="s">
        <v>35</v>
      </c>
      <c r="D203" s="12">
        <v>31</v>
      </c>
      <c r="E203" s="21">
        <v>34509</v>
      </c>
      <c r="F203" s="12" t="s">
        <v>279</v>
      </c>
      <c r="G203" s="12" t="s">
        <v>55</v>
      </c>
      <c r="H203" s="12" t="s">
        <v>626</v>
      </c>
      <c r="I203" s="12" t="s">
        <v>157</v>
      </c>
      <c r="J203" s="12" t="s">
        <v>810</v>
      </c>
      <c r="K203" s="12" t="s">
        <v>811</v>
      </c>
      <c r="L203" s="12" t="s">
        <v>242</v>
      </c>
      <c r="M203" s="12" t="s">
        <v>234</v>
      </c>
      <c r="N203" s="12" t="s">
        <v>235</v>
      </c>
      <c r="O203" s="21">
        <v>43819</v>
      </c>
      <c r="P203" s="21"/>
      <c r="Q203" s="12" t="s">
        <v>62</v>
      </c>
      <c r="R203" s="22">
        <v>43000</v>
      </c>
      <c r="S203" s="22">
        <v>6000</v>
      </c>
      <c r="T203" s="12">
        <v>5</v>
      </c>
      <c r="U203" s="12">
        <v>40</v>
      </c>
      <c r="V203" s="12">
        <v>19</v>
      </c>
      <c r="W203" s="12">
        <v>1</v>
      </c>
      <c r="X203" s="12">
        <v>55</v>
      </c>
      <c r="Y203" s="12" t="s">
        <v>46</v>
      </c>
      <c r="Z203" s="12" t="s">
        <v>151</v>
      </c>
      <c r="AA203" s="12" t="s">
        <v>221</v>
      </c>
      <c r="AB203" s="12" t="s">
        <v>80</v>
      </c>
      <c r="AC203" s="12" t="s">
        <v>284</v>
      </c>
      <c r="AD203" s="12" t="s">
        <v>68</v>
      </c>
      <c r="AE203" s="12">
        <v>83.8</v>
      </c>
      <c r="AF203" s="12">
        <v>6.5</v>
      </c>
      <c r="AG203" s="12" t="s">
        <v>3160</v>
      </c>
      <c r="AH203" s="12" t="s">
        <v>3164</v>
      </c>
      <c r="AI203" s="12" t="s">
        <v>3136</v>
      </c>
      <c r="AJ203" s="12">
        <v>0</v>
      </c>
      <c r="AK203" s="12" t="s">
        <v>3158</v>
      </c>
      <c r="AL203" s="12" t="s">
        <v>3159</v>
      </c>
      <c r="AM203" s="12">
        <v>83.8</v>
      </c>
      <c r="AN203" s="31"/>
    </row>
    <row r="204" spans="1:40" ht="48" x14ac:dyDescent="0.2">
      <c r="A204" s="30" t="s">
        <v>1015</v>
      </c>
      <c r="B204" s="23" t="s">
        <v>1016</v>
      </c>
      <c r="C204" s="23" t="s">
        <v>154</v>
      </c>
      <c r="D204" s="23">
        <v>28</v>
      </c>
      <c r="E204" s="24">
        <v>35799</v>
      </c>
      <c r="F204" s="23" t="s">
        <v>210</v>
      </c>
      <c r="G204" s="23" t="s">
        <v>100</v>
      </c>
      <c r="H204" s="23" t="s">
        <v>230</v>
      </c>
      <c r="I204" s="23" t="s">
        <v>115</v>
      </c>
      <c r="J204" s="23" t="s">
        <v>231</v>
      </c>
      <c r="K204" s="23" t="s">
        <v>232</v>
      </c>
      <c r="L204" s="23" t="s">
        <v>1018</v>
      </c>
      <c r="M204" s="23" t="s">
        <v>234</v>
      </c>
      <c r="N204" s="23" t="s">
        <v>974</v>
      </c>
      <c r="O204" s="24">
        <v>45923</v>
      </c>
      <c r="P204" s="24">
        <v>46076</v>
      </c>
      <c r="Q204" s="23" t="s">
        <v>141</v>
      </c>
      <c r="R204" s="25">
        <v>82000</v>
      </c>
      <c r="S204" s="25">
        <v>4100</v>
      </c>
      <c r="T204" s="23">
        <v>3</v>
      </c>
      <c r="U204" s="23">
        <v>23</v>
      </c>
      <c r="V204" s="23">
        <v>13</v>
      </c>
      <c r="W204" s="23">
        <v>8</v>
      </c>
      <c r="X204" s="23">
        <v>46</v>
      </c>
      <c r="Y204" s="23" t="s">
        <v>46</v>
      </c>
      <c r="Z204" s="23" t="s">
        <v>64</v>
      </c>
      <c r="AA204" s="23" t="s">
        <v>221</v>
      </c>
      <c r="AB204" s="23" t="s">
        <v>80</v>
      </c>
      <c r="AC204" s="23" t="s">
        <v>121</v>
      </c>
      <c r="AD204" s="23" t="s">
        <v>68</v>
      </c>
      <c r="AE204" s="23">
        <v>54.8</v>
      </c>
      <c r="AF204" s="23">
        <v>0.4</v>
      </c>
      <c r="AG204" s="23" t="s">
        <v>3160</v>
      </c>
      <c r="AH204" s="23" t="s">
        <v>3168</v>
      </c>
      <c r="AI204" s="23" t="s">
        <v>3133</v>
      </c>
      <c r="AJ204" s="23">
        <v>1</v>
      </c>
      <c r="AK204" s="23" t="s">
        <v>3162</v>
      </c>
      <c r="AL204" s="23" t="s">
        <v>3159</v>
      </c>
      <c r="AM204" s="23">
        <v>54.8</v>
      </c>
      <c r="AN204" s="32"/>
    </row>
    <row r="205" spans="1:40" ht="32" x14ac:dyDescent="0.2">
      <c r="A205" s="29" t="s">
        <v>1019</v>
      </c>
      <c r="B205" s="12" t="s">
        <v>3225</v>
      </c>
      <c r="C205" s="12" t="s">
        <v>154</v>
      </c>
      <c r="D205" s="12">
        <v>39</v>
      </c>
      <c r="E205" s="21">
        <v>31827</v>
      </c>
      <c r="F205" s="12" t="s">
        <v>429</v>
      </c>
      <c r="G205" s="12" t="s">
        <v>72</v>
      </c>
      <c r="H205" s="12" t="s">
        <v>125</v>
      </c>
      <c r="I205" s="12" t="s">
        <v>89</v>
      </c>
      <c r="J205" s="12" t="s">
        <v>461</v>
      </c>
      <c r="K205" s="12" t="s">
        <v>462</v>
      </c>
      <c r="L205" s="12" t="s">
        <v>173</v>
      </c>
      <c r="M205" s="12" t="s">
        <v>161</v>
      </c>
      <c r="N205" s="12" t="s">
        <v>174</v>
      </c>
      <c r="O205" s="21">
        <v>44520</v>
      </c>
      <c r="P205" s="21"/>
      <c r="Q205" s="12" t="s">
        <v>62</v>
      </c>
      <c r="R205" s="22">
        <v>142000</v>
      </c>
      <c r="S205" s="22">
        <v>8500</v>
      </c>
      <c r="T205" s="12">
        <v>3</v>
      </c>
      <c r="U205" s="12">
        <v>12</v>
      </c>
      <c r="V205" s="12">
        <v>11</v>
      </c>
      <c r="W205" s="12">
        <v>7</v>
      </c>
      <c r="X205" s="12">
        <v>80</v>
      </c>
      <c r="Y205" s="12" t="s">
        <v>46</v>
      </c>
      <c r="Z205" s="12" t="s">
        <v>64</v>
      </c>
      <c r="AA205" s="12" t="s">
        <v>188</v>
      </c>
      <c r="AB205" s="12" t="s">
        <v>164</v>
      </c>
      <c r="AC205" s="12" t="s">
        <v>130</v>
      </c>
      <c r="AD205" s="12" t="s">
        <v>68</v>
      </c>
      <c r="AE205" s="12">
        <v>64.5</v>
      </c>
      <c r="AF205" s="12">
        <v>4.5999999999999996</v>
      </c>
      <c r="AG205" s="12" t="s">
        <v>3167</v>
      </c>
      <c r="AH205" s="12" t="s">
        <v>3157</v>
      </c>
      <c r="AI205" s="12" t="s">
        <v>3133</v>
      </c>
      <c r="AJ205" s="12">
        <v>0</v>
      </c>
      <c r="AK205" s="12" t="s">
        <v>3162</v>
      </c>
      <c r="AL205" s="12" t="s">
        <v>3165</v>
      </c>
      <c r="AM205" s="12">
        <v>64.5</v>
      </c>
      <c r="AN205" s="31" t="s">
        <v>3166</v>
      </c>
    </row>
    <row r="206" spans="1:40" ht="48" x14ac:dyDescent="0.2">
      <c r="A206" s="30" t="s">
        <v>1022</v>
      </c>
      <c r="B206" s="23" t="s">
        <v>3226</v>
      </c>
      <c r="C206" s="23" t="s">
        <v>154</v>
      </c>
      <c r="D206" s="23">
        <v>30</v>
      </c>
      <c r="E206" s="24">
        <v>35072</v>
      </c>
      <c r="F206" s="23" t="s">
        <v>279</v>
      </c>
      <c r="G206" s="23" t="s">
        <v>55</v>
      </c>
      <c r="H206" s="23" t="s">
        <v>307</v>
      </c>
      <c r="I206" s="23" t="s">
        <v>89</v>
      </c>
      <c r="J206" s="23" t="s">
        <v>281</v>
      </c>
      <c r="K206" s="23" t="s">
        <v>1026</v>
      </c>
      <c r="L206" s="23" t="s">
        <v>319</v>
      </c>
      <c r="M206" s="23" t="s">
        <v>255</v>
      </c>
      <c r="N206" s="23" t="s">
        <v>80</v>
      </c>
      <c r="O206" s="24">
        <v>45737</v>
      </c>
      <c r="P206" s="24"/>
      <c r="Q206" s="23" t="s">
        <v>62</v>
      </c>
      <c r="R206" s="25">
        <v>144000</v>
      </c>
      <c r="S206" s="25">
        <v>8600</v>
      </c>
      <c r="T206" s="23">
        <v>3</v>
      </c>
      <c r="U206" s="23">
        <v>0</v>
      </c>
      <c r="V206" s="23">
        <v>8</v>
      </c>
      <c r="W206" s="23">
        <v>17</v>
      </c>
      <c r="X206" s="23">
        <v>70</v>
      </c>
      <c r="Y206" s="23" t="s">
        <v>46</v>
      </c>
      <c r="Z206" s="23" t="s">
        <v>47</v>
      </c>
      <c r="AA206" s="23" t="s">
        <v>176</v>
      </c>
      <c r="AB206" s="23" t="s">
        <v>66</v>
      </c>
      <c r="AC206" s="23" t="s">
        <v>284</v>
      </c>
      <c r="AD206" s="23" t="s">
        <v>51</v>
      </c>
      <c r="AE206" s="23">
        <v>53</v>
      </c>
      <c r="AF206" s="23">
        <v>1.2</v>
      </c>
      <c r="AG206" s="23" t="s">
        <v>3160</v>
      </c>
      <c r="AH206" s="23" t="s">
        <v>3157</v>
      </c>
      <c r="AI206" s="23" t="s">
        <v>3133</v>
      </c>
      <c r="AJ206" s="23">
        <v>0</v>
      </c>
      <c r="AK206" s="23" t="s">
        <v>3175</v>
      </c>
      <c r="AL206" s="23" t="s">
        <v>3165</v>
      </c>
      <c r="AM206" s="23">
        <v>53</v>
      </c>
      <c r="AN206" s="32" t="s">
        <v>3166</v>
      </c>
    </row>
    <row r="207" spans="1:40" ht="32" x14ac:dyDescent="0.2">
      <c r="A207" s="29" t="s">
        <v>1028</v>
      </c>
      <c r="B207" s="12" t="s">
        <v>1029</v>
      </c>
      <c r="C207" s="12" t="s">
        <v>35</v>
      </c>
      <c r="D207" s="12">
        <v>39</v>
      </c>
      <c r="E207" s="21">
        <v>31865</v>
      </c>
      <c r="F207" s="12" t="s">
        <v>133</v>
      </c>
      <c r="G207" s="12" t="s">
        <v>133</v>
      </c>
      <c r="H207" s="12" t="s">
        <v>582</v>
      </c>
      <c r="I207" s="12" t="s">
        <v>157</v>
      </c>
      <c r="J207" s="12" t="s">
        <v>135</v>
      </c>
      <c r="K207" s="12" t="s">
        <v>136</v>
      </c>
      <c r="L207" s="12" t="s">
        <v>390</v>
      </c>
      <c r="M207" s="12" t="s">
        <v>265</v>
      </c>
      <c r="N207" s="12" t="s">
        <v>360</v>
      </c>
      <c r="O207" s="21">
        <v>45066</v>
      </c>
      <c r="P207" s="21"/>
      <c r="Q207" s="12" t="s">
        <v>62</v>
      </c>
      <c r="R207" s="22">
        <v>27000</v>
      </c>
      <c r="S207" s="22">
        <v>1400</v>
      </c>
      <c r="T207" s="12">
        <v>3</v>
      </c>
      <c r="U207" s="12">
        <v>19</v>
      </c>
      <c r="V207" s="12">
        <v>8</v>
      </c>
      <c r="W207" s="12">
        <v>8</v>
      </c>
      <c r="X207" s="12">
        <v>52</v>
      </c>
      <c r="Y207" s="12" t="s">
        <v>46</v>
      </c>
      <c r="Z207" s="12" t="s">
        <v>64</v>
      </c>
      <c r="AA207" s="12" t="s">
        <v>142</v>
      </c>
      <c r="AB207" s="12" t="s">
        <v>66</v>
      </c>
      <c r="AC207" s="12" t="s">
        <v>143</v>
      </c>
      <c r="AD207" s="12" t="s">
        <v>68</v>
      </c>
      <c r="AE207" s="12">
        <v>56</v>
      </c>
      <c r="AF207" s="12">
        <v>3.1</v>
      </c>
      <c r="AG207" s="12" t="s">
        <v>3167</v>
      </c>
      <c r="AH207" s="12" t="s">
        <v>3180</v>
      </c>
      <c r="AI207" s="12" t="s">
        <v>3133</v>
      </c>
      <c r="AJ207" s="12">
        <v>0</v>
      </c>
      <c r="AK207" s="12" t="s">
        <v>3162</v>
      </c>
      <c r="AL207" s="12" t="s">
        <v>3159</v>
      </c>
      <c r="AM207" s="12">
        <v>56</v>
      </c>
      <c r="AN207" s="31"/>
    </row>
    <row r="208" spans="1:40" ht="32" x14ac:dyDescent="0.2">
      <c r="A208" s="30" t="s">
        <v>1031</v>
      </c>
      <c r="B208" s="23" t="s">
        <v>3227</v>
      </c>
      <c r="C208" s="23" t="s">
        <v>35</v>
      </c>
      <c r="D208" s="23">
        <v>32</v>
      </c>
      <c r="E208" s="24">
        <v>34401</v>
      </c>
      <c r="F208" s="23" t="s">
        <v>71</v>
      </c>
      <c r="G208" s="23" t="s">
        <v>72</v>
      </c>
      <c r="H208" s="23" t="s">
        <v>73</v>
      </c>
      <c r="I208" s="23" t="s">
        <v>115</v>
      </c>
      <c r="J208" s="23" t="s">
        <v>397</v>
      </c>
      <c r="K208" s="23" t="s">
        <v>398</v>
      </c>
      <c r="L208" s="23" t="s">
        <v>319</v>
      </c>
      <c r="M208" s="23" t="s">
        <v>255</v>
      </c>
      <c r="N208" s="23" t="s">
        <v>80</v>
      </c>
      <c r="O208" s="24">
        <v>43776</v>
      </c>
      <c r="P208" s="24"/>
      <c r="Q208" s="23" t="s">
        <v>62</v>
      </c>
      <c r="R208" s="25">
        <v>62000</v>
      </c>
      <c r="S208" s="25">
        <v>8700</v>
      </c>
      <c r="T208" s="23">
        <v>5</v>
      </c>
      <c r="U208" s="23">
        <v>48</v>
      </c>
      <c r="V208" s="23">
        <v>13</v>
      </c>
      <c r="W208" s="23">
        <v>4</v>
      </c>
      <c r="X208" s="23">
        <v>78</v>
      </c>
      <c r="Y208" s="23" t="s">
        <v>46</v>
      </c>
      <c r="Z208" s="23" t="s">
        <v>64</v>
      </c>
      <c r="AA208" s="23" t="s">
        <v>95</v>
      </c>
      <c r="AB208" s="23" t="s">
        <v>80</v>
      </c>
      <c r="AC208" s="23" t="s">
        <v>81</v>
      </c>
      <c r="AD208" s="23" t="s">
        <v>68</v>
      </c>
      <c r="AE208" s="23">
        <v>90.3</v>
      </c>
      <c r="AF208" s="23">
        <v>6.6</v>
      </c>
      <c r="AG208" s="23" t="s">
        <v>3160</v>
      </c>
      <c r="AH208" s="23" t="s">
        <v>3168</v>
      </c>
      <c r="AI208" s="23" t="s">
        <v>3136</v>
      </c>
      <c r="AJ208" s="23">
        <v>0</v>
      </c>
      <c r="AK208" s="23" t="s">
        <v>3158</v>
      </c>
      <c r="AL208" s="23" t="s">
        <v>3169</v>
      </c>
      <c r="AM208" s="23">
        <v>90.3</v>
      </c>
      <c r="AN208" s="32" t="s">
        <v>3166</v>
      </c>
    </row>
    <row r="209" spans="1:40" ht="32" x14ac:dyDescent="0.2">
      <c r="A209" s="29" t="s">
        <v>1035</v>
      </c>
      <c r="B209" s="12" t="s">
        <v>1036</v>
      </c>
      <c r="C209" s="12" t="s">
        <v>35</v>
      </c>
      <c r="D209" s="12">
        <v>61</v>
      </c>
      <c r="E209" s="21">
        <v>23615</v>
      </c>
      <c r="F209" s="12" t="s">
        <v>99</v>
      </c>
      <c r="G209" s="12" t="s">
        <v>100</v>
      </c>
      <c r="H209" s="12" t="s">
        <v>682</v>
      </c>
      <c r="I209" s="12" t="s">
        <v>115</v>
      </c>
      <c r="J209" s="12" t="s">
        <v>102</v>
      </c>
      <c r="K209" s="12" t="s">
        <v>103</v>
      </c>
      <c r="L209" s="12" t="s">
        <v>288</v>
      </c>
      <c r="M209" s="12" t="s">
        <v>289</v>
      </c>
      <c r="N209" s="12" t="s">
        <v>303</v>
      </c>
      <c r="O209" s="21">
        <v>45299</v>
      </c>
      <c r="P209" s="21"/>
      <c r="Q209" s="12" t="s">
        <v>62</v>
      </c>
      <c r="R209" s="22">
        <v>71000</v>
      </c>
      <c r="S209" s="22">
        <v>6400</v>
      </c>
      <c r="T209" s="12">
        <v>4</v>
      </c>
      <c r="U209" s="12">
        <v>10</v>
      </c>
      <c r="V209" s="12">
        <v>12</v>
      </c>
      <c r="W209" s="12">
        <v>10</v>
      </c>
      <c r="X209" s="12">
        <v>67</v>
      </c>
      <c r="Y209" s="12" t="s">
        <v>46</v>
      </c>
      <c r="Z209" s="12" t="s">
        <v>64</v>
      </c>
      <c r="AA209" s="12" t="s">
        <v>221</v>
      </c>
      <c r="AB209" s="12" t="s">
        <v>80</v>
      </c>
      <c r="AC209" s="12" t="s">
        <v>108</v>
      </c>
      <c r="AD209" s="12" t="s">
        <v>68</v>
      </c>
      <c r="AE209" s="12">
        <v>67</v>
      </c>
      <c r="AF209" s="12">
        <v>2.4</v>
      </c>
      <c r="AG209" s="12" t="s">
        <v>3156</v>
      </c>
      <c r="AH209" s="12" t="s">
        <v>3168</v>
      </c>
      <c r="AI209" s="12" t="s">
        <v>3136</v>
      </c>
      <c r="AJ209" s="12">
        <v>0</v>
      </c>
      <c r="AK209" s="12" t="s">
        <v>3162</v>
      </c>
      <c r="AL209" s="12" t="s">
        <v>3165</v>
      </c>
      <c r="AM209" s="12">
        <v>67</v>
      </c>
      <c r="AN209" s="31" t="s">
        <v>3166</v>
      </c>
    </row>
    <row r="210" spans="1:40" ht="32" x14ac:dyDescent="0.2">
      <c r="A210" s="30" t="s">
        <v>1038</v>
      </c>
      <c r="B210" s="23" t="s">
        <v>1039</v>
      </c>
      <c r="C210" s="23" t="s">
        <v>35</v>
      </c>
      <c r="D210" s="23">
        <v>25</v>
      </c>
      <c r="E210" s="24">
        <v>36703</v>
      </c>
      <c r="F210" s="23" t="s">
        <v>210</v>
      </c>
      <c r="G210" s="23" t="s">
        <v>100</v>
      </c>
      <c r="H210" s="23" t="s">
        <v>519</v>
      </c>
      <c r="I210" s="23" t="s">
        <v>74</v>
      </c>
      <c r="J210" s="23" t="s">
        <v>743</v>
      </c>
      <c r="K210" s="23" t="s">
        <v>744</v>
      </c>
      <c r="L210" s="23" t="s">
        <v>411</v>
      </c>
      <c r="M210" s="23" t="s">
        <v>119</v>
      </c>
      <c r="N210" s="23" t="s">
        <v>412</v>
      </c>
      <c r="O210" s="24">
        <v>43031</v>
      </c>
      <c r="P210" s="24"/>
      <c r="Q210" s="23" t="s">
        <v>62</v>
      </c>
      <c r="R210" s="25">
        <v>52000</v>
      </c>
      <c r="S210" s="25">
        <v>2600</v>
      </c>
      <c r="T210" s="23">
        <v>3</v>
      </c>
      <c r="U210" s="23">
        <v>37</v>
      </c>
      <c r="V210" s="23">
        <v>16</v>
      </c>
      <c r="W210" s="23">
        <v>27</v>
      </c>
      <c r="X210" s="23">
        <v>46</v>
      </c>
      <c r="Y210" s="23" t="s">
        <v>46</v>
      </c>
      <c r="Z210" s="23" t="s">
        <v>47</v>
      </c>
      <c r="AA210" s="23" t="s">
        <v>215</v>
      </c>
      <c r="AB210" s="23" t="s">
        <v>66</v>
      </c>
      <c r="AC210" s="23" t="s">
        <v>121</v>
      </c>
      <c r="AD210" s="23" t="s">
        <v>68</v>
      </c>
      <c r="AE210" s="23">
        <v>52.3</v>
      </c>
      <c r="AF210" s="23">
        <v>8.6</v>
      </c>
      <c r="AG210" s="23" t="s">
        <v>3160</v>
      </c>
      <c r="AH210" s="23" t="s">
        <v>3164</v>
      </c>
      <c r="AI210" s="23" t="s">
        <v>3133</v>
      </c>
      <c r="AJ210" s="23">
        <v>0</v>
      </c>
      <c r="AK210" s="23" t="s">
        <v>3158</v>
      </c>
      <c r="AL210" s="23" t="s">
        <v>3159</v>
      </c>
      <c r="AM210" s="23">
        <v>52.3</v>
      </c>
      <c r="AN210" s="32"/>
    </row>
    <row r="211" spans="1:40" ht="32" x14ac:dyDescent="0.2">
      <c r="A211" s="29" t="s">
        <v>1041</v>
      </c>
      <c r="B211" s="12" t="s">
        <v>3228</v>
      </c>
      <c r="C211" s="12" t="s">
        <v>154</v>
      </c>
      <c r="D211" s="12">
        <v>27</v>
      </c>
      <c r="E211" s="21">
        <v>36267</v>
      </c>
      <c r="F211" s="12" t="s">
        <v>279</v>
      </c>
      <c r="G211" s="12" t="s">
        <v>55</v>
      </c>
      <c r="H211" s="12" t="s">
        <v>626</v>
      </c>
      <c r="I211" s="12" t="s">
        <v>115</v>
      </c>
      <c r="J211" s="12" t="s">
        <v>281</v>
      </c>
      <c r="K211" s="12" t="s">
        <v>1026</v>
      </c>
      <c r="L211" s="12" t="s">
        <v>411</v>
      </c>
      <c r="M211" s="12" t="s">
        <v>119</v>
      </c>
      <c r="N211" s="12" t="s">
        <v>412</v>
      </c>
      <c r="O211" s="21">
        <v>45936</v>
      </c>
      <c r="P211" s="21"/>
      <c r="Q211" s="12" t="s">
        <v>62</v>
      </c>
      <c r="R211" s="22">
        <v>71000</v>
      </c>
      <c r="S211" s="22">
        <v>6400</v>
      </c>
      <c r="T211" s="12">
        <v>4</v>
      </c>
      <c r="U211" s="12">
        <v>37</v>
      </c>
      <c r="V211" s="12">
        <v>10</v>
      </c>
      <c r="W211" s="12">
        <v>9</v>
      </c>
      <c r="X211" s="12">
        <v>64</v>
      </c>
      <c r="Y211" s="12" t="s">
        <v>46</v>
      </c>
      <c r="Z211" s="12" t="s">
        <v>64</v>
      </c>
      <c r="AA211" s="12" t="s">
        <v>176</v>
      </c>
      <c r="AB211" s="12" t="s">
        <v>66</v>
      </c>
      <c r="AC211" s="12" t="s">
        <v>284</v>
      </c>
      <c r="AD211" s="12" t="s">
        <v>68</v>
      </c>
      <c r="AE211" s="12">
        <v>73.2</v>
      </c>
      <c r="AF211" s="12">
        <v>0.7</v>
      </c>
      <c r="AG211" s="12" t="s">
        <v>3160</v>
      </c>
      <c r="AH211" s="12" t="s">
        <v>3168</v>
      </c>
      <c r="AI211" s="12" t="s">
        <v>3136</v>
      </c>
      <c r="AJ211" s="12">
        <v>0</v>
      </c>
      <c r="AK211" s="12" t="s">
        <v>3158</v>
      </c>
      <c r="AL211" s="12" t="s">
        <v>3165</v>
      </c>
      <c r="AM211" s="12">
        <v>73.2</v>
      </c>
      <c r="AN211" s="31"/>
    </row>
    <row r="212" spans="1:40" ht="32" x14ac:dyDescent="0.2">
      <c r="A212" s="30" t="s">
        <v>1044</v>
      </c>
      <c r="B212" s="23" t="s">
        <v>3229</v>
      </c>
      <c r="C212" s="23" t="s">
        <v>154</v>
      </c>
      <c r="D212" s="23">
        <v>29</v>
      </c>
      <c r="E212" s="24">
        <v>35528</v>
      </c>
      <c r="F212" s="23" t="s">
        <v>155</v>
      </c>
      <c r="G212" s="23" t="s">
        <v>181</v>
      </c>
      <c r="H212" s="23" t="s">
        <v>505</v>
      </c>
      <c r="I212" s="23" t="s">
        <v>157</v>
      </c>
      <c r="J212" s="23" t="s">
        <v>184</v>
      </c>
      <c r="K212" s="23" t="s">
        <v>185</v>
      </c>
      <c r="L212" s="23" t="s">
        <v>1101</v>
      </c>
      <c r="M212" s="23" t="s">
        <v>289</v>
      </c>
      <c r="N212" s="23" t="s">
        <v>311</v>
      </c>
      <c r="O212" s="24">
        <v>45561</v>
      </c>
      <c r="P212" s="24">
        <v>46102</v>
      </c>
      <c r="Q212" s="23" t="s">
        <v>141</v>
      </c>
      <c r="R212" s="25">
        <v>37000</v>
      </c>
      <c r="S212" s="25">
        <v>1800</v>
      </c>
      <c r="T212" s="23">
        <v>3</v>
      </c>
      <c r="U212" s="23">
        <v>11</v>
      </c>
      <c r="V212" s="23">
        <v>17</v>
      </c>
      <c r="W212" s="23">
        <v>11</v>
      </c>
      <c r="X212" s="23">
        <v>55</v>
      </c>
      <c r="Y212" s="23" t="s">
        <v>46</v>
      </c>
      <c r="Z212" s="23" t="s">
        <v>47</v>
      </c>
      <c r="AA212" s="23" t="s">
        <v>221</v>
      </c>
      <c r="AB212" s="23" t="s">
        <v>66</v>
      </c>
      <c r="AC212" s="23" t="s">
        <v>165</v>
      </c>
      <c r="AD212" s="23" t="s">
        <v>68</v>
      </c>
      <c r="AE212" s="23">
        <v>53.5</v>
      </c>
      <c r="AF212" s="23">
        <v>1.5</v>
      </c>
      <c r="AG212" s="23" t="s">
        <v>3160</v>
      </c>
      <c r="AH212" s="23" t="s">
        <v>3180</v>
      </c>
      <c r="AI212" s="23" t="s">
        <v>3133</v>
      </c>
      <c r="AJ212" s="23">
        <v>1</v>
      </c>
      <c r="AK212" s="23" t="s">
        <v>3162</v>
      </c>
      <c r="AL212" s="23" t="s">
        <v>3159</v>
      </c>
      <c r="AM212" s="23">
        <v>53.5</v>
      </c>
      <c r="AN212" s="32"/>
    </row>
    <row r="213" spans="1:40" ht="32" x14ac:dyDescent="0.2">
      <c r="A213" s="29" t="s">
        <v>1048</v>
      </c>
      <c r="B213" s="12" t="s">
        <v>1049</v>
      </c>
      <c r="C213" s="12" t="s">
        <v>35</v>
      </c>
      <c r="D213" s="12">
        <v>25</v>
      </c>
      <c r="E213" s="21">
        <v>36722</v>
      </c>
      <c r="F213" s="12" t="s">
        <v>523</v>
      </c>
      <c r="G213" s="12" t="s">
        <v>100</v>
      </c>
      <c r="H213" s="12" t="s">
        <v>342</v>
      </c>
      <c r="I213" s="12" t="s">
        <v>74</v>
      </c>
      <c r="J213" s="12" t="s">
        <v>343</v>
      </c>
      <c r="K213" s="12" t="s">
        <v>344</v>
      </c>
      <c r="L213" s="12" t="s">
        <v>60</v>
      </c>
      <c r="M213" s="12" t="s">
        <v>61</v>
      </c>
      <c r="N213" s="12" t="s">
        <v>60</v>
      </c>
      <c r="O213" s="21">
        <v>42780</v>
      </c>
      <c r="P213" s="21"/>
      <c r="Q213" s="12" t="s">
        <v>62</v>
      </c>
      <c r="R213" s="22">
        <v>50000</v>
      </c>
      <c r="S213" s="22">
        <v>2500</v>
      </c>
      <c r="T213" s="12">
        <v>3</v>
      </c>
      <c r="U213" s="12">
        <v>14</v>
      </c>
      <c r="V213" s="12">
        <v>5</v>
      </c>
      <c r="W213" s="12">
        <v>1</v>
      </c>
      <c r="X213" s="12">
        <v>59</v>
      </c>
      <c r="Y213" s="12" t="s">
        <v>46</v>
      </c>
      <c r="Z213" s="12" t="s">
        <v>107</v>
      </c>
      <c r="AA213" s="12" t="s">
        <v>65</v>
      </c>
      <c r="AB213" s="12" t="s">
        <v>80</v>
      </c>
      <c r="AC213" s="12" t="s">
        <v>267</v>
      </c>
      <c r="AD213" s="12" t="s">
        <v>68</v>
      </c>
      <c r="AE213" s="12">
        <v>60.6</v>
      </c>
      <c r="AF213" s="12">
        <v>9.3000000000000007</v>
      </c>
      <c r="AG213" s="12" t="s">
        <v>3160</v>
      </c>
      <c r="AH213" s="12" t="s">
        <v>3164</v>
      </c>
      <c r="AI213" s="12" t="s">
        <v>3133</v>
      </c>
      <c r="AJ213" s="12">
        <v>0</v>
      </c>
      <c r="AK213" s="12" t="s">
        <v>3162</v>
      </c>
      <c r="AL213" s="12" t="s">
        <v>3159</v>
      </c>
      <c r="AM213" s="12">
        <v>60.6</v>
      </c>
      <c r="AN213" s="31"/>
    </row>
    <row r="214" spans="1:40" ht="32" x14ac:dyDescent="0.2">
      <c r="A214" s="30" t="s">
        <v>1050</v>
      </c>
      <c r="B214" s="23" t="s">
        <v>3230</v>
      </c>
      <c r="C214" s="23" t="s">
        <v>35</v>
      </c>
      <c r="D214" s="23">
        <v>46</v>
      </c>
      <c r="E214" s="24">
        <v>29352</v>
      </c>
      <c r="F214" s="23" t="s">
        <v>402</v>
      </c>
      <c r="G214" s="23" t="s">
        <v>72</v>
      </c>
      <c r="H214" s="23" t="s">
        <v>403</v>
      </c>
      <c r="I214" s="23" t="s">
        <v>57</v>
      </c>
      <c r="J214" s="23" t="s">
        <v>948</v>
      </c>
      <c r="K214" s="23" t="s">
        <v>949</v>
      </c>
      <c r="L214" s="23" t="s">
        <v>1101</v>
      </c>
      <c r="M214" s="23" t="s">
        <v>289</v>
      </c>
      <c r="N214" s="23" t="s">
        <v>311</v>
      </c>
      <c r="O214" s="24">
        <v>42866</v>
      </c>
      <c r="P214" s="24"/>
      <c r="Q214" s="23" t="s">
        <v>62</v>
      </c>
      <c r="R214" s="25">
        <v>97000</v>
      </c>
      <c r="S214" s="25">
        <v>8700</v>
      </c>
      <c r="T214" s="23">
        <v>4</v>
      </c>
      <c r="U214" s="23">
        <v>19</v>
      </c>
      <c r="V214" s="23">
        <v>12</v>
      </c>
      <c r="W214" s="23">
        <v>10</v>
      </c>
      <c r="X214" s="23">
        <v>53</v>
      </c>
      <c r="Y214" s="23" t="s">
        <v>46</v>
      </c>
      <c r="Z214" s="23" t="s">
        <v>64</v>
      </c>
      <c r="AA214" s="23" t="s">
        <v>221</v>
      </c>
      <c r="AB214" s="23" t="s">
        <v>66</v>
      </c>
      <c r="AC214" s="23" t="s">
        <v>408</v>
      </c>
      <c r="AD214" s="23" t="s">
        <v>51</v>
      </c>
      <c r="AE214" s="23">
        <v>64.3</v>
      </c>
      <c r="AF214" s="23">
        <v>9.1</v>
      </c>
      <c r="AG214" s="23" t="s">
        <v>3171</v>
      </c>
      <c r="AH214" s="23" t="s">
        <v>3161</v>
      </c>
      <c r="AI214" s="23" t="s">
        <v>3136</v>
      </c>
      <c r="AJ214" s="23">
        <v>0</v>
      </c>
      <c r="AK214" s="23" t="s">
        <v>3162</v>
      </c>
      <c r="AL214" s="23" t="s">
        <v>3159</v>
      </c>
      <c r="AM214" s="23">
        <v>64.3</v>
      </c>
      <c r="AN214" s="32"/>
    </row>
    <row r="215" spans="1:40" ht="32" x14ac:dyDescent="0.2">
      <c r="A215" s="29" t="s">
        <v>1053</v>
      </c>
      <c r="B215" s="12" t="s">
        <v>1054</v>
      </c>
      <c r="C215" s="12" t="s">
        <v>154</v>
      </c>
      <c r="D215" s="12">
        <v>61</v>
      </c>
      <c r="E215" s="21">
        <v>23726</v>
      </c>
      <c r="F215" s="12" t="s">
        <v>598</v>
      </c>
      <c r="G215" s="12" t="s">
        <v>133</v>
      </c>
      <c r="H215" s="12" t="s">
        <v>605</v>
      </c>
      <c r="I215" s="12" t="s">
        <v>115</v>
      </c>
      <c r="J215" s="12" t="s">
        <v>334</v>
      </c>
      <c r="K215" s="12" t="s">
        <v>335</v>
      </c>
      <c r="L215" s="12" t="s">
        <v>411</v>
      </c>
      <c r="M215" s="12" t="s">
        <v>119</v>
      </c>
      <c r="N215" s="12" t="s">
        <v>412</v>
      </c>
      <c r="O215" s="21">
        <v>44640</v>
      </c>
      <c r="P215" s="21"/>
      <c r="Q215" s="12" t="s">
        <v>62</v>
      </c>
      <c r="R215" s="22">
        <v>69000</v>
      </c>
      <c r="S215" s="22">
        <v>3400</v>
      </c>
      <c r="T215" s="12">
        <v>3</v>
      </c>
      <c r="U215" s="12">
        <v>33</v>
      </c>
      <c r="V215" s="12">
        <v>20</v>
      </c>
      <c r="W215" s="12">
        <v>16</v>
      </c>
      <c r="X215" s="12">
        <v>44</v>
      </c>
      <c r="Y215" s="12" t="s">
        <v>46</v>
      </c>
      <c r="Z215" s="12" t="s">
        <v>64</v>
      </c>
      <c r="AA215" s="12" t="s">
        <v>95</v>
      </c>
      <c r="AB215" s="12" t="s">
        <v>66</v>
      </c>
      <c r="AC215" s="12" t="s">
        <v>195</v>
      </c>
      <c r="AD215" s="12" t="s">
        <v>68</v>
      </c>
      <c r="AE215" s="12">
        <v>52.6</v>
      </c>
      <c r="AF215" s="12">
        <v>4.2</v>
      </c>
      <c r="AG215" s="12" t="s">
        <v>3156</v>
      </c>
      <c r="AH215" s="12" t="s">
        <v>3168</v>
      </c>
      <c r="AI215" s="12" t="s">
        <v>3133</v>
      </c>
      <c r="AJ215" s="12">
        <v>0</v>
      </c>
      <c r="AK215" s="12" t="s">
        <v>3158</v>
      </c>
      <c r="AL215" s="12" t="s">
        <v>3159</v>
      </c>
      <c r="AM215" s="12">
        <v>52.6</v>
      </c>
      <c r="AN215" s="31" t="s">
        <v>3166</v>
      </c>
    </row>
    <row r="216" spans="1:40" ht="32" x14ac:dyDescent="0.2">
      <c r="A216" s="30" t="s">
        <v>1056</v>
      </c>
      <c r="B216" s="23" t="s">
        <v>3231</v>
      </c>
      <c r="C216" s="23" t="s">
        <v>35</v>
      </c>
      <c r="D216" s="23">
        <v>34</v>
      </c>
      <c r="E216" s="24">
        <v>33416</v>
      </c>
      <c r="F216" s="23" t="s">
        <v>36</v>
      </c>
      <c r="G216" s="23" t="s">
        <v>37</v>
      </c>
      <c r="H216" s="23" t="s">
        <v>225</v>
      </c>
      <c r="I216" s="23" t="s">
        <v>57</v>
      </c>
      <c r="J216" s="23" t="s">
        <v>495</v>
      </c>
      <c r="K216" s="23" t="s">
        <v>496</v>
      </c>
      <c r="L216" s="23" t="s">
        <v>619</v>
      </c>
      <c r="M216" s="23" t="s">
        <v>525</v>
      </c>
      <c r="N216" s="23" t="s">
        <v>620</v>
      </c>
      <c r="O216" s="24">
        <v>43834</v>
      </c>
      <c r="P216" s="24"/>
      <c r="Q216" s="23" t="s">
        <v>62</v>
      </c>
      <c r="R216" s="25">
        <v>105000</v>
      </c>
      <c r="S216" s="25">
        <v>9400</v>
      </c>
      <c r="T216" s="23">
        <v>4</v>
      </c>
      <c r="U216" s="23">
        <v>21</v>
      </c>
      <c r="V216" s="23">
        <v>13</v>
      </c>
      <c r="W216" s="23">
        <v>15</v>
      </c>
      <c r="X216" s="23">
        <v>79</v>
      </c>
      <c r="Y216" s="23" t="s">
        <v>46</v>
      </c>
      <c r="Z216" s="23" t="s">
        <v>47</v>
      </c>
      <c r="AA216" s="23" t="s">
        <v>142</v>
      </c>
      <c r="AB216" s="23" t="s">
        <v>80</v>
      </c>
      <c r="AC216" s="23" t="s">
        <v>50</v>
      </c>
      <c r="AD216" s="23" t="s">
        <v>68</v>
      </c>
      <c r="AE216" s="23">
        <v>71.400000000000006</v>
      </c>
      <c r="AF216" s="23">
        <v>6.4</v>
      </c>
      <c r="AG216" s="23" t="s">
        <v>3160</v>
      </c>
      <c r="AH216" s="23" t="s">
        <v>3161</v>
      </c>
      <c r="AI216" s="23" t="s">
        <v>3136</v>
      </c>
      <c r="AJ216" s="23">
        <v>0</v>
      </c>
      <c r="AK216" s="23" t="s">
        <v>3162</v>
      </c>
      <c r="AL216" s="23" t="s">
        <v>3169</v>
      </c>
      <c r="AM216" s="23">
        <v>71.400000000000006</v>
      </c>
      <c r="AN216" s="32" t="s">
        <v>3166</v>
      </c>
    </row>
    <row r="217" spans="1:40" ht="48" x14ac:dyDescent="0.2">
      <c r="A217" s="29" t="s">
        <v>1060</v>
      </c>
      <c r="B217" s="12" t="s">
        <v>1061</v>
      </c>
      <c r="C217" s="12" t="s">
        <v>154</v>
      </c>
      <c r="D217" s="12">
        <v>56</v>
      </c>
      <c r="E217" s="21">
        <v>25562</v>
      </c>
      <c r="F217" s="12" t="s">
        <v>210</v>
      </c>
      <c r="G217" s="12" t="s">
        <v>100</v>
      </c>
      <c r="H217" s="12" t="s">
        <v>230</v>
      </c>
      <c r="I217" s="12" t="s">
        <v>57</v>
      </c>
      <c r="J217" s="12" t="s">
        <v>418</v>
      </c>
      <c r="K217" s="12" t="s">
        <v>419</v>
      </c>
      <c r="L217" s="12" t="s">
        <v>729</v>
      </c>
      <c r="M217" s="12" t="s">
        <v>525</v>
      </c>
      <c r="N217" s="12" t="s">
        <v>139</v>
      </c>
      <c r="O217" s="21">
        <v>45187</v>
      </c>
      <c r="P217" s="21">
        <v>45868</v>
      </c>
      <c r="Q217" s="12" t="s">
        <v>141</v>
      </c>
      <c r="R217" s="22">
        <v>106000</v>
      </c>
      <c r="S217" s="22">
        <v>9500</v>
      </c>
      <c r="T217" s="12">
        <v>4</v>
      </c>
      <c r="U217" s="12">
        <v>4</v>
      </c>
      <c r="V217" s="12">
        <v>29</v>
      </c>
      <c r="W217" s="12">
        <v>11</v>
      </c>
      <c r="X217" s="12">
        <v>65</v>
      </c>
      <c r="Y217" s="12" t="s">
        <v>46</v>
      </c>
      <c r="Z217" s="12" t="s">
        <v>292</v>
      </c>
      <c r="AA217" s="12" t="s">
        <v>188</v>
      </c>
      <c r="AB217" s="12" t="s">
        <v>66</v>
      </c>
      <c r="AC217" s="12" t="s">
        <v>121</v>
      </c>
      <c r="AD217" s="12" t="s">
        <v>68</v>
      </c>
      <c r="AE217" s="12">
        <v>64.2</v>
      </c>
      <c r="AF217" s="12">
        <v>1.9</v>
      </c>
      <c r="AG217" s="12" t="s">
        <v>3156</v>
      </c>
      <c r="AH217" s="12" t="s">
        <v>3161</v>
      </c>
      <c r="AI217" s="12" t="s">
        <v>3136</v>
      </c>
      <c r="AJ217" s="12">
        <v>1</v>
      </c>
      <c r="AK217" s="12" t="s">
        <v>3175</v>
      </c>
      <c r="AL217" s="12" t="s">
        <v>3159</v>
      </c>
      <c r="AM217" s="12">
        <v>64.2</v>
      </c>
      <c r="AN217" s="31"/>
    </row>
    <row r="218" spans="1:40" ht="32" x14ac:dyDescent="0.2">
      <c r="A218" s="30" t="s">
        <v>1062</v>
      </c>
      <c r="B218" s="23" t="s">
        <v>1063</v>
      </c>
      <c r="C218" s="23" t="s">
        <v>154</v>
      </c>
      <c r="D218" s="23">
        <v>41</v>
      </c>
      <c r="E218" s="24">
        <v>30851</v>
      </c>
      <c r="F218" s="23" t="s">
        <v>86</v>
      </c>
      <c r="G218" s="23" t="s">
        <v>181</v>
      </c>
      <c r="H218" s="23" t="s">
        <v>1064</v>
      </c>
      <c r="I218" s="23" t="s">
        <v>57</v>
      </c>
      <c r="J218" s="23" t="s">
        <v>1065</v>
      </c>
      <c r="K218" s="23" t="s">
        <v>1066</v>
      </c>
      <c r="L218" s="23" t="s">
        <v>173</v>
      </c>
      <c r="M218" s="23" t="s">
        <v>161</v>
      </c>
      <c r="N218" s="23" t="s">
        <v>174</v>
      </c>
      <c r="O218" s="24">
        <v>45823</v>
      </c>
      <c r="P218" s="24"/>
      <c r="Q218" s="23" t="s">
        <v>62</v>
      </c>
      <c r="R218" s="25">
        <v>96000</v>
      </c>
      <c r="S218" s="25">
        <v>4800</v>
      </c>
      <c r="T218" s="23">
        <v>3</v>
      </c>
      <c r="U218" s="23">
        <v>29</v>
      </c>
      <c r="V218" s="23">
        <v>21</v>
      </c>
      <c r="W218" s="23">
        <v>17</v>
      </c>
      <c r="X218" s="23">
        <v>65</v>
      </c>
      <c r="Y218" s="23" t="s">
        <v>46</v>
      </c>
      <c r="Z218" s="23" t="s">
        <v>151</v>
      </c>
      <c r="AA218" s="23" t="s">
        <v>176</v>
      </c>
      <c r="AB218" s="23" t="s">
        <v>80</v>
      </c>
      <c r="AC218" s="23" t="s">
        <v>96</v>
      </c>
      <c r="AD218" s="23" t="s">
        <v>51</v>
      </c>
      <c r="AE218" s="23">
        <v>58.5</v>
      </c>
      <c r="AF218" s="23">
        <v>1</v>
      </c>
      <c r="AG218" s="23" t="s">
        <v>3167</v>
      </c>
      <c r="AH218" s="23" t="s">
        <v>3161</v>
      </c>
      <c r="AI218" s="23" t="s">
        <v>3133</v>
      </c>
      <c r="AJ218" s="23">
        <v>0</v>
      </c>
      <c r="AK218" s="23" t="s">
        <v>3162</v>
      </c>
      <c r="AL218" s="23" t="s">
        <v>3165</v>
      </c>
      <c r="AM218" s="23">
        <v>58.5</v>
      </c>
      <c r="AN218" s="32" t="s">
        <v>3166</v>
      </c>
    </row>
    <row r="219" spans="1:40" ht="32" x14ac:dyDescent="0.2">
      <c r="A219" s="29" t="s">
        <v>1068</v>
      </c>
      <c r="B219" s="12" t="s">
        <v>1069</v>
      </c>
      <c r="C219" s="12" t="s">
        <v>35</v>
      </c>
      <c r="D219" s="12">
        <v>52</v>
      </c>
      <c r="E219" s="21">
        <v>26926</v>
      </c>
      <c r="F219" s="12" t="s">
        <v>523</v>
      </c>
      <c r="G219" s="12" t="s">
        <v>100</v>
      </c>
      <c r="H219" s="12" t="s">
        <v>342</v>
      </c>
      <c r="I219" s="12" t="s">
        <v>74</v>
      </c>
      <c r="J219" s="12" t="s">
        <v>357</v>
      </c>
      <c r="K219" s="12" t="s">
        <v>358</v>
      </c>
      <c r="L219" s="12" t="s">
        <v>186</v>
      </c>
      <c r="M219" s="12" t="s">
        <v>61</v>
      </c>
      <c r="N219" s="12" t="s">
        <v>186</v>
      </c>
      <c r="O219" s="21">
        <v>42574</v>
      </c>
      <c r="P219" s="21"/>
      <c r="Q219" s="12" t="s">
        <v>62</v>
      </c>
      <c r="R219" s="22">
        <v>51000</v>
      </c>
      <c r="S219" s="22">
        <v>2600</v>
      </c>
      <c r="T219" s="12">
        <v>3</v>
      </c>
      <c r="U219" s="12">
        <v>46</v>
      </c>
      <c r="V219" s="12">
        <v>18</v>
      </c>
      <c r="W219" s="12">
        <v>17</v>
      </c>
      <c r="X219" s="12">
        <v>55</v>
      </c>
      <c r="Y219" s="12" t="s">
        <v>46</v>
      </c>
      <c r="Z219" s="12" t="s">
        <v>47</v>
      </c>
      <c r="AA219" s="12" t="s">
        <v>215</v>
      </c>
      <c r="AB219" s="12" t="s">
        <v>66</v>
      </c>
      <c r="AC219" s="12" t="s">
        <v>267</v>
      </c>
      <c r="AD219" s="12" t="s">
        <v>68</v>
      </c>
      <c r="AE219" s="12">
        <v>57.8</v>
      </c>
      <c r="AF219" s="12">
        <v>9.9</v>
      </c>
      <c r="AG219" s="12" t="s">
        <v>3171</v>
      </c>
      <c r="AH219" s="12" t="s">
        <v>3164</v>
      </c>
      <c r="AI219" s="12" t="s">
        <v>3133</v>
      </c>
      <c r="AJ219" s="12">
        <v>0</v>
      </c>
      <c r="AK219" s="12" t="s">
        <v>3158</v>
      </c>
      <c r="AL219" s="12" t="s">
        <v>3159</v>
      </c>
      <c r="AM219" s="12">
        <v>57.8</v>
      </c>
      <c r="AN219" s="31"/>
    </row>
    <row r="220" spans="1:40" ht="32" x14ac:dyDescent="0.2">
      <c r="A220" s="30" t="s">
        <v>1070</v>
      </c>
      <c r="B220" s="23" t="s">
        <v>2687</v>
      </c>
      <c r="C220" s="23" t="s">
        <v>154</v>
      </c>
      <c r="D220" s="23">
        <v>41</v>
      </c>
      <c r="E220" s="24">
        <v>30885</v>
      </c>
      <c r="F220" s="23" t="s">
        <v>370</v>
      </c>
      <c r="G220" s="23" t="s">
        <v>181</v>
      </c>
      <c r="H220" s="23" t="s">
        <v>1074</v>
      </c>
      <c r="I220" s="23" t="s">
        <v>74</v>
      </c>
      <c r="J220" s="23" t="s">
        <v>372</v>
      </c>
      <c r="K220" s="23" t="s">
        <v>373</v>
      </c>
      <c r="L220" s="23" t="s">
        <v>149</v>
      </c>
      <c r="M220" s="23" t="s">
        <v>61</v>
      </c>
      <c r="N220" s="23" t="s">
        <v>150</v>
      </c>
      <c r="O220" s="24">
        <v>44065</v>
      </c>
      <c r="P220" s="24">
        <v>44460</v>
      </c>
      <c r="Q220" s="23" t="s">
        <v>141</v>
      </c>
      <c r="R220" s="25">
        <v>55000</v>
      </c>
      <c r="S220" s="25">
        <v>1100</v>
      </c>
      <c r="T220" s="23">
        <v>2</v>
      </c>
      <c r="U220" s="23">
        <v>18</v>
      </c>
      <c r="V220" s="23">
        <v>13</v>
      </c>
      <c r="W220" s="23">
        <v>1</v>
      </c>
      <c r="X220" s="23">
        <v>47</v>
      </c>
      <c r="Y220" s="23" t="s">
        <v>46</v>
      </c>
      <c r="Z220" s="23" t="s">
        <v>64</v>
      </c>
      <c r="AA220" s="23" t="s">
        <v>221</v>
      </c>
      <c r="AB220" s="23" t="s">
        <v>66</v>
      </c>
      <c r="AC220" s="23" t="s">
        <v>376</v>
      </c>
      <c r="AD220" s="23" t="s">
        <v>68</v>
      </c>
      <c r="AE220" s="23">
        <v>48.5</v>
      </c>
      <c r="AF220" s="23">
        <v>1.1000000000000001</v>
      </c>
      <c r="AG220" s="23" t="s">
        <v>3167</v>
      </c>
      <c r="AH220" s="23" t="s">
        <v>3164</v>
      </c>
      <c r="AI220" s="23" t="s">
        <v>3128</v>
      </c>
      <c r="AJ220" s="23">
        <v>1</v>
      </c>
      <c r="AK220" s="23" t="s">
        <v>3162</v>
      </c>
      <c r="AL220" s="23" t="s">
        <v>3159</v>
      </c>
      <c r="AM220" s="23">
        <v>48.5</v>
      </c>
      <c r="AN220" s="32" t="s">
        <v>3166</v>
      </c>
    </row>
    <row r="221" spans="1:40" ht="32" x14ac:dyDescent="0.2">
      <c r="A221" s="29" t="s">
        <v>1075</v>
      </c>
      <c r="B221" s="12" t="s">
        <v>1076</v>
      </c>
      <c r="C221" s="12" t="s">
        <v>154</v>
      </c>
      <c r="D221" s="12">
        <v>56</v>
      </c>
      <c r="E221" s="21">
        <v>25506</v>
      </c>
      <c r="F221" s="12" t="s">
        <v>429</v>
      </c>
      <c r="G221" s="12" t="s">
        <v>72</v>
      </c>
      <c r="H221" s="12" t="s">
        <v>125</v>
      </c>
      <c r="I221" s="12" t="s">
        <v>157</v>
      </c>
      <c r="J221" s="12" t="s">
        <v>248</v>
      </c>
      <c r="K221" s="12" t="s">
        <v>249</v>
      </c>
      <c r="L221" s="12" t="s">
        <v>173</v>
      </c>
      <c r="M221" s="12" t="s">
        <v>161</v>
      </c>
      <c r="N221" s="12" t="s">
        <v>174</v>
      </c>
      <c r="O221" s="21">
        <v>42564</v>
      </c>
      <c r="P221" s="21"/>
      <c r="Q221" s="12" t="s">
        <v>62</v>
      </c>
      <c r="R221" s="22">
        <v>41000</v>
      </c>
      <c r="S221" s="22">
        <v>2000</v>
      </c>
      <c r="T221" s="12">
        <v>3</v>
      </c>
      <c r="U221" s="12">
        <v>33</v>
      </c>
      <c r="V221" s="12">
        <v>5</v>
      </c>
      <c r="W221" s="12">
        <v>6</v>
      </c>
      <c r="X221" s="12">
        <v>58</v>
      </c>
      <c r="Y221" s="12" t="s">
        <v>46</v>
      </c>
      <c r="Z221" s="12" t="s">
        <v>47</v>
      </c>
      <c r="AA221" s="12" t="s">
        <v>215</v>
      </c>
      <c r="AB221" s="12" t="s">
        <v>80</v>
      </c>
      <c r="AC221" s="12" t="s">
        <v>130</v>
      </c>
      <c r="AD221" s="12" t="s">
        <v>68</v>
      </c>
      <c r="AE221" s="12">
        <v>62.5</v>
      </c>
      <c r="AF221" s="12">
        <v>9.9</v>
      </c>
      <c r="AG221" s="12" t="s">
        <v>3156</v>
      </c>
      <c r="AH221" s="12" t="s">
        <v>3164</v>
      </c>
      <c r="AI221" s="12" t="s">
        <v>3133</v>
      </c>
      <c r="AJ221" s="12">
        <v>0</v>
      </c>
      <c r="AK221" s="12" t="s">
        <v>3158</v>
      </c>
      <c r="AL221" s="12" t="s">
        <v>3159</v>
      </c>
      <c r="AM221" s="12">
        <v>62.5</v>
      </c>
      <c r="AN221" s="31"/>
    </row>
    <row r="222" spans="1:40" ht="32" x14ac:dyDescent="0.2">
      <c r="A222" s="30" t="s">
        <v>1078</v>
      </c>
      <c r="B222" s="23" t="s">
        <v>1079</v>
      </c>
      <c r="C222" s="23" t="s">
        <v>35</v>
      </c>
      <c r="D222" s="23">
        <v>51</v>
      </c>
      <c r="E222" s="24">
        <v>27510</v>
      </c>
      <c r="F222" s="23" t="s">
        <v>210</v>
      </c>
      <c r="G222" s="23" t="s">
        <v>100</v>
      </c>
      <c r="H222" s="23" t="s">
        <v>519</v>
      </c>
      <c r="I222" s="23" t="s">
        <v>57</v>
      </c>
      <c r="J222" s="23" t="s">
        <v>676</v>
      </c>
      <c r="K222" s="23" t="s">
        <v>677</v>
      </c>
      <c r="L222" s="23" t="s">
        <v>186</v>
      </c>
      <c r="M222" s="23" t="s">
        <v>61</v>
      </c>
      <c r="N222" s="23" t="s">
        <v>186</v>
      </c>
      <c r="O222" s="24">
        <v>43747</v>
      </c>
      <c r="P222" s="24"/>
      <c r="Q222" s="23" t="s">
        <v>62</v>
      </c>
      <c r="R222" s="25">
        <v>105000</v>
      </c>
      <c r="S222" s="25">
        <v>9400</v>
      </c>
      <c r="T222" s="23">
        <v>4</v>
      </c>
      <c r="U222" s="23">
        <v>13</v>
      </c>
      <c r="V222" s="23">
        <v>4</v>
      </c>
      <c r="W222" s="23">
        <v>19</v>
      </c>
      <c r="X222" s="23">
        <v>60</v>
      </c>
      <c r="Y222" s="23" t="s">
        <v>339</v>
      </c>
      <c r="Z222" s="23" t="s">
        <v>64</v>
      </c>
      <c r="AA222" s="23" t="s">
        <v>65</v>
      </c>
      <c r="AB222" s="23" t="s">
        <v>66</v>
      </c>
      <c r="AC222" s="23" t="s">
        <v>121</v>
      </c>
      <c r="AD222" s="23" t="s">
        <v>51</v>
      </c>
      <c r="AE222" s="23">
        <v>60.8</v>
      </c>
      <c r="AF222" s="23">
        <v>6.7</v>
      </c>
      <c r="AG222" s="23" t="s">
        <v>3171</v>
      </c>
      <c r="AH222" s="23" t="s">
        <v>3161</v>
      </c>
      <c r="AI222" s="23" t="s">
        <v>3136</v>
      </c>
      <c r="AJ222" s="23">
        <v>0</v>
      </c>
      <c r="AK222" s="23" t="s">
        <v>3162</v>
      </c>
      <c r="AL222" s="23" t="s">
        <v>3165</v>
      </c>
      <c r="AM222" s="23">
        <v>60.8</v>
      </c>
      <c r="AN222" s="32"/>
    </row>
    <row r="223" spans="1:40" ht="48" x14ac:dyDescent="0.2">
      <c r="A223" s="29" t="s">
        <v>1080</v>
      </c>
      <c r="B223" s="12" t="s">
        <v>1081</v>
      </c>
      <c r="C223" s="12" t="s">
        <v>35</v>
      </c>
      <c r="D223" s="12">
        <v>58</v>
      </c>
      <c r="E223" s="21">
        <v>24938</v>
      </c>
      <c r="F223" s="12" t="s">
        <v>210</v>
      </c>
      <c r="G223" s="12" t="s">
        <v>100</v>
      </c>
      <c r="H223" s="12" t="s">
        <v>230</v>
      </c>
      <c r="I223" s="12" t="s">
        <v>115</v>
      </c>
      <c r="J223" s="12" t="s">
        <v>211</v>
      </c>
      <c r="K223" s="12" t="s">
        <v>212</v>
      </c>
      <c r="L223" s="12" t="s">
        <v>729</v>
      </c>
      <c r="M223" s="12" t="s">
        <v>525</v>
      </c>
      <c r="N223" s="12" t="s">
        <v>139</v>
      </c>
      <c r="O223" s="21">
        <v>42508</v>
      </c>
      <c r="P223" s="21"/>
      <c r="Q223" s="12" t="s">
        <v>62</v>
      </c>
      <c r="R223" s="22">
        <v>76000</v>
      </c>
      <c r="S223" s="22">
        <v>3800</v>
      </c>
      <c r="T223" s="12">
        <v>3</v>
      </c>
      <c r="U223" s="12">
        <v>24</v>
      </c>
      <c r="V223" s="12">
        <v>19</v>
      </c>
      <c r="W223" s="12">
        <v>8</v>
      </c>
      <c r="X223" s="12">
        <v>65</v>
      </c>
      <c r="Y223" s="12" t="s">
        <v>46</v>
      </c>
      <c r="Z223" s="12" t="s">
        <v>64</v>
      </c>
      <c r="AA223" s="12" t="s">
        <v>95</v>
      </c>
      <c r="AB223" s="12" t="s">
        <v>80</v>
      </c>
      <c r="AC223" s="12" t="s">
        <v>121</v>
      </c>
      <c r="AD223" s="12" t="s">
        <v>68</v>
      </c>
      <c r="AE223" s="12">
        <v>61.8</v>
      </c>
      <c r="AF223" s="12">
        <v>10.1</v>
      </c>
      <c r="AG223" s="12" t="s">
        <v>3156</v>
      </c>
      <c r="AH223" s="12" t="s">
        <v>3168</v>
      </c>
      <c r="AI223" s="12" t="s">
        <v>3133</v>
      </c>
      <c r="AJ223" s="12">
        <v>0</v>
      </c>
      <c r="AK223" s="12" t="s">
        <v>3162</v>
      </c>
      <c r="AL223" s="12" t="s">
        <v>3165</v>
      </c>
      <c r="AM223" s="12">
        <v>61.8</v>
      </c>
      <c r="AN223" s="31"/>
    </row>
    <row r="224" spans="1:40" ht="48" x14ac:dyDescent="0.2">
      <c r="A224" s="30" t="s">
        <v>1084</v>
      </c>
      <c r="B224" s="23" t="s">
        <v>3232</v>
      </c>
      <c r="C224" s="23" t="s">
        <v>154</v>
      </c>
      <c r="D224" s="23">
        <v>33</v>
      </c>
      <c r="E224" s="24">
        <v>33795</v>
      </c>
      <c r="F224" s="23" t="s">
        <v>279</v>
      </c>
      <c r="G224" s="23" t="s">
        <v>55</v>
      </c>
      <c r="H224" s="23" t="s">
        <v>280</v>
      </c>
      <c r="I224" s="23" t="s">
        <v>57</v>
      </c>
      <c r="J224" s="23" t="s">
        <v>627</v>
      </c>
      <c r="K224" s="23" t="s">
        <v>628</v>
      </c>
      <c r="L224" s="23" t="s">
        <v>472</v>
      </c>
      <c r="M224" s="23" t="s">
        <v>43</v>
      </c>
      <c r="N224" s="23" t="s">
        <v>421</v>
      </c>
      <c r="O224" s="24">
        <v>44443</v>
      </c>
      <c r="P224" s="24"/>
      <c r="Q224" s="23" t="s">
        <v>62</v>
      </c>
      <c r="R224" s="25">
        <v>83000</v>
      </c>
      <c r="S224" s="25">
        <v>11600</v>
      </c>
      <c r="T224" s="23">
        <v>5</v>
      </c>
      <c r="U224" s="23">
        <v>29</v>
      </c>
      <c r="V224" s="23">
        <v>16</v>
      </c>
      <c r="W224" s="23">
        <v>18</v>
      </c>
      <c r="X224" s="23">
        <v>56</v>
      </c>
      <c r="Y224" s="23" t="s">
        <v>46</v>
      </c>
      <c r="Z224" s="23" t="s">
        <v>64</v>
      </c>
      <c r="AA224" s="23" t="s">
        <v>176</v>
      </c>
      <c r="AB224" s="23" t="s">
        <v>164</v>
      </c>
      <c r="AC224" s="23" t="s">
        <v>284</v>
      </c>
      <c r="AD224" s="23" t="s">
        <v>68</v>
      </c>
      <c r="AE224" s="23">
        <v>72.8</v>
      </c>
      <c r="AF224" s="23">
        <v>4.8</v>
      </c>
      <c r="AG224" s="23" t="s">
        <v>3160</v>
      </c>
      <c r="AH224" s="23" t="s">
        <v>3168</v>
      </c>
      <c r="AI224" s="23" t="s">
        <v>3136</v>
      </c>
      <c r="AJ224" s="23">
        <v>0</v>
      </c>
      <c r="AK224" s="23" t="s">
        <v>3162</v>
      </c>
      <c r="AL224" s="23" t="s">
        <v>3159</v>
      </c>
      <c r="AM224" s="23">
        <v>72.8</v>
      </c>
      <c r="AN224" s="32"/>
    </row>
    <row r="225" spans="1:40" ht="32" x14ac:dyDescent="0.2">
      <c r="A225" s="29" t="s">
        <v>1087</v>
      </c>
      <c r="B225" s="12" t="s">
        <v>1787</v>
      </c>
      <c r="C225" s="12" t="s">
        <v>154</v>
      </c>
      <c r="D225" s="12">
        <v>22</v>
      </c>
      <c r="E225" s="21">
        <v>38077</v>
      </c>
      <c r="F225" s="12" t="s">
        <v>279</v>
      </c>
      <c r="G225" s="12" t="s">
        <v>55</v>
      </c>
      <c r="H225" s="12" t="s">
        <v>1089</v>
      </c>
      <c r="I225" s="12" t="s">
        <v>115</v>
      </c>
      <c r="J225" s="12" t="s">
        <v>281</v>
      </c>
      <c r="K225" s="12" t="s">
        <v>1026</v>
      </c>
      <c r="L225" s="12" t="s">
        <v>472</v>
      </c>
      <c r="M225" s="12" t="s">
        <v>43</v>
      </c>
      <c r="N225" s="12" t="s">
        <v>421</v>
      </c>
      <c r="O225" s="21">
        <v>44308</v>
      </c>
      <c r="P225" s="21"/>
      <c r="Q225" s="12" t="s">
        <v>62</v>
      </c>
      <c r="R225" s="22">
        <v>63000</v>
      </c>
      <c r="S225" s="22">
        <v>5700</v>
      </c>
      <c r="T225" s="12">
        <v>4</v>
      </c>
      <c r="U225" s="12">
        <v>12</v>
      </c>
      <c r="V225" s="12">
        <v>0</v>
      </c>
      <c r="W225" s="12">
        <v>25</v>
      </c>
      <c r="X225" s="12">
        <v>60</v>
      </c>
      <c r="Y225" s="12" t="s">
        <v>46</v>
      </c>
      <c r="Z225" s="12" t="s">
        <v>292</v>
      </c>
      <c r="AA225" s="12" t="s">
        <v>176</v>
      </c>
      <c r="AB225" s="12" t="s">
        <v>66</v>
      </c>
      <c r="AC225" s="12" t="s">
        <v>284</v>
      </c>
      <c r="AD225" s="12" t="s">
        <v>68</v>
      </c>
      <c r="AE225" s="12">
        <v>60</v>
      </c>
      <c r="AF225" s="12">
        <v>5.0999999999999996</v>
      </c>
      <c r="AG225" s="12" t="s">
        <v>3163</v>
      </c>
      <c r="AH225" s="12" t="s">
        <v>3168</v>
      </c>
      <c r="AI225" s="12" t="s">
        <v>3136</v>
      </c>
      <c r="AJ225" s="12">
        <v>0</v>
      </c>
      <c r="AK225" s="12" t="s">
        <v>3162</v>
      </c>
      <c r="AL225" s="12" t="s">
        <v>3165</v>
      </c>
      <c r="AM225" s="12">
        <v>60</v>
      </c>
      <c r="AN225" s="31"/>
    </row>
    <row r="226" spans="1:40" ht="32" x14ac:dyDescent="0.2">
      <c r="A226" s="30" t="s">
        <v>1090</v>
      </c>
      <c r="B226" s="23" t="s">
        <v>3233</v>
      </c>
      <c r="C226" s="23" t="s">
        <v>35</v>
      </c>
      <c r="D226" s="23">
        <v>57</v>
      </c>
      <c r="E226" s="24">
        <v>25341</v>
      </c>
      <c r="F226" s="23" t="s">
        <v>429</v>
      </c>
      <c r="G226" s="23" t="s">
        <v>72</v>
      </c>
      <c r="H226" s="23" t="s">
        <v>430</v>
      </c>
      <c r="I226" s="23" t="s">
        <v>115</v>
      </c>
      <c r="J226" s="23" t="s">
        <v>248</v>
      </c>
      <c r="K226" s="23" t="s">
        <v>249</v>
      </c>
      <c r="L226" s="23" t="s">
        <v>968</v>
      </c>
      <c r="M226" s="23" t="s">
        <v>337</v>
      </c>
      <c r="N226" s="23" t="s">
        <v>709</v>
      </c>
      <c r="O226" s="24">
        <v>45396</v>
      </c>
      <c r="P226" s="24"/>
      <c r="Q226" s="23" t="s">
        <v>62</v>
      </c>
      <c r="R226" s="25">
        <v>65000</v>
      </c>
      <c r="S226" s="25">
        <v>3200</v>
      </c>
      <c r="T226" s="23">
        <v>3</v>
      </c>
      <c r="U226" s="23">
        <v>15</v>
      </c>
      <c r="V226" s="23">
        <v>19</v>
      </c>
      <c r="W226" s="23">
        <v>0</v>
      </c>
      <c r="X226" s="23">
        <v>61</v>
      </c>
      <c r="Y226" s="23" t="s">
        <v>46</v>
      </c>
      <c r="Z226" s="23" t="s">
        <v>64</v>
      </c>
      <c r="AA226" s="23" t="s">
        <v>48</v>
      </c>
      <c r="AB226" s="23" t="s">
        <v>66</v>
      </c>
      <c r="AC226" s="23" t="s">
        <v>130</v>
      </c>
      <c r="AD226" s="23" t="s">
        <v>51</v>
      </c>
      <c r="AE226" s="23">
        <v>62.1</v>
      </c>
      <c r="AF226" s="23">
        <v>2.2000000000000002</v>
      </c>
      <c r="AG226" s="23" t="s">
        <v>3156</v>
      </c>
      <c r="AH226" s="23" t="s">
        <v>3168</v>
      </c>
      <c r="AI226" s="23" t="s">
        <v>3133</v>
      </c>
      <c r="AJ226" s="23">
        <v>0</v>
      </c>
      <c r="AK226" s="23" t="s">
        <v>3162</v>
      </c>
      <c r="AL226" s="23" t="s">
        <v>3165</v>
      </c>
      <c r="AM226" s="23">
        <v>62.1</v>
      </c>
      <c r="AN226" s="32"/>
    </row>
    <row r="227" spans="1:40" ht="48" x14ac:dyDescent="0.2">
      <c r="A227" s="29" t="s">
        <v>1093</v>
      </c>
      <c r="B227" s="12" t="s">
        <v>1094</v>
      </c>
      <c r="C227" s="12" t="s">
        <v>35</v>
      </c>
      <c r="D227" s="12">
        <v>30</v>
      </c>
      <c r="E227" s="21">
        <v>35162</v>
      </c>
      <c r="F227" s="12" t="s">
        <v>429</v>
      </c>
      <c r="G227" s="12" t="s">
        <v>72</v>
      </c>
      <c r="H227" s="12" t="s">
        <v>247</v>
      </c>
      <c r="I227" s="12" t="s">
        <v>115</v>
      </c>
      <c r="J227" s="12" t="s">
        <v>202</v>
      </c>
      <c r="K227" s="12" t="s">
        <v>203</v>
      </c>
      <c r="L227" s="12" t="s">
        <v>366</v>
      </c>
      <c r="M227" s="12" t="s">
        <v>273</v>
      </c>
      <c r="N227" s="12" t="s">
        <v>274</v>
      </c>
      <c r="O227" s="21">
        <v>44988</v>
      </c>
      <c r="P227" s="21"/>
      <c r="Q227" s="12" t="s">
        <v>62</v>
      </c>
      <c r="R227" s="22">
        <v>85000</v>
      </c>
      <c r="S227" s="22">
        <v>7600</v>
      </c>
      <c r="T227" s="12">
        <v>4</v>
      </c>
      <c r="U227" s="12">
        <v>38</v>
      </c>
      <c r="V227" s="12">
        <v>8</v>
      </c>
      <c r="W227" s="12">
        <v>23</v>
      </c>
      <c r="X227" s="12">
        <v>61</v>
      </c>
      <c r="Y227" s="12" t="s">
        <v>46</v>
      </c>
      <c r="Z227" s="12" t="s">
        <v>64</v>
      </c>
      <c r="AA227" s="12" t="s">
        <v>142</v>
      </c>
      <c r="AB227" s="12" t="s">
        <v>66</v>
      </c>
      <c r="AC227" s="12" t="s">
        <v>130</v>
      </c>
      <c r="AD227" s="12" t="s">
        <v>68</v>
      </c>
      <c r="AE227" s="12">
        <v>66.8</v>
      </c>
      <c r="AF227" s="12">
        <v>3.3</v>
      </c>
      <c r="AG227" s="12" t="s">
        <v>3160</v>
      </c>
      <c r="AH227" s="12" t="s">
        <v>3161</v>
      </c>
      <c r="AI227" s="12" t="s">
        <v>3136</v>
      </c>
      <c r="AJ227" s="12">
        <v>0</v>
      </c>
      <c r="AK227" s="12" t="s">
        <v>3158</v>
      </c>
      <c r="AL227" s="12" t="s">
        <v>3165</v>
      </c>
      <c r="AM227" s="12">
        <v>66.8</v>
      </c>
      <c r="AN227" s="31"/>
    </row>
    <row r="228" spans="1:40" ht="32" x14ac:dyDescent="0.2">
      <c r="A228" s="30" t="s">
        <v>1096</v>
      </c>
      <c r="B228" s="23" t="s">
        <v>1097</v>
      </c>
      <c r="C228" s="23" t="s">
        <v>35</v>
      </c>
      <c r="D228" s="23">
        <v>53</v>
      </c>
      <c r="E228" s="24">
        <v>26708</v>
      </c>
      <c r="F228" s="23" t="s">
        <v>402</v>
      </c>
      <c r="G228" s="23" t="s">
        <v>72</v>
      </c>
      <c r="H228" s="23" t="s">
        <v>616</v>
      </c>
      <c r="I228" s="23" t="s">
        <v>74</v>
      </c>
      <c r="J228" s="23" t="s">
        <v>617</v>
      </c>
      <c r="K228" s="23" t="s">
        <v>618</v>
      </c>
      <c r="L228" s="23" t="s">
        <v>319</v>
      </c>
      <c r="M228" s="23" t="s">
        <v>255</v>
      </c>
      <c r="N228" s="23" t="s">
        <v>80</v>
      </c>
      <c r="O228" s="24">
        <v>44907</v>
      </c>
      <c r="P228" s="24">
        <v>45983</v>
      </c>
      <c r="Q228" s="23" t="s">
        <v>141</v>
      </c>
      <c r="R228" s="25">
        <v>60000</v>
      </c>
      <c r="S228" s="25">
        <v>1200</v>
      </c>
      <c r="T228" s="23">
        <v>2</v>
      </c>
      <c r="U228" s="23">
        <v>0</v>
      </c>
      <c r="V228" s="23">
        <v>12</v>
      </c>
      <c r="W228" s="23">
        <v>12</v>
      </c>
      <c r="X228" s="23">
        <v>40</v>
      </c>
      <c r="Y228" s="23" t="s">
        <v>46</v>
      </c>
      <c r="Z228" s="23" t="s">
        <v>64</v>
      </c>
      <c r="AA228" s="23" t="s">
        <v>215</v>
      </c>
      <c r="AB228" s="23" t="s">
        <v>66</v>
      </c>
      <c r="AC228" s="23" t="s">
        <v>408</v>
      </c>
      <c r="AD228" s="23" t="s">
        <v>68</v>
      </c>
      <c r="AE228" s="23">
        <v>36</v>
      </c>
      <c r="AF228" s="23">
        <v>2.9</v>
      </c>
      <c r="AG228" s="23" t="s">
        <v>3171</v>
      </c>
      <c r="AH228" s="23" t="s">
        <v>3168</v>
      </c>
      <c r="AI228" s="23" t="s">
        <v>3128</v>
      </c>
      <c r="AJ228" s="23">
        <v>1</v>
      </c>
      <c r="AK228" s="23" t="s">
        <v>3175</v>
      </c>
      <c r="AL228" s="23" t="s">
        <v>3159</v>
      </c>
      <c r="AM228" s="23">
        <v>36</v>
      </c>
      <c r="AN228" s="32" t="s">
        <v>3166</v>
      </c>
    </row>
    <row r="229" spans="1:40" ht="32" x14ac:dyDescent="0.2">
      <c r="A229" s="29" t="s">
        <v>1098</v>
      </c>
      <c r="B229" s="12" t="s">
        <v>1099</v>
      </c>
      <c r="C229" s="12" t="s">
        <v>154</v>
      </c>
      <c r="D229" s="12">
        <v>59</v>
      </c>
      <c r="E229" s="21">
        <v>24478</v>
      </c>
      <c r="F229" s="12" t="s">
        <v>54</v>
      </c>
      <c r="G229" s="12" t="s">
        <v>55</v>
      </c>
      <c r="H229" s="12" t="s">
        <v>1100</v>
      </c>
      <c r="I229" s="12" t="s">
        <v>89</v>
      </c>
      <c r="J229" s="12" t="s">
        <v>58</v>
      </c>
      <c r="K229" s="12" t="s">
        <v>59</v>
      </c>
      <c r="L229" s="12" t="s">
        <v>1101</v>
      </c>
      <c r="M229" s="12" t="s">
        <v>289</v>
      </c>
      <c r="N229" s="12" t="s">
        <v>311</v>
      </c>
      <c r="O229" s="21">
        <v>44792</v>
      </c>
      <c r="P229" s="21"/>
      <c r="Q229" s="12" t="s">
        <v>62</v>
      </c>
      <c r="R229" s="22">
        <v>125000</v>
      </c>
      <c r="S229" s="22">
        <v>18800</v>
      </c>
      <c r="T229" s="12">
        <v>5</v>
      </c>
      <c r="U229" s="12">
        <v>26</v>
      </c>
      <c r="V229" s="12">
        <v>9</v>
      </c>
      <c r="W229" s="12">
        <v>31</v>
      </c>
      <c r="X229" s="12">
        <v>79</v>
      </c>
      <c r="Y229" s="12" t="s">
        <v>46</v>
      </c>
      <c r="Z229" s="12" t="s">
        <v>47</v>
      </c>
      <c r="AA229" s="12" t="s">
        <v>221</v>
      </c>
      <c r="AB229" s="12" t="s">
        <v>164</v>
      </c>
      <c r="AC229" s="12" t="s">
        <v>67</v>
      </c>
      <c r="AD229" s="12" t="s">
        <v>68</v>
      </c>
      <c r="AE229" s="12">
        <v>79.2</v>
      </c>
      <c r="AF229" s="12">
        <v>3.8</v>
      </c>
      <c r="AG229" s="12" t="s">
        <v>3156</v>
      </c>
      <c r="AH229" s="12" t="s">
        <v>3157</v>
      </c>
      <c r="AI229" s="12" t="s">
        <v>3136</v>
      </c>
      <c r="AJ229" s="12">
        <v>0</v>
      </c>
      <c r="AK229" s="12" t="s">
        <v>3162</v>
      </c>
      <c r="AL229" s="12" t="s">
        <v>3169</v>
      </c>
      <c r="AM229" s="12">
        <v>79.2</v>
      </c>
      <c r="AN229" s="31"/>
    </row>
    <row r="230" spans="1:40" ht="48" x14ac:dyDescent="0.2">
      <c r="A230" s="30" t="s">
        <v>1103</v>
      </c>
      <c r="B230" s="23" t="s">
        <v>1104</v>
      </c>
      <c r="C230" s="23" t="s">
        <v>35</v>
      </c>
      <c r="D230" s="23">
        <v>40</v>
      </c>
      <c r="E230" s="24">
        <v>31258</v>
      </c>
      <c r="F230" s="23" t="s">
        <v>429</v>
      </c>
      <c r="G230" s="23" t="s">
        <v>72</v>
      </c>
      <c r="H230" s="23" t="s">
        <v>247</v>
      </c>
      <c r="I230" s="23" t="s">
        <v>115</v>
      </c>
      <c r="J230" s="23" t="s">
        <v>126</v>
      </c>
      <c r="K230" s="23" t="s">
        <v>127</v>
      </c>
      <c r="L230" s="23" t="s">
        <v>160</v>
      </c>
      <c r="M230" s="23" t="s">
        <v>161</v>
      </c>
      <c r="N230" s="23" t="s">
        <v>174</v>
      </c>
      <c r="O230" s="24">
        <v>45417</v>
      </c>
      <c r="P230" s="24"/>
      <c r="Q230" s="23" t="s">
        <v>62</v>
      </c>
      <c r="R230" s="25">
        <v>79000</v>
      </c>
      <c r="S230" s="25">
        <v>4000</v>
      </c>
      <c r="T230" s="23">
        <v>3</v>
      </c>
      <c r="U230" s="23">
        <v>23</v>
      </c>
      <c r="V230" s="23">
        <v>5</v>
      </c>
      <c r="W230" s="23">
        <v>24</v>
      </c>
      <c r="X230" s="23">
        <v>51</v>
      </c>
      <c r="Y230" s="23" t="s">
        <v>46</v>
      </c>
      <c r="Z230" s="23" t="s">
        <v>47</v>
      </c>
      <c r="AA230" s="23" t="s">
        <v>65</v>
      </c>
      <c r="AB230" s="23" t="s">
        <v>80</v>
      </c>
      <c r="AC230" s="23" t="s">
        <v>130</v>
      </c>
      <c r="AD230" s="23" t="s">
        <v>68</v>
      </c>
      <c r="AE230" s="23">
        <v>50.6</v>
      </c>
      <c r="AF230" s="23">
        <v>2.1</v>
      </c>
      <c r="AG230" s="23" t="s">
        <v>3167</v>
      </c>
      <c r="AH230" s="23" t="s">
        <v>3168</v>
      </c>
      <c r="AI230" s="23" t="s">
        <v>3133</v>
      </c>
      <c r="AJ230" s="23">
        <v>0</v>
      </c>
      <c r="AK230" s="23" t="s">
        <v>3162</v>
      </c>
      <c r="AL230" s="23" t="s">
        <v>3159</v>
      </c>
      <c r="AM230" s="23">
        <v>50.6</v>
      </c>
      <c r="AN230" s="32"/>
    </row>
    <row r="231" spans="1:40" x14ac:dyDescent="0.2">
      <c r="A231" s="29" t="s">
        <v>1106</v>
      </c>
      <c r="B231" s="12" t="s">
        <v>1107</v>
      </c>
      <c r="C231" s="12" t="s">
        <v>35</v>
      </c>
      <c r="D231" s="12">
        <v>55</v>
      </c>
      <c r="E231" s="21">
        <v>26082</v>
      </c>
      <c r="F231" s="12" t="s">
        <v>523</v>
      </c>
      <c r="G231" s="12" t="s">
        <v>100</v>
      </c>
      <c r="H231" s="12" t="s">
        <v>755</v>
      </c>
      <c r="I231" s="12" t="s">
        <v>157</v>
      </c>
      <c r="J231" s="12" t="s">
        <v>357</v>
      </c>
      <c r="K231" s="12" t="s">
        <v>358</v>
      </c>
      <c r="L231" s="12" t="s">
        <v>92</v>
      </c>
      <c r="M231" s="12" t="s">
        <v>337</v>
      </c>
      <c r="N231" s="12" t="s">
        <v>94</v>
      </c>
      <c r="O231" s="21">
        <v>45498</v>
      </c>
      <c r="P231" s="21"/>
      <c r="Q231" s="12" t="s">
        <v>62</v>
      </c>
      <c r="R231" s="22">
        <v>39000</v>
      </c>
      <c r="S231" s="22">
        <v>3500</v>
      </c>
      <c r="T231" s="12">
        <v>4</v>
      </c>
      <c r="U231" s="12">
        <v>31</v>
      </c>
      <c r="V231" s="12">
        <v>22</v>
      </c>
      <c r="W231" s="12">
        <v>13</v>
      </c>
      <c r="X231" s="12">
        <v>66</v>
      </c>
      <c r="Y231" s="12" t="s">
        <v>46</v>
      </c>
      <c r="Z231" s="12" t="s">
        <v>47</v>
      </c>
      <c r="AA231" s="12" t="s">
        <v>176</v>
      </c>
      <c r="AB231" s="12" t="s">
        <v>164</v>
      </c>
      <c r="AC231" s="12" t="s">
        <v>267</v>
      </c>
      <c r="AD231" s="12" t="s">
        <v>68</v>
      </c>
      <c r="AE231" s="12">
        <v>70.3</v>
      </c>
      <c r="AF231" s="12">
        <v>1.9</v>
      </c>
      <c r="AG231" s="12" t="s">
        <v>3156</v>
      </c>
      <c r="AH231" s="12" t="s">
        <v>3180</v>
      </c>
      <c r="AI231" s="12" t="s">
        <v>3136</v>
      </c>
      <c r="AJ231" s="12">
        <v>0</v>
      </c>
      <c r="AK231" s="12" t="s">
        <v>3158</v>
      </c>
      <c r="AL231" s="12" t="s">
        <v>3165</v>
      </c>
      <c r="AM231" s="12">
        <v>70.3</v>
      </c>
      <c r="AN231" s="31"/>
    </row>
    <row r="232" spans="1:40" ht="48" x14ac:dyDescent="0.2">
      <c r="A232" s="30" t="s">
        <v>1108</v>
      </c>
      <c r="B232" s="23" t="s">
        <v>1109</v>
      </c>
      <c r="C232" s="23" t="s">
        <v>154</v>
      </c>
      <c r="D232" s="23">
        <v>56</v>
      </c>
      <c r="E232" s="24">
        <v>25614</v>
      </c>
      <c r="F232" s="23" t="s">
        <v>523</v>
      </c>
      <c r="G232" s="23" t="s">
        <v>100</v>
      </c>
      <c r="H232" s="23" t="s">
        <v>379</v>
      </c>
      <c r="I232" s="23" t="s">
        <v>57</v>
      </c>
      <c r="J232" s="23" t="s">
        <v>343</v>
      </c>
      <c r="K232" s="23" t="s">
        <v>344</v>
      </c>
      <c r="L232" s="23" t="s">
        <v>242</v>
      </c>
      <c r="M232" s="23" t="s">
        <v>234</v>
      </c>
      <c r="N232" s="23" t="s">
        <v>235</v>
      </c>
      <c r="O232" s="24">
        <v>45301</v>
      </c>
      <c r="P232" s="24"/>
      <c r="Q232" s="23" t="s">
        <v>62</v>
      </c>
      <c r="R232" s="25">
        <v>110000</v>
      </c>
      <c r="S232" s="25">
        <v>9900</v>
      </c>
      <c r="T232" s="23">
        <v>4</v>
      </c>
      <c r="U232" s="23">
        <v>41</v>
      </c>
      <c r="V232" s="23">
        <v>12</v>
      </c>
      <c r="W232" s="23">
        <v>31</v>
      </c>
      <c r="X232" s="23">
        <v>74</v>
      </c>
      <c r="Y232" s="23" t="s">
        <v>46</v>
      </c>
      <c r="Z232" s="23" t="s">
        <v>107</v>
      </c>
      <c r="AA232" s="23" t="s">
        <v>95</v>
      </c>
      <c r="AB232" s="23" t="s">
        <v>66</v>
      </c>
      <c r="AC232" s="23" t="s">
        <v>267</v>
      </c>
      <c r="AD232" s="23" t="s">
        <v>68</v>
      </c>
      <c r="AE232" s="23">
        <v>71.900000000000006</v>
      </c>
      <c r="AF232" s="23">
        <v>2.4</v>
      </c>
      <c r="AG232" s="23" t="s">
        <v>3156</v>
      </c>
      <c r="AH232" s="23" t="s">
        <v>3161</v>
      </c>
      <c r="AI232" s="23" t="s">
        <v>3136</v>
      </c>
      <c r="AJ232" s="23">
        <v>0</v>
      </c>
      <c r="AK232" s="23" t="s">
        <v>3158</v>
      </c>
      <c r="AL232" s="23" t="s">
        <v>3169</v>
      </c>
      <c r="AM232" s="23">
        <v>71.900000000000006</v>
      </c>
      <c r="AN232" s="32" t="s">
        <v>3166</v>
      </c>
    </row>
    <row r="233" spans="1:40" ht="32" x14ac:dyDescent="0.2">
      <c r="A233" s="29" t="s">
        <v>1112</v>
      </c>
      <c r="B233" s="12" t="s">
        <v>1113</v>
      </c>
      <c r="C233" s="12" t="s">
        <v>35</v>
      </c>
      <c r="D233" s="12">
        <v>28</v>
      </c>
      <c r="E233" s="21">
        <v>35830</v>
      </c>
      <c r="F233" s="12" t="s">
        <v>54</v>
      </c>
      <c r="G233" s="12" t="s">
        <v>55</v>
      </c>
      <c r="H233" s="12" t="s">
        <v>302</v>
      </c>
      <c r="I233" s="12" t="s">
        <v>115</v>
      </c>
      <c r="J233" s="12" t="s">
        <v>539</v>
      </c>
      <c r="K233" s="12" t="s">
        <v>540</v>
      </c>
      <c r="L233" s="12" t="s">
        <v>619</v>
      </c>
      <c r="M233" s="12" t="s">
        <v>525</v>
      </c>
      <c r="N233" s="12" t="s">
        <v>620</v>
      </c>
      <c r="O233" s="21">
        <v>44996</v>
      </c>
      <c r="P233" s="21"/>
      <c r="Q233" s="12" t="s">
        <v>62</v>
      </c>
      <c r="R233" s="22">
        <v>85000</v>
      </c>
      <c r="S233" s="22">
        <v>7600</v>
      </c>
      <c r="T233" s="12">
        <v>4</v>
      </c>
      <c r="U233" s="12">
        <v>29</v>
      </c>
      <c r="V233" s="12">
        <v>15</v>
      </c>
      <c r="W233" s="12">
        <v>19</v>
      </c>
      <c r="X233" s="12">
        <v>77</v>
      </c>
      <c r="Y233" s="12" t="s">
        <v>339</v>
      </c>
      <c r="Z233" s="12" t="s">
        <v>64</v>
      </c>
      <c r="AA233" s="12" t="s">
        <v>48</v>
      </c>
      <c r="AB233" s="12" t="s">
        <v>164</v>
      </c>
      <c r="AC233" s="12" t="s">
        <v>67</v>
      </c>
      <c r="AD233" s="12" t="s">
        <v>68</v>
      </c>
      <c r="AE233" s="12">
        <v>70.7</v>
      </c>
      <c r="AF233" s="12">
        <v>3.3</v>
      </c>
      <c r="AG233" s="12" t="s">
        <v>3160</v>
      </c>
      <c r="AH233" s="12" t="s">
        <v>3161</v>
      </c>
      <c r="AI233" s="12" t="s">
        <v>3136</v>
      </c>
      <c r="AJ233" s="12">
        <v>0</v>
      </c>
      <c r="AK233" s="12" t="s">
        <v>3162</v>
      </c>
      <c r="AL233" s="12" t="s">
        <v>3165</v>
      </c>
      <c r="AM233" s="12">
        <v>70.7</v>
      </c>
      <c r="AN233" s="31"/>
    </row>
    <row r="234" spans="1:40" ht="32" x14ac:dyDescent="0.2">
      <c r="A234" s="30" t="s">
        <v>1114</v>
      </c>
      <c r="B234" s="23" t="s">
        <v>1115</v>
      </c>
      <c r="C234" s="23" t="s">
        <v>154</v>
      </c>
      <c r="D234" s="23">
        <v>35</v>
      </c>
      <c r="E234" s="24">
        <v>33097</v>
      </c>
      <c r="F234" s="23" t="s">
        <v>54</v>
      </c>
      <c r="G234" s="23" t="s">
        <v>55</v>
      </c>
      <c r="H234" s="23" t="s">
        <v>56</v>
      </c>
      <c r="I234" s="23" t="s">
        <v>57</v>
      </c>
      <c r="J234" s="23" t="s">
        <v>58</v>
      </c>
      <c r="K234" s="23" t="s">
        <v>59</v>
      </c>
      <c r="L234" s="23" t="s">
        <v>968</v>
      </c>
      <c r="M234" s="23" t="s">
        <v>337</v>
      </c>
      <c r="N234" s="23" t="s">
        <v>709</v>
      </c>
      <c r="O234" s="24">
        <v>43064</v>
      </c>
      <c r="P234" s="24"/>
      <c r="Q234" s="23" t="s">
        <v>62</v>
      </c>
      <c r="R234" s="25">
        <v>94000</v>
      </c>
      <c r="S234" s="25">
        <v>13200</v>
      </c>
      <c r="T234" s="23">
        <v>5</v>
      </c>
      <c r="U234" s="23">
        <v>38</v>
      </c>
      <c r="V234" s="23">
        <v>8</v>
      </c>
      <c r="W234" s="23">
        <v>11</v>
      </c>
      <c r="X234" s="23">
        <v>89</v>
      </c>
      <c r="Y234" s="23" t="s">
        <v>46</v>
      </c>
      <c r="Z234" s="23" t="s">
        <v>47</v>
      </c>
      <c r="AA234" s="23" t="s">
        <v>221</v>
      </c>
      <c r="AB234" s="23" t="s">
        <v>66</v>
      </c>
      <c r="AC234" s="23" t="s">
        <v>67</v>
      </c>
      <c r="AD234" s="23" t="s">
        <v>68</v>
      </c>
      <c r="AE234" s="23">
        <v>90.2</v>
      </c>
      <c r="AF234" s="23">
        <v>8.6</v>
      </c>
      <c r="AG234" s="23" t="s">
        <v>3167</v>
      </c>
      <c r="AH234" s="23" t="s">
        <v>3161</v>
      </c>
      <c r="AI234" s="23" t="s">
        <v>3136</v>
      </c>
      <c r="AJ234" s="23">
        <v>0</v>
      </c>
      <c r="AK234" s="23" t="s">
        <v>3158</v>
      </c>
      <c r="AL234" s="23" t="s">
        <v>3169</v>
      </c>
      <c r="AM234" s="23">
        <v>90.2</v>
      </c>
      <c r="AN234" s="32"/>
    </row>
    <row r="235" spans="1:40" x14ac:dyDescent="0.2">
      <c r="A235" s="29" t="s">
        <v>1116</v>
      </c>
      <c r="B235" s="12" t="s">
        <v>1117</v>
      </c>
      <c r="C235" s="12" t="s">
        <v>35</v>
      </c>
      <c r="D235" s="12">
        <v>26</v>
      </c>
      <c r="E235" s="21">
        <v>36550</v>
      </c>
      <c r="F235" s="12" t="s">
        <v>133</v>
      </c>
      <c r="G235" s="12" t="s">
        <v>133</v>
      </c>
      <c r="H235" s="12" t="s">
        <v>652</v>
      </c>
      <c r="I235" s="12" t="s">
        <v>115</v>
      </c>
      <c r="J235" s="12" t="s">
        <v>135</v>
      </c>
      <c r="K235" s="12" t="s">
        <v>136</v>
      </c>
      <c r="L235" s="12" t="s">
        <v>186</v>
      </c>
      <c r="M235" s="12" t="s">
        <v>61</v>
      </c>
      <c r="N235" s="12" t="s">
        <v>186</v>
      </c>
      <c r="O235" s="21">
        <v>45366</v>
      </c>
      <c r="P235" s="21">
        <v>45661</v>
      </c>
      <c r="Q235" s="12" t="s">
        <v>141</v>
      </c>
      <c r="R235" s="22">
        <v>82000</v>
      </c>
      <c r="S235" s="22">
        <v>1600</v>
      </c>
      <c r="T235" s="12">
        <v>2</v>
      </c>
      <c r="U235" s="12">
        <v>36</v>
      </c>
      <c r="V235" s="12">
        <v>24</v>
      </c>
      <c r="W235" s="12">
        <v>14</v>
      </c>
      <c r="X235" s="12">
        <v>66</v>
      </c>
      <c r="Y235" s="12" t="s">
        <v>46</v>
      </c>
      <c r="Z235" s="12" t="s">
        <v>107</v>
      </c>
      <c r="AA235" s="12" t="s">
        <v>221</v>
      </c>
      <c r="AB235" s="12" t="s">
        <v>164</v>
      </c>
      <c r="AC235" s="12" t="s">
        <v>143</v>
      </c>
      <c r="AD235" s="12" t="s">
        <v>68</v>
      </c>
      <c r="AE235" s="12">
        <v>53.1</v>
      </c>
      <c r="AF235" s="12">
        <v>0.8</v>
      </c>
      <c r="AG235" s="12" t="s">
        <v>3160</v>
      </c>
      <c r="AH235" s="12" t="s">
        <v>3168</v>
      </c>
      <c r="AI235" s="12" t="s">
        <v>3128</v>
      </c>
      <c r="AJ235" s="12">
        <v>1</v>
      </c>
      <c r="AK235" s="12" t="s">
        <v>3158</v>
      </c>
      <c r="AL235" s="12" t="s">
        <v>3159</v>
      </c>
      <c r="AM235" s="12">
        <v>53.1</v>
      </c>
      <c r="AN235" s="31"/>
    </row>
    <row r="236" spans="1:40" ht="32" x14ac:dyDescent="0.2">
      <c r="A236" s="30" t="s">
        <v>1118</v>
      </c>
      <c r="B236" s="23" t="s">
        <v>1119</v>
      </c>
      <c r="C236" s="23" t="s">
        <v>35</v>
      </c>
      <c r="D236" s="23">
        <v>50</v>
      </c>
      <c r="E236" s="24">
        <v>27916</v>
      </c>
      <c r="F236" s="23" t="s">
        <v>370</v>
      </c>
      <c r="G236" s="23" t="s">
        <v>181</v>
      </c>
      <c r="H236" s="23" t="s">
        <v>897</v>
      </c>
      <c r="I236" s="23" t="s">
        <v>74</v>
      </c>
      <c r="J236" s="23" t="s">
        <v>446</v>
      </c>
      <c r="K236" s="23" t="s">
        <v>447</v>
      </c>
      <c r="L236" s="23" t="s">
        <v>42</v>
      </c>
      <c r="M236" s="23" t="s">
        <v>43</v>
      </c>
      <c r="N236" s="23" t="s">
        <v>44</v>
      </c>
      <c r="O236" s="24">
        <v>43810</v>
      </c>
      <c r="P236" s="24"/>
      <c r="Q236" s="23" t="s">
        <v>62</v>
      </c>
      <c r="R236" s="25">
        <v>47000</v>
      </c>
      <c r="S236" s="25">
        <v>2400</v>
      </c>
      <c r="T236" s="23">
        <v>3</v>
      </c>
      <c r="U236" s="23">
        <v>36</v>
      </c>
      <c r="V236" s="23">
        <v>12</v>
      </c>
      <c r="W236" s="23">
        <v>0</v>
      </c>
      <c r="X236" s="23">
        <v>75</v>
      </c>
      <c r="Y236" s="23" t="s">
        <v>46</v>
      </c>
      <c r="Z236" s="23" t="s">
        <v>47</v>
      </c>
      <c r="AA236" s="23" t="s">
        <v>215</v>
      </c>
      <c r="AB236" s="23" t="s">
        <v>66</v>
      </c>
      <c r="AC236" s="23" t="s">
        <v>376</v>
      </c>
      <c r="AD236" s="23" t="s">
        <v>68</v>
      </c>
      <c r="AE236" s="23">
        <v>72.2</v>
      </c>
      <c r="AF236" s="23">
        <v>6.5</v>
      </c>
      <c r="AG236" s="23" t="s">
        <v>3171</v>
      </c>
      <c r="AH236" s="23" t="s">
        <v>3164</v>
      </c>
      <c r="AI236" s="23" t="s">
        <v>3133</v>
      </c>
      <c r="AJ236" s="23">
        <v>0</v>
      </c>
      <c r="AK236" s="23" t="s">
        <v>3158</v>
      </c>
      <c r="AL236" s="23" t="s">
        <v>3165</v>
      </c>
      <c r="AM236" s="23">
        <v>72.2</v>
      </c>
      <c r="AN236" s="32"/>
    </row>
    <row r="237" spans="1:40" ht="32" x14ac:dyDescent="0.2">
      <c r="A237" s="29" t="s">
        <v>1120</v>
      </c>
      <c r="B237" s="12" t="s">
        <v>1121</v>
      </c>
      <c r="C237" s="12" t="s">
        <v>154</v>
      </c>
      <c r="D237" s="12">
        <v>44</v>
      </c>
      <c r="E237" s="21">
        <v>29946</v>
      </c>
      <c r="F237" s="12" t="s">
        <v>279</v>
      </c>
      <c r="G237" s="12" t="s">
        <v>55</v>
      </c>
      <c r="H237" s="12" t="s">
        <v>626</v>
      </c>
      <c r="I237" s="12" t="s">
        <v>115</v>
      </c>
      <c r="J237" s="12" t="s">
        <v>810</v>
      </c>
      <c r="K237" s="12" t="s">
        <v>811</v>
      </c>
      <c r="L237" s="12" t="s">
        <v>524</v>
      </c>
      <c r="M237" s="12" t="s">
        <v>525</v>
      </c>
      <c r="N237" s="12" t="s">
        <v>526</v>
      </c>
      <c r="O237" s="21">
        <v>45715</v>
      </c>
      <c r="P237" s="21"/>
      <c r="Q237" s="12" t="s">
        <v>62</v>
      </c>
      <c r="R237" s="22">
        <v>81000</v>
      </c>
      <c r="S237" s="22">
        <v>4000</v>
      </c>
      <c r="T237" s="12">
        <v>3</v>
      </c>
      <c r="U237" s="12">
        <v>25</v>
      </c>
      <c r="V237" s="12">
        <v>16</v>
      </c>
      <c r="W237" s="12">
        <v>7</v>
      </c>
      <c r="X237" s="12">
        <v>70</v>
      </c>
      <c r="Y237" s="12" t="s">
        <v>46</v>
      </c>
      <c r="Z237" s="12" t="s">
        <v>47</v>
      </c>
      <c r="AA237" s="12" t="s">
        <v>215</v>
      </c>
      <c r="AB237" s="12" t="s">
        <v>66</v>
      </c>
      <c r="AC237" s="12" t="s">
        <v>284</v>
      </c>
      <c r="AD237" s="12" t="s">
        <v>68</v>
      </c>
      <c r="AE237" s="12">
        <v>64.2</v>
      </c>
      <c r="AF237" s="12">
        <v>1.3</v>
      </c>
      <c r="AG237" s="12" t="s">
        <v>3167</v>
      </c>
      <c r="AH237" s="12" t="s">
        <v>3168</v>
      </c>
      <c r="AI237" s="12" t="s">
        <v>3133</v>
      </c>
      <c r="AJ237" s="12">
        <v>0</v>
      </c>
      <c r="AK237" s="12" t="s">
        <v>3162</v>
      </c>
      <c r="AL237" s="12" t="s">
        <v>3165</v>
      </c>
      <c r="AM237" s="12">
        <v>64.2</v>
      </c>
      <c r="AN237" s="31" t="s">
        <v>3166</v>
      </c>
    </row>
    <row r="238" spans="1:40" ht="32" x14ac:dyDescent="0.2">
      <c r="A238" s="30" t="s">
        <v>1122</v>
      </c>
      <c r="B238" s="23" t="s">
        <v>3234</v>
      </c>
      <c r="C238" s="23" t="s">
        <v>35</v>
      </c>
      <c r="D238" s="23">
        <v>34</v>
      </c>
      <c r="E238" s="24">
        <v>33698</v>
      </c>
      <c r="F238" s="23" t="s">
        <v>429</v>
      </c>
      <c r="G238" s="23" t="s">
        <v>72</v>
      </c>
      <c r="H238" s="23" t="s">
        <v>201</v>
      </c>
      <c r="I238" s="23" t="s">
        <v>157</v>
      </c>
      <c r="J238" s="23" t="s">
        <v>461</v>
      </c>
      <c r="K238" s="23" t="s">
        <v>462</v>
      </c>
      <c r="L238" s="23" t="s">
        <v>619</v>
      </c>
      <c r="M238" s="23" t="s">
        <v>525</v>
      </c>
      <c r="N238" s="23" t="s">
        <v>620</v>
      </c>
      <c r="O238" s="24">
        <v>42634</v>
      </c>
      <c r="P238" s="24"/>
      <c r="Q238" s="23" t="s">
        <v>62</v>
      </c>
      <c r="R238" s="25">
        <v>43000</v>
      </c>
      <c r="S238" s="25">
        <v>3900</v>
      </c>
      <c r="T238" s="23">
        <v>4</v>
      </c>
      <c r="U238" s="23">
        <v>0</v>
      </c>
      <c r="V238" s="23">
        <v>22</v>
      </c>
      <c r="W238" s="23">
        <v>14</v>
      </c>
      <c r="X238" s="23">
        <v>70</v>
      </c>
      <c r="Y238" s="23" t="s">
        <v>46</v>
      </c>
      <c r="Z238" s="23" t="s">
        <v>151</v>
      </c>
      <c r="AA238" s="23" t="s">
        <v>215</v>
      </c>
      <c r="AB238" s="23" t="s">
        <v>164</v>
      </c>
      <c r="AC238" s="23" t="s">
        <v>130</v>
      </c>
      <c r="AD238" s="23" t="s">
        <v>68</v>
      </c>
      <c r="AE238" s="23">
        <v>63.5</v>
      </c>
      <c r="AF238" s="23">
        <v>9.6999999999999993</v>
      </c>
      <c r="AG238" s="23" t="s">
        <v>3160</v>
      </c>
      <c r="AH238" s="23" t="s">
        <v>3164</v>
      </c>
      <c r="AI238" s="23" t="s">
        <v>3136</v>
      </c>
      <c r="AJ238" s="23">
        <v>0</v>
      </c>
      <c r="AK238" s="23" t="s">
        <v>3175</v>
      </c>
      <c r="AL238" s="23" t="s">
        <v>3169</v>
      </c>
      <c r="AM238" s="23">
        <v>63.5</v>
      </c>
      <c r="AN238" s="32"/>
    </row>
    <row r="239" spans="1:40" ht="32" x14ac:dyDescent="0.2">
      <c r="A239" s="29" t="s">
        <v>1125</v>
      </c>
      <c r="B239" s="12" t="s">
        <v>1126</v>
      </c>
      <c r="C239" s="12" t="s">
        <v>154</v>
      </c>
      <c r="D239" s="12">
        <v>56</v>
      </c>
      <c r="E239" s="21">
        <v>25657</v>
      </c>
      <c r="F239" s="12" t="s">
        <v>402</v>
      </c>
      <c r="G239" s="12" t="s">
        <v>72</v>
      </c>
      <c r="H239" s="12" t="s">
        <v>403</v>
      </c>
      <c r="I239" s="12" t="s">
        <v>74</v>
      </c>
      <c r="J239" s="12" t="s">
        <v>617</v>
      </c>
      <c r="K239" s="12" t="s">
        <v>618</v>
      </c>
      <c r="L239" s="12" t="s">
        <v>390</v>
      </c>
      <c r="M239" s="12" t="s">
        <v>265</v>
      </c>
      <c r="N239" s="12" t="s">
        <v>360</v>
      </c>
      <c r="O239" s="21">
        <v>44577</v>
      </c>
      <c r="P239" s="21"/>
      <c r="Q239" s="12" t="s">
        <v>62</v>
      </c>
      <c r="R239" s="22">
        <v>43000</v>
      </c>
      <c r="S239" s="22">
        <v>2200</v>
      </c>
      <c r="T239" s="12">
        <v>3</v>
      </c>
      <c r="U239" s="12">
        <v>22</v>
      </c>
      <c r="V239" s="12">
        <v>14</v>
      </c>
      <c r="W239" s="12">
        <v>0</v>
      </c>
      <c r="X239" s="12">
        <v>46</v>
      </c>
      <c r="Y239" s="12" t="s">
        <v>46</v>
      </c>
      <c r="Z239" s="12" t="s">
        <v>47</v>
      </c>
      <c r="AA239" s="12" t="s">
        <v>215</v>
      </c>
      <c r="AB239" s="12" t="s">
        <v>66</v>
      </c>
      <c r="AC239" s="12" t="s">
        <v>408</v>
      </c>
      <c r="AD239" s="12" t="s">
        <v>68</v>
      </c>
      <c r="AE239" s="12">
        <v>58.6</v>
      </c>
      <c r="AF239" s="12">
        <v>4.4000000000000004</v>
      </c>
      <c r="AG239" s="12" t="s">
        <v>3156</v>
      </c>
      <c r="AH239" s="12" t="s">
        <v>3164</v>
      </c>
      <c r="AI239" s="12" t="s">
        <v>3133</v>
      </c>
      <c r="AJ239" s="12">
        <v>0</v>
      </c>
      <c r="AK239" s="12" t="s">
        <v>3162</v>
      </c>
      <c r="AL239" s="12" t="s">
        <v>3159</v>
      </c>
      <c r="AM239" s="12">
        <v>58.6</v>
      </c>
      <c r="AN239" s="31"/>
    </row>
    <row r="240" spans="1:40" ht="32" x14ac:dyDescent="0.2">
      <c r="A240" s="30" t="s">
        <v>1127</v>
      </c>
      <c r="B240" s="23" t="s">
        <v>1128</v>
      </c>
      <c r="C240" s="23" t="s">
        <v>154</v>
      </c>
      <c r="D240" s="23">
        <v>28</v>
      </c>
      <c r="E240" s="24">
        <v>35902</v>
      </c>
      <c r="F240" s="23" t="s">
        <v>210</v>
      </c>
      <c r="G240" s="23" t="s">
        <v>100</v>
      </c>
      <c r="H240" s="23" t="s">
        <v>329</v>
      </c>
      <c r="I240" s="23" t="s">
        <v>57</v>
      </c>
      <c r="J240" s="23" t="s">
        <v>743</v>
      </c>
      <c r="K240" s="23" t="s">
        <v>744</v>
      </c>
      <c r="L240" s="23" t="s">
        <v>442</v>
      </c>
      <c r="M240" s="23" t="s">
        <v>265</v>
      </c>
      <c r="N240" s="23" t="s">
        <v>266</v>
      </c>
      <c r="O240" s="24">
        <v>44552</v>
      </c>
      <c r="P240" s="24"/>
      <c r="Q240" s="23" t="s">
        <v>62</v>
      </c>
      <c r="R240" s="25">
        <v>64000</v>
      </c>
      <c r="S240" s="25">
        <v>5800</v>
      </c>
      <c r="T240" s="23">
        <v>4</v>
      </c>
      <c r="U240" s="23">
        <v>13</v>
      </c>
      <c r="V240" s="23">
        <v>13</v>
      </c>
      <c r="W240" s="23">
        <v>18</v>
      </c>
      <c r="X240" s="23">
        <v>67</v>
      </c>
      <c r="Y240" s="23" t="s">
        <v>339</v>
      </c>
      <c r="Z240" s="23" t="s">
        <v>64</v>
      </c>
      <c r="AA240" s="23" t="s">
        <v>215</v>
      </c>
      <c r="AB240" s="23" t="s">
        <v>164</v>
      </c>
      <c r="AC240" s="23" t="s">
        <v>121</v>
      </c>
      <c r="AD240" s="23" t="s">
        <v>68</v>
      </c>
      <c r="AE240" s="23">
        <v>63.7</v>
      </c>
      <c r="AF240" s="23">
        <v>4.5</v>
      </c>
      <c r="AG240" s="23" t="s">
        <v>3160</v>
      </c>
      <c r="AH240" s="23" t="s">
        <v>3168</v>
      </c>
      <c r="AI240" s="23" t="s">
        <v>3136</v>
      </c>
      <c r="AJ240" s="23">
        <v>0</v>
      </c>
      <c r="AK240" s="23" t="s">
        <v>3162</v>
      </c>
      <c r="AL240" s="23" t="s">
        <v>3165</v>
      </c>
      <c r="AM240" s="23">
        <v>63.7</v>
      </c>
      <c r="AN240" s="32"/>
    </row>
    <row r="241" spans="1:40" ht="48" x14ac:dyDescent="0.2">
      <c r="A241" s="29" t="s">
        <v>1129</v>
      </c>
      <c r="B241" s="12" t="s">
        <v>1130</v>
      </c>
      <c r="C241" s="12" t="s">
        <v>154</v>
      </c>
      <c r="D241" s="12">
        <v>57</v>
      </c>
      <c r="E241" s="21">
        <v>25284</v>
      </c>
      <c r="F241" s="12" t="s">
        <v>210</v>
      </c>
      <c r="G241" s="12" t="s">
        <v>100</v>
      </c>
      <c r="H241" s="12" t="s">
        <v>230</v>
      </c>
      <c r="I241" s="12" t="s">
        <v>89</v>
      </c>
      <c r="J241" s="12" t="s">
        <v>231</v>
      </c>
      <c r="K241" s="12" t="s">
        <v>232</v>
      </c>
      <c r="L241" s="12" t="s">
        <v>173</v>
      </c>
      <c r="M241" s="12" t="s">
        <v>161</v>
      </c>
      <c r="N241" s="12" t="s">
        <v>174</v>
      </c>
      <c r="O241" s="21">
        <v>45578</v>
      </c>
      <c r="P241" s="21"/>
      <c r="Q241" s="12" t="s">
        <v>62</v>
      </c>
      <c r="R241" s="22">
        <v>118000</v>
      </c>
      <c r="S241" s="22">
        <v>7100</v>
      </c>
      <c r="T241" s="12">
        <v>3</v>
      </c>
      <c r="U241" s="12">
        <v>31</v>
      </c>
      <c r="V241" s="12">
        <v>15</v>
      </c>
      <c r="W241" s="12">
        <v>23</v>
      </c>
      <c r="X241" s="12">
        <v>71</v>
      </c>
      <c r="Y241" s="12" t="s">
        <v>46</v>
      </c>
      <c r="Z241" s="12" t="s">
        <v>47</v>
      </c>
      <c r="AA241" s="12" t="s">
        <v>95</v>
      </c>
      <c r="AB241" s="12" t="s">
        <v>66</v>
      </c>
      <c r="AC241" s="12" t="s">
        <v>121</v>
      </c>
      <c r="AD241" s="12" t="s">
        <v>68</v>
      </c>
      <c r="AE241" s="12">
        <v>59.6</v>
      </c>
      <c r="AF241" s="12">
        <v>1.7</v>
      </c>
      <c r="AG241" s="12" t="s">
        <v>3156</v>
      </c>
      <c r="AH241" s="12" t="s">
        <v>3161</v>
      </c>
      <c r="AI241" s="12" t="s">
        <v>3133</v>
      </c>
      <c r="AJ241" s="12">
        <v>0</v>
      </c>
      <c r="AK241" s="12" t="s">
        <v>3158</v>
      </c>
      <c r="AL241" s="12" t="s">
        <v>3165</v>
      </c>
      <c r="AM241" s="12">
        <v>59.6</v>
      </c>
      <c r="AN241" s="31"/>
    </row>
    <row r="242" spans="1:40" ht="32" x14ac:dyDescent="0.2">
      <c r="A242" s="30" t="s">
        <v>1132</v>
      </c>
      <c r="B242" s="23" t="s">
        <v>3235</v>
      </c>
      <c r="C242" s="23" t="s">
        <v>35</v>
      </c>
      <c r="D242" s="23">
        <v>31</v>
      </c>
      <c r="E242" s="24">
        <v>34537</v>
      </c>
      <c r="F242" s="23" t="s">
        <v>36</v>
      </c>
      <c r="G242" s="23" t="s">
        <v>37</v>
      </c>
      <c r="H242" s="23" t="s">
        <v>1134</v>
      </c>
      <c r="I242" s="23" t="s">
        <v>115</v>
      </c>
      <c r="J242" s="23" t="s">
        <v>147</v>
      </c>
      <c r="K242" s="23" t="s">
        <v>148</v>
      </c>
      <c r="L242" s="23" t="s">
        <v>472</v>
      </c>
      <c r="M242" s="23" t="s">
        <v>43</v>
      </c>
      <c r="N242" s="23" t="s">
        <v>421</v>
      </c>
      <c r="O242" s="24">
        <v>42452</v>
      </c>
      <c r="P242" s="24"/>
      <c r="Q242" s="23" t="s">
        <v>62</v>
      </c>
      <c r="R242" s="25">
        <v>77000</v>
      </c>
      <c r="S242" s="25">
        <v>3800</v>
      </c>
      <c r="T242" s="23">
        <v>3</v>
      </c>
      <c r="U242" s="23">
        <v>26</v>
      </c>
      <c r="V242" s="23">
        <v>8</v>
      </c>
      <c r="W242" s="23">
        <v>18</v>
      </c>
      <c r="X242" s="23">
        <v>63</v>
      </c>
      <c r="Y242" s="23" t="s">
        <v>46</v>
      </c>
      <c r="Z242" s="23" t="s">
        <v>151</v>
      </c>
      <c r="AA242" s="23" t="s">
        <v>215</v>
      </c>
      <c r="AB242" s="23" t="s">
        <v>66</v>
      </c>
      <c r="AC242" s="23" t="s">
        <v>50</v>
      </c>
      <c r="AD242" s="23" t="s">
        <v>51</v>
      </c>
      <c r="AE242" s="23">
        <v>56.5</v>
      </c>
      <c r="AF242" s="23">
        <v>10.199999999999999</v>
      </c>
      <c r="AG242" s="23" t="s">
        <v>3160</v>
      </c>
      <c r="AH242" s="23" t="s">
        <v>3168</v>
      </c>
      <c r="AI242" s="23" t="s">
        <v>3133</v>
      </c>
      <c r="AJ242" s="23">
        <v>0</v>
      </c>
      <c r="AK242" s="23" t="s">
        <v>3162</v>
      </c>
      <c r="AL242" s="23" t="s">
        <v>3165</v>
      </c>
      <c r="AM242" s="23">
        <v>56.5</v>
      </c>
      <c r="AN242" s="32" t="s">
        <v>3166</v>
      </c>
    </row>
    <row r="243" spans="1:40" ht="48" x14ac:dyDescent="0.2">
      <c r="A243" s="29" t="s">
        <v>1135</v>
      </c>
      <c r="B243" s="12" t="s">
        <v>1136</v>
      </c>
      <c r="C243" s="12" t="s">
        <v>35</v>
      </c>
      <c r="D243" s="12">
        <v>35</v>
      </c>
      <c r="E243" s="21">
        <v>33262</v>
      </c>
      <c r="F243" s="12" t="s">
        <v>429</v>
      </c>
      <c r="G243" s="12" t="s">
        <v>72</v>
      </c>
      <c r="H243" s="12" t="s">
        <v>247</v>
      </c>
      <c r="I243" s="12" t="s">
        <v>157</v>
      </c>
      <c r="J243" s="12" t="s">
        <v>202</v>
      </c>
      <c r="K243" s="12" t="s">
        <v>203</v>
      </c>
      <c r="L243" s="12" t="s">
        <v>92</v>
      </c>
      <c r="M243" s="12" t="s">
        <v>337</v>
      </c>
      <c r="N243" s="12" t="s">
        <v>94</v>
      </c>
      <c r="O243" s="21">
        <v>45875</v>
      </c>
      <c r="P243" s="21"/>
      <c r="Q243" s="12" t="s">
        <v>62</v>
      </c>
      <c r="R243" s="22">
        <v>42000</v>
      </c>
      <c r="S243" s="22">
        <v>800</v>
      </c>
      <c r="T243" s="12">
        <v>2</v>
      </c>
      <c r="U243" s="12">
        <v>18</v>
      </c>
      <c r="V243" s="12">
        <v>18</v>
      </c>
      <c r="W243" s="12">
        <v>11</v>
      </c>
      <c r="X243" s="12">
        <v>74</v>
      </c>
      <c r="Y243" s="12" t="s">
        <v>46</v>
      </c>
      <c r="Z243" s="12" t="s">
        <v>47</v>
      </c>
      <c r="AA243" s="12" t="s">
        <v>142</v>
      </c>
      <c r="AB243" s="12" t="s">
        <v>164</v>
      </c>
      <c r="AC243" s="12" t="s">
        <v>130</v>
      </c>
      <c r="AD243" s="12" t="s">
        <v>68</v>
      </c>
      <c r="AE243" s="12">
        <v>52.9</v>
      </c>
      <c r="AF243" s="12">
        <v>0.9</v>
      </c>
      <c r="AG243" s="12" t="s">
        <v>3167</v>
      </c>
      <c r="AH243" s="12" t="s">
        <v>3164</v>
      </c>
      <c r="AI243" s="12" t="s">
        <v>3128</v>
      </c>
      <c r="AJ243" s="12">
        <v>0</v>
      </c>
      <c r="AK243" s="12" t="s">
        <v>3162</v>
      </c>
      <c r="AL243" s="12" t="s">
        <v>3159</v>
      </c>
      <c r="AM243" s="12">
        <v>52.9</v>
      </c>
      <c r="AN243" s="31"/>
    </row>
    <row r="244" spans="1:40" ht="32" x14ac:dyDescent="0.2">
      <c r="A244" s="30" t="s">
        <v>1137</v>
      </c>
      <c r="B244" s="23" t="s">
        <v>1138</v>
      </c>
      <c r="C244" s="23" t="s">
        <v>35</v>
      </c>
      <c r="D244" s="23">
        <v>23</v>
      </c>
      <c r="E244" s="24">
        <v>37538</v>
      </c>
      <c r="F244" s="23" t="s">
        <v>210</v>
      </c>
      <c r="G244" s="23" t="s">
        <v>100</v>
      </c>
      <c r="H244" s="23" t="s">
        <v>329</v>
      </c>
      <c r="I244" s="23" t="s">
        <v>157</v>
      </c>
      <c r="J244" s="23" t="s">
        <v>676</v>
      </c>
      <c r="K244" s="23" t="s">
        <v>677</v>
      </c>
      <c r="L244" s="23" t="s">
        <v>472</v>
      </c>
      <c r="M244" s="23" t="s">
        <v>43</v>
      </c>
      <c r="N244" s="23" t="s">
        <v>421</v>
      </c>
      <c r="O244" s="24">
        <v>43945</v>
      </c>
      <c r="P244" s="24"/>
      <c r="Q244" s="23" t="s">
        <v>62</v>
      </c>
      <c r="R244" s="25">
        <v>33000</v>
      </c>
      <c r="S244" s="25">
        <v>3000</v>
      </c>
      <c r="T244" s="23">
        <v>4</v>
      </c>
      <c r="U244" s="23">
        <v>21</v>
      </c>
      <c r="V244" s="23">
        <v>17</v>
      </c>
      <c r="W244" s="23">
        <v>10</v>
      </c>
      <c r="X244" s="23">
        <v>46</v>
      </c>
      <c r="Y244" s="23" t="s">
        <v>46</v>
      </c>
      <c r="Z244" s="23" t="s">
        <v>64</v>
      </c>
      <c r="AA244" s="23" t="s">
        <v>142</v>
      </c>
      <c r="AB244" s="23" t="s">
        <v>66</v>
      </c>
      <c r="AC244" s="23" t="s">
        <v>121</v>
      </c>
      <c r="AD244" s="23" t="s">
        <v>68</v>
      </c>
      <c r="AE244" s="23">
        <v>62.3</v>
      </c>
      <c r="AF244" s="23">
        <v>6.1</v>
      </c>
      <c r="AG244" s="23" t="s">
        <v>3163</v>
      </c>
      <c r="AH244" s="23" t="s">
        <v>3180</v>
      </c>
      <c r="AI244" s="23" t="s">
        <v>3136</v>
      </c>
      <c r="AJ244" s="23">
        <v>0</v>
      </c>
      <c r="AK244" s="23" t="s">
        <v>3162</v>
      </c>
      <c r="AL244" s="23" t="s">
        <v>3159</v>
      </c>
      <c r="AM244" s="23">
        <v>62.3</v>
      </c>
      <c r="AN244" s="32"/>
    </row>
    <row r="245" spans="1:40" ht="32" x14ac:dyDescent="0.2">
      <c r="A245" s="29" t="s">
        <v>1139</v>
      </c>
      <c r="B245" s="12" t="s">
        <v>1140</v>
      </c>
      <c r="C245" s="12" t="s">
        <v>35</v>
      </c>
      <c r="D245" s="12">
        <v>61</v>
      </c>
      <c r="E245" s="21">
        <v>23675</v>
      </c>
      <c r="F245" s="12" t="s">
        <v>71</v>
      </c>
      <c r="G245" s="12" t="s">
        <v>72</v>
      </c>
      <c r="H245" s="12" t="s">
        <v>715</v>
      </c>
      <c r="I245" s="12" t="s">
        <v>115</v>
      </c>
      <c r="J245" s="12" t="s">
        <v>240</v>
      </c>
      <c r="K245" s="12" t="s">
        <v>241</v>
      </c>
      <c r="L245" s="12" t="s">
        <v>491</v>
      </c>
      <c r="M245" s="12" t="s">
        <v>43</v>
      </c>
      <c r="N245" s="12" t="s">
        <v>492</v>
      </c>
      <c r="O245" s="21">
        <v>45758</v>
      </c>
      <c r="P245" s="21"/>
      <c r="Q245" s="12" t="s">
        <v>62</v>
      </c>
      <c r="R245" s="22">
        <v>73000</v>
      </c>
      <c r="S245" s="22">
        <v>1500</v>
      </c>
      <c r="T245" s="12">
        <v>2</v>
      </c>
      <c r="U245" s="12">
        <v>39</v>
      </c>
      <c r="V245" s="12">
        <v>25</v>
      </c>
      <c r="W245" s="12">
        <v>6</v>
      </c>
      <c r="X245" s="12">
        <v>60</v>
      </c>
      <c r="Y245" s="12" t="s">
        <v>46</v>
      </c>
      <c r="Z245" s="12" t="s">
        <v>64</v>
      </c>
      <c r="AA245" s="12" t="s">
        <v>221</v>
      </c>
      <c r="AB245" s="12" t="s">
        <v>66</v>
      </c>
      <c r="AC245" s="12" t="s">
        <v>81</v>
      </c>
      <c r="AD245" s="12" t="s">
        <v>68</v>
      </c>
      <c r="AE245" s="12">
        <v>55.8</v>
      </c>
      <c r="AF245" s="12">
        <v>1.2</v>
      </c>
      <c r="AG245" s="12" t="s">
        <v>3156</v>
      </c>
      <c r="AH245" s="12" t="s">
        <v>3168</v>
      </c>
      <c r="AI245" s="12" t="s">
        <v>3128</v>
      </c>
      <c r="AJ245" s="12">
        <v>0</v>
      </c>
      <c r="AK245" s="12" t="s">
        <v>3158</v>
      </c>
      <c r="AL245" s="12" t="s">
        <v>3159</v>
      </c>
      <c r="AM245" s="12">
        <v>55.8</v>
      </c>
      <c r="AN245" s="31" t="s">
        <v>3166</v>
      </c>
    </row>
    <row r="246" spans="1:40" ht="32" x14ac:dyDescent="0.2">
      <c r="A246" s="30" t="s">
        <v>1142</v>
      </c>
      <c r="B246" s="23" t="s">
        <v>3236</v>
      </c>
      <c r="C246" s="23" t="s">
        <v>154</v>
      </c>
      <c r="D246" s="23">
        <v>57</v>
      </c>
      <c r="E246" s="24">
        <v>25251</v>
      </c>
      <c r="F246" s="23" t="s">
        <v>429</v>
      </c>
      <c r="G246" s="23" t="s">
        <v>72</v>
      </c>
      <c r="H246" s="23" t="s">
        <v>555</v>
      </c>
      <c r="I246" s="23" t="s">
        <v>89</v>
      </c>
      <c r="J246" s="23" t="s">
        <v>514</v>
      </c>
      <c r="K246" s="23" t="s">
        <v>515</v>
      </c>
      <c r="L246" s="23" t="s">
        <v>319</v>
      </c>
      <c r="M246" s="23" t="s">
        <v>255</v>
      </c>
      <c r="N246" s="23" t="s">
        <v>80</v>
      </c>
      <c r="O246" s="24">
        <v>44782</v>
      </c>
      <c r="P246" s="24">
        <v>45748</v>
      </c>
      <c r="Q246" s="23" t="s">
        <v>141</v>
      </c>
      <c r="R246" s="25">
        <v>138000</v>
      </c>
      <c r="S246" s="25">
        <v>4100</v>
      </c>
      <c r="T246" s="23">
        <v>2</v>
      </c>
      <c r="U246" s="23">
        <v>36</v>
      </c>
      <c r="V246" s="23">
        <v>9</v>
      </c>
      <c r="W246" s="23">
        <v>18</v>
      </c>
      <c r="X246" s="23">
        <v>61</v>
      </c>
      <c r="Y246" s="23" t="s">
        <v>46</v>
      </c>
      <c r="Z246" s="23" t="s">
        <v>844</v>
      </c>
      <c r="AA246" s="23" t="s">
        <v>176</v>
      </c>
      <c r="AB246" s="23" t="s">
        <v>164</v>
      </c>
      <c r="AC246" s="23" t="s">
        <v>130</v>
      </c>
      <c r="AD246" s="23" t="s">
        <v>68</v>
      </c>
      <c r="AE246" s="23">
        <v>49.3</v>
      </c>
      <c r="AF246" s="23">
        <v>2.6</v>
      </c>
      <c r="AG246" s="23" t="s">
        <v>3156</v>
      </c>
      <c r="AH246" s="23" t="s">
        <v>3157</v>
      </c>
      <c r="AI246" s="23" t="s">
        <v>3128</v>
      </c>
      <c r="AJ246" s="23">
        <v>1</v>
      </c>
      <c r="AK246" s="23" t="s">
        <v>3158</v>
      </c>
      <c r="AL246" s="23" t="s">
        <v>3159</v>
      </c>
      <c r="AM246" s="23">
        <v>49.3</v>
      </c>
      <c r="AN246" s="32" t="s">
        <v>3166</v>
      </c>
    </row>
    <row r="247" spans="1:40" ht="32" x14ac:dyDescent="0.2">
      <c r="A247" s="29" t="s">
        <v>1146</v>
      </c>
      <c r="B247" s="12" t="s">
        <v>1147</v>
      </c>
      <c r="C247" s="12" t="s">
        <v>35</v>
      </c>
      <c r="D247" s="12">
        <v>47</v>
      </c>
      <c r="E247" s="21">
        <v>28775</v>
      </c>
      <c r="F247" s="12" t="s">
        <v>133</v>
      </c>
      <c r="G247" s="12" t="s">
        <v>133</v>
      </c>
      <c r="H247" s="12" t="s">
        <v>475</v>
      </c>
      <c r="I247" s="12" t="s">
        <v>57</v>
      </c>
      <c r="J247" s="12" t="s">
        <v>583</v>
      </c>
      <c r="K247" s="12" t="s">
        <v>584</v>
      </c>
      <c r="L247" s="12" t="s">
        <v>619</v>
      </c>
      <c r="M247" s="12" t="s">
        <v>525</v>
      </c>
      <c r="N247" s="12" t="s">
        <v>620</v>
      </c>
      <c r="O247" s="21">
        <v>42758</v>
      </c>
      <c r="P247" s="21"/>
      <c r="Q247" s="12" t="s">
        <v>62</v>
      </c>
      <c r="R247" s="22">
        <v>125000</v>
      </c>
      <c r="S247" s="22">
        <v>2500</v>
      </c>
      <c r="T247" s="12">
        <v>2</v>
      </c>
      <c r="U247" s="12">
        <v>19</v>
      </c>
      <c r="V247" s="12">
        <v>24</v>
      </c>
      <c r="W247" s="12">
        <v>20</v>
      </c>
      <c r="X247" s="12">
        <v>64</v>
      </c>
      <c r="Y247" s="12" t="s">
        <v>46</v>
      </c>
      <c r="Z247" s="12" t="s">
        <v>64</v>
      </c>
      <c r="AA247" s="12" t="s">
        <v>142</v>
      </c>
      <c r="AB247" s="12" t="s">
        <v>80</v>
      </c>
      <c r="AC247" s="12" t="s">
        <v>143</v>
      </c>
      <c r="AD247" s="12" t="s">
        <v>68</v>
      </c>
      <c r="AE247" s="12">
        <v>45.1</v>
      </c>
      <c r="AF247" s="12">
        <v>9.4</v>
      </c>
      <c r="AG247" s="12" t="s">
        <v>3171</v>
      </c>
      <c r="AH247" s="12" t="s">
        <v>3157</v>
      </c>
      <c r="AI247" s="12" t="s">
        <v>3128</v>
      </c>
      <c r="AJ247" s="12">
        <v>0</v>
      </c>
      <c r="AK247" s="12" t="s">
        <v>3162</v>
      </c>
      <c r="AL247" s="12" t="s">
        <v>3159</v>
      </c>
      <c r="AM247" s="12">
        <v>45.1</v>
      </c>
      <c r="AN247" s="31"/>
    </row>
    <row r="248" spans="1:40" ht="48" x14ac:dyDescent="0.2">
      <c r="A248" s="30" t="s">
        <v>1148</v>
      </c>
      <c r="B248" s="23" t="s">
        <v>3237</v>
      </c>
      <c r="C248" s="23" t="s">
        <v>35</v>
      </c>
      <c r="D248" s="23">
        <v>30</v>
      </c>
      <c r="E248" s="24">
        <v>34870</v>
      </c>
      <c r="F248" s="23" t="s">
        <v>523</v>
      </c>
      <c r="G248" s="23" t="s">
        <v>100</v>
      </c>
      <c r="H248" s="23" t="s">
        <v>261</v>
      </c>
      <c r="I248" s="23" t="s">
        <v>57</v>
      </c>
      <c r="J248" s="23" t="s">
        <v>262</v>
      </c>
      <c r="K248" s="23" t="s">
        <v>263</v>
      </c>
      <c r="L248" s="23" t="s">
        <v>118</v>
      </c>
      <c r="M248" s="23" t="s">
        <v>119</v>
      </c>
      <c r="N248" s="23" t="s">
        <v>120</v>
      </c>
      <c r="O248" s="24">
        <v>42311</v>
      </c>
      <c r="P248" s="24"/>
      <c r="Q248" s="23" t="s">
        <v>62</v>
      </c>
      <c r="R248" s="25">
        <v>118000</v>
      </c>
      <c r="S248" s="25">
        <v>5900</v>
      </c>
      <c r="T248" s="23">
        <v>3</v>
      </c>
      <c r="U248" s="23">
        <v>18</v>
      </c>
      <c r="V248" s="23">
        <v>26</v>
      </c>
      <c r="W248" s="23">
        <v>8</v>
      </c>
      <c r="X248" s="23">
        <v>49</v>
      </c>
      <c r="Y248" s="23" t="s">
        <v>46</v>
      </c>
      <c r="Z248" s="23" t="s">
        <v>47</v>
      </c>
      <c r="AA248" s="23" t="s">
        <v>48</v>
      </c>
      <c r="AB248" s="23" t="s">
        <v>80</v>
      </c>
      <c r="AC248" s="23" t="s">
        <v>267</v>
      </c>
      <c r="AD248" s="23" t="s">
        <v>68</v>
      </c>
      <c r="AE248" s="23">
        <v>54.6</v>
      </c>
      <c r="AF248" s="23">
        <v>10.6</v>
      </c>
      <c r="AG248" s="23" t="s">
        <v>3160</v>
      </c>
      <c r="AH248" s="23" t="s">
        <v>3161</v>
      </c>
      <c r="AI248" s="23" t="s">
        <v>3133</v>
      </c>
      <c r="AJ248" s="23">
        <v>0</v>
      </c>
      <c r="AK248" s="23" t="s">
        <v>3162</v>
      </c>
      <c r="AL248" s="23" t="s">
        <v>3159</v>
      </c>
      <c r="AM248" s="23">
        <v>54.6</v>
      </c>
      <c r="AN248" s="32" t="s">
        <v>3166</v>
      </c>
    </row>
    <row r="249" spans="1:40" ht="48" x14ac:dyDescent="0.2">
      <c r="A249" s="29" t="s">
        <v>1152</v>
      </c>
      <c r="B249" s="12" t="s">
        <v>1153</v>
      </c>
      <c r="C249" s="12" t="s">
        <v>154</v>
      </c>
      <c r="D249" s="12">
        <v>54</v>
      </c>
      <c r="E249" s="21">
        <v>26119</v>
      </c>
      <c r="F249" s="12" t="s">
        <v>523</v>
      </c>
      <c r="G249" s="12" t="s">
        <v>100</v>
      </c>
      <c r="H249" s="12" t="s">
        <v>379</v>
      </c>
      <c r="I249" s="12" t="s">
        <v>157</v>
      </c>
      <c r="J249" s="12" t="s">
        <v>343</v>
      </c>
      <c r="K249" s="12" t="s">
        <v>344</v>
      </c>
      <c r="L249" s="12" t="s">
        <v>1101</v>
      </c>
      <c r="M249" s="12" t="s">
        <v>289</v>
      </c>
      <c r="N249" s="12" t="s">
        <v>311</v>
      </c>
      <c r="O249" s="21">
        <v>42527</v>
      </c>
      <c r="P249" s="21"/>
      <c r="Q249" s="12" t="s">
        <v>62</v>
      </c>
      <c r="R249" s="22">
        <v>40000</v>
      </c>
      <c r="S249" s="22">
        <v>2000</v>
      </c>
      <c r="T249" s="12">
        <v>3</v>
      </c>
      <c r="U249" s="12">
        <v>24</v>
      </c>
      <c r="V249" s="12">
        <v>11</v>
      </c>
      <c r="W249" s="12">
        <v>6</v>
      </c>
      <c r="X249" s="12">
        <v>77</v>
      </c>
      <c r="Y249" s="12" t="s">
        <v>46</v>
      </c>
      <c r="Z249" s="12" t="s">
        <v>47</v>
      </c>
      <c r="AA249" s="12" t="s">
        <v>48</v>
      </c>
      <c r="AB249" s="12" t="s">
        <v>66</v>
      </c>
      <c r="AC249" s="12" t="s">
        <v>267</v>
      </c>
      <c r="AD249" s="12" t="s">
        <v>68</v>
      </c>
      <c r="AE249" s="12">
        <v>67</v>
      </c>
      <c r="AF249" s="12">
        <v>10</v>
      </c>
      <c r="AG249" s="12" t="s">
        <v>3171</v>
      </c>
      <c r="AH249" s="12" t="s">
        <v>3164</v>
      </c>
      <c r="AI249" s="12" t="s">
        <v>3133</v>
      </c>
      <c r="AJ249" s="12">
        <v>0</v>
      </c>
      <c r="AK249" s="12" t="s">
        <v>3162</v>
      </c>
      <c r="AL249" s="12" t="s">
        <v>3165</v>
      </c>
      <c r="AM249" s="12">
        <v>67</v>
      </c>
      <c r="AN249" s="31"/>
    </row>
    <row r="250" spans="1:40" ht="48" x14ac:dyDescent="0.2">
      <c r="A250" s="30" t="s">
        <v>1156</v>
      </c>
      <c r="B250" s="23" t="s">
        <v>1157</v>
      </c>
      <c r="C250" s="23" t="s">
        <v>154</v>
      </c>
      <c r="D250" s="23">
        <v>54</v>
      </c>
      <c r="E250" s="24">
        <v>26116</v>
      </c>
      <c r="F250" s="23" t="s">
        <v>523</v>
      </c>
      <c r="G250" s="23" t="s">
        <v>100</v>
      </c>
      <c r="H250" s="23" t="s">
        <v>261</v>
      </c>
      <c r="I250" s="23" t="s">
        <v>157</v>
      </c>
      <c r="J250" s="23" t="s">
        <v>343</v>
      </c>
      <c r="K250" s="23" t="s">
        <v>344</v>
      </c>
      <c r="L250" s="23" t="s">
        <v>288</v>
      </c>
      <c r="M250" s="23" t="s">
        <v>289</v>
      </c>
      <c r="N250" s="23" t="s">
        <v>303</v>
      </c>
      <c r="O250" s="24">
        <v>44608</v>
      </c>
      <c r="P250" s="24"/>
      <c r="Q250" s="23" t="s">
        <v>62</v>
      </c>
      <c r="R250" s="25">
        <v>41000</v>
      </c>
      <c r="S250" s="25">
        <v>2000</v>
      </c>
      <c r="T250" s="23">
        <v>3</v>
      </c>
      <c r="U250" s="23">
        <v>19</v>
      </c>
      <c r="V250" s="23">
        <v>24</v>
      </c>
      <c r="W250" s="23">
        <v>18</v>
      </c>
      <c r="X250" s="23">
        <v>35</v>
      </c>
      <c r="Y250" s="23" t="s">
        <v>46</v>
      </c>
      <c r="Z250" s="23" t="s">
        <v>47</v>
      </c>
      <c r="AA250" s="23" t="s">
        <v>215</v>
      </c>
      <c r="AB250" s="23" t="s">
        <v>164</v>
      </c>
      <c r="AC250" s="23" t="s">
        <v>267</v>
      </c>
      <c r="AD250" s="23" t="s">
        <v>51</v>
      </c>
      <c r="AE250" s="23">
        <v>45</v>
      </c>
      <c r="AF250" s="23">
        <v>4.3</v>
      </c>
      <c r="AG250" s="23" t="s">
        <v>3171</v>
      </c>
      <c r="AH250" s="23" t="s">
        <v>3164</v>
      </c>
      <c r="AI250" s="23" t="s">
        <v>3133</v>
      </c>
      <c r="AJ250" s="23">
        <v>0</v>
      </c>
      <c r="AK250" s="23" t="s">
        <v>3162</v>
      </c>
      <c r="AL250" s="23" t="s">
        <v>3159</v>
      </c>
      <c r="AM250" s="23">
        <v>45</v>
      </c>
      <c r="AN250" s="32"/>
    </row>
    <row r="251" spans="1:40" ht="48" x14ac:dyDescent="0.2">
      <c r="A251" s="29" t="s">
        <v>1158</v>
      </c>
      <c r="B251" s="12" t="s">
        <v>3238</v>
      </c>
      <c r="C251" s="12" t="s">
        <v>35</v>
      </c>
      <c r="D251" s="12">
        <v>33</v>
      </c>
      <c r="E251" s="21">
        <v>33987</v>
      </c>
      <c r="F251" s="12" t="s">
        <v>155</v>
      </c>
      <c r="G251" s="12" t="s">
        <v>181</v>
      </c>
      <c r="H251" s="12" t="s">
        <v>1160</v>
      </c>
      <c r="I251" s="12" t="s">
        <v>157</v>
      </c>
      <c r="J251" s="12" t="s">
        <v>158</v>
      </c>
      <c r="K251" s="12" t="s">
        <v>159</v>
      </c>
      <c r="L251" s="12" t="s">
        <v>173</v>
      </c>
      <c r="M251" s="12" t="s">
        <v>161</v>
      </c>
      <c r="N251" s="12" t="s">
        <v>174</v>
      </c>
      <c r="O251" s="21">
        <v>43187</v>
      </c>
      <c r="P251" s="21"/>
      <c r="Q251" s="12" t="s">
        <v>62</v>
      </c>
      <c r="R251" s="22">
        <v>45000</v>
      </c>
      <c r="S251" s="22">
        <v>0</v>
      </c>
      <c r="T251" s="12">
        <v>1</v>
      </c>
      <c r="U251" s="12">
        <v>8</v>
      </c>
      <c r="V251" s="12">
        <v>20</v>
      </c>
      <c r="W251" s="12">
        <v>21</v>
      </c>
      <c r="X251" s="12">
        <v>45</v>
      </c>
      <c r="Y251" s="12" t="s">
        <v>46</v>
      </c>
      <c r="Z251" s="12" t="s">
        <v>64</v>
      </c>
      <c r="AA251" s="12" t="s">
        <v>176</v>
      </c>
      <c r="AB251" s="12" t="s">
        <v>66</v>
      </c>
      <c r="AC251" s="12" t="s">
        <v>165</v>
      </c>
      <c r="AD251" s="12" t="s">
        <v>68</v>
      </c>
      <c r="AE251" s="12">
        <v>26.8</v>
      </c>
      <c r="AF251" s="12">
        <v>8.1999999999999993</v>
      </c>
      <c r="AG251" s="12" t="s">
        <v>3160</v>
      </c>
      <c r="AH251" s="12" t="s">
        <v>3164</v>
      </c>
      <c r="AI251" s="12" t="s">
        <v>3128</v>
      </c>
      <c r="AJ251" s="12">
        <v>0</v>
      </c>
      <c r="AK251" s="12" t="s">
        <v>3175</v>
      </c>
      <c r="AL251" s="12" t="s">
        <v>3159</v>
      </c>
      <c r="AM251" s="12">
        <v>26.8</v>
      </c>
      <c r="AN251" s="31"/>
    </row>
    <row r="252" spans="1:40" ht="48" x14ac:dyDescent="0.2">
      <c r="A252" s="30" t="s">
        <v>1161</v>
      </c>
      <c r="B252" s="23" t="s">
        <v>1162</v>
      </c>
      <c r="C252" s="23" t="s">
        <v>154</v>
      </c>
      <c r="D252" s="23">
        <v>48</v>
      </c>
      <c r="E252" s="24">
        <v>28359</v>
      </c>
      <c r="F252" s="23" t="s">
        <v>523</v>
      </c>
      <c r="G252" s="23" t="s">
        <v>100</v>
      </c>
      <c r="H252" s="23" t="s">
        <v>261</v>
      </c>
      <c r="I252" s="23" t="s">
        <v>115</v>
      </c>
      <c r="J252" s="23" t="s">
        <v>262</v>
      </c>
      <c r="K252" s="23" t="s">
        <v>263</v>
      </c>
      <c r="L252" s="23" t="s">
        <v>472</v>
      </c>
      <c r="M252" s="23" t="s">
        <v>43</v>
      </c>
      <c r="N252" s="23" t="s">
        <v>421</v>
      </c>
      <c r="O252" s="24">
        <v>45184</v>
      </c>
      <c r="P252" s="24"/>
      <c r="Q252" s="23" t="s">
        <v>62</v>
      </c>
      <c r="R252" s="25">
        <v>69000</v>
      </c>
      <c r="S252" s="25">
        <v>6200</v>
      </c>
      <c r="T252" s="23">
        <v>4</v>
      </c>
      <c r="U252" s="23">
        <v>16</v>
      </c>
      <c r="V252" s="23">
        <v>26</v>
      </c>
      <c r="W252" s="23">
        <v>13</v>
      </c>
      <c r="X252" s="23">
        <v>81</v>
      </c>
      <c r="Y252" s="23" t="s">
        <v>46</v>
      </c>
      <c r="Z252" s="23" t="s">
        <v>47</v>
      </c>
      <c r="AA252" s="23" t="s">
        <v>188</v>
      </c>
      <c r="AB252" s="23" t="s">
        <v>66</v>
      </c>
      <c r="AC252" s="23" t="s">
        <v>267</v>
      </c>
      <c r="AD252" s="23" t="s">
        <v>68</v>
      </c>
      <c r="AE252" s="23">
        <v>71.8</v>
      </c>
      <c r="AF252" s="23">
        <v>2.7</v>
      </c>
      <c r="AG252" s="23" t="s">
        <v>3171</v>
      </c>
      <c r="AH252" s="23" t="s">
        <v>3168</v>
      </c>
      <c r="AI252" s="23" t="s">
        <v>3136</v>
      </c>
      <c r="AJ252" s="23">
        <v>0</v>
      </c>
      <c r="AK252" s="23" t="s">
        <v>3162</v>
      </c>
      <c r="AL252" s="23" t="s">
        <v>3169</v>
      </c>
      <c r="AM252" s="23">
        <v>71.8</v>
      </c>
      <c r="AN252" s="32" t="s">
        <v>3166</v>
      </c>
    </row>
    <row r="253" spans="1:40" ht="32" x14ac:dyDescent="0.2">
      <c r="A253" s="29" t="s">
        <v>1163</v>
      </c>
      <c r="B253" s="12" t="s">
        <v>3239</v>
      </c>
      <c r="C253" s="12" t="s">
        <v>154</v>
      </c>
      <c r="D253" s="12">
        <v>56</v>
      </c>
      <c r="E253" s="21">
        <v>25587</v>
      </c>
      <c r="F253" s="12" t="s">
        <v>71</v>
      </c>
      <c r="G253" s="12" t="s">
        <v>72</v>
      </c>
      <c r="H253" s="12" t="s">
        <v>395</v>
      </c>
      <c r="I253" s="12" t="s">
        <v>74</v>
      </c>
      <c r="J253" s="12" t="s">
        <v>425</v>
      </c>
      <c r="K253" s="12" t="s">
        <v>426</v>
      </c>
      <c r="L253" s="12" t="s">
        <v>186</v>
      </c>
      <c r="M253" s="12" t="s">
        <v>61</v>
      </c>
      <c r="N253" s="12" t="s">
        <v>186</v>
      </c>
      <c r="O253" s="21">
        <v>42540</v>
      </c>
      <c r="P253" s="21">
        <v>43696</v>
      </c>
      <c r="Q253" s="12" t="s">
        <v>141</v>
      </c>
      <c r="R253" s="22">
        <v>55000</v>
      </c>
      <c r="S253" s="22">
        <v>2800</v>
      </c>
      <c r="T253" s="12">
        <v>3</v>
      </c>
      <c r="U253" s="12">
        <v>7</v>
      </c>
      <c r="V253" s="12">
        <v>0</v>
      </c>
      <c r="W253" s="12">
        <v>17</v>
      </c>
      <c r="X253" s="12">
        <v>65</v>
      </c>
      <c r="Y253" s="12" t="s">
        <v>46</v>
      </c>
      <c r="Z253" s="12" t="s">
        <v>292</v>
      </c>
      <c r="AA253" s="12" t="s">
        <v>221</v>
      </c>
      <c r="AB253" s="12" t="s">
        <v>164</v>
      </c>
      <c r="AC253" s="12" t="s">
        <v>81</v>
      </c>
      <c r="AD253" s="12" t="s">
        <v>68</v>
      </c>
      <c r="AE253" s="12">
        <v>53</v>
      </c>
      <c r="AF253" s="12">
        <v>3.2</v>
      </c>
      <c r="AG253" s="12" t="s">
        <v>3156</v>
      </c>
      <c r="AH253" s="12" t="s">
        <v>3164</v>
      </c>
      <c r="AI253" s="12" t="s">
        <v>3133</v>
      </c>
      <c r="AJ253" s="12">
        <v>1</v>
      </c>
      <c r="AK253" s="12" t="s">
        <v>3175</v>
      </c>
      <c r="AL253" s="12" t="s">
        <v>3159</v>
      </c>
      <c r="AM253" s="12">
        <v>53</v>
      </c>
      <c r="AN253" s="31"/>
    </row>
    <row r="254" spans="1:40" ht="32" x14ac:dyDescent="0.2">
      <c r="A254" s="30" t="s">
        <v>1166</v>
      </c>
      <c r="B254" s="23" t="s">
        <v>3240</v>
      </c>
      <c r="C254" s="23" t="s">
        <v>35</v>
      </c>
      <c r="D254" s="23">
        <v>51</v>
      </c>
      <c r="E254" s="24">
        <v>27396</v>
      </c>
      <c r="F254" s="23" t="s">
        <v>429</v>
      </c>
      <c r="G254" s="23" t="s">
        <v>72</v>
      </c>
      <c r="H254" s="23" t="s">
        <v>201</v>
      </c>
      <c r="I254" s="23" t="s">
        <v>39</v>
      </c>
      <c r="J254" s="23" t="s">
        <v>126</v>
      </c>
      <c r="K254" s="23" t="s">
        <v>127</v>
      </c>
      <c r="L254" s="23" t="s">
        <v>60</v>
      </c>
      <c r="M254" s="23" t="s">
        <v>61</v>
      </c>
      <c r="N254" s="23" t="s">
        <v>60</v>
      </c>
      <c r="O254" s="24">
        <v>45148</v>
      </c>
      <c r="P254" s="24"/>
      <c r="Q254" s="23" t="s">
        <v>62</v>
      </c>
      <c r="R254" s="25">
        <v>189000</v>
      </c>
      <c r="S254" s="25">
        <v>28400</v>
      </c>
      <c r="T254" s="23">
        <v>5</v>
      </c>
      <c r="U254" s="23">
        <v>13</v>
      </c>
      <c r="V254" s="23">
        <v>4</v>
      </c>
      <c r="W254" s="23">
        <v>9</v>
      </c>
      <c r="X254" s="23">
        <v>49</v>
      </c>
      <c r="Y254" s="23" t="s">
        <v>46</v>
      </c>
      <c r="Z254" s="23" t="s">
        <v>151</v>
      </c>
      <c r="AA254" s="23" t="s">
        <v>142</v>
      </c>
      <c r="AB254" s="23" t="s">
        <v>80</v>
      </c>
      <c r="AC254" s="23" t="s">
        <v>130</v>
      </c>
      <c r="AD254" s="23" t="s">
        <v>68</v>
      </c>
      <c r="AE254" s="23">
        <v>70.900000000000006</v>
      </c>
      <c r="AF254" s="23">
        <v>2.8</v>
      </c>
      <c r="AG254" s="23" t="s">
        <v>3171</v>
      </c>
      <c r="AH254" s="23" t="s">
        <v>3177</v>
      </c>
      <c r="AI254" s="23" t="s">
        <v>3136</v>
      </c>
      <c r="AJ254" s="23">
        <v>0</v>
      </c>
      <c r="AK254" s="23" t="s">
        <v>3162</v>
      </c>
      <c r="AL254" s="23" t="s">
        <v>3159</v>
      </c>
      <c r="AM254" s="23">
        <v>70.900000000000006</v>
      </c>
      <c r="AN254" s="32"/>
    </row>
    <row r="255" spans="1:40" ht="32" x14ac:dyDescent="0.2">
      <c r="A255" s="29" t="s">
        <v>1168</v>
      </c>
      <c r="B255" s="12" t="s">
        <v>1169</v>
      </c>
      <c r="C255" s="12" t="s">
        <v>35</v>
      </c>
      <c r="D255" s="12">
        <v>47</v>
      </c>
      <c r="E255" s="21">
        <v>28704</v>
      </c>
      <c r="F255" s="12" t="s">
        <v>133</v>
      </c>
      <c r="G255" s="12" t="s">
        <v>133</v>
      </c>
      <c r="H255" s="12" t="s">
        <v>475</v>
      </c>
      <c r="I255" s="12" t="s">
        <v>115</v>
      </c>
      <c r="J255" s="12" t="s">
        <v>583</v>
      </c>
      <c r="K255" s="12" t="s">
        <v>584</v>
      </c>
      <c r="L255" s="12" t="s">
        <v>160</v>
      </c>
      <c r="M255" s="12" t="s">
        <v>161</v>
      </c>
      <c r="N255" s="12" t="s">
        <v>174</v>
      </c>
      <c r="O255" s="21">
        <v>45216</v>
      </c>
      <c r="P255" s="21"/>
      <c r="Q255" s="12" t="s">
        <v>62</v>
      </c>
      <c r="R255" s="22">
        <v>96000</v>
      </c>
      <c r="S255" s="22">
        <v>4800</v>
      </c>
      <c r="T255" s="12">
        <v>3</v>
      </c>
      <c r="U255" s="12">
        <v>38</v>
      </c>
      <c r="V255" s="12">
        <v>16</v>
      </c>
      <c r="W255" s="12">
        <v>0</v>
      </c>
      <c r="X255" s="12">
        <v>72</v>
      </c>
      <c r="Y255" s="12" t="s">
        <v>46</v>
      </c>
      <c r="Z255" s="12" t="s">
        <v>151</v>
      </c>
      <c r="AA255" s="12" t="s">
        <v>95</v>
      </c>
      <c r="AB255" s="12" t="s">
        <v>164</v>
      </c>
      <c r="AC255" s="12" t="s">
        <v>143</v>
      </c>
      <c r="AD255" s="12" t="s">
        <v>68</v>
      </c>
      <c r="AE255" s="12">
        <v>71.7</v>
      </c>
      <c r="AF255" s="12">
        <v>2.7</v>
      </c>
      <c r="AG255" s="12" t="s">
        <v>3171</v>
      </c>
      <c r="AH255" s="12" t="s">
        <v>3161</v>
      </c>
      <c r="AI255" s="12" t="s">
        <v>3133</v>
      </c>
      <c r="AJ255" s="12">
        <v>0</v>
      </c>
      <c r="AK255" s="12" t="s">
        <v>3158</v>
      </c>
      <c r="AL255" s="12" t="s">
        <v>3165</v>
      </c>
      <c r="AM255" s="12">
        <v>71.7</v>
      </c>
      <c r="AN255" s="31"/>
    </row>
    <row r="256" spans="1:40" ht="32" x14ac:dyDescent="0.2">
      <c r="A256" s="30" t="s">
        <v>1171</v>
      </c>
      <c r="B256" s="23" t="s">
        <v>3241</v>
      </c>
      <c r="C256" s="23" t="s">
        <v>154</v>
      </c>
      <c r="D256" s="23">
        <v>45</v>
      </c>
      <c r="E256" s="24">
        <v>29548</v>
      </c>
      <c r="F256" s="23" t="s">
        <v>429</v>
      </c>
      <c r="G256" s="23" t="s">
        <v>72</v>
      </c>
      <c r="H256" s="23" t="s">
        <v>430</v>
      </c>
      <c r="I256" s="23" t="s">
        <v>89</v>
      </c>
      <c r="J256" s="23" t="s">
        <v>470</v>
      </c>
      <c r="K256" s="23" t="s">
        <v>589</v>
      </c>
      <c r="L256" s="23" t="s">
        <v>374</v>
      </c>
      <c r="M256" s="23" t="s">
        <v>289</v>
      </c>
      <c r="N256" s="23" t="s">
        <v>375</v>
      </c>
      <c r="O256" s="24">
        <v>43626</v>
      </c>
      <c r="P256" s="24"/>
      <c r="Q256" s="23" t="s">
        <v>62</v>
      </c>
      <c r="R256" s="25">
        <v>163000</v>
      </c>
      <c r="S256" s="25">
        <v>4900</v>
      </c>
      <c r="T256" s="23">
        <v>2</v>
      </c>
      <c r="U256" s="23">
        <v>22</v>
      </c>
      <c r="V256" s="23">
        <v>7</v>
      </c>
      <c r="W256" s="23">
        <v>28</v>
      </c>
      <c r="X256" s="23">
        <v>54</v>
      </c>
      <c r="Y256" s="23" t="s">
        <v>46</v>
      </c>
      <c r="Z256" s="23" t="s">
        <v>64</v>
      </c>
      <c r="AA256" s="23" t="s">
        <v>95</v>
      </c>
      <c r="AB256" s="23" t="s">
        <v>66</v>
      </c>
      <c r="AC256" s="23" t="s">
        <v>130</v>
      </c>
      <c r="AD256" s="23" t="s">
        <v>68</v>
      </c>
      <c r="AE256" s="23">
        <v>42.4</v>
      </c>
      <c r="AF256" s="23">
        <v>7</v>
      </c>
      <c r="AG256" s="23" t="s">
        <v>3171</v>
      </c>
      <c r="AH256" s="23" t="s">
        <v>3157</v>
      </c>
      <c r="AI256" s="23" t="s">
        <v>3128</v>
      </c>
      <c r="AJ256" s="23">
        <v>0</v>
      </c>
      <c r="AK256" s="23" t="s">
        <v>3162</v>
      </c>
      <c r="AL256" s="23" t="s">
        <v>3159</v>
      </c>
      <c r="AM256" s="23">
        <v>42.4</v>
      </c>
      <c r="AN256" s="32" t="s">
        <v>3166</v>
      </c>
    </row>
    <row r="257" spans="1:40" ht="32" x14ac:dyDescent="0.2">
      <c r="A257" s="29" t="s">
        <v>3242</v>
      </c>
      <c r="B257" s="12" t="s">
        <v>1174</v>
      </c>
      <c r="C257" s="12" t="s">
        <v>35</v>
      </c>
      <c r="D257" s="12">
        <v>35</v>
      </c>
      <c r="E257" s="21">
        <v>33248</v>
      </c>
      <c r="F257" s="12" t="s">
        <v>210</v>
      </c>
      <c r="G257" s="12" t="s">
        <v>100</v>
      </c>
      <c r="H257" s="12" t="s">
        <v>114</v>
      </c>
      <c r="I257" s="12" t="s">
        <v>89</v>
      </c>
      <c r="J257" s="12" t="s">
        <v>743</v>
      </c>
      <c r="K257" s="12" t="s">
        <v>744</v>
      </c>
      <c r="L257" s="12" t="s">
        <v>562</v>
      </c>
      <c r="M257" s="12" t="s">
        <v>563</v>
      </c>
      <c r="N257" s="12" t="s">
        <v>564</v>
      </c>
      <c r="O257" s="21">
        <v>44745</v>
      </c>
      <c r="P257" s="21">
        <v>46143</v>
      </c>
      <c r="Q257" s="12" t="s">
        <v>141</v>
      </c>
      <c r="R257" s="22">
        <v>121000</v>
      </c>
      <c r="S257" s="22">
        <v>7300</v>
      </c>
      <c r="T257" s="12">
        <v>3</v>
      </c>
      <c r="U257" s="12">
        <v>19</v>
      </c>
      <c r="V257" s="12">
        <v>3</v>
      </c>
      <c r="W257" s="12">
        <v>15</v>
      </c>
      <c r="X257" s="12">
        <v>61</v>
      </c>
      <c r="Y257" s="12" t="s">
        <v>46</v>
      </c>
      <c r="Z257" s="12" t="s">
        <v>64</v>
      </c>
      <c r="AA257" s="12" t="s">
        <v>142</v>
      </c>
      <c r="AB257" s="12" t="s">
        <v>164</v>
      </c>
      <c r="AC257" s="12" t="s">
        <v>121</v>
      </c>
      <c r="AD257" s="12" t="s">
        <v>51</v>
      </c>
      <c r="AE257" s="12">
        <v>55.6</v>
      </c>
      <c r="AF257" s="12">
        <v>3.8</v>
      </c>
      <c r="AG257" s="12" t="s">
        <v>3167</v>
      </c>
      <c r="AH257" s="12" t="s">
        <v>3157</v>
      </c>
      <c r="AI257" s="12" t="s">
        <v>3133</v>
      </c>
      <c r="AJ257" s="12">
        <v>1</v>
      </c>
      <c r="AK257" s="12" t="s">
        <v>3162</v>
      </c>
      <c r="AL257" s="12" t="s">
        <v>3159</v>
      </c>
      <c r="AM257" s="12">
        <v>55.6</v>
      </c>
      <c r="AN257" s="31"/>
    </row>
    <row r="258" spans="1:40" ht="32" x14ac:dyDescent="0.2">
      <c r="A258" s="30" t="s">
        <v>1176</v>
      </c>
      <c r="B258" s="23" t="s">
        <v>3243</v>
      </c>
      <c r="C258" s="23" t="s">
        <v>154</v>
      </c>
      <c r="D258" s="23">
        <v>51</v>
      </c>
      <c r="E258" s="24">
        <v>27445</v>
      </c>
      <c r="F258" s="23" t="s">
        <v>429</v>
      </c>
      <c r="G258" s="23" t="s">
        <v>72</v>
      </c>
      <c r="H258" s="23" t="s">
        <v>430</v>
      </c>
      <c r="I258" s="23" t="s">
        <v>157</v>
      </c>
      <c r="J258" s="23" t="s">
        <v>324</v>
      </c>
      <c r="K258" s="23" t="s">
        <v>325</v>
      </c>
      <c r="L258" s="23" t="s">
        <v>319</v>
      </c>
      <c r="M258" s="23" t="s">
        <v>255</v>
      </c>
      <c r="N258" s="23" t="s">
        <v>80</v>
      </c>
      <c r="O258" s="24">
        <v>45508</v>
      </c>
      <c r="P258" s="24"/>
      <c r="Q258" s="23" t="s">
        <v>62</v>
      </c>
      <c r="R258" s="25">
        <v>43000</v>
      </c>
      <c r="S258" s="25">
        <v>2200</v>
      </c>
      <c r="T258" s="23">
        <v>3</v>
      </c>
      <c r="U258" s="23">
        <v>5</v>
      </c>
      <c r="V258" s="23">
        <v>15</v>
      </c>
      <c r="W258" s="23">
        <v>12</v>
      </c>
      <c r="X258" s="23">
        <v>70</v>
      </c>
      <c r="Y258" s="23" t="s">
        <v>46</v>
      </c>
      <c r="Z258" s="23" t="s">
        <v>64</v>
      </c>
      <c r="AA258" s="23" t="s">
        <v>215</v>
      </c>
      <c r="AB258" s="23" t="s">
        <v>66</v>
      </c>
      <c r="AC258" s="23" t="s">
        <v>130</v>
      </c>
      <c r="AD258" s="23" t="s">
        <v>68</v>
      </c>
      <c r="AE258" s="23">
        <v>56.8</v>
      </c>
      <c r="AF258" s="23">
        <v>1.9</v>
      </c>
      <c r="AG258" s="23" t="s">
        <v>3171</v>
      </c>
      <c r="AH258" s="23" t="s">
        <v>3164</v>
      </c>
      <c r="AI258" s="23" t="s">
        <v>3133</v>
      </c>
      <c r="AJ258" s="23">
        <v>0</v>
      </c>
      <c r="AK258" s="23" t="s">
        <v>3175</v>
      </c>
      <c r="AL258" s="23" t="s">
        <v>3165</v>
      </c>
      <c r="AM258" s="23">
        <v>56.8</v>
      </c>
      <c r="AN258" s="32" t="s">
        <v>3166</v>
      </c>
    </row>
    <row r="259" spans="1:40" ht="32" x14ac:dyDescent="0.2">
      <c r="A259" s="29" t="s">
        <v>1178</v>
      </c>
      <c r="B259" s="12" t="s">
        <v>3244</v>
      </c>
      <c r="C259" s="12" t="s">
        <v>35</v>
      </c>
      <c r="D259" s="12">
        <v>38</v>
      </c>
      <c r="E259" s="21">
        <v>31987</v>
      </c>
      <c r="F259" s="12" t="s">
        <v>279</v>
      </c>
      <c r="G259" s="12" t="s">
        <v>55</v>
      </c>
      <c r="H259" s="12" t="s">
        <v>626</v>
      </c>
      <c r="I259" s="12" t="s">
        <v>39</v>
      </c>
      <c r="J259" s="12" t="s">
        <v>810</v>
      </c>
      <c r="K259" s="12" t="s">
        <v>811</v>
      </c>
      <c r="L259" s="12" t="s">
        <v>619</v>
      </c>
      <c r="M259" s="12" t="s">
        <v>525</v>
      </c>
      <c r="N259" s="12" t="s">
        <v>620</v>
      </c>
      <c r="O259" s="21">
        <v>44687</v>
      </c>
      <c r="P259" s="21"/>
      <c r="Q259" s="12" t="s">
        <v>62</v>
      </c>
      <c r="R259" s="22">
        <v>171000</v>
      </c>
      <c r="S259" s="22">
        <v>10300</v>
      </c>
      <c r="T259" s="12">
        <v>3</v>
      </c>
      <c r="U259" s="12">
        <v>20</v>
      </c>
      <c r="V259" s="12">
        <v>8</v>
      </c>
      <c r="W259" s="12">
        <v>20</v>
      </c>
      <c r="X259" s="12">
        <v>66</v>
      </c>
      <c r="Y259" s="12" t="s">
        <v>46</v>
      </c>
      <c r="Z259" s="12" t="s">
        <v>47</v>
      </c>
      <c r="AA259" s="12" t="s">
        <v>65</v>
      </c>
      <c r="AB259" s="12" t="s">
        <v>164</v>
      </c>
      <c r="AC259" s="12" t="s">
        <v>284</v>
      </c>
      <c r="AD259" s="12" t="s">
        <v>68</v>
      </c>
      <c r="AE259" s="12">
        <v>55.1</v>
      </c>
      <c r="AF259" s="12">
        <v>4.0999999999999996</v>
      </c>
      <c r="AG259" s="12" t="s">
        <v>3167</v>
      </c>
      <c r="AH259" s="12" t="s">
        <v>3177</v>
      </c>
      <c r="AI259" s="12" t="s">
        <v>3133</v>
      </c>
      <c r="AJ259" s="12">
        <v>0</v>
      </c>
      <c r="AK259" s="12" t="s">
        <v>3162</v>
      </c>
      <c r="AL259" s="12" t="s">
        <v>3165</v>
      </c>
      <c r="AM259" s="12">
        <v>55.1</v>
      </c>
      <c r="AN259" s="31" t="s">
        <v>3166</v>
      </c>
    </row>
    <row r="260" spans="1:40" ht="32" x14ac:dyDescent="0.2">
      <c r="A260" s="30" t="s">
        <v>1180</v>
      </c>
      <c r="B260" s="23" t="s">
        <v>3245</v>
      </c>
      <c r="C260" s="23" t="s">
        <v>35</v>
      </c>
      <c r="D260" s="23">
        <v>33</v>
      </c>
      <c r="E260" s="24">
        <v>34086</v>
      </c>
      <c r="F260" s="23" t="s">
        <v>99</v>
      </c>
      <c r="G260" s="23" t="s">
        <v>100</v>
      </c>
      <c r="H260" s="23" t="s">
        <v>317</v>
      </c>
      <c r="I260" s="23" t="s">
        <v>74</v>
      </c>
      <c r="J260" s="23" t="s">
        <v>102</v>
      </c>
      <c r="K260" s="23" t="s">
        <v>103</v>
      </c>
      <c r="L260" s="23" t="s">
        <v>92</v>
      </c>
      <c r="M260" s="23" t="s">
        <v>337</v>
      </c>
      <c r="N260" s="23" t="s">
        <v>94</v>
      </c>
      <c r="O260" s="24">
        <v>45055</v>
      </c>
      <c r="P260" s="24"/>
      <c r="Q260" s="23" t="s">
        <v>62</v>
      </c>
      <c r="R260" s="25">
        <v>54000</v>
      </c>
      <c r="S260" s="25">
        <v>1100</v>
      </c>
      <c r="T260" s="23">
        <v>2</v>
      </c>
      <c r="U260" s="23">
        <v>4</v>
      </c>
      <c r="V260" s="23">
        <v>8</v>
      </c>
      <c r="W260" s="23">
        <v>22</v>
      </c>
      <c r="X260" s="23">
        <v>57</v>
      </c>
      <c r="Y260" s="23" t="s">
        <v>46</v>
      </c>
      <c r="Z260" s="23" t="s">
        <v>64</v>
      </c>
      <c r="AA260" s="23" t="s">
        <v>142</v>
      </c>
      <c r="AB260" s="23" t="s">
        <v>66</v>
      </c>
      <c r="AC260" s="23" t="s">
        <v>108</v>
      </c>
      <c r="AD260" s="23" t="s">
        <v>222</v>
      </c>
      <c r="AE260" s="23">
        <v>39</v>
      </c>
      <c r="AF260" s="23">
        <v>3.1</v>
      </c>
      <c r="AG260" s="23" t="s">
        <v>3160</v>
      </c>
      <c r="AH260" s="23" t="s">
        <v>3164</v>
      </c>
      <c r="AI260" s="23" t="s">
        <v>3128</v>
      </c>
      <c r="AJ260" s="23">
        <v>0</v>
      </c>
      <c r="AK260" s="23" t="s">
        <v>3175</v>
      </c>
      <c r="AL260" s="23" t="s">
        <v>3159</v>
      </c>
      <c r="AM260" s="23">
        <v>39</v>
      </c>
      <c r="AN260" s="32"/>
    </row>
    <row r="261" spans="1:40" ht="32" x14ac:dyDescent="0.2">
      <c r="A261" s="29" t="s">
        <v>1182</v>
      </c>
      <c r="B261" s="12" t="s">
        <v>1183</v>
      </c>
      <c r="C261" s="12" t="s">
        <v>35</v>
      </c>
      <c r="D261" s="12">
        <v>54</v>
      </c>
      <c r="E261" s="21">
        <v>26351</v>
      </c>
      <c r="F261" s="12" t="s">
        <v>133</v>
      </c>
      <c r="G261" s="12" t="s">
        <v>133</v>
      </c>
      <c r="H261" s="12" t="s">
        <v>475</v>
      </c>
      <c r="I261" s="12" t="s">
        <v>57</v>
      </c>
      <c r="J261" s="12" t="s">
        <v>583</v>
      </c>
      <c r="K261" s="12" t="s">
        <v>584</v>
      </c>
      <c r="L261" s="12" t="s">
        <v>1101</v>
      </c>
      <c r="M261" s="12" t="s">
        <v>289</v>
      </c>
      <c r="N261" s="12" t="s">
        <v>311</v>
      </c>
      <c r="O261" s="21">
        <v>42795</v>
      </c>
      <c r="P261" s="21"/>
      <c r="Q261" s="12" t="s">
        <v>62</v>
      </c>
      <c r="R261" s="22">
        <v>91000</v>
      </c>
      <c r="S261" s="22">
        <v>4600</v>
      </c>
      <c r="T261" s="12">
        <v>3</v>
      </c>
      <c r="U261" s="12">
        <v>34</v>
      </c>
      <c r="V261" s="12">
        <v>1</v>
      </c>
      <c r="W261" s="12">
        <v>0</v>
      </c>
      <c r="X261" s="12">
        <v>54</v>
      </c>
      <c r="Y261" s="12" t="s">
        <v>46</v>
      </c>
      <c r="Z261" s="12" t="s">
        <v>64</v>
      </c>
      <c r="AA261" s="12" t="s">
        <v>221</v>
      </c>
      <c r="AB261" s="12" t="s">
        <v>164</v>
      </c>
      <c r="AC261" s="12" t="s">
        <v>143</v>
      </c>
      <c r="AD261" s="12" t="s">
        <v>68</v>
      </c>
      <c r="AE261" s="12">
        <v>64.400000000000006</v>
      </c>
      <c r="AF261" s="12">
        <v>9.3000000000000007</v>
      </c>
      <c r="AG261" s="12" t="s">
        <v>3171</v>
      </c>
      <c r="AH261" s="12" t="s">
        <v>3161</v>
      </c>
      <c r="AI261" s="12" t="s">
        <v>3133</v>
      </c>
      <c r="AJ261" s="12">
        <v>0</v>
      </c>
      <c r="AK261" s="12" t="s">
        <v>3158</v>
      </c>
      <c r="AL261" s="12" t="s">
        <v>3159</v>
      </c>
      <c r="AM261" s="12">
        <v>64.400000000000006</v>
      </c>
      <c r="AN261" s="31"/>
    </row>
    <row r="262" spans="1:40" ht="32" x14ac:dyDescent="0.2">
      <c r="A262" s="30" t="s">
        <v>1184</v>
      </c>
      <c r="B262" s="23" t="s">
        <v>1185</v>
      </c>
      <c r="C262" s="23" t="s">
        <v>154</v>
      </c>
      <c r="D262" s="23">
        <v>31</v>
      </c>
      <c r="E262" s="24">
        <v>34512</v>
      </c>
      <c r="F262" s="23" t="s">
        <v>71</v>
      </c>
      <c r="G262" s="23" t="s">
        <v>72</v>
      </c>
      <c r="H262" s="23" t="s">
        <v>395</v>
      </c>
      <c r="I262" s="23" t="s">
        <v>74</v>
      </c>
      <c r="J262" s="23" t="s">
        <v>1011</v>
      </c>
      <c r="K262" s="23" t="s">
        <v>1388</v>
      </c>
      <c r="L262" s="23" t="s">
        <v>374</v>
      </c>
      <c r="M262" s="23" t="s">
        <v>289</v>
      </c>
      <c r="N262" s="23" t="s">
        <v>375</v>
      </c>
      <c r="O262" s="24">
        <v>45325</v>
      </c>
      <c r="P262" s="24">
        <v>45910</v>
      </c>
      <c r="Q262" s="23" t="s">
        <v>141</v>
      </c>
      <c r="R262" s="25">
        <v>65000</v>
      </c>
      <c r="S262" s="25">
        <v>3200</v>
      </c>
      <c r="T262" s="23">
        <v>3</v>
      </c>
      <c r="U262" s="23">
        <v>19</v>
      </c>
      <c r="V262" s="23">
        <v>14</v>
      </c>
      <c r="W262" s="23">
        <v>17</v>
      </c>
      <c r="X262" s="23">
        <v>61</v>
      </c>
      <c r="Y262" s="23" t="s">
        <v>46</v>
      </c>
      <c r="Z262" s="23" t="s">
        <v>151</v>
      </c>
      <c r="AA262" s="23" t="s">
        <v>176</v>
      </c>
      <c r="AB262" s="23" t="s">
        <v>66</v>
      </c>
      <c r="AC262" s="23" t="s">
        <v>81</v>
      </c>
      <c r="AD262" s="23" t="s">
        <v>68</v>
      </c>
      <c r="AE262" s="23">
        <v>54.6</v>
      </c>
      <c r="AF262" s="23">
        <v>1.6</v>
      </c>
      <c r="AG262" s="23" t="s">
        <v>3160</v>
      </c>
      <c r="AH262" s="23" t="s">
        <v>3168</v>
      </c>
      <c r="AI262" s="23" t="s">
        <v>3133</v>
      </c>
      <c r="AJ262" s="23">
        <v>1</v>
      </c>
      <c r="AK262" s="23" t="s">
        <v>3162</v>
      </c>
      <c r="AL262" s="23" t="s">
        <v>3159</v>
      </c>
      <c r="AM262" s="23">
        <v>54.6</v>
      </c>
      <c r="AN262" s="32"/>
    </row>
    <row r="263" spans="1:40" ht="48" x14ac:dyDescent="0.2">
      <c r="A263" s="29" t="s">
        <v>1186</v>
      </c>
      <c r="B263" s="12" t="s">
        <v>1187</v>
      </c>
      <c r="C263" s="12" t="s">
        <v>154</v>
      </c>
      <c r="D263" s="12">
        <v>34</v>
      </c>
      <c r="E263" s="21">
        <v>33675</v>
      </c>
      <c r="F263" s="12" t="s">
        <v>279</v>
      </c>
      <c r="G263" s="12" t="s">
        <v>55</v>
      </c>
      <c r="H263" s="12" t="s">
        <v>307</v>
      </c>
      <c r="I263" s="12" t="s">
        <v>157</v>
      </c>
      <c r="J263" s="12" t="s">
        <v>810</v>
      </c>
      <c r="K263" s="12" t="s">
        <v>811</v>
      </c>
      <c r="L263" s="12" t="s">
        <v>319</v>
      </c>
      <c r="M263" s="12" t="s">
        <v>255</v>
      </c>
      <c r="N263" s="12" t="s">
        <v>80</v>
      </c>
      <c r="O263" s="21">
        <v>43918</v>
      </c>
      <c r="P263" s="21"/>
      <c r="Q263" s="12" t="s">
        <v>62</v>
      </c>
      <c r="R263" s="22">
        <v>41000</v>
      </c>
      <c r="S263" s="22">
        <v>2000</v>
      </c>
      <c r="T263" s="12">
        <v>3</v>
      </c>
      <c r="U263" s="12">
        <v>19</v>
      </c>
      <c r="V263" s="12">
        <v>13</v>
      </c>
      <c r="W263" s="12">
        <v>10</v>
      </c>
      <c r="X263" s="12">
        <v>63</v>
      </c>
      <c r="Y263" s="12" t="s">
        <v>46</v>
      </c>
      <c r="Z263" s="12" t="s">
        <v>64</v>
      </c>
      <c r="AA263" s="12" t="s">
        <v>48</v>
      </c>
      <c r="AB263" s="12" t="s">
        <v>80</v>
      </c>
      <c r="AC263" s="12" t="s">
        <v>284</v>
      </c>
      <c r="AD263" s="12" t="s">
        <v>68</v>
      </c>
      <c r="AE263" s="12">
        <v>58.8</v>
      </c>
      <c r="AF263" s="12">
        <v>6.2</v>
      </c>
      <c r="AG263" s="12" t="s">
        <v>3160</v>
      </c>
      <c r="AH263" s="12" t="s">
        <v>3164</v>
      </c>
      <c r="AI263" s="12" t="s">
        <v>3133</v>
      </c>
      <c r="AJ263" s="12">
        <v>0</v>
      </c>
      <c r="AK263" s="12" t="s">
        <v>3162</v>
      </c>
      <c r="AL263" s="12" t="s">
        <v>3165</v>
      </c>
      <c r="AM263" s="12">
        <v>58.8</v>
      </c>
      <c r="AN263" s="31" t="s">
        <v>3166</v>
      </c>
    </row>
    <row r="264" spans="1:40" ht="32" x14ac:dyDescent="0.2">
      <c r="A264" s="30" t="s">
        <v>1188</v>
      </c>
      <c r="B264" s="23" t="s">
        <v>1189</v>
      </c>
      <c r="C264" s="23" t="s">
        <v>287</v>
      </c>
      <c r="D264" s="23">
        <v>28</v>
      </c>
      <c r="E264" s="24">
        <v>35851</v>
      </c>
      <c r="F264" s="23" t="s">
        <v>598</v>
      </c>
      <c r="G264" s="23" t="s">
        <v>133</v>
      </c>
      <c r="H264" s="23" t="s">
        <v>605</v>
      </c>
      <c r="I264" s="23" t="s">
        <v>89</v>
      </c>
      <c r="J264" s="23" t="s">
        <v>600</v>
      </c>
      <c r="K264" s="23" t="s">
        <v>601</v>
      </c>
      <c r="L264" s="23" t="s">
        <v>118</v>
      </c>
      <c r="M264" s="23" t="s">
        <v>119</v>
      </c>
      <c r="N264" s="23" t="s">
        <v>120</v>
      </c>
      <c r="O264" s="24">
        <v>43408</v>
      </c>
      <c r="P264" s="24"/>
      <c r="Q264" s="23" t="s">
        <v>62</v>
      </c>
      <c r="R264" s="25">
        <v>143000</v>
      </c>
      <c r="S264" s="25">
        <v>8600</v>
      </c>
      <c r="T264" s="23">
        <v>3</v>
      </c>
      <c r="U264" s="23">
        <v>25</v>
      </c>
      <c r="V264" s="23">
        <v>19</v>
      </c>
      <c r="W264" s="23">
        <v>31</v>
      </c>
      <c r="X264" s="23">
        <v>83</v>
      </c>
      <c r="Y264" s="23" t="s">
        <v>46</v>
      </c>
      <c r="Z264" s="23" t="s">
        <v>151</v>
      </c>
      <c r="AA264" s="23" t="s">
        <v>215</v>
      </c>
      <c r="AB264" s="23" t="s">
        <v>66</v>
      </c>
      <c r="AC264" s="23" t="s">
        <v>195</v>
      </c>
      <c r="AD264" s="23" t="s">
        <v>68</v>
      </c>
      <c r="AE264" s="23">
        <v>62.3</v>
      </c>
      <c r="AF264" s="23">
        <v>7.6</v>
      </c>
      <c r="AG264" s="23" t="s">
        <v>3160</v>
      </c>
      <c r="AH264" s="23" t="s">
        <v>3157</v>
      </c>
      <c r="AI264" s="23" t="s">
        <v>3133</v>
      </c>
      <c r="AJ264" s="23">
        <v>0</v>
      </c>
      <c r="AK264" s="23" t="s">
        <v>3162</v>
      </c>
      <c r="AL264" s="23" t="s">
        <v>3165</v>
      </c>
      <c r="AM264" s="23">
        <v>62.3</v>
      </c>
      <c r="AN264" s="32"/>
    </row>
    <row r="265" spans="1:40" ht="48" x14ac:dyDescent="0.2">
      <c r="A265" s="29" t="s">
        <v>1191</v>
      </c>
      <c r="B265" s="12" t="s">
        <v>1192</v>
      </c>
      <c r="C265" s="12" t="s">
        <v>35</v>
      </c>
      <c r="D265" s="12">
        <v>24</v>
      </c>
      <c r="E265" s="21">
        <v>37379</v>
      </c>
      <c r="F265" s="12" t="s">
        <v>523</v>
      </c>
      <c r="G265" s="12" t="s">
        <v>100</v>
      </c>
      <c r="H265" s="12" t="s">
        <v>261</v>
      </c>
      <c r="I265" s="12" t="s">
        <v>157</v>
      </c>
      <c r="J265" s="12" t="s">
        <v>262</v>
      </c>
      <c r="K265" s="12" t="s">
        <v>263</v>
      </c>
      <c r="L265" s="12" t="s">
        <v>472</v>
      </c>
      <c r="M265" s="12" t="s">
        <v>43</v>
      </c>
      <c r="N265" s="12" t="s">
        <v>421</v>
      </c>
      <c r="O265" s="21">
        <v>44051</v>
      </c>
      <c r="P265" s="21"/>
      <c r="Q265" s="12" t="s">
        <v>62</v>
      </c>
      <c r="R265" s="22">
        <v>33000</v>
      </c>
      <c r="S265" s="22">
        <v>3000</v>
      </c>
      <c r="T265" s="12">
        <v>4</v>
      </c>
      <c r="U265" s="12">
        <v>25</v>
      </c>
      <c r="V265" s="12">
        <v>17</v>
      </c>
      <c r="W265" s="12">
        <v>17</v>
      </c>
      <c r="X265" s="12">
        <v>57</v>
      </c>
      <c r="Y265" s="12" t="s">
        <v>46</v>
      </c>
      <c r="Z265" s="12" t="s">
        <v>64</v>
      </c>
      <c r="AA265" s="12" t="s">
        <v>142</v>
      </c>
      <c r="AB265" s="12" t="s">
        <v>66</v>
      </c>
      <c r="AC265" s="12" t="s">
        <v>267</v>
      </c>
      <c r="AD265" s="12" t="s">
        <v>68</v>
      </c>
      <c r="AE265" s="12">
        <v>63.7</v>
      </c>
      <c r="AF265" s="12">
        <v>5.8</v>
      </c>
      <c r="AG265" s="12" t="s">
        <v>3163</v>
      </c>
      <c r="AH265" s="12" t="s">
        <v>3180</v>
      </c>
      <c r="AI265" s="12" t="s">
        <v>3136</v>
      </c>
      <c r="AJ265" s="12">
        <v>0</v>
      </c>
      <c r="AK265" s="12" t="s">
        <v>3162</v>
      </c>
      <c r="AL265" s="12" t="s">
        <v>3159</v>
      </c>
      <c r="AM265" s="12">
        <v>63.7</v>
      </c>
      <c r="AN265" s="31" t="s">
        <v>3166</v>
      </c>
    </row>
    <row r="266" spans="1:40" ht="32" x14ac:dyDescent="0.2">
      <c r="A266" s="30" t="s">
        <v>1194</v>
      </c>
      <c r="B266" s="23" t="s">
        <v>1195</v>
      </c>
      <c r="C266" s="23" t="s">
        <v>154</v>
      </c>
      <c r="D266" s="23">
        <v>29</v>
      </c>
      <c r="E266" s="24">
        <v>35522</v>
      </c>
      <c r="F266" s="23" t="s">
        <v>523</v>
      </c>
      <c r="G266" s="23" t="s">
        <v>100</v>
      </c>
      <c r="H266" s="23" t="s">
        <v>342</v>
      </c>
      <c r="I266" s="23" t="s">
        <v>57</v>
      </c>
      <c r="J266" s="23" t="s">
        <v>357</v>
      </c>
      <c r="K266" s="23" t="s">
        <v>358</v>
      </c>
      <c r="L266" s="23" t="s">
        <v>160</v>
      </c>
      <c r="M266" s="23" t="s">
        <v>161</v>
      </c>
      <c r="N266" s="23" t="s">
        <v>174</v>
      </c>
      <c r="O266" s="24">
        <v>45815</v>
      </c>
      <c r="P266" s="24"/>
      <c r="Q266" s="23" t="s">
        <v>62</v>
      </c>
      <c r="R266" s="25">
        <v>132000</v>
      </c>
      <c r="S266" s="25">
        <v>2600</v>
      </c>
      <c r="T266" s="23">
        <v>2</v>
      </c>
      <c r="U266" s="23">
        <v>34</v>
      </c>
      <c r="V266" s="23">
        <v>5</v>
      </c>
      <c r="W266" s="23">
        <v>9</v>
      </c>
      <c r="X266" s="23">
        <v>77</v>
      </c>
      <c r="Y266" s="23" t="s">
        <v>46</v>
      </c>
      <c r="Z266" s="23" t="s">
        <v>47</v>
      </c>
      <c r="AA266" s="23" t="s">
        <v>221</v>
      </c>
      <c r="AB266" s="23" t="s">
        <v>66</v>
      </c>
      <c r="AC266" s="23" t="s">
        <v>267</v>
      </c>
      <c r="AD266" s="23" t="s">
        <v>68</v>
      </c>
      <c r="AE266" s="23">
        <v>59</v>
      </c>
      <c r="AF266" s="23">
        <v>1</v>
      </c>
      <c r="AG266" s="23" t="s">
        <v>3160</v>
      </c>
      <c r="AH266" s="23" t="s">
        <v>3157</v>
      </c>
      <c r="AI266" s="23" t="s">
        <v>3128</v>
      </c>
      <c r="AJ266" s="23">
        <v>0</v>
      </c>
      <c r="AK266" s="23" t="s">
        <v>3158</v>
      </c>
      <c r="AL266" s="23" t="s">
        <v>3159</v>
      </c>
      <c r="AM266" s="23">
        <v>59</v>
      </c>
      <c r="AN266" s="32"/>
    </row>
    <row r="267" spans="1:40" ht="32" x14ac:dyDescent="0.2">
      <c r="A267" s="29" t="s">
        <v>1198</v>
      </c>
      <c r="B267" s="12" t="s">
        <v>1199</v>
      </c>
      <c r="C267" s="12" t="s">
        <v>35</v>
      </c>
      <c r="D267" s="12">
        <v>60</v>
      </c>
      <c r="E267" s="21">
        <v>24065</v>
      </c>
      <c r="F267" s="12" t="s">
        <v>609</v>
      </c>
      <c r="G267" s="12" t="s">
        <v>55</v>
      </c>
      <c r="H267" s="12" t="s">
        <v>352</v>
      </c>
      <c r="I267" s="12" t="s">
        <v>115</v>
      </c>
      <c r="J267" s="12" t="s">
        <v>171</v>
      </c>
      <c r="K267" s="12" t="s">
        <v>172</v>
      </c>
      <c r="L267" s="12" t="s">
        <v>173</v>
      </c>
      <c r="M267" s="12" t="s">
        <v>161</v>
      </c>
      <c r="N267" s="12" t="s">
        <v>174</v>
      </c>
      <c r="O267" s="21">
        <v>43685</v>
      </c>
      <c r="P267" s="21"/>
      <c r="Q267" s="12" t="s">
        <v>62</v>
      </c>
      <c r="R267" s="22">
        <v>66000</v>
      </c>
      <c r="S267" s="22">
        <v>1300</v>
      </c>
      <c r="T267" s="12">
        <v>2</v>
      </c>
      <c r="U267" s="12">
        <v>28</v>
      </c>
      <c r="V267" s="12">
        <v>15</v>
      </c>
      <c r="W267" s="12">
        <v>1</v>
      </c>
      <c r="X267" s="12">
        <v>30</v>
      </c>
      <c r="Y267" s="12" t="s">
        <v>46</v>
      </c>
      <c r="Z267" s="12" t="s">
        <v>64</v>
      </c>
      <c r="AA267" s="12" t="s">
        <v>65</v>
      </c>
      <c r="AB267" s="12" t="s">
        <v>164</v>
      </c>
      <c r="AC267" s="12" t="s">
        <v>177</v>
      </c>
      <c r="AD267" s="12" t="s">
        <v>68</v>
      </c>
      <c r="AE267" s="12">
        <v>45</v>
      </c>
      <c r="AF267" s="12">
        <v>6.9</v>
      </c>
      <c r="AG267" s="12" t="s">
        <v>3156</v>
      </c>
      <c r="AH267" s="12" t="s">
        <v>3168</v>
      </c>
      <c r="AI267" s="12" t="s">
        <v>3128</v>
      </c>
      <c r="AJ267" s="12">
        <v>0</v>
      </c>
      <c r="AK267" s="12" t="s">
        <v>3162</v>
      </c>
      <c r="AL267" s="12" t="s">
        <v>3159</v>
      </c>
      <c r="AM267" s="12">
        <v>45</v>
      </c>
      <c r="AN267" s="31" t="s">
        <v>3166</v>
      </c>
    </row>
    <row r="268" spans="1:40" ht="32" x14ac:dyDescent="0.2">
      <c r="A268" s="30" t="s">
        <v>1201</v>
      </c>
      <c r="B268" s="23" t="s">
        <v>3246</v>
      </c>
      <c r="C268" s="23" t="s">
        <v>35</v>
      </c>
      <c r="D268" s="23">
        <v>55</v>
      </c>
      <c r="E268" s="24">
        <v>25846</v>
      </c>
      <c r="F268" s="23" t="s">
        <v>133</v>
      </c>
      <c r="G268" s="23" t="s">
        <v>133</v>
      </c>
      <c r="H268" s="23" t="s">
        <v>134</v>
      </c>
      <c r="I268" s="23" t="s">
        <v>74</v>
      </c>
      <c r="J268" s="23" t="s">
        <v>583</v>
      </c>
      <c r="K268" s="23" t="s">
        <v>584</v>
      </c>
      <c r="L268" s="23" t="s">
        <v>619</v>
      </c>
      <c r="M268" s="23" t="s">
        <v>525</v>
      </c>
      <c r="N268" s="23" t="s">
        <v>620</v>
      </c>
      <c r="O268" s="24">
        <v>44822</v>
      </c>
      <c r="P268" s="24">
        <v>44976</v>
      </c>
      <c r="Q268" s="23" t="s">
        <v>141</v>
      </c>
      <c r="R268" s="25">
        <v>68000</v>
      </c>
      <c r="S268" s="25">
        <v>1400</v>
      </c>
      <c r="T268" s="23">
        <v>2</v>
      </c>
      <c r="U268" s="23">
        <v>31</v>
      </c>
      <c r="V268" s="23">
        <v>8</v>
      </c>
      <c r="W268" s="23">
        <v>17</v>
      </c>
      <c r="X268" s="23">
        <v>51</v>
      </c>
      <c r="Y268" s="23" t="s">
        <v>46</v>
      </c>
      <c r="Z268" s="23" t="s">
        <v>47</v>
      </c>
      <c r="AA268" s="23" t="s">
        <v>221</v>
      </c>
      <c r="AB268" s="23" t="s">
        <v>80</v>
      </c>
      <c r="AC268" s="23" t="s">
        <v>143</v>
      </c>
      <c r="AD268" s="23" t="s">
        <v>68</v>
      </c>
      <c r="AE268" s="23">
        <v>45.1</v>
      </c>
      <c r="AF268" s="23">
        <v>0.4</v>
      </c>
      <c r="AG268" s="23" t="s">
        <v>3156</v>
      </c>
      <c r="AH268" s="23" t="s">
        <v>3168</v>
      </c>
      <c r="AI268" s="23" t="s">
        <v>3128</v>
      </c>
      <c r="AJ268" s="23">
        <v>1</v>
      </c>
      <c r="AK268" s="23" t="s">
        <v>3158</v>
      </c>
      <c r="AL268" s="23" t="s">
        <v>3159</v>
      </c>
      <c r="AM268" s="23">
        <v>45.1</v>
      </c>
      <c r="AN268" s="32"/>
    </row>
    <row r="269" spans="1:40" ht="48" x14ac:dyDescent="0.2">
      <c r="A269" s="29" t="s">
        <v>1204</v>
      </c>
      <c r="B269" s="12" t="s">
        <v>1205</v>
      </c>
      <c r="C269" s="12" t="s">
        <v>35</v>
      </c>
      <c r="D269" s="12">
        <v>46</v>
      </c>
      <c r="E269" s="21">
        <v>29137</v>
      </c>
      <c r="F269" s="12" t="s">
        <v>402</v>
      </c>
      <c r="G269" s="12" t="s">
        <v>72</v>
      </c>
      <c r="H269" s="12" t="s">
        <v>690</v>
      </c>
      <c r="I269" s="12" t="s">
        <v>115</v>
      </c>
      <c r="J269" s="12" t="s">
        <v>533</v>
      </c>
      <c r="K269" s="12" t="s">
        <v>534</v>
      </c>
      <c r="L269" s="12" t="s">
        <v>118</v>
      </c>
      <c r="M269" s="12" t="s">
        <v>119</v>
      </c>
      <c r="N269" s="12" t="s">
        <v>120</v>
      </c>
      <c r="O269" s="21">
        <v>44791</v>
      </c>
      <c r="P269" s="21"/>
      <c r="Q269" s="12" t="s">
        <v>62</v>
      </c>
      <c r="R269" s="22">
        <v>82000</v>
      </c>
      <c r="S269" s="22">
        <v>4100</v>
      </c>
      <c r="T269" s="12">
        <v>3</v>
      </c>
      <c r="U269" s="12">
        <v>0</v>
      </c>
      <c r="V269" s="12">
        <v>15</v>
      </c>
      <c r="W269" s="12">
        <v>5</v>
      </c>
      <c r="X269" s="12">
        <v>57</v>
      </c>
      <c r="Y269" s="12" t="s">
        <v>46</v>
      </c>
      <c r="Z269" s="12" t="s">
        <v>292</v>
      </c>
      <c r="AA269" s="12" t="s">
        <v>65</v>
      </c>
      <c r="AB269" s="12" t="s">
        <v>164</v>
      </c>
      <c r="AC269" s="12" t="s">
        <v>408</v>
      </c>
      <c r="AD269" s="12" t="s">
        <v>68</v>
      </c>
      <c r="AE269" s="12">
        <v>54.5</v>
      </c>
      <c r="AF269" s="12">
        <v>3.8</v>
      </c>
      <c r="AG269" s="12" t="s">
        <v>3171</v>
      </c>
      <c r="AH269" s="12" t="s">
        <v>3168</v>
      </c>
      <c r="AI269" s="12" t="s">
        <v>3133</v>
      </c>
      <c r="AJ269" s="12">
        <v>0</v>
      </c>
      <c r="AK269" s="12" t="s">
        <v>3175</v>
      </c>
      <c r="AL269" s="12" t="s">
        <v>3159</v>
      </c>
      <c r="AM269" s="12">
        <v>54.5</v>
      </c>
      <c r="AN269" s="31" t="s">
        <v>3166</v>
      </c>
    </row>
    <row r="270" spans="1:40" ht="48" x14ac:dyDescent="0.2">
      <c r="A270" s="30" t="s">
        <v>1206</v>
      </c>
      <c r="B270" s="23" t="s">
        <v>1207</v>
      </c>
      <c r="C270" s="23" t="s">
        <v>35</v>
      </c>
      <c r="D270" s="23">
        <v>59</v>
      </c>
      <c r="E270" s="24">
        <v>24624</v>
      </c>
      <c r="F270" s="23" t="s">
        <v>402</v>
      </c>
      <c r="G270" s="23" t="s">
        <v>72</v>
      </c>
      <c r="H270" s="23" t="s">
        <v>690</v>
      </c>
      <c r="I270" s="23" t="s">
        <v>115</v>
      </c>
      <c r="J270" s="23" t="s">
        <v>617</v>
      </c>
      <c r="K270" s="23" t="s">
        <v>618</v>
      </c>
      <c r="L270" s="23" t="s">
        <v>374</v>
      </c>
      <c r="M270" s="23" t="s">
        <v>289</v>
      </c>
      <c r="N270" s="23" t="s">
        <v>375</v>
      </c>
      <c r="O270" s="24">
        <v>45850</v>
      </c>
      <c r="P270" s="24">
        <v>46002</v>
      </c>
      <c r="Q270" s="23" t="s">
        <v>141</v>
      </c>
      <c r="R270" s="25">
        <v>76000</v>
      </c>
      <c r="S270" s="25">
        <v>3800</v>
      </c>
      <c r="T270" s="23">
        <v>3</v>
      </c>
      <c r="U270" s="23">
        <v>27</v>
      </c>
      <c r="V270" s="23">
        <v>13</v>
      </c>
      <c r="W270" s="23">
        <v>9</v>
      </c>
      <c r="X270" s="23">
        <v>66</v>
      </c>
      <c r="Y270" s="23" t="s">
        <v>46</v>
      </c>
      <c r="Z270" s="23" t="s">
        <v>844</v>
      </c>
      <c r="AA270" s="23" t="s">
        <v>65</v>
      </c>
      <c r="AB270" s="23" t="s">
        <v>164</v>
      </c>
      <c r="AC270" s="23" t="s">
        <v>408</v>
      </c>
      <c r="AD270" s="23" t="s">
        <v>68</v>
      </c>
      <c r="AE270" s="23">
        <v>62.3</v>
      </c>
      <c r="AF270" s="23">
        <v>0.4</v>
      </c>
      <c r="AG270" s="23" t="s">
        <v>3156</v>
      </c>
      <c r="AH270" s="23" t="s">
        <v>3168</v>
      </c>
      <c r="AI270" s="23" t="s">
        <v>3133</v>
      </c>
      <c r="AJ270" s="23">
        <v>1</v>
      </c>
      <c r="AK270" s="23" t="s">
        <v>3162</v>
      </c>
      <c r="AL270" s="23" t="s">
        <v>3159</v>
      </c>
      <c r="AM270" s="23">
        <v>62.3</v>
      </c>
      <c r="AN270" s="32" t="s">
        <v>3166</v>
      </c>
    </row>
    <row r="271" spans="1:40" ht="32" x14ac:dyDescent="0.2">
      <c r="A271" s="29" t="s">
        <v>1210</v>
      </c>
      <c r="B271" s="12" t="s">
        <v>1211</v>
      </c>
      <c r="C271" s="12" t="s">
        <v>154</v>
      </c>
      <c r="D271" s="12">
        <v>48</v>
      </c>
      <c r="E271" s="21">
        <v>28519</v>
      </c>
      <c r="F271" s="12" t="s">
        <v>429</v>
      </c>
      <c r="G271" s="12" t="s">
        <v>72</v>
      </c>
      <c r="H271" s="12" t="s">
        <v>295</v>
      </c>
      <c r="I271" s="12" t="s">
        <v>115</v>
      </c>
      <c r="J271" s="12" t="s">
        <v>324</v>
      </c>
      <c r="K271" s="12" t="s">
        <v>325</v>
      </c>
      <c r="L271" s="12" t="s">
        <v>374</v>
      </c>
      <c r="M271" s="12" t="s">
        <v>289</v>
      </c>
      <c r="N271" s="12" t="s">
        <v>375</v>
      </c>
      <c r="O271" s="21">
        <v>44473</v>
      </c>
      <c r="P271" s="21"/>
      <c r="Q271" s="12" t="s">
        <v>62</v>
      </c>
      <c r="R271" s="22">
        <v>72000</v>
      </c>
      <c r="S271" s="22">
        <v>6500</v>
      </c>
      <c r="T271" s="12">
        <v>4</v>
      </c>
      <c r="U271" s="12">
        <v>16</v>
      </c>
      <c r="V271" s="12">
        <v>22</v>
      </c>
      <c r="W271" s="12">
        <v>12</v>
      </c>
      <c r="X271" s="12">
        <v>59</v>
      </c>
      <c r="Y271" s="12" t="s">
        <v>46</v>
      </c>
      <c r="Z271" s="12" t="s">
        <v>64</v>
      </c>
      <c r="AA271" s="12" t="s">
        <v>95</v>
      </c>
      <c r="AB271" s="12" t="s">
        <v>164</v>
      </c>
      <c r="AC271" s="12" t="s">
        <v>130</v>
      </c>
      <c r="AD271" s="12" t="s">
        <v>68</v>
      </c>
      <c r="AE271" s="12">
        <v>64.7</v>
      </c>
      <c r="AF271" s="12">
        <v>4.7</v>
      </c>
      <c r="AG271" s="12" t="s">
        <v>3171</v>
      </c>
      <c r="AH271" s="12" t="s">
        <v>3168</v>
      </c>
      <c r="AI271" s="12" t="s">
        <v>3136</v>
      </c>
      <c r="AJ271" s="12">
        <v>0</v>
      </c>
      <c r="AK271" s="12" t="s">
        <v>3162</v>
      </c>
      <c r="AL271" s="12" t="s">
        <v>3159</v>
      </c>
      <c r="AM271" s="12">
        <v>64.7</v>
      </c>
      <c r="AN271" s="31"/>
    </row>
    <row r="272" spans="1:40" ht="32" x14ac:dyDescent="0.2">
      <c r="A272" s="30" t="s">
        <v>1212</v>
      </c>
      <c r="B272" s="23" t="s">
        <v>3247</v>
      </c>
      <c r="C272" s="23" t="s">
        <v>35</v>
      </c>
      <c r="D272" s="23">
        <v>38</v>
      </c>
      <c r="E272" s="24">
        <v>32284</v>
      </c>
      <c r="F272" s="23" t="s">
        <v>36</v>
      </c>
      <c r="G272" s="23" t="s">
        <v>37</v>
      </c>
      <c r="H272" s="23" t="s">
        <v>1134</v>
      </c>
      <c r="I272" s="23" t="s">
        <v>115</v>
      </c>
      <c r="J272" s="23" t="s">
        <v>40</v>
      </c>
      <c r="K272" s="23" t="s">
        <v>41</v>
      </c>
      <c r="L272" s="23" t="s">
        <v>411</v>
      </c>
      <c r="M272" s="23" t="s">
        <v>119</v>
      </c>
      <c r="N272" s="23" t="s">
        <v>412</v>
      </c>
      <c r="O272" s="24">
        <v>44845</v>
      </c>
      <c r="P272" s="24"/>
      <c r="Q272" s="23" t="s">
        <v>62</v>
      </c>
      <c r="R272" s="25">
        <v>75000</v>
      </c>
      <c r="S272" s="25">
        <v>3800</v>
      </c>
      <c r="T272" s="23">
        <v>3</v>
      </c>
      <c r="U272" s="23">
        <v>14</v>
      </c>
      <c r="V272" s="23">
        <v>17</v>
      </c>
      <c r="W272" s="23">
        <v>26</v>
      </c>
      <c r="X272" s="23">
        <v>72</v>
      </c>
      <c r="Y272" s="23" t="s">
        <v>46</v>
      </c>
      <c r="Z272" s="23" t="s">
        <v>64</v>
      </c>
      <c r="AA272" s="23" t="s">
        <v>221</v>
      </c>
      <c r="AB272" s="23" t="s">
        <v>66</v>
      </c>
      <c r="AC272" s="23" t="s">
        <v>50</v>
      </c>
      <c r="AD272" s="23" t="s">
        <v>68</v>
      </c>
      <c r="AE272" s="23">
        <v>55.7</v>
      </c>
      <c r="AF272" s="23">
        <v>3.7</v>
      </c>
      <c r="AG272" s="23" t="s">
        <v>3167</v>
      </c>
      <c r="AH272" s="23" t="s">
        <v>3168</v>
      </c>
      <c r="AI272" s="23" t="s">
        <v>3133</v>
      </c>
      <c r="AJ272" s="23">
        <v>0</v>
      </c>
      <c r="AK272" s="23" t="s">
        <v>3162</v>
      </c>
      <c r="AL272" s="23" t="s">
        <v>3165</v>
      </c>
      <c r="AM272" s="23">
        <v>55.7</v>
      </c>
      <c r="AN272" s="32"/>
    </row>
    <row r="273" spans="1:40" ht="32" x14ac:dyDescent="0.2">
      <c r="A273" s="29" t="s">
        <v>1217</v>
      </c>
      <c r="B273" s="12" t="s">
        <v>1218</v>
      </c>
      <c r="C273" s="12" t="s">
        <v>35</v>
      </c>
      <c r="D273" s="12">
        <v>61</v>
      </c>
      <c r="E273" s="21">
        <v>23644</v>
      </c>
      <c r="F273" s="12" t="s">
        <v>210</v>
      </c>
      <c r="G273" s="12" t="s">
        <v>100</v>
      </c>
      <c r="H273" s="12" t="s">
        <v>329</v>
      </c>
      <c r="I273" s="12" t="s">
        <v>57</v>
      </c>
      <c r="J273" s="12" t="s">
        <v>902</v>
      </c>
      <c r="K273" s="12" t="s">
        <v>903</v>
      </c>
      <c r="L273" s="12" t="s">
        <v>491</v>
      </c>
      <c r="M273" s="12" t="s">
        <v>43</v>
      </c>
      <c r="N273" s="12" t="s">
        <v>492</v>
      </c>
      <c r="O273" s="21">
        <v>44639</v>
      </c>
      <c r="P273" s="21"/>
      <c r="Q273" s="12" t="s">
        <v>62</v>
      </c>
      <c r="R273" s="22">
        <v>99000</v>
      </c>
      <c r="S273" s="22">
        <v>8900</v>
      </c>
      <c r="T273" s="12">
        <v>4</v>
      </c>
      <c r="U273" s="12">
        <v>32</v>
      </c>
      <c r="V273" s="12">
        <v>12</v>
      </c>
      <c r="W273" s="12">
        <v>1</v>
      </c>
      <c r="X273" s="12">
        <v>55</v>
      </c>
      <c r="Y273" s="12" t="s">
        <v>46</v>
      </c>
      <c r="Z273" s="12" t="s">
        <v>107</v>
      </c>
      <c r="AA273" s="12" t="s">
        <v>176</v>
      </c>
      <c r="AB273" s="12" t="s">
        <v>66</v>
      </c>
      <c r="AC273" s="12" t="s">
        <v>121</v>
      </c>
      <c r="AD273" s="12" t="s">
        <v>68</v>
      </c>
      <c r="AE273" s="12">
        <v>72.8</v>
      </c>
      <c r="AF273" s="12">
        <v>4.2</v>
      </c>
      <c r="AG273" s="12" t="s">
        <v>3156</v>
      </c>
      <c r="AH273" s="12" t="s">
        <v>3161</v>
      </c>
      <c r="AI273" s="12" t="s">
        <v>3136</v>
      </c>
      <c r="AJ273" s="12">
        <v>0</v>
      </c>
      <c r="AK273" s="12" t="s">
        <v>3158</v>
      </c>
      <c r="AL273" s="12" t="s">
        <v>3159</v>
      </c>
      <c r="AM273" s="12">
        <v>72.8</v>
      </c>
      <c r="AN273" s="31"/>
    </row>
    <row r="274" spans="1:40" ht="32" x14ac:dyDescent="0.2">
      <c r="A274" s="30" t="s">
        <v>1219</v>
      </c>
      <c r="B274" s="23" t="s">
        <v>3248</v>
      </c>
      <c r="C274" s="23" t="s">
        <v>35</v>
      </c>
      <c r="D274" s="23">
        <v>41</v>
      </c>
      <c r="E274" s="24">
        <v>30990</v>
      </c>
      <c r="F274" s="23" t="s">
        <v>523</v>
      </c>
      <c r="G274" s="23" t="s">
        <v>100</v>
      </c>
      <c r="H274" s="23" t="s">
        <v>342</v>
      </c>
      <c r="I274" s="23" t="s">
        <v>89</v>
      </c>
      <c r="J274" s="23" t="s">
        <v>357</v>
      </c>
      <c r="K274" s="23" t="s">
        <v>358</v>
      </c>
      <c r="L274" s="23" t="s">
        <v>92</v>
      </c>
      <c r="M274" s="23" t="s">
        <v>337</v>
      </c>
      <c r="N274" s="23" t="s">
        <v>94</v>
      </c>
      <c r="O274" s="24">
        <v>43606</v>
      </c>
      <c r="P274" s="24">
        <v>44663</v>
      </c>
      <c r="Q274" s="23" t="s">
        <v>141</v>
      </c>
      <c r="R274" s="25">
        <v>124000</v>
      </c>
      <c r="S274" s="25">
        <v>3700</v>
      </c>
      <c r="T274" s="23">
        <v>2</v>
      </c>
      <c r="U274" s="23">
        <v>30</v>
      </c>
      <c r="V274" s="23">
        <v>8</v>
      </c>
      <c r="W274" s="23">
        <v>3</v>
      </c>
      <c r="X274" s="23">
        <v>46</v>
      </c>
      <c r="Y274" s="23" t="s">
        <v>46</v>
      </c>
      <c r="Z274" s="23" t="s">
        <v>47</v>
      </c>
      <c r="AA274" s="23" t="s">
        <v>176</v>
      </c>
      <c r="AB274" s="23" t="s">
        <v>164</v>
      </c>
      <c r="AC274" s="23" t="s">
        <v>267</v>
      </c>
      <c r="AD274" s="23" t="s">
        <v>68</v>
      </c>
      <c r="AE274" s="23">
        <v>50.1</v>
      </c>
      <c r="AF274" s="23">
        <v>2.9</v>
      </c>
      <c r="AG274" s="23" t="s">
        <v>3167</v>
      </c>
      <c r="AH274" s="23" t="s">
        <v>3157</v>
      </c>
      <c r="AI274" s="23" t="s">
        <v>3128</v>
      </c>
      <c r="AJ274" s="23">
        <v>1</v>
      </c>
      <c r="AK274" s="23" t="s">
        <v>3162</v>
      </c>
      <c r="AL274" s="23" t="s">
        <v>3159</v>
      </c>
      <c r="AM274" s="23">
        <v>50.1</v>
      </c>
      <c r="AN274" s="32"/>
    </row>
    <row r="275" spans="1:40" ht="32" x14ac:dyDescent="0.2">
      <c r="A275" s="29" t="s">
        <v>1222</v>
      </c>
      <c r="B275" s="12" t="s">
        <v>3249</v>
      </c>
      <c r="C275" s="12" t="s">
        <v>154</v>
      </c>
      <c r="D275" s="12">
        <v>39</v>
      </c>
      <c r="E275" s="21">
        <v>31605</v>
      </c>
      <c r="F275" s="12" t="s">
        <v>99</v>
      </c>
      <c r="G275" s="12" t="s">
        <v>100</v>
      </c>
      <c r="H275" s="12" t="s">
        <v>682</v>
      </c>
      <c r="I275" s="12" t="s">
        <v>115</v>
      </c>
      <c r="J275" s="12" t="s">
        <v>102</v>
      </c>
      <c r="K275" s="12" t="s">
        <v>103</v>
      </c>
      <c r="L275" s="12" t="s">
        <v>76</v>
      </c>
      <c r="M275" s="12" t="s">
        <v>265</v>
      </c>
      <c r="N275" s="12" t="s">
        <v>78</v>
      </c>
      <c r="O275" s="21">
        <v>42411</v>
      </c>
      <c r="P275" s="21"/>
      <c r="Q275" s="12" t="s">
        <v>62</v>
      </c>
      <c r="R275" s="22">
        <v>59000</v>
      </c>
      <c r="S275" s="22">
        <v>8300</v>
      </c>
      <c r="T275" s="12">
        <v>5</v>
      </c>
      <c r="U275" s="12">
        <v>14</v>
      </c>
      <c r="V275" s="12">
        <v>18</v>
      </c>
      <c r="W275" s="12">
        <v>9</v>
      </c>
      <c r="X275" s="12">
        <v>72</v>
      </c>
      <c r="Y275" s="12" t="s">
        <v>46</v>
      </c>
      <c r="Z275" s="12" t="s">
        <v>47</v>
      </c>
      <c r="AA275" s="12" t="s">
        <v>188</v>
      </c>
      <c r="AB275" s="12" t="s">
        <v>66</v>
      </c>
      <c r="AC275" s="12" t="s">
        <v>108</v>
      </c>
      <c r="AD275" s="12" t="s">
        <v>68</v>
      </c>
      <c r="AE275" s="12">
        <v>79.2</v>
      </c>
      <c r="AF275" s="12">
        <v>10.3</v>
      </c>
      <c r="AG275" s="12" t="s">
        <v>3167</v>
      </c>
      <c r="AH275" s="12" t="s">
        <v>3164</v>
      </c>
      <c r="AI275" s="12" t="s">
        <v>3136</v>
      </c>
      <c r="AJ275" s="12">
        <v>0</v>
      </c>
      <c r="AK275" s="12" t="s">
        <v>3162</v>
      </c>
      <c r="AL275" s="12" t="s">
        <v>3169</v>
      </c>
      <c r="AM275" s="12">
        <v>79.2</v>
      </c>
      <c r="AN275" s="31"/>
    </row>
    <row r="276" spans="1:40" ht="32" x14ac:dyDescent="0.2">
      <c r="A276" s="30" t="s">
        <v>1225</v>
      </c>
      <c r="B276" s="23" t="s">
        <v>1226</v>
      </c>
      <c r="C276" s="23" t="s">
        <v>154</v>
      </c>
      <c r="D276" s="23">
        <v>59</v>
      </c>
      <c r="E276" s="24">
        <v>24369</v>
      </c>
      <c r="F276" s="23" t="s">
        <v>36</v>
      </c>
      <c r="G276" s="23" t="s">
        <v>37</v>
      </c>
      <c r="H276" s="23" t="s">
        <v>1134</v>
      </c>
      <c r="I276" s="23" t="s">
        <v>89</v>
      </c>
      <c r="J276" s="23" t="s">
        <v>40</v>
      </c>
      <c r="K276" s="23" t="s">
        <v>41</v>
      </c>
      <c r="L276" s="23" t="s">
        <v>390</v>
      </c>
      <c r="M276" s="23" t="s">
        <v>265</v>
      </c>
      <c r="N276" s="23" t="s">
        <v>360</v>
      </c>
      <c r="O276" s="24">
        <v>44128</v>
      </c>
      <c r="P276" s="24"/>
      <c r="Q276" s="23" t="s">
        <v>62</v>
      </c>
      <c r="R276" s="25">
        <v>110000</v>
      </c>
      <c r="S276" s="25">
        <v>6600</v>
      </c>
      <c r="T276" s="23">
        <v>3</v>
      </c>
      <c r="U276" s="23">
        <v>18</v>
      </c>
      <c r="V276" s="23">
        <v>16</v>
      </c>
      <c r="W276" s="23">
        <v>22</v>
      </c>
      <c r="X276" s="23">
        <v>91</v>
      </c>
      <c r="Y276" s="23" t="s">
        <v>46</v>
      </c>
      <c r="Z276" s="23" t="s">
        <v>64</v>
      </c>
      <c r="AA276" s="23" t="s">
        <v>221</v>
      </c>
      <c r="AB276" s="23" t="s">
        <v>80</v>
      </c>
      <c r="AC276" s="23" t="s">
        <v>50</v>
      </c>
      <c r="AD276" s="23" t="s">
        <v>68</v>
      </c>
      <c r="AE276" s="23">
        <v>63.3</v>
      </c>
      <c r="AF276" s="23">
        <v>5.6</v>
      </c>
      <c r="AG276" s="23" t="s">
        <v>3156</v>
      </c>
      <c r="AH276" s="23" t="s">
        <v>3161</v>
      </c>
      <c r="AI276" s="23" t="s">
        <v>3133</v>
      </c>
      <c r="AJ276" s="23">
        <v>0</v>
      </c>
      <c r="AK276" s="23" t="s">
        <v>3162</v>
      </c>
      <c r="AL276" s="23" t="s">
        <v>3165</v>
      </c>
      <c r="AM276" s="23">
        <v>63.3</v>
      </c>
      <c r="AN276" s="32"/>
    </row>
    <row r="277" spans="1:40" ht="32" x14ac:dyDescent="0.2">
      <c r="A277" s="29" t="s">
        <v>1228</v>
      </c>
      <c r="B277" s="12" t="s">
        <v>1229</v>
      </c>
      <c r="C277" s="12" t="s">
        <v>154</v>
      </c>
      <c r="D277" s="12">
        <v>29</v>
      </c>
      <c r="E277" s="21">
        <v>35433</v>
      </c>
      <c r="F277" s="12" t="s">
        <v>99</v>
      </c>
      <c r="G277" s="12" t="s">
        <v>100</v>
      </c>
      <c r="H277" s="12" t="s">
        <v>388</v>
      </c>
      <c r="I277" s="12" t="s">
        <v>115</v>
      </c>
      <c r="J277" s="12" t="s">
        <v>102</v>
      </c>
      <c r="K277" s="12" t="s">
        <v>103</v>
      </c>
      <c r="L277" s="12" t="s">
        <v>366</v>
      </c>
      <c r="M277" s="12" t="s">
        <v>273</v>
      </c>
      <c r="N277" s="12" t="s">
        <v>274</v>
      </c>
      <c r="O277" s="21">
        <v>45824</v>
      </c>
      <c r="P277" s="21"/>
      <c r="Q277" s="12" t="s">
        <v>62</v>
      </c>
      <c r="R277" s="22">
        <v>85000</v>
      </c>
      <c r="S277" s="22">
        <v>0</v>
      </c>
      <c r="T277" s="12">
        <v>1</v>
      </c>
      <c r="U277" s="12">
        <v>40</v>
      </c>
      <c r="V277" s="12">
        <v>13</v>
      </c>
      <c r="W277" s="12">
        <v>19</v>
      </c>
      <c r="X277" s="12">
        <v>36</v>
      </c>
      <c r="Y277" s="12" t="s">
        <v>46</v>
      </c>
      <c r="Z277" s="12" t="s">
        <v>107</v>
      </c>
      <c r="AA277" s="12" t="s">
        <v>48</v>
      </c>
      <c r="AB277" s="12" t="s">
        <v>66</v>
      </c>
      <c r="AC277" s="12" t="s">
        <v>108</v>
      </c>
      <c r="AD277" s="12" t="s">
        <v>68</v>
      </c>
      <c r="AE277" s="12">
        <v>32.1</v>
      </c>
      <c r="AF277" s="12">
        <v>1</v>
      </c>
      <c r="AG277" s="12" t="s">
        <v>3160</v>
      </c>
      <c r="AH277" s="12" t="s">
        <v>3161</v>
      </c>
      <c r="AI277" s="12" t="s">
        <v>3128</v>
      </c>
      <c r="AJ277" s="12">
        <v>0</v>
      </c>
      <c r="AK277" s="12" t="s">
        <v>3158</v>
      </c>
      <c r="AL277" s="12" t="s">
        <v>3159</v>
      </c>
      <c r="AM277" s="12">
        <v>32.1</v>
      </c>
      <c r="AN277" s="31"/>
    </row>
    <row r="278" spans="1:40" ht="48" x14ac:dyDescent="0.2">
      <c r="A278" s="30" t="s">
        <v>1231</v>
      </c>
      <c r="B278" s="23" t="s">
        <v>1232</v>
      </c>
      <c r="C278" s="23" t="s">
        <v>35</v>
      </c>
      <c r="D278" s="23">
        <v>37</v>
      </c>
      <c r="E278" s="24">
        <v>32447</v>
      </c>
      <c r="F278" s="23" t="s">
        <v>523</v>
      </c>
      <c r="G278" s="23" t="s">
        <v>100</v>
      </c>
      <c r="H278" s="23" t="s">
        <v>379</v>
      </c>
      <c r="I278" s="23" t="s">
        <v>89</v>
      </c>
      <c r="J278" s="23" t="s">
        <v>343</v>
      </c>
      <c r="K278" s="23" t="s">
        <v>344</v>
      </c>
      <c r="L278" s="23" t="s">
        <v>149</v>
      </c>
      <c r="M278" s="23" t="s">
        <v>61</v>
      </c>
      <c r="N278" s="23" t="s">
        <v>150</v>
      </c>
      <c r="O278" s="24">
        <v>45757</v>
      </c>
      <c r="P278" s="24"/>
      <c r="Q278" s="23" t="s">
        <v>62</v>
      </c>
      <c r="R278" s="25">
        <v>168000</v>
      </c>
      <c r="S278" s="25">
        <v>25200</v>
      </c>
      <c r="T278" s="23">
        <v>5</v>
      </c>
      <c r="U278" s="23">
        <v>7</v>
      </c>
      <c r="V278" s="23">
        <v>4</v>
      </c>
      <c r="W278" s="23">
        <v>12</v>
      </c>
      <c r="X278" s="23">
        <v>64</v>
      </c>
      <c r="Y278" s="23" t="s">
        <v>339</v>
      </c>
      <c r="Z278" s="23" t="s">
        <v>47</v>
      </c>
      <c r="AA278" s="23" t="s">
        <v>142</v>
      </c>
      <c r="AB278" s="23" t="s">
        <v>66</v>
      </c>
      <c r="AC278" s="23" t="s">
        <v>267</v>
      </c>
      <c r="AD278" s="23" t="s">
        <v>68</v>
      </c>
      <c r="AE278" s="23">
        <v>73.2</v>
      </c>
      <c r="AF278" s="23">
        <v>1.2</v>
      </c>
      <c r="AG278" s="23" t="s">
        <v>3167</v>
      </c>
      <c r="AH278" s="23" t="s">
        <v>3157</v>
      </c>
      <c r="AI278" s="23" t="s">
        <v>3136</v>
      </c>
      <c r="AJ278" s="23">
        <v>0</v>
      </c>
      <c r="AK278" s="23" t="s">
        <v>3175</v>
      </c>
      <c r="AL278" s="23" t="s">
        <v>3165</v>
      </c>
      <c r="AM278" s="23">
        <v>73.2</v>
      </c>
      <c r="AN278" s="32"/>
    </row>
    <row r="279" spans="1:40" ht="32" x14ac:dyDescent="0.2">
      <c r="A279" s="29" t="s">
        <v>1234</v>
      </c>
      <c r="B279" s="12" t="s">
        <v>3250</v>
      </c>
      <c r="C279" s="12" t="s">
        <v>35</v>
      </c>
      <c r="D279" s="12">
        <v>28</v>
      </c>
      <c r="E279" s="21">
        <v>35878</v>
      </c>
      <c r="F279" s="12" t="s">
        <v>279</v>
      </c>
      <c r="G279" s="12" t="s">
        <v>55</v>
      </c>
      <c r="H279" s="12" t="s">
        <v>1089</v>
      </c>
      <c r="I279" s="12" t="s">
        <v>115</v>
      </c>
      <c r="J279" s="12" t="s">
        <v>281</v>
      </c>
      <c r="K279" s="12" t="s">
        <v>1026</v>
      </c>
      <c r="L279" s="12" t="s">
        <v>472</v>
      </c>
      <c r="M279" s="12" t="s">
        <v>43</v>
      </c>
      <c r="N279" s="12" t="s">
        <v>421</v>
      </c>
      <c r="O279" s="21">
        <v>45637</v>
      </c>
      <c r="P279" s="21"/>
      <c r="Q279" s="12" t="s">
        <v>62</v>
      </c>
      <c r="R279" s="22">
        <v>58000</v>
      </c>
      <c r="S279" s="22">
        <v>1200</v>
      </c>
      <c r="T279" s="12">
        <v>2</v>
      </c>
      <c r="U279" s="12">
        <v>13</v>
      </c>
      <c r="V279" s="12">
        <v>7</v>
      </c>
      <c r="W279" s="12">
        <v>13</v>
      </c>
      <c r="X279" s="12">
        <v>51</v>
      </c>
      <c r="Y279" s="12" t="s">
        <v>46</v>
      </c>
      <c r="Z279" s="12" t="s">
        <v>64</v>
      </c>
      <c r="AA279" s="12" t="s">
        <v>221</v>
      </c>
      <c r="AB279" s="12" t="s">
        <v>66</v>
      </c>
      <c r="AC279" s="12" t="s">
        <v>284</v>
      </c>
      <c r="AD279" s="12" t="s">
        <v>68</v>
      </c>
      <c r="AE279" s="12">
        <v>42.6</v>
      </c>
      <c r="AF279" s="12">
        <v>1.5</v>
      </c>
      <c r="AG279" s="12" t="s">
        <v>3160</v>
      </c>
      <c r="AH279" s="12" t="s">
        <v>3164</v>
      </c>
      <c r="AI279" s="12" t="s">
        <v>3128</v>
      </c>
      <c r="AJ279" s="12">
        <v>0</v>
      </c>
      <c r="AK279" s="12" t="s">
        <v>3162</v>
      </c>
      <c r="AL279" s="12" t="s">
        <v>3159</v>
      </c>
      <c r="AM279" s="12">
        <v>42.6</v>
      </c>
      <c r="AN279" s="31"/>
    </row>
    <row r="280" spans="1:40" ht="32" x14ac:dyDescent="0.2">
      <c r="A280" s="30" t="s">
        <v>1236</v>
      </c>
      <c r="B280" s="23" t="s">
        <v>1237</v>
      </c>
      <c r="C280" s="23" t="s">
        <v>154</v>
      </c>
      <c r="D280" s="23">
        <v>30</v>
      </c>
      <c r="E280" s="24">
        <v>34926</v>
      </c>
      <c r="F280" s="23" t="s">
        <v>279</v>
      </c>
      <c r="G280" s="23" t="s">
        <v>55</v>
      </c>
      <c r="H280" s="23" t="s">
        <v>1089</v>
      </c>
      <c r="I280" s="23" t="s">
        <v>57</v>
      </c>
      <c r="J280" s="23" t="s">
        <v>281</v>
      </c>
      <c r="K280" s="23" t="s">
        <v>1026</v>
      </c>
      <c r="L280" s="23" t="s">
        <v>619</v>
      </c>
      <c r="M280" s="23" t="s">
        <v>525</v>
      </c>
      <c r="N280" s="23" t="s">
        <v>620</v>
      </c>
      <c r="O280" s="24">
        <v>45418</v>
      </c>
      <c r="P280" s="24"/>
      <c r="Q280" s="23" t="s">
        <v>62</v>
      </c>
      <c r="R280" s="25">
        <v>121000</v>
      </c>
      <c r="S280" s="25">
        <v>10900</v>
      </c>
      <c r="T280" s="23">
        <v>4</v>
      </c>
      <c r="U280" s="23">
        <v>27</v>
      </c>
      <c r="V280" s="23">
        <v>21</v>
      </c>
      <c r="W280" s="23">
        <v>19</v>
      </c>
      <c r="X280" s="23">
        <v>91</v>
      </c>
      <c r="Y280" s="23" t="s">
        <v>46</v>
      </c>
      <c r="Z280" s="23" t="s">
        <v>47</v>
      </c>
      <c r="AA280" s="23" t="s">
        <v>48</v>
      </c>
      <c r="AB280" s="23" t="s">
        <v>164</v>
      </c>
      <c r="AC280" s="23" t="s">
        <v>284</v>
      </c>
      <c r="AD280" s="23" t="s">
        <v>68</v>
      </c>
      <c r="AE280" s="23">
        <v>75.099999999999994</v>
      </c>
      <c r="AF280" s="23">
        <v>2.1</v>
      </c>
      <c r="AG280" s="23" t="s">
        <v>3160</v>
      </c>
      <c r="AH280" s="23" t="s">
        <v>3157</v>
      </c>
      <c r="AI280" s="23" t="s">
        <v>3136</v>
      </c>
      <c r="AJ280" s="23">
        <v>0</v>
      </c>
      <c r="AK280" s="23" t="s">
        <v>3162</v>
      </c>
      <c r="AL280" s="23" t="s">
        <v>3169</v>
      </c>
      <c r="AM280" s="23">
        <v>75.099999999999994</v>
      </c>
      <c r="AN280" s="32"/>
    </row>
    <row r="281" spans="1:40" ht="32" x14ac:dyDescent="0.2">
      <c r="A281" s="29" t="s">
        <v>1239</v>
      </c>
      <c r="B281" s="12" t="s">
        <v>1240</v>
      </c>
      <c r="C281" s="12" t="s">
        <v>154</v>
      </c>
      <c r="D281" s="12">
        <v>36</v>
      </c>
      <c r="E281" s="21">
        <v>32993</v>
      </c>
      <c r="F281" s="12" t="s">
        <v>609</v>
      </c>
      <c r="G281" s="12" t="s">
        <v>55</v>
      </c>
      <c r="H281" s="12" t="s">
        <v>352</v>
      </c>
      <c r="I281" s="12" t="s">
        <v>74</v>
      </c>
      <c r="J281" s="12" t="s">
        <v>171</v>
      </c>
      <c r="K281" s="12" t="s">
        <v>172</v>
      </c>
      <c r="L281" s="12" t="s">
        <v>374</v>
      </c>
      <c r="M281" s="12" t="s">
        <v>289</v>
      </c>
      <c r="N281" s="12" t="s">
        <v>375</v>
      </c>
      <c r="O281" s="21">
        <v>44321</v>
      </c>
      <c r="P281" s="21">
        <v>45164</v>
      </c>
      <c r="Q281" s="12" t="s">
        <v>141</v>
      </c>
      <c r="R281" s="22">
        <v>54000</v>
      </c>
      <c r="S281" s="22">
        <v>1100</v>
      </c>
      <c r="T281" s="12">
        <v>2</v>
      </c>
      <c r="U281" s="12">
        <v>28</v>
      </c>
      <c r="V281" s="12">
        <v>0</v>
      </c>
      <c r="W281" s="12">
        <v>16</v>
      </c>
      <c r="X281" s="12">
        <v>37</v>
      </c>
      <c r="Y281" s="12" t="s">
        <v>46</v>
      </c>
      <c r="Z281" s="12" t="s">
        <v>64</v>
      </c>
      <c r="AA281" s="12" t="s">
        <v>48</v>
      </c>
      <c r="AB281" s="12" t="s">
        <v>164</v>
      </c>
      <c r="AC281" s="12" t="s">
        <v>177</v>
      </c>
      <c r="AD281" s="12" t="s">
        <v>51</v>
      </c>
      <c r="AE281" s="12">
        <v>40</v>
      </c>
      <c r="AF281" s="12">
        <v>2.2999999999999998</v>
      </c>
      <c r="AG281" s="12" t="s">
        <v>3167</v>
      </c>
      <c r="AH281" s="12" t="s">
        <v>3164</v>
      </c>
      <c r="AI281" s="12" t="s">
        <v>3128</v>
      </c>
      <c r="AJ281" s="12">
        <v>1</v>
      </c>
      <c r="AK281" s="12" t="s">
        <v>3162</v>
      </c>
      <c r="AL281" s="12" t="s">
        <v>3159</v>
      </c>
      <c r="AM281" s="12">
        <v>40</v>
      </c>
      <c r="AN281" s="31" t="s">
        <v>3166</v>
      </c>
    </row>
    <row r="282" spans="1:40" ht="32" x14ac:dyDescent="0.2">
      <c r="A282" s="30" t="s">
        <v>1242</v>
      </c>
      <c r="B282" s="23" t="s">
        <v>3251</v>
      </c>
      <c r="C282" s="23" t="s">
        <v>154</v>
      </c>
      <c r="D282" s="23">
        <v>46</v>
      </c>
      <c r="E282" s="24">
        <v>29320</v>
      </c>
      <c r="F282" s="23" t="s">
        <v>523</v>
      </c>
      <c r="G282" s="23" t="s">
        <v>100</v>
      </c>
      <c r="H282" s="23" t="s">
        <v>755</v>
      </c>
      <c r="I282" s="23" t="s">
        <v>74</v>
      </c>
      <c r="J282" s="23" t="s">
        <v>343</v>
      </c>
      <c r="K282" s="23" t="s">
        <v>344</v>
      </c>
      <c r="L282" s="23" t="s">
        <v>411</v>
      </c>
      <c r="M282" s="23" t="s">
        <v>119</v>
      </c>
      <c r="N282" s="23" t="s">
        <v>412</v>
      </c>
      <c r="O282" s="24">
        <v>43173</v>
      </c>
      <c r="P282" s="24"/>
      <c r="Q282" s="23" t="s">
        <v>62</v>
      </c>
      <c r="R282" s="25">
        <v>45000</v>
      </c>
      <c r="S282" s="25">
        <v>6300</v>
      </c>
      <c r="T282" s="23">
        <v>5</v>
      </c>
      <c r="U282" s="23">
        <v>25</v>
      </c>
      <c r="V282" s="23">
        <v>22</v>
      </c>
      <c r="W282" s="23">
        <v>12</v>
      </c>
      <c r="X282" s="23">
        <v>92</v>
      </c>
      <c r="Y282" s="23" t="s">
        <v>46</v>
      </c>
      <c r="Z282" s="23" t="s">
        <v>151</v>
      </c>
      <c r="AA282" s="23" t="s">
        <v>142</v>
      </c>
      <c r="AB282" s="23" t="s">
        <v>164</v>
      </c>
      <c r="AC282" s="23" t="s">
        <v>267</v>
      </c>
      <c r="AD282" s="23" t="s">
        <v>68</v>
      </c>
      <c r="AE282" s="23">
        <v>87.4</v>
      </c>
      <c r="AF282" s="23">
        <v>8.3000000000000007</v>
      </c>
      <c r="AG282" s="23" t="s">
        <v>3171</v>
      </c>
      <c r="AH282" s="23" t="s">
        <v>3164</v>
      </c>
      <c r="AI282" s="23" t="s">
        <v>3136</v>
      </c>
      <c r="AJ282" s="23">
        <v>0</v>
      </c>
      <c r="AK282" s="23" t="s">
        <v>3162</v>
      </c>
      <c r="AL282" s="23" t="s">
        <v>3169</v>
      </c>
      <c r="AM282" s="23">
        <v>87.4</v>
      </c>
      <c r="AN282" s="32"/>
    </row>
    <row r="283" spans="1:40" ht="32" x14ac:dyDescent="0.2">
      <c r="A283" s="29" t="s">
        <v>1246</v>
      </c>
      <c r="B283" s="12" t="s">
        <v>1247</v>
      </c>
      <c r="C283" s="12" t="s">
        <v>35</v>
      </c>
      <c r="D283" s="12">
        <v>46</v>
      </c>
      <c r="E283" s="21">
        <v>29024</v>
      </c>
      <c r="F283" s="12" t="s">
        <v>523</v>
      </c>
      <c r="G283" s="12" t="s">
        <v>100</v>
      </c>
      <c r="H283" s="12" t="s">
        <v>342</v>
      </c>
      <c r="I283" s="12" t="s">
        <v>115</v>
      </c>
      <c r="J283" s="12" t="s">
        <v>381</v>
      </c>
      <c r="K283" s="12" t="s">
        <v>382</v>
      </c>
      <c r="L283" s="12" t="s">
        <v>729</v>
      </c>
      <c r="M283" s="12" t="s">
        <v>525</v>
      </c>
      <c r="N283" s="12" t="s">
        <v>139</v>
      </c>
      <c r="O283" s="21">
        <v>42476</v>
      </c>
      <c r="P283" s="21"/>
      <c r="Q283" s="12" t="s">
        <v>62</v>
      </c>
      <c r="R283" s="22">
        <v>85000</v>
      </c>
      <c r="S283" s="22">
        <v>11900</v>
      </c>
      <c r="T283" s="12">
        <v>5</v>
      </c>
      <c r="U283" s="12">
        <v>39</v>
      </c>
      <c r="V283" s="12">
        <v>13</v>
      </c>
      <c r="W283" s="12">
        <v>11</v>
      </c>
      <c r="X283" s="12">
        <v>72</v>
      </c>
      <c r="Y283" s="12" t="s">
        <v>46</v>
      </c>
      <c r="Z283" s="12" t="s">
        <v>47</v>
      </c>
      <c r="AA283" s="12" t="s">
        <v>221</v>
      </c>
      <c r="AB283" s="12" t="s">
        <v>80</v>
      </c>
      <c r="AC283" s="12" t="s">
        <v>267</v>
      </c>
      <c r="AD283" s="12" t="s">
        <v>68</v>
      </c>
      <c r="AE283" s="12">
        <v>84.5</v>
      </c>
      <c r="AF283" s="12">
        <v>10.199999999999999</v>
      </c>
      <c r="AG283" s="12" t="s">
        <v>3171</v>
      </c>
      <c r="AH283" s="12" t="s">
        <v>3161</v>
      </c>
      <c r="AI283" s="12" t="s">
        <v>3136</v>
      </c>
      <c r="AJ283" s="12">
        <v>0</v>
      </c>
      <c r="AK283" s="12" t="s">
        <v>3158</v>
      </c>
      <c r="AL283" s="12" t="s">
        <v>3169</v>
      </c>
      <c r="AM283" s="12">
        <v>84.5</v>
      </c>
      <c r="AN283" s="31"/>
    </row>
    <row r="284" spans="1:40" ht="32" x14ac:dyDescent="0.2">
      <c r="A284" s="30" t="s">
        <v>1249</v>
      </c>
      <c r="B284" s="23" t="s">
        <v>1250</v>
      </c>
      <c r="C284" s="23" t="s">
        <v>35</v>
      </c>
      <c r="D284" s="23">
        <v>33</v>
      </c>
      <c r="E284" s="24">
        <v>34001</v>
      </c>
      <c r="F284" s="23" t="s">
        <v>429</v>
      </c>
      <c r="G284" s="23" t="s">
        <v>72</v>
      </c>
      <c r="H284" s="23" t="s">
        <v>430</v>
      </c>
      <c r="I284" s="23" t="s">
        <v>115</v>
      </c>
      <c r="J284" s="23" t="s">
        <v>470</v>
      </c>
      <c r="K284" s="23" t="s">
        <v>589</v>
      </c>
      <c r="L284" s="23" t="s">
        <v>1251</v>
      </c>
      <c r="M284" s="23" t="s">
        <v>161</v>
      </c>
      <c r="N284" s="23" t="s">
        <v>1252</v>
      </c>
      <c r="O284" s="24">
        <v>44088</v>
      </c>
      <c r="P284" s="24"/>
      <c r="Q284" s="23" t="s">
        <v>62</v>
      </c>
      <c r="R284" s="25">
        <v>66000</v>
      </c>
      <c r="S284" s="25">
        <v>0</v>
      </c>
      <c r="T284" s="23">
        <v>1</v>
      </c>
      <c r="U284" s="23">
        <v>40</v>
      </c>
      <c r="V284" s="23">
        <v>25</v>
      </c>
      <c r="W284" s="23">
        <v>19</v>
      </c>
      <c r="X284" s="23">
        <v>33</v>
      </c>
      <c r="Y284" s="23" t="s">
        <v>46</v>
      </c>
      <c r="Z284" s="23" t="s">
        <v>107</v>
      </c>
      <c r="AA284" s="23" t="s">
        <v>221</v>
      </c>
      <c r="AB284" s="23" t="s">
        <v>80</v>
      </c>
      <c r="AC284" s="23" t="s">
        <v>130</v>
      </c>
      <c r="AD284" s="23" t="s">
        <v>68</v>
      </c>
      <c r="AE284" s="23">
        <v>31</v>
      </c>
      <c r="AF284" s="23">
        <v>5.7</v>
      </c>
      <c r="AG284" s="23" t="s">
        <v>3160</v>
      </c>
      <c r="AH284" s="23" t="s">
        <v>3168</v>
      </c>
      <c r="AI284" s="23" t="s">
        <v>3128</v>
      </c>
      <c r="AJ284" s="23">
        <v>0</v>
      </c>
      <c r="AK284" s="23" t="s">
        <v>3158</v>
      </c>
      <c r="AL284" s="23" t="s">
        <v>3159</v>
      </c>
      <c r="AM284" s="23">
        <v>31</v>
      </c>
      <c r="AN284" s="32"/>
    </row>
    <row r="285" spans="1:40" ht="32" x14ac:dyDescent="0.2">
      <c r="A285" s="29" t="s">
        <v>1253</v>
      </c>
      <c r="B285" s="12" t="s">
        <v>3252</v>
      </c>
      <c r="C285" s="12" t="s">
        <v>35</v>
      </c>
      <c r="D285" s="12">
        <v>32</v>
      </c>
      <c r="E285" s="21">
        <v>34338</v>
      </c>
      <c r="F285" s="12" t="s">
        <v>402</v>
      </c>
      <c r="G285" s="12" t="s">
        <v>72</v>
      </c>
      <c r="H285" s="12" t="s">
        <v>862</v>
      </c>
      <c r="I285" s="12" t="s">
        <v>115</v>
      </c>
      <c r="J285" s="12" t="s">
        <v>533</v>
      </c>
      <c r="K285" s="12" t="s">
        <v>534</v>
      </c>
      <c r="L285" s="12" t="s">
        <v>968</v>
      </c>
      <c r="M285" s="12" t="s">
        <v>337</v>
      </c>
      <c r="N285" s="12" t="s">
        <v>709</v>
      </c>
      <c r="O285" s="21">
        <v>45140</v>
      </c>
      <c r="P285" s="21"/>
      <c r="Q285" s="12" t="s">
        <v>62</v>
      </c>
      <c r="R285" s="22">
        <v>58000</v>
      </c>
      <c r="S285" s="22">
        <v>1200</v>
      </c>
      <c r="T285" s="12">
        <v>2</v>
      </c>
      <c r="U285" s="12">
        <v>16</v>
      </c>
      <c r="V285" s="12">
        <v>15</v>
      </c>
      <c r="W285" s="12">
        <v>7</v>
      </c>
      <c r="X285" s="12">
        <v>60</v>
      </c>
      <c r="Y285" s="12" t="s">
        <v>46</v>
      </c>
      <c r="Z285" s="12" t="s">
        <v>47</v>
      </c>
      <c r="AA285" s="12" t="s">
        <v>142</v>
      </c>
      <c r="AB285" s="12" t="s">
        <v>164</v>
      </c>
      <c r="AC285" s="12" t="s">
        <v>408</v>
      </c>
      <c r="AD285" s="12" t="s">
        <v>68</v>
      </c>
      <c r="AE285" s="12">
        <v>49.5</v>
      </c>
      <c r="AF285" s="12">
        <v>2.9</v>
      </c>
      <c r="AG285" s="12" t="s">
        <v>3160</v>
      </c>
      <c r="AH285" s="12" t="s">
        <v>3164</v>
      </c>
      <c r="AI285" s="12" t="s">
        <v>3128</v>
      </c>
      <c r="AJ285" s="12">
        <v>0</v>
      </c>
      <c r="AK285" s="12" t="s">
        <v>3162</v>
      </c>
      <c r="AL285" s="12" t="s">
        <v>3159</v>
      </c>
      <c r="AM285" s="12">
        <v>49.5</v>
      </c>
      <c r="AN285" s="31"/>
    </row>
    <row r="286" spans="1:40" ht="32" x14ac:dyDescent="0.2">
      <c r="A286" s="30" t="s">
        <v>1255</v>
      </c>
      <c r="B286" s="23" t="s">
        <v>1256</v>
      </c>
      <c r="C286" s="23" t="s">
        <v>35</v>
      </c>
      <c r="D286" s="23">
        <v>29</v>
      </c>
      <c r="E286" s="24">
        <v>35520</v>
      </c>
      <c r="F286" s="23" t="s">
        <v>429</v>
      </c>
      <c r="G286" s="23" t="s">
        <v>72</v>
      </c>
      <c r="H286" s="23" t="s">
        <v>430</v>
      </c>
      <c r="I286" s="23" t="s">
        <v>157</v>
      </c>
      <c r="J286" s="23" t="s">
        <v>461</v>
      </c>
      <c r="K286" s="23" t="s">
        <v>462</v>
      </c>
      <c r="L286" s="23" t="s">
        <v>92</v>
      </c>
      <c r="M286" s="23" t="s">
        <v>337</v>
      </c>
      <c r="N286" s="23" t="s">
        <v>94</v>
      </c>
      <c r="O286" s="24">
        <v>45431</v>
      </c>
      <c r="P286" s="24"/>
      <c r="Q286" s="23" t="s">
        <v>62</v>
      </c>
      <c r="R286" s="25">
        <v>38000</v>
      </c>
      <c r="S286" s="25">
        <v>1900</v>
      </c>
      <c r="T286" s="23">
        <v>3</v>
      </c>
      <c r="U286" s="23">
        <v>38</v>
      </c>
      <c r="V286" s="23">
        <v>13</v>
      </c>
      <c r="W286" s="23">
        <v>3</v>
      </c>
      <c r="X286" s="23">
        <v>60</v>
      </c>
      <c r="Y286" s="23" t="s">
        <v>46</v>
      </c>
      <c r="Z286" s="23" t="s">
        <v>151</v>
      </c>
      <c r="AA286" s="23" t="s">
        <v>142</v>
      </c>
      <c r="AB286" s="23" t="s">
        <v>66</v>
      </c>
      <c r="AC286" s="23" t="s">
        <v>130</v>
      </c>
      <c r="AD286" s="23" t="s">
        <v>51</v>
      </c>
      <c r="AE286" s="23">
        <v>66</v>
      </c>
      <c r="AF286" s="23">
        <v>2.1</v>
      </c>
      <c r="AG286" s="23" t="s">
        <v>3160</v>
      </c>
      <c r="AH286" s="23" t="s">
        <v>3180</v>
      </c>
      <c r="AI286" s="23" t="s">
        <v>3133</v>
      </c>
      <c r="AJ286" s="23">
        <v>0</v>
      </c>
      <c r="AK286" s="23" t="s">
        <v>3158</v>
      </c>
      <c r="AL286" s="23" t="s">
        <v>3165</v>
      </c>
      <c r="AM286" s="23">
        <v>66</v>
      </c>
      <c r="AN286" s="32" t="s">
        <v>3166</v>
      </c>
    </row>
    <row r="287" spans="1:40" ht="32" x14ac:dyDescent="0.2">
      <c r="A287" s="29" t="s">
        <v>1257</v>
      </c>
      <c r="B287" s="12" t="s">
        <v>1258</v>
      </c>
      <c r="C287" s="12" t="s">
        <v>154</v>
      </c>
      <c r="D287" s="12">
        <v>29</v>
      </c>
      <c r="E287" s="21">
        <v>35394</v>
      </c>
      <c r="F287" s="12" t="s">
        <v>523</v>
      </c>
      <c r="G287" s="12" t="s">
        <v>100</v>
      </c>
      <c r="H287" s="12" t="s">
        <v>342</v>
      </c>
      <c r="I287" s="12" t="s">
        <v>89</v>
      </c>
      <c r="J287" s="12" t="s">
        <v>343</v>
      </c>
      <c r="K287" s="12" t="s">
        <v>344</v>
      </c>
      <c r="L287" s="12" t="s">
        <v>242</v>
      </c>
      <c r="M287" s="12" t="s">
        <v>234</v>
      </c>
      <c r="N287" s="12" t="s">
        <v>235</v>
      </c>
      <c r="O287" s="21">
        <v>43091</v>
      </c>
      <c r="P287" s="21"/>
      <c r="Q287" s="12" t="s">
        <v>62</v>
      </c>
      <c r="R287" s="22">
        <v>153000</v>
      </c>
      <c r="S287" s="22">
        <v>9200</v>
      </c>
      <c r="T287" s="12">
        <v>3</v>
      </c>
      <c r="U287" s="12">
        <v>18</v>
      </c>
      <c r="V287" s="12">
        <v>9</v>
      </c>
      <c r="W287" s="12">
        <v>24</v>
      </c>
      <c r="X287" s="12">
        <v>66</v>
      </c>
      <c r="Y287" s="12" t="s">
        <v>46</v>
      </c>
      <c r="Z287" s="12" t="s">
        <v>64</v>
      </c>
      <c r="AA287" s="12" t="s">
        <v>188</v>
      </c>
      <c r="AB287" s="12" t="s">
        <v>164</v>
      </c>
      <c r="AC287" s="12" t="s">
        <v>267</v>
      </c>
      <c r="AD287" s="12" t="s">
        <v>68</v>
      </c>
      <c r="AE287" s="12">
        <v>54.6</v>
      </c>
      <c r="AF287" s="12">
        <v>8.5</v>
      </c>
      <c r="AG287" s="12" t="s">
        <v>3160</v>
      </c>
      <c r="AH287" s="12" t="s">
        <v>3157</v>
      </c>
      <c r="AI287" s="12" t="s">
        <v>3133</v>
      </c>
      <c r="AJ287" s="12">
        <v>0</v>
      </c>
      <c r="AK287" s="12" t="s">
        <v>3162</v>
      </c>
      <c r="AL287" s="12" t="s">
        <v>3165</v>
      </c>
      <c r="AM287" s="12">
        <v>54.6</v>
      </c>
      <c r="AN287" s="31" t="s">
        <v>3166</v>
      </c>
    </row>
    <row r="288" spans="1:40" ht="32" x14ac:dyDescent="0.2">
      <c r="A288" s="30" t="s">
        <v>1259</v>
      </c>
      <c r="B288" s="23" t="s">
        <v>2112</v>
      </c>
      <c r="C288" s="23" t="s">
        <v>154</v>
      </c>
      <c r="D288" s="23">
        <v>26</v>
      </c>
      <c r="E288" s="24">
        <v>36411</v>
      </c>
      <c r="F288" s="23" t="s">
        <v>155</v>
      </c>
      <c r="G288" s="23" t="s">
        <v>181</v>
      </c>
      <c r="H288" s="23" t="s">
        <v>156</v>
      </c>
      <c r="I288" s="23" t="s">
        <v>115</v>
      </c>
      <c r="J288" s="23" t="s">
        <v>158</v>
      </c>
      <c r="K288" s="23" t="s">
        <v>159</v>
      </c>
      <c r="L288" s="23" t="s">
        <v>242</v>
      </c>
      <c r="M288" s="23" t="s">
        <v>234</v>
      </c>
      <c r="N288" s="23" t="s">
        <v>235</v>
      </c>
      <c r="O288" s="24">
        <v>45841</v>
      </c>
      <c r="P288" s="24">
        <v>45984</v>
      </c>
      <c r="Q288" s="23" t="s">
        <v>141</v>
      </c>
      <c r="R288" s="25">
        <v>74000</v>
      </c>
      <c r="S288" s="25">
        <v>3700</v>
      </c>
      <c r="T288" s="23">
        <v>3</v>
      </c>
      <c r="U288" s="23">
        <v>20</v>
      </c>
      <c r="V288" s="23">
        <v>12</v>
      </c>
      <c r="W288" s="23">
        <v>2</v>
      </c>
      <c r="X288" s="23">
        <v>58</v>
      </c>
      <c r="Y288" s="23" t="s">
        <v>46</v>
      </c>
      <c r="Z288" s="23" t="s">
        <v>47</v>
      </c>
      <c r="AA288" s="23" t="s">
        <v>221</v>
      </c>
      <c r="AB288" s="23" t="s">
        <v>80</v>
      </c>
      <c r="AC288" s="23" t="s">
        <v>165</v>
      </c>
      <c r="AD288" s="23" t="s">
        <v>68</v>
      </c>
      <c r="AE288" s="23">
        <v>61.3</v>
      </c>
      <c r="AF288" s="23">
        <v>0.4</v>
      </c>
      <c r="AG288" s="23" t="s">
        <v>3160</v>
      </c>
      <c r="AH288" s="23" t="s">
        <v>3168</v>
      </c>
      <c r="AI288" s="23" t="s">
        <v>3133</v>
      </c>
      <c r="AJ288" s="23">
        <v>1</v>
      </c>
      <c r="AK288" s="23" t="s">
        <v>3162</v>
      </c>
      <c r="AL288" s="23" t="s">
        <v>3159</v>
      </c>
      <c r="AM288" s="23">
        <v>61.3</v>
      </c>
      <c r="AN288" s="32"/>
    </row>
    <row r="289" spans="1:40" ht="32" x14ac:dyDescent="0.2">
      <c r="A289" s="29" t="s">
        <v>1261</v>
      </c>
      <c r="B289" s="12" t="s">
        <v>3253</v>
      </c>
      <c r="C289" s="12" t="s">
        <v>35</v>
      </c>
      <c r="D289" s="12">
        <v>45</v>
      </c>
      <c r="E289" s="21">
        <v>29489</v>
      </c>
      <c r="F289" s="12" t="s">
        <v>71</v>
      </c>
      <c r="G289" s="12" t="s">
        <v>72</v>
      </c>
      <c r="H289" s="12" t="s">
        <v>715</v>
      </c>
      <c r="I289" s="12" t="s">
        <v>115</v>
      </c>
      <c r="J289" s="12" t="s">
        <v>872</v>
      </c>
      <c r="K289" s="12" t="s">
        <v>873</v>
      </c>
      <c r="L289" s="12" t="s">
        <v>149</v>
      </c>
      <c r="M289" s="12" t="s">
        <v>61</v>
      </c>
      <c r="N289" s="12" t="s">
        <v>150</v>
      </c>
      <c r="O289" s="21">
        <v>44982</v>
      </c>
      <c r="P289" s="21"/>
      <c r="Q289" s="12" t="s">
        <v>62</v>
      </c>
      <c r="R289" s="22">
        <v>81000</v>
      </c>
      <c r="S289" s="22">
        <v>1600</v>
      </c>
      <c r="T289" s="12">
        <v>2</v>
      </c>
      <c r="U289" s="12">
        <v>20</v>
      </c>
      <c r="V289" s="12">
        <v>12</v>
      </c>
      <c r="W289" s="12">
        <v>0</v>
      </c>
      <c r="X289" s="12">
        <v>57</v>
      </c>
      <c r="Y289" s="12" t="s">
        <v>46</v>
      </c>
      <c r="Z289" s="12" t="s">
        <v>47</v>
      </c>
      <c r="AA289" s="12" t="s">
        <v>188</v>
      </c>
      <c r="AB289" s="12" t="s">
        <v>80</v>
      </c>
      <c r="AC289" s="12" t="s">
        <v>81</v>
      </c>
      <c r="AD289" s="12" t="s">
        <v>68</v>
      </c>
      <c r="AE289" s="12">
        <v>53</v>
      </c>
      <c r="AF289" s="12">
        <v>3.3</v>
      </c>
      <c r="AG289" s="12" t="s">
        <v>3171</v>
      </c>
      <c r="AH289" s="12" t="s">
        <v>3168</v>
      </c>
      <c r="AI289" s="12" t="s">
        <v>3128</v>
      </c>
      <c r="AJ289" s="12">
        <v>0</v>
      </c>
      <c r="AK289" s="12" t="s">
        <v>3162</v>
      </c>
      <c r="AL289" s="12" t="s">
        <v>3159</v>
      </c>
      <c r="AM289" s="12">
        <v>53</v>
      </c>
      <c r="AN289" s="31" t="s">
        <v>3166</v>
      </c>
    </row>
    <row r="290" spans="1:40" ht="32" x14ac:dyDescent="0.2">
      <c r="A290" s="30" t="s">
        <v>1264</v>
      </c>
      <c r="B290" s="23" t="s">
        <v>1265</v>
      </c>
      <c r="C290" s="23" t="s">
        <v>35</v>
      </c>
      <c r="D290" s="23">
        <v>49</v>
      </c>
      <c r="E290" s="24">
        <v>28250</v>
      </c>
      <c r="F290" s="23" t="s">
        <v>370</v>
      </c>
      <c r="G290" s="23" t="s">
        <v>181</v>
      </c>
      <c r="H290" s="23" t="s">
        <v>1074</v>
      </c>
      <c r="I290" s="23" t="s">
        <v>115</v>
      </c>
      <c r="J290" s="23" t="s">
        <v>446</v>
      </c>
      <c r="K290" s="23" t="s">
        <v>447</v>
      </c>
      <c r="L290" s="23" t="s">
        <v>118</v>
      </c>
      <c r="M290" s="23" t="s">
        <v>119</v>
      </c>
      <c r="N290" s="23" t="s">
        <v>120</v>
      </c>
      <c r="O290" s="24">
        <v>43938</v>
      </c>
      <c r="P290" s="24"/>
      <c r="Q290" s="23" t="s">
        <v>62</v>
      </c>
      <c r="R290" s="25">
        <v>84000</v>
      </c>
      <c r="S290" s="25">
        <v>4200</v>
      </c>
      <c r="T290" s="23">
        <v>3</v>
      </c>
      <c r="U290" s="23">
        <v>36</v>
      </c>
      <c r="V290" s="23">
        <v>10</v>
      </c>
      <c r="W290" s="23">
        <v>2</v>
      </c>
      <c r="X290" s="23">
        <v>64</v>
      </c>
      <c r="Y290" s="23" t="s">
        <v>46</v>
      </c>
      <c r="Z290" s="23" t="s">
        <v>64</v>
      </c>
      <c r="AA290" s="23" t="s">
        <v>221</v>
      </c>
      <c r="AB290" s="23" t="s">
        <v>66</v>
      </c>
      <c r="AC290" s="23" t="s">
        <v>376</v>
      </c>
      <c r="AD290" s="23" t="s">
        <v>68</v>
      </c>
      <c r="AE290" s="23">
        <v>67.400000000000006</v>
      </c>
      <c r="AF290" s="23">
        <v>6.2</v>
      </c>
      <c r="AG290" s="23" t="s">
        <v>3171</v>
      </c>
      <c r="AH290" s="23" t="s">
        <v>3168</v>
      </c>
      <c r="AI290" s="23" t="s">
        <v>3133</v>
      </c>
      <c r="AJ290" s="23">
        <v>0</v>
      </c>
      <c r="AK290" s="23" t="s">
        <v>3158</v>
      </c>
      <c r="AL290" s="23" t="s">
        <v>3165</v>
      </c>
      <c r="AM290" s="23">
        <v>67.400000000000006</v>
      </c>
      <c r="AN290" s="32" t="s">
        <v>3166</v>
      </c>
    </row>
    <row r="291" spans="1:40" ht="32" x14ac:dyDescent="0.2">
      <c r="A291" s="29" t="s">
        <v>1266</v>
      </c>
      <c r="B291" s="12" t="s">
        <v>1267</v>
      </c>
      <c r="C291" s="12" t="s">
        <v>35</v>
      </c>
      <c r="D291" s="12">
        <v>51</v>
      </c>
      <c r="E291" s="21">
        <v>27468</v>
      </c>
      <c r="F291" s="12" t="s">
        <v>133</v>
      </c>
      <c r="G291" s="12" t="s">
        <v>133</v>
      </c>
      <c r="H291" s="12" t="s">
        <v>475</v>
      </c>
      <c r="I291" s="12" t="s">
        <v>57</v>
      </c>
      <c r="J291" s="12" t="s">
        <v>135</v>
      </c>
      <c r="K291" s="12" t="s">
        <v>136</v>
      </c>
      <c r="L291" s="12" t="s">
        <v>374</v>
      </c>
      <c r="M291" s="12" t="s">
        <v>289</v>
      </c>
      <c r="N291" s="12" t="s">
        <v>375</v>
      </c>
      <c r="O291" s="21">
        <v>45096</v>
      </c>
      <c r="P291" s="21"/>
      <c r="Q291" s="12" t="s">
        <v>62</v>
      </c>
      <c r="R291" s="22">
        <v>121000</v>
      </c>
      <c r="S291" s="22">
        <v>6000</v>
      </c>
      <c r="T291" s="12">
        <v>3</v>
      </c>
      <c r="U291" s="12">
        <v>27</v>
      </c>
      <c r="V291" s="12">
        <v>9</v>
      </c>
      <c r="W291" s="12">
        <v>26</v>
      </c>
      <c r="X291" s="12">
        <v>51</v>
      </c>
      <c r="Y291" s="12" t="s">
        <v>46</v>
      </c>
      <c r="Z291" s="12" t="s">
        <v>64</v>
      </c>
      <c r="AA291" s="12" t="s">
        <v>215</v>
      </c>
      <c r="AB291" s="12" t="s">
        <v>66</v>
      </c>
      <c r="AC291" s="12" t="s">
        <v>143</v>
      </c>
      <c r="AD291" s="12" t="s">
        <v>68</v>
      </c>
      <c r="AE291" s="12">
        <v>51.6</v>
      </c>
      <c r="AF291" s="12">
        <v>3</v>
      </c>
      <c r="AG291" s="12" t="s">
        <v>3171</v>
      </c>
      <c r="AH291" s="12" t="s">
        <v>3157</v>
      </c>
      <c r="AI291" s="12" t="s">
        <v>3133</v>
      </c>
      <c r="AJ291" s="12">
        <v>0</v>
      </c>
      <c r="AK291" s="12" t="s">
        <v>3162</v>
      </c>
      <c r="AL291" s="12" t="s">
        <v>3159</v>
      </c>
      <c r="AM291" s="12">
        <v>51.6</v>
      </c>
      <c r="AN291" s="31"/>
    </row>
    <row r="292" spans="1:40" ht="32" x14ac:dyDescent="0.2">
      <c r="A292" s="30" t="s">
        <v>1268</v>
      </c>
      <c r="B292" s="23" t="s">
        <v>198</v>
      </c>
      <c r="C292" s="23" t="s">
        <v>154</v>
      </c>
      <c r="D292" s="23">
        <v>22</v>
      </c>
      <c r="E292" s="24">
        <v>37950</v>
      </c>
      <c r="F292" s="23" t="s">
        <v>429</v>
      </c>
      <c r="G292" s="23" t="s">
        <v>72</v>
      </c>
      <c r="H292" s="23" t="s">
        <v>555</v>
      </c>
      <c r="I292" s="23" t="s">
        <v>74</v>
      </c>
      <c r="J292" s="23" t="s">
        <v>470</v>
      </c>
      <c r="K292" s="23" t="s">
        <v>589</v>
      </c>
      <c r="L292" s="23" t="s">
        <v>118</v>
      </c>
      <c r="M292" s="23" t="s">
        <v>119</v>
      </c>
      <c r="N292" s="23" t="s">
        <v>120</v>
      </c>
      <c r="O292" s="24">
        <v>45646</v>
      </c>
      <c r="P292" s="24"/>
      <c r="Q292" s="23" t="s">
        <v>62</v>
      </c>
      <c r="R292" s="25">
        <v>56000</v>
      </c>
      <c r="S292" s="25">
        <v>5000</v>
      </c>
      <c r="T292" s="23">
        <v>4</v>
      </c>
      <c r="U292" s="23">
        <v>10</v>
      </c>
      <c r="V292" s="23">
        <v>7</v>
      </c>
      <c r="W292" s="23">
        <v>25</v>
      </c>
      <c r="X292" s="23">
        <v>64</v>
      </c>
      <c r="Y292" s="23" t="s">
        <v>46</v>
      </c>
      <c r="Z292" s="23" t="s">
        <v>151</v>
      </c>
      <c r="AA292" s="23" t="s">
        <v>188</v>
      </c>
      <c r="AB292" s="23" t="s">
        <v>164</v>
      </c>
      <c r="AC292" s="23" t="s">
        <v>130</v>
      </c>
      <c r="AD292" s="23" t="s">
        <v>68</v>
      </c>
      <c r="AE292" s="23">
        <v>60.9</v>
      </c>
      <c r="AF292" s="23">
        <v>1.5</v>
      </c>
      <c r="AG292" s="23" t="s">
        <v>3163</v>
      </c>
      <c r="AH292" s="23" t="s">
        <v>3164</v>
      </c>
      <c r="AI292" s="23" t="s">
        <v>3136</v>
      </c>
      <c r="AJ292" s="23">
        <v>0</v>
      </c>
      <c r="AK292" s="23" t="s">
        <v>3162</v>
      </c>
      <c r="AL292" s="23" t="s">
        <v>3165</v>
      </c>
      <c r="AM292" s="23">
        <v>60.9</v>
      </c>
      <c r="AN292" s="32"/>
    </row>
    <row r="293" spans="1:40" ht="32" x14ac:dyDescent="0.2">
      <c r="A293" s="29" t="s">
        <v>1269</v>
      </c>
      <c r="B293" s="12" t="s">
        <v>1270</v>
      </c>
      <c r="C293" s="12" t="s">
        <v>287</v>
      </c>
      <c r="D293" s="12">
        <v>23</v>
      </c>
      <c r="E293" s="21">
        <v>37679</v>
      </c>
      <c r="F293" s="12" t="s">
        <v>210</v>
      </c>
      <c r="G293" s="12" t="s">
        <v>100</v>
      </c>
      <c r="H293" s="12" t="s">
        <v>329</v>
      </c>
      <c r="I293" s="12" t="s">
        <v>74</v>
      </c>
      <c r="J293" s="12" t="s">
        <v>116</v>
      </c>
      <c r="K293" s="12" t="s">
        <v>117</v>
      </c>
      <c r="L293" s="12" t="s">
        <v>92</v>
      </c>
      <c r="M293" s="12" t="s">
        <v>337</v>
      </c>
      <c r="N293" s="12" t="s">
        <v>94</v>
      </c>
      <c r="O293" s="21">
        <v>45542</v>
      </c>
      <c r="P293" s="21">
        <v>46106</v>
      </c>
      <c r="Q293" s="12" t="s">
        <v>141</v>
      </c>
      <c r="R293" s="22">
        <v>46000</v>
      </c>
      <c r="S293" s="22">
        <v>2300</v>
      </c>
      <c r="T293" s="12">
        <v>3</v>
      </c>
      <c r="U293" s="12">
        <v>23</v>
      </c>
      <c r="V293" s="12">
        <v>7</v>
      </c>
      <c r="W293" s="12">
        <v>10</v>
      </c>
      <c r="X293" s="12">
        <v>56</v>
      </c>
      <c r="Y293" s="12" t="s">
        <v>46</v>
      </c>
      <c r="Z293" s="12" t="s">
        <v>64</v>
      </c>
      <c r="AA293" s="12" t="s">
        <v>48</v>
      </c>
      <c r="AB293" s="12" t="s">
        <v>164</v>
      </c>
      <c r="AC293" s="12" t="s">
        <v>121</v>
      </c>
      <c r="AD293" s="12" t="s">
        <v>68</v>
      </c>
      <c r="AE293" s="12">
        <v>57.3</v>
      </c>
      <c r="AF293" s="12">
        <v>1.5</v>
      </c>
      <c r="AG293" s="12" t="s">
        <v>3163</v>
      </c>
      <c r="AH293" s="12" t="s">
        <v>3164</v>
      </c>
      <c r="AI293" s="12" t="s">
        <v>3133</v>
      </c>
      <c r="AJ293" s="12">
        <v>1</v>
      </c>
      <c r="AK293" s="12" t="s">
        <v>3162</v>
      </c>
      <c r="AL293" s="12" t="s">
        <v>3159</v>
      </c>
      <c r="AM293" s="12">
        <v>57.3</v>
      </c>
      <c r="AN293" s="31"/>
    </row>
    <row r="294" spans="1:40" ht="32" x14ac:dyDescent="0.2">
      <c r="A294" s="30" t="s">
        <v>1271</v>
      </c>
      <c r="B294" s="23" t="s">
        <v>1272</v>
      </c>
      <c r="C294" s="23" t="s">
        <v>35</v>
      </c>
      <c r="D294" s="23">
        <v>28</v>
      </c>
      <c r="E294" s="24">
        <v>35638</v>
      </c>
      <c r="F294" s="23" t="s">
        <v>133</v>
      </c>
      <c r="G294" s="23" t="s">
        <v>133</v>
      </c>
      <c r="H294" s="23" t="s">
        <v>134</v>
      </c>
      <c r="I294" s="23" t="s">
        <v>115</v>
      </c>
      <c r="J294" s="23" t="s">
        <v>583</v>
      </c>
      <c r="K294" s="23" t="s">
        <v>584</v>
      </c>
      <c r="L294" s="23" t="s">
        <v>390</v>
      </c>
      <c r="M294" s="23" t="s">
        <v>265</v>
      </c>
      <c r="N294" s="23" t="s">
        <v>360</v>
      </c>
      <c r="O294" s="24">
        <v>44814</v>
      </c>
      <c r="P294" s="24">
        <v>45722</v>
      </c>
      <c r="Q294" s="23" t="s">
        <v>141</v>
      </c>
      <c r="R294" s="25">
        <v>57000</v>
      </c>
      <c r="S294" s="25">
        <v>2800</v>
      </c>
      <c r="T294" s="23">
        <v>3</v>
      </c>
      <c r="U294" s="23">
        <v>14</v>
      </c>
      <c r="V294" s="23">
        <v>3</v>
      </c>
      <c r="W294" s="23">
        <v>0</v>
      </c>
      <c r="X294" s="23">
        <v>59</v>
      </c>
      <c r="Y294" s="23" t="s">
        <v>46</v>
      </c>
      <c r="Z294" s="23" t="s">
        <v>64</v>
      </c>
      <c r="AA294" s="23" t="s">
        <v>95</v>
      </c>
      <c r="AB294" s="23" t="s">
        <v>66</v>
      </c>
      <c r="AC294" s="23" t="s">
        <v>143</v>
      </c>
      <c r="AD294" s="23" t="s">
        <v>68</v>
      </c>
      <c r="AE294" s="23">
        <v>61.1</v>
      </c>
      <c r="AF294" s="23">
        <v>2.5</v>
      </c>
      <c r="AG294" s="23" t="s">
        <v>3160</v>
      </c>
      <c r="AH294" s="23" t="s">
        <v>3164</v>
      </c>
      <c r="AI294" s="23" t="s">
        <v>3133</v>
      </c>
      <c r="AJ294" s="23">
        <v>1</v>
      </c>
      <c r="AK294" s="23" t="s">
        <v>3162</v>
      </c>
      <c r="AL294" s="23" t="s">
        <v>3159</v>
      </c>
      <c r="AM294" s="23">
        <v>61.1</v>
      </c>
      <c r="AN294" s="32" t="s">
        <v>3166</v>
      </c>
    </row>
    <row r="295" spans="1:40" ht="32" x14ac:dyDescent="0.2">
      <c r="A295" s="29" t="s">
        <v>1274</v>
      </c>
      <c r="B295" s="12" t="s">
        <v>3254</v>
      </c>
      <c r="C295" s="12" t="s">
        <v>35</v>
      </c>
      <c r="D295" s="12">
        <v>52</v>
      </c>
      <c r="E295" s="21">
        <v>27135</v>
      </c>
      <c r="F295" s="12" t="s">
        <v>210</v>
      </c>
      <c r="G295" s="12" t="s">
        <v>100</v>
      </c>
      <c r="H295" s="12" t="s">
        <v>114</v>
      </c>
      <c r="I295" s="12" t="s">
        <v>89</v>
      </c>
      <c r="J295" s="12" t="s">
        <v>676</v>
      </c>
      <c r="K295" s="12" t="s">
        <v>677</v>
      </c>
      <c r="L295" s="12" t="s">
        <v>118</v>
      </c>
      <c r="M295" s="12" t="s">
        <v>119</v>
      </c>
      <c r="N295" s="12" t="s">
        <v>120</v>
      </c>
      <c r="O295" s="21">
        <v>42148</v>
      </c>
      <c r="P295" s="21"/>
      <c r="Q295" s="12" t="s">
        <v>62</v>
      </c>
      <c r="R295" s="22">
        <v>142000</v>
      </c>
      <c r="S295" s="22">
        <v>8500</v>
      </c>
      <c r="T295" s="12">
        <v>3</v>
      </c>
      <c r="U295" s="12">
        <v>28</v>
      </c>
      <c r="V295" s="12">
        <v>30</v>
      </c>
      <c r="W295" s="12">
        <v>5</v>
      </c>
      <c r="X295" s="12">
        <v>79</v>
      </c>
      <c r="Y295" s="12" t="s">
        <v>46</v>
      </c>
      <c r="Z295" s="12" t="s">
        <v>47</v>
      </c>
      <c r="AA295" s="12" t="s">
        <v>142</v>
      </c>
      <c r="AB295" s="12" t="s">
        <v>164</v>
      </c>
      <c r="AC295" s="12" t="s">
        <v>121</v>
      </c>
      <c r="AD295" s="12" t="s">
        <v>68</v>
      </c>
      <c r="AE295" s="12">
        <v>69.2</v>
      </c>
      <c r="AF295" s="12">
        <v>11.1</v>
      </c>
      <c r="AG295" s="12" t="s">
        <v>3171</v>
      </c>
      <c r="AH295" s="12" t="s">
        <v>3157</v>
      </c>
      <c r="AI295" s="12" t="s">
        <v>3133</v>
      </c>
      <c r="AJ295" s="12">
        <v>0</v>
      </c>
      <c r="AK295" s="12" t="s">
        <v>3162</v>
      </c>
      <c r="AL295" s="12" t="s">
        <v>3165</v>
      </c>
      <c r="AM295" s="12">
        <v>69.2</v>
      </c>
      <c r="AN295" s="31"/>
    </row>
    <row r="296" spans="1:40" ht="32" x14ac:dyDescent="0.2">
      <c r="A296" s="30" t="s">
        <v>1276</v>
      </c>
      <c r="B296" s="23" t="s">
        <v>1277</v>
      </c>
      <c r="C296" s="23" t="s">
        <v>154</v>
      </c>
      <c r="D296" s="23">
        <v>45</v>
      </c>
      <c r="E296" s="24">
        <v>29510</v>
      </c>
      <c r="F296" s="23" t="s">
        <v>133</v>
      </c>
      <c r="G296" s="23" t="s">
        <v>133</v>
      </c>
      <c r="H296" s="23" t="s">
        <v>582</v>
      </c>
      <c r="I296" s="23" t="s">
        <v>57</v>
      </c>
      <c r="J296" s="23" t="s">
        <v>583</v>
      </c>
      <c r="K296" s="23" t="s">
        <v>584</v>
      </c>
      <c r="L296" s="23" t="s">
        <v>118</v>
      </c>
      <c r="M296" s="23" t="s">
        <v>119</v>
      </c>
      <c r="N296" s="23" t="s">
        <v>120</v>
      </c>
      <c r="O296" s="24">
        <v>42952</v>
      </c>
      <c r="P296" s="24"/>
      <c r="Q296" s="23" t="s">
        <v>62</v>
      </c>
      <c r="R296" s="25">
        <v>100000</v>
      </c>
      <c r="S296" s="25">
        <v>5000</v>
      </c>
      <c r="T296" s="23">
        <v>3</v>
      </c>
      <c r="U296" s="23">
        <v>31</v>
      </c>
      <c r="V296" s="23">
        <v>0</v>
      </c>
      <c r="W296" s="23">
        <v>5</v>
      </c>
      <c r="X296" s="23">
        <v>65</v>
      </c>
      <c r="Y296" s="23" t="s">
        <v>46</v>
      </c>
      <c r="Z296" s="23" t="s">
        <v>64</v>
      </c>
      <c r="AA296" s="23" t="s">
        <v>176</v>
      </c>
      <c r="AB296" s="23" t="s">
        <v>66</v>
      </c>
      <c r="AC296" s="23" t="s">
        <v>143</v>
      </c>
      <c r="AD296" s="23" t="s">
        <v>68</v>
      </c>
      <c r="AE296" s="23">
        <v>65</v>
      </c>
      <c r="AF296" s="23">
        <v>8.9</v>
      </c>
      <c r="AG296" s="23" t="s">
        <v>3171</v>
      </c>
      <c r="AH296" s="23" t="s">
        <v>3161</v>
      </c>
      <c r="AI296" s="23" t="s">
        <v>3133</v>
      </c>
      <c r="AJ296" s="23">
        <v>0</v>
      </c>
      <c r="AK296" s="23" t="s">
        <v>3158</v>
      </c>
      <c r="AL296" s="23" t="s">
        <v>3165</v>
      </c>
      <c r="AM296" s="23">
        <v>65</v>
      </c>
      <c r="AN296" s="32" t="s">
        <v>3166</v>
      </c>
    </row>
    <row r="297" spans="1:40" ht="32" x14ac:dyDescent="0.2">
      <c r="A297" s="29" t="s">
        <v>1279</v>
      </c>
      <c r="B297" s="12" t="s">
        <v>1280</v>
      </c>
      <c r="C297" s="12" t="s">
        <v>154</v>
      </c>
      <c r="D297" s="12">
        <v>54</v>
      </c>
      <c r="E297" s="21">
        <v>26448</v>
      </c>
      <c r="F297" s="12" t="s">
        <v>133</v>
      </c>
      <c r="G297" s="12" t="s">
        <v>133</v>
      </c>
      <c r="H297" s="12" t="s">
        <v>475</v>
      </c>
      <c r="I297" s="12" t="s">
        <v>74</v>
      </c>
      <c r="J297" s="12" t="s">
        <v>685</v>
      </c>
      <c r="K297" s="12" t="s">
        <v>686</v>
      </c>
      <c r="L297" s="12" t="s">
        <v>186</v>
      </c>
      <c r="M297" s="12" t="s">
        <v>61</v>
      </c>
      <c r="N297" s="12" t="s">
        <v>186</v>
      </c>
      <c r="O297" s="21">
        <v>44782</v>
      </c>
      <c r="P297" s="21"/>
      <c r="Q297" s="12" t="s">
        <v>62</v>
      </c>
      <c r="R297" s="22">
        <v>63000</v>
      </c>
      <c r="S297" s="22">
        <v>5700</v>
      </c>
      <c r="T297" s="12">
        <v>4</v>
      </c>
      <c r="U297" s="12">
        <v>25</v>
      </c>
      <c r="V297" s="12">
        <v>6</v>
      </c>
      <c r="W297" s="12">
        <v>26</v>
      </c>
      <c r="X297" s="12">
        <v>53</v>
      </c>
      <c r="Y297" s="12" t="s">
        <v>46</v>
      </c>
      <c r="Z297" s="12" t="s">
        <v>47</v>
      </c>
      <c r="AA297" s="12" t="s">
        <v>215</v>
      </c>
      <c r="AB297" s="12" t="s">
        <v>66</v>
      </c>
      <c r="AC297" s="12" t="s">
        <v>143</v>
      </c>
      <c r="AD297" s="12" t="s">
        <v>222</v>
      </c>
      <c r="AE297" s="12">
        <v>60.8</v>
      </c>
      <c r="AF297" s="12">
        <v>3.8</v>
      </c>
      <c r="AG297" s="12" t="s">
        <v>3171</v>
      </c>
      <c r="AH297" s="12" t="s">
        <v>3168</v>
      </c>
      <c r="AI297" s="12" t="s">
        <v>3136</v>
      </c>
      <c r="AJ297" s="12">
        <v>0</v>
      </c>
      <c r="AK297" s="12" t="s">
        <v>3162</v>
      </c>
      <c r="AL297" s="12" t="s">
        <v>3159</v>
      </c>
      <c r="AM297" s="12">
        <v>60.8</v>
      </c>
      <c r="AN297" s="31"/>
    </row>
    <row r="298" spans="1:40" ht="32" x14ac:dyDescent="0.2">
      <c r="A298" s="30" t="s">
        <v>1282</v>
      </c>
      <c r="B298" s="23" t="s">
        <v>698</v>
      </c>
      <c r="C298" s="23" t="s">
        <v>154</v>
      </c>
      <c r="D298" s="23">
        <v>29</v>
      </c>
      <c r="E298" s="24">
        <v>35541</v>
      </c>
      <c r="F298" s="23" t="s">
        <v>133</v>
      </c>
      <c r="G298" s="23" t="s">
        <v>133</v>
      </c>
      <c r="H298" s="23" t="s">
        <v>475</v>
      </c>
      <c r="I298" s="23" t="s">
        <v>115</v>
      </c>
      <c r="J298" s="23" t="s">
        <v>685</v>
      </c>
      <c r="K298" s="23" t="s">
        <v>686</v>
      </c>
      <c r="L298" s="23" t="s">
        <v>160</v>
      </c>
      <c r="M298" s="23" t="s">
        <v>161</v>
      </c>
      <c r="N298" s="23" t="s">
        <v>174</v>
      </c>
      <c r="O298" s="24">
        <v>43043</v>
      </c>
      <c r="P298" s="24"/>
      <c r="Q298" s="23" t="s">
        <v>62</v>
      </c>
      <c r="R298" s="25">
        <v>95000</v>
      </c>
      <c r="S298" s="25">
        <v>1900</v>
      </c>
      <c r="T298" s="23">
        <v>2</v>
      </c>
      <c r="U298" s="23">
        <v>20</v>
      </c>
      <c r="V298" s="23">
        <v>22</v>
      </c>
      <c r="W298" s="23">
        <v>0</v>
      </c>
      <c r="X298" s="23">
        <v>59</v>
      </c>
      <c r="Y298" s="23" t="s">
        <v>46</v>
      </c>
      <c r="Z298" s="23" t="s">
        <v>151</v>
      </c>
      <c r="AA298" s="23" t="s">
        <v>65</v>
      </c>
      <c r="AB298" s="23" t="s">
        <v>66</v>
      </c>
      <c r="AC298" s="23" t="s">
        <v>143</v>
      </c>
      <c r="AD298" s="23" t="s">
        <v>68</v>
      </c>
      <c r="AE298" s="23">
        <v>53.6</v>
      </c>
      <c r="AF298" s="23">
        <v>8.6</v>
      </c>
      <c r="AG298" s="23" t="s">
        <v>3160</v>
      </c>
      <c r="AH298" s="23" t="s">
        <v>3161</v>
      </c>
      <c r="AI298" s="23" t="s">
        <v>3128</v>
      </c>
      <c r="AJ298" s="23">
        <v>0</v>
      </c>
      <c r="AK298" s="23" t="s">
        <v>3162</v>
      </c>
      <c r="AL298" s="23" t="s">
        <v>3159</v>
      </c>
      <c r="AM298" s="23">
        <v>53.6</v>
      </c>
      <c r="AN298" s="32"/>
    </row>
    <row r="299" spans="1:40" x14ac:dyDescent="0.2">
      <c r="A299" s="29" t="s">
        <v>1284</v>
      </c>
      <c r="B299" s="12" t="s">
        <v>3255</v>
      </c>
      <c r="C299" s="12" t="s">
        <v>154</v>
      </c>
      <c r="D299" s="12">
        <v>22</v>
      </c>
      <c r="E299" s="21">
        <v>38027</v>
      </c>
      <c r="F299" s="12" t="s">
        <v>133</v>
      </c>
      <c r="G299" s="12" t="s">
        <v>133</v>
      </c>
      <c r="H299" s="12" t="s">
        <v>652</v>
      </c>
      <c r="I299" s="12" t="s">
        <v>115</v>
      </c>
      <c r="J299" s="12" t="s">
        <v>685</v>
      </c>
      <c r="K299" s="12" t="s">
        <v>686</v>
      </c>
      <c r="L299" s="12" t="s">
        <v>242</v>
      </c>
      <c r="M299" s="12" t="s">
        <v>234</v>
      </c>
      <c r="N299" s="12" t="s">
        <v>235</v>
      </c>
      <c r="O299" s="21">
        <v>43824</v>
      </c>
      <c r="P299" s="21"/>
      <c r="Q299" s="12" t="s">
        <v>62</v>
      </c>
      <c r="R299" s="22">
        <v>86000</v>
      </c>
      <c r="S299" s="22">
        <v>4300</v>
      </c>
      <c r="T299" s="12">
        <v>3</v>
      </c>
      <c r="U299" s="12">
        <v>24</v>
      </c>
      <c r="V299" s="12">
        <v>6</v>
      </c>
      <c r="W299" s="12">
        <v>13</v>
      </c>
      <c r="X299" s="12">
        <v>57</v>
      </c>
      <c r="Y299" s="12" t="s">
        <v>46</v>
      </c>
      <c r="Z299" s="12" t="s">
        <v>64</v>
      </c>
      <c r="AA299" s="12" t="s">
        <v>95</v>
      </c>
      <c r="AB299" s="12" t="s">
        <v>80</v>
      </c>
      <c r="AC299" s="12" t="s">
        <v>143</v>
      </c>
      <c r="AD299" s="12" t="s">
        <v>222</v>
      </c>
      <c r="AE299" s="12">
        <v>56.5</v>
      </c>
      <c r="AF299" s="12">
        <v>6.5</v>
      </c>
      <c r="AG299" s="12" t="s">
        <v>3163</v>
      </c>
      <c r="AH299" s="12" t="s">
        <v>3161</v>
      </c>
      <c r="AI299" s="12" t="s">
        <v>3133</v>
      </c>
      <c r="AJ299" s="12">
        <v>0</v>
      </c>
      <c r="AK299" s="12" t="s">
        <v>3162</v>
      </c>
      <c r="AL299" s="12" t="s">
        <v>3159</v>
      </c>
      <c r="AM299" s="12">
        <v>56.5</v>
      </c>
      <c r="AN299" s="31"/>
    </row>
    <row r="300" spans="1:40" ht="32" x14ac:dyDescent="0.2">
      <c r="A300" s="30" t="s">
        <v>1286</v>
      </c>
      <c r="B300" s="23" t="s">
        <v>1287</v>
      </c>
      <c r="C300" s="23" t="s">
        <v>35</v>
      </c>
      <c r="D300" s="23">
        <v>23</v>
      </c>
      <c r="E300" s="24">
        <v>37560</v>
      </c>
      <c r="F300" s="23" t="s">
        <v>429</v>
      </c>
      <c r="G300" s="23" t="s">
        <v>72</v>
      </c>
      <c r="H300" s="23" t="s">
        <v>201</v>
      </c>
      <c r="I300" s="23" t="s">
        <v>157</v>
      </c>
      <c r="J300" s="23" t="s">
        <v>248</v>
      </c>
      <c r="K300" s="23" t="s">
        <v>249</v>
      </c>
      <c r="L300" s="23" t="s">
        <v>173</v>
      </c>
      <c r="M300" s="23" t="s">
        <v>161</v>
      </c>
      <c r="N300" s="23" t="s">
        <v>174</v>
      </c>
      <c r="O300" s="24">
        <v>43904</v>
      </c>
      <c r="P300" s="24">
        <v>44145</v>
      </c>
      <c r="Q300" s="23" t="s">
        <v>141</v>
      </c>
      <c r="R300" s="25">
        <v>41000</v>
      </c>
      <c r="S300" s="25">
        <v>2000</v>
      </c>
      <c r="T300" s="23">
        <v>3</v>
      </c>
      <c r="U300" s="23">
        <v>39</v>
      </c>
      <c r="V300" s="23">
        <v>18</v>
      </c>
      <c r="W300" s="23">
        <v>8</v>
      </c>
      <c r="X300" s="23">
        <v>39</v>
      </c>
      <c r="Y300" s="23" t="s">
        <v>46</v>
      </c>
      <c r="Z300" s="23" t="s">
        <v>64</v>
      </c>
      <c r="AA300" s="23" t="s">
        <v>221</v>
      </c>
      <c r="AB300" s="23" t="s">
        <v>66</v>
      </c>
      <c r="AC300" s="23" t="s">
        <v>130</v>
      </c>
      <c r="AD300" s="23" t="s">
        <v>51</v>
      </c>
      <c r="AE300" s="23">
        <v>56.4</v>
      </c>
      <c r="AF300" s="23">
        <v>0.7</v>
      </c>
      <c r="AG300" s="23" t="s">
        <v>3163</v>
      </c>
      <c r="AH300" s="23" t="s">
        <v>3164</v>
      </c>
      <c r="AI300" s="23" t="s">
        <v>3133</v>
      </c>
      <c r="AJ300" s="23">
        <v>1</v>
      </c>
      <c r="AK300" s="23" t="s">
        <v>3158</v>
      </c>
      <c r="AL300" s="23" t="s">
        <v>3159</v>
      </c>
      <c r="AM300" s="23">
        <v>56.4</v>
      </c>
      <c r="AN300" s="32"/>
    </row>
    <row r="301" spans="1:40" ht="32" x14ac:dyDescent="0.2">
      <c r="A301" s="29" t="s">
        <v>1289</v>
      </c>
      <c r="B301" s="12" t="s">
        <v>1290</v>
      </c>
      <c r="C301" s="12" t="s">
        <v>154</v>
      </c>
      <c r="D301" s="12">
        <v>42</v>
      </c>
      <c r="E301" s="21">
        <v>30671</v>
      </c>
      <c r="F301" s="12" t="s">
        <v>429</v>
      </c>
      <c r="G301" s="12" t="s">
        <v>72</v>
      </c>
      <c r="H301" s="12" t="s">
        <v>201</v>
      </c>
      <c r="I301" s="12" t="s">
        <v>74</v>
      </c>
      <c r="J301" s="12" t="s">
        <v>126</v>
      </c>
      <c r="K301" s="12" t="s">
        <v>127</v>
      </c>
      <c r="L301" s="12" t="s">
        <v>562</v>
      </c>
      <c r="M301" s="12" t="s">
        <v>563</v>
      </c>
      <c r="N301" s="12" t="s">
        <v>564</v>
      </c>
      <c r="O301" s="21">
        <v>45159</v>
      </c>
      <c r="P301" s="21"/>
      <c r="Q301" s="12" t="s">
        <v>62</v>
      </c>
      <c r="R301" s="22">
        <v>44000</v>
      </c>
      <c r="S301" s="22">
        <v>4000</v>
      </c>
      <c r="T301" s="12">
        <v>4</v>
      </c>
      <c r="U301" s="12">
        <v>13</v>
      </c>
      <c r="V301" s="12">
        <v>6</v>
      </c>
      <c r="W301" s="12">
        <v>23</v>
      </c>
      <c r="X301" s="12">
        <v>54</v>
      </c>
      <c r="Y301" s="12" t="s">
        <v>46</v>
      </c>
      <c r="Z301" s="12" t="s">
        <v>64</v>
      </c>
      <c r="AA301" s="12" t="s">
        <v>221</v>
      </c>
      <c r="AB301" s="12" t="s">
        <v>164</v>
      </c>
      <c r="AC301" s="12" t="s">
        <v>130</v>
      </c>
      <c r="AD301" s="12" t="s">
        <v>68</v>
      </c>
      <c r="AE301" s="12">
        <v>58.1</v>
      </c>
      <c r="AF301" s="12">
        <v>2.8</v>
      </c>
      <c r="AG301" s="12" t="s">
        <v>3167</v>
      </c>
      <c r="AH301" s="12" t="s">
        <v>3164</v>
      </c>
      <c r="AI301" s="12" t="s">
        <v>3136</v>
      </c>
      <c r="AJ301" s="12">
        <v>0</v>
      </c>
      <c r="AK301" s="12" t="s">
        <v>3162</v>
      </c>
      <c r="AL301" s="12" t="s">
        <v>3159</v>
      </c>
      <c r="AM301" s="12">
        <v>58.1</v>
      </c>
      <c r="AN301" s="31"/>
    </row>
    <row r="302" spans="1:40" ht="32" x14ac:dyDescent="0.2">
      <c r="A302" s="30" t="s">
        <v>1291</v>
      </c>
      <c r="B302" s="23" t="s">
        <v>3256</v>
      </c>
      <c r="C302" s="23" t="s">
        <v>154</v>
      </c>
      <c r="D302" s="23">
        <v>30</v>
      </c>
      <c r="E302" s="24">
        <v>34964</v>
      </c>
      <c r="F302" s="23" t="s">
        <v>609</v>
      </c>
      <c r="G302" s="23" t="s">
        <v>55</v>
      </c>
      <c r="H302" s="23" t="s">
        <v>610</v>
      </c>
      <c r="I302" s="23" t="s">
        <v>74</v>
      </c>
      <c r="J302" s="23" t="s">
        <v>171</v>
      </c>
      <c r="K302" s="23" t="s">
        <v>172</v>
      </c>
      <c r="L302" s="23" t="s">
        <v>619</v>
      </c>
      <c r="M302" s="23" t="s">
        <v>525</v>
      </c>
      <c r="N302" s="23" t="s">
        <v>620</v>
      </c>
      <c r="O302" s="24">
        <v>45352</v>
      </c>
      <c r="P302" s="24">
        <v>45994</v>
      </c>
      <c r="Q302" s="23" t="s">
        <v>141</v>
      </c>
      <c r="R302" s="25">
        <v>61000</v>
      </c>
      <c r="S302" s="25">
        <v>3000</v>
      </c>
      <c r="T302" s="23">
        <v>3</v>
      </c>
      <c r="U302" s="23">
        <v>18</v>
      </c>
      <c r="V302" s="23">
        <v>0</v>
      </c>
      <c r="W302" s="23">
        <v>14</v>
      </c>
      <c r="X302" s="23">
        <v>58</v>
      </c>
      <c r="Y302" s="23" t="s">
        <v>46</v>
      </c>
      <c r="Z302" s="23" t="s">
        <v>64</v>
      </c>
      <c r="AA302" s="23" t="s">
        <v>65</v>
      </c>
      <c r="AB302" s="23" t="s">
        <v>164</v>
      </c>
      <c r="AC302" s="23" t="s">
        <v>177</v>
      </c>
      <c r="AD302" s="23" t="s">
        <v>68</v>
      </c>
      <c r="AE302" s="23">
        <v>54.8</v>
      </c>
      <c r="AF302" s="23">
        <v>1.8</v>
      </c>
      <c r="AG302" s="23" t="s">
        <v>3160</v>
      </c>
      <c r="AH302" s="23" t="s">
        <v>3168</v>
      </c>
      <c r="AI302" s="23" t="s">
        <v>3133</v>
      </c>
      <c r="AJ302" s="23">
        <v>1</v>
      </c>
      <c r="AK302" s="23" t="s">
        <v>3162</v>
      </c>
      <c r="AL302" s="23" t="s">
        <v>3159</v>
      </c>
      <c r="AM302" s="23">
        <v>54.8</v>
      </c>
      <c r="AN302" s="32" t="s">
        <v>3166</v>
      </c>
    </row>
    <row r="303" spans="1:40" ht="32" x14ac:dyDescent="0.2">
      <c r="A303" s="29" t="s">
        <v>1293</v>
      </c>
      <c r="B303" s="12" t="s">
        <v>1294</v>
      </c>
      <c r="C303" s="12" t="s">
        <v>35</v>
      </c>
      <c r="D303" s="12">
        <v>22</v>
      </c>
      <c r="E303" s="21">
        <v>37920</v>
      </c>
      <c r="F303" s="12" t="s">
        <v>523</v>
      </c>
      <c r="G303" s="12" t="s">
        <v>100</v>
      </c>
      <c r="H303" s="12" t="s">
        <v>561</v>
      </c>
      <c r="I303" s="12" t="s">
        <v>74</v>
      </c>
      <c r="J303" s="12" t="s">
        <v>357</v>
      </c>
      <c r="K303" s="12" t="s">
        <v>358</v>
      </c>
      <c r="L303" s="12" t="s">
        <v>434</v>
      </c>
      <c r="M303" s="12" t="s">
        <v>61</v>
      </c>
      <c r="N303" s="12" t="s">
        <v>220</v>
      </c>
      <c r="O303" s="21">
        <v>43818</v>
      </c>
      <c r="P303" s="21"/>
      <c r="Q303" s="12" t="s">
        <v>62</v>
      </c>
      <c r="R303" s="22">
        <v>63000</v>
      </c>
      <c r="S303" s="22">
        <v>3200</v>
      </c>
      <c r="T303" s="12">
        <v>3</v>
      </c>
      <c r="U303" s="12">
        <v>24</v>
      </c>
      <c r="V303" s="12">
        <v>21</v>
      </c>
      <c r="W303" s="12">
        <v>0</v>
      </c>
      <c r="X303" s="12">
        <v>54</v>
      </c>
      <c r="Y303" s="12" t="s">
        <v>46</v>
      </c>
      <c r="Z303" s="12" t="s">
        <v>64</v>
      </c>
      <c r="AA303" s="12" t="s">
        <v>215</v>
      </c>
      <c r="AB303" s="12" t="s">
        <v>164</v>
      </c>
      <c r="AC303" s="12" t="s">
        <v>267</v>
      </c>
      <c r="AD303" s="12" t="s">
        <v>68</v>
      </c>
      <c r="AE303" s="12">
        <v>61.9</v>
      </c>
      <c r="AF303" s="12">
        <v>6.5</v>
      </c>
      <c r="AG303" s="12" t="s">
        <v>3163</v>
      </c>
      <c r="AH303" s="12" t="s">
        <v>3168</v>
      </c>
      <c r="AI303" s="12" t="s">
        <v>3133</v>
      </c>
      <c r="AJ303" s="12">
        <v>0</v>
      </c>
      <c r="AK303" s="12" t="s">
        <v>3162</v>
      </c>
      <c r="AL303" s="12" t="s">
        <v>3159</v>
      </c>
      <c r="AM303" s="12">
        <v>61.9</v>
      </c>
      <c r="AN303" s="31"/>
    </row>
    <row r="304" spans="1:40" ht="32" x14ac:dyDescent="0.2">
      <c r="A304" s="30" t="s">
        <v>1295</v>
      </c>
      <c r="B304" s="23" t="s">
        <v>3257</v>
      </c>
      <c r="C304" s="23" t="s">
        <v>35</v>
      </c>
      <c r="D304" s="23">
        <v>49</v>
      </c>
      <c r="E304" s="24">
        <v>28224</v>
      </c>
      <c r="F304" s="23" t="s">
        <v>210</v>
      </c>
      <c r="G304" s="23" t="s">
        <v>100</v>
      </c>
      <c r="H304" s="23" t="s">
        <v>114</v>
      </c>
      <c r="I304" s="23" t="s">
        <v>115</v>
      </c>
      <c r="J304" s="23" t="s">
        <v>116</v>
      </c>
      <c r="K304" s="23" t="s">
        <v>117</v>
      </c>
      <c r="L304" s="23" t="s">
        <v>472</v>
      </c>
      <c r="M304" s="23" t="s">
        <v>43</v>
      </c>
      <c r="N304" s="23" t="s">
        <v>421</v>
      </c>
      <c r="O304" s="24">
        <v>44770</v>
      </c>
      <c r="P304" s="24"/>
      <c r="Q304" s="23" t="s">
        <v>62</v>
      </c>
      <c r="R304" s="25">
        <v>68000</v>
      </c>
      <c r="S304" s="25">
        <v>3400</v>
      </c>
      <c r="T304" s="23">
        <v>3</v>
      </c>
      <c r="U304" s="23">
        <v>0</v>
      </c>
      <c r="V304" s="23">
        <v>20</v>
      </c>
      <c r="W304" s="23">
        <v>0</v>
      </c>
      <c r="X304" s="23">
        <v>68</v>
      </c>
      <c r="Y304" s="23" t="s">
        <v>46</v>
      </c>
      <c r="Z304" s="23" t="s">
        <v>47</v>
      </c>
      <c r="AA304" s="23" t="s">
        <v>188</v>
      </c>
      <c r="AB304" s="23" t="s">
        <v>66</v>
      </c>
      <c r="AC304" s="23" t="s">
        <v>121</v>
      </c>
      <c r="AD304" s="23" t="s">
        <v>68</v>
      </c>
      <c r="AE304" s="23">
        <v>60.8</v>
      </c>
      <c r="AF304" s="23">
        <v>3.9</v>
      </c>
      <c r="AG304" s="23" t="s">
        <v>3171</v>
      </c>
      <c r="AH304" s="23" t="s">
        <v>3168</v>
      </c>
      <c r="AI304" s="23" t="s">
        <v>3133</v>
      </c>
      <c r="AJ304" s="23">
        <v>0</v>
      </c>
      <c r="AK304" s="23" t="s">
        <v>3175</v>
      </c>
      <c r="AL304" s="23" t="s">
        <v>3165</v>
      </c>
      <c r="AM304" s="23">
        <v>60.8</v>
      </c>
      <c r="AN304" s="32"/>
    </row>
    <row r="305" spans="1:40" ht="32" x14ac:dyDescent="0.2">
      <c r="A305" s="29" t="s">
        <v>1297</v>
      </c>
      <c r="B305" s="12" t="s">
        <v>1298</v>
      </c>
      <c r="C305" s="12" t="s">
        <v>154</v>
      </c>
      <c r="D305" s="12">
        <v>54</v>
      </c>
      <c r="E305" s="21">
        <v>26194</v>
      </c>
      <c r="F305" s="12" t="s">
        <v>429</v>
      </c>
      <c r="G305" s="12" t="s">
        <v>72</v>
      </c>
      <c r="H305" s="12" t="s">
        <v>555</v>
      </c>
      <c r="I305" s="12" t="s">
        <v>74</v>
      </c>
      <c r="J305" s="12" t="s">
        <v>248</v>
      </c>
      <c r="K305" s="12" t="s">
        <v>249</v>
      </c>
      <c r="L305" s="12" t="s">
        <v>390</v>
      </c>
      <c r="M305" s="12" t="s">
        <v>265</v>
      </c>
      <c r="N305" s="12" t="s">
        <v>360</v>
      </c>
      <c r="O305" s="21">
        <v>45812</v>
      </c>
      <c r="P305" s="21"/>
      <c r="Q305" s="12" t="s">
        <v>62</v>
      </c>
      <c r="R305" s="22">
        <v>41000</v>
      </c>
      <c r="S305" s="22">
        <v>800</v>
      </c>
      <c r="T305" s="12">
        <v>2</v>
      </c>
      <c r="U305" s="12">
        <v>20</v>
      </c>
      <c r="V305" s="12">
        <v>14</v>
      </c>
      <c r="W305" s="12">
        <v>16</v>
      </c>
      <c r="X305" s="12">
        <v>67</v>
      </c>
      <c r="Y305" s="12" t="s">
        <v>46</v>
      </c>
      <c r="Z305" s="12" t="s">
        <v>292</v>
      </c>
      <c r="AA305" s="12" t="s">
        <v>221</v>
      </c>
      <c r="AB305" s="12" t="s">
        <v>66</v>
      </c>
      <c r="AC305" s="12" t="s">
        <v>130</v>
      </c>
      <c r="AD305" s="12" t="s">
        <v>68</v>
      </c>
      <c r="AE305" s="12">
        <v>48.5</v>
      </c>
      <c r="AF305" s="12">
        <v>1</v>
      </c>
      <c r="AG305" s="12" t="s">
        <v>3171</v>
      </c>
      <c r="AH305" s="12" t="s">
        <v>3164</v>
      </c>
      <c r="AI305" s="12" t="s">
        <v>3128</v>
      </c>
      <c r="AJ305" s="12">
        <v>0</v>
      </c>
      <c r="AK305" s="12" t="s">
        <v>3162</v>
      </c>
      <c r="AL305" s="12" t="s">
        <v>3159</v>
      </c>
      <c r="AM305" s="12">
        <v>48.5</v>
      </c>
      <c r="AN305" s="31"/>
    </row>
    <row r="306" spans="1:40" ht="32" x14ac:dyDescent="0.2">
      <c r="A306" s="30" t="s">
        <v>1300</v>
      </c>
      <c r="B306" s="23" t="s">
        <v>1301</v>
      </c>
      <c r="C306" s="23" t="s">
        <v>154</v>
      </c>
      <c r="D306" s="23">
        <v>48</v>
      </c>
      <c r="E306" s="24">
        <v>28631</v>
      </c>
      <c r="F306" s="23" t="s">
        <v>598</v>
      </c>
      <c r="G306" s="23" t="s">
        <v>133</v>
      </c>
      <c r="H306" s="23" t="s">
        <v>599</v>
      </c>
      <c r="I306" s="23" t="s">
        <v>74</v>
      </c>
      <c r="J306" s="23" t="s">
        <v>193</v>
      </c>
      <c r="K306" s="23" t="s">
        <v>194</v>
      </c>
      <c r="L306" s="23" t="s">
        <v>242</v>
      </c>
      <c r="M306" s="23" t="s">
        <v>234</v>
      </c>
      <c r="N306" s="23" t="s">
        <v>235</v>
      </c>
      <c r="O306" s="24">
        <v>45295</v>
      </c>
      <c r="P306" s="24"/>
      <c r="Q306" s="23" t="s">
        <v>62</v>
      </c>
      <c r="R306" s="25">
        <v>52000</v>
      </c>
      <c r="S306" s="25">
        <v>0</v>
      </c>
      <c r="T306" s="23">
        <v>1</v>
      </c>
      <c r="U306" s="23">
        <v>13</v>
      </c>
      <c r="V306" s="23">
        <v>15</v>
      </c>
      <c r="W306" s="23">
        <v>4</v>
      </c>
      <c r="X306" s="23">
        <v>56</v>
      </c>
      <c r="Y306" s="23" t="s">
        <v>46</v>
      </c>
      <c r="Z306" s="23" t="s">
        <v>64</v>
      </c>
      <c r="AA306" s="23" t="s">
        <v>188</v>
      </c>
      <c r="AB306" s="23" t="s">
        <v>66</v>
      </c>
      <c r="AC306" s="23" t="s">
        <v>195</v>
      </c>
      <c r="AD306" s="23" t="s">
        <v>68</v>
      </c>
      <c r="AE306" s="23">
        <v>39.799999999999997</v>
      </c>
      <c r="AF306" s="23">
        <v>2.4</v>
      </c>
      <c r="AG306" s="23" t="s">
        <v>3171</v>
      </c>
      <c r="AH306" s="23" t="s">
        <v>3164</v>
      </c>
      <c r="AI306" s="23" t="s">
        <v>3128</v>
      </c>
      <c r="AJ306" s="23">
        <v>0</v>
      </c>
      <c r="AK306" s="23" t="s">
        <v>3162</v>
      </c>
      <c r="AL306" s="23" t="s">
        <v>3159</v>
      </c>
      <c r="AM306" s="23">
        <v>39.799999999999997</v>
      </c>
      <c r="AN306" s="32"/>
    </row>
    <row r="307" spans="1:40" ht="32" x14ac:dyDescent="0.2">
      <c r="A307" s="29" t="s">
        <v>1303</v>
      </c>
      <c r="B307" s="12" t="s">
        <v>1304</v>
      </c>
      <c r="C307" s="12" t="s">
        <v>35</v>
      </c>
      <c r="D307" s="12">
        <v>50</v>
      </c>
      <c r="E307" s="21">
        <v>27849</v>
      </c>
      <c r="F307" s="12" t="s">
        <v>86</v>
      </c>
      <c r="G307" s="12" t="s">
        <v>181</v>
      </c>
      <c r="H307" s="12" t="s">
        <v>1306</v>
      </c>
      <c r="I307" s="12" t="s">
        <v>74</v>
      </c>
      <c r="J307" s="12" t="s">
        <v>1065</v>
      </c>
      <c r="K307" s="12" t="s">
        <v>1066</v>
      </c>
      <c r="L307" s="12" t="s">
        <v>186</v>
      </c>
      <c r="M307" s="12" t="s">
        <v>61</v>
      </c>
      <c r="N307" s="12" t="s">
        <v>186</v>
      </c>
      <c r="O307" s="21">
        <v>44441</v>
      </c>
      <c r="P307" s="21"/>
      <c r="Q307" s="12" t="s">
        <v>62</v>
      </c>
      <c r="R307" s="22">
        <v>65000</v>
      </c>
      <c r="S307" s="22">
        <v>5800</v>
      </c>
      <c r="T307" s="12">
        <v>4</v>
      </c>
      <c r="U307" s="12">
        <v>9</v>
      </c>
      <c r="V307" s="12">
        <v>3</v>
      </c>
      <c r="W307" s="12">
        <v>8</v>
      </c>
      <c r="X307" s="12">
        <v>55</v>
      </c>
      <c r="Y307" s="12" t="s">
        <v>46</v>
      </c>
      <c r="Z307" s="12" t="s">
        <v>47</v>
      </c>
      <c r="AA307" s="12" t="s">
        <v>215</v>
      </c>
      <c r="AB307" s="12" t="s">
        <v>66</v>
      </c>
      <c r="AC307" s="12" t="s">
        <v>96</v>
      </c>
      <c r="AD307" s="12" t="s">
        <v>68</v>
      </c>
      <c r="AE307" s="12">
        <v>63.5</v>
      </c>
      <c r="AF307" s="12">
        <v>4.8</v>
      </c>
      <c r="AG307" s="12" t="s">
        <v>3171</v>
      </c>
      <c r="AH307" s="12" t="s">
        <v>3168</v>
      </c>
      <c r="AI307" s="12" t="s">
        <v>3136</v>
      </c>
      <c r="AJ307" s="12">
        <v>0</v>
      </c>
      <c r="AK307" s="12" t="s">
        <v>3175</v>
      </c>
      <c r="AL307" s="12" t="s">
        <v>3159</v>
      </c>
      <c r="AM307" s="12">
        <v>63.5</v>
      </c>
      <c r="AN307" s="31" t="s">
        <v>3166</v>
      </c>
    </row>
    <row r="308" spans="1:40" ht="48" x14ac:dyDescent="0.2">
      <c r="A308" s="30" t="s">
        <v>1307</v>
      </c>
      <c r="B308" s="23" t="s">
        <v>3258</v>
      </c>
      <c r="C308" s="23" t="s">
        <v>154</v>
      </c>
      <c r="D308" s="23">
        <v>25</v>
      </c>
      <c r="E308" s="24">
        <v>36765</v>
      </c>
      <c r="F308" s="23" t="s">
        <v>210</v>
      </c>
      <c r="G308" s="23" t="s">
        <v>100</v>
      </c>
      <c r="H308" s="23" t="s">
        <v>230</v>
      </c>
      <c r="I308" s="23" t="s">
        <v>57</v>
      </c>
      <c r="J308" s="23" t="s">
        <v>743</v>
      </c>
      <c r="K308" s="23" t="s">
        <v>744</v>
      </c>
      <c r="L308" s="23" t="s">
        <v>491</v>
      </c>
      <c r="M308" s="23" t="s">
        <v>43</v>
      </c>
      <c r="N308" s="23" t="s">
        <v>492</v>
      </c>
      <c r="O308" s="24">
        <v>44570</v>
      </c>
      <c r="P308" s="24"/>
      <c r="Q308" s="23" t="s">
        <v>62</v>
      </c>
      <c r="R308" s="25">
        <v>87000</v>
      </c>
      <c r="S308" s="25">
        <v>7800</v>
      </c>
      <c r="T308" s="23">
        <v>4</v>
      </c>
      <c r="U308" s="23">
        <v>33</v>
      </c>
      <c r="V308" s="23">
        <v>10</v>
      </c>
      <c r="W308" s="23">
        <v>16</v>
      </c>
      <c r="X308" s="23">
        <v>54</v>
      </c>
      <c r="Y308" s="23" t="s">
        <v>46</v>
      </c>
      <c r="Z308" s="23" t="s">
        <v>151</v>
      </c>
      <c r="AA308" s="23" t="s">
        <v>176</v>
      </c>
      <c r="AB308" s="23" t="s">
        <v>66</v>
      </c>
      <c r="AC308" s="23" t="s">
        <v>121</v>
      </c>
      <c r="AD308" s="23" t="s">
        <v>68</v>
      </c>
      <c r="AE308" s="23">
        <v>65.2</v>
      </c>
      <c r="AF308" s="23">
        <v>4.4000000000000004</v>
      </c>
      <c r="AG308" s="23" t="s">
        <v>3160</v>
      </c>
      <c r="AH308" s="23" t="s">
        <v>3161</v>
      </c>
      <c r="AI308" s="23" t="s">
        <v>3136</v>
      </c>
      <c r="AJ308" s="23">
        <v>0</v>
      </c>
      <c r="AK308" s="23" t="s">
        <v>3158</v>
      </c>
      <c r="AL308" s="23" t="s">
        <v>3159</v>
      </c>
      <c r="AM308" s="23">
        <v>65.2</v>
      </c>
      <c r="AN308" s="32"/>
    </row>
    <row r="309" spans="1:40" ht="48" x14ac:dyDescent="0.2">
      <c r="A309" s="29" t="s">
        <v>1310</v>
      </c>
      <c r="B309" s="12" t="s">
        <v>1311</v>
      </c>
      <c r="C309" s="12" t="s">
        <v>35</v>
      </c>
      <c r="D309" s="12">
        <v>38</v>
      </c>
      <c r="E309" s="21">
        <v>32262</v>
      </c>
      <c r="F309" s="12" t="s">
        <v>429</v>
      </c>
      <c r="G309" s="12" t="s">
        <v>72</v>
      </c>
      <c r="H309" s="12" t="s">
        <v>247</v>
      </c>
      <c r="I309" s="12" t="s">
        <v>157</v>
      </c>
      <c r="J309" s="12" t="s">
        <v>324</v>
      </c>
      <c r="K309" s="12" t="s">
        <v>325</v>
      </c>
      <c r="L309" s="12" t="s">
        <v>242</v>
      </c>
      <c r="M309" s="12" t="s">
        <v>234</v>
      </c>
      <c r="N309" s="12" t="s">
        <v>235</v>
      </c>
      <c r="O309" s="21">
        <v>43501</v>
      </c>
      <c r="P309" s="21"/>
      <c r="Q309" s="12" t="s">
        <v>62</v>
      </c>
      <c r="R309" s="22">
        <v>42000</v>
      </c>
      <c r="S309" s="22">
        <v>800</v>
      </c>
      <c r="T309" s="12">
        <v>2</v>
      </c>
      <c r="U309" s="12">
        <v>15</v>
      </c>
      <c r="V309" s="12">
        <v>10</v>
      </c>
      <c r="W309" s="12">
        <v>15</v>
      </c>
      <c r="X309" s="12">
        <v>58</v>
      </c>
      <c r="Y309" s="12" t="s">
        <v>46</v>
      </c>
      <c r="Z309" s="12" t="s">
        <v>64</v>
      </c>
      <c r="AA309" s="12" t="s">
        <v>65</v>
      </c>
      <c r="AB309" s="12" t="s">
        <v>164</v>
      </c>
      <c r="AC309" s="12" t="s">
        <v>130</v>
      </c>
      <c r="AD309" s="12" t="s">
        <v>51</v>
      </c>
      <c r="AE309" s="12">
        <v>44.5</v>
      </c>
      <c r="AF309" s="12">
        <v>7.4</v>
      </c>
      <c r="AG309" s="12" t="s">
        <v>3167</v>
      </c>
      <c r="AH309" s="12" t="s">
        <v>3164</v>
      </c>
      <c r="AI309" s="12" t="s">
        <v>3128</v>
      </c>
      <c r="AJ309" s="12">
        <v>0</v>
      </c>
      <c r="AK309" s="12" t="s">
        <v>3162</v>
      </c>
      <c r="AL309" s="12" t="s">
        <v>3159</v>
      </c>
      <c r="AM309" s="12">
        <v>44.5</v>
      </c>
      <c r="AN309" s="31" t="s">
        <v>3166</v>
      </c>
    </row>
    <row r="310" spans="1:40" ht="32" x14ac:dyDescent="0.2">
      <c r="A310" s="30" t="s">
        <v>1312</v>
      </c>
      <c r="B310" s="23" t="s">
        <v>3259</v>
      </c>
      <c r="C310" s="23" t="s">
        <v>154</v>
      </c>
      <c r="D310" s="23">
        <v>29</v>
      </c>
      <c r="E310" s="24">
        <v>35569</v>
      </c>
      <c r="F310" s="23" t="s">
        <v>71</v>
      </c>
      <c r="G310" s="23" t="s">
        <v>72</v>
      </c>
      <c r="H310" s="23" t="s">
        <v>424</v>
      </c>
      <c r="I310" s="23" t="s">
        <v>57</v>
      </c>
      <c r="J310" s="23" t="s">
        <v>240</v>
      </c>
      <c r="K310" s="23" t="s">
        <v>241</v>
      </c>
      <c r="L310" s="23" t="s">
        <v>619</v>
      </c>
      <c r="M310" s="23" t="s">
        <v>525</v>
      </c>
      <c r="N310" s="23" t="s">
        <v>620</v>
      </c>
      <c r="O310" s="24">
        <v>45477</v>
      </c>
      <c r="P310" s="24"/>
      <c r="Q310" s="23" t="s">
        <v>62</v>
      </c>
      <c r="R310" s="25">
        <v>104000</v>
      </c>
      <c r="S310" s="25">
        <v>5200</v>
      </c>
      <c r="T310" s="23">
        <v>3</v>
      </c>
      <c r="U310" s="23">
        <v>26</v>
      </c>
      <c r="V310" s="23">
        <v>15</v>
      </c>
      <c r="W310" s="23">
        <v>0</v>
      </c>
      <c r="X310" s="23">
        <v>46</v>
      </c>
      <c r="Y310" s="23" t="s">
        <v>46</v>
      </c>
      <c r="Z310" s="23" t="s">
        <v>844</v>
      </c>
      <c r="AA310" s="23" t="s">
        <v>215</v>
      </c>
      <c r="AB310" s="23" t="s">
        <v>66</v>
      </c>
      <c r="AC310" s="23" t="s">
        <v>81</v>
      </c>
      <c r="AD310" s="23" t="s">
        <v>68</v>
      </c>
      <c r="AE310" s="23">
        <v>59.6</v>
      </c>
      <c r="AF310" s="23">
        <v>1.9</v>
      </c>
      <c r="AG310" s="23" t="s">
        <v>3160</v>
      </c>
      <c r="AH310" s="23" t="s">
        <v>3161</v>
      </c>
      <c r="AI310" s="23" t="s">
        <v>3133</v>
      </c>
      <c r="AJ310" s="23">
        <v>0</v>
      </c>
      <c r="AK310" s="23" t="s">
        <v>3162</v>
      </c>
      <c r="AL310" s="23" t="s">
        <v>3159</v>
      </c>
      <c r="AM310" s="23">
        <v>59.6</v>
      </c>
      <c r="AN310" s="32" t="s">
        <v>3166</v>
      </c>
    </row>
    <row r="311" spans="1:40" ht="32" x14ac:dyDescent="0.2">
      <c r="A311" s="29" t="s">
        <v>1315</v>
      </c>
      <c r="B311" s="12" t="s">
        <v>3260</v>
      </c>
      <c r="C311" s="12" t="s">
        <v>154</v>
      </c>
      <c r="D311" s="12">
        <v>50</v>
      </c>
      <c r="E311" s="21">
        <v>27883</v>
      </c>
      <c r="F311" s="12" t="s">
        <v>133</v>
      </c>
      <c r="G311" s="12" t="s">
        <v>133</v>
      </c>
      <c r="H311" s="12" t="s">
        <v>582</v>
      </c>
      <c r="I311" s="12" t="s">
        <v>115</v>
      </c>
      <c r="J311" s="12" t="s">
        <v>583</v>
      </c>
      <c r="K311" s="12" t="s">
        <v>584</v>
      </c>
      <c r="L311" s="12" t="s">
        <v>524</v>
      </c>
      <c r="M311" s="12" t="s">
        <v>525</v>
      </c>
      <c r="N311" s="12" t="s">
        <v>526</v>
      </c>
      <c r="O311" s="21">
        <v>43208</v>
      </c>
      <c r="P311" s="21"/>
      <c r="Q311" s="12" t="s">
        <v>62</v>
      </c>
      <c r="R311" s="22">
        <v>86000</v>
      </c>
      <c r="S311" s="22">
        <v>4300</v>
      </c>
      <c r="T311" s="12">
        <v>3</v>
      </c>
      <c r="U311" s="12">
        <v>45</v>
      </c>
      <c r="V311" s="12">
        <v>18</v>
      </c>
      <c r="W311" s="12">
        <v>24</v>
      </c>
      <c r="X311" s="12">
        <v>58</v>
      </c>
      <c r="Y311" s="12" t="s">
        <v>46</v>
      </c>
      <c r="Z311" s="12" t="s">
        <v>47</v>
      </c>
      <c r="AA311" s="12" t="s">
        <v>188</v>
      </c>
      <c r="AB311" s="12" t="s">
        <v>164</v>
      </c>
      <c r="AC311" s="12" t="s">
        <v>143</v>
      </c>
      <c r="AD311" s="12" t="s">
        <v>222</v>
      </c>
      <c r="AE311" s="12">
        <v>57.3</v>
      </c>
      <c r="AF311" s="12">
        <v>8.1999999999999993</v>
      </c>
      <c r="AG311" s="12" t="s">
        <v>3171</v>
      </c>
      <c r="AH311" s="12" t="s">
        <v>3161</v>
      </c>
      <c r="AI311" s="12" t="s">
        <v>3133</v>
      </c>
      <c r="AJ311" s="12">
        <v>0</v>
      </c>
      <c r="AK311" s="12" t="s">
        <v>3158</v>
      </c>
      <c r="AL311" s="12" t="s">
        <v>3159</v>
      </c>
      <c r="AM311" s="12">
        <v>57.3</v>
      </c>
      <c r="AN311" s="31" t="s">
        <v>3166</v>
      </c>
    </row>
    <row r="312" spans="1:40" x14ac:dyDescent="0.2">
      <c r="A312" s="30" t="s">
        <v>1317</v>
      </c>
      <c r="B312" s="23" t="s">
        <v>1318</v>
      </c>
      <c r="C312" s="23" t="s">
        <v>154</v>
      </c>
      <c r="D312" s="23">
        <v>46</v>
      </c>
      <c r="E312" s="24">
        <v>29207</v>
      </c>
      <c r="F312" s="23" t="s">
        <v>133</v>
      </c>
      <c r="G312" s="23" t="s">
        <v>133</v>
      </c>
      <c r="H312" s="23" t="s">
        <v>652</v>
      </c>
      <c r="I312" s="23" t="s">
        <v>74</v>
      </c>
      <c r="J312" s="23" t="s">
        <v>135</v>
      </c>
      <c r="K312" s="23" t="s">
        <v>136</v>
      </c>
      <c r="L312" s="23" t="s">
        <v>242</v>
      </c>
      <c r="M312" s="23" t="s">
        <v>234</v>
      </c>
      <c r="N312" s="23" t="s">
        <v>235</v>
      </c>
      <c r="O312" s="24">
        <v>44602</v>
      </c>
      <c r="P312" s="24">
        <v>46122</v>
      </c>
      <c r="Q312" s="23" t="s">
        <v>141</v>
      </c>
      <c r="R312" s="25">
        <v>53000</v>
      </c>
      <c r="S312" s="25">
        <v>1100</v>
      </c>
      <c r="T312" s="23">
        <v>2</v>
      </c>
      <c r="U312" s="23">
        <v>21</v>
      </c>
      <c r="V312" s="23">
        <v>22</v>
      </c>
      <c r="W312" s="23">
        <v>0</v>
      </c>
      <c r="X312" s="23">
        <v>32</v>
      </c>
      <c r="Y312" s="23" t="s">
        <v>46</v>
      </c>
      <c r="Z312" s="23" t="s">
        <v>64</v>
      </c>
      <c r="AA312" s="23" t="s">
        <v>65</v>
      </c>
      <c r="AB312" s="23" t="s">
        <v>66</v>
      </c>
      <c r="AC312" s="23" t="s">
        <v>143</v>
      </c>
      <c r="AD312" s="23" t="s">
        <v>222</v>
      </c>
      <c r="AE312" s="23">
        <v>44.5</v>
      </c>
      <c r="AF312" s="23">
        <v>4.2</v>
      </c>
      <c r="AG312" s="23" t="s">
        <v>3171</v>
      </c>
      <c r="AH312" s="23" t="s">
        <v>3164</v>
      </c>
      <c r="AI312" s="23" t="s">
        <v>3128</v>
      </c>
      <c r="AJ312" s="23">
        <v>1</v>
      </c>
      <c r="AK312" s="23" t="s">
        <v>3162</v>
      </c>
      <c r="AL312" s="23" t="s">
        <v>3159</v>
      </c>
      <c r="AM312" s="23">
        <v>44.5</v>
      </c>
      <c r="AN312" s="32" t="s">
        <v>3166</v>
      </c>
    </row>
    <row r="313" spans="1:40" ht="48" x14ac:dyDescent="0.2">
      <c r="A313" s="29" t="s">
        <v>1320</v>
      </c>
      <c r="B313" s="12" t="s">
        <v>1321</v>
      </c>
      <c r="C313" s="12" t="s">
        <v>35</v>
      </c>
      <c r="D313" s="12">
        <v>42</v>
      </c>
      <c r="E313" s="21">
        <v>30673</v>
      </c>
      <c r="F313" s="12" t="s">
        <v>71</v>
      </c>
      <c r="G313" s="12" t="s">
        <v>72</v>
      </c>
      <c r="H313" s="12" t="s">
        <v>1322</v>
      </c>
      <c r="I313" s="12" t="s">
        <v>39</v>
      </c>
      <c r="J313" s="12" t="s">
        <v>1323</v>
      </c>
      <c r="K313" s="12" t="s">
        <v>1324</v>
      </c>
      <c r="L313" s="12" t="s">
        <v>790</v>
      </c>
      <c r="M313" s="12" t="s">
        <v>273</v>
      </c>
      <c r="N313" s="12" t="s">
        <v>791</v>
      </c>
      <c r="O313" s="21">
        <v>43120</v>
      </c>
      <c r="P313" s="21"/>
      <c r="Q313" s="12" t="s">
        <v>62</v>
      </c>
      <c r="R313" s="22">
        <v>182000</v>
      </c>
      <c r="S313" s="22">
        <v>18200</v>
      </c>
      <c r="T313" s="12">
        <v>4</v>
      </c>
      <c r="U313" s="12">
        <v>2</v>
      </c>
      <c r="V313" s="12">
        <v>22</v>
      </c>
      <c r="W313" s="12">
        <v>7</v>
      </c>
      <c r="X313" s="12">
        <v>51</v>
      </c>
      <c r="Y313" s="12" t="s">
        <v>46</v>
      </c>
      <c r="Z313" s="12" t="s">
        <v>47</v>
      </c>
      <c r="AA313" s="12" t="s">
        <v>215</v>
      </c>
      <c r="AB313" s="12" t="s">
        <v>66</v>
      </c>
      <c r="AC313" s="12" t="s">
        <v>81</v>
      </c>
      <c r="AD313" s="12" t="s">
        <v>51</v>
      </c>
      <c r="AE313" s="12">
        <v>60.8</v>
      </c>
      <c r="AF313" s="12">
        <v>8.4</v>
      </c>
      <c r="AG313" s="12" t="s">
        <v>3167</v>
      </c>
      <c r="AH313" s="12" t="s">
        <v>3177</v>
      </c>
      <c r="AI313" s="12" t="s">
        <v>3136</v>
      </c>
      <c r="AJ313" s="12">
        <v>0</v>
      </c>
      <c r="AK313" s="12" t="s">
        <v>3175</v>
      </c>
      <c r="AL313" s="12" t="s">
        <v>3159</v>
      </c>
      <c r="AM313" s="12">
        <v>60.8</v>
      </c>
      <c r="AN313" s="31"/>
    </row>
    <row r="314" spans="1:40" ht="32" x14ac:dyDescent="0.2">
      <c r="A314" s="30" t="s">
        <v>1325</v>
      </c>
      <c r="B314" s="23" t="s">
        <v>1326</v>
      </c>
      <c r="C314" s="23" t="s">
        <v>35</v>
      </c>
      <c r="D314" s="23">
        <v>46</v>
      </c>
      <c r="E314" s="24">
        <v>29079</v>
      </c>
      <c r="F314" s="23" t="s">
        <v>523</v>
      </c>
      <c r="G314" s="23" t="s">
        <v>100</v>
      </c>
      <c r="H314" s="23" t="s">
        <v>342</v>
      </c>
      <c r="I314" s="23" t="s">
        <v>74</v>
      </c>
      <c r="J314" s="23" t="s">
        <v>381</v>
      </c>
      <c r="K314" s="23" t="s">
        <v>382</v>
      </c>
      <c r="L314" s="23" t="s">
        <v>1101</v>
      </c>
      <c r="M314" s="23" t="s">
        <v>289</v>
      </c>
      <c r="N314" s="23" t="s">
        <v>311</v>
      </c>
      <c r="O314" s="24">
        <v>45870</v>
      </c>
      <c r="P314" s="24"/>
      <c r="Q314" s="23" t="s">
        <v>62</v>
      </c>
      <c r="R314" s="25">
        <v>44000</v>
      </c>
      <c r="S314" s="25">
        <v>2200</v>
      </c>
      <c r="T314" s="23">
        <v>3</v>
      </c>
      <c r="U314" s="23">
        <v>33</v>
      </c>
      <c r="V314" s="23">
        <v>11</v>
      </c>
      <c r="W314" s="23">
        <v>22</v>
      </c>
      <c r="X314" s="23">
        <v>71</v>
      </c>
      <c r="Y314" s="23" t="s">
        <v>46</v>
      </c>
      <c r="Z314" s="23" t="s">
        <v>64</v>
      </c>
      <c r="AA314" s="23" t="s">
        <v>48</v>
      </c>
      <c r="AB314" s="23" t="s">
        <v>66</v>
      </c>
      <c r="AC314" s="23" t="s">
        <v>267</v>
      </c>
      <c r="AD314" s="23" t="s">
        <v>68</v>
      </c>
      <c r="AE314" s="23">
        <v>60.1</v>
      </c>
      <c r="AF314" s="23">
        <v>0.9</v>
      </c>
      <c r="AG314" s="23" t="s">
        <v>3171</v>
      </c>
      <c r="AH314" s="23" t="s">
        <v>3164</v>
      </c>
      <c r="AI314" s="23" t="s">
        <v>3133</v>
      </c>
      <c r="AJ314" s="23">
        <v>0</v>
      </c>
      <c r="AK314" s="23" t="s">
        <v>3158</v>
      </c>
      <c r="AL314" s="23" t="s">
        <v>3165</v>
      </c>
      <c r="AM314" s="23">
        <v>60.1</v>
      </c>
      <c r="AN314" s="32"/>
    </row>
    <row r="315" spans="1:40" ht="32" x14ac:dyDescent="0.2">
      <c r="A315" s="29" t="s">
        <v>1327</v>
      </c>
      <c r="B315" s="12" t="s">
        <v>1328</v>
      </c>
      <c r="C315" s="12" t="s">
        <v>35</v>
      </c>
      <c r="D315" s="12">
        <v>60</v>
      </c>
      <c r="E315" s="21">
        <v>24165</v>
      </c>
      <c r="F315" s="12" t="s">
        <v>429</v>
      </c>
      <c r="G315" s="12" t="s">
        <v>72</v>
      </c>
      <c r="H315" s="12" t="s">
        <v>125</v>
      </c>
      <c r="I315" s="12" t="s">
        <v>39</v>
      </c>
      <c r="J315" s="12" t="s">
        <v>470</v>
      </c>
      <c r="K315" s="12" t="s">
        <v>589</v>
      </c>
      <c r="L315" s="12" t="s">
        <v>173</v>
      </c>
      <c r="M315" s="12" t="s">
        <v>161</v>
      </c>
      <c r="N315" s="12" t="s">
        <v>174</v>
      </c>
      <c r="O315" s="21">
        <v>43724</v>
      </c>
      <c r="P315" s="21"/>
      <c r="Q315" s="12" t="s">
        <v>62</v>
      </c>
      <c r="R315" s="22">
        <v>161000</v>
      </c>
      <c r="S315" s="22">
        <v>16100</v>
      </c>
      <c r="T315" s="12">
        <v>4</v>
      </c>
      <c r="U315" s="12">
        <v>16</v>
      </c>
      <c r="V315" s="12">
        <v>6</v>
      </c>
      <c r="W315" s="12">
        <v>17</v>
      </c>
      <c r="X315" s="12">
        <v>83</v>
      </c>
      <c r="Y315" s="12" t="s">
        <v>46</v>
      </c>
      <c r="Z315" s="12" t="s">
        <v>151</v>
      </c>
      <c r="AA315" s="12" t="s">
        <v>48</v>
      </c>
      <c r="AB315" s="12" t="s">
        <v>80</v>
      </c>
      <c r="AC315" s="12" t="s">
        <v>130</v>
      </c>
      <c r="AD315" s="12" t="s">
        <v>68</v>
      </c>
      <c r="AE315" s="12">
        <v>70.5</v>
      </c>
      <c r="AF315" s="12">
        <v>6.7</v>
      </c>
      <c r="AG315" s="12" t="s">
        <v>3156</v>
      </c>
      <c r="AH315" s="12" t="s">
        <v>3157</v>
      </c>
      <c r="AI315" s="12" t="s">
        <v>3136</v>
      </c>
      <c r="AJ315" s="12">
        <v>0</v>
      </c>
      <c r="AK315" s="12" t="s">
        <v>3162</v>
      </c>
      <c r="AL315" s="12" t="s">
        <v>3169</v>
      </c>
      <c r="AM315" s="12">
        <v>70.5</v>
      </c>
      <c r="AN315" s="31"/>
    </row>
    <row r="316" spans="1:40" ht="48" x14ac:dyDescent="0.2">
      <c r="A316" s="30" t="s">
        <v>1329</v>
      </c>
      <c r="B316" s="23" t="s">
        <v>1330</v>
      </c>
      <c r="C316" s="23" t="s">
        <v>154</v>
      </c>
      <c r="D316" s="23">
        <v>23</v>
      </c>
      <c r="E316" s="24">
        <v>37432</v>
      </c>
      <c r="F316" s="23" t="s">
        <v>279</v>
      </c>
      <c r="G316" s="23" t="s">
        <v>55</v>
      </c>
      <c r="H316" s="23" t="s">
        <v>280</v>
      </c>
      <c r="I316" s="23" t="s">
        <v>115</v>
      </c>
      <c r="J316" s="23" t="s">
        <v>627</v>
      </c>
      <c r="K316" s="23" t="s">
        <v>628</v>
      </c>
      <c r="L316" s="23" t="s">
        <v>611</v>
      </c>
      <c r="M316" s="23" t="s">
        <v>563</v>
      </c>
      <c r="N316" s="23" t="s">
        <v>1333</v>
      </c>
      <c r="O316" s="24">
        <v>45232</v>
      </c>
      <c r="P316" s="24"/>
      <c r="Q316" s="23" t="s">
        <v>62</v>
      </c>
      <c r="R316" s="25">
        <v>53000</v>
      </c>
      <c r="S316" s="25">
        <v>4800</v>
      </c>
      <c r="T316" s="23">
        <v>4</v>
      </c>
      <c r="U316" s="23">
        <v>18</v>
      </c>
      <c r="V316" s="23">
        <v>16</v>
      </c>
      <c r="W316" s="23">
        <v>1</v>
      </c>
      <c r="X316" s="23">
        <v>70</v>
      </c>
      <c r="Y316" s="23" t="s">
        <v>46</v>
      </c>
      <c r="Z316" s="23" t="s">
        <v>151</v>
      </c>
      <c r="AA316" s="23" t="s">
        <v>48</v>
      </c>
      <c r="AB316" s="23" t="s">
        <v>164</v>
      </c>
      <c r="AC316" s="23" t="s">
        <v>284</v>
      </c>
      <c r="AD316" s="23" t="s">
        <v>51</v>
      </c>
      <c r="AE316" s="23">
        <v>74.5</v>
      </c>
      <c r="AF316" s="23">
        <v>2.6</v>
      </c>
      <c r="AG316" s="23" t="s">
        <v>3163</v>
      </c>
      <c r="AH316" s="23" t="s">
        <v>3164</v>
      </c>
      <c r="AI316" s="23" t="s">
        <v>3136</v>
      </c>
      <c r="AJ316" s="23">
        <v>0</v>
      </c>
      <c r="AK316" s="23" t="s">
        <v>3162</v>
      </c>
      <c r="AL316" s="23" t="s">
        <v>3169</v>
      </c>
      <c r="AM316" s="23">
        <v>74.5</v>
      </c>
      <c r="AN316" s="32" t="s">
        <v>3166</v>
      </c>
    </row>
    <row r="317" spans="1:40" ht="32" x14ac:dyDescent="0.2">
      <c r="A317" s="29" t="s">
        <v>1334</v>
      </c>
      <c r="B317" s="12" t="s">
        <v>1335</v>
      </c>
      <c r="C317" s="12" t="s">
        <v>35</v>
      </c>
      <c r="D317" s="12">
        <v>47</v>
      </c>
      <c r="E317" s="21">
        <v>28921</v>
      </c>
      <c r="F317" s="12" t="s">
        <v>523</v>
      </c>
      <c r="G317" s="12" t="s">
        <v>100</v>
      </c>
      <c r="H317" s="12" t="s">
        <v>342</v>
      </c>
      <c r="I317" s="12" t="s">
        <v>89</v>
      </c>
      <c r="J317" s="12" t="s">
        <v>357</v>
      </c>
      <c r="K317" s="12" t="s">
        <v>358</v>
      </c>
      <c r="L317" s="12" t="s">
        <v>319</v>
      </c>
      <c r="M317" s="12" t="s">
        <v>255</v>
      </c>
      <c r="N317" s="12" t="s">
        <v>80</v>
      </c>
      <c r="O317" s="21">
        <v>44235</v>
      </c>
      <c r="P317" s="21"/>
      <c r="Q317" s="12" t="s">
        <v>62</v>
      </c>
      <c r="R317" s="22">
        <v>124000</v>
      </c>
      <c r="S317" s="22">
        <v>3700</v>
      </c>
      <c r="T317" s="12">
        <v>2</v>
      </c>
      <c r="U317" s="12">
        <v>21</v>
      </c>
      <c r="V317" s="12">
        <v>13</v>
      </c>
      <c r="W317" s="12">
        <v>10</v>
      </c>
      <c r="X317" s="12">
        <v>59</v>
      </c>
      <c r="Y317" s="12" t="s">
        <v>46</v>
      </c>
      <c r="Z317" s="12" t="s">
        <v>47</v>
      </c>
      <c r="AA317" s="12" t="s">
        <v>65</v>
      </c>
      <c r="AB317" s="12" t="s">
        <v>80</v>
      </c>
      <c r="AC317" s="12" t="s">
        <v>267</v>
      </c>
      <c r="AD317" s="12" t="s">
        <v>68</v>
      </c>
      <c r="AE317" s="12">
        <v>48.9</v>
      </c>
      <c r="AF317" s="12">
        <v>5.3</v>
      </c>
      <c r="AG317" s="12" t="s">
        <v>3171</v>
      </c>
      <c r="AH317" s="12" t="s">
        <v>3157</v>
      </c>
      <c r="AI317" s="12" t="s">
        <v>3128</v>
      </c>
      <c r="AJ317" s="12">
        <v>0</v>
      </c>
      <c r="AK317" s="12" t="s">
        <v>3162</v>
      </c>
      <c r="AL317" s="12" t="s">
        <v>3159</v>
      </c>
      <c r="AM317" s="12">
        <v>48.9</v>
      </c>
      <c r="AN317" s="31" t="s">
        <v>3166</v>
      </c>
    </row>
    <row r="318" spans="1:40" ht="48" x14ac:dyDescent="0.2">
      <c r="A318" s="30" t="s">
        <v>1336</v>
      </c>
      <c r="B318" s="23" t="s">
        <v>1337</v>
      </c>
      <c r="C318" s="23" t="s">
        <v>154</v>
      </c>
      <c r="D318" s="23">
        <v>25</v>
      </c>
      <c r="E318" s="24">
        <v>36886</v>
      </c>
      <c r="F318" s="23" t="s">
        <v>210</v>
      </c>
      <c r="G318" s="23" t="s">
        <v>100</v>
      </c>
      <c r="H318" s="23" t="s">
        <v>230</v>
      </c>
      <c r="I318" s="23" t="s">
        <v>74</v>
      </c>
      <c r="J318" s="23" t="s">
        <v>676</v>
      </c>
      <c r="K318" s="23" t="s">
        <v>677</v>
      </c>
      <c r="L318" s="23" t="s">
        <v>390</v>
      </c>
      <c r="M318" s="23" t="s">
        <v>265</v>
      </c>
      <c r="N318" s="23" t="s">
        <v>360</v>
      </c>
      <c r="O318" s="24">
        <v>45203</v>
      </c>
      <c r="P318" s="24">
        <v>45355</v>
      </c>
      <c r="Q318" s="23" t="s">
        <v>141</v>
      </c>
      <c r="R318" s="25">
        <v>47000</v>
      </c>
      <c r="S318" s="25">
        <v>2400</v>
      </c>
      <c r="T318" s="23">
        <v>3</v>
      </c>
      <c r="U318" s="23">
        <v>16</v>
      </c>
      <c r="V318" s="23">
        <v>3</v>
      </c>
      <c r="W318" s="23">
        <v>26</v>
      </c>
      <c r="X318" s="23">
        <v>62</v>
      </c>
      <c r="Y318" s="23" t="s">
        <v>46</v>
      </c>
      <c r="Z318" s="23" t="s">
        <v>151</v>
      </c>
      <c r="AA318" s="23" t="s">
        <v>95</v>
      </c>
      <c r="AB318" s="23" t="s">
        <v>164</v>
      </c>
      <c r="AC318" s="23" t="s">
        <v>121</v>
      </c>
      <c r="AD318" s="23" t="s">
        <v>68</v>
      </c>
      <c r="AE318" s="23">
        <v>52.7</v>
      </c>
      <c r="AF318" s="23">
        <v>0.4</v>
      </c>
      <c r="AG318" s="23" t="s">
        <v>3160</v>
      </c>
      <c r="AH318" s="23" t="s">
        <v>3164</v>
      </c>
      <c r="AI318" s="23" t="s">
        <v>3133</v>
      </c>
      <c r="AJ318" s="23">
        <v>1</v>
      </c>
      <c r="AK318" s="23" t="s">
        <v>3162</v>
      </c>
      <c r="AL318" s="23" t="s">
        <v>3159</v>
      </c>
      <c r="AM318" s="23">
        <v>52.7</v>
      </c>
      <c r="AN318" s="32"/>
    </row>
    <row r="319" spans="1:40" ht="48" x14ac:dyDescent="0.2">
      <c r="A319" s="29" t="s">
        <v>1338</v>
      </c>
      <c r="B319" s="12" t="s">
        <v>1339</v>
      </c>
      <c r="C319" s="12" t="s">
        <v>35</v>
      </c>
      <c r="D319" s="12">
        <v>46</v>
      </c>
      <c r="E319" s="21">
        <v>29181</v>
      </c>
      <c r="F319" s="12" t="s">
        <v>429</v>
      </c>
      <c r="G319" s="12" t="s">
        <v>72</v>
      </c>
      <c r="H319" s="12" t="s">
        <v>247</v>
      </c>
      <c r="I319" s="12" t="s">
        <v>57</v>
      </c>
      <c r="J319" s="12" t="s">
        <v>514</v>
      </c>
      <c r="K319" s="12" t="s">
        <v>515</v>
      </c>
      <c r="L319" s="12" t="s">
        <v>472</v>
      </c>
      <c r="M319" s="12" t="s">
        <v>43</v>
      </c>
      <c r="N319" s="12" t="s">
        <v>421</v>
      </c>
      <c r="O319" s="21">
        <v>44941</v>
      </c>
      <c r="P319" s="21"/>
      <c r="Q319" s="12" t="s">
        <v>62</v>
      </c>
      <c r="R319" s="22">
        <v>100000</v>
      </c>
      <c r="S319" s="22">
        <v>9000</v>
      </c>
      <c r="T319" s="12">
        <v>4</v>
      </c>
      <c r="U319" s="12">
        <v>15</v>
      </c>
      <c r="V319" s="12">
        <v>10</v>
      </c>
      <c r="W319" s="12">
        <v>26</v>
      </c>
      <c r="X319" s="12">
        <v>60</v>
      </c>
      <c r="Y319" s="12" t="s">
        <v>46</v>
      </c>
      <c r="Z319" s="12" t="s">
        <v>64</v>
      </c>
      <c r="AA319" s="12" t="s">
        <v>48</v>
      </c>
      <c r="AB319" s="12" t="s">
        <v>164</v>
      </c>
      <c r="AC319" s="12" t="s">
        <v>130</v>
      </c>
      <c r="AD319" s="12" t="s">
        <v>68</v>
      </c>
      <c r="AE319" s="12">
        <v>60.8</v>
      </c>
      <c r="AF319" s="12">
        <v>3.4</v>
      </c>
      <c r="AG319" s="12" t="s">
        <v>3171</v>
      </c>
      <c r="AH319" s="12" t="s">
        <v>3161</v>
      </c>
      <c r="AI319" s="12" t="s">
        <v>3136</v>
      </c>
      <c r="AJ319" s="12">
        <v>0</v>
      </c>
      <c r="AK319" s="12" t="s">
        <v>3162</v>
      </c>
      <c r="AL319" s="12" t="s">
        <v>3165</v>
      </c>
      <c r="AM319" s="12">
        <v>60.8</v>
      </c>
      <c r="AN319" s="31" t="s">
        <v>3166</v>
      </c>
    </row>
    <row r="320" spans="1:40" ht="32" x14ac:dyDescent="0.2">
      <c r="A320" s="30" t="s">
        <v>1340</v>
      </c>
      <c r="B320" s="23" t="s">
        <v>1341</v>
      </c>
      <c r="C320" s="23" t="s">
        <v>154</v>
      </c>
      <c r="D320" s="23">
        <v>34</v>
      </c>
      <c r="E320" s="24">
        <v>33476</v>
      </c>
      <c r="F320" s="23" t="s">
        <v>429</v>
      </c>
      <c r="G320" s="23" t="s">
        <v>72</v>
      </c>
      <c r="H320" s="23" t="s">
        <v>430</v>
      </c>
      <c r="I320" s="23" t="s">
        <v>115</v>
      </c>
      <c r="J320" s="23" t="s">
        <v>470</v>
      </c>
      <c r="K320" s="23" t="s">
        <v>589</v>
      </c>
      <c r="L320" s="23" t="s">
        <v>619</v>
      </c>
      <c r="M320" s="23" t="s">
        <v>525</v>
      </c>
      <c r="N320" s="23" t="s">
        <v>620</v>
      </c>
      <c r="O320" s="24">
        <v>44993</v>
      </c>
      <c r="P320" s="24"/>
      <c r="Q320" s="23" t="s">
        <v>62</v>
      </c>
      <c r="R320" s="25">
        <v>69000</v>
      </c>
      <c r="S320" s="25">
        <v>1400</v>
      </c>
      <c r="T320" s="23">
        <v>2</v>
      </c>
      <c r="U320" s="23">
        <v>11</v>
      </c>
      <c r="V320" s="23">
        <v>10</v>
      </c>
      <c r="W320" s="23">
        <v>7</v>
      </c>
      <c r="X320" s="23">
        <v>49</v>
      </c>
      <c r="Y320" s="23" t="s">
        <v>46</v>
      </c>
      <c r="Z320" s="23" t="s">
        <v>47</v>
      </c>
      <c r="AA320" s="23" t="s">
        <v>188</v>
      </c>
      <c r="AB320" s="23" t="s">
        <v>164</v>
      </c>
      <c r="AC320" s="23" t="s">
        <v>130</v>
      </c>
      <c r="AD320" s="23" t="s">
        <v>68</v>
      </c>
      <c r="AE320" s="23">
        <v>44.4</v>
      </c>
      <c r="AF320" s="23">
        <v>3.3</v>
      </c>
      <c r="AG320" s="23" t="s">
        <v>3160</v>
      </c>
      <c r="AH320" s="23" t="s">
        <v>3168</v>
      </c>
      <c r="AI320" s="23" t="s">
        <v>3128</v>
      </c>
      <c r="AJ320" s="23">
        <v>0</v>
      </c>
      <c r="AK320" s="23" t="s">
        <v>3162</v>
      </c>
      <c r="AL320" s="23" t="s">
        <v>3159</v>
      </c>
      <c r="AM320" s="23">
        <v>44.4</v>
      </c>
      <c r="AN320" s="32"/>
    </row>
    <row r="321" spans="1:40" ht="32" x14ac:dyDescent="0.2">
      <c r="A321" s="29" t="s">
        <v>1342</v>
      </c>
      <c r="B321" s="12" t="s">
        <v>1343</v>
      </c>
      <c r="C321" s="12" t="s">
        <v>35</v>
      </c>
      <c r="D321" s="12">
        <v>22</v>
      </c>
      <c r="E321" s="21">
        <v>37887</v>
      </c>
      <c r="F321" s="12" t="s">
        <v>99</v>
      </c>
      <c r="G321" s="12" t="s">
        <v>100</v>
      </c>
      <c r="H321" s="12" t="s">
        <v>682</v>
      </c>
      <c r="I321" s="12" t="s">
        <v>57</v>
      </c>
      <c r="J321" s="12" t="s">
        <v>102</v>
      </c>
      <c r="K321" s="12" t="s">
        <v>103</v>
      </c>
      <c r="L321" s="12" t="s">
        <v>619</v>
      </c>
      <c r="M321" s="12" t="s">
        <v>525</v>
      </c>
      <c r="N321" s="12" t="s">
        <v>620</v>
      </c>
      <c r="O321" s="21">
        <v>45305</v>
      </c>
      <c r="P321" s="21"/>
      <c r="Q321" s="12" t="s">
        <v>62</v>
      </c>
      <c r="R321" s="22">
        <v>126000</v>
      </c>
      <c r="S321" s="22">
        <v>6300</v>
      </c>
      <c r="T321" s="12">
        <v>3</v>
      </c>
      <c r="U321" s="12">
        <v>25</v>
      </c>
      <c r="V321" s="12">
        <v>17</v>
      </c>
      <c r="W321" s="12">
        <v>15</v>
      </c>
      <c r="X321" s="12">
        <v>76</v>
      </c>
      <c r="Y321" s="12" t="s">
        <v>46</v>
      </c>
      <c r="Z321" s="12" t="s">
        <v>47</v>
      </c>
      <c r="AA321" s="12" t="s">
        <v>142</v>
      </c>
      <c r="AB321" s="12" t="s">
        <v>66</v>
      </c>
      <c r="AC321" s="12" t="s">
        <v>108</v>
      </c>
      <c r="AD321" s="12" t="s">
        <v>68</v>
      </c>
      <c r="AE321" s="12">
        <v>62.3</v>
      </c>
      <c r="AF321" s="12">
        <v>2.4</v>
      </c>
      <c r="AG321" s="12" t="s">
        <v>3163</v>
      </c>
      <c r="AH321" s="12" t="s">
        <v>3157</v>
      </c>
      <c r="AI321" s="12" t="s">
        <v>3133</v>
      </c>
      <c r="AJ321" s="12">
        <v>0</v>
      </c>
      <c r="AK321" s="12" t="s">
        <v>3162</v>
      </c>
      <c r="AL321" s="12" t="s">
        <v>3165</v>
      </c>
      <c r="AM321" s="12">
        <v>62.3</v>
      </c>
      <c r="AN321" s="31"/>
    </row>
    <row r="322" spans="1:40" ht="48" x14ac:dyDescent="0.2">
      <c r="A322" s="30" t="s">
        <v>1344</v>
      </c>
      <c r="B322" s="23" t="s">
        <v>1345</v>
      </c>
      <c r="C322" s="23" t="s">
        <v>154</v>
      </c>
      <c r="D322" s="23">
        <v>61</v>
      </c>
      <c r="E322" s="24">
        <v>23754</v>
      </c>
      <c r="F322" s="23" t="s">
        <v>523</v>
      </c>
      <c r="G322" s="23" t="s">
        <v>100</v>
      </c>
      <c r="H322" s="23" t="s">
        <v>379</v>
      </c>
      <c r="I322" s="23" t="s">
        <v>74</v>
      </c>
      <c r="J322" s="23" t="s">
        <v>381</v>
      </c>
      <c r="K322" s="23" t="s">
        <v>382</v>
      </c>
      <c r="L322" s="23" t="s">
        <v>619</v>
      </c>
      <c r="M322" s="23" t="s">
        <v>525</v>
      </c>
      <c r="N322" s="23" t="s">
        <v>620</v>
      </c>
      <c r="O322" s="24">
        <v>45969</v>
      </c>
      <c r="P322" s="24"/>
      <c r="Q322" s="23" t="s">
        <v>62</v>
      </c>
      <c r="R322" s="25">
        <v>58000</v>
      </c>
      <c r="S322" s="25">
        <v>2900</v>
      </c>
      <c r="T322" s="23">
        <v>3</v>
      </c>
      <c r="U322" s="23">
        <v>3</v>
      </c>
      <c r="V322" s="23">
        <v>16</v>
      </c>
      <c r="W322" s="23">
        <v>18</v>
      </c>
      <c r="X322" s="23">
        <v>43</v>
      </c>
      <c r="Y322" s="23" t="s">
        <v>46</v>
      </c>
      <c r="Z322" s="23" t="s">
        <v>64</v>
      </c>
      <c r="AA322" s="23" t="s">
        <v>95</v>
      </c>
      <c r="AB322" s="23" t="s">
        <v>164</v>
      </c>
      <c r="AC322" s="23" t="s">
        <v>267</v>
      </c>
      <c r="AD322" s="23" t="s">
        <v>1346</v>
      </c>
      <c r="AE322" s="23">
        <v>43.8</v>
      </c>
      <c r="AF322" s="23">
        <v>0.6</v>
      </c>
      <c r="AG322" s="23" t="s">
        <v>3156</v>
      </c>
      <c r="AH322" s="23" t="s">
        <v>3164</v>
      </c>
      <c r="AI322" s="23" t="s">
        <v>3133</v>
      </c>
      <c r="AJ322" s="23">
        <v>0</v>
      </c>
      <c r="AK322" s="23" t="s">
        <v>3175</v>
      </c>
      <c r="AL322" s="23" t="s">
        <v>3159</v>
      </c>
      <c r="AM322" s="23">
        <v>43.8</v>
      </c>
      <c r="AN322" s="32"/>
    </row>
    <row r="323" spans="1:40" ht="48" x14ac:dyDescent="0.2">
      <c r="A323" s="29" t="s">
        <v>1347</v>
      </c>
      <c r="B323" s="12" t="s">
        <v>1348</v>
      </c>
      <c r="C323" s="12" t="s">
        <v>35</v>
      </c>
      <c r="D323" s="12">
        <v>23</v>
      </c>
      <c r="E323" s="21">
        <v>37502</v>
      </c>
      <c r="F323" s="12" t="s">
        <v>429</v>
      </c>
      <c r="G323" s="12" t="s">
        <v>72</v>
      </c>
      <c r="H323" s="12" t="s">
        <v>247</v>
      </c>
      <c r="I323" s="12" t="s">
        <v>74</v>
      </c>
      <c r="J323" s="12" t="s">
        <v>202</v>
      </c>
      <c r="K323" s="12" t="s">
        <v>203</v>
      </c>
      <c r="L323" s="12" t="s">
        <v>472</v>
      </c>
      <c r="M323" s="12" t="s">
        <v>43</v>
      </c>
      <c r="N323" s="12" t="s">
        <v>421</v>
      </c>
      <c r="O323" s="21">
        <v>45292</v>
      </c>
      <c r="P323" s="21"/>
      <c r="Q323" s="12" t="s">
        <v>62</v>
      </c>
      <c r="R323" s="22">
        <v>46000</v>
      </c>
      <c r="S323" s="22">
        <v>2300</v>
      </c>
      <c r="T323" s="12">
        <v>3</v>
      </c>
      <c r="U323" s="12">
        <v>23</v>
      </c>
      <c r="V323" s="12">
        <v>19</v>
      </c>
      <c r="W323" s="12">
        <v>15</v>
      </c>
      <c r="X323" s="12">
        <v>56</v>
      </c>
      <c r="Y323" s="12" t="s">
        <v>46</v>
      </c>
      <c r="Z323" s="12" t="s">
        <v>64</v>
      </c>
      <c r="AA323" s="12" t="s">
        <v>188</v>
      </c>
      <c r="AB323" s="12" t="s">
        <v>80</v>
      </c>
      <c r="AC323" s="12" t="s">
        <v>130</v>
      </c>
      <c r="AD323" s="12" t="s">
        <v>51</v>
      </c>
      <c r="AE323" s="12">
        <v>54.8</v>
      </c>
      <c r="AF323" s="12">
        <v>2.5</v>
      </c>
      <c r="AG323" s="12" t="s">
        <v>3163</v>
      </c>
      <c r="AH323" s="12" t="s">
        <v>3164</v>
      </c>
      <c r="AI323" s="12" t="s">
        <v>3133</v>
      </c>
      <c r="AJ323" s="12">
        <v>0</v>
      </c>
      <c r="AK323" s="12" t="s">
        <v>3162</v>
      </c>
      <c r="AL323" s="12" t="s">
        <v>3159</v>
      </c>
      <c r="AM323" s="12">
        <v>54.8</v>
      </c>
      <c r="AN323" s="31" t="s">
        <v>3166</v>
      </c>
    </row>
    <row r="324" spans="1:40" ht="32" x14ac:dyDescent="0.2">
      <c r="A324" s="30" t="s">
        <v>1349</v>
      </c>
      <c r="B324" s="23" t="s">
        <v>1350</v>
      </c>
      <c r="C324" s="23" t="s">
        <v>35</v>
      </c>
      <c r="D324" s="23">
        <v>29</v>
      </c>
      <c r="E324" s="24">
        <v>35422</v>
      </c>
      <c r="F324" s="23" t="s">
        <v>598</v>
      </c>
      <c r="G324" s="23" t="s">
        <v>133</v>
      </c>
      <c r="H324" s="23" t="s">
        <v>192</v>
      </c>
      <c r="I324" s="23" t="s">
        <v>74</v>
      </c>
      <c r="J324" s="23" t="s">
        <v>600</v>
      </c>
      <c r="K324" s="23" t="s">
        <v>601</v>
      </c>
      <c r="L324" s="23" t="s">
        <v>442</v>
      </c>
      <c r="M324" s="23" t="s">
        <v>265</v>
      </c>
      <c r="N324" s="23" t="s">
        <v>266</v>
      </c>
      <c r="O324" s="24">
        <v>45195</v>
      </c>
      <c r="P324" s="24"/>
      <c r="Q324" s="23" t="s">
        <v>62</v>
      </c>
      <c r="R324" s="25">
        <v>43000</v>
      </c>
      <c r="S324" s="25">
        <v>3900</v>
      </c>
      <c r="T324" s="23">
        <v>4</v>
      </c>
      <c r="U324" s="23">
        <v>30</v>
      </c>
      <c r="V324" s="23">
        <v>16</v>
      </c>
      <c r="W324" s="23">
        <v>26</v>
      </c>
      <c r="X324" s="23">
        <v>58</v>
      </c>
      <c r="Y324" s="23" t="s">
        <v>339</v>
      </c>
      <c r="Z324" s="23" t="s">
        <v>64</v>
      </c>
      <c r="AA324" s="23" t="s">
        <v>65</v>
      </c>
      <c r="AB324" s="23" t="s">
        <v>66</v>
      </c>
      <c r="AC324" s="23" t="s">
        <v>195</v>
      </c>
      <c r="AD324" s="23" t="s">
        <v>68</v>
      </c>
      <c r="AE324" s="23">
        <v>63.8</v>
      </c>
      <c r="AF324" s="23">
        <v>2.7</v>
      </c>
      <c r="AG324" s="23" t="s">
        <v>3160</v>
      </c>
      <c r="AH324" s="23" t="s">
        <v>3164</v>
      </c>
      <c r="AI324" s="23" t="s">
        <v>3136</v>
      </c>
      <c r="AJ324" s="23">
        <v>0</v>
      </c>
      <c r="AK324" s="23" t="s">
        <v>3162</v>
      </c>
      <c r="AL324" s="23" t="s">
        <v>3159</v>
      </c>
      <c r="AM324" s="23">
        <v>63.8</v>
      </c>
      <c r="AN324" s="32"/>
    </row>
    <row r="325" spans="1:40" ht="32" x14ac:dyDescent="0.2">
      <c r="A325" s="29" t="s">
        <v>1354</v>
      </c>
      <c r="B325" s="12" t="s">
        <v>3261</v>
      </c>
      <c r="C325" s="12" t="s">
        <v>154</v>
      </c>
      <c r="D325" s="12">
        <v>59</v>
      </c>
      <c r="E325" s="21">
        <v>24541</v>
      </c>
      <c r="F325" s="12" t="s">
        <v>133</v>
      </c>
      <c r="G325" s="12" t="s">
        <v>133</v>
      </c>
      <c r="H325" s="12" t="s">
        <v>582</v>
      </c>
      <c r="I325" s="12" t="s">
        <v>74</v>
      </c>
      <c r="J325" s="12" t="s">
        <v>583</v>
      </c>
      <c r="K325" s="12" t="s">
        <v>584</v>
      </c>
      <c r="L325" s="12" t="s">
        <v>186</v>
      </c>
      <c r="M325" s="12" t="s">
        <v>61</v>
      </c>
      <c r="N325" s="12" t="s">
        <v>186</v>
      </c>
      <c r="O325" s="21">
        <v>45074</v>
      </c>
      <c r="P325" s="21">
        <v>45684</v>
      </c>
      <c r="Q325" s="12" t="s">
        <v>141</v>
      </c>
      <c r="R325" s="22">
        <v>66000</v>
      </c>
      <c r="S325" s="22">
        <v>0</v>
      </c>
      <c r="T325" s="12">
        <v>1</v>
      </c>
      <c r="U325" s="12">
        <v>6</v>
      </c>
      <c r="V325" s="12">
        <v>16</v>
      </c>
      <c r="W325" s="12">
        <v>21</v>
      </c>
      <c r="X325" s="12">
        <v>48</v>
      </c>
      <c r="Y325" s="12" t="s">
        <v>46</v>
      </c>
      <c r="Z325" s="12" t="s">
        <v>47</v>
      </c>
      <c r="AA325" s="12" t="s">
        <v>65</v>
      </c>
      <c r="AB325" s="12" t="s">
        <v>66</v>
      </c>
      <c r="AC325" s="12" t="s">
        <v>143</v>
      </c>
      <c r="AD325" s="12" t="s">
        <v>68</v>
      </c>
      <c r="AE325" s="12">
        <v>27.3</v>
      </c>
      <c r="AF325" s="12">
        <v>1.7</v>
      </c>
      <c r="AG325" s="12" t="s">
        <v>3156</v>
      </c>
      <c r="AH325" s="12" t="s">
        <v>3168</v>
      </c>
      <c r="AI325" s="12" t="s">
        <v>3128</v>
      </c>
      <c r="AJ325" s="12">
        <v>1</v>
      </c>
      <c r="AK325" s="12" t="s">
        <v>3175</v>
      </c>
      <c r="AL325" s="12" t="s">
        <v>3159</v>
      </c>
      <c r="AM325" s="12">
        <v>27.3</v>
      </c>
      <c r="AN325" s="31"/>
    </row>
    <row r="326" spans="1:40" ht="48" x14ac:dyDescent="0.2">
      <c r="A326" s="30" t="s">
        <v>3262</v>
      </c>
      <c r="B326" s="23" t="s">
        <v>3263</v>
      </c>
      <c r="C326" s="23" t="s">
        <v>35</v>
      </c>
      <c r="D326" s="23">
        <v>52</v>
      </c>
      <c r="E326" s="24">
        <v>26941</v>
      </c>
      <c r="F326" s="23" t="s">
        <v>210</v>
      </c>
      <c r="G326" s="23" t="s">
        <v>100</v>
      </c>
      <c r="H326" s="23" t="s">
        <v>230</v>
      </c>
      <c r="I326" s="23" t="s">
        <v>115</v>
      </c>
      <c r="J326" s="23" t="s">
        <v>440</v>
      </c>
      <c r="K326" s="23" t="s">
        <v>441</v>
      </c>
      <c r="L326" s="23" t="s">
        <v>186</v>
      </c>
      <c r="M326" s="23" t="s">
        <v>61</v>
      </c>
      <c r="N326" s="23" t="s">
        <v>186</v>
      </c>
      <c r="O326" s="24">
        <v>43568</v>
      </c>
      <c r="P326" s="24"/>
      <c r="Q326" s="23" t="s">
        <v>62</v>
      </c>
      <c r="R326" s="25">
        <v>78000</v>
      </c>
      <c r="S326" s="25">
        <v>3900</v>
      </c>
      <c r="T326" s="23">
        <v>3</v>
      </c>
      <c r="U326" s="23">
        <v>36</v>
      </c>
      <c r="V326" s="23">
        <v>26</v>
      </c>
      <c r="W326" s="23">
        <v>11</v>
      </c>
      <c r="X326" s="23">
        <v>69</v>
      </c>
      <c r="Y326" s="23" t="s">
        <v>46</v>
      </c>
      <c r="Z326" s="23" t="s">
        <v>47</v>
      </c>
      <c r="AA326" s="23" t="s">
        <v>221</v>
      </c>
      <c r="AB326" s="23" t="s">
        <v>66</v>
      </c>
      <c r="AC326" s="23" t="s">
        <v>121</v>
      </c>
      <c r="AD326" s="23" t="s">
        <v>68</v>
      </c>
      <c r="AE326" s="23">
        <v>64.7</v>
      </c>
      <c r="AF326" s="23">
        <v>7.2</v>
      </c>
      <c r="AG326" s="23" t="s">
        <v>3171</v>
      </c>
      <c r="AH326" s="23" t="s">
        <v>3168</v>
      </c>
      <c r="AI326" s="23" t="s">
        <v>3133</v>
      </c>
      <c r="AJ326" s="23">
        <v>0</v>
      </c>
      <c r="AK326" s="23" t="s">
        <v>3158</v>
      </c>
      <c r="AL326" s="23" t="s">
        <v>3165</v>
      </c>
      <c r="AM326" s="23">
        <v>64.7</v>
      </c>
      <c r="AN326" s="32"/>
    </row>
    <row r="327" spans="1:40" ht="48" x14ac:dyDescent="0.2">
      <c r="A327" s="29" t="s">
        <v>1357</v>
      </c>
      <c r="B327" s="12" t="s">
        <v>3264</v>
      </c>
      <c r="C327" s="12" t="s">
        <v>35</v>
      </c>
      <c r="D327" s="12">
        <v>61</v>
      </c>
      <c r="E327" s="21">
        <v>23735</v>
      </c>
      <c r="F327" s="12" t="s">
        <v>523</v>
      </c>
      <c r="G327" s="12" t="s">
        <v>100</v>
      </c>
      <c r="H327" s="12" t="s">
        <v>379</v>
      </c>
      <c r="I327" s="12" t="s">
        <v>115</v>
      </c>
      <c r="J327" s="12" t="s">
        <v>343</v>
      </c>
      <c r="K327" s="12" t="s">
        <v>344</v>
      </c>
      <c r="L327" s="12" t="s">
        <v>442</v>
      </c>
      <c r="M327" s="12" t="s">
        <v>265</v>
      </c>
      <c r="N327" s="12" t="s">
        <v>266</v>
      </c>
      <c r="O327" s="21">
        <v>44013</v>
      </c>
      <c r="P327" s="21"/>
      <c r="Q327" s="12" t="s">
        <v>62</v>
      </c>
      <c r="R327" s="22">
        <v>49000</v>
      </c>
      <c r="S327" s="22">
        <v>2400</v>
      </c>
      <c r="T327" s="12">
        <v>3</v>
      </c>
      <c r="U327" s="12">
        <v>20</v>
      </c>
      <c r="V327" s="12">
        <v>17</v>
      </c>
      <c r="W327" s="12">
        <v>17</v>
      </c>
      <c r="X327" s="12">
        <v>51</v>
      </c>
      <c r="Y327" s="12" t="s">
        <v>46</v>
      </c>
      <c r="Z327" s="12" t="s">
        <v>47</v>
      </c>
      <c r="AA327" s="12" t="s">
        <v>221</v>
      </c>
      <c r="AB327" s="12" t="s">
        <v>80</v>
      </c>
      <c r="AC327" s="12" t="s">
        <v>267</v>
      </c>
      <c r="AD327" s="12" t="s">
        <v>68</v>
      </c>
      <c r="AE327" s="12">
        <v>51.3</v>
      </c>
      <c r="AF327" s="12">
        <v>6</v>
      </c>
      <c r="AG327" s="12" t="s">
        <v>3156</v>
      </c>
      <c r="AH327" s="12" t="s">
        <v>3164</v>
      </c>
      <c r="AI327" s="12" t="s">
        <v>3133</v>
      </c>
      <c r="AJ327" s="12">
        <v>0</v>
      </c>
      <c r="AK327" s="12" t="s">
        <v>3162</v>
      </c>
      <c r="AL327" s="12" t="s">
        <v>3159</v>
      </c>
      <c r="AM327" s="12">
        <v>51.3</v>
      </c>
      <c r="AN327" s="31"/>
    </row>
    <row r="328" spans="1:40" ht="48" x14ac:dyDescent="0.2">
      <c r="A328" s="30" t="s">
        <v>1359</v>
      </c>
      <c r="B328" s="23" t="s">
        <v>1360</v>
      </c>
      <c r="C328" s="23" t="s">
        <v>35</v>
      </c>
      <c r="D328" s="23">
        <v>34</v>
      </c>
      <c r="E328" s="24">
        <v>33599</v>
      </c>
      <c r="F328" s="23" t="s">
        <v>71</v>
      </c>
      <c r="G328" s="23" t="s">
        <v>72</v>
      </c>
      <c r="H328" s="23" t="s">
        <v>1322</v>
      </c>
      <c r="I328" s="23" t="s">
        <v>74</v>
      </c>
      <c r="J328" s="23" t="s">
        <v>397</v>
      </c>
      <c r="K328" s="23" t="s">
        <v>398</v>
      </c>
      <c r="L328" s="23" t="s">
        <v>1018</v>
      </c>
      <c r="M328" s="23" t="s">
        <v>234</v>
      </c>
      <c r="N328" s="23" t="s">
        <v>974</v>
      </c>
      <c r="O328" s="24">
        <v>45013</v>
      </c>
      <c r="P328" s="24"/>
      <c r="Q328" s="23" t="s">
        <v>62</v>
      </c>
      <c r="R328" s="25">
        <v>56000</v>
      </c>
      <c r="S328" s="25">
        <v>7800</v>
      </c>
      <c r="T328" s="23">
        <v>5</v>
      </c>
      <c r="U328" s="23">
        <v>34</v>
      </c>
      <c r="V328" s="23">
        <v>15</v>
      </c>
      <c r="W328" s="23">
        <v>18</v>
      </c>
      <c r="X328" s="23">
        <v>56</v>
      </c>
      <c r="Y328" s="23" t="s">
        <v>46</v>
      </c>
      <c r="Z328" s="23" t="s">
        <v>64</v>
      </c>
      <c r="AA328" s="23" t="s">
        <v>176</v>
      </c>
      <c r="AB328" s="23" t="s">
        <v>66</v>
      </c>
      <c r="AC328" s="23" t="s">
        <v>81</v>
      </c>
      <c r="AD328" s="23" t="s">
        <v>68</v>
      </c>
      <c r="AE328" s="23">
        <v>74.099999999999994</v>
      </c>
      <c r="AF328" s="23">
        <v>3.2</v>
      </c>
      <c r="AG328" s="23" t="s">
        <v>3160</v>
      </c>
      <c r="AH328" s="23" t="s">
        <v>3164</v>
      </c>
      <c r="AI328" s="23" t="s">
        <v>3136</v>
      </c>
      <c r="AJ328" s="23">
        <v>0</v>
      </c>
      <c r="AK328" s="23" t="s">
        <v>3158</v>
      </c>
      <c r="AL328" s="23" t="s">
        <v>3159</v>
      </c>
      <c r="AM328" s="23">
        <v>74.099999999999994</v>
      </c>
      <c r="AN328" s="32"/>
    </row>
    <row r="329" spans="1:40" ht="32" x14ac:dyDescent="0.2">
      <c r="A329" s="29" t="s">
        <v>1363</v>
      </c>
      <c r="B329" s="12" t="s">
        <v>3265</v>
      </c>
      <c r="C329" s="12" t="s">
        <v>35</v>
      </c>
      <c r="D329" s="12">
        <v>35</v>
      </c>
      <c r="E329" s="21">
        <v>33161</v>
      </c>
      <c r="F329" s="12" t="s">
        <v>71</v>
      </c>
      <c r="G329" s="12" t="s">
        <v>72</v>
      </c>
      <c r="H329" s="12" t="s">
        <v>424</v>
      </c>
      <c r="I329" s="12" t="s">
        <v>115</v>
      </c>
      <c r="J329" s="12" t="s">
        <v>872</v>
      </c>
      <c r="K329" s="12" t="s">
        <v>873</v>
      </c>
      <c r="L329" s="12" t="s">
        <v>411</v>
      </c>
      <c r="M329" s="12" t="s">
        <v>119</v>
      </c>
      <c r="N329" s="12" t="s">
        <v>412</v>
      </c>
      <c r="O329" s="21">
        <v>44238</v>
      </c>
      <c r="P329" s="21"/>
      <c r="Q329" s="12" t="s">
        <v>62</v>
      </c>
      <c r="R329" s="22">
        <v>72000</v>
      </c>
      <c r="S329" s="22">
        <v>10100</v>
      </c>
      <c r="T329" s="12">
        <v>5</v>
      </c>
      <c r="U329" s="12">
        <v>12</v>
      </c>
      <c r="V329" s="12">
        <v>18</v>
      </c>
      <c r="W329" s="12">
        <v>13</v>
      </c>
      <c r="X329" s="12">
        <v>73</v>
      </c>
      <c r="Y329" s="12" t="s">
        <v>339</v>
      </c>
      <c r="Z329" s="12" t="s">
        <v>47</v>
      </c>
      <c r="AA329" s="12" t="s">
        <v>221</v>
      </c>
      <c r="AB329" s="12" t="s">
        <v>80</v>
      </c>
      <c r="AC329" s="12" t="s">
        <v>81</v>
      </c>
      <c r="AD329" s="12" t="s">
        <v>68</v>
      </c>
      <c r="AE329" s="12">
        <v>77</v>
      </c>
      <c r="AF329" s="12">
        <v>5.3</v>
      </c>
      <c r="AG329" s="12" t="s">
        <v>3167</v>
      </c>
      <c r="AH329" s="12" t="s">
        <v>3168</v>
      </c>
      <c r="AI329" s="12" t="s">
        <v>3136</v>
      </c>
      <c r="AJ329" s="12">
        <v>0</v>
      </c>
      <c r="AK329" s="12" t="s">
        <v>3162</v>
      </c>
      <c r="AL329" s="12" t="s">
        <v>3165</v>
      </c>
      <c r="AM329" s="12">
        <v>77</v>
      </c>
      <c r="AN329" s="31"/>
    </row>
    <row r="330" spans="1:40" ht="32" x14ac:dyDescent="0.2">
      <c r="A330" s="30" t="s">
        <v>1365</v>
      </c>
      <c r="B330" s="23" t="s">
        <v>1366</v>
      </c>
      <c r="C330" s="23" t="s">
        <v>35</v>
      </c>
      <c r="D330" s="23">
        <v>49</v>
      </c>
      <c r="E330" s="24">
        <v>27939</v>
      </c>
      <c r="F330" s="23" t="s">
        <v>402</v>
      </c>
      <c r="G330" s="23" t="s">
        <v>72</v>
      </c>
      <c r="H330" s="23" t="s">
        <v>616</v>
      </c>
      <c r="I330" s="23" t="s">
        <v>57</v>
      </c>
      <c r="J330" s="23" t="s">
        <v>948</v>
      </c>
      <c r="K330" s="23" t="s">
        <v>949</v>
      </c>
      <c r="L330" s="23" t="s">
        <v>472</v>
      </c>
      <c r="M330" s="23" t="s">
        <v>43</v>
      </c>
      <c r="N330" s="23" t="s">
        <v>421</v>
      </c>
      <c r="O330" s="24">
        <v>44566</v>
      </c>
      <c r="P330" s="24"/>
      <c r="Q330" s="23" t="s">
        <v>62</v>
      </c>
      <c r="R330" s="25">
        <v>104000</v>
      </c>
      <c r="S330" s="25">
        <v>5200</v>
      </c>
      <c r="T330" s="23">
        <v>3</v>
      </c>
      <c r="U330" s="23">
        <v>12</v>
      </c>
      <c r="V330" s="23">
        <v>8</v>
      </c>
      <c r="W330" s="23">
        <v>0</v>
      </c>
      <c r="X330" s="23">
        <v>50</v>
      </c>
      <c r="Y330" s="23" t="s">
        <v>46</v>
      </c>
      <c r="Z330" s="23" t="s">
        <v>292</v>
      </c>
      <c r="AA330" s="23" t="s">
        <v>48</v>
      </c>
      <c r="AB330" s="23" t="s">
        <v>80</v>
      </c>
      <c r="AC330" s="23" t="s">
        <v>408</v>
      </c>
      <c r="AD330" s="23" t="s">
        <v>68</v>
      </c>
      <c r="AE330" s="23">
        <v>57.5</v>
      </c>
      <c r="AF330" s="23">
        <v>4.4000000000000004</v>
      </c>
      <c r="AG330" s="23" t="s">
        <v>3171</v>
      </c>
      <c r="AH330" s="23" t="s">
        <v>3161</v>
      </c>
      <c r="AI330" s="23" t="s">
        <v>3133</v>
      </c>
      <c r="AJ330" s="23">
        <v>0</v>
      </c>
      <c r="AK330" s="23" t="s">
        <v>3162</v>
      </c>
      <c r="AL330" s="23" t="s">
        <v>3159</v>
      </c>
      <c r="AM330" s="23">
        <v>57.5</v>
      </c>
      <c r="AN330" s="32"/>
    </row>
    <row r="331" spans="1:40" ht="32" x14ac:dyDescent="0.2">
      <c r="A331" s="29" t="s">
        <v>1368</v>
      </c>
      <c r="B331" s="12" t="s">
        <v>3266</v>
      </c>
      <c r="C331" s="12" t="s">
        <v>35</v>
      </c>
      <c r="D331" s="12">
        <v>43</v>
      </c>
      <c r="E331" s="21">
        <v>30190</v>
      </c>
      <c r="F331" s="12" t="s">
        <v>155</v>
      </c>
      <c r="G331" s="12" t="s">
        <v>181</v>
      </c>
      <c r="H331" s="12" t="s">
        <v>505</v>
      </c>
      <c r="I331" s="12" t="s">
        <v>115</v>
      </c>
      <c r="J331" s="12" t="s">
        <v>184</v>
      </c>
      <c r="K331" s="12" t="s">
        <v>185</v>
      </c>
      <c r="L331" s="12" t="s">
        <v>242</v>
      </c>
      <c r="M331" s="12" t="s">
        <v>234</v>
      </c>
      <c r="N331" s="12" t="s">
        <v>235</v>
      </c>
      <c r="O331" s="21">
        <v>44987</v>
      </c>
      <c r="P331" s="21"/>
      <c r="Q331" s="12" t="s">
        <v>62</v>
      </c>
      <c r="R331" s="22">
        <v>85000</v>
      </c>
      <c r="S331" s="22">
        <v>0</v>
      </c>
      <c r="T331" s="12">
        <v>1</v>
      </c>
      <c r="U331" s="12">
        <v>32</v>
      </c>
      <c r="V331" s="12">
        <v>29</v>
      </c>
      <c r="W331" s="12">
        <v>7</v>
      </c>
      <c r="X331" s="12">
        <v>58</v>
      </c>
      <c r="Y331" s="12" t="s">
        <v>46</v>
      </c>
      <c r="Z331" s="12" t="s">
        <v>64</v>
      </c>
      <c r="AA331" s="12" t="s">
        <v>215</v>
      </c>
      <c r="AB331" s="12" t="s">
        <v>66</v>
      </c>
      <c r="AC331" s="12" t="s">
        <v>165</v>
      </c>
      <c r="AD331" s="12" t="s">
        <v>68</v>
      </c>
      <c r="AE331" s="12">
        <v>43.8</v>
      </c>
      <c r="AF331" s="12">
        <v>3.3</v>
      </c>
      <c r="AG331" s="12" t="s">
        <v>3167</v>
      </c>
      <c r="AH331" s="12" t="s">
        <v>3161</v>
      </c>
      <c r="AI331" s="12" t="s">
        <v>3128</v>
      </c>
      <c r="AJ331" s="12">
        <v>0</v>
      </c>
      <c r="AK331" s="12" t="s">
        <v>3158</v>
      </c>
      <c r="AL331" s="12" t="s">
        <v>3159</v>
      </c>
      <c r="AM331" s="12">
        <v>43.8</v>
      </c>
      <c r="AN331" s="31"/>
    </row>
    <row r="332" spans="1:40" ht="32" x14ac:dyDescent="0.2">
      <c r="A332" s="30" t="s">
        <v>1370</v>
      </c>
      <c r="B332" s="23" t="s">
        <v>2649</v>
      </c>
      <c r="C332" s="23" t="s">
        <v>35</v>
      </c>
      <c r="D332" s="23">
        <v>48</v>
      </c>
      <c r="E332" s="24">
        <v>28455</v>
      </c>
      <c r="F332" s="23" t="s">
        <v>429</v>
      </c>
      <c r="G332" s="23" t="s">
        <v>72</v>
      </c>
      <c r="H332" s="23" t="s">
        <v>201</v>
      </c>
      <c r="I332" s="23" t="s">
        <v>157</v>
      </c>
      <c r="J332" s="23" t="s">
        <v>470</v>
      </c>
      <c r="K332" s="23" t="s">
        <v>589</v>
      </c>
      <c r="L332" s="23" t="s">
        <v>619</v>
      </c>
      <c r="M332" s="23" t="s">
        <v>525</v>
      </c>
      <c r="N332" s="23" t="s">
        <v>620</v>
      </c>
      <c r="O332" s="24">
        <v>42465</v>
      </c>
      <c r="P332" s="24"/>
      <c r="Q332" s="23" t="s">
        <v>62</v>
      </c>
      <c r="R332" s="25">
        <v>40000</v>
      </c>
      <c r="S332" s="25">
        <v>3600</v>
      </c>
      <c r="T332" s="23">
        <v>4</v>
      </c>
      <c r="U332" s="23">
        <v>20</v>
      </c>
      <c r="V332" s="23">
        <v>11</v>
      </c>
      <c r="W332" s="23">
        <v>5</v>
      </c>
      <c r="X332" s="23">
        <v>66</v>
      </c>
      <c r="Y332" s="23" t="s">
        <v>339</v>
      </c>
      <c r="Z332" s="23" t="s">
        <v>47</v>
      </c>
      <c r="AA332" s="23" t="s">
        <v>142</v>
      </c>
      <c r="AB332" s="23" t="s">
        <v>66</v>
      </c>
      <c r="AC332" s="23" t="s">
        <v>130</v>
      </c>
      <c r="AD332" s="23" t="s">
        <v>68</v>
      </c>
      <c r="AE332" s="23">
        <v>71.599999999999994</v>
      </c>
      <c r="AF332" s="23">
        <v>10.199999999999999</v>
      </c>
      <c r="AG332" s="23" t="s">
        <v>3171</v>
      </c>
      <c r="AH332" s="23" t="s">
        <v>3164</v>
      </c>
      <c r="AI332" s="23" t="s">
        <v>3136</v>
      </c>
      <c r="AJ332" s="23">
        <v>0</v>
      </c>
      <c r="AK332" s="23" t="s">
        <v>3162</v>
      </c>
      <c r="AL332" s="23" t="s">
        <v>3165</v>
      </c>
      <c r="AM332" s="23">
        <v>71.599999999999994</v>
      </c>
      <c r="AN332" s="32" t="s">
        <v>3166</v>
      </c>
    </row>
    <row r="333" spans="1:40" ht="32" x14ac:dyDescent="0.2">
      <c r="A333" s="29" t="s">
        <v>1372</v>
      </c>
      <c r="B333" s="12" t="s">
        <v>1373</v>
      </c>
      <c r="C333" s="12" t="s">
        <v>35</v>
      </c>
      <c r="D333" s="12">
        <v>47</v>
      </c>
      <c r="E333" s="21">
        <v>28711</v>
      </c>
      <c r="F333" s="12" t="s">
        <v>133</v>
      </c>
      <c r="G333" s="12" t="s">
        <v>133</v>
      </c>
      <c r="H333" s="12" t="s">
        <v>134</v>
      </c>
      <c r="I333" s="12" t="s">
        <v>115</v>
      </c>
      <c r="J333" s="12" t="s">
        <v>583</v>
      </c>
      <c r="K333" s="12" t="s">
        <v>584</v>
      </c>
      <c r="L333" s="12" t="s">
        <v>1101</v>
      </c>
      <c r="M333" s="12" t="s">
        <v>289</v>
      </c>
      <c r="N333" s="12" t="s">
        <v>311</v>
      </c>
      <c r="O333" s="21">
        <v>42410</v>
      </c>
      <c r="P333" s="21"/>
      <c r="Q333" s="12" t="s">
        <v>62</v>
      </c>
      <c r="R333" s="22">
        <v>80000</v>
      </c>
      <c r="S333" s="22">
        <v>4000</v>
      </c>
      <c r="T333" s="12">
        <v>3</v>
      </c>
      <c r="U333" s="12">
        <v>35</v>
      </c>
      <c r="V333" s="12">
        <v>4</v>
      </c>
      <c r="W333" s="12">
        <v>0</v>
      </c>
      <c r="X333" s="12">
        <v>80</v>
      </c>
      <c r="Y333" s="12" t="s">
        <v>46</v>
      </c>
      <c r="Z333" s="12" t="s">
        <v>47</v>
      </c>
      <c r="AA333" s="12" t="s">
        <v>95</v>
      </c>
      <c r="AB333" s="12" t="s">
        <v>66</v>
      </c>
      <c r="AC333" s="12" t="s">
        <v>143</v>
      </c>
      <c r="AD333" s="12" t="s">
        <v>51</v>
      </c>
      <c r="AE333" s="12">
        <v>73.8</v>
      </c>
      <c r="AF333" s="12">
        <v>10.3</v>
      </c>
      <c r="AG333" s="12" t="s">
        <v>3171</v>
      </c>
      <c r="AH333" s="12" t="s">
        <v>3168</v>
      </c>
      <c r="AI333" s="12" t="s">
        <v>3133</v>
      </c>
      <c r="AJ333" s="12">
        <v>0</v>
      </c>
      <c r="AK333" s="12" t="s">
        <v>3158</v>
      </c>
      <c r="AL333" s="12" t="s">
        <v>3165</v>
      </c>
      <c r="AM333" s="12">
        <v>73.8</v>
      </c>
      <c r="AN333" s="31" t="s">
        <v>3166</v>
      </c>
    </row>
    <row r="334" spans="1:40" ht="32" x14ac:dyDescent="0.2">
      <c r="A334" s="30" t="s">
        <v>1376</v>
      </c>
      <c r="B334" s="23" t="s">
        <v>1377</v>
      </c>
      <c r="C334" s="23" t="s">
        <v>35</v>
      </c>
      <c r="D334" s="23">
        <v>33</v>
      </c>
      <c r="E334" s="24">
        <v>33777</v>
      </c>
      <c r="F334" s="23" t="s">
        <v>99</v>
      </c>
      <c r="G334" s="23" t="s">
        <v>100</v>
      </c>
      <c r="H334" s="23" t="s">
        <v>682</v>
      </c>
      <c r="I334" s="23" t="s">
        <v>115</v>
      </c>
      <c r="J334" s="23" t="s">
        <v>102</v>
      </c>
      <c r="K334" s="23" t="s">
        <v>103</v>
      </c>
      <c r="L334" s="23" t="s">
        <v>366</v>
      </c>
      <c r="M334" s="23" t="s">
        <v>273</v>
      </c>
      <c r="N334" s="23" t="s">
        <v>274</v>
      </c>
      <c r="O334" s="24">
        <v>43422</v>
      </c>
      <c r="P334" s="24"/>
      <c r="Q334" s="23" t="s">
        <v>62</v>
      </c>
      <c r="R334" s="25">
        <v>87000</v>
      </c>
      <c r="S334" s="25">
        <v>7800</v>
      </c>
      <c r="T334" s="23">
        <v>4</v>
      </c>
      <c r="U334" s="23">
        <v>22</v>
      </c>
      <c r="V334" s="23">
        <v>10</v>
      </c>
      <c r="W334" s="23">
        <v>0</v>
      </c>
      <c r="X334" s="23">
        <v>73</v>
      </c>
      <c r="Y334" s="23" t="s">
        <v>46</v>
      </c>
      <c r="Z334" s="23" t="s">
        <v>292</v>
      </c>
      <c r="AA334" s="23" t="s">
        <v>215</v>
      </c>
      <c r="AB334" s="23" t="s">
        <v>66</v>
      </c>
      <c r="AC334" s="23" t="s">
        <v>108</v>
      </c>
      <c r="AD334" s="23" t="s">
        <v>68</v>
      </c>
      <c r="AE334" s="23">
        <v>77</v>
      </c>
      <c r="AF334" s="23">
        <v>7.6</v>
      </c>
      <c r="AG334" s="23" t="s">
        <v>3160</v>
      </c>
      <c r="AH334" s="23" t="s">
        <v>3161</v>
      </c>
      <c r="AI334" s="23" t="s">
        <v>3136</v>
      </c>
      <c r="AJ334" s="23">
        <v>0</v>
      </c>
      <c r="AK334" s="23" t="s">
        <v>3162</v>
      </c>
      <c r="AL334" s="23" t="s">
        <v>3169</v>
      </c>
      <c r="AM334" s="23">
        <v>77</v>
      </c>
      <c r="AN334" s="32"/>
    </row>
    <row r="335" spans="1:40" ht="48" x14ac:dyDescent="0.2">
      <c r="A335" s="29" t="s">
        <v>1378</v>
      </c>
      <c r="B335" s="12" t="s">
        <v>1379</v>
      </c>
      <c r="C335" s="12" t="s">
        <v>35</v>
      </c>
      <c r="D335" s="12">
        <v>38</v>
      </c>
      <c r="E335" s="21">
        <v>32202</v>
      </c>
      <c r="F335" s="12" t="s">
        <v>210</v>
      </c>
      <c r="G335" s="12" t="s">
        <v>100</v>
      </c>
      <c r="H335" s="12" t="s">
        <v>230</v>
      </c>
      <c r="I335" s="12" t="s">
        <v>115</v>
      </c>
      <c r="J335" s="12" t="s">
        <v>676</v>
      </c>
      <c r="K335" s="12" t="s">
        <v>677</v>
      </c>
      <c r="L335" s="12" t="s">
        <v>374</v>
      </c>
      <c r="M335" s="12" t="s">
        <v>289</v>
      </c>
      <c r="N335" s="12" t="s">
        <v>375</v>
      </c>
      <c r="O335" s="21">
        <v>45395</v>
      </c>
      <c r="P335" s="21">
        <v>45741</v>
      </c>
      <c r="Q335" s="12" t="s">
        <v>141</v>
      </c>
      <c r="R335" s="22">
        <v>72000</v>
      </c>
      <c r="S335" s="22">
        <v>3600</v>
      </c>
      <c r="T335" s="12">
        <v>3</v>
      </c>
      <c r="U335" s="12">
        <v>19</v>
      </c>
      <c r="V335" s="12">
        <v>15</v>
      </c>
      <c r="W335" s="12">
        <v>5</v>
      </c>
      <c r="X335" s="12">
        <v>54</v>
      </c>
      <c r="Y335" s="12" t="s">
        <v>46</v>
      </c>
      <c r="Z335" s="12" t="s">
        <v>107</v>
      </c>
      <c r="AA335" s="12" t="s">
        <v>188</v>
      </c>
      <c r="AB335" s="12" t="s">
        <v>66</v>
      </c>
      <c r="AC335" s="12" t="s">
        <v>121</v>
      </c>
      <c r="AD335" s="12" t="s">
        <v>68</v>
      </c>
      <c r="AE335" s="12">
        <v>58.1</v>
      </c>
      <c r="AF335" s="12">
        <v>0.9</v>
      </c>
      <c r="AG335" s="12" t="s">
        <v>3167</v>
      </c>
      <c r="AH335" s="12" t="s">
        <v>3168</v>
      </c>
      <c r="AI335" s="12" t="s">
        <v>3133</v>
      </c>
      <c r="AJ335" s="12">
        <v>1</v>
      </c>
      <c r="AK335" s="12" t="s">
        <v>3162</v>
      </c>
      <c r="AL335" s="12" t="s">
        <v>3159</v>
      </c>
      <c r="AM335" s="12">
        <v>58.1</v>
      </c>
      <c r="AN335" s="31"/>
    </row>
    <row r="336" spans="1:40" ht="32" x14ac:dyDescent="0.2">
      <c r="A336" s="30" t="s">
        <v>1381</v>
      </c>
      <c r="B336" s="23" t="s">
        <v>3267</v>
      </c>
      <c r="C336" s="23" t="s">
        <v>154</v>
      </c>
      <c r="D336" s="23">
        <v>60</v>
      </c>
      <c r="E336" s="24">
        <v>24221</v>
      </c>
      <c r="F336" s="23" t="s">
        <v>71</v>
      </c>
      <c r="G336" s="23" t="s">
        <v>72</v>
      </c>
      <c r="H336" s="23" t="s">
        <v>715</v>
      </c>
      <c r="I336" s="23" t="s">
        <v>74</v>
      </c>
      <c r="J336" s="23" t="s">
        <v>425</v>
      </c>
      <c r="K336" s="23" t="s">
        <v>426</v>
      </c>
      <c r="L336" s="23" t="s">
        <v>160</v>
      </c>
      <c r="M336" s="23" t="s">
        <v>161</v>
      </c>
      <c r="N336" s="23" t="s">
        <v>174</v>
      </c>
      <c r="O336" s="24">
        <v>45605</v>
      </c>
      <c r="P336" s="24"/>
      <c r="Q336" s="23" t="s">
        <v>62</v>
      </c>
      <c r="R336" s="25">
        <v>59000</v>
      </c>
      <c r="S336" s="25">
        <v>3000</v>
      </c>
      <c r="T336" s="23">
        <v>3</v>
      </c>
      <c r="U336" s="23">
        <v>41</v>
      </c>
      <c r="V336" s="23">
        <v>17</v>
      </c>
      <c r="W336" s="23">
        <v>14</v>
      </c>
      <c r="X336" s="23">
        <v>82</v>
      </c>
      <c r="Y336" s="23" t="s">
        <v>46</v>
      </c>
      <c r="Z336" s="23" t="s">
        <v>47</v>
      </c>
      <c r="AA336" s="23" t="s">
        <v>215</v>
      </c>
      <c r="AB336" s="23" t="s">
        <v>66</v>
      </c>
      <c r="AC336" s="23" t="s">
        <v>81</v>
      </c>
      <c r="AD336" s="23" t="s">
        <v>68</v>
      </c>
      <c r="AE336" s="23">
        <v>68.7</v>
      </c>
      <c r="AF336" s="23">
        <v>1.6</v>
      </c>
      <c r="AG336" s="23" t="s">
        <v>3156</v>
      </c>
      <c r="AH336" s="23" t="s">
        <v>3164</v>
      </c>
      <c r="AI336" s="23" t="s">
        <v>3133</v>
      </c>
      <c r="AJ336" s="23">
        <v>0</v>
      </c>
      <c r="AK336" s="23" t="s">
        <v>3158</v>
      </c>
      <c r="AL336" s="23" t="s">
        <v>3165</v>
      </c>
      <c r="AM336" s="23">
        <v>68.7</v>
      </c>
      <c r="AN336" s="32"/>
    </row>
    <row r="337" spans="1:40" ht="32" x14ac:dyDescent="0.2">
      <c r="A337" s="29" t="s">
        <v>1383</v>
      </c>
      <c r="B337" s="12" t="s">
        <v>1384</v>
      </c>
      <c r="C337" s="12" t="s">
        <v>35</v>
      </c>
      <c r="D337" s="12">
        <v>46</v>
      </c>
      <c r="E337" s="21">
        <v>29283</v>
      </c>
      <c r="F337" s="12" t="s">
        <v>598</v>
      </c>
      <c r="G337" s="12" t="s">
        <v>133</v>
      </c>
      <c r="H337" s="12" t="s">
        <v>192</v>
      </c>
      <c r="I337" s="12" t="s">
        <v>115</v>
      </c>
      <c r="J337" s="12" t="s">
        <v>193</v>
      </c>
      <c r="K337" s="12" t="s">
        <v>194</v>
      </c>
      <c r="L337" s="12" t="s">
        <v>173</v>
      </c>
      <c r="M337" s="12" t="s">
        <v>161</v>
      </c>
      <c r="N337" s="12" t="s">
        <v>174</v>
      </c>
      <c r="O337" s="21">
        <v>44207</v>
      </c>
      <c r="P337" s="21"/>
      <c r="Q337" s="12" t="s">
        <v>62</v>
      </c>
      <c r="R337" s="22">
        <v>79000</v>
      </c>
      <c r="S337" s="22">
        <v>1600</v>
      </c>
      <c r="T337" s="12">
        <v>2</v>
      </c>
      <c r="U337" s="12">
        <v>29</v>
      </c>
      <c r="V337" s="12">
        <v>14</v>
      </c>
      <c r="W337" s="12">
        <v>18</v>
      </c>
      <c r="X337" s="12">
        <v>42</v>
      </c>
      <c r="Y337" s="12" t="s">
        <v>46</v>
      </c>
      <c r="Z337" s="12" t="s">
        <v>47</v>
      </c>
      <c r="AA337" s="12" t="s">
        <v>176</v>
      </c>
      <c r="AB337" s="12" t="s">
        <v>66</v>
      </c>
      <c r="AC337" s="12" t="s">
        <v>195</v>
      </c>
      <c r="AD337" s="12" t="s">
        <v>68</v>
      </c>
      <c r="AE337" s="12">
        <v>41</v>
      </c>
      <c r="AF337" s="12">
        <v>5.4</v>
      </c>
      <c r="AG337" s="12" t="s">
        <v>3171</v>
      </c>
      <c r="AH337" s="12" t="s">
        <v>3168</v>
      </c>
      <c r="AI337" s="12" t="s">
        <v>3128</v>
      </c>
      <c r="AJ337" s="12">
        <v>0</v>
      </c>
      <c r="AK337" s="12" t="s">
        <v>3162</v>
      </c>
      <c r="AL337" s="12" t="s">
        <v>3159</v>
      </c>
      <c r="AM337" s="12">
        <v>41</v>
      </c>
      <c r="AN337" s="31"/>
    </row>
    <row r="338" spans="1:40" ht="32" x14ac:dyDescent="0.2">
      <c r="A338" s="30" t="s">
        <v>1386</v>
      </c>
      <c r="B338" s="23" t="s">
        <v>1387</v>
      </c>
      <c r="C338" s="23" t="s">
        <v>154</v>
      </c>
      <c r="D338" s="23">
        <v>34</v>
      </c>
      <c r="E338" s="24">
        <v>33450</v>
      </c>
      <c r="F338" s="23" t="s">
        <v>71</v>
      </c>
      <c r="G338" s="23" t="s">
        <v>72</v>
      </c>
      <c r="H338" s="23" t="s">
        <v>715</v>
      </c>
      <c r="I338" s="23" t="s">
        <v>115</v>
      </c>
      <c r="J338" s="23" t="s">
        <v>1011</v>
      </c>
      <c r="K338" s="23" t="s">
        <v>1388</v>
      </c>
      <c r="L338" s="23" t="s">
        <v>186</v>
      </c>
      <c r="M338" s="23" t="s">
        <v>61</v>
      </c>
      <c r="N338" s="23" t="s">
        <v>186</v>
      </c>
      <c r="O338" s="24">
        <v>42892</v>
      </c>
      <c r="P338" s="24">
        <v>45660</v>
      </c>
      <c r="Q338" s="23" t="s">
        <v>141</v>
      </c>
      <c r="R338" s="25">
        <v>75000</v>
      </c>
      <c r="S338" s="25">
        <v>3800</v>
      </c>
      <c r="T338" s="23">
        <v>3</v>
      </c>
      <c r="U338" s="23">
        <v>44</v>
      </c>
      <c r="V338" s="23">
        <v>20</v>
      </c>
      <c r="W338" s="23">
        <v>6</v>
      </c>
      <c r="X338" s="23">
        <v>47</v>
      </c>
      <c r="Y338" s="23" t="s">
        <v>46</v>
      </c>
      <c r="Z338" s="23" t="s">
        <v>151</v>
      </c>
      <c r="AA338" s="23" t="s">
        <v>48</v>
      </c>
      <c r="AB338" s="23" t="s">
        <v>66</v>
      </c>
      <c r="AC338" s="23" t="s">
        <v>81</v>
      </c>
      <c r="AD338" s="23" t="s">
        <v>68</v>
      </c>
      <c r="AE338" s="23">
        <v>60.5</v>
      </c>
      <c r="AF338" s="23">
        <v>7.6</v>
      </c>
      <c r="AG338" s="23" t="s">
        <v>3160</v>
      </c>
      <c r="AH338" s="23" t="s">
        <v>3168</v>
      </c>
      <c r="AI338" s="23" t="s">
        <v>3133</v>
      </c>
      <c r="AJ338" s="23">
        <v>1</v>
      </c>
      <c r="AK338" s="23" t="s">
        <v>3158</v>
      </c>
      <c r="AL338" s="23" t="s">
        <v>3159</v>
      </c>
      <c r="AM338" s="23">
        <v>60.5</v>
      </c>
      <c r="AN338" s="32"/>
    </row>
    <row r="339" spans="1:40" ht="32" x14ac:dyDescent="0.2">
      <c r="A339" s="29" t="s">
        <v>1389</v>
      </c>
      <c r="B339" s="12" t="s">
        <v>3268</v>
      </c>
      <c r="C339" s="12" t="s">
        <v>154</v>
      </c>
      <c r="D339" s="12">
        <v>58</v>
      </c>
      <c r="E339" s="21">
        <v>24916</v>
      </c>
      <c r="F339" s="12" t="s">
        <v>36</v>
      </c>
      <c r="G339" s="12" t="s">
        <v>37</v>
      </c>
      <c r="H339" s="12" t="s">
        <v>225</v>
      </c>
      <c r="I339" s="12" t="s">
        <v>157</v>
      </c>
      <c r="J339" s="12" t="s">
        <v>270</v>
      </c>
      <c r="K339" s="12" t="s">
        <v>271</v>
      </c>
      <c r="L339" s="12" t="s">
        <v>118</v>
      </c>
      <c r="M339" s="12" t="s">
        <v>119</v>
      </c>
      <c r="N339" s="12" t="s">
        <v>120</v>
      </c>
      <c r="O339" s="21">
        <v>45996</v>
      </c>
      <c r="P339" s="21"/>
      <c r="Q339" s="12" t="s">
        <v>62</v>
      </c>
      <c r="R339" s="22">
        <v>45000</v>
      </c>
      <c r="S339" s="22">
        <v>4000</v>
      </c>
      <c r="T339" s="12">
        <v>4</v>
      </c>
      <c r="U339" s="12">
        <v>14</v>
      </c>
      <c r="V339" s="12">
        <v>27</v>
      </c>
      <c r="W339" s="12">
        <v>3</v>
      </c>
      <c r="X339" s="12">
        <v>72</v>
      </c>
      <c r="Y339" s="12" t="s">
        <v>46</v>
      </c>
      <c r="Z339" s="12" t="s">
        <v>47</v>
      </c>
      <c r="AA339" s="12" t="s">
        <v>95</v>
      </c>
      <c r="AB339" s="12" t="s">
        <v>66</v>
      </c>
      <c r="AC339" s="12" t="s">
        <v>50</v>
      </c>
      <c r="AD339" s="12" t="s">
        <v>68</v>
      </c>
      <c r="AE339" s="12">
        <v>73.2</v>
      </c>
      <c r="AF339" s="12">
        <v>0.5</v>
      </c>
      <c r="AG339" s="12" t="s">
        <v>3156</v>
      </c>
      <c r="AH339" s="12" t="s">
        <v>3164</v>
      </c>
      <c r="AI339" s="12" t="s">
        <v>3136</v>
      </c>
      <c r="AJ339" s="12">
        <v>0</v>
      </c>
      <c r="AK339" s="12" t="s">
        <v>3162</v>
      </c>
      <c r="AL339" s="12" t="s">
        <v>3165</v>
      </c>
      <c r="AM339" s="12">
        <v>73.2</v>
      </c>
      <c r="AN339" s="31"/>
    </row>
    <row r="340" spans="1:40" ht="32" x14ac:dyDescent="0.2">
      <c r="A340" s="30" t="s">
        <v>1393</v>
      </c>
      <c r="B340" s="23" t="s">
        <v>294</v>
      </c>
      <c r="C340" s="23" t="s">
        <v>154</v>
      </c>
      <c r="D340" s="23">
        <v>22</v>
      </c>
      <c r="E340" s="24">
        <v>38033</v>
      </c>
      <c r="F340" s="23" t="s">
        <v>429</v>
      </c>
      <c r="G340" s="23" t="s">
        <v>72</v>
      </c>
      <c r="H340" s="23" t="s">
        <v>295</v>
      </c>
      <c r="I340" s="23" t="s">
        <v>57</v>
      </c>
      <c r="J340" s="23" t="s">
        <v>324</v>
      </c>
      <c r="K340" s="23" t="s">
        <v>325</v>
      </c>
      <c r="L340" s="23" t="s">
        <v>186</v>
      </c>
      <c r="M340" s="23" t="s">
        <v>61</v>
      </c>
      <c r="N340" s="23" t="s">
        <v>186</v>
      </c>
      <c r="O340" s="24">
        <v>44306</v>
      </c>
      <c r="P340" s="24">
        <v>44677</v>
      </c>
      <c r="Q340" s="23" t="s">
        <v>141</v>
      </c>
      <c r="R340" s="25">
        <v>104000</v>
      </c>
      <c r="S340" s="25">
        <v>2100</v>
      </c>
      <c r="T340" s="23">
        <v>2</v>
      </c>
      <c r="U340" s="23">
        <v>50</v>
      </c>
      <c r="V340" s="23">
        <v>18</v>
      </c>
      <c r="W340" s="23">
        <v>0</v>
      </c>
      <c r="X340" s="23">
        <v>35</v>
      </c>
      <c r="Y340" s="23" t="s">
        <v>46</v>
      </c>
      <c r="Z340" s="23" t="s">
        <v>47</v>
      </c>
      <c r="AA340" s="23" t="s">
        <v>65</v>
      </c>
      <c r="AB340" s="23" t="s">
        <v>164</v>
      </c>
      <c r="AC340" s="23" t="s">
        <v>130</v>
      </c>
      <c r="AD340" s="23" t="s">
        <v>68</v>
      </c>
      <c r="AE340" s="23">
        <v>50.2</v>
      </c>
      <c r="AF340" s="23">
        <v>1</v>
      </c>
      <c r="AG340" s="23" t="s">
        <v>3163</v>
      </c>
      <c r="AH340" s="23" t="s">
        <v>3161</v>
      </c>
      <c r="AI340" s="23" t="s">
        <v>3128</v>
      </c>
      <c r="AJ340" s="23">
        <v>1</v>
      </c>
      <c r="AK340" s="23" t="s">
        <v>3158</v>
      </c>
      <c r="AL340" s="23" t="s">
        <v>3159</v>
      </c>
      <c r="AM340" s="23">
        <v>50.2</v>
      </c>
      <c r="AN340" s="32" t="s">
        <v>3166</v>
      </c>
    </row>
    <row r="341" spans="1:40" ht="32" x14ac:dyDescent="0.2">
      <c r="A341" s="29" t="s">
        <v>1396</v>
      </c>
      <c r="B341" s="12" t="s">
        <v>1397</v>
      </c>
      <c r="C341" s="12" t="s">
        <v>154</v>
      </c>
      <c r="D341" s="12">
        <v>48</v>
      </c>
      <c r="E341" s="21">
        <v>28324</v>
      </c>
      <c r="F341" s="12" t="s">
        <v>133</v>
      </c>
      <c r="G341" s="12" t="s">
        <v>133</v>
      </c>
      <c r="H341" s="12" t="s">
        <v>582</v>
      </c>
      <c r="I341" s="12" t="s">
        <v>57</v>
      </c>
      <c r="J341" s="12" t="s">
        <v>685</v>
      </c>
      <c r="K341" s="12" t="s">
        <v>686</v>
      </c>
      <c r="L341" s="12" t="s">
        <v>60</v>
      </c>
      <c r="M341" s="12" t="s">
        <v>61</v>
      </c>
      <c r="N341" s="12" t="s">
        <v>60</v>
      </c>
      <c r="O341" s="21">
        <v>43710</v>
      </c>
      <c r="P341" s="21"/>
      <c r="Q341" s="12" t="s">
        <v>62</v>
      </c>
      <c r="R341" s="22">
        <v>110000</v>
      </c>
      <c r="S341" s="22">
        <v>5500</v>
      </c>
      <c r="T341" s="12">
        <v>3</v>
      </c>
      <c r="U341" s="12">
        <v>16</v>
      </c>
      <c r="V341" s="12">
        <v>4</v>
      </c>
      <c r="W341" s="12">
        <v>5</v>
      </c>
      <c r="X341" s="12">
        <v>57</v>
      </c>
      <c r="Y341" s="12" t="s">
        <v>46</v>
      </c>
      <c r="Z341" s="12" t="s">
        <v>64</v>
      </c>
      <c r="AA341" s="12" t="s">
        <v>142</v>
      </c>
      <c r="AB341" s="12" t="s">
        <v>66</v>
      </c>
      <c r="AC341" s="12" t="s">
        <v>143</v>
      </c>
      <c r="AD341" s="12" t="s">
        <v>68</v>
      </c>
      <c r="AE341" s="12">
        <v>58.5</v>
      </c>
      <c r="AF341" s="12">
        <v>6.8</v>
      </c>
      <c r="AG341" s="12" t="s">
        <v>3171</v>
      </c>
      <c r="AH341" s="12" t="s">
        <v>3161</v>
      </c>
      <c r="AI341" s="12" t="s">
        <v>3133</v>
      </c>
      <c r="AJ341" s="12">
        <v>0</v>
      </c>
      <c r="AK341" s="12" t="s">
        <v>3162</v>
      </c>
      <c r="AL341" s="12" t="s">
        <v>3159</v>
      </c>
      <c r="AM341" s="12">
        <v>58.5</v>
      </c>
      <c r="AN341" s="31"/>
    </row>
    <row r="342" spans="1:40" ht="32" x14ac:dyDescent="0.2">
      <c r="A342" s="30" t="s">
        <v>1398</v>
      </c>
      <c r="B342" s="23" t="s">
        <v>1399</v>
      </c>
      <c r="C342" s="23" t="s">
        <v>154</v>
      </c>
      <c r="D342" s="23">
        <v>25</v>
      </c>
      <c r="E342" s="24">
        <v>36732</v>
      </c>
      <c r="F342" s="23" t="s">
        <v>609</v>
      </c>
      <c r="G342" s="23" t="s">
        <v>55</v>
      </c>
      <c r="H342" s="23" t="s">
        <v>352</v>
      </c>
      <c r="I342" s="23" t="s">
        <v>89</v>
      </c>
      <c r="J342" s="23" t="s">
        <v>171</v>
      </c>
      <c r="K342" s="23" t="s">
        <v>172</v>
      </c>
      <c r="L342" s="23" t="s">
        <v>242</v>
      </c>
      <c r="M342" s="23" t="s">
        <v>234</v>
      </c>
      <c r="N342" s="23" t="s">
        <v>235</v>
      </c>
      <c r="O342" s="24">
        <v>44659</v>
      </c>
      <c r="P342" s="24"/>
      <c r="Q342" s="23" t="s">
        <v>62</v>
      </c>
      <c r="R342" s="25">
        <v>146000</v>
      </c>
      <c r="S342" s="25">
        <v>8800</v>
      </c>
      <c r="T342" s="23">
        <v>3</v>
      </c>
      <c r="U342" s="23">
        <v>28</v>
      </c>
      <c r="V342" s="23">
        <v>18</v>
      </c>
      <c r="W342" s="23">
        <v>1</v>
      </c>
      <c r="X342" s="23">
        <v>73</v>
      </c>
      <c r="Y342" s="23" t="s">
        <v>46</v>
      </c>
      <c r="Z342" s="23" t="s">
        <v>64</v>
      </c>
      <c r="AA342" s="23" t="s">
        <v>142</v>
      </c>
      <c r="AB342" s="23" t="s">
        <v>80</v>
      </c>
      <c r="AC342" s="23" t="s">
        <v>177</v>
      </c>
      <c r="AD342" s="23" t="s">
        <v>68</v>
      </c>
      <c r="AE342" s="23">
        <v>69</v>
      </c>
      <c r="AF342" s="23">
        <v>4.2</v>
      </c>
      <c r="AG342" s="23" t="s">
        <v>3160</v>
      </c>
      <c r="AH342" s="23" t="s">
        <v>3157</v>
      </c>
      <c r="AI342" s="23" t="s">
        <v>3133</v>
      </c>
      <c r="AJ342" s="23">
        <v>0</v>
      </c>
      <c r="AK342" s="23" t="s">
        <v>3162</v>
      </c>
      <c r="AL342" s="23" t="s">
        <v>3165</v>
      </c>
      <c r="AM342" s="23">
        <v>69</v>
      </c>
      <c r="AN342" s="32" t="s">
        <v>3166</v>
      </c>
    </row>
    <row r="343" spans="1:40" ht="48" x14ac:dyDescent="0.2">
      <c r="A343" s="29" t="s">
        <v>1402</v>
      </c>
      <c r="B343" s="12" t="s">
        <v>1403</v>
      </c>
      <c r="C343" s="12" t="s">
        <v>154</v>
      </c>
      <c r="D343" s="12">
        <v>45</v>
      </c>
      <c r="E343" s="21">
        <v>29548</v>
      </c>
      <c r="F343" s="12" t="s">
        <v>523</v>
      </c>
      <c r="G343" s="12" t="s">
        <v>100</v>
      </c>
      <c r="H343" s="12" t="s">
        <v>379</v>
      </c>
      <c r="I343" s="12" t="s">
        <v>115</v>
      </c>
      <c r="J343" s="12" t="s">
        <v>262</v>
      </c>
      <c r="K343" s="12" t="s">
        <v>263</v>
      </c>
      <c r="L343" s="12" t="s">
        <v>390</v>
      </c>
      <c r="M343" s="12" t="s">
        <v>265</v>
      </c>
      <c r="N343" s="12" t="s">
        <v>360</v>
      </c>
      <c r="O343" s="21">
        <v>45505</v>
      </c>
      <c r="P343" s="21"/>
      <c r="Q343" s="12" t="s">
        <v>62</v>
      </c>
      <c r="R343" s="22">
        <v>56000</v>
      </c>
      <c r="S343" s="22">
        <v>1100</v>
      </c>
      <c r="T343" s="12">
        <v>2</v>
      </c>
      <c r="U343" s="12">
        <v>32</v>
      </c>
      <c r="V343" s="12">
        <v>11</v>
      </c>
      <c r="W343" s="12">
        <v>0</v>
      </c>
      <c r="X343" s="12">
        <v>56</v>
      </c>
      <c r="Y343" s="12" t="s">
        <v>46</v>
      </c>
      <c r="Z343" s="12" t="s">
        <v>64</v>
      </c>
      <c r="AA343" s="12" t="s">
        <v>95</v>
      </c>
      <c r="AB343" s="12" t="s">
        <v>66</v>
      </c>
      <c r="AC343" s="12" t="s">
        <v>267</v>
      </c>
      <c r="AD343" s="12" t="s">
        <v>68</v>
      </c>
      <c r="AE343" s="12">
        <v>55.6</v>
      </c>
      <c r="AF343" s="12">
        <v>1.9</v>
      </c>
      <c r="AG343" s="12" t="s">
        <v>3171</v>
      </c>
      <c r="AH343" s="12" t="s">
        <v>3164</v>
      </c>
      <c r="AI343" s="12" t="s">
        <v>3128</v>
      </c>
      <c r="AJ343" s="12">
        <v>0</v>
      </c>
      <c r="AK343" s="12" t="s">
        <v>3158</v>
      </c>
      <c r="AL343" s="12" t="s">
        <v>3159</v>
      </c>
      <c r="AM343" s="12">
        <v>55.6</v>
      </c>
      <c r="AN343" s="31"/>
    </row>
    <row r="344" spans="1:40" ht="48" x14ac:dyDescent="0.2">
      <c r="A344" s="30" t="s">
        <v>1404</v>
      </c>
      <c r="B344" s="23" t="s">
        <v>1405</v>
      </c>
      <c r="C344" s="23" t="s">
        <v>154</v>
      </c>
      <c r="D344" s="23">
        <v>26</v>
      </c>
      <c r="E344" s="24">
        <v>36521</v>
      </c>
      <c r="F344" s="23" t="s">
        <v>429</v>
      </c>
      <c r="G344" s="23" t="s">
        <v>72</v>
      </c>
      <c r="H344" s="23" t="s">
        <v>247</v>
      </c>
      <c r="I344" s="23" t="s">
        <v>115</v>
      </c>
      <c r="J344" s="23" t="s">
        <v>461</v>
      </c>
      <c r="K344" s="23" t="s">
        <v>462</v>
      </c>
      <c r="L344" s="23" t="s">
        <v>160</v>
      </c>
      <c r="M344" s="23" t="s">
        <v>161</v>
      </c>
      <c r="N344" s="23" t="s">
        <v>174</v>
      </c>
      <c r="O344" s="24">
        <v>45650</v>
      </c>
      <c r="P344" s="24"/>
      <c r="Q344" s="23" t="s">
        <v>62</v>
      </c>
      <c r="R344" s="25">
        <v>82000</v>
      </c>
      <c r="S344" s="25">
        <v>4100</v>
      </c>
      <c r="T344" s="23">
        <v>3</v>
      </c>
      <c r="U344" s="23">
        <v>8</v>
      </c>
      <c r="V344" s="23">
        <v>22</v>
      </c>
      <c r="W344" s="23">
        <v>6</v>
      </c>
      <c r="X344" s="23">
        <v>71</v>
      </c>
      <c r="Y344" s="23" t="s">
        <v>46</v>
      </c>
      <c r="Z344" s="23" t="s">
        <v>292</v>
      </c>
      <c r="AA344" s="23" t="s">
        <v>215</v>
      </c>
      <c r="AB344" s="23" t="s">
        <v>66</v>
      </c>
      <c r="AC344" s="23" t="s">
        <v>130</v>
      </c>
      <c r="AD344" s="23" t="s">
        <v>68</v>
      </c>
      <c r="AE344" s="23">
        <v>60.8</v>
      </c>
      <c r="AF344" s="23">
        <v>1.5</v>
      </c>
      <c r="AG344" s="23" t="s">
        <v>3160</v>
      </c>
      <c r="AH344" s="23" t="s">
        <v>3168</v>
      </c>
      <c r="AI344" s="23" t="s">
        <v>3133</v>
      </c>
      <c r="AJ344" s="23">
        <v>0</v>
      </c>
      <c r="AK344" s="23" t="s">
        <v>3175</v>
      </c>
      <c r="AL344" s="23" t="s">
        <v>3165</v>
      </c>
      <c r="AM344" s="23">
        <v>60.8</v>
      </c>
      <c r="AN344" s="32"/>
    </row>
    <row r="345" spans="1:40" ht="32" x14ac:dyDescent="0.2">
      <c r="A345" s="29" t="s">
        <v>1407</v>
      </c>
      <c r="B345" s="12" t="s">
        <v>1408</v>
      </c>
      <c r="C345" s="12" t="s">
        <v>154</v>
      </c>
      <c r="D345" s="12">
        <v>32</v>
      </c>
      <c r="E345" s="21">
        <v>34400</v>
      </c>
      <c r="F345" s="12" t="s">
        <v>402</v>
      </c>
      <c r="G345" s="12" t="s">
        <v>72</v>
      </c>
      <c r="H345" s="12" t="s">
        <v>616</v>
      </c>
      <c r="I345" s="12" t="s">
        <v>39</v>
      </c>
      <c r="J345" s="12" t="s">
        <v>533</v>
      </c>
      <c r="K345" s="12" t="s">
        <v>534</v>
      </c>
      <c r="L345" s="12" t="s">
        <v>118</v>
      </c>
      <c r="M345" s="12" t="s">
        <v>119</v>
      </c>
      <c r="N345" s="12" t="s">
        <v>120</v>
      </c>
      <c r="O345" s="21">
        <v>45100</v>
      </c>
      <c r="P345" s="21">
        <v>45584</v>
      </c>
      <c r="Q345" s="12" t="s">
        <v>141</v>
      </c>
      <c r="R345" s="22">
        <v>210000</v>
      </c>
      <c r="S345" s="22">
        <v>2100</v>
      </c>
      <c r="T345" s="12">
        <v>1</v>
      </c>
      <c r="U345" s="12">
        <v>30</v>
      </c>
      <c r="V345" s="12">
        <v>5</v>
      </c>
      <c r="W345" s="12">
        <v>5</v>
      </c>
      <c r="X345" s="12">
        <v>28</v>
      </c>
      <c r="Y345" s="12" t="s">
        <v>46</v>
      </c>
      <c r="Z345" s="12" t="s">
        <v>47</v>
      </c>
      <c r="AA345" s="12" t="s">
        <v>221</v>
      </c>
      <c r="AB345" s="12" t="s">
        <v>66</v>
      </c>
      <c r="AC345" s="12" t="s">
        <v>408</v>
      </c>
      <c r="AD345" s="12" t="s">
        <v>222</v>
      </c>
      <c r="AE345" s="12">
        <v>33.799999999999997</v>
      </c>
      <c r="AF345" s="12">
        <v>1.3</v>
      </c>
      <c r="AG345" s="12" t="s">
        <v>3160</v>
      </c>
      <c r="AH345" s="12" t="s">
        <v>3177</v>
      </c>
      <c r="AI345" s="12" t="s">
        <v>3128</v>
      </c>
      <c r="AJ345" s="12">
        <v>1</v>
      </c>
      <c r="AK345" s="12" t="s">
        <v>3162</v>
      </c>
      <c r="AL345" s="12" t="s">
        <v>3159</v>
      </c>
      <c r="AM345" s="12">
        <v>33.799999999999997</v>
      </c>
      <c r="AN345" s="31"/>
    </row>
    <row r="346" spans="1:40" ht="32" x14ac:dyDescent="0.2">
      <c r="A346" s="30" t="s">
        <v>1409</v>
      </c>
      <c r="B346" s="23" t="s">
        <v>3269</v>
      </c>
      <c r="C346" s="23" t="s">
        <v>35</v>
      </c>
      <c r="D346" s="23">
        <v>59</v>
      </c>
      <c r="E346" s="24">
        <v>24298</v>
      </c>
      <c r="F346" s="23" t="s">
        <v>133</v>
      </c>
      <c r="G346" s="23" t="s">
        <v>133</v>
      </c>
      <c r="H346" s="23" t="s">
        <v>475</v>
      </c>
      <c r="I346" s="23" t="s">
        <v>157</v>
      </c>
      <c r="J346" s="23" t="s">
        <v>685</v>
      </c>
      <c r="K346" s="23" t="s">
        <v>686</v>
      </c>
      <c r="L346" s="23" t="s">
        <v>118</v>
      </c>
      <c r="M346" s="23" t="s">
        <v>119</v>
      </c>
      <c r="N346" s="23" t="s">
        <v>120</v>
      </c>
      <c r="O346" s="24">
        <v>44549</v>
      </c>
      <c r="P346" s="24"/>
      <c r="Q346" s="23" t="s">
        <v>62</v>
      </c>
      <c r="R346" s="25">
        <v>37000</v>
      </c>
      <c r="S346" s="25">
        <v>5200</v>
      </c>
      <c r="T346" s="23">
        <v>5</v>
      </c>
      <c r="U346" s="23">
        <v>29</v>
      </c>
      <c r="V346" s="23">
        <v>12</v>
      </c>
      <c r="W346" s="23">
        <v>0</v>
      </c>
      <c r="X346" s="23">
        <v>86</v>
      </c>
      <c r="Y346" s="23" t="s">
        <v>46</v>
      </c>
      <c r="Z346" s="23" t="s">
        <v>64</v>
      </c>
      <c r="AA346" s="23" t="s">
        <v>95</v>
      </c>
      <c r="AB346" s="23" t="s">
        <v>66</v>
      </c>
      <c r="AC346" s="23" t="s">
        <v>143</v>
      </c>
      <c r="AD346" s="23" t="s">
        <v>68</v>
      </c>
      <c r="AE346" s="23">
        <v>92.3</v>
      </c>
      <c r="AF346" s="23">
        <v>4.5</v>
      </c>
      <c r="AG346" s="23" t="s">
        <v>3156</v>
      </c>
      <c r="AH346" s="23" t="s">
        <v>3180</v>
      </c>
      <c r="AI346" s="23" t="s">
        <v>3136</v>
      </c>
      <c r="AJ346" s="23">
        <v>0</v>
      </c>
      <c r="AK346" s="23" t="s">
        <v>3162</v>
      </c>
      <c r="AL346" s="23" t="s">
        <v>3169</v>
      </c>
      <c r="AM346" s="23">
        <v>92.3</v>
      </c>
      <c r="AN346" s="32" t="s">
        <v>3166</v>
      </c>
    </row>
    <row r="347" spans="1:40" ht="32" x14ac:dyDescent="0.2">
      <c r="A347" s="29" t="s">
        <v>1412</v>
      </c>
      <c r="B347" s="12" t="s">
        <v>1413</v>
      </c>
      <c r="C347" s="12" t="s">
        <v>154</v>
      </c>
      <c r="D347" s="12">
        <v>44</v>
      </c>
      <c r="E347" s="21">
        <v>30043</v>
      </c>
      <c r="F347" s="12" t="s">
        <v>36</v>
      </c>
      <c r="G347" s="12" t="s">
        <v>37</v>
      </c>
      <c r="H347" s="12" t="s">
        <v>146</v>
      </c>
      <c r="I347" s="12" t="s">
        <v>74</v>
      </c>
      <c r="J347" s="12" t="s">
        <v>495</v>
      </c>
      <c r="K347" s="12" t="s">
        <v>496</v>
      </c>
      <c r="L347" s="12" t="s">
        <v>160</v>
      </c>
      <c r="M347" s="12" t="s">
        <v>161</v>
      </c>
      <c r="N347" s="12" t="s">
        <v>174</v>
      </c>
      <c r="O347" s="21">
        <v>43313</v>
      </c>
      <c r="P347" s="21">
        <v>45114</v>
      </c>
      <c r="Q347" s="12" t="s">
        <v>141</v>
      </c>
      <c r="R347" s="22">
        <v>62000</v>
      </c>
      <c r="S347" s="22">
        <v>5600</v>
      </c>
      <c r="T347" s="12">
        <v>4</v>
      </c>
      <c r="U347" s="12">
        <v>29</v>
      </c>
      <c r="V347" s="12">
        <v>20</v>
      </c>
      <c r="W347" s="12">
        <v>10</v>
      </c>
      <c r="X347" s="12">
        <v>54</v>
      </c>
      <c r="Y347" s="12" t="s">
        <v>46</v>
      </c>
      <c r="Z347" s="12" t="s">
        <v>64</v>
      </c>
      <c r="AA347" s="12" t="s">
        <v>215</v>
      </c>
      <c r="AB347" s="12" t="s">
        <v>66</v>
      </c>
      <c r="AC347" s="12" t="s">
        <v>50</v>
      </c>
      <c r="AD347" s="12" t="s">
        <v>68</v>
      </c>
      <c r="AE347" s="12">
        <v>67.2</v>
      </c>
      <c r="AF347" s="12">
        <v>4.9000000000000004</v>
      </c>
      <c r="AG347" s="12" t="s">
        <v>3167</v>
      </c>
      <c r="AH347" s="12" t="s">
        <v>3168</v>
      </c>
      <c r="AI347" s="12" t="s">
        <v>3136</v>
      </c>
      <c r="AJ347" s="12">
        <v>1</v>
      </c>
      <c r="AK347" s="12" t="s">
        <v>3162</v>
      </c>
      <c r="AL347" s="12" t="s">
        <v>3159</v>
      </c>
      <c r="AM347" s="12">
        <v>67.2</v>
      </c>
      <c r="AN347" s="31" t="s">
        <v>3166</v>
      </c>
    </row>
    <row r="348" spans="1:40" ht="32" x14ac:dyDescent="0.2">
      <c r="A348" s="30" t="s">
        <v>1414</v>
      </c>
      <c r="B348" s="23" t="s">
        <v>3270</v>
      </c>
      <c r="C348" s="23" t="s">
        <v>35</v>
      </c>
      <c r="D348" s="23">
        <v>33</v>
      </c>
      <c r="E348" s="24">
        <v>34036</v>
      </c>
      <c r="F348" s="23" t="s">
        <v>36</v>
      </c>
      <c r="G348" s="23" t="s">
        <v>37</v>
      </c>
      <c r="H348" s="23" t="s">
        <v>146</v>
      </c>
      <c r="I348" s="23" t="s">
        <v>89</v>
      </c>
      <c r="J348" s="23" t="s">
        <v>270</v>
      </c>
      <c r="K348" s="23" t="s">
        <v>271</v>
      </c>
      <c r="L348" s="23" t="s">
        <v>491</v>
      </c>
      <c r="M348" s="23" t="s">
        <v>43</v>
      </c>
      <c r="N348" s="23" t="s">
        <v>492</v>
      </c>
      <c r="O348" s="24">
        <v>45236</v>
      </c>
      <c r="P348" s="24">
        <v>45413</v>
      </c>
      <c r="Q348" s="23" t="s">
        <v>141</v>
      </c>
      <c r="R348" s="25">
        <v>121000</v>
      </c>
      <c r="S348" s="25">
        <v>3600</v>
      </c>
      <c r="T348" s="23">
        <v>2</v>
      </c>
      <c r="U348" s="23">
        <v>6</v>
      </c>
      <c r="V348" s="23">
        <v>16</v>
      </c>
      <c r="W348" s="23">
        <v>14</v>
      </c>
      <c r="X348" s="23">
        <v>52</v>
      </c>
      <c r="Y348" s="23" t="s">
        <v>46</v>
      </c>
      <c r="Z348" s="23" t="s">
        <v>47</v>
      </c>
      <c r="AA348" s="23" t="s">
        <v>176</v>
      </c>
      <c r="AB348" s="23" t="s">
        <v>66</v>
      </c>
      <c r="AC348" s="23" t="s">
        <v>50</v>
      </c>
      <c r="AD348" s="23" t="s">
        <v>68</v>
      </c>
      <c r="AE348" s="23">
        <v>40.700000000000003</v>
      </c>
      <c r="AF348" s="23">
        <v>0.5</v>
      </c>
      <c r="AG348" s="23" t="s">
        <v>3160</v>
      </c>
      <c r="AH348" s="23" t="s">
        <v>3157</v>
      </c>
      <c r="AI348" s="23" t="s">
        <v>3128</v>
      </c>
      <c r="AJ348" s="23">
        <v>1</v>
      </c>
      <c r="AK348" s="23" t="s">
        <v>3175</v>
      </c>
      <c r="AL348" s="23" t="s">
        <v>3159</v>
      </c>
      <c r="AM348" s="23">
        <v>40.700000000000003</v>
      </c>
      <c r="AN348" s="32"/>
    </row>
    <row r="349" spans="1:40" ht="32" x14ac:dyDescent="0.2">
      <c r="A349" s="29" t="s">
        <v>1417</v>
      </c>
      <c r="B349" s="12" t="s">
        <v>3271</v>
      </c>
      <c r="C349" s="12" t="s">
        <v>35</v>
      </c>
      <c r="D349" s="12">
        <v>22</v>
      </c>
      <c r="E349" s="21">
        <v>37960</v>
      </c>
      <c r="F349" s="12" t="s">
        <v>99</v>
      </c>
      <c r="G349" s="12" t="s">
        <v>100</v>
      </c>
      <c r="H349" s="12" t="s">
        <v>317</v>
      </c>
      <c r="I349" s="12" t="s">
        <v>318</v>
      </c>
      <c r="J349" s="12" t="s">
        <v>102</v>
      </c>
      <c r="K349" s="12" t="s">
        <v>103</v>
      </c>
      <c r="L349" s="12" t="s">
        <v>1101</v>
      </c>
      <c r="M349" s="12" t="s">
        <v>289</v>
      </c>
      <c r="N349" s="12" t="s">
        <v>311</v>
      </c>
      <c r="O349" s="21">
        <v>44023</v>
      </c>
      <c r="P349" s="21"/>
      <c r="Q349" s="12" t="s">
        <v>62</v>
      </c>
      <c r="R349" s="22">
        <v>242000</v>
      </c>
      <c r="S349" s="22">
        <v>36300</v>
      </c>
      <c r="T349" s="12">
        <v>5</v>
      </c>
      <c r="U349" s="12">
        <v>35</v>
      </c>
      <c r="V349" s="12">
        <v>0</v>
      </c>
      <c r="W349" s="12">
        <v>7</v>
      </c>
      <c r="X349" s="12">
        <v>66</v>
      </c>
      <c r="Y349" s="12" t="s">
        <v>339</v>
      </c>
      <c r="Z349" s="12" t="s">
        <v>64</v>
      </c>
      <c r="AA349" s="12" t="s">
        <v>65</v>
      </c>
      <c r="AB349" s="12" t="s">
        <v>80</v>
      </c>
      <c r="AC349" s="12" t="s">
        <v>108</v>
      </c>
      <c r="AD349" s="12" t="s">
        <v>68</v>
      </c>
      <c r="AE349" s="12">
        <v>83.3</v>
      </c>
      <c r="AF349" s="12">
        <v>5.9</v>
      </c>
      <c r="AG349" s="12" t="s">
        <v>3163</v>
      </c>
      <c r="AH349" s="12" t="s">
        <v>3177</v>
      </c>
      <c r="AI349" s="12" t="s">
        <v>3136</v>
      </c>
      <c r="AJ349" s="12">
        <v>0</v>
      </c>
      <c r="AK349" s="12" t="s">
        <v>3158</v>
      </c>
      <c r="AL349" s="12" t="s">
        <v>3165</v>
      </c>
      <c r="AM349" s="12">
        <v>83.3</v>
      </c>
      <c r="AN349" s="31"/>
    </row>
    <row r="350" spans="1:40" ht="32" x14ac:dyDescent="0.2">
      <c r="A350" s="30" t="s">
        <v>1419</v>
      </c>
      <c r="B350" s="23" t="s">
        <v>1420</v>
      </c>
      <c r="C350" s="23" t="s">
        <v>154</v>
      </c>
      <c r="D350" s="23">
        <v>30</v>
      </c>
      <c r="E350" s="24">
        <v>35217</v>
      </c>
      <c r="F350" s="23" t="s">
        <v>99</v>
      </c>
      <c r="G350" s="23" t="s">
        <v>100</v>
      </c>
      <c r="H350" s="23" t="s">
        <v>317</v>
      </c>
      <c r="I350" s="23" t="s">
        <v>89</v>
      </c>
      <c r="J350" s="23" t="s">
        <v>102</v>
      </c>
      <c r="K350" s="23" t="s">
        <v>103</v>
      </c>
      <c r="L350" s="23" t="s">
        <v>434</v>
      </c>
      <c r="M350" s="23" t="s">
        <v>61</v>
      </c>
      <c r="N350" s="23" t="s">
        <v>220</v>
      </c>
      <c r="O350" s="24">
        <v>45258</v>
      </c>
      <c r="P350" s="24"/>
      <c r="Q350" s="23" t="s">
        <v>62</v>
      </c>
      <c r="R350" s="25">
        <v>142000</v>
      </c>
      <c r="S350" s="25">
        <v>4300</v>
      </c>
      <c r="T350" s="23">
        <v>2</v>
      </c>
      <c r="U350" s="23">
        <v>54</v>
      </c>
      <c r="V350" s="23">
        <v>13</v>
      </c>
      <c r="W350" s="23">
        <v>12</v>
      </c>
      <c r="X350" s="23">
        <v>56</v>
      </c>
      <c r="Y350" s="23" t="s">
        <v>46</v>
      </c>
      <c r="Z350" s="23" t="s">
        <v>64</v>
      </c>
      <c r="AA350" s="23" t="s">
        <v>176</v>
      </c>
      <c r="AB350" s="23" t="s">
        <v>80</v>
      </c>
      <c r="AC350" s="23" t="s">
        <v>108</v>
      </c>
      <c r="AD350" s="23" t="s">
        <v>68</v>
      </c>
      <c r="AE350" s="23">
        <v>51.6</v>
      </c>
      <c r="AF350" s="23">
        <v>2.5</v>
      </c>
      <c r="AG350" s="23" t="s">
        <v>3160</v>
      </c>
      <c r="AH350" s="23" t="s">
        <v>3157</v>
      </c>
      <c r="AI350" s="23" t="s">
        <v>3128</v>
      </c>
      <c r="AJ350" s="23">
        <v>0</v>
      </c>
      <c r="AK350" s="23" t="s">
        <v>3158</v>
      </c>
      <c r="AL350" s="23" t="s">
        <v>3159</v>
      </c>
      <c r="AM350" s="23">
        <v>51.6</v>
      </c>
      <c r="AN350" s="32"/>
    </row>
    <row r="351" spans="1:40" ht="32" x14ac:dyDescent="0.2">
      <c r="A351" s="29" t="s">
        <v>1421</v>
      </c>
      <c r="B351" s="12" t="s">
        <v>1422</v>
      </c>
      <c r="C351" s="12" t="s">
        <v>154</v>
      </c>
      <c r="D351" s="12">
        <v>47</v>
      </c>
      <c r="E351" s="21">
        <v>28707</v>
      </c>
      <c r="F351" s="12" t="s">
        <v>133</v>
      </c>
      <c r="G351" s="12" t="s">
        <v>133</v>
      </c>
      <c r="H351" s="12" t="s">
        <v>134</v>
      </c>
      <c r="I351" s="12" t="s">
        <v>74</v>
      </c>
      <c r="J351" s="12" t="s">
        <v>685</v>
      </c>
      <c r="K351" s="12" t="s">
        <v>686</v>
      </c>
      <c r="L351" s="12" t="s">
        <v>968</v>
      </c>
      <c r="M351" s="12" t="s">
        <v>337</v>
      </c>
      <c r="N351" s="12" t="s">
        <v>709</v>
      </c>
      <c r="O351" s="21">
        <v>46004</v>
      </c>
      <c r="P351" s="21"/>
      <c r="Q351" s="12" t="s">
        <v>62</v>
      </c>
      <c r="R351" s="22">
        <v>44000</v>
      </c>
      <c r="S351" s="22">
        <v>900</v>
      </c>
      <c r="T351" s="12">
        <v>2</v>
      </c>
      <c r="U351" s="12">
        <v>8</v>
      </c>
      <c r="V351" s="12">
        <v>13</v>
      </c>
      <c r="W351" s="12">
        <v>18</v>
      </c>
      <c r="X351" s="12">
        <v>46</v>
      </c>
      <c r="Y351" s="12" t="s">
        <v>46</v>
      </c>
      <c r="Z351" s="12" t="s">
        <v>151</v>
      </c>
      <c r="AA351" s="12" t="s">
        <v>215</v>
      </c>
      <c r="AB351" s="12" t="s">
        <v>66</v>
      </c>
      <c r="AC351" s="12" t="s">
        <v>143</v>
      </c>
      <c r="AD351" s="12" t="s">
        <v>68</v>
      </c>
      <c r="AE351" s="12">
        <v>37.1</v>
      </c>
      <c r="AF351" s="12">
        <v>0.5</v>
      </c>
      <c r="AG351" s="12" t="s">
        <v>3171</v>
      </c>
      <c r="AH351" s="12" t="s">
        <v>3164</v>
      </c>
      <c r="AI351" s="12" t="s">
        <v>3128</v>
      </c>
      <c r="AJ351" s="12">
        <v>0</v>
      </c>
      <c r="AK351" s="12" t="s">
        <v>3175</v>
      </c>
      <c r="AL351" s="12" t="s">
        <v>3159</v>
      </c>
      <c r="AM351" s="12">
        <v>37.1</v>
      </c>
      <c r="AN351" s="31"/>
    </row>
    <row r="352" spans="1:40" ht="32" x14ac:dyDescent="0.2">
      <c r="A352" s="30" t="s">
        <v>1423</v>
      </c>
      <c r="B352" s="23" t="s">
        <v>1424</v>
      </c>
      <c r="C352" s="23" t="s">
        <v>35</v>
      </c>
      <c r="D352" s="23">
        <v>50</v>
      </c>
      <c r="E352" s="24">
        <v>27866</v>
      </c>
      <c r="F352" s="23" t="s">
        <v>210</v>
      </c>
      <c r="G352" s="23" t="s">
        <v>100</v>
      </c>
      <c r="H352" s="23" t="s">
        <v>329</v>
      </c>
      <c r="I352" s="23" t="s">
        <v>115</v>
      </c>
      <c r="J352" s="23" t="s">
        <v>440</v>
      </c>
      <c r="K352" s="23" t="s">
        <v>441</v>
      </c>
      <c r="L352" s="23" t="s">
        <v>242</v>
      </c>
      <c r="M352" s="23" t="s">
        <v>234</v>
      </c>
      <c r="N352" s="23" t="s">
        <v>235</v>
      </c>
      <c r="O352" s="24">
        <v>45994</v>
      </c>
      <c r="P352" s="24">
        <v>46087</v>
      </c>
      <c r="Q352" s="23" t="s">
        <v>141</v>
      </c>
      <c r="R352" s="25">
        <v>74000</v>
      </c>
      <c r="S352" s="25">
        <v>10400</v>
      </c>
      <c r="T352" s="23">
        <v>5</v>
      </c>
      <c r="U352" s="23">
        <v>24</v>
      </c>
      <c r="V352" s="23">
        <v>10</v>
      </c>
      <c r="W352" s="23">
        <v>11</v>
      </c>
      <c r="X352" s="23">
        <v>81</v>
      </c>
      <c r="Y352" s="23" t="s">
        <v>46</v>
      </c>
      <c r="Z352" s="23" t="s">
        <v>47</v>
      </c>
      <c r="AA352" s="23" t="s">
        <v>215</v>
      </c>
      <c r="AB352" s="23" t="s">
        <v>66</v>
      </c>
      <c r="AC352" s="23" t="s">
        <v>121</v>
      </c>
      <c r="AD352" s="23" t="s">
        <v>222</v>
      </c>
      <c r="AE352" s="23">
        <v>83.8</v>
      </c>
      <c r="AF352" s="23">
        <v>0.3</v>
      </c>
      <c r="AG352" s="23" t="s">
        <v>3171</v>
      </c>
      <c r="AH352" s="23" t="s">
        <v>3168</v>
      </c>
      <c r="AI352" s="23" t="s">
        <v>3136</v>
      </c>
      <c r="AJ352" s="23">
        <v>1</v>
      </c>
      <c r="AK352" s="23" t="s">
        <v>3162</v>
      </c>
      <c r="AL352" s="23" t="s">
        <v>3159</v>
      </c>
      <c r="AM352" s="23">
        <v>83.8</v>
      </c>
      <c r="AN352" s="32"/>
    </row>
    <row r="353" spans="1:40" ht="32" x14ac:dyDescent="0.2">
      <c r="A353" s="29" t="s">
        <v>1425</v>
      </c>
      <c r="B353" s="12" t="s">
        <v>1426</v>
      </c>
      <c r="C353" s="12" t="s">
        <v>154</v>
      </c>
      <c r="D353" s="12">
        <v>43</v>
      </c>
      <c r="E353" s="21">
        <v>30367</v>
      </c>
      <c r="F353" s="12" t="s">
        <v>598</v>
      </c>
      <c r="G353" s="12" t="s">
        <v>133</v>
      </c>
      <c r="H353" s="12" t="s">
        <v>333</v>
      </c>
      <c r="I353" s="12" t="s">
        <v>57</v>
      </c>
      <c r="J353" s="12" t="s">
        <v>334</v>
      </c>
      <c r="K353" s="12" t="s">
        <v>335</v>
      </c>
      <c r="L353" s="12" t="s">
        <v>434</v>
      </c>
      <c r="M353" s="12" t="s">
        <v>61</v>
      </c>
      <c r="N353" s="12" t="s">
        <v>220</v>
      </c>
      <c r="O353" s="21">
        <v>46015</v>
      </c>
      <c r="P353" s="21"/>
      <c r="Q353" s="12" t="s">
        <v>62</v>
      </c>
      <c r="R353" s="22">
        <v>115000</v>
      </c>
      <c r="S353" s="22">
        <v>10400</v>
      </c>
      <c r="T353" s="12">
        <v>4</v>
      </c>
      <c r="U353" s="12">
        <v>36</v>
      </c>
      <c r="V353" s="12">
        <v>13</v>
      </c>
      <c r="W353" s="12">
        <v>12</v>
      </c>
      <c r="X353" s="12">
        <v>79</v>
      </c>
      <c r="Y353" s="12" t="s">
        <v>46</v>
      </c>
      <c r="Z353" s="12" t="s">
        <v>151</v>
      </c>
      <c r="AA353" s="12" t="s">
        <v>65</v>
      </c>
      <c r="AB353" s="12" t="s">
        <v>66</v>
      </c>
      <c r="AC353" s="12" t="s">
        <v>195</v>
      </c>
      <c r="AD353" s="12" t="s">
        <v>222</v>
      </c>
      <c r="AE353" s="12">
        <v>76.7</v>
      </c>
      <c r="AF353" s="12">
        <v>0.5</v>
      </c>
      <c r="AG353" s="12" t="s">
        <v>3167</v>
      </c>
      <c r="AH353" s="12" t="s">
        <v>3161</v>
      </c>
      <c r="AI353" s="12" t="s">
        <v>3136</v>
      </c>
      <c r="AJ353" s="12">
        <v>0</v>
      </c>
      <c r="AK353" s="12" t="s">
        <v>3158</v>
      </c>
      <c r="AL353" s="12" t="s">
        <v>3165</v>
      </c>
      <c r="AM353" s="12">
        <v>76.7</v>
      </c>
      <c r="AN353" s="31"/>
    </row>
    <row r="354" spans="1:40" ht="32" x14ac:dyDescent="0.2">
      <c r="A354" s="30" t="s">
        <v>1428</v>
      </c>
      <c r="B354" s="23" t="s">
        <v>1429</v>
      </c>
      <c r="C354" s="23" t="s">
        <v>35</v>
      </c>
      <c r="D354" s="23">
        <v>42</v>
      </c>
      <c r="E354" s="24">
        <v>30653</v>
      </c>
      <c r="F354" s="23" t="s">
        <v>99</v>
      </c>
      <c r="G354" s="23" t="s">
        <v>100</v>
      </c>
      <c r="H354" s="23" t="s">
        <v>682</v>
      </c>
      <c r="I354" s="23" t="s">
        <v>157</v>
      </c>
      <c r="J354" s="23" t="s">
        <v>102</v>
      </c>
      <c r="K354" s="23" t="s">
        <v>103</v>
      </c>
      <c r="L354" s="23" t="s">
        <v>92</v>
      </c>
      <c r="M354" s="23" t="s">
        <v>337</v>
      </c>
      <c r="N354" s="23" t="s">
        <v>94</v>
      </c>
      <c r="O354" s="24">
        <v>45833</v>
      </c>
      <c r="P354" s="24"/>
      <c r="Q354" s="23" t="s">
        <v>62</v>
      </c>
      <c r="R354" s="25">
        <v>39000</v>
      </c>
      <c r="S354" s="25">
        <v>3500</v>
      </c>
      <c r="T354" s="23">
        <v>4</v>
      </c>
      <c r="U354" s="23">
        <v>7</v>
      </c>
      <c r="V354" s="23">
        <v>13</v>
      </c>
      <c r="W354" s="23">
        <v>13</v>
      </c>
      <c r="X354" s="23">
        <v>81</v>
      </c>
      <c r="Y354" s="23" t="s">
        <v>46</v>
      </c>
      <c r="Z354" s="23" t="s">
        <v>64</v>
      </c>
      <c r="AA354" s="23" t="s">
        <v>188</v>
      </c>
      <c r="AB354" s="23" t="s">
        <v>80</v>
      </c>
      <c r="AC354" s="23" t="s">
        <v>108</v>
      </c>
      <c r="AD354" s="23" t="s">
        <v>68</v>
      </c>
      <c r="AE354" s="23">
        <v>69.599999999999994</v>
      </c>
      <c r="AF354" s="23">
        <v>1</v>
      </c>
      <c r="AG354" s="23" t="s">
        <v>3167</v>
      </c>
      <c r="AH354" s="23" t="s">
        <v>3180</v>
      </c>
      <c r="AI354" s="23" t="s">
        <v>3136</v>
      </c>
      <c r="AJ354" s="23">
        <v>0</v>
      </c>
      <c r="AK354" s="23" t="s">
        <v>3175</v>
      </c>
      <c r="AL354" s="23" t="s">
        <v>3165</v>
      </c>
      <c r="AM354" s="23">
        <v>69.599999999999994</v>
      </c>
      <c r="AN354" s="32"/>
    </row>
    <row r="355" spans="1:40" ht="32" x14ac:dyDescent="0.2">
      <c r="A355" s="29" t="s">
        <v>1430</v>
      </c>
      <c r="B355" s="12" t="s">
        <v>1431</v>
      </c>
      <c r="C355" s="12" t="s">
        <v>154</v>
      </c>
      <c r="D355" s="12">
        <v>31</v>
      </c>
      <c r="E355" s="21">
        <v>34557</v>
      </c>
      <c r="F355" s="12" t="s">
        <v>36</v>
      </c>
      <c r="G355" s="12" t="s">
        <v>37</v>
      </c>
      <c r="H355" s="12" t="s">
        <v>1433</v>
      </c>
      <c r="I355" s="12" t="s">
        <v>57</v>
      </c>
      <c r="J355" s="12" t="s">
        <v>495</v>
      </c>
      <c r="K355" s="12" t="s">
        <v>496</v>
      </c>
      <c r="L355" s="12" t="s">
        <v>60</v>
      </c>
      <c r="M355" s="12" t="s">
        <v>61</v>
      </c>
      <c r="N355" s="12" t="s">
        <v>60</v>
      </c>
      <c r="O355" s="21">
        <v>45697</v>
      </c>
      <c r="P355" s="21"/>
      <c r="Q355" s="12" t="s">
        <v>62</v>
      </c>
      <c r="R355" s="22">
        <v>112000</v>
      </c>
      <c r="S355" s="22">
        <v>5600</v>
      </c>
      <c r="T355" s="12">
        <v>3</v>
      </c>
      <c r="U355" s="12">
        <v>30</v>
      </c>
      <c r="V355" s="12">
        <v>7</v>
      </c>
      <c r="W355" s="12">
        <v>9</v>
      </c>
      <c r="X355" s="12">
        <v>53</v>
      </c>
      <c r="Y355" s="12" t="s">
        <v>46</v>
      </c>
      <c r="Z355" s="12" t="s">
        <v>292</v>
      </c>
      <c r="AA355" s="12" t="s">
        <v>65</v>
      </c>
      <c r="AB355" s="12" t="s">
        <v>164</v>
      </c>
      <c r="AC355" s="12" t="s">
        <v>50</v>
      </c>
      <c r="AD355" s="12" t="s">
        <v>68</v>
      </c>
      <c r="AE355" s="12">
        <v>58.5</v>
      </c>
      <c r="AF355" s="12">
        <v>1.3</v>
      </c>
      <c r="AG355" s="12" t="s">
        <v>3160</v>
      </c>
      <c r="AH355" s="12" t="s">
        <v>3161</v>
      </c>
      <c r="AI355" s="12" t="s">
        <v>3133</v>
      </c>
      <c r="AJ355" s="12">
        <v>0</v>
      </c>
      <c r="AK355" s="12" t="s">
        <v>3162</v>
      </c>
      <c r="AL355" s="12" t="s">
        <v>3159</v>
      </c>
      <c r="AM355" s="12">
        <v>58.5</v>
      </c>
      <c r="AN355" s="31"/>
    </row>
    <row r="356" spans="1:40" ht="32" x14ac:dyDescent="0.2">
      <c r="A356" s="30" t="s">
        <v>1434</v>
      </c>
      <c r="B356" s="23" t="s">
        <v>1435</v>
      </c>
      <c r="C356" s="23" t="s">
        <v>154</v>
      </c>
      <c r="D356" s="23">
        <v>33</v>
      </c>
      <c r="E356" s="24">
        <v>33885</v>
      </c>
      <c r="F356" s="23" t="s">
        <v>402</v>
      </c>
      <c r="G356" s="23" t="s">
        <v>72</v>
      </c>
      <c r="H356" s="23" t="s">
        <v>862</v>
      </c>
      <c r="I356" s="23" t="s">
        <v>74</v>
      </c>
      <c r="J356" s="23" t="s">
        <v>617</v>
      </c>
      <c r="K356" s="23" t="s">
        <v>618</v>
      </c>
      <c r="L356" s="23" t="s">
        <v>524</v>
      </c>
      <c r="M356" s="23" t="s">
        <v>525</v>
      </c>
      <c r="N356" s="23" t="s">
        <v>526</v>
      </c>
      <c r="O356" s="24">
        <v>44151</v>
      </c>
      <c r="P356" s="24"/>
      <c r="Q356" s="23" t="s">
        <v>62</v>
      </c>
      <c r="R356" s="25">
        <v>59000</v>
      </c>
      <c r="S356" s="25">
        <v>3000</v>
      </c>
      <c r="T356" s="23">
        <v>3</v>
      </c>
      <c r="U356" s="23">
        <v>14</v>
      </c>
      <c r="V356" s="23">
        <v>14</v>
      </c>
      <c r="W356" s="23">
        <v>10</v>
      </c>
      <c r="X356" s="23">
        <v>57</v>
      </c>
      <c r="Y356" s="23" t="s">
        <v>46</v>
      </c>
      <c r="Z356" s="23" t="s">
        <v>47</v>
      </c>
      <c r="AA356" s="23" t="s">
        <v>95</v>
      </c>
      <c r="AB356" s="23" t="s">
        <v>164</v>
      </c>
      <c r="AC356" s="23" t="s">
        <v>408</v>
      </c>
      <c r="AD356" s="23" t="s">
        <v>68</v>
      </c>
      <c r="AE356" s="23">
        <v>55.5</v>
      </c>
      <c r="AF356" s="23">
        <v>5.6</v>
      </c>
      <c r="AG356" s="23" t="s">
        <v>3160</v>
      </c>
      <c r="AH356" s="23" t="s">
        <v>3164</v>
      </c>
      <c r="AI356" s="23" t="s">
        <v>3133</v>
      </c>
      <c r="AJ356" s="23">
        <v>0</v>
      </c>
      <c r="AK356" s="23" t="s">
        <v>3162</v>
      </c>
      <c r="AL356" s="23" t="s">
        <v>3159</v>
      </c>
      <c r="AM356" s="23">
        <v>55.5</v>
      </c>
      <c r="AN356" s="32" t="s">
        <v>3166</v>
      </c>
    </row>
    <row r="357" spans="1:40" ht="32" x14ac:dyDescent="0.2">
      <c r="A357" s="29" t="s">
        <v>1436</v>
      </c>
      <c r="B357" s="12" t="s">
        <v>1437</v>
      </c>
      <c r="C357" s="12" t="s">
        <v>154</v>
      </c>
      <c r="D357" s="12">
        <v>41</v>
      </c>
      <c r="E357" s="21">
        <v>30978</v>
      </c>
      <c r="F357" s="12" t="s">
        <v>54</v>
      </c>
      <c r="G357" s="12" t="s">
        <v>55</v>
      </c>
      <c r="H357" s="12" t="s">
        <v>707</v>
      </c>
      <c r="I357" s="12" t="s">
        <v>115</v>
      </c>
      <c r="J357" s="12" t="s">
        <v>567</v>
      </c>
      <c r="K357" s="12" t="s">
        <v>568</v>
      </c>
      <c r="L357" s="12" t="s">
        <v>149</v>
      </c>
      <c r="M357" s="12" t="s">
        <v>61</v>
      </c>
      <c r="N357" s="12" t="s">
        <v>150</v>
      </c>
      <c r="O357" s="21">
        <v>43216</v>
      </c>
      <c r="P357" s="21"/>
      <c r="Q357" s="12" t="s">
        <v>62</v>
      </c>
      <c r="R357" s="22">
        <v>91000</v>
      </c>
      <c r="S357" s="22">
        <v>0</v>
      </c>
      <c r="T357" s="12">
        <v>1</v>
      </c>
      <c r="U357" s="12">
        <v>21</v>
      </c>
      <c r="V357" s="12">
        <v>5</v>
      </c>
      <c r="W357" s="12">
        <v>0</v>
      </c>
      <c r="X357" s="12">
        <v>25</v>
      </c>
      <c r="Y357" s="12" t="s">
        <v>46</v>
      </c>
      <c r="Z357" s="12" t="s">
        <v>64</v>
      </c>
      <c r="AA357" s="12" t="s">
        <v>95</v>
      </c>
      <c r="AB357" s="12" t="s">
        <v>66</v>
      </c>
      <c r="AC357" s="12" t="s">
        <v>67</v>
      </c>
      <c r="AD357" s="12" t="s">
        <v>68</v>
      </c>
      <c r="AE357" s="12">
        <v>33</v>
      </c>
      <c r="AF357" s="12">
        <v>8.1</v>
      </c>
      <c r="AG357" s="12" t="s">
        <v>3167</v>
      </c>
      <c r="AH357" s="12" t="s">
        <v>3161</v>
      </c>
      <c r="AI357" s="12" t="s">
        <v>3128</v>
      </c>
      <c r="AJ357" s="12">
        <v>0</v>
      </c>
      <c r="AK357" s="12" t="s">
        <v>3162</v>
      </c>
      <c r="AL357" s="12" t="s">
        <v>3159</v>
      </c>
      <c r="AM357" s="12">
        <v>33</v>
      </c>
      <c r="AN357" s="31"/>
    </row>
    <row r="358" spans="1:40" ht="32" x14ac:dyDescent="0.2">
      <c r="A358" s="30" t="s">
        <v>1439</v>
      </c>
      <c r="B358" s="23" t="s">
        <v>1440</v>
      </c>
      <c r="C358" s="23" t="s">
        <v>35</v>
      </c>
      <c r="D358" s="23">
        <v>52</v>
      </c>
      <c r="E358" s="24">
        <v>27103</v>
      </c>
      <c r="F358" s="23" t="s">
        <v>155</v>
      </c>
      <c r="G358" s="23" t="s">
        <v>181</v>
      </c>
      <c r="H358" s="23" t="s">
        <v>505</v>
      </c>
      <c r="I358" s="23" t="s">
        <v>157</v>
      </c>
      <c r="J358" s="23" t="s">
        <v>158</v>
      </c>
      <c r="K358" s="23" t="s">
        <v>159</v>
      </c>
      <c r="L358" s="23" t="s">
        <v>319</v>
      </c>
      <c r="M358" s="23" t="s">
        <v>255</v>
      </c>
      <c r="N358" s="23" t="s">
        <v>80</v>
      </c>
      <c r="O358" s="24">
        <v>45115</v>
      </c>
      <c r="P358" s="24">
        <v>45451</v>
      </c>
      <c r="Q358" s="23" t="s">
        <v>141</v>
      </c>
      <c r="R358" s="25">
        <v>36000</v>
      </c>
      <c r="S358" s="25">
        <v>1800</v>
      </c>
      <c r="T358" s="23">
        <v>3</v>
      </c>
      <c r="U358" s="23">
        <v>33</v>
      </c>
      <c r="V358" s="23">
        <v>25</v>
      </c>
      <c r="W358" s="23">
        <v>16</v>
      </c>
      <c r="X358" s="23">
        <v>25</v>
      </c>
      <c r="Y358" s="23" t="s">
        <v>46</v>
      </c>
      <c r="Z358" s="23" t="s">
        <v>47</v>
      </c>
      <c r="AA358" s="23" t="s">
        <v>215</v>
      </c>
      <c r="AB358" s="23" t="s">
        <v>80</v>
      </c>
      <c r="AC358" s="23" t="s">
        <v>165</v>
      </c>
      <c r="AD358" s="23" t="s">
        <v>51</v>
      </c>
      <c r="AE358" s="23">
        <v>46</v>
      </c>
      <c r="AF358" s="23">
        <v>0.9</v>
      </c>
      <c r="AG358" s="23" t="s">
        <v>3171</v>
      </c>
      <c r="AH358" s="23" t="s">
        <v>3180</v>
      </c>
      <c r="AI358" s="23" t="s">
        <v>3133</v>
      </c>
      <c r="AJ358" s="23">
        <v>1</v>
      </c>
      <c r="AK358" s="23" t="s">
        <v>3158</v>
      </c>
      <c r="AL358" s="23" t="s">
        <v>3159</v>
      </c>
      <c r="AM358" s="23">
        <v>46</v>
      </c>
      <c r="AN358" s="32" t="s">
        <v>3166</v>
      </c>
    </row>
    <row r="359" spans="1:40" ht="32" x14ac:dyDescent="0.2">
      <c r="A359" s="29" t="s">
        <v>1443</v>
      </c>
      <c r="B359" s="12" t="s">
        <v>1444</v>
      </c>
      <c r="C359" s="12" t="s">
        <v>154</v>
      </c>
      <c r="D359" s="12">
        <v>50</v>
      </c>
      <c r="E359" s="21">
        <v>27737</v>
      </c>
      <c r="F359" s="12" t="s">
        <v>429</v>
      </c>
      <c r="G359" s="12" t="s">
        <v>72</v>
      </c>
      <c r="H359" s="12" t="s">
        <v>295</v>
      </c>
      <c r="I359" s="12" t="s">
        <v>157</v>
      </c>
      <c r="J359" s="12" t="s">
        <v>470</v>
      </c>
      <c r="K359" s="12" t="s">
        <v>589</v>
      </c>
      <c r="L359" s="12" t="s">
        <v>491</v>
      </c>
      <c r="M359" s="12" t="s">
        <v>43</v>
      </c>
      <c r="N359" s="12" t="s">
        <v>492</v>
      </c>
      <c r="O359" s="21">
        <v>45748</v>
      </c>
      <c r="P359" s="21"/>
      <c r="Q359" s="12" t="s">
        <v>62</v>
      </c>
      <c r="R359" s="22">
        <v>42000</v>
      </c>
      <c r="S359" s="22">
        <v>2100</v>
      </c>
      <c r="T359" s="12">
        <v>3</v>
      </c>
      <c r="U359" s="12">
        <v>22</v>
      </c>
      <c r="V359" s="12">
        <v>12</v>
      </c>
      <c r="W359" s="12">
        <v>4</v>
      </c>
      <c r="X359" s="12">
        <v>58</v>
      </c>
      <c r="Y359" s="12" t="s">
        <v>46</v>
      </c>
      <c r="Z359" s="12" t="s">
        <v>292</v>
      </c>
      <c r="AA359" s="12" t="s">
        <v>95</v>
      </c>
      <c r="AB359" s="12" t="s">
        <v>66</v>
      </c>
      <c r="AC359" s="12" t="s">
        <v>130</v>
      </c>
      <c r="AD359" s="12" t="s">
        <v>68</v>
      </c>
      <c r="AE359" s="12">
        <v>60.8</v>
      </c>
      <c r="AF359" s="12">
        <v>1.2</v>
      </c>
      <c r="AG359" s="12" t="s">
        <v>3171</v>
      </c>
      <c r="AH359" s="12" t="s">
        <v>3164</v>
      </c>
      <c r="AI359" s="12" t="s">
        <v>3133</v>
      </c>
      <c r="AJ359" s="12">
        <v>0</v>
      </c>
      <c r="AK359" s="12" t="s">
        <v>3162</v>
      </c>
      <c r="AL359" s="12" t="s">
        <v>3159</v>
      </c>
      <c r="AM359" s="12">
        <v>60.8</v>
      </c>
      <c r="AN359" s="31"/>
    </row>
    <row r="360" spans="1:40" ht="48" x14ac:dyDescent="0.2">
      <c r="A360" s="30" t="s">
        <v>3272</v>
      </c>
      <c r="B360" s="23" t="s">
        <v>1445</v>
      </c>
      <c r="C360" s="23" t="s">
        <v>154</v>
      </c>
      <c r="D360" s="23">
        <v>56</v>
      </c>
      <c r="E360" s="24">
        <v>25639</v>
      </c>
      <c r="F360" s="23" t="s">
        <v>523</v>
      </c>
      <c r="G360" s="23" t="s">
        <v>100</v>
      </c>
      <c r="H360" s="23" t="s">
        <v>379</v>
      </c>
      <c r="I360" s="23" t="s">
        <v>57</v>
      </c>
      <c r="J360" s="23" t="s">
        <v>262</v>
      </c>
      <c r="K360" s="23" t="s">
        <v>263</v>
      </c>
      <c r="L360" s="23" t="s">
        <v>160</v>
      </c>
      <c r="M360" s="23" t="s">
        <v>161</v>
      </c>
      <c r="N360" s="23" t="s">
        <v>174</v>
      </c>
      <c r="O360" s="24">
        <v>45558</v>
      </c>
      <c r="P360" s="24"/>
      <c r="Q360" s="23" t="s">
        <v>62</v>
      </c>
      <c r="R360" s="25">
        <v>120000</v>
      </c>
      <c r="S360" s="25">
        <v>10800</v>
      </c>
      <c r="T360" s="23">
        <v>4</v>
      </c>
      <c r="U360" s="23">
        <v>28</v>
      </c>
      <c r="V360" s="23">
        <v>24</v>
      </c>
      <c r="W360" s="23">
        <v>25</v>
      </c>
      <c r="X360" s="23">
        <v>84</v>
      </c>
      <c r="Y360" s="23" t="s">
        <v>46</v>
      </c>
      <c r="Z360" s="23" t="s">
        <v>844</v>
      </c>
      <c r="AA360" s="23" t="s">
        <v>142</v>
      </c>
      <c r="AB360" s="23" t="s">
        <v>80</v>
      </c>
      <c r="AC360" s="23" t="s">
        <v>267</v>
      </c>
      <c r="AD360" s="23" t="s">
        <v>68</v>
      </c>
      <c r="AE360" s="23">
        <v>72.400000000000006</v>
      </c>
      <c r="AF360" s="23">
        <v>1.7</v>
      </c>
      <c r="AG360" s="23" t="s">
        <v>3156</v>
      </c>
      <c r="AH360" s="23" t="s">
        <v>3157</v>
      </c>
      <c r="AI360" s="23" t="s">
        <v>3136</v>
      </c>
      <c r="AJ360" s="23">
        <v>0</v>
      </c>
      <c r="AK360" s="23" t="s">
        <v>3162</v>
      </c>
      <c r="AL360" s="23" t="s">
        <v>3165</v>
      </c>
      <c r="AM360" s="23">
        <v>72.400000000000006</v>
      </c>
      <c r="AN360" s="32"/>
    </row>
    <row r="361" spans="1:40" ht="32" x14ac:dyDescent="0.2">
      <c r="A361" s="29" t="s">
        <v>1447</v>
      </c>
      <c r="B361" s="12" t="s">
        <v>1448</v>
      </c>
      <c r="C361" s="12" t="s">
        <v>35</v>
      </c>
      <c r="D361" s="12">
        <v>32</v>
      </c>
      <c r="E361" s="21">
        <v>34455</v>
      </c>
      <c r="F361" s="12" t="s">
        <v>99</v>
      </c>
      <c r="G361" s="12" t="s">
        <v>100</v>
      </c>
      <c r="H361" s="12" t="s">
        <v>682</v>
      </c>
      <c r="I361" s="12" t="s">
        <v>89</v>
      </c>
      <c r="J361" s="12" t="s">
        <v>102</v>
      </c>
      <c r="K361" s="12" t="s">
        <v>103</v>
      </c>
      <c r="L361" s="12" t="s">
        <v>319</v>
      </c>
      <c r="M361" s="12" t="s">
        <v>255</v>
      </c>
      <c r="N361" s="12" t="s">
        <v>80</v>
      </c>
      <c r="O361" s="21">
        <v>44730</v>
      </c>
      <c r="P361" s="21"/>
      <c r="Q361" s="12" t="s">
        <v>62</v>
      </c>
      <c r="R361" s="22">
        <v>146000</v>
      </c>
      <c r="S361" s="22">
        <v>14600</v>
      </c>
      <c r="T361" s="12">
        <v>4</v>
      </c>
      <c r="U361" s="12">
        <v>24</v>
      </c>
      <c r="V361" s="12">
        <v>17</v>
      </c>
      <c r="W361" s="12">
        <v>30</v>
      </c>
      <c r="X361" s="12">
        <v>58</v>
      </c>
      <c r="Y361" s="12" t="s">
        <v>46</v>
      </c>
      <c r="Z361" s="12" t="s">
        <v>64</v>
      </c>
      <c r="AA361" s="12" t="s">
        <v>188</v>
      </c>
      <c r="AB361" s="12" t="s">
        <v>66</v>
      </c>
      <c r="AC361" s="12" t="s">
        <v>108</v>
      </c>
      <c r="AD361" s="12" t="s">
        <v>68</v>
      </c>
      <c r="AE361" s="12">
        <v>62.3</v>
      </c>
      <c r="AF361" s="12">
        <v>4</v>
      </c>
      <c r="AG361" s="12" t="s">
        <v>3160</v>
      </c>
      <c r="AH361" s="12" t="s">
        <v>3157</v>
      </c>
      <c r="AI361" s="12" t="s">
        <v>3136</v>
      </c>
      <c r="AJ361" s="12">
        <v>0</v>
      </c>
      <c r="AK361" s="12" t="s">
        <v>3162</v>
      </c>
      <c r="AL361" s="12" t="s">
        <v>3159</v>
      </c>
      <c r="AM361" s="12">
        <v>62.3</v>
      </c>
      <c r="AN361" s="31" t="s">
        <v>3166</v>
      </c>
    </row>
    <row r="362" spans="1:40" ht="32" x14ac:dyDescent="0.2">
      <c r="A362" s="30" t="s">
        <v>1449</v>
      </c>
      <c r="B362" s="23" t="s">
        <v>1450</v>
      </c>
      <c r="C362" s="23" t="s">
        <v>154</v>
      </c>
      <c r="D362" s="23">
        <v>54</v>
      </c>
      <c r="E362" s="24">
        <v>26357</v>
      </c>
      <c r="F362" s="23" t="s">
        <v>279</v>
      </c>
      <c r="G362" s="23" t="s">
        <v>55</v>
      </c>
      <c r="H362" s="23" t="s">
        <v>626</v>
      </c>
      <c r="I362" s="23" t="s">
        <v>115</v>
      </c>
      <c r="J362" s="23" t="s">
        <v>308</v>
      </c>
      <c r="K362" s="23" t="s">
        <v>309</v>
      </c>
      <c r="L362" s="23" t="s">
        <v>160</v>
      </c>
      <c r="M362" s="23" t="s">
        <v>161</v>
      </c>
      <c r="N362" s="23" t="s">
        <v>174</v>
      </c>
      <c r="O362" s="24">
        <v>43195</v>
      </c>
      <c r="P362" s="24"/>
      <c r="Q362" s="23" t="s">
        <v>62</v>
      </c>
      <c r="R362" s="25">
        <v>77000</v>
      </c>
      <c r="S362" s="25">
        <v>3800</v>
      </c>
      <c r="T362" s="23">
        <v>3</v>
      </c>
      <c r="U362" s="23">
        <v>35</v>
      </c>
      <c r="V362" s="23">
        <v>22</v>
      </c>
      <c r="W362" s="23">
        <v>18</v>
      </c>
      <c r="X362" s="23">
        <v>67</v>
      </c>
      <c r="Y362" s="23" t="s">
        <v>46</v>
      </c>
      <c r="Z362" s="23" t="s">
        <v>64</v>
      </c>
      <c r="AA362" s="23" t="s">
        <v>188</v>
      </c>
      <c r="AB362" s="23" t="s">
        <v>66</v>
      </c>
      <c r="AC362" s="23" t="s">
        <v>284</v>
      </c>
      <c r="AD362" s="23" t="s">
        <v>68</v>
      </c>
      <c r="AE362" s="23">
        <v>60.2</v>
      </c>
      <c r="AF362" s="23">
        <v>8.1999999999999993</v>
      </c>
      <c r="AG362" s="23" t="s">
        <v>3171</v>
      </c>
      <c r="AH362" s="23" t="s">
        <v>3168</v>
      </c>
      <c r="AI362" s="23" t="s">
        <v>3133</v>
      </c>
      <c r="AJ362" s="23">
        <v>0</v>
      </c>
      <c r="AK362" s="23" t="s">
        <v>3158</v>
      </c>
      <c r="AL362" s="23" t="s">
        <v>3165</v>
      </c>
      <c r="AM362" s="23">
        <v>60.2</v>
      </c>
      <c r="AN362" s="32"/>
    </row>
    <row r="363" spans="1:40" ht="48" x14ac:dyDescent="0.2">
      <c r="A363" s="29" t="s">
        <v>1451</v>
      </c>
      <c r="B363" s="12" t="s">
        <v>1452</v>
      </c>
      <c r="C363" s="12" t="s">
        <v>35</v>
      </c>
      <c r="D363" s="12">
        <v>31</v>
      </c>
      <c r="E363" s="21">
        <v>34590</v>
      </c>
      <c r="F363" s="12" t="s">
        <v>71</v>
      </c>
      <c r="G363" s="12" t="s">
        <v>72</v>
      </c>
      <c r="H363" s="12" t="s">
        <v>1322</v>
      </c>
      <c r="I363" s="12" t="s">
        <v>115</v>
      </c>
      <c r="J363" s="12" t="s">
        <v>240</v>
      </c>
      <c r="K363" s="12" t="s">
        <v>241</v>
      </c>
      <c r="L363" s="12" t="s">
        <v>118</v>
      </c>
      <c r="M363" s="12" t="s">
        <v>119</v>
      </c>
      <c r="N363" s="12" t="s">
        <v>120</v>
      </c>
      <c r="O363" s="21">
        <v>44892</v>
      </c>
      <c r="P363" s="21"/>
      <c r="Q363" s="12" t="s">
        <v>62</v>
      </c>
      <c r="R363" s="22">
        <v>74000</v>
      </c>
      <c r="S363" s="22">
        <v>6700</v>
      </c>
      <c r="T363" s="12">
        <v>4</v>
      </c>
      <c r="U363" s="12">
        <v>15</v>
      </c>
      <c r="V363" s="12">
        <v>26</v>
      </c>
      <c r="W363" s="12">
        <v>0</v>
      </c>
      <c r="X363" s="12">
        <v>93</v>
      </c>
      <c r="Y363" s="12" t="s">
        <v>46</v>
      </c>
      <c r="Z363" s="12" t="s">
        <v>64</v>
      </c>
      <c r="AA363" s="12" t="s">
        <v>215</v>
      </c>
      <c r="AB363" s="12" t="s">
        <v>66</v>
      </c>
      <c r="AC363" s="12" t="s">
        <v>81</v>
      </c>
      <c r="AD363" s="12" t="s">
        <v>68</v>
      </c>
      <c r="AE363" s="12">
        <v>82.3</v>
      </c>
      <c r="AF363" s="12">
        <v>3.5</v>
      </c>
      <c r="AG363" s="12" t="s">
        <v>3160</v>
      </c>
      <c r="AH363" s="12" t="s">
        <v>3168</v>
      </c>
      <c r="AI363" s="12" t="s">
        <v>3136</v>
      </c>
      <c r="AJ363" s="12">
        <v>0</v>
      </c>
      <c r="AK363" s="12" t="s">
        <v>3162</v>
      </c>
      <c r="AL363" s="12" t="s">
        <v>3169</v>
      </c>
      <c r="AM363" s="12">
        <v>82.3</v>
      </c>
      <c r="AN363" s="31"/>
    </row>
    <row r="364" spans="1:40" ht="32" x14ac:dyDescent="0.2">
      <c r="A364" s="30" t="s">
        <v>1453</v>
      </c>
      <c r="B364" s="23" t="s">
        <v>1454</v>
      </c>
      <c r="C364" s="23" t="s">
        <v>35</v>
      </c>
      <c r="D364" s="23">
        <v>43</v>
      </c>
      <c r="E364" s="24">
        <v>30342</v>
      </c>
      <c r="F364" s="23" t="s">
        <v>429</v>
      </c>
      <c r="G364" s="23" t="s">
        <v>72</v>
      </c>
      <c r="H364" s="23" t="s">
        <v>430</v>
      </c>
      <c r="I364" s="23" t="s">
        <v>57</v>
      </c>
      <c r="J364" s="23" t="s">
        <v>248</v>
      </c>
      <c r="K364" s="23" t="s">
        <v>249</v>
      </c>
      <c r="L364" s="23" t="s">
        <v>173</v>
      </c>
      <c r="M364" s="23" t="s">
        <v>161</v>
      </c>
      <c r="N364" s="23" t="s">
        <v>174</v>
      </c>
      <c r="O364" s="24">
        <v>45760</v>
      </c>
      <c r="P364" s="24"/>
      <c r="Q364" s="23" t="s">
        <v>62</v>
      </c>
      <c r="R364" s="25">
        <v>111000</v>
      </c>
      <c r="S364" s="25">
        <v>2200</v>
      </c>
      <c r="T364" s="23">
        <v>2</v>
      </c>
      <c r="U364" s="23">
        <v>0</v>
      </c>
      <c r="V364" s="23">
        <v>12</v>
      </c>
      <c r="W364" s="23">
        <v>0</v>
      </c>
      <c r="X364" s="23">
        <v>48</v>
      </c>
      <c r="Y364" s="23" t="s">
        <v>46</v>
      </c>
      <c r="Z364" s="23" t="s">
        <v>151</v>
      </c>
      <c r="AA364" s="23" t="s">
        <v>65</v>
      </c>
      <c r="AB364" s="23" t="s">
        <v>66</v>
      </c>
      <c r="AC364" s="23" t="s">
        <v>130</v>
      </c>
      <c r="AD364" s="23" t="s">
        <v>51</v>
      </c>
      <c r="AE364" s="23">
        <v>44.8</v>
      </c>
      <c r="AF364" s="23">
        <v>1.2</v>
      </c>
      <c r="AG364" s="23" t="s">
        <v>3167</v>
      </c>
      <c r="AH364" s="23" t="s">
        <v>3161</v>
      </c>
      <c r="AI364" s="23" t="s">
        <v>3128</v>
      </c>
      <c r="AJ364" s="23">
        <v>0</v>
      </c>
      <c r="AK364" s="23" t="s">
        <v>3175</v>
      </c>
      <c r="AL364" s="23" t="s">
        <v>3159</v>
      </c>
      <c r="AM364" s="23">
        <v>44.8</v>
      </c>
      <c r="AN364" s="32"/>
    </row>
    <row r="365" spans="1:40" ht="32" x14ac:dyDescent="0.2">
      <c r="A365" s="29" t="s">
        <v>1455</v>
      </c>
      <c r="B365" s="12" t="s">
        <v>3273</v>
      </c>
      <c r="C365" s="12" t="s">
        <v>154</v>
      </c>
      <c r="D365" s="12">
        <v>25</v>
      </c>
      <c r="E365" s="21">
        <v>36969</v>
      </c>
      <c r="F365" s="12" t="s">
        <v>523</v>
      </c>
      <c r="G365" s="12" t="s">
        <v>100</v>
      </c>
      <c r="H365" s="12" t="s">
        <v>755</v>
      </c>
      <c r="I365" s="12" t="s">
        <v>57</v>
      </c>
      <c r="J365" s="12" t="s">
        <v>343</v>
      </c>
      <c r="K365" s="12" t="s">
        <v>344</v>
      </c>
      <c r="L365" s="12" t="s">
        <v>442</v>
      </c>
      <c r="M365" s="12" t="s">
        <v>265</v>
      </c>
      <c r="N365" s="12" t="s">
        <v>266</v>
      </c>
      <c r="O365" s="21">
        <v>45187</v>
      </c>
      <c r="P365" s="21"/>
      <c r="Q365" s="12" t="s">
        <v>62</v>
      </c>
      <c r="R365" s="22">
        <v>80000</v>
      </c>
      <c r="S365" s="22">
        <v>4000</v>
      </c>
      <c r="T365" s="12">
        <v>3</v>
      </c>
      <c r="U365" s="12">
        <v>25</v>
      </c>
      <c r="V365" s="12">
        <v>15</v>
      </c>
      <c r="W365" s="12">
        <v>6</v>
      </c>
      <c r="X365" s="12">
        <v>64</v>
      </c>
      <c r="Y365" s="12" t="s">
        <v>46</v>
      </c>
      <c r="Z365" s="12" t="s">
        <v>151</v>
      </c>
      <c r="AA365" s="12" t="s">
        <v>95</v>
      </c>
      <c r="AB365" s="12" t="s">
        <v>66</v>
      </c>
      <c r="AC365" s="12" t="s">
        <v>267</v>
      </c>
      <c r="AD365" s="12" t="s">
        <v>68</v>
      </c>
      <c r="AE365" s="12">
        <v>62.6</v>
      </c>
      <c r="AF365" s="12">
        <v>2.7</v>
      </c>
      <c r="AG365" s="12" t="s">
        <v>3160</v>
      </c>
      <c r="AH365" s="12" t="s">
        <v>3168</v>
      </c>
      <c r="AI365" s="12" t="s">
        <v>3133</v>
      </c>
      <c r="AJ365" s="12">
        <v>0</v>
      </c>
      <c r="AK365" s="12" t="s">
        <v>3162</v>
      </c>
      <c r="AL365" s="12" t="s">
        <v>3165</v>
      </c>
      <c r="AM365" s="12">
        <v>62.6</v>
      </c>
      <c r="AN365" s="31" t="s">
        <v>3166</v>
      </c>
    </row>
    <row r="366" spans="1:40" ht="32" x14ac:dyDescent="0.2">
      <c r="A366" s="30" t="s">
        <v>1459</v>
      </c>
      <c r="B366" s="23" t="s">
        <v>1460</v>
      </c>
      <c r="C366" s="23" t="s">
        <v>154</v>
      </c>
      <c r="D366" s="23">
        <v>60</v>
      </c>
      <c r="E366" s="24">
        <v>24058</v>
      </c>
      <c r="F366" s="23" t="s">
        <v>279</v>
      </c>
      <c r="G366" s="23" t="s">
        <v>55</v>
      </c>
      <c r="H366" s="23" t="s">
        <v>1089</v>
      </c>
      <c r="I366" s="23" t="s">
        <v>74</v>
      </c>
      <c r="J366" s="23" t="s">
        <v>281</v>
      </c>
      <c r="K366" s="23" t="s">
        <v>1026</v>
      </c>
      <c r="L366" s="23" t="s">
        <v>619</v>
      </c>
      <c r="M366" s="23" t="s">
        <v>525</v>
      </c>
      <c r="N366" s="23" t="s">
        <v>620</v>
      </c>
      <c r="O366" s="24">
        <v>43663</v>
      </c>
      <c r="P366" s="24"/>
      <c r="Q366" s="23" t="s">
        <v>62</v>
      </c>
      <c r="R366" s="25">
        <v>66000</v>
      </c>
      <c r="S366" s="25">
        <v>5900</v>
      </c>
      <c r="T366" s="23">
        <v>4</v>
      </c>
      <c r="U366" s="23">
        <v>15</v>
      </c>
      <c r="V366" s="23">
        <v>28</v>
      </c>
      <c r="W366" s="23">
        <v>20</v>
      </c>
      <c r="X366" s="23">
        <v>65</v>
      </c>
      <c r="Y366" s="23" t="s">
        <v>46</v>
      </c>
      <c r="Z366" s="23" t="s">
        <v>151</v>
      </c>
      <c r="AA366" s="23" t="s">
        <v>215</v>
      </c>
      <c r="AB366" s="23" t="s">
        <v>164</v>
      </c>
      <c r="AC366" s="23" t="s">
        <v>284</v>
      </c>
      <c r="AD366" s="23" t="s">
        <v>68</v>
      </c>
      <c r="AE366" s="23">
        <v>62.5</v>
      </c>
      <c r="AF366" s="23">
        <v>6.9</v>
      </c>
      <c r="AG366" s="23" t="s">
        <v>3156</v>
      </c>
      <c r="AH366" s="23" t="s">
        <v>3168</v>
      </c>
      <c r="AI366" s="23" t="s">
        <v>3136</v>
      </c>
      <c r="AJ366" s="23">
        <v>0</v>
      </c>
      <c r="AK366" s="23" t="s">
        <v>3162</v>
      </c>
      <c r="AL366" s="23" t="s">
        <v>3165</v>
      </c>
      <c r="AM366" s="23">
        <v>62.5</v>
      </c>
      <c r="AN366" s="32"/>
    </row>
    <row r="367" spans="1:40" ht="32" x14ac:dyDescent="0.2">
      <c r="A367" s="29" t="s">
        <v>1461</v>
      </c>
      <c r="B367" s="12" t="s">
        <v>3274</v>
      </c>
      <c r="C367" s="12" t="s">
        <v>154</v>
      </c>
      <c r="D367" s="12">
        <v>27</v>
      </c>
      <c r="E367" s="21">
        <v>36179</v>
      </c>
      <c r="F367" s="12" t="s">
        <v>99</v>
      </c>
      <c r="G367" s="12" t="s">
        <v>100</v>
      </c>
      <c r="H367" s="12" t="s">
        <v>682</v>
      </c>
      <c r="I367" s="12" t="s">
        <v>115</v>
      </c>
      <c r="J367" s="12" t="s">
        <v>102</v>
      </c>
      <c r="K367" s="12" t="s">
        <v>103</v>
      </c>
      <c r="L367" s="12" t="s">
        <v>118</v>
      </c>
      <c r="M367" s="12" t="s">
        <v>119</v>
      </c>
      <c r="N367" s="12" t="s">
        <v>120</v>
      </c>
      <c r="O367" s="21">
        <v>45732</v>
      </c>
      <c r="P367" s="21"/>
      <c r="Q367" s="12" t="s">
        <v>62</v>
      </c>
      <c r="R367" s="22">
        <v>87000</v>
      </c>
      <c r="S367" s="22">
        <v>7800</v>
      </c>
      <c r="T367" s="12">
        <v>4</v>
      </c>
      <c r="U367" s="12">
        <v>17</v>
      </c>
      <c r="V367" s="12">
        <v>14</v>
      </c>
      <c r="W367" s="12">
        <v>17</v>
      </c>
      <c r="X367" s="12">
        <v>70</v>
      </c>
      <c r="Y367" s="12" t="s">
        <v>46</v>
      </c>
      <c r="Z367" s="12" t="s">
        <v>844</v>
      </c>
      <c r="AA367" s="12" t="s">
        <v>95</v>
      </c>
      <c r="AB367" s="12" t="s">
        <v>66</v>
      </c>
      <c r="AC367" s="12" t="s">
        <v>108</v>
      </c>
      <c r="AD367" s="12" t="s">
        <v>68</v>
      </c>
      <c r="AE367" s="12">
        <v>66.2</v>
      </c>
      <c r="AF367" s="12">
        <v>1.2</v>
      </c>
      <c r="AG367" s="12" t="s">
        <v>3160</v>
      </c>
      <c r="AH367" s="12" t="s">
        <v>3161</v>
      </c>
      <c r="AI367" s="12" t="s">
        <v>3136</v>
      </c>
      <c r="AJ367" s="12">
        <v>0</v>
      </c>
      <c r="AK367" s="12" t="s">
        <v>3162</v>
      </c>
      <c r="AL367" s="12" t="s">
        <v>3165</v>
      </c>
      <c r="AM367" s="12">
        <v>66.2</v>
      </c>
      <c r="AN367" s="31" t="s">
        <v>3166</v>
      </c>
    </row>
    <row r="368" spans="1:40" ht="32" x14ac:dyDescent="0.2">
      <c r="A368" s="30" t="s">
        <v>1463</v>
      </c>
      <c r="B368" s="23" t="s">
        <v>1464</v>
      </c>
      <c r="C368" s="23" t="s">
        <v>154</v>
      </c>
      <c r="D368" s="23">
        <v>55</v>
      </c>
      <c r="E368" s="24">
        <v>25748</v>
      </c>
      <c r="F368" s="23" t="s">
        <v>54</v>
      </c>
      <c r="G368" s="23" t="s">
        <v>55</v>
      </c>
      <c r="H368" s="23" t="s">
        <v>302</v>
      </c>
      <c r="I368" s="23" t="s">
        <v>115</v>
      </c>
      <c r="J368" s="23" t="s">
        <v>539</v>
      </c>
      <c r="K368" s="23" t="s">
        <v>540</v>
      </c>
      <c r="L368" s="23" t="s">
        <v>242</v>
      </c>
      <c r="M368" s="23" t="s">
        <v>234</v>
      </c>
      <c r="N368" s="23" t="s">
        <v>235</v>
      </c>
      <c r="O368" s="24">
        <v>43907</v>
      </c>
      <c r="P368" s="24"/>
      <c r="Q368" s="23" t="s">
        <v>62</v>
      </c>
      <c r="R368" s="25">
        <v>71000</v>
      </c>
      <c r="S368" s="25">
        <v>3600</v>
      </c>
      <c r="T368" s="23">
        <v>3</v>
      </c>
      <c r="U368" s="23">
        <v>39</v>
      </c>
      <c r="V368" s="23">
        <v>31</v>
      </c>
      <c r="W368" s="23">
        <v>4</v>
      </c>
      <c r="X368" s="23">
        <v>80</v>
      </c>
      <c r="Y368" s="23" t="s">
        <v>46</v>
      </c>
      <c r="Z368" s="23" t="s">
        <v>47</v>
      </c>
      <c r="AA368" s="23" t="s">
        <v>215</v>
      </c>
      <c r="AB368" s="23" t="s">
        <v>66</v>
      </c>
      <c r="AC368" s="23" t="s">
        <v>67</v>
      </c>
      <c r="AD368" s="23" t="s">
        <v>68</v>
      </c>
      <c r="AE368" s="23">
        <v>72.8</v>
      </c>
      <c r="AF368" s="23">
        <v>6.2</v>
      </c>
      <c r="AG368" s="23" t="s">
        <v>3156</v>
      </c>
      <c r="AH368" s="23" t="s">
        <v>3168</v>
      </c>
      <c r="AI368" s="23" t="s">
        <v>3133</v>
      </c>
      <c r="AJ368" s="23">
        <v>0</v>
      </c>
      <c r="AK368" s="23" t="s">
        <v>3158</v>
      </c>
      <c r="AL368" s="23" t="s">
        <v>3165</v>
      </c>
      <c r="AM368" s="23">
        <v>72.8</v>
      </c>
      <c r="AN368" s="32"/>
    </row>
    <row r="369" spans="1:40" ht="32" x14ac:dyDescent="0.2">
      <c r="A369" s="29" t="s">
        <v>1466</v>
      </c>
      <c r="B369" s="12" t="s">
        <v>1467</v>
      </c>
      <c r="C369" s="12" t="s">
        <v>35</v>
      </c>
      <c r="D369" s="12">
        <v>58</v>
      </c>
      <c r="E369" s="21">
        <v>24802</v>
      </c>
      <c r="F369" s="12" t="s">
        <v>71</v>
      </c>
      <c r="G369" s="12" t="s">
        <v>72</v>
      </c>
      <c r="H369" s="12" t="s">
        <v>424</v>
      </c>
      <c r="I369" s="12" t="s">
        <v>74</v>
      </c>
      <c r="J369" s="12" t="s">
        <v>1323</v>
      </c>
      <c r="K369" s="12" t="s">
        <v>1324</v>
      </c>
      <c r="L369" s="12" t="s">
        <v>562</v>
      </c>
      <c r="M369" s="12" t="s">
        <v>563</v>
      </c>
      <c r="N369" s="12" t="s">
        <v>564</v>
      </c>
      <c r="O369" s="21">
        <v>45871</v>
      </c>
      <c r="P369" s="21"/>
      <c r="Q369" s="12" t="s">
        <v>62</v>
      </c>
      <c r="R369" s="22">
        <v>45000</v>
      </c>
      <c r="S369" s="22">
        <v>2200</v>
      </c>
      <c r="T369" s="12">
        <v>3</v>
      </c>
      <c r="U369" s="12">
        <v>23</v>
      </c>
      <c r="V369" s="12">
        <v>15</v>
      </c>
      <c r="W369" s="12">
        <v>16</v>
      </c>
      <c r="X369" s="12">
        <v>58</v>
      </c>
      <c r="Y369" s="12" t="s">
        <v>46</v>
      </c>
      <c r="Z369" s="12" t="s">
        <v>64</v>
      </c>
      <c r="AA369" s="12" t="s">
        <v>215</v>
      </c>
      <c r="AB369" s="12" t="s">
        <v>66</v>
      </c>
      <c r="AC369" s="12" t="s">
        <v>81</v>
      </c>
      <c r="AD369" s="12" t="s">
        <v>68</v>
      </c>
      <c r="AE369" s="12">
        <v>55</v>
      </c>
      <c r="AF369" s="12">
        <v>0.9</v>
      </c>
      <c r="AG369" s="12" t="s">
        <v>3156</v>
      </c>
      <c r="AH369" s="12" t="s">
        <v>3164</v>
      </c>
      <c r="AI369" s="12" t="s">
        <v>3133</v>
      </c>
      <c r="AJ369" s="12">
        <v>0</v>
      </c>
      <c r="AK369" s="12" t="s">
        <v>3162</v>
      </c>
      <c r="AL369" s="12" t="s">
        <v>3159</v>
      </c>
      <c r="AM369" s="12">
        <v>55</v>
      </c>
      <c r="AN369" s="31"/>
    </row>
    <row r="370" spans="1:40" ht="32" x14ac:dyDescent="0.2">
      <c r="A370" s="30" t="s">
        <v>1468</v>
      </c>
      <c r="B370" s="23" t="s">
        <v>1469</v>
      </c>
      <c r="C370" s="23" t="s">
        <v>154</v>
      </c>
      <c r="D370" s="23">
        <v>48</v>
      </c>
      <c r="E370" s="24">
        <v>28592</v>
      </c>
      <c r="F370" s="23" t="s">
        <v>598</v>
      </c>
      <c r="G370" s="23" t="s">
        <v>133</v>
      </c>
      <c r="H370" s="23" t="s">
        <v>599</v>
      </c>
      <c r="I370" s="23" t="s">
        <v>157</v>
      </c>
      <c r="J370" s="23" t="s">
        <v>193</v>
      </c>
      <c r="K370" s="23" t="s">
        <v>194</v>
      </c>
      <c r="L370" s="23" t="s">
        <v>1101</v>
      </c>
      <c r="M370" s="23" t="s">
        <v>289</v>
      </c>
      <c r="N370" s="23" t="s">
        <v>311</v>
      </c>
      <c r="O370" s="24">
        <v>43996</v>
      </c>
      <c r="P370" s="24"/>
      <c r="Q370" s="23" t="s">
        <v>62</v>
      </c>
      <c r="R370" s="25">
        <v>37000</v>
      </c>
      <c r="S370" s="25">
        <v>1800</v>
      </c>
      <c r="T370" s="23">
        <v>3</v>
      </c>
      <c r="U370" s="23">
        <v>41</v>
      </c>
      <c r="V370" s="23">
        <v>14</v>
      </c>
      <c r="W370" s="23">
        <v>7</v>
      </c>
      <c r="X370" s="23">
        <v>67</v>
      </c>
      <c r="Y370" s="23" t="s">
        <v>46</v>
      </c>
      <c r="Z370" s="23" t="s">
        <v>47</v>
      </c>
      <c r="AA370" s="23" t="s">
        <v>176</v>
      </c>
      <c r="AB370" s="23" t="s">
        <v>66</v>
      </c>
      <c r="AC370" s="23" t="s">
        <v>195</v>
      </c>
      <c r="AD370" s="23" t="s">
        <v>51</v>
      </c>
      <c r="AE370" s="23">
        <v>67</v>
      </c>
      <c r="AF370" s="23">
        <v>6</v>
      </c>
      <c r="AG370" s="23" t="s">
        <v>3171</v>
      </c>
      <c r="AH370" s="23" t="s">
        <v>3180</v>
      </c>
      <c r="AI370" s="23" t="s">
        <v>3133</v>
      </c>
      <c r="AJ370" s="23">
        <v>0</v>
      </c>
      <c r="AK370" s="23" t="s">
        <v>3158</v>
      </c>
      <c r="AL370" s="23" t="s">
        <v>3165</v>
      </c>
      <c r="AM370" s="23">
        <v>67</v>
      </c>
      <c r="AN370" s="32"/>
    </row>
    <row r="371" spans="1:40" ht="32" x14ac:dyDescent="0.2">
      <c r="A371" s="29" t="s">
        <v>1471</v>
      </c>
      <c r="B371" s="12" t="s">
        <v>1472</v>
      </c>
      <c r="C371" s="12" t="s">
        <v>35</v>
      </c>
      <c r="D371" s="12">
        <v>24</v>
      </c>
      <c r="E371" s="21">
        <v>37353</v>
      </c>
      <c r="F371" s="12" t="s">
        <v>523</v>
      </c>
      <c r="G371" s="12" t="s">
        <v>100</v>
      </c>
      <c r="H371" s="12" t="s">
        <v>342</v>
      </c>
      <c r="I371" s="12" t="s">
        <v>57</v>
      </c>
      <c r="J371" s="12" t="s">
        <v>357</v>
      </c>
      <c r="K371" s="12" t="s">
        <v>358</v>
      </c>
      <c r="L371" s="12" t="s">
        <v>42</v>
      </c>
      <c r="M371" s="12" t="s">
        <v>43</v>
      </c>
      <c r="N371" s="12" t="s">
        <v>44</v>
      </c>
      <c r="O371" s="21">
        <v>45970</v>
      </c>
      <c r="P371" s="21">
        <v>46122</v>
      </c>
      <c r="Q371" s="12" t="s">
        <v>141</v>
      </c>
      <c r="R371" s="22">
        <v>87000</v>
      </c>
      <c r="S371" s="22">
        <v>7800</v>
      </c>
      <c r="T371" s="12">
        <v>4</v>
      </c>
      <c r="U371" s="12">
        <v>14</v>
      </c>
      <c r="V371" s="12">
        <v>25</v>
      </c>
      <c r="W371" s="12">
        <v>19</v>
      </c>
      <c r="X371" s="12">
        <v>51</v>
      </c>
      <c r="Y371" s="12" t="s">
        <v>46</v>
      </c>
      <c r="Z371" s="12" t="s">
        <v>107</v>
      </c>
      <c r="AA371" s="12" t="s">
        <v>95</v>
      </c>
      <c r="AB371" s="12" t="s">
        <v>164</v>
      </c>
      <c r="AC371" s="12" t="s">
        <v>267</v>
      </c>
      <c r="AD371" s="12" t="s">
        <v>222</v>
      </c>
      <c r="AE371" s="12">
        <v>57.8</v>
      </c>
      <c r="AF371" s="12">
        <v>0.4</v>
      </c>
      <c r="AG371" s="12" t="s">
        <v>3163</v>
      </c>
      <c r="AH371" s="12" t="s">
        <v>3161</v>
      </c>
      <c r="AI371" s="12" t="s">
        <v>3136</v>
      </c>
      <c r="AJ371" s="12">
        <v>1</v>
      </c>
      <c r="AK371" s="12" t="s">
        <v>3162</v>
      </c>
      <c r="AL371" s="12" t="s">
        <v>3159</v>
      </c>
      <c r="AM371" s="12">
        <v>57.8</v>
      </c>
      <c r="AN371" s="31" t="s">
        <v>3166</v>
      </c>
    </row>
    <row r="372" spans="1:40" ht="32" x14ac:dyDescent="0.2">
      <c r="A372" s="30" t="s">
        <v>1473</v>
      </c>
      <c r="B372" s="23" t="s">
        <v>1474</v>
      </c>
      <c r="C372" s="23" t="s">
        <v>35</v>
      </c>
      <c r="D372" s="23">
        <v>54</v>
      </c>
      <c r="E372" s="24">
        <v>26458</v>
      </c>
      <c r="F372" s="23" t="s">
        <v>402</v>
      </c>
      <c r="G372" s="23" t="s">
        <v>72</v>
      </c>
      <c r="H372" s="23" t="s">
        <v>616</v>
      </c>
      <c r="I372" s="23" t="s">
        <v>74</v>
      </c>
      <c r="J372" s="23" t="s">
        <v>404</v>
      </c>
      <c r="K372" s="23" t="s">
        <v>405</v>
      </c>
      <c r="L372" s="23" t="s">
        <v>319</v>
      </c>
      <c r="M372" s="23" t="s">
        <v>255</v>
      </c>
      <c r="N372" s="23" t="s">
        <v>80</v>
      </c>
      <c r="O372" s="24">
        <v>45489</v>
      </c>
      <c r="P372" s="24"/>
      <c r="Q372" s="23" t="s">
        <v>62</v>
      </c>
      <c r="R372" s="25">
        <v>52000</v>
      </c>
      <c r="S372" s="25">
        <v>4700</v>
      </c>
      <c r="T372" s="23">
        <v>4</v>
      </c>
      <c r="U372" s="23">
        <v>24</v>
      </c>
      <c r="V372" s="23">
        <v>19</v>
      </c>
      <c r="W372" s="23">
        <v>5</v>
      </c>
      <c r="X372" s="23">
        <v>70</v>
      </c>
      <c r="Y372" s="23" t="s">
        <v>46</v>
      </c>
      <c r="Z372" s="23" t="s">
        <v>47</v>
      </c>
      <c r="AA372" s="23" t="s">
        <v>48</v>
      </c>
      <c r="AB372" s="23" t="s">
        <v>66</v>
      </c>
      <c r="AC372" s="23" t="s">
        <v>408</v>
      </c>
      <c r="AD372" s="23" t="s">
        <v>68</v>
      </c>
      <c r="AE372" s="23">
        <v>74</v>
      </c>
      <c r="AF372" s="23">
        <v>1.9</v>
      </c>
      <c r="AG372" s="23" t="s">
        <v>3171</v>
      </c>
      <c r="AH372" s="23" t="s">
        <v>3164</v>
      </c>
      <c r="AI372" s="23" t="s">
        <v>3136</v>
      </c>
      <c r="AJ372" s="23">
        <v>0</v>
      </c>
      <c r="AK372" s="23" t="s">
        <v>3162</v>
      </c>
      <c r="AL372" s="23" t="s">
        <v>3165</v>
      </c>
      <c r="AM372" s="23">
        <v>74</v>
      </c>
      <c r="AN372" s="32" t="s">
        <v>3166</v>
      </c>
    </row>
    <row r="373" spans="1:40" ht="32" x14ac:dyDescent="0.2">
      <c r="A373" s="29" t="s">
        <v>1476</v>
      </c>
      <c r="B373" s="12" t="s">
        <v>1477</v>
      </c>
      <c r="C373" s="12" t="s">
        <v>154</v>
      </c>
      <c r="D373" s="12">
        <v>28</v>
      </c>
      <c r="E373" s="21">
        <v>35602</v>
      </c>
      <c r="F373" s="12" t="s">
        <v>402</v>
      </c>
      <c r="G373" s="12" t="s">
        <v>72</v>
      </c>
      <c r="H373" s="12" t="s">
        <v>862</v>
      </c>
      <c r="I373" s="12" t="s">
        <v>115</v>
      </c>
      <c r="J373" s="12" t="s">
        <v>533</v>
      </c>
      <c r="K373" s="12" t="s">
        <v>534</v>
      </c>
      <c r="L373" s="12" t="s">
        <v>491</v>
      </c>
      <c r="M373" s="12" t="s">
        <v>43</v>
      </c>
      <c r="N373" s="12" t="s">
        <v>492</v>
      </c>
      <c r="O373" s="21">
        <v>43136</v>
      </c>
      <c r="P373" s="21"/>
      <c r="Q373" s="12" t="s">
        <v>62</v>
      </c>
      <c r="R373" s="22">
        <v>64000</v>
      </c>
      <c r="S373" s="22">
        <v>3200</v>
      </c>
      <c r="T373" s="12">
        <v>3</v>
      </c>
      <c r="U373" s="12">
        <v>25</v>
      </c>
      <c r="V373" s="12">
        <v>16</v>
      </c>
      <c r="W373" s="12">
        <v>17</v>
      </c>
      <c r="X373" s="12">
        <v>86</v>
      </c>
      <c r="Y373" s="12" t="s">
        <v>46</v>
      </c>
      <c r="Z373" s="12" t="s">
        <v>64</v>
      </c>
      <c r="AA373" s="12" t="s">
        <v>221</v>
      </c>
      <c r="AB373" s="12" t="s">
        <v>66</v>
      </c>
      <c r="AC373" s="12" t="s">
        <v>408</v>
      </c>
      <c r="AD373" s="12" t="s">
        <v>1346</v>
      </c>
      <c r="AE373" s="12">
        <v>64.8</v>
      </c>
      <c r="AF373" s="12">
        <v>8.4</v>
      </c>
      <c r="AG373" s="12" t="s">
        <v>3160</v>
      </c>
      <c r="AH373" s="12" t="s">
        <v>3168</v>
      </c>
      <c r="AI373" s="12" t="s">
        <v>3133</v>
      </c>
      <c r="AJ373" s="12">
        <v>0</v>
      </c>
      <c r="AK373" s="12" t="s">
        <v>3162</v>
      </c>
      <c r="AL373" s="12" t="s">
        <v>3165</v>
      </c>
      <c r="AM373" s="12">
        <v>64.8</v>
      </c>
      <c r="AN373" s="31"/>
    </row>
    <row r="374" spans="1:40" ht="32" x14ac:dyDescent="0.2">
      <c r="A374" s="30" t="s">
        <v>1478</v>
      </c>
      <c r="B374" s="23" t="s">
        <v>1479</v>
      </c>
      <c r="C374" s="23" t="s">
        <v>35</v>
      </c>
      <c r="D374" s="23">
        <v>25</v>
      </c>
      <c r="E374" s="24">
        <v>36795</v>
      </c>
      <c r="F374" s="23" t="s">
        <v>523</v>
      </c>
      <c r="G374" s="23" t="s">
        <v>100</v>
      </c>
      <c r="H374" s="23" t="s">
        <v>342</v>
      </c>
      <c r="I374" s="23" t="s">
        <v>157</v>
      </c>
      <c r="J374" s="23" t="s">
        <v>343</v>
      </c>
      <c r="K374" s="23" t="s">
        <v>344</v>
      </c>
      <c r="L374" s="23" t="s">
        <v>434</v>
      </c>
      <c r="M374" s="23" t="s">
        <v>61</v>
      </c>
      <c r="N374" s="23" t="s">
        <v>220</v>
      </c>
      <c r="O374" s="24">
        <v>46005</v>
      </c>
      <c r="P374" s="24"/>
      <c r="Q374" s="23" t="s">
        <v>62</v>
      </c>
      <c r="R374" s="25">
        <v>48000</v>
      </c>
      <c r="S374" s="25">
        <v>1000</v>
      </c>
      <c r="T374" s="23">
        <v>2</v>
      </c>
      <c r="U374" s="23">
        <v>41</v>
      </c>
      <c r="V374" s="23">
        <v>15</v>
      </c>
      <c r="W374" s="23">
        <v>8</v>
      </c>
      <c r="X374" s="23">
        <v>67</v>
      </c>
      <c r="Y374" s="23" t="s">
        <v>46</v>
      </c>
      <c r="Z374" s="23" t="s">
        <v>64</v>
      </c>
      <c r="AA374" s="23" t="s">
        <v>215</v>
      </c>
      <c r="AB374" s="23" t="s">
        <v>66</v>
      </c>
      <c r="AC374" s="23" t="s">
        <v>267</v>
      </c>
      <c r="AD374" s="23" t="s">
        <v>68</v>
      </c>
      <c r="AE374" s="23">
        <v>57.5</v>
      </c>
      <c r="AF374" s="23">
        <v>0.5</v>
      </c>
      <c r="AG374" s="23" t="s">
        <v>3160</v>
      </c>
      <c r="AH374" s="23" t="s">
        <v>3164</v>
      </c>
      <c r="AI374" s="23" t="s">
        <v>3128</v>
      </c>
      <c r="AJ374" s="23">
        <v>0</v>
      </c>
      <c r="AK374" s="23" t="s">
        <v>3158</v>
      </c>
      <c r="AL374" s="23" t="s">
        <v>3159</v>
      </c>
      <c r="AM374" s="23">
        <v>57.5</v>
      </c>
      <c r="AN374" s="32" t="s">
        <v>3166</v>
      </c>
    </row>
    <row r="375" spans="1:40" ht="48" x14ac:dyDescent="0.2">
      <c r="A375" s="29" t="s">
        <v>1480</v>
      </c>
      <c r="B375" s="12" t="s">
        <v>1481</v>
      </c>
      <c r="C375" s="12" t="s">
        <v>35</v>
      </c>
      <c r="D375" s="12">
        <v>29</v>
      </c>
      <c r="E375" s="21">
        <v>35546</v>
      </c>
      <c r="F375" s="12" t="s">
        <v>279</v>
      </c>
      <c r="G375" s="12" t="s">
        <v>55</v>
      </c>
      <c r="H375" s="12" t="s">
        <v>307</v>
      </c>
      <c r="I375" s="12" t="s">
        <v>57</v>
      </c>
      <c r="J375" s="12" t="s">
        <v>810</v>
      </c>
      <c r="K375" s="12" t="s">
        <v>811</v>
      </c>
      <c r="L375" s="12" t="s">
        <v>434</v>
      </c>
      <c r="M375" s="12" t="s">
        <v>61</v>
      </c>
      <c r="N375" s="12" t="s">
        <v>220</v>
      </c>
      <c r="O375" s="21">
        <v>45651</v>
      </c>
      <c r="P375" s="21"/>
      <c r="Q375" s="12" t="s">
        <v>62</v>
      </c>
      <c r="R375" s="22">
        <v>113000</v>
      </c>
      <c r="S375" s="22">
        <v>5600</v>
      </c>
      <c r="T375" s="12">
        <v>3</v>
      </c>
      <c r="U375" s="12">
        <v>21</v>
      </c>
      <c r="V375" s="12">
        <v>24</v>
      </c>
      <c r="W375" s="12">
        <v>15</v>
      </c>
      <c r="X375" s="12">
        <v>66</v>
      </c>
      <c r="Y375" s="12" t="s">
        <v>46</v>
      </c>
      <c r="Z375" s="12" t="s">
        <v>47</v>
      </c>
      <c r="AA375" s="12" t="s">
        <v>215</v>
      </c>
      <c r="AB375" s="12" t="s">
        <v>164</v>
      </c>
      <c r="AC375" s="12" t="s">
        <v>284</v>
      </c>
      <c r="AD375" s="12" t="s">
        <v>222</v>
      </c>
      <c r="AE375" s="12">
        <v>57.8</v>
      </c>
      <c r="AF375" s="12">
        <v>1.5</v>
      </c>
      <c r="AG375" s="12" t="s">
        <v>3160</v>
      </c>
      <c r="AH375" s="12" t="s">
        <v>3161</v>
      </c>
      <c r="AI375" s="12" t="s">
        <v>3133</v>
      </c>
      <c r="AJ375" s="12">
        <v>0</v>
      </c>
      <c r="AK375" s="12" t="s">
        <v>3162</v>
      </c>
      <c r="AL375" s="12" t="s">
        <v>3165</v>
      </c>
      <c r="AM375" s="12">
        <v>57.8</v>
      </c>
      <c r="AN375" s="31"/>
    </row>
    <row r="376" spans="1:40" ht="32" x14ac:dyDescent="0.2">
      <c r="A376" s="30" t="s">
        <v>1482</v>
      </c>
      <c r="B376" s="23" t="s">
        <v>1483</v>
      </c>
      <c r="C376" s="23" t="s">
        <v>154</v>
      </c>
      <c r="D376" s="23">
        <v>28</v>
      </c>
      <c r="E376" s="24">
        <v>35922</v>
      </c>
      <c r="F376" s="23" t="s">
        <v>155</v>
      </c>
      <c r="G376" s="23" t="s">
        <v>181</v>
      </c>
      <c r="H376" s="23" t="s">
        <v>505</v>
      </c>
      <c r="I376" s="23" t="s">
        <v>115</v>
      </c>
      <c r="J376" s="23" t="s">
        <v>158</v>
      </c>
      <c r="K376" s="23" t="s">
        <v>159</v>
      </c>
      <c r="L376" s="23" t="s">
        <v>319</v>
      </c>
      <c r="M376" s="23" t="s">
        <v>255</v>
      </c>
      <c r="N376" s="23" t="s">
        <v>80</v>
      </c>
      <c r="O376" s="24">
        <v>43804</v>
      </c>
      <c r="P376" s="24">
        <v>44679</v>
      </c>
      <c r="Q376" s="23" t="s">
        <v>141</v>
      </c>
      <c r="R376" s="25">
        <v>70000</v>
      </c>
      <c r="S376" s="25">
        <v>6300</v>
      </c>
      <c r="T376" s="23">
        <v>4</v>
      </c>
      <c r="U376" s="23">
        <v>25</v>
      </c>
      <c r="V376" s="23">
        <v>1</v>
      </c>
      <c r="W376" s="23">
        <v>4</v>
      </c>
      <c r="X376" s="23">
        <v>59</v>
      </c>
      <c r="Y376" s="23" t="s">
        <v>46</v>
      </c>
      <c r="Z376" s="23" t="s">
        <v>64</v>
      </c>
      <c r="AA376" s="23" t="s">
        <v>215</v>
      </c>
      <c r="AB376" s="23" t="s">
        <v>80</v>
      </c>
      <c r="AC376" s="23" t="s">
        <v>165</v>
      </c>
      <c r="AD376" s="23" t="s">
        <v>68</v>
      </c>
      <c r="AE376" s="23">
        <v>70.900000000000006</v>
      </c>
      <c r="AF376" s="23">
        <v>2.4</v>
      </c>
      <c r="AG376" s="23" t="s">
        <v>3160</v>
      </c>
      <c r="AH376" s="23" t="s">
        <v>3168</v>
      </c>
      <c r="AI376" s="23" t="s">
        <v>3136</v>
      </c>
      <c r="AJ376" s="23">
        <v>1</v>
      </c>
      <c r="AK376" s="23" t="s">
        <v>3162</v>
      </c>
      <c r="AL376" s="23" t="s">
        <v>3159</v>
      </c>
      <c r="AM376" s="23">
        <v>70.900000000000006</v>
      </c>
      <c r="AN376" s="32" t="s">
        <v>3166</v>
      </c>
    </row>
    <row r="377" spans="1:40" ht="48" x14ac:dyDescent="0.2">
      <c r="A377" s="29" t="s">
        <v>1485</v>
      </c>
      <c r="B377" s="12" t="s">
        <v>3275</v>
      </c>
      <c r="C377" s="12" t="s">
        <v>154</v>
      </c>
      <c r="D377" s="12">
        <v>54</v>
      </c>
      <c r="E377" s="21">
        <v>26453</v>
      </c>
      <c r="F377" s="12" t="s">
        <v>429</v>
      </c>
      <c r="G377" s="12" t="s">
        <v>72</v>
      </c>
      <c r="H377" s="12" t="s">
        <v>247</v>
      </c>
      <c r="I377" s="12" t="s">
        <v>74</v>
      </c>
      <c r="J377" s="12" t="s">
        <v>324</v>
      </c>
      <c r="K377" s="12" t="s">
        <v>325</v>
      </c>
      <c r="L377" s="12" t="s">
        <v>160</v>
      </c>
      <c r="M377" s="12" t="s">
        <v>161</v>
      </c>
      <c r="N377" s="12" t="s">
        <v>174</v>
      </c>
      <c r="O377" s="21">
        <v>44902</v>
      </c>
      <c r="P377" s="21"/>
      <c r="Q377" s="12" t="s">
        <v>62</v>
      </c>
      <c r="R377" s="22">
        <v>60000</v>
      </c>
      <c r="S377" s="22">
        <v>5400</v>
      </c>
      <c r="T377" s="12">
        <v>4</v>
      </c>
      <c r="U377" s="12">
        <v>45</v>
      </c>
      <c r="V377" s="12">
        <v>1</v>
      </c>
      <c r="W377" s="12">
        <v>19</v>
      </c>
      <c r="X377" s="12">
        <v>86</v>
      </c>
      <c r="Y377" s="12" t="s">
        <v>46</v>
      </c>
      <c r="Z377" s="12" t="s">
        <v>47</v>
      </c>
      <c r="AA377" s="12" t="s">
        <v>95</v>
      </c>
      <c r="AB377" s="12" t="s">
        <v>66</v>
      </c>
      <c r="AC377" s="12" t="s">
        <v>130</v>
      </c>
      <c r="AD377" s="12" t="s">
        <v>68</v>
      </c>
      <c r="AE377" s="12">
        <v>76.599999999999994</v>
      </c>
      <c r="AF377" s="12">
        <v>3.5</v>
      </c>
      <c r="AG377" s="12" t="s">
        <v>3171</v>
      </c>
      <c r="AH377" s="12" t="s">
        <v>3168</v>
      </c>
      <c r="AI377" s="12" t="s">
        <v>3136</v>
      </c>
      <c r="AJ377" s="12">
        <v>0</v>
      </c>
      <c r="AK377" s="12" t="s">
        <v>3158</v>
      </c>
      <c r="AL377" s="12" t="s">
        <v>3169</v>
      </c>
      <c r="AM377" s="12">
        <v>76.599999999999994</v>
      </c>
      <c r="AN377" s="31"/>
    </row>
    <row r="378" spans="1:40" ht="32" x14ac:dyDescent="0.2">
      <c r="A378" s="30" t="s">
        <v>1487</v>
      </c>
      <c r="B378" s="23" t="s">
        <v>1488</v>
      </c>
      <c r="C378" s="23" t="s">
        <v>154</v>
      </c>
      <c r="D378" s="23">
        <v>59</v>
      </c>
      <c r="E378" s="24">
        <v>24281</v>
      </c>
      <c r="F378" s="23" t="s">
        <v>429</v>
      </c>
      <c r="G378" s="23" t="s">
        <v>72</v>
      </c>
      <c r="H378" s="23" t="s">
        <v>201</v>
      </c>
      <c r="I378" s="23" t="s">
        <v>89</v>
      </c>
      <c r="J378" s="23" t="s">
        <v>470</v>
      </c>
      <c r="K378" s="23" t="s">
        <v>589</v>
      </c>
      <c r="L378" s="23" t="s">
        <v>619</v>
      </c>
      <c r="M378" s="23" t="s">
        <v>525</v>
      </c>
      <c r="N378" s="23" t="s">
        <v>620</v>
      </c>
      <c r="O378" s="24">
        <v>45056</v>
      </c>
      <c r="P378" s="24"/>
      <c r="Q378" s="23" t="s">
        <v>62</v>
      </c>
      <c r="R378" s="25">
        <v>138000</v>
      </c>
      <c r="S378" s="25">
        <v>8300</v>
      </c>
      <c r="T378" s="23">
        <v>3</v>
      </c>
      <c r="U378" s="23">
        <v>30</v>
      </c>
      <c r="V378" s="23">
        <v>18</v>
      </c>
      <c r="W378" s="23">
        <v>4</v>
      </c>
      <c r="X378" s="23">
        <v>63</v>
      </c>
      <c r="Y378" s="23" t="s">
        <v>46</v>
      </c>
      <c r="Z378" s="23" t="s">
        <v>47</v>
      </c>
      <c r="AA378" s="23" t="s">
        <v>221</v>
      </c>
      <c r="AB378" s="23" t="s">
        <v>80</v>
      </c>
      <c r="AC378" s="23" t="s">
        <v>130</v>
      </c>
      <c r="AD378" s="23" t="s">
        <v>68</v>
      </c>
      <c r="AE378" s="23">
        <v>64.5</v>
      </c>
      <c r="AF378" s="23">
        <v>3.1</v>
      </c>
      <c r="AG378" s="23" t="s">
        <v>3156</v>
      </c>
      <c r="AH378" s="23" t="s">
        <v>3157</v>
      </c>
      <c r="AI378" s="23" t="s">
        <v>3133</v>
      </c>
      <c r="AJ378" s="23">
        <v>0</v>
      </c>
      <c r="AK378" s="23" t="s">
        <v>3162</v>
      </c>
      <c r="AL378" s="23" t="s">
        <v>3165</v>
      </c>
      <c r="AM378" s="23">
        <v>64.5</v>
      </c>
      <c r="AN378" s="32"/>
    </row>
    <row r="379" spans="1:40" ht="32" x14ac:dyDescent="0.2">
      <c r="A379" s="29" t="s">
        <v>1489</v>
      </c>
      <c r="B379" s="12" t="s">
        <v>1490</v>
      </c>
      <c r="C379" s="12" t="s">
        <v>287</v>
      </c>
      <c r="D379" s="12">
        <v>35</v>
      </c>
      <c r="E379" s="21">
        <v>33130</v>
      </c>
      <c r="F379" s="12" t="s">
        <v>429</v>
      </c>
      <c r="G379" s="12" t="s">
        <v>72</v>
      </c>
      <c r="H379" s="12" t="s">
        <v>125</v>
      </c>
      <c r="I379" s="12" t="s">
        <v>115</v>
      </c>
      <c r="J379" s="12" t="s">
        <v>126</v>
      </c>
      <c r="K379" s="12" t="s">
        <v>127</v>
      </c>
      <c r="L379" s="12" t="s">
        <v>319</v>
      </c>
      <c r="M379" s="12" t="s">
        <v>255</v>
      </c>
      <c r="N379" s="12" t="s">
        <v>80</v>
      </c>
      <c r="O379" s="21">
        <v>44183</v>
      </c>
      <c r="P379" s="21"/>
      <c r="Q379" s="12" t="s">
        <v>62</v>
      </c>
      <c r="R379" s="22">
        <v>64000</v>
      </c>
      <c r="S379" s="22">
        <v>5800</v>
      </c>
      <c r="T379" s="12">
        <v>4</v>
      </c>
      <c r="U379" s="12">
        <v>14</v>
      </c>
      <c r="V379" s="12">
        <v>34</v>
      </c>
      <c r="W379" s="12">
        <v>11</v>
      </c>
      <c r="X379" s="12">
        <v>69</v>
      </c>
      <c r="Y379" s="12" t="s">
        <v>46</v>
      </c>
      <c r="Z379" s="12" t="s">
        <v>47</v>
      </c>
      <c r="AA379" s="12" t="s">
        <v>221</v>
      </c>
      <c r="AB379" s="12" t="s">
        <v>164</v>
      </c>
      <c r="AC379" s="12" t="s">
        <v>130</v>
      </c>
      <c r="AD379" s="12" t="s">
        <v>222</v>
      </c>
      <c r="AE379" s="12">
        <v>68.2</v>
      </c>
      <c r="AF379" s="12">
        <v>5.5</v>
      </c>
      <c r="AG379" s="12" t="s">
        <v>3167</v>
      </c>
      <c r="AH379" s="12" t="s">
        <v>3168</v>
      </c>
      <c r="AI379" s="12" t="s">
        <v>3136</v>
      </c>
      <c r="AJ379" s="12">
        <v>0</v>
      </c>
      <c r="AK379" s="12" t="s">
        <v>3162</v>
      </c>
      <c r="AL379" s="12" t="s">
        <v>3165</v>
      </c>
      <c r="AM379" s="12">
        <v>68.2</v>
      </c>
      <c r="AN379" s="31" t="s">
        <v>3166</v>
      </c>
    </row>
    <row r="380" spans="1:40" ht="32" x14ac:dyDescent="0.2">
      <c r="A380" s="30" t="s">
        <v>1491</v>
      </c>
      <c r="B380" s="23" t="s">
        <v>1189</v>
      </c>
      <c r="C380" s="23" t="s">
        <v>287</v>
      </c>
      <c r="D380" s="23">
        <v>59</v>
      </c>
      <c r="E380" s="24">
        <v>24583</v>
      </c>
      <c r="F380" s="23" t="s">
        <v>402</v>
      </c>
      <c r="G380" s="23" t="s">
        <v>72</v>
      </c>
      <c r="H380" s="23" t="s">
        <v>616</v>
      </c>
      <c r="I380" s="23" t="s">
        <v>57</v>
      </c>
      <c r="J380" s="23" t="s">
        <v>533</v>
      </c>
      <c r="K380" s="23" t="s">
        <v>534</v>
      </c>
      <c r="L380" s="23" t="s">
        <v>524</v>
      </c>
      <c r="M380" s="23" t="s">
        <v>525</v>
      </c>
      <c r="N380" s="23" t="s">
        <v>526</v>
      </c>
      <c r="O380" s="24">
        <v>45393</v>
      </c>
      <c r="P380" s="24"/>
      <c r="Q380" s="23" t="s">
        <v>62</v>
      </c>
      <c r="R380" s="25">
        <v>104000</v>
      </c>
      <c r="S380" s="25">
        <v>9400</v>
      </c>
      <c r="T380" s="23">
        <v>4</v>
      </c>
      <c r="U380" s="23">
        <v>24</v>
      </c>
      <c r="V380" s="23">
        <v>10</v>
      </c>
      <c r="W380" s="23">
        <v>13</v>
      </c>
      <c r="X380" s="23">
        <v>89</v>
      </c>
      <c r="Y380" s="23" t="s">
        <v>46</v>
      </c>
      <c r="Z380" s="23" t="s">
        <v>107</v>
      </c>
      <c r="AA380" s="23" t="s">
        <v>215</v>
      </c>
      <c r="AB380" s="23" t="s">
        <v>66</v>
      </c>
      <c r="AC380" s="23" t="s">
        <v>408</v>
      </c>
      <c r="AD380" s="23" t="s">
        <v>68</v>
      </c>
      <c r="AE380" s="23">
        <v>76.7</v>
      </c>
      <c r="AF380" s="23">
        <v>2.2000000000000002</v>
      </c>
      <c r="AG380" s="23" t="s">
        <v>3156</v>
      </c>
      <c r="AH380" s="23" t="s">
        <v>3161</v>
      </c>
      <c r="AI380" s="23" t="s">
        <v>3136</v>
      </c>
      <c r="AJ380" s="23">
        <v>0</v>
      </c>
      <c r="AK380" s="23" t="s">
        <v>3162</v>
      </c>
      <c r="AL380" s="23" t="s">
        <v>3169</v>
      </c>
      <c r="AM380" s="23">
        <v>76.7</v>
      </c>
      <c r="AN380" s="32" t="s">
        <v>3166</v>
      </c>
    </row>
    <row r="381" spans="1:40" ht="32" x14ac:dyDescent="0.2">
      <c r="A381" s="29" t="s">
        <v>1493</v>
      </c>
      <c r="B381" s="12" t="s">
        <v>3276</v>
      </c>
      <c r="C381" s="12" t="s">
        <v>154</v>
      </c>
      <c r="D381" s="12">
        <v>33</v>
      </c>
      <c r="E381" s="21">
        <v>33803</v>
      </c>
      <c r="F381" s="12" t="s">
        <v>36</v>
      </c>
      <c r="G381" s="12" t="s">
        <v>37</v>
      </c>
      <c r="H381" s="12" t="s">
        <v>1134</v>
      </c>
      <c r="I381" s="12" t="s">
        <v>74</v>
      </c>
      <c r="J381" s="12" t="s">
        <v>270</v>
      </c>
      <c r="K381" s="12" t="s">
        <v>271</v>
      </c>
      <c r="L381" s="12" t="s">
        <v>118</v>
      </c>
      <c r="M381" s="12" t="s">
        <v>119</v>
      </c>
      <c r="N381" s="12" t="s">
        <v>120</v>
      </c>
      <c r="O381" s="21">
        <v>43162</v>
      </c>
      <c r="P381" s="21"/>
      <c r="Q381" s="12" t="s">
        <v>62</v>
      </c>
      <c r="R381" s="22">
        <v>59000</v>
      </c>
      <c r="S381" s="22">
        <v>3000</v>
      </c>
      <c r="T381" s="12">
        <v>3</v>
      </c>
      <c r="U381" s="12">
        <v>8</v>
      </c>
      <c r="V381" s="12">
        <v>21</v>
      </c>
      <c r="W381" s="12">
        <v>21</v>
      </c>
      <c r="X381" s="12">
        <v>78</v>
      </c>
      <c r="Y381" s="12" t="s">
        <v>46</v>
      </c>
      <c r="Z381" s="12" t="s">
        <v>844</v>
      </c>
      <c r="AA381" s="12" t="s">
        <v>215</v>
      </c>
      <c r="AB381" s="12" t="s">
        <v>66</v>
      </c>
      <c r="AC381" s="12" t="s">
        <v>50</v>
      </c>
      <c r="AD381" s="12" t="s">
        <v>68</v>
      </c>
      <c r="AE381" s="12">
        <v>56.3</v>
      </c>
      <c r="AF381" s="12">
        <v>8.3000000000000007</v>
      </c>
      <c r="AG381" s="12" t="s">
        <v>3160</v>
      </c>
      <c r="AH381" s="12" t="s">
        <v>3164</v>
      </c>
      <c r="AI381" s="12" t="s">
        <v>3133</v>
      </c>
      <c r="AJ381" s="12">
        <v>0</v>
      </c>
      <c r="AK381" s="12" t="s">
        <v>3175</v>
      </c>
      <c r="AL381" s="12" t="s">
        <v>3165</v>
      </c>
      <c r="AM381" s="12">
        <v>56.3</v>
      </c>
      <c r="AN381" s="31"/>
    </row>
    <row r="382" spans="1:40" ht="32" x14ac:dyDescent="0.2">
      <c r="A382" s="30" t="s">
        <v>1497</v>
      </c>
      <c r="B382" s="23" t="s">
        <v>1498</v>
      </c>
      <c r="C382" s="23" t="s">
        <v>154</v>
      </c>
      <c r="D382" s="23">
        <v>24</v>
      </c>
      <c r="E382" s="24">
        <v>37354</v>
      </c>
      <c r="F382" s="23" t="s">
        <v>36</v>
      </c>
      <c r="G382" s="23" t="s">
        <v>37</v>
      </c>
      <c r="H382" s="23" t="s">
        <v>1134</v>
      </c>
      <c r="I382" s="23" t="s">
        <v>157</v>
      </c>
      <c r="J382" s="23" t="s">
        <v>40</v>
      </c>
      <c r="K382" s="23" t="s">
        <v>41</v>
      </c>
      <c r="L382" s="23" t="s">
        <v>76</v>
      </c>
      <c r="M382" s="23" t="s">
        <v>265</v>
      </c>
      <c r="N382" s="23" t="s">
        <v>78</v>
      </c>
      <c r="O382" s="24">
        <v>42053</v>
      </c>
      <c r="P382" s="24"/>
      <c r="Q382" s="23" t="s">
        <v>62</v>
      </c>
      <c r="R382" s="25">
        <v>26000</v>
      </c>
      <c r="S382" s="25">
        <v>2300</v>
      </c>
      <c r="T382" s="23">
        <v>4</v>
      </c>
      <c r="U382" s="23">
        <v>28</v>
      </c>
      <c r="V382" s="23">
        <v>22</v>
      </c>
      <c r="W382" s="23">
        <v>2</v>
      </c>
      <c r="X382" s="23">
        <v>66</v>
      </c>
      <c r="Y382" s="23" t="s">
        <v>339</v>
      </c>
      <c r="Z382" s="23" t="s">
        <v>64</v>
      </c>
      <c r="AA382" s="23" t="s">
        <v>188</v>
      </c>
      <c r="AB382" s="23" t="s">
        <v>66</v>
      </c>
      <c r="AC382" s="23" t="s">
        <v>50</v>
      </c>
      <c r="AD382" s="23" t="s">
        <v>68</v>
      </c>
      <c r="AE382" s="23">
        <v>75.099999999999994</v>
      </c>
      <c r="AF382" s="23">
        <v>11.3</v>
      </c>
      <c r="AG382" s="23" t="s">
        <v>3163</v>
      </c>
      <c r="AH382" s="23" t="s">
        <v>3180</v>
      </c>
      <c r="AI382" s="23" t="s">
        <v>3136</v>
      </c>
      <c r="AJ382" s="23">
        <v>0</v>
      </c>
      <c r="AK382" s="23" t="s">
        <v>3162</v>
      </c>
      <c r="AL382" s="23" t="s">
        <v>3165</v>
      </c>
      <c r="AM382" s="23">
        <v>75.099999999999994</v>
      </c>
      <c r="AN382" s="32" t="s">
        <v>3166</v>
      </c>
    </row>
    <row r="383" spans="1:40" ht="32" x14ac:dyDescent="0.2">
      <c r="A383" s="29" t="s">
        <v>1499</v>
      </c>
      <c r="B383" s="12" t="s">
        <v>1500</v>
      </c>
      <c r="C383" s="12" t="s">
        <v>154</v>
      </c>
      <c r="D383" s="12">
        <v>23</v>
      </c>
      <c r="E383" s="21">
        <v>37764</v>
      </c>
      <c r="F383" s="12" t="s">
        <v>429</v>
      </c>
      <c r="G383" s="12" t="s">
        <v>72</v>
      </c>
      <c r="H383" s="12" t="s">
        <v>201</v>
      </c>
      <c r="I383" s="12" t="s">
        <v>74</v>
      </c>
      <c r="J383" s="12" t="s">
        <v>514</v>
      </c>
      <c r="K383" s="12" t="s">
        <v>515</v>
      </c>
      <c r="L383" s="12" t="s">
        <v>374</v>
      </c>
      <c r="M383" s="12" t="s">
        <v>289</v>
      </c>
      <c r="N383" s="12" t="s">
        <v>375</v>
      </c>
      <c r="O383" s="21">
        <v>42095</v>
      </c>
      <c r="P383" s="21"/>
      <c r="Q383" s="12" t="s">
        <v>62</v>
      </c>
      <c r="R383" s="22">
        <v>58000</v>
      </c>
      <c r="S383" s="22">
        <v>2900</v>
      </c>
      <c r="T383" s="12">
        <v>3</v>
      </c>
      <c r="U383" s="12">
        <v>17</v>
      </c>
      <c r="V383" s="12">
        <v>30</v>
      </c>
      <c r="W383" s="12">
        <v>6</v>
      </c>
      <c r="X383" s="12">
        <v>48</v>
      </c>
      <c r="Y383" s="12" t="s">
        <v>46</v>
      </c>
      <c r="Z383" s="12" t="s">
        <v>47</v>
      </c>
      <c r="AA383" s="12" t="s">
        <v>215</v>
      </c>
      <c r="AB383" s="12" t="s">
        <v>66</v>
      </c>
      <c r="AC383" s="12" t="s">
        <v>130</v>
      </c>
      <c r="AD383" s="12" t="s">
        <v>1346</v>
      </c>
      <c r="AE383" s="12">
        <v>55</v>
      </c>
      <c r="AF383" s="12">
        <v>11.2</v>
      </c>
      <c r="AG383" s="12" t="s">
        <v>3163</v>
      </c>
      <c r="AH383" s="12" t="s">
        <v>3164</v>
      </c>
      <c r="AI383" s="12" t="s">
        <v>3133</v>
      </c>
      <c r="AJ383" s="12">
        <v>0</v>
      </c>
      <c r="AK383" s="12" t="s">
        <v>3162</v>
      </c>
      <c r="AL383" s="12" t="s">
        <v>3159</v>
      </c>
      <c r="AM383" s="12">
        <v>55</v>
      </c>
      <c r="AN383" s="31"/>
    </row>
    <row r="384" spans="1:40" ht="32" x14ac:dyDescent="0.2">
      <c r="A384" s="30" t="s">
        <v>1501</v>
      </c>
      <c r="B384" s="23" t="s">
        <v>1502</v>
      </c>
      <c r="C384" s="23" t="s">
        <v>154</v>
      </c>
      <c r="D384" s="23">
        <v>40</v>
      </c>
      <c r="E384" s="24">
        <v>31395</v>
      </c>
      <c r="F384" s="23" t="s">
        <v>429</v>
      </c>
      <c r="G384" s="23" t="s">
        <v>72</v>
      </c>
      <c r="H384" s="23" t="s">
        <v>430</v>
      </c>
      <c r="I384" s="23" t="s">
        <v>74</v>
      </c>
      <c r="J384" s="23" t="s">
        <v>248</v>
      </c>
      <c r="K384" s="23" t="s">
        <v>249</v>
      </c>
      <c r="L384" s="23" t="s">
        <v>366</v>
      </c>
      <c r="M384" s="23" t="s">
        <v>273</v>
      </c>
      <c r="N384" s="23" t="s">
        <v>274</v>
      </c>
      <c r="O384" s="24">
        <v>44999</v>
      </c>
      <c r="P384" s="24"/>
      <c r="Q384" s="23" t="s">
        <v>62</v>
      </c>
      <c r="R384" s="25">
        <v>58000</v>
      </c>
      <c r="S384" s="25">
        <v>5200</v>
      </c>
      <c r="T384" s="23">
        <v>4</v>
      </c>
      <c r="U384" s="23">
        <v>34</v>
      </c>
      <c r="V384" s="23">
        <v>23</v>
      </c>
      <c r="W384" s="23">
        <v>6</v>
      </c>
      <c r="X384" s="23">
        <v>92</v>
      </c>
      <c r="Y384" s="23" t="s">
        <v>46</v>
      </c>
      <c r="Z384" s="23" t="s">
        <v>151</v>
      </c>
      <c r="AA384" s="23" t="s">
        <v>142</v>
      </c>
      <c r="AB384" s="23" t="s">
        <v>66</v>
      </c>
      <c r="AC384" s="23" t="s">
        <v>130</v>
      </c>
      <c r="AD384" s="23" t="s">
        <v>222</v>
      </c>
      <c r="AE384" s="23">
        <v>83.7</v>
      </c>
      <c r="AF384" s="23">
        <v>3.3</v>
      </c>
      <c r="AG384" s="23" t="s">
        <v>3167</v>
      </c>
      <c r="AH384" s="23" t="s">
        <v>3164</v>
      </c>
      <c r="AI384" s="23" t="s">
        <v>3136</v>
      </c>
      <c r="AJ384" s="23">
        <v>0</v>
      </c>
      <c r="AK384" s="23" t="s">
        <v>3158</v>
      </c>
      <c r="AL384" s="23" t="s">
        <v>3169</v>
      </c>
      <c r="AM384" s="23">
        <v>83.7</v>
      </c>
      <c r="AN384" s="32"/>
    </row>
    <row r="385" spans="1:40" ht="32" x14ac:dyDescent="0.2">
      <c r="A385" s="29" t="s">
        <v>1504</v>
      </c>
      <c r="B385" s="12" t="s">
        <v>3277</v>
      </c>
      <c r="C385" s="12" t="s">
        <v>154</v>
      </c>
      <c r="D385" s="12">
        <v>31</v>
      </c>
      <c r="E385" s="21">
        <v>34529</v>
      </c>
      <c r="F385" s="12" t="s">
        <v>429</v>
      </c>
      <c r="G385" s="12" t="s">
        <v>72</v>
      </c>
      <c r="H385" s="12" t="s">
        <v>555</v>
      </c>
      <c r="I385" s="12" t="s">
        <v>74</v>
      </c>
      <c r="J385" s="12" t="s">
        <v>202</v>
      </c>
      <c r="K385" s="12" t="s">
        <v>203</v>
      </c>
      <c r="L385" s="12" t="s">
        <v>76</v>
      </c>
      <c r="M385" s="12" t="s">
        <v>265</v>
      </c>
      <c r="N385" s="12" t="s">
        <v>78</v>
      </c>
      <c r="O385" s="21">
        <v>45692</v>
      </c>
      <c r="P385" s="21"/>
      <c r="Q385" s="12" t="s">
        <v>62</v>
      </c>
      <c r="R385" s="22">
        <v>44000</v>
      </c>
      <c r="S385" s="22">
        <v>2200</v>
      </c>
      <c r="T385" s="12">
        <v>3</v>
      </c>
      <c r="U385" s="12">
        <v>56</v>
      </c>
      <c r="V385" s="12">
        <v>27</v>
      </c>
      <c r="W385" s="12">
        <v>15</v>
      </c>
      <c r="X385" s="12">
        <v>74</v>
      </c>
      <c r="Y385" s="12" t="s">
        <v>46</v>
      </c>
      <c r="Z385" s="12" t="s">
        <v>64</v>
      </c>
      <c r="AA385" s="12" t="s">
        <v>95</v>
      </c>
      <c r="AB385" s="12" t="s">
        <v>66</v>
      </c>
      <c r="AC385" s="12" t="s">
        <v>130</v>
      </c>
      <c r="AD385" s="12" t="s">
        <v>222</v>
      </c>
      <c r="AE385" s="12">
        <v>65.400000000000006</v>
      </c>
      <c r="AF385" s="12">
        <v>1.4</v>
      </c>
      <c r="AG385" s="12" t="s">
        <v>3160</v>
      </c>
      <c r="AH385" s="12" t="s">
        <v>3164</v>
      </c>
      <c r="AI385" s="12" t="s">
        <v>3133</v>
      </c>
      <c r="AJ385" s="12">
        <v>0</v>
      </c>
      <c r="AK385" s="12" t="s">
        <v>3158</v>
      </c>
      <c r="AL385" s="12" t="s">
        <v>3165</v>
      </c>
      <c r="AM385" s="12">
        <v>65.400000000000006</v>
      </c>
      <c r="AN385" s="31"/>
    </row>
    <row r="386" spans="1:40" ht="32" x14ac:dyDescent="0.2">
      <c r="A386" s="30" t="s">
        <v>1506</v>
      </c>
      <c r="B386" s="23" t="s">
        <v>1507</v>
      </c>
      <c r="C386" s="23" t="s">
        <v>35</v>
      </c>
      <c r="D386" s="23">
        <v>37</v>
      </c>
      <c r="E386" s="24">
        <v>32477</v>
      </c>
      <c r="F386" s="23" t="s">
        <v>523</v>
      </c>
      <c r="G386" s="23" t="s">
        <v>100</v>
      </c>
      <c r="H386" s="23" t="s">
        <v>561</v>
      </c>
      <c r="I386" s="23" t="s">
        <v>115</v>
      </c>
      <c r="J386" s="23" t="s">
        <v>262</v>
      </c>
      <c r="K386" s="23" t="s">
        <v>263</v>
      </c>
      <c r="L386" s="23" t="s">
        <v>524</v>
      </c>
      <c r="M386" s="23" t="s">
        <v>525</v>
      </c>
      <c r="N386" s="23" t="s">
        <v>526</v>
      </c>
      <c r="O386" s="24">
        <v>45476</v>
      </c>
      <c r="P386" s="24"/>
      <c r="Q386" s="23" t="s">
        <v>62</v>
      </c>
      <c r="R386" s="25">
        <v>73000</v>
      </c>
      <c r="S386" s="25">
        <v>3600</v>
      </c>
      <c r="T386" s="23">
        <v>3</v>
      </c>
      <c r="U386" s="23">
        <v>17</v>
      </c>
      <c r="V386" s="23">
        <v>4</v>
      </c>
      <c r="W386" s="23">
        <v>10</v>
      </c>
      <c r="X386" s="23">
        <v>56</v>
      </c>
      <c r="Y386" s="23" t="s">
        <v>46</v>
      </c>
      <c r="Z386" s="23" t="s">
        <v>844</v>
      </c>
      <c r="AA386" s="23" t="s">
        <v>176</v>
      </c>
      <c r="AB386" s="23" t="s">
        <v>66</v>
      </c>
      <c r="AC386" s="23" t="s">
        <v>267</v>
      </c>
      <c r="AD386" s="23" t="s">
        <v>68</v>
      </c>
      <c r="AE386" s="23">
        <v>55.8</v>
      </c>
      <c r="AF386" s="23">
        <v>1.9</v>
      </c>
      <c r="AG386" s="23" t="s">
        <v>3167</v>
      </c>
      <c r="AH386" s="23" t="s">
        <v>3168</v>
      </c>
      <c r="AI386" s="23" t="s">
        <v>3133</v>
      </c>
      <c r="AJ386" s="23">
        <v>0</v>
      </c>
      <c r="AK386" s="23" t="s">
        <v>3162</v>
      </c>
      <c r="AL386" s="23" t="s">
        <v>3159</v>
      </c>
      <c r="AM386" s="23">
        <v>55.8</v>
      </c>
      <c r="AN386" s="32" t="s">
        <v>3166</v>
      </c>
    </row>
    <row r="387" spans="1:40" ht="32" x14ac:dyDescent="0.2">
      <c r="A387" s="29" t="s">
        <v>1508</v>
      </c>
      <c r="B387" s="12" t="s">
        <v>1509</v>
      </c>
      <c r="C387" s="12" t="s">
        <v>35</v>
      </c>
      <c r="D387" s="12">
        <v>44</v>
      </c>
      <c r="E387" s="21">
        <v>29932</v>
      </c>
      <c r="F387" s="12" t="s">
        <v>133</v>
      </c>
      <c r="G387" s="12" t="s">
        <v>133</v>
      </c>
      <c r="H387" s="12" t="s">
        <v>582</v>
      </c>
      <c r="I387" s="12" t="s">
        <v>89</v>
      </c>
      <c r="J387" s="12" t="s">
        <v>583</v>
      </c>
      <c r="K387" s="12" t="s">
        <v>584</v>
      </c>
      <c r="L387" s="12" t="s">
        <v>1101</v>
      </c>
      <c r="M387" s="12" t="s">
        <v>289</v>
      </c>
      <c r="N387" s="12" t="s">
        <v>311</v>
      </c>
      <c r="O387" s="21">
        <v>45549</v>
      </c>
      <c r="P387" s="21"/>
      <c r="Q387" s="12" t="s">
        <v>62</v>
      </c>
      <c r="R387" s="22">
        <v>138000</v>
      </c>
      <c r="S387" s="22">
        <v>4100</v>
      </c>
      <c r="T387" s="12">
        <v>2</v>
      </c>
      <c r="U387" s="12">
        <v>43</v>
      </c>
      <c r="V387" s="12">
        <v>28</v>
      </c>
      <c r="W387" s="12">
        <v>9</v>
      </c>
      <c r="X387" s="12">
        <v>47</v>
      </c>
      <c r="Y387" s="12" t="s">
        <v>46</v>
      </c>
      <c r="Z387" s="12" t="s">
        <v>844</v>
      </c>
      <c r="AA387" s="12" t="s">
        <v>95</v>
      </c>
      <c r="AB387" s="12" t="s">
        <v>66</v>
      </c>
      <c r="AC387" s="12" t="s">
        <v>143</v>
      </c>
      <c r="AD387" s="12" t="s">
        <v>68</v>
      </c>
      <c r="AE387" s="12">
        <v>50</v>
      </c>
      <c r="AF387" s="12">
        <v>1.7</v>
      </c>
      <c r="AG387" s="12" t="s">
        <v>3167</v>
      </c>
      <c r="AH387" s="12" t="s">
        <v>3157</v>
      </c>
      <c r="AI387" s="12" t="s">
        <v>3128</v>
      </c>
      <c r="AJ387" s="12">
        <v>0</v>
      </c>
      <c r="AK387" s="12" t="s">
        <v>3158</v>
      </c>
      <c r="AL387" s="12" t="s">
        <v>3159</v>
      </c>
      <c r="AM387" s="12">
        <v>50</v>
      </c>
      <c r="AN387" s="31"/>
    </row>
    <row r="388" spans="1:40" ht="32" x14ac:dyDescent="0.2">
      <c r="A388" s="30" t="s">
        <v>1511</v>
      </c>
      <c r="B388" s="23" t="s">
        <v>1512</v>
      </c>
      <c r="C388" s="23" t="s">
        <v>35</v>
      </c>
      <c r="D388" s="23">
        <v>60</v>
      </c>
      <c r="E388" s="24">
        <v>24192</v>
      </c>
      <c r="F388" s="23" t="s">
        <v>429</v>
      </c>
      <c r="G388" s="23" t="s">
        <v>72</v>
      </c>
      <c r="H388" s="23" t="s">
        <v>295</v>
      </c>
      <c r="I388" s="23" t="s">
        <v>74</v>
      </c>
      <c r="J388" s="23" t="s">
        <v>461</v>
      </c>
      <c r="K388" s="23" t="s">
        <v>462</v>
      </c>
      <c r="L388" s="23" t="s">
        <v>160</v>
      </c>
      <c r="M388" s="23" t="s">
        <v>161</v>
      </c>
      <c r="N388" s="23" t="s">
        <v>174</v>
      </c>
      <c r="O388" s="24">
        <v>44747</v>
      </c>
      <c r="P388" s="24"/>
      <c r="Q388" s="23" t="s">
        <v>62</v>
      </c>
      <c r="R388" s="25">
        <v>61000</v>
      </c>
      <c r="S388" s="25">
        <v>1200</v>
      </c>
      <c r="T388" s="23">
        <v>2</v>
      </c>
      <c r="U388" s="23">
        <v>0</v>
      </c>
      <c r="V388" s="23">
        <v>12</v>
      </c>
      <c r="W388" s="23">
        <v>0</v>
      </c>
      <c r="X388" s="23">
        <v>63</v>
      </c>
      <c r="Y388" s="23" t="s">
        <v>46</v>
      </c>
      <c r="Z388" s="23" t="s">
        <v>64</v>
      </c>
      <c r="AA388" s="23" t="s">
        <v>176</v>
      </c>
      <c r="AB388" s="23" t="s">
        <v>66</v>
      </c>
      <c r="AC388" s="23" t="s">
        <v>130</v>
      </c>
      <c r="AD388" s="23" t="s">
        <v>68</v>
      </c>
      <c r="AE388" s="23">
        <v>50</v>
      </c>
      <c r="AF388" s="23">
        <v>3.9</v>
      </c>
      <c r="AG388" s="23" t="s">
        <v>3156</v>
      </c>
      <c r="AH388" s="23" t="s">
        <v>3168</v>
      </c>
      <c r="AI388" s="23" t="s">
        <v>3128</v>
      </c>
      <c r="AJ388" s="23">
        <v>0</v>
      </c>
      <c r="AK388" s="23" t="s">
        <v>3175</v>
      </c>
      <c r="AL388" s="23" t="s">
        <v>3159</v>
      </c>
      <c r="AM388" s="23">
        <v>50</v>
      </c>
      <c r="AN388" s="32"/>
    </row>
    <row r="389" spans="1:40" ht="32" x14ac:dyDescent="0.2">
      <c r="A389" s="29" t="s">
        <v>1514</v>
      </c>
      <c r="B389" s="12" t="s">
        <v>1515</v>
      </c>
      <c r="C389" s="12" t="s">
        <v>154</v>
      </c>
      <c r="D389" s="12">
        <v>54</v>
      </c>
      <c r="E389" s="21">
        <v>26382</v>
      </c>
      <c r="F389" s="12" t="s">
        <v>429</v>
      </c>
      <c r="G389" s="12" t="s">
        <v>72</v>
      </c>
      <c r="H389" s="12" t="s">
        <v>125</v>
      </c>
      <c r="I389" s="12" t="s">
        <v>57</v>
      </c>
      <c r="J389" s="12" t="s">
        <v>470</v>
      </c>
      <c r="K389" s="12" t="s">
        <v>589</v>
      </c>
      <c r="L389" s="12" t="s">
        <v>729</v>
      </c>
      <c r="M389" s="12" t="s">
        <v>525</v>
      </c>
      <c r="N389" s="12" t="s">
        <v>139</v>
      </c>
      <c r="O389" s="21">
        <v>45582</v>
      </c>
      <c r="P389" s="21"/>
      <c r="Q389" s="12" t="s">
        <v>62</v>
      </c>
      <c r="R389" s="22">
        <v>92000</v>
      </c>
      <c r="S389" s="22">
        <v>12900</v>
      </c>
      <c r="T389" s="12">
        <v>5</v>
      </c>
      <c r="U389" s="12">
        <v>23</v>
      </c>
      <c r="V389" s="12">
        <v>18</v>
      </c>
      <c r="W389" s="12">
        <v>0</v>
      </c>
      <c r="X389" s="12">
        <v>98</v>
      </c>
      <c r="Y389" s="12" t="s">
        <v>46</v>
      </c>
      <c r="Z389" s="12" t="s">
        <v>64</v>
      </c>
      <c r="AA389" s="12" t="s">
        <v>176</v>
      </c>
      <c r="AB389" s="12" t="s">
        <v>164</v>
      </c>
      <c r="AC389" s="12" t="s">
        <v>130</v>
      </c>
      <c r="AD389" s="12" t="s">
        <v>68</v>
      </c>
      <c r="AE389" s="12">
        <v>95</v>
      </c>
      <c r="AF389" s="12">
        <v>1.7</v>
      </c>
      <c r="AG389" s="12" t="s">
        <v>3171</v>
      </c>
      <c r="AH389" s="12" t="s">
        <v>3161</v>
      </c>
      <c r="AI389" s="12" t="s">
        <v>3136</v>
      </c>
      <c r="AJ389" s="12">
        <v>0</v>
      </c>
      <c r="AK389" s="12" t="s">
        <v>3162</v>
      </c>
      <c r="AL389" s="12" t="s">
        <v>3165</v>
      </c>
      <c r="AM389" s="12">
        <v>95</v>
      </c>
      <c r="AN389" s="31" t="s">
        <v>3166</v>
      </c>
    </row>
    <row r="390" spans="1:40" ht="48" x14ac:dyDescent="0.2">
      <c r="A390" s="30" t="s">
        <v>1516</v>
      </c>
      <c r="B390" s="23" t="s">
        <v>1517</v>
      </c>
      <c r="C390" s="23" t="s">
        <v>154</v>
      </c>
      <c r="D390" s="23">
        <v>51</v>
      </c>
      <c r="E390" s="24">
        <v>27315</v>
      </c>
      <c r="F390" s="23" t="s">
        <v>523</v>
      </c>
      <c r="G390" s="23" t="s">
        <v>100</v>
      </c>
      <c r="H390" s="23" t="s">
        <v>379</v>
      </c>
      <c r="I390" s="23" t="s">
        <v>115</v>
      </c>
      <c r="J390" s="23" t="s">
        <v>357</v>
      </c>
      <c r="K390" s="23" t="s">
        <v>358</v>
      </c>
      <c r="L390" s="23" t="s">
        <v>160</v>
      </c>
      <c r="M390" s="23" t="s">
        <v>161</v>
      </c>
      <c r="N390" s="23" t="s">
        <v>174</v>
      </c>
      <c r="O390" s="24">
        <v>44019</v>
      </c>
      <c r="P390" s="24"/>
      <c r="Q390" s="23" t="s">
        <v>62</v>
      </c>
      <c r="R390" s="25">
        <v>74000</v>
      </c>
      <c r="S390" s="25">
        <v>3700</v>
      </c>
      <c r="T390" s="23">
        <v>3</v>
      </c>
      <c r="U390" s="23">
        <v>25</v>
      </c>
      <c r="V390" s="23">
        <v>8</v>
      </c>
      <c r="W390" s="23">
        <v>12</v>
      </c>
      <c r="X390" s="23">
        <v>71</v>
      </c>
      <c r="Y390" s="23" t="s">
        <v>46</v>
      </c>
      <c r="Z390" s="23" t="s">
        <v>151</v>
      </c>
      <c r="AA390" s="23" t="s">
        <v>48</v>
      </c>
      <c r="AB390" s="23" t="s">
        <v>66</v>
      </c>
      <c r="AC390" s="23" t="s">
        <v>267</v>
      </c>
      <c r="AD390" s="23" t="s">
        <v>68</v>
      </c>
      <c r="AE390" s="23">
        <v>62.1</v>
      </c>
      <c r="AF390" s="23">
        <v>5.9</v>
      </c>
      <c r="AG390" s="23" t="s">
        <v>3171</v>
      </c>
      <c r="AH390" s="23" t="s">
        <v>3168</v>
      </c>
      <c r="AI390" s="23" t="s">
        <v>3133</v>
      </c>
      <c r="AJ390" s="23">
        <v>0</v>
      </c>
      <c r="AK390" s="23" t="s">
        <v>3162</v>
      </c>
      <c r="AL390" s="23" t="s">
        <v>3165</v>
      </c>
      <c r="AM390" s="23">
        <v>62.1</v>
      </c>
      <c r="AN390" s="32"/>
    </row>
    <row r="391" spans="1:40" ht="32" x14ac:dyDescent="0.2">
      <c r="A391" s="29" t="s">
        <v>1519</v>
      </c>
      <c r="B391" s="12" t="s">
        <v>3278</v>
      </c>
      <c r="C391" s="12" t="s">
        <v>154</v>
      </c>
      <c r="D391" s="12">
        <v>24</v>
      </c>
      <c r="E391" s="21">
        <v>37298</v>
      </c>
      <c r="F391" s="12" t="s">
        <v>36</v>
      </c>
      <c r="G391" s="12" t="s">
        <v>37</v>
      </c>
      <c r="H391" s="12" t="s">
        <v>38</v>
      </c>
      <c r="I391" s="12" t="s">
        <v>39</v>
      </c>
      <c r="J391" s="12" t="s">
        <v>40</v>
      </c>
      <c r="K391" s="12" t="s">
        <v>41</v>
      </c>
      <c r="L391" s="12" t="s">
        <v>729</v>
      </c>
      <c r="M391" s="12" t="s">
        <v>525</v>
      </c>
      <c r="N391" s="12" t="s">
        <v>139</v>
      </c>
      <c r="O391" s="21">
        <v>45293</v>
      </c>
      <c r="P391" s="21"/>
      <c r="Q391" s="12" t="s">
        <v>62</v>
      </c>
      <c r="R391" s="22">
        <v>188000</v>
      </c>
      <c r="S391" s="22">
        <v>1900</v>
      </c>
      <c r="T391" s="12">
        <v>1</v>
      </c>
      <c r="U391" s="12">
        <v>17</v>
      </c>
      <c r="V391" s="12">
        <v>19</v>
      </c>
      <c r="W391" s="12">
        <v>7</v>
      </c>
      <c r="X391" s="12">
        <v>57</v>
      </c>
      <c r="Y391" s="12" t="s">
        <v>46</v>
      </c>
      <c r="Z391" s="12" t="s">
        <v>47</v>
      </c>
      <c r="AA391" s="12" t="s">
        <v>65</v>
      </c>
      <c r="AB391" s="12" t="s">
        <v>80</v>
      </c>
      <c r="AC391" s="12" t="s">
        <v>50</v>
      </c>
      <c r="AD391" s="12" t="s">
        <v>68</v>
      </c>
      <c r="AE391" s="12">
        <v>39.700000000000003</v>
      </c>
      <c r="AF391" s="12">
        <v>2.4</v>
      </c>
      <c r="AG391" s="12" t="s">
        <v>3163</v>
      </c>
      <c r="AH391" s="12" t="s">
        <v>3177</v>
      </c>
      <c r="AI391" s="12" t="s">
        <v>3128</v>
      </c>
      <c r="AJ391" s="12">
        <v>0</v>
      </c>
      <c r="AK391" s="12" t="s">
        <v>3162</v>
      </c>
      <c r="AL391" s="12" t="s">
        <v>3159</v>
      </c>
      <c r="AM391" s="12">
        <v>39.700000000000003</v>
      </c>
      <c r="AN391" s="31"/>
    </row>
    <row r="392" spans="1:40" ht="48" x14ac:dyDescent="0.2">
      <c r="A392" s="30" t="s">
        <v>1521</v>
      </c>
      <c r="B392" s="23" t="s">
        <v>1522</v>
      </c>
      <c r="C392" s="23" t="s">
        <v>35</v>
      </c>
      <c r="D392" s="23">
        <v>54</v>
      </c>
      <c r="E392" s="24">
        <v>26413</v>
      </c>
      <c r="F392" s="23" t="s">
        <v>210</v>
      </c>
      <c r="G392" s="23" t="s">
        <v>100</v>
      </c>
      <c r="H392" s="23" t="s">
        <v>230</v>
      </c>
      <c r="I392" s="23" t="s">
        <v>57</v>
      </c>
      <c r="J392" s="23" t="s">
        <v>116</v>
      </c>
      <c r="K392" s="23" t="s">
        <v>117</v>
      </c>
      <c r="L392" s="23" t="s">
        <v>619</v>
      </c>
      <c r="M392" s="23" t="s">
        <v>525</v>
      </c>
      <c r="N392" s="23" t="s">
        <v>620</v>
      </c>
      <c r="O392" s="24">
        <v>45301</v>
      </c>
      <c r="P392" s="24">
        <v>46089</v>
      </c>
      <c r="Q392" s="23" t="s">
        <v>141</v>
      </c>
      <c r="R392" s="25">
        <v>109000</v>
      </c>
      <c r="S392" s="25">
        <v>5400</v>
      </c>
      <c r="T392" s="23">
        <v>3</v>
      </c>
      <c r="U392" s="23">
        <v>40</v>
      </c>
      <c r="V392" s="23">
        <v>6</v>
      </c>
      <c r="W392" s="23">
        <v>3</v>
      </c>
      <c r="X392" s="23">
        <v>40</v>
      </c>
      <c r="Y392" s="23" t="s">
        <v>46</v>
      </c>
      <c r="Z392" s="23" t="s">
        <v>64</v>
      </c>
      <c r="AA392" s="23" t="s">
        <v>65</v>
      </c>
      <c r="AB392" s="23" t="s">
        <v>66</v>
      </c>
      <c r="AC392" s="23" t="s">
        <v>121</v>
      </c>
      <c r="AD392" s="23" t="s">
        <v>68</v>
      </c>
      <c r="AE392" s="23">
        <v>59.5</v>
      </c>
      <c r="AF392" s="23">
        <v>2.2000000000000002</v>
      </c>
      <c r="AG392" s="23" t="s">
        <v>3171</v>
      </c>
      <c r="AH392" s="23" t="s">
        <v>3161</v>
      </c>
      <c r="AI392" s="23" t="s">
        <v>3133</v>
      </c>
      <c r="AJ392" s="23">
        <v>1</v>
      </c>
      <c r="AK392" s="23" t="s">
        <v>3158</v>
      </c>
      <c r="AL392" s="23" t="s">
        <v>3159</v>
      </c>
      <c r="AM392" s="23">
        <v>59.5</v>
      </c>
      <c r="AN392" s="32" t="s">
        <v>3166</v>
      </c>
    </row>
    <row r="393" spans="1:40" ht="32" x14ac:dyDescent="0.2">
      <c r="A393" s="29" t="s">
        <v>1524</v>
      </c>
      <c r="B393" s="12" t="s">
        <v>1525</v>
      </c>
      <c r="C393" s="12" t="s">
        <v>154</v>
      </c>
      <c r="D393" s="12">
        <v>49</v>
      </c>
      <c r="E393" s="21">
        <v>28270</v>
      </c>
      <c r="F393" s="12" t="s">
        <v>370</v>
      </c>
      <c r="G393" s="12" t="s">
        <v>181</v>
      </c>
      <c r="H393" s="12" t="s">
        <v>371</v>
      </c>
      <c r="I393" s="12" t="s">
        <v>57</v>
      </c>
      <c r="J393" s="12" t="s">
        <v>446</v>
      </c>
      <c r="K393" s="12" t="s">
        <v>447</v>
      </c>
      <c r="L393" s="12" t="s">
        <v>186</v>
      </c>
      <c r="M393" s="12" t="s">
        <v>61</v>
      </c>
      <c r="N393" s="12" t="s">
        <v>186</v>
      </c>
      <c r="O393" s="21">
        <v>44962</v>
      </c>
      <c r="P393" s="21"/>
      <c r="Q393" s="12" t="s">
        <v>62</v>
      </c>
      <c r="R393" s="22">
        <v>124000</v>
      </c>
      <c r="S393" s="22">
        <v>2500</v>
      </c>
      <c r="T393" s="12">
        <v>2</v>
      </c>
      <c r="U393" s="12">
        <v>44</v>
      </c>
      <c r="V393" s="12">
        <v>16</v>
      </c>
      <c r="W393" s="12">
        <v>5</v>
      </c>
      <c r="X393" s="12">
        <v>81</v>
      </c>
      <c r="Y393" s="12" t="s">
        <v>46</v>
      </c>
      <c r="Z393" s="12" t="s">
        <v>47</v>
      </c>
      <c r="AA393" s="12" t="s">
        <v>215</v>
      </c>
      <c r="AB393" s="12" t="s">
        <v>66</v>
      </c>
      <c r="AC393" s="12" t="s">
        <v>376</v>
      </c>
      <c r="AD393" s="12" t="s">
        <v>68</v>
      </c>
      <c r="AE393" s="12">
        <v>63.8</v>
      </c>
      <c r="AF393" s="12">
        <v>3.4</v>
      </c>
      <c r="AG393" s="12" t="s">
        <v>3171</v>
      </c>
      <c r="AH393" s="12" t="s">
        <v>3157</v>
      </c>
      <c r="AI393" s="12" t="s">
        <v>3128</v>
      </c>
      <c r="AJ393" s="12">
        <v>0</v>
      </c>
      <c r="AK393" s="12" t="s">
        <v>3158</v>
      </c>
      <c r="AL393" s="12" t="s">
        <v>3159</v>
      </c>
      <c r="AM393" s="12">
        <v>63.8</v>
      </c>
      <c r="AN393" s="31" t="s">
        <v>3166</v>
      </c>
    </row>
    <row r="394" spans="1:40" x14ac:dyDescent="0.2">
      <c r="A394" s="30" t="s">
        <v>1526</v>
      </c>
      <c r="B394" s="23" t="s">
        <v>1527</v>
      </c>
      <c r="C394" s="23" t="s">
        <v>35</v>
      </c>
      <c r="D394" s="23">
        <v>39</v>
      </c>
      <c r="E394" s="24">
        <v>31647</v>
      </c>
      <c r="F394" s="23" t="s">
        <v>523</v>
      </c>
      <c r="G394" s="23" t="s">
        <v>100</v>
      </c>
      <c r="H394" s="23" t="s">
        <v>755</v>
      </c>
      <c r="I394" s="23" t="s">
        <v>157</v>
      </c>
      <c r="J394" s="23" t="s">
        <v>262</v>
      </c>
      <c r="K394" s="23" t="s">
        <v>263</v>
      </c>
      <c r="L394" s="23" t="s">
        <v>186</v>
      </c>
      <c r="M394" s="23" t="s">
        <v>61</v>
      </c>
      <c r="N394" s="23" t="s">
        <v>186</v>
      </c>
      <c r="O394" s="24">
        <v>44341</v>
      </c>
      <c r="P394" s="24"/>
      <c r="Q394" s="23" t="s">
        <v>62</v>
      </c>
      <c r="R394" s="25">
        <v>44000</v>
      </c>
      <c r="S394" s="25">
        <v>900</v>
      </c>
      <c r="T394" s="23">
        <v>2</v>
      </c>
      <c r="U394" s="23">
        <v>35</v>
      </c>
      <c r="V394" s="23">
        <v>21</v>
      </c>
      <c r="W394" s="23">
        <v>29</v>
      </c>
      <c r="X394" s="23">
        <v>61</v>
      </c>
      <c r="Y394" s="23" t="s">
        <v>46</v>
      </c>
      <c r="Z394" s="23" t="s">
        <v>64</v>
      </c>
      <c r="AA394" s="23" t="s">
        <v>188</v>
      </c>
      <c r="AB394" s="23" t="s">
        <v>66</v>
      </c>
      <c r="AC394" s="23" t="s">
        <v>267</v>
      </c>
      <c r="AD394" s="23" t="s">
        <v>68</v>
      </c>
      <c r="AE394" s="23">
        <v>48.1</v>
      </c>
      <c r="AF394" s="23">
        <v>5.0999999999999996</v>
      </c>
      <c r="AG394" s="23" t="s">
        <v>3167</v>
      </c>
      <c r="AH394" s="23" t="s">
        <v>3164</v>
      </c>
      <c r="AI394" s="23" t="s">
        <v>3128</v>
      </c>
      <c r="AJ394" s="23">
        <v>0</v>
      </c>
      <c r="AK394" s="23" t="s">
        <v>3158</v>
      </c>
      <c r="AL394" s="23" t="s">
        <v>3159</v>
      </c>
      <c r="AM394" s="23">
        <v>48.1</v>
      </c>
      <c r="AN394" s="32"/>
    </row>
    <row r="395" spans="1:40" ht="48" x14ac:dyDescent="0.2">
      <c r="A395" s="29" t="s">
        <v>1528</v>
      </c>
      <c r="B395" s="12" t="s">
        <v>3279</v>
      </c>
      <c r="C395" s="12" t="s">
        <v>35</v>
      </c>
      <c r="D395" s="12">
        <v>48</v>
      </c>
      <c r="E395" s="21">
        <v>28396</v>
      </c>
      <c r="F395" s="12" t="s">
        <v>210</v>
      </c>
      <c r="G395" s="12" t="s">
        <v>100</v>
      </c>
      <c r="H395" s="12" t="s">
        <v>230</v>
      </c>
      <c r="I395" s="12" t="s">
        <v>89</v>
      </c>
      <c r="J395" s="12" t="s">
        <v>902</v>
      </c>
      <c r="K395" s="12" t="s">
        <v>903</v>
      </c>
      <c r="L395" s="12" t="s">
        <v>390</v>
      </c>
      <c r="M395" s="12" t="s">
        <v>265</v>
      </c>
      <c r="N395" s="12" t="s">
        <v>360</v>
      </c>
      <c r="O395" s="21">
        <v>43709</v>
      </c>
      <c r="P395" s="21">
        <v>44230</v>
      </c>
      <c r="Q395" s="12" t="s">
        <v>141</v>
      </c>
      <c r="R395" s="22">
        <v>98000</v>
      </c>
      <c r="S395" s="22">
        <v>2900</v>
      </c>
      <c r="T395" s="12">
        <v>2</v>
      </c>
      <c r="U395" s="12">
        <v>34</v>
      </c>
      <c r="V395" s="12">
        <v>18</v>
      </c>
      <c r="W395" s="12">
        <v>8</v>
      </c>
      <c r="X395" s="12">
        <v>52</v>
      </c>
      <c r="Y395" s="12" t="s">
        <v>46</v>
      </c>
      <c r="Z395" s="12" t="s">
        <v>64</v>
      </c>
      <c r="AA395" s="12" t="s">
        <v>142</v>
      </c>
      <c r="AB395" s="12" t="s">
        <v>164</v>
      </c>
      <c r="AC395" s="12" t="s">
        <v>121</v>
      </c>
      <c r="AD395" s="12" t="s">
        <v>68</v>
      </c>
      <c r="AE395" s="12">
        <v>50.7</v>
      </c>
      <c r="AF395" s="12">
        <v>1.4</v>
      </c>
      <c r="AG395" s="12" t="s">
        <v>3171</v>
      </c>
      <c r="AH395" s="12" t="s">
        <v>3161</v>
      </c>
      <c r="AI395" s="12" t="s">
        <v>3128</v>
      </c>
      <c r="AJ395" s="12">
        <v>1</v>
      </c>
      <c r="AK395" s="12" t="s">
        <v>3158</v>
      </c>
      <c r="AL395" s="12" t="s">
        <v>3159</v>
      </c>
      <c r="AM395" s="12">
        <v>50.7</v>
      </c>
      <c r="AN395" s="31"/>
    </row>
    <row r="396" spans="1:40" ht="32" x14ac:dyDescent="0.2">
      <c r="A396" s="30" t="s">
        <v>1531</v>
      </c>
      <c r="B396" s="23" t="s">
        <v>1532</v>
      </c>
      <c r="C396" s="23" t="s">
        <v>154</v>
      </c>
      <c r="D396" s="23">
        <v>34</v>
      </c>
      <c r="E396" s="24">
        <v>33564</v>
      </c>
      <c r="F396" s="23" t="s">
        <v>523</v>
      </c>
      <c r="G396" s="23" t="s">
        <v>100</v>
      </c>
      <c r="H396" s="23" t="s">
        <v>561</v>
      </c>
      <c r="I396" s="23" t="s">
        <v>74</v>
      </c>
      <c r="J396" s="23" t="s">
        <v>262</v>
      </c>
      <c r="K396" s="23" t="s">
        <v>263</v>
      </c>
      <c r="L396" s="23" t="s">
        <v>186</v>
      </c>
      <c r="M396" s="23" t="s">
        <v>61</v>
      </c>
      <c r="N396" s="23" t="s">
        <v>186</v>
      </c>
      <c r="O396" s="24">
        <v>45331</v>
      </c>
      <c r="P396" s="24"/>
      <c r="Q396" s="23" t="s">
        <v>62</v>
      </c>
      <c r="R396" s="25">
        <v>59000</v>
      </c>
      <c r="S396" s="25">
        <v>8300</v>
      </c>
      <c r="T396" s="23">
        <v>5</v>
      </c>
      <c r="U396" s="23">
        <v>29</v>
      </c>
      <c r="V396" s="23">
        <v>18</v>
      </c>
      <c r="W396" s="23">
        <v>0</v>
      </c>
      <c r="X396" s="23">
        <v>63</v>
      </c>
      <c r="Y396" s="23" t="s">
        <v>46</v>
      </c>
      <c r="Z396" s="23" t="s">
        <v>151</v>
      </c>
      <c r="AA396" s="23" t="s">
        <v>65</v>
      </c>
      <c r="AB396" s="23" t="s">
        <v>80</v>
      </c>
      <c r="AC396" s="23" t="s">
        <v>267</v>
      </c>
      <c r="AD396" s="23" t="s">
        <v>222</v>
      </c>
      <c r="AE396" s="23">
        <v>84.3</v>
      </c>
      <c r="AF396" s="23">
        <v>2.2999999999999998</v>
      </c>
      <c r="AG396" s="23" t="s">
        <v>3160</v>
      </c>
      <c r="AH396" s="23" t="s">
        <v>3164</v>
      </c>
      <c r="AI396" s="23" t="s">
        <v>3136</v>
      </c>
      <c r="AJ396" s="23">
        <v>0</v>
      </c>
      <c r="AK396" s="23" t="s">
        <v>3162</v>
      </c>
      <c r="AL396" s="23" t="s">
        <v>3165</v>
      </c>
      <c r="AM396" s="23">
        <v>84.3</v>
      </c>
      <c r="AN396" s="32"/>
    </row>
    <row r="397" spans="1:40" x14ac:dyDescent="0.2">
      <c r="A397" s="29" t="s">
        <v>1534</v>
      </c>
      <c r="B397" s="12" t="s">
        <v>1535</v>
      </c>
      <c r="C397" s="12" t="s">
        <v>35</v>
      </c>
      <c r="D397" s="12">
        <v>23</v>
      </c>
      <c r="E397" s="21">
        <v>37436</v>
      </c>
      <c r="F397" s="12" t="s">
        <v>523</v>
      </c>
      <c r="G397" s="12" t="s">
        <v>100</v>
      </c>
      <c r="H397" s="12" t="s">
        <v>755</v>
      </c>
      <c r="I397" s="12" t="s">
        <v>74</v>
      </c>
      <c r="J397" s="12" t="s">
        <v>381</v>
      </c>
      <c r="K397" s="12" t="s">
        <v>382</v>
      </c>
      <c r="L397" s="12" t="s">
        <v>242</v>
      </c>
      <c r="M397" s="12" t="s">
        <v>234</v>
      </c>
      <c r="N397" s="12" t="s">
        <v>235</v>
      </c>
      <c r="O397" s="21">
        <v>43506</v>
      </c>
      <c r="P397" s="21"/>
      <c r="Q397" s="12" t="s">
        <v>62</v>
      </c>
      <c r="R397" s="22">
        <v>59000</v>
      </c>
      <c r="S397" s="22">
        <v>3000</v>
      </c>
      <c r="T397" s="12">
        <v>3</v>
      </c>
      <c r="U397" s="12">
        <v>29</v>
      </c>
      <c r="V397" s="12">
        <v>29</v>
      </c>
      <c r="W397" s="12">
        <v>13</v>
      </c>
      <c r="X397" s="12">
        <v>67</v>
      </c>
      <c r="Y397" s="12" t="s">
        <v>46</v>
      </c>
      <c r="Z397" s="12" t="s">
        <v>47</v>
      </c>
      <c r="AA397" s="12" t="s">
        <v>95</v>
      </c>
      <c r="AB397" s="12" t="s">
        <v>66</v>
      </c>
      <c r="AC397" s="12" t="s">
        <v>267</v>
      </c>
      <c r="AD397" s="12" t="s">
        <v>68</v>
      </c>
      <c r="AE397" s="12">
        <v>61.2</v>
      </c>
      <c r="AF397" s="12">
        <v>7.3</v>
      </c>
      <c r="AG397" s="12" t="s">
        <v>3163</v>
      </c>
      <c r="AH397" s="12" t="s">
        <v>3164</v>
      </c>
      <c r="AI397" s="12" t="s">
        <v>3133</v>
      </c>
      <c r="AJ397" s="12">
        <v>0</v>
      </c>
      <c r="AK397" s="12" t="s">
        <v>3162</v>
      </c>
      <c r="AL397" s="12" t="s">
        <v>3165</v>
      </c>
      <c r="AM397" s="12">
        <v>61.2</v>
      </c>
      <c r="AN397" s="31"/>
    </row>
    <row r="398" spans="1:40" ht="32" x14ac:dyDescent="0.2">
      <c r="A398" s="30" t="s">
        <v>1536</v>
      </c>
      <c r="B398" s="23" t="s">
        <v>1537</v>
      </c>
      <c r="C398" s="23" t="s">
        <v>35</v>
      </c>
      <c r="D398" s="23">
        <v>48</v>
      </c>
      <c r="E398" s="24">
        <v>28409</v>
      </c>
      <c r="F398" s="23" t="s">
        <v>210</v>
      </c>
      <c r="G398" s="23" t="s">
        <v>100</v>
      </c>
      <c r="H398" s="23" t="s">
        <v>329</v>
      </c>
      <c r="I398" s="23" t="s">
        <v>57</v>
      </c>
      <c r="J398" s="23" t="s">
        <v>116</v>
      </c>
      <c r="K398" s="23" t="s">
        <v>117</v>
      </c>
      <c r="L398" s="23" t="s">
        <v>434</v>
      </c>
      <c r="M398" s="23" t="s">
        <v>61</v>
      </c>
      <c r="N398" s="23" t="s">
        <v>220</v>
      </c>
      <c r="O398" s="24">
        <v>45134</v>
      </c>
      <c r="P398" s="24">
        <v>46025</v>
      </c>
      <c r="Q398" s="23" t="s">
        <v>141</v>
      </c>
      <c r="R398" s="25">
        <v>123000</v>
      </c>
      <c r="S398" s="25">
        <v>6200</v>
      </c>
      <c r="T398" s="23">
        <v>3</v>
      </c>
      <c r="U398" s="23">
        <v>18</v>
      </c>
      <c r="V398" s="23">
        <v>13</v>
      </c>
      <c r="W398" s="23">
        <v>3</v>
      </c>
      <c r="X398" s="23">
        <v>38</v>
      </c>
      <c r="Y398" s="23" t="s">
        <v>46</v>
      </c>
      <c r="Z398" s="23" t="s">
        <v>47</v>
      </c>
      <c r="AA398" s="23" t="s">
        <v>65</v>
      </c>
      <c r="AB398" s="23" t="s">
        <v>164</v>
      </c>
      <c r="AC398" s="23" t="s">
        <v>121</v>
      </c>
      <c r="AD398" s="23" t="s">
        <v>51</v>
      </c>
      <c r="AE398" s="23">
        <v>53.3</v>
      </c>
      <c r="AF398" s="23">
        <v>2.4</v>
      </c>
      <c r="AG398" s="23" t="s">
        <v>3171</v>
      </c>
      <c r="AH398" s="23" t="s">
        <v>3157</v>
      </c>
      <c r="AI398" s="23" t="s">
        <v>3133</v>
      </c>
      <c r="AJ398" s="23">
        <v>1</v>
      </c>
      <c r="AK398" s="23" t="s">
        <v>3162</v>
      </c>
      <c r="AL398" s="23" t="s">
        <v>3159</v>
      </c>
      <c r="AM398" s="23">
        <v>53.3</v>
      </c>
      <c r="AN398" s="32"/>
    </row>
    <row r="399" spans="1:40" ht="32" x14ac:dyDescent="0.2">
      <c r="A399" s="29" t="s">
        <v>1538</v>
      </c>
      <c r="B399" s="12" t="s">
        <v>1539</v>
      </c>
      <c r="C399" s="12" t="s">
        <v>154</v>
      </c>
      <c r="D399" s="12">
        <v>29</v>
      </c>
      <c r="E399" s="21">
        <v>35250</v>
      </c>
      <c r="F399" s="12" t="s">
        <v>523</v>
      </c>
      <c r="G399" s="12" t="s">
        <v>100</v>
      </c>
      <c r="H399" s="12" t="s">
        <v>342</v>
      </c>
      <c r="I399" s="12" t="s">
        <v>115</v>
      </c>
      <c r="J399" s="12" t="s">
        <v>262</v>
      </c>
      <c r="K399" s="12" t="s">
        <v>263</v>
      </c>
      <c r="L399" s="12" t="s">
        <v>611</v>
      </c>
      <c r="M399" s="12" t="s">
        <v>563</v>
      </c>
      <c r="N399" s="12" t="s">
        <v>1333</v>
      </c>
      <c r="O399" s="21">
        <v>45611</v>
      </c>
      <c r="P399" s="21"/>
      <c r="Q399" s="12" t="s">
        <v>62</v>
      </c>
      <c r="R399" s="22">
        <v>57000</v>
      </c>
      <c r="S399" s="22">
        <v>0</v>
      </c>
      <c r="T399" s="12">
        <v>1</v>
      </c>
      <c r="U399" s="12">
        <v>23</v>
      </c>
      <c r="V399" s="12">
        <v>10</v>
      </c>
      <c r="W399" s="12">
        <v>6</v>
      </c>
      <c r="X399" s="12">
        <v>33</v>
      </c>
      <c r="Y399" s="12" t="s">
        <v>46</v>
      </c>
      <c r="Z399" s="12" t="s">
        <v>47</v>
      </c>
      <c r="AA399" s="12" t="s">
        <v>48</v>
      </c>
      <c r="AB399" s="12" t="s">
        <v>66</v>
      </c>
      <c r="AC399" s="12" t="s">
        <v>267</v>
      </c>
      <c r="AD399" s="12" t="s">
        <v>222</v>
      </c>
      <c r="AE399" s="12">
        <v>33.299999999999997</v>
      </c>
      <c r="AF399" s="12">
        <v>1.6</v>
      </c>
      <c r="AG399" s="12" t="s">
        <v>3160</v>
      </c>
      <c r="AH399" s="12" t="s">
        <v>3164</v>
      </c>
      <c r="AI399" s="12" t="s">
        <v>3128</v>
      </c>
      <c r="AJ399" s="12">
        <v>0</v>
      </c>
      <c r="AK399" s="12" t="s">
        <v>3162</v>
      </c>
      <c r="AL399" s="12" t="s">
        <v>3159</v>
      </c>
      <c r="AM399" s="12">
        <v>33.299999999999997</v>
      </c>
      <c r="AN399" s="31" t="s">
        <v>3166</v>
      </c>
    </row>
    <row r="400" spans="1:40" ht="32" x14ac:dyDescent="0.2">
      <c r="A400" s="30" t="s">
        <v>1541</v>
      </c>
      <c r="B400" s="23" t="s">
        <v>3280</v>
      </c>
      <c r="C400" s="23" t="s">
        <v>35</v>
      </c>
      <c r="D400" s="23">
        <v>45</v>
      </c>
      <c r="E400" s="24">
        <v>29743</v>
      </c>
      <c r="F400" s="23" t="s">
        <v>36</v>
      </c>
      <c r="G400" s="23" t="s">
        <v>37</v>
      </c>
      <c r="H400" s="23" t="s">
        <v>1433</v>
      </c>
      <c r="I400" s="23" t="s">
        <v>74</v>
      </c>
      <c r="J400" s="23" t="s">
        <v>270</v>
      </c>
      <c r="K400" s="23" t="s">
        <v>271</v>
      </c>
      <c r="L400" s="23" t="s">
        <v>491</v>
      </c>
      <c r="M400" s="23" t="s">
        <v>43</v>
      </c>
      <c r="N400" s="23" t="s">
        <v>492</v>
      </c>
      <c r="O400" s="24">
        <v>44389</v>
      </c>
      <c r="P400" s="24"/>
      <c r="Q400" s="23" t="s">
        <v>62</v>
      </c>
      <c r="R400" s="25">
        <v>51000</v>
      </c>
      <c r="S400" s="25">
        <v>2600</v>
      </c>
      <c r="T400" s="23">
        <v>3</v>
      </c>
      <c r="U400" s="23">
        <v>24</v>
      </c>
      <c r="V400" s="23">
        <v>11</v>
      </c>
      <c r="W400" s="23">
        <v>16</v>
      </c>
      <c r="X400" s="23">
        <v>74</v>
      </c>
      <c r="Y400" s="23" t="s">
        <v>46</v>
      </c>
      <c r="Z400" s="23" t="s">
        <v>64</v>
      </c>
      <c r="AA400" s="23" t="s">
        <v>188</v>
      </c>
      <c r="AB400" s="23" t="s">
        <v>66</v>
      </c>
      <c r="AC400" s="23" t="s">
        <v>50</v>
      </c>
      <c r="AD400" s="23" t="s">
        <v>68</v>
      </c>
      <c r="AE400" s="23">
        <v>60.9</v>
      </c>
      <c r="AF400" s="23">
        <v>4.9000000000000004</v>
      </c>
      <c r="AG400" s="23" t="s">
        <v>3171</v>
      </c>
      <c r="AH400" s="23" t="s">
        <v>3164</v>
      </c>
      <c r="AI400" s="23" t="s">
        <v>3133</v>
      </c>
      <c r="AJ400" s="23">
        <v>0</v>
      </c>
      <c r="AK400" s="23" t="s">
        <v>3162</v>
      </c>
      <c r="AL400" s="23" t="s">
        <v>3165</v>
      </c>
      <c r="AM400" s="23">
        <v>60.9</v>
      </c>
      <c r="AN400" s="32"/>
    </row>
    <row r="401" spans="1:40" ht="32" x14ac:dyDescent="0.2">
      <c r="A401" s="29" t="s">
        <v>1544</v>
      </c>
      <c r="B401" s="12" t="s">
        <v>3281</v>
      </c>
      <c r="C401" s="12" t="s">
        <v>35</v>
      </c>
      <c r="D401" s="12">
        <v>61</v>
      </c>
      <c r="E401" s="21">
        <v>23857</v>
      </c>
      <c r="F401" s="12" t="s">
        <v>609</v>
      </c>
      <c r="G401" s="12" t="s">
        <v>55</v>
      </c>
      <c r="H401" s="12" t="s">
        <v>610</v>
      </c>
      <c r="I401" s="12" t="s">
        <v>57</v>
      </c>
      <c r="J401" s="12" t="s">
        <v>171</v>
      </c>
      <c r="K401" s="12" t="s">
        <v>172</v>
      </c>
      <c r="L401" s="12" t="s">
        <v>491</v>
      </c>
      <c r="M401" s="12" t="s">
        <v>43</v>
      </c>
      <c r="N401" s="12" t="s">
        <v>492</v>
      </c>
      <c r="O401" s="21">
        <v>45111</v>
      </c>
      <c r="P401" s="21"/>
      <c r="Q401" s="12" t="s">
        <v>62</v>
      </c>
      <c r="R401" s="22">
        <v>101000</v>
      </c>
      <c r="S401" s="22">
        <v>14100</v>
      </c>
      <c r="T401" s="12">
        <v>5</v>
      </c>
      <c r="U401" s="12">
        <v>34</v>
      </c>
      <c r="V401" s="12">
        <v>19</v>
      </c>
      <c r="W401" s="12">
        <v>9</v>
      </c>
      <c r="X401" s="12">
        <v>75</v>
      </c>
      <c r="Y401" s="12" t="s">
        <v>46</v>
      </c>
      <c r="Z401" s="12" t="s">
        <v>64</v>
      </c>
      <c r="AA401" s="12" t="s">
        <v>48</v>
      </c>
      <c r="AB401" s="12" t="s">
        <v>80</v>
      </c>
      <c r="AC401" s="12" t="s">
        <v>177</v>
      </c>
      <c r="AD401" s="12" t="s">
        <v>68</v>
      </c>
      <c r="AE401" s="12">
        <v>85.2</v>
      </c>
      <c r="AF401" s="12">
        <v>2.9</v>
      </c>
      <c r="AG401" s="12" t="s">
        <v>3156</v>
      </c>
      <c r="AH401" s="12" t="s">
        <v>3161</v>
      </c>
      <c r="AI401" s="12" t="s">
        <v>3136</v>
      </c>
      <c r="AJ401" s="12">
        <v>0</v>
      </c>
      <c r="AK401" s="12" t="s">
        <v>3158</v>
      </c>
      <c r="AL401" s="12" t="s">
        <v>3169</v>
      </c>
      <c r="AM401" s="12">
        <v>85.2</v>
      </c>
      <c r="AN401" s="31" t="s">
        <v>3166</v>
      </c>
    </row>
    <row r="402" spans="1:40" ht="32" x14ac:dyDescent="0.2">
      <c r="A402" s="30" t="s">
        <v>1547</v>
      </c>
      <c r="B402" s="23" t="s">
        <v>1548</v>
      </c>
      <c r="C402" s="23" t="s">
        <v>154</v>
      </c>
      <c r="D402" s="23">
        <v>29</v>
      </c>
      <c r="E402" s="24">
        <v>35416</v>
      </c>
      <c r="F402" s="23" t="s">
        <v>155</v>
      </c>
      <c r="G402" s="23" t="s">
        <v>181</v>
      </c>
      <c r="H402" s="23" t="s">
        <v>156</v>
      </c>
      <c r="I402" s="23" t="s">
        <v>89</v>
      </c>
      <c r="J402" s="23" t="s">
        <v>158</v>
      </c>
      <c r="K402" s="23" t="s">
        <v>159</v>
      </c>
      <c r="L402" s="23" t="s">
        <v>160</v>
      </c>
      <c r="M402" s="23" t="s">
        <v>161</v>
      </c>
      <c r="N402" s="23" t="s">
        <v>174</v>
      </c>
      <c r="O402" s="24">
        <v>43938</v>
      </c>
      <c r="P402" s="24"/>
      <c r="Q402" s="23" t="s">
        <v>62</v>
      </c>
      <c r="R402" s="25">
        <v>168000</v>
      </c>
      <c r="S402" s="25">
        <v>10100</v>
      </c>
      <c r="T402" s="23">
        <v>3</v>
      </c>
      <c r="U402" s="23">
        <v>35</v>
      </c>
      <c r="V402" s="23">
        <v>4</v>
      </c>
      <c r="W402" s="23">
        <v>6</v>
      </c>
      <c r="X402" s="23">
        <v>69</v>
      </c>
      <c r="Y402" s="23" t="s">
        <v>46</v>
      </c>
      <c r="Z402" s="23" t="s">
        <v>107</v>
      </c>
      <c r="AA402" s="23" t="s">
        <v>95</v>
      </c>
      <c r="AB402" s="23" t="s">
        <v>164</v>
      </c>
      <c r="AC402" s="23" t="s">
        <v>165</v>
      </c>
      <c r="AD402" s="23" t="s">
        <v>68</v>
      </c>
      <c r="AE402" s="23">
        <v>66.900000000000006</v>
      </c>
      <c r="AF402" s="23">
        <v>6.2</v>
      </c>
      <c r="AG402" s="23" t="s">
        <v>3160</v>
      </c>
      <c r="AH402" s="23" t="s">
        <v>3157</v>
      </c>
      <c r="AI402" s="23" t="s">
        <v>3133</v>
      </c>
      <c r="AJ402" s="23">
        <v>0</v>
      </c>
      <c r="AK402" s="23" t="s">
        <v>3158</v>
      </c>
      <c r="AL402" s="23" t="s">
        <v>3165</v>
      </c>
      <c r="AM402" s="23">
        <v>66.900000000000006</v>
      </c>
      <c r="AN402" s="32" t="s">
        <v>3166</v>
      </c>
    </row>
    <row r="403" spans="1:40" ht="48" x14ac:dyDescent="0.2">
      <c r="A403" s="29" t="s">
        <v>1550</v>
      </c>
      <c r="B403" s="12" t="s">
        <v>3282</v>
      </c>
      <c r="C403" s="12" t="s">
        <v>154</v>
      </c>
      <c r="D403" s="12">
        <v>60</v>
      </c>
      <c r="E403" s="21">
        <v>24110</v>
      </c>
      <c r="F403" s="12" t="s">
        <v>523</v>
      </c>
      <c r="G403" s="12" t="s">
        <v>100</v>
      </c>
      <c r="H403" s="12" t="s">
        <v>379</v>
      </c>
      <c r="I403" s="12" t="s">
        <v>39</v>
      </c>
      <c r="J403" s="12" t="s">
        <v>357</v>
      </c>
      <c r="K403" s="12" t="s">
        <v>358</v>
      </c>
      <c r="L403" s="12" t="s">
        <v>729</v>
      </c>
      <c r="M403" s="12" t="s">
        <v>525</v>
      </c>
      <c r="N403" s="12" t="s">
        <v>139</v>
      </c>
      <c r="O403" s="21">
        <v>44490</v>
      </c>
      <c r="P403" s="21"/>
      <c r="Q403" s="12" t="s">
        <v>62</v>
      </c>
      <c r="R403" s="22">
        <v>152000</v>
      </c>
      <c r="S403" s="22">
        <v>22800</v>
      </c>
      <c r="T403" s="12">
        <v>5</v>
      </c>
      <c r="U403" s="12">
        <v>0</v>
      </c>
      <c r="V403" s="12">
        <v>22</v>
      </c>
      <c r="W403" s="12">
        <v>0</v>
      </c>
      <c r="X403" s="12">
        <v>90</v>
      </c>
      <c r="Y403" s="12" t="s">
        <v>46</v>
      </c>
      <c r="Z403" s="12" t="s">
        <v>64</v>
      </c>
      <c r="AA403" s="12" t="s">
        <v>188</v>
      </c>
      <c r="AB403" s="12" t="s">
        <v>66</v>
      </c>
      <c r="AC403" s="12" t="s">
        <v>267</v>
      </c>
      <c r="AD403" s="12" t="s">
        <v>68</v>
      </c>
      <c r="AE403" s="12">
        <v>86.5</v>
      </c>
      <c r="AF403" s="12">
        <v>4.5999999999999996</v>
      </c>
      <c r="AG403" s="12" t="s">
        <v>3156</v>
      </c>
      <c r="AH403" s="12" t="s">
        <v>3157</v>
      </c>
      <c r="AI403" s="12" t="s">
        <v>3136</v>
      </c>
      <c r="AJ403" s="12">
        <v>0</v>
      </c>
      <c r="AK403" s="12" t="s">
        <v>3175</v>
      </c>
      <c r="AL403" s="12" t="s">
        <v>3169</v>
      </c>
      <c r="AM403" s="12">
        <v>86.5</v>
      </c>
      <c r="AN403" s="31"/>
    </row>
    <row r="404" spans="1:40" x14ac:dyDescent="0.2">
      <c r="A404" s="30" t="s">
        <v>1553</v>
      </c>
      <c r="B404" s="23" t="s">
        <v>1554</v>
      </c>
      <c r="C404" s="23" t="s">
        <v>35</v>
      </c>
      <c r="D404" s="23">
        <v>58</v>
      </c>
      <c r="E404" s="24">
        <v>24803</v>
      </c>
      <c r="F404" s="23" t="s">
        <v>133</v>
      </c>
      <c r="G404" s="23" t="s">
        <v>133</v>
      </c>
      <c r="H404" s="23" t="s">
        <v>652</v>
      </c>
      <c r="I404" s="23" t="s">
        <v>115</v>
      </c>
      <c r="J404" s="23" t="s">
        <v>685</v>
      </c>
      <c r="K404" s="23" t="s">
        <v>686</v>
      </c>
      <c r="L404" s="23" t="s">
        <v>242</v>
      </c>
      <c r="M404" s="23" t="s">
        <v>234</v>
      </c>
      <c r="N404" s="23" t="s">
        <v>235</v>
      </c>
      <c r="O404" s="24">
        <v>43864</v>
      </c>
      <c r="P404" s="24">
        <v>44001</v>
      </c>
      <c r="Q404" s="23" t="s">
        <v>141</v>
      </c>
      <c r="R404" s="25">
        <v>86000</v>
      </c>
      <c r="S404" s="25">
        <v>4300</v>
      </c>
      <c r="T404" s="23">
        <v>3</v>
      </c>
      <c r="U404" s="23">
        <v>28</v>
      </c>
      <c r="V404" s="23">
        <v>13</v>
      </c>
      <c r="W404" s="23">
        <v>1</v>
      </c>
      <c r="X404" s="23">
        <v>71</v>
      </c>
      <c r="Y404" s="23" t="s">
        <v>46</v>
      </c>
      <c r="Z404" s="23" t="s">
        <v>151</v>
      </c>
      <c r="AA404" s="23" t="s">
        <v>142</v>
      </c>
      <c r="AB404" s="23" t="s">
        <v>66</v>
      </c>
      <c r="AC404" s="23" t="s">
        <v>143</v>
      </c>
      <c r="AD404" s="23" t="s">
        <v>68</v>
      </c>
      <c r="AE404" s="23">
        <v>68.3</v>
      </c>
      <c r="AF404" s="23">
        <v>0.4</v>
      </c>
      <c r="AG404" s="23" t="s">
        <v>3156</v>
      </c>
      <c r="AH404" s="23" t="s">
        <v>3161</v>
      </c>
      <c r="AI404" s="23" t="s">
        <v>3133</v>
      </c>
      <c r="AJ404" s="23">
        <v>1</v>
      </c>
      <c r="AK404" s="23" t="s">
        <v>3162</v>
      </c>
      <c r="AL404" s="23" t="s">
        <v>3159</v>
      </c>
      <c r="AM404" s="23">
        <v>68.3</v>
      </c>
      <c r="AN404" s="32"/>
    </row>
    <row r="405" spans="1:40" ht="32" x14ac:dyDescent="0.2">
      <c r="A405" s="29" t="s">
        <v>1555</v>
      </c>
      <c r="B405" s="12" t="s">
        <v>1556</v>
      </c>
      <c r="C405" s="12" t="s">
        <v>154</v>
      </c>
      <c r="D405" s="12">
        <v>36</v>
      </c>
      <c r="E405" s="21">
        <v>32886</v>
      </c>
      <c r="F405" s="12" t="s">
        <v>71</v>
      </c>
      <c r="G405" s="12" t="s">
        <v>72</v>
      </c>
      <c r="H405" s="12" t="s">
        <v>715</v>
      </c>
      <c r="I405" s="12" t="s">
        <v>57</v>
      </c>
      <c r="J405" s="12" t="s">
        <v>397</v>
      </c>
      <c r="K405" s="12" t="s">
        <v>398</v>
      </c>
      <c r="L405" s="12" t="s">
        <v>491</v>
      </c>
      <c r="M405" s="12" t="s">
        <v>43</v>
      </c>
      <c r="N405" s="12" t="s">
        <v>492</v>
      </c>
      <c r="O405" s="21">
        <v>43545</v>
      </c>
      <c r="P405" s="21">
        <v>46008</v>
      </c>
      <c r="Q405" s="12" t="s">
        <v>141</v>
      </c>
      <c r="R405" s="22">
        <v>104000</v>
      </c>
      <c r="S405" s="22">
        <v>2100</v>
      </c>
      <c r="T405" s="12">
        <v>2</v>
      </c>
      <c r="U405" s="12">
        <v>28</v>
      </c>
      <c r="V405" s="12">
        <v>17</v>
      </c>
      <c r="W405" s="12">
        <v>11</v>
      </c>
      <c r="X405" s="12">
        <v>57</v>
      </c>
      <c r="Y405" s="12" t="s">
        <v>46</v>
      </c>
      <c r="Z405" s="12" t="s">
        <v>151</v>
      </c>
      <c r="AA405" s="12" t="s">
        <v>65</v>
      </c>
      <c r="AB405" s="12" t="s">
        <v>80</v>
      </c>
      <c r="AC405" s="12" t="s">
        <v>81</v>
      </c>
      <c r="AD405" s="12" t="s">
        <v>68</v>
      </c>
      <c r="AE405" s="12">
        <v>49.5</v>
      </c>
      <c r="AF405" s="12">
        <v>6.7</v>
      </c>
      <c r="AG405" s="12" t="s">
        <v>3167</v>
      </c>
      <c r="AH405" s="12" t="s">
        <v>3161</v>
      </c>
      <c r="AI405" s="12" t="s">
        <v>3128</v>
      </c>
      <c r="AJ405" s="12">
        <v>1</v>
      </c>
      <c r="AK405" s="12" t="s">
        <v>3162</v>
      </c>
      <c r="AL405" s="12" t="s">
        <v>3159</v>
      </c>
      <c r="AM405" s="12">
        <v>49.5</v>
      </c>
      <c r="AN405" s="31" t="s">
        <v>3166</v>
      </c>
    </row>
    <row r="406" spans="1:40" ht="32" x14ac:dyDescent="0.2">
      <c r="A406" s="30" t="s">
        <v>1558</v>
      </c>
      <c r="B406" s="23" t="s">
        <v>3283</v>
      </c>
      <c r="C406" s="23" t="s">
        <v>154</v>
      </c>
      <c r="D406" s="23">
        <v>48</v>
      </c>
      <c r="E406" s="24">
        <v>28618</v>
      </c>
      <c r="F406" s="23" t="s">
        <v>210</v>
      </c>
      <c r="G406" s="23" t="s">
        <v>100</v>
      </c>
      <c r="H406" s="23" t="s">
        <v>329</v>
      </c>
      <c r="I406" s="23" t="s">
        <v>115</v>
      </c>
      <c r="J406" s="23" t="s">
        <v>116</v>
      </c>
      <c r="K406" s="23" t="s">
        <v>117</v>
      </c>
      <c r="L406" s="23" t="s">
        <v>374</v>
      </c>
      <c r="M406" s="23" t="s">
        <v>289</v>
      </c>
      <c r="N406" s="23" t="s">
        <v>375</v>
      </c>
      <c r="O406" s="24">
        <v>44069</v>
      </c>
      <c r="P406" s="24">
        <v>44770</v>
      </c>
      <c r="Q406" s="23" t="s">
        <v>141</v>
      </c>
      <c r="R406" s="25">
        <v>70000</v>
      </c>
      <c r="S406" s="25">
        <v>1400</v>
      </c>
      <c r="T406" s="23">
        <v>2</v>
      </c>
      <c r="U406" s="23">
        <v>21</v>
      </c>
      <c r="V406" s="23">
        <v>13</v>
      </c>
      <c r="W406" s="23">
        <v>40</v>
      </c>
      <c r="X406" s="23">
        <v>40</v>
      </c>
      <c r="Y406" s="23" t="s">
        <v>46</v>
      </c>
      <c r="Z406" s="23" t="s">
        <v>64</v>
      </c>
      <c r="AA406" s="23" t="s">
        <v>176</v>
      </c>
      <c r="AB406" s="23" t="s">
        <v>164</v>
      </c>
      <c r="AC406" s="23" t="s">
        <v>121</v>
      </c>
      <c r="AD406" s="23" t="s">
        <v>68</v>
      </c>
      <c r="AE406" s="23">
        <v>37.200000000000003</v>
      </c>
      <c r="AF406" s="23">
        <v>1.9</v>
      </c>
      <c r="AG406" s="23" t="s">
        <v>3171</v>
      </c>
      <c r="AH406" s="23" t="s">
        <v>3168</v>
      </c>
      <c r="AI406" s="23" t="s">
        <v>3128</v>
      </c>
      <c r="AJ406" s="23">
        <v>1</v>
      </c>
      <c r="AK406" s="23" t="s">
        <v>3162</v>
      </c>
      <c r="AL406" s="23" t="s">
        <v>3159</v>
      </c>
      <c r="AM406" s="23">
        <v>37.200000000000003</v>
      </c>
      <c r="AN406" s="32"/>
    </row>
    <row r="407" spans="1:40" ht="32" x14ac:dyDescent="0.2">
      <c r="A407" s="29" t="s">
        <v>1560</v>
      </c>
      <c r="B407" s="12" t="s">
        <v>1561</v>
      </c>
      <c r="C407" s="12" t="s">
        <v>154</v>
      </c>
      <c r="D407" s="12">
        <v>56</v>
      </c>
      <c r="E407" s="21">
        <v>25722</v>
      </c>
      <c r="F407" s="12" t="s">
        <v>210</v>
      </c>
      <c r="G407" s="12" t="s">
        <v>100</v>
      </c>
      <c r="H407" s="12" t="s">
        <v>329</v>
      </c>
      <c r="I407" s="12" t="s">
        <v>57</v>
      </c>
      <c r="J407" s="12" t="s">
        <v>211</v>
      </c>
      <c r="K407" s="12" t="s">
        <v>212</v>
      </c>
      <c r="L407" s="12" t="s">
        <v>1251</v>
      </c>
      <c r="M407" s="12" t="s">
        <v>161</v>
      </c>
      <c r="N407" s="12" t="s">
        <v>1252</v>
      </c>
      <c r="O407" s="21">
        <v>43621</v>
      </c>
      <c r="P407" s="21"/>
      <c r="Q407" s="12" t="s">
        <v>62</v>
      </c>
      <c r="R407" s="22">
        <v>109000</v>
      </c>
      <c r="S407" s="22">
        <v>15300</v>
      </c>
      <c r="T407" s="12">
        <v>5</v>
      </c>
      <c r="U407" s="12">
        <v>22</v>
      </c>
      <c r="V407" s="12">
        <v>22</v>
      </c>
      <c r="W407" s="12">
        <v>19</v>
      </c>
      <c r="X407" s="12">
        <v>71</v>
      </c>
      <c r="Y407" s="12" t="s">
        <v>46</v>
      </c>
      <c r="Z407" s="12" t="s">
        <v>64</v>
      </c>
      <c r="AA407" s="12" t="s">
        <v>142</v>
      </c>
      <c r="AB407" s="12" t="s">
        <v>66</v>
      </c>
      <c r="AC407" s="12" t="s">
        <v>121</v>
      </c>
      <c r="AD407" s="12" t="s">
        <v>222</v>
      </c>
      <c r="AE407" s="12">
        <v>75.8</v>
      </c>
      <c r="AF407" s="12">
        <v>7</v>
      </c>
      <c r="AG407" s="12" t="s">
        <v>3156</v>
      </c>
      <c r="AH407" s="12" t="s">
        <v>3161</v>
      </c>
      <c r="AI407" s="12" t="s">
        <v>3136</v>
      </c>
      <c r="AJ407" s="12">
        <v>0</v>
      </c>
      <c r="AK407" s="12" t="s">
        <v>3162</v>
      </c>
      <c r="AL407" s="12" t="s">
        <v>3169</v>
      </c>
      <c r="AM407" s="12">
        <v>75.8</v>
      </c>
      <c r="AN407" s="31"/>
    </row>
    <row r="408" spans="1:40" ht="32" x14ac:dyDescent="0.2">
      <c r="A408" s="30" t="s">
        <v>1562</v>
      </c>
      <c r="B408" s="23" t="s">
        <v>1563</v>
      </c>
      <c r="C408" s="23" t="s">
        <v>35</v>
      </c>
      <c r="D408" s="23">
        <v>39</v>
      </c>
      <c r="E408" s="24">
        <v>31741</v>
      </c>
      <c r="F408" s="23" t="s">
        <v>429</v>
      </c>
      <c r="G408" s="23" t="s">
        <v>72</v>
      </c>
      <c r="H408" s="23" t="s">
        <v>201</v>
      </c>
      <c r="I408" s="23" t="s">
        <v>57</v>
      </c>
      <c r="J408" s="23" t="s">
        <v>324</v>
      </c>
      <c r="K408" s="23" t="s">
        <v>325</v>
      </c>
      <c r="L408" s="23" t="s">
        <v>242</v>
      </c>
      <c r="M408" s="23" t="s">
        <v>234</v>
      </c>
      <c r="N408" s="23" t="s">
        <v>235</v>
      </c>
      <c r="O408" s="24">
        <v>43815</v>
      </c>
      <c r="P408" s="24"/>
      <c r="Q408" s="23" t="s">
        <v>62</v>
      </c>
      <c r="R408" s="25">
        <v>110000</v>
      </c>
      <c r="S408" s="25">
        <v>5500</v>
      </c>
      <c r="T408" s="23">
        <v>3</v>
      </c>
      <c r="U408" s="23">
        <v>22</v>
      </c>
      <c r="V408" s="23">
        <v>21</v>
      </c>
      <c r="W408" s="23">
        <v>18</v>
      </c>
      <c r="X408" s="23">
        <v>70</v>
      </c>
      <c r="Y408" s="23" t="s">
        <v>46</v>
      </c>
      <c r="Z408" s="23" t="s">
        <v>64</v>
      </c>
      <c r="AA408" s="23" t="s">
        <v>65</v>
      </c>
      <c r="AB408" s="23" t="s">
        <v>66</v>
      </c>
      <c r="AC408" s="23" t="s">
        <v>130</v>
      </c>
      <c r="AD408" s="23" t="s">
        <v>68</v>
      </c>
      <c r="AE408" s="23">
        <v>58</v>
      </c>
      <c r="AF408" s="23">
        <v>6.5</v>
      </c>
      <c r="AG408" s="23" t="s">
        <v>3167</v>
      </c>
      <c r="AH408" s="23" t="s">
        <v>3161</v>
      </c>
      <c r="AI408" s="23" t="s">
        <v>3133</v>
      </c>
      <c r="AJ408" s="23">
        <v>0</v>
      </c>
      <c r="AK408" s="23" t="s">
        <v>3162</v>
      </c>
      <c r="AL408" s="23" t="s">
        <v>3165</v>
      </c>
      <c r="AM408" s="23">
        <v>58</v>
      </c>
      <c r="AN408" s="32"/>
    </row>
    <row r="409" spans="1:40" ht="32" x14ac:dyDescent="0.2">
      <c r="A409" s="29" t="s">
        <v>1564</v>
      </c>
      <c r="B409" s="12" t="s">
        <v>1565</v>
      </c>
      <c r="C409" s="12" t="s">
        <v>35</v>
      </c>
      <c r="D409" s="12">
        <v>24</v>
      </c>
      <c r="E409" s="21">
        <v>37160</v>
      </c>
      <c r="F409" s="12" t="s">
        <v>36</v>
      </c>
      <c r="G409" s="12" t="s">
        <v>37</v>
      </c>
      <c r="H409" s="12" t="s">
        <v>38</v>
      </c>
      <c r="I409" s="12" t="s">
        <v>115</v>
      </c>
      <c r="J409" s="12" t="s">
        <v>495</v>
      </c>
      <c r="K409" s="12" t="s">
        <v>496</v>
      </c>
      <c r="L409" s="12" t="s">
        <v>374</v>
      </c>
      <c r="M409" s="12" t="s">
        <v>289</v>
      </c>
      <c r="N409" s="12" t="s">
        <v>375</v>
      </c>
      <c r="O409" s="21">
        <v>42900</v>
      </c>
      <c r="P409" s="21"/>
      <c r="Q409" s="12" t="s">
        <v>62</v>
      </c>
      <c r="R409" s="22">
        <v>79000</v>
      </c>
      <c r="S409" s="22">
        <v>1600</v>
      </c>
      <c r="T409" s="12">
        <v>2</v>
      </c>
      <c r="U409" s="12">
        <v>17</v>
      </c>
      <c r="V409" s="12">
        <v>9</v>
      </c>
      <c r="W409" s="12">
        <v>12</v>
      </c>
      <c r="X409" s="12">
        <v>52</v>
      </c>
      <c r="Y409" s="12" t="s">
        <v>46</v>
      </c>
      <c r="Z409" s="12" t="s">
        <v>64</v>
      </c>
      <c r="AA409" s="12" t="s">
        <v>176</v>
      </c>
      <c r="AB409" s="12" t="s">
        <v>66</v>
      </c>
      <c r="AC409" s="12" t="s">
        <v>50</v>
      </c>
      <c r="AD409" s="12" t="s">
        <v>68</v>
      </c>
      <c r="AE409" s="12">
        <v>44.5</v>
      </c>
      <c r="AF409" s="12">
        <v>9</v>
      </c>
      <c r="AG409" s="12" t="s">
        <v>3163</v>
      </c>
      <c r="AH409" s="12" t="s">
        <v>3168</v>
      </c>
      <c r="AI409" s="12" t="s">
        <v>3128</v>
      </c>
      <c r="AJ409" s="12">
        <v>0</v>
      </c>
      <c r="AK409" s="12" t="s">
        <v>3162</v>
      </c>
      <c r="AL409" s="12" t="s">
        <v>3159</v>
      </c>
      <c r="AM409" s="12">
        <v>44.5</v>
      </c>
      <c r="AN409" s="31"/>
    </row>
    <row r="410" spans="1:40" ht="32" x14ac:dyDescent="0.2">
      <c r="A410" s="30" t="s">
        <v>1567</v>
      </c>
      <c r="B410" s="23" t="s">
        <v>1568</v>
      </c>
      <c r="C410" s="23" t="s">
        <v>154</v>
      </c>
      <c r="D410" s="23">
        <v>57</v>
      </c>
      <c r="E410" s="24">
        <v>25335</v>
      </c>
      <c r="F410" s="23" t="s">
        <v>523</v>
      </c>
      <c r="G410" s="23" t="s">
        <v>100</v>
      </c>
      <c r="H410" s="23" t="s">
        <v>561</v>
      </c>
      <c r="I410" s="23" t="s">
        <v>115</v>
      </c>
      <c r="J410" s="23" t="s">
        <v>357</v>
      </c>
      <c r="K410" s="23" t="s">
        <v>358</v>
      </c>
      <c r="L410" s="23" t="s">
        <v>173</v>
      </c>
      <c r="M410" s="23" t="s">
        <v>161</v>
      </c>
      <c r="N410" s="23" t="s">
        <v>174</v>
      </c>
      <c r="O410" s="24">
        <v>43764</v>
      </c>
      <c r="P410" s="24"/>
      <c r="Q410" s="23" t="s">
        <v>62</v>
      </c>
      <c r="R410" s="25">
        <v>65000</v>
      </c>
      <c r="S410" s="25">
        <v>5800</v>
      </c>
      <c r="T410" s="23">
        <v>4</v>
      </c>
      <c r="U410" s="23">
        <v>6</v>
      </c>
      <c r="V410" s="23">
        <v>20</v>
      </c>
      <c r="W410" s="23">
        <v>8</v>
      </c>
      <c r="X410" s="23">
        <v>80</v>
      </c>
      <c r="Y410" s="23" t="s">
        <v>339</v>
      </c>
      <c r="Z410" s="23" t="s">
        <v>47</v>
      </c>
      <c r="AA410" s="23" t="s">
        <v>142</v>
      </c>
      <c r="AB410" s="23" t="s">
        <v>164</v>
      </c>
      <c r="AC410" s="23" t="s">
        <v>267</v>
      </c>
      <c r="AD410" s="23" t="s">
        <v>68</v>
      </c>
      <c r="AE410" s="23">
        <v>71.5</v>
      </c>
      <c r="AF410" s="23">
        <v>6.6</v>
      </c>
      <c r="AG410" s="23" t="s">
        <v>3156</v>
      </c>
      <c r="AH410" s="23" t="s">
        <v>3168</v>
      </c>
      <c r="AI410" s="23" t="s">
        <v>3136</v>
      </c>
      <c r="AJ410" s="23">
        <v>0</v>
      </c>
      <c r="AK410" s="23" t="s">
        <v>3175</v>
      </c>
      <c r="AL410" s="23" t="s">
        <v>3165</v>
      </c>
      <c r="AM410" s="23">
        <v>71.5</v>
      </c>
      <c r="AN410" s="32"/>
    </row>
    <row r="411" spans="1:40" ht="32" x14ac:dyDescent="0.2">
      <c r="A411" s="29" t="s">
        <v>1569</v>
      </c>
      <c r="B411" s="12" t="s">
        <v>1570</v>
      </c>
      <c r="C411" s="12" t="s">
        <v>35</v>
      </c>
      <c r="D411" s="12">
        <v>60</v>
      </c>
      <c r="E411" s="21">
        <v>24105</v>
      </c>
      <c r="F411" s="12" t="s">
        <v>99</v>
      </c>
      <c r="G411" s="12" t="s">
        <v>100</v>
      </c>
      <c r="H411" s="12" t="s">
        <v>682</v>
      </c>
      <c r="I411" s="12" t="s">
        <v>74</v>
      </c>
      <c r="J411" s="12" t="s">
        <v>102</v>
      </c>
      <c r="K411" s="12" t="s">
        <v>103</v>
      </c>
      <c r="L411" s="12" t="s">
        <v>160</v>
      </c>
      <c r="M411" s="12" t="s">
        <v>161</v>
      </c>
      <c r="N411" s="12" t="s">
        <v>174</v>
      </c>
      <c r="O411" s="21">
        <v>45566</v>
      </c>
      <c r="P411" s="21"/>
      <c r="Q411" s="12" t="s">
        <v>62</v>
      </c>
      <c r="R411" s="22">
        <v>57000</v>
      </c>
      <c r="S411" s="22">
        <v>5100</v>
      </c>
      <c r="T411" s="12">
        <v>4</v>
      </c>
      <c r="U411" s="12">
        <v>3</v>
      </c>
      <c r="V411" s="12">
        <v>23</v>
      </c>
      <c r="W411" s="12">
        <v>14</v>
      </c>
      <c r="X411" s="12">
        <v>68</v>
      </c>
      <c r="Y411" s="12" t="s">
        <v>46</v>
      </c>
      <c r="Z411" s="12" t="s">
        <v>151</v>
      </c>
      <c r="AA411" s="12" t="s">
        <v>215</v>
      </c>
      <c r="AB411" s="12" t="s">
        <v>80</v>
      </c>
      <c r="AC411" s="12" t="s">
        <v>108</v>
      </c>
      <c r="AD411" s="12" t="s">
        <v>68</v>
      </c>
      <c r="AE411" s="12">
        <v>63.5</v>
      </c>
      <c r="AF411" s="12">
        <v>1.7</v>
      </c>
      <c r="AG411" s="12" t="s">
        <v>3156</v>
      </c>
      <c r="AH411" s="12" t="s">
        <v>3164</v>
      </c>
      <c r="AI411" s="12" t="s">
        <v>3136</v>
      </c>
      <c r="AJ411" s="12">
        <v>0</v>
      </c>
      <c r="AK411" s="12" t="s">
        <v>3175</v>
      </c>
      <c r="AL411" s="12" t="s">
        <v>3165</v>
      </c>
      <c r="AM411" s="12">
        <v>63.5</v>
      </c>
      <c r="AN411" s="31"/>
    </row>
    <row r="412" spans="1:40" ht="32" x14ac:dyDescent="0.2">
      <c r="A412" s="30" t="s">
        <v>1572</v>
      </c>
      <c r="B412" s="23" t="s">
        <v>1573</v>
      </c>
      <c r="C412" s="23" t="s">
        <v>35</v>
      </c>
      <c r="D412" s="23">
        <v>44</v>
      </c>
      <c r="E412" s="24">
        <v>29912</v>
      </c>
      <c r="F412" s="23" t="s">
        <v>429</v>
      </c>
      <c r="G412" s="23" t="s">
        <v>72</v>
      </c>
      <c r="H412" s="23" t="s">
        <v>555</v>
      </c>
      <c r="I412" s="23" t="s">
        <v>57</v>
      </c>
      <c r="J412" s="23" t="s">
        <v>126</v>
      </c>
      <c r="K412" s="23" t="s">
        <v>127</v>
      </c>
      <c r="L412" s="23" t="s">
        <v>160</v>
      </c>
      <c r="M412" s="23" t="s">
        <v>161</v>
      </c>
      <c r="N412" s="23" t="s">
        <v>174</v>
      </c>
      <c r="O412" s="24">
        <v>44059</v>
      </c>
      <c r="P412" s="24"/>
      <c r="Q412" s="23" t="s">
        <v>62</v>
      </c>
      <c r="R412" s="25">
        <v>131000</v>
      </c>
      <c r="S412" s="25">
        <v>2600</v>
      </c>
      <c r="T412" s="23">
        <v>2</v>
      </c>
      <c r="U412" s="23">
        <v>12</v>
      </c>
      <c r="V412" s="23">
        <v>21</v>
      </c>
      <c r="W412" s="23">
        <v>14</v>
      </c>
      <c r="X412" s="23">
        <v>58</v>
      </c>
      <c r="Y412" s="23" t="s">
        <v>46</v>
      </c>
      <c r="Z412" s="23" t="s">
        <v>844</v>
      </c>
      <c r="AA412" s="23" t="s">
        <v>215</v>
      </c>
      <c r="AB412" s="23" t="s">
        <v>80</v>
      </c>
      <c r="AC412" s="23" t="s">
        <v>130</v>
      </c>
      <c r="AD412" s="23" t="s">
        <v>51</v>
      </c>
      <c r="AE412" s="23">
        <v>44.3</v>
      </c>
      <c r="AF412" s="23">
        <v>5.8</v>
      </c>
      <c r="AG412" s="23" t="s">
        <v>3167</v>
      </c>
      <c r="AH412" s="23" t="s">
        <v>3157</v>
      </c>
      <c r="AI412" s="23" t="s">
        <v>3128</v>
      </c>
      <c r="AJ412" s="23">
        <v>0</v>
      </c>
      <c r="AK412" s="23" t="s">
        <v>3162</v>
      </c>
      <c r="AL412" s="23" t="s">
        <v>3159</v>
      </c>
      <c r="AM412" s="23">
        <v>44.3</v>
      </c>
      <c r="AN412" s="32"/>
    </row>
    <row r="413" spans="1:40" ht="32" x14ac:dyDescent="0.2">
      <c r="A413" s="29" t="s">
        <v>1574</v>
      </c>
      <c r="B413" s="12" t="s">
        <v>1575</v>
      </c>
      <c r="C413" s="12" t="s">
        <v>35</v>
      </c>
      <c r="D413" s="12">
        <v>34</v>
      </c>
      <c r="E413" s="21">
        <v>33581</v>
      </c>
      <c r="F413" s="12" t="s">
        <v>133</v>
      </c>
      <c r="G413" s="12" t="s">
        <v>133</v>
      </c>
      <c r="H413" s="12" t="s">
        <v>475</v>
      </c>
      <c r="I413" s="12" t="s">
        <v>115</v>
      </c>
      <c r="J413" s="12" t="s">
        <v>685</v>
      </c>
      <c r="K413" s="12" t="s">
        <v>686</v>
      </c>
      <c r="L413" s="12" t="s">
        <v>968</v>
      </c>
      <c r="M413" s="12" t="s">
        <v>337</v>
      </c>
      <c r="N413" s="12" t="s">
        <v>709</v>
      </c>
      <c r="O413" s="21">
        <v>43469</v>
      </c>
      <c r="P413" s="21">
        <v>44805</v>
      </c>
      <c r="Q413" s="12" t="s">
        <v>141</v>
      </c>
      <c r="R413" s="22">
        <v>59000</v>
      </c>
      <c r="S413" s="22">
        <v>3000</v>
      </c>
      <c r="T413" s="12">
        <v>3</v>
      </c>
      <c r="U413" s="12">
        <v>27</v>
      </c>
      <c r="V413" s="12">
        <v>9</v>
      </c>
      <c r="W413" s="12">
        <v>14</v>
      </c>
      <c r="X413" s="12">
        <v>61</v>
      </c>
      <c r="Y413" s="12" t="s">
        <v>46</v>
      </c>
      <c r="Z413" s="12" t="s">
        <v>64</v>
      </c>
      <c r="AA413" s="12" t="s">
        <v>188</v>
      </c>
      <c r="AB413" s="12" t="s">
        <v>66</v>
      </c>
      <c r="AC413" s="12" t="s">
        <v>143</v>
      </c>
      <c r="AD413" s="12" t="s">
        <v>68</v>
      </c>
      <c r="AE413" s="12">
        <v>58.1</v>
      </c>
      <c r="AF413" s="12">
        <v>3.7</v>
      </c>
      <c r="AG413" s="12" t="s">
        <v>3160</v>
      </c>
      <c r="AH413" s="12" t="s">
        <v>3164</v>
      </c>
      <c r="AI413" s="12" t="s">
        <v>3133</v>
      </c>
      <c r="AJ413" s="12">
        <v>1</v>
      </c>
      <c r="AK413" s="12" t="s">
        <v>3162</v>
      </c>
      <c r="AL413" s="12" t="s">
        <v>3159</v>
      </c>
      <c r="AM413" s="12">
        <v>58.1</v>
      </c>
      <c r="AN413" s="31"/>
    </row>
    <row r="414" spans="1:40" ht="32" x14ac:dyDescent="0.2">
      <c r="A414" s="30" t="s">
        <v>1576</v>
      </c>
      <c r="B414" s="23" t="s">
        <v>3284</v>
      </c>
      <c r="C414" s="23" t="s">
        <v>154</v>
      </c>
      <c r="D414" s="23">
        <v>29</v>
      </c>
      <c r="E414" s="24">
        <v>35328</v>
      </c>
      <c r="F414" s="23" t="s">
        <v>210</v>
      </c>
      <c r="G414" s="23" t="s">
        <v>100</v>
      </c>
      <c r="H414" s="23" t="s">
        <v>519</v>
      </c>
      <c r="I414" s="23" t="s">
        <v>115</v>
      </c>
      <c r="J414" s="23" t="s">
        <v>418</v>
      </c>
      <c r="K414" s="23" t="s">
        <v>419</v>
      </c>
      <c r="L414" s="23" t="s">
        <v>60</v>
      </c>
      <c r="M414" s="23" t="s">
        <v>61</v>
      </c>
      <c r="N414" s="23" t="s">
        <v>60</v>
      </c>
      <c r="O414" s="24">
        <v>45385</v>
      </c>
      <c r="P414" s="24"/>
      <c r="Q414" s="23" t="s">
        <v>62</v>
      </c>
      <c r="R414" s="25">
        <v>72000</v>
      </c>
      <c r="S414" s="25">
        <v>1400</v>
      </c>
      <c r="T414" s="23">
        <v>2</v>
      </c>
      <c r="U414" s="23">
        <v>1</v>
      </c>
      <c r="V414" s="23">
        <v>9</v>
      </c>
      <c r="W414" s="23">
        <v>4</v>
      </c>
      <c r="X414" s="23">
        <v>42</v>
      </c>
      <c r="Y414" s="23" t="s">
        <v>46</v>
      </c>
      <c r="Z414" s="23" t="s">
        <v>64</v>
      </c>
      <c r="AA414" s="23" t="s">
        <v>215</v>
      </c>
      <c r="AB414" s="23" t="s">
        <v>164</v>
      </c>
      <c r="AC414" s="23" t="s">
        <v>121</v>
      </c>
      <c r="AD414" s="23" t="s">
        <v>68</v>
      </c>
      <c r="AE414" s="23">
        <v>41</v>
      </c>
      <c r="AF414" s="23">
        <v>2.2000000000000002</v>
      </c>
      <c r="AG414" s="23" t="s">
        <v>3160</v>
      </c>
      <c r="AH414" s="23" t="s">
        <v>3168</v>
      </c>
      <c r="AI414" s="23" t="s">
        <v>3128</v>
      </c>
      <c r="AJ414" s="23">
        <v>0</v>
      </c>
      <c r="AK414" s="23" t="s">
        <v>3175</v>
      </c>
      <c r="AL414" s="23" t="s">
        <v>3159</v>
      </c>
      <c r="AM414" s="23">
        <v>41</v>
      </c>
      <c r="AN414" s="32"/>
    </row>
    <row r="415" spans="1:40" ht="32" x14ac:dyDescent="0.2">
      <c r="A415" s="29" t="s">
        <v>1578</v>
      </c>
      <c r="B415" s="12" t="s">
        <v>3285</v>
      </c>
      <c r="C415" s="12" t="s">
        <v>154</v>
      </c>
      <c r="D415" s="12">
        <v>51</v>
      </c>
      <c r="E415" s="21">
        <v>27362</v>
      </c>
      <c r="F415" s="12" t="s">
        <v>71</v>
      </c>
      <c r="G415" s="12" t="s">
        <v>72</v>
      </c>
      <c r="H415" s="12" t="s">
        <v>395</v>
      </c>
      <c r="I415" s="12" t="s">
        <v>157</v>
      </c>
      <c r="J415" s="12" t="s">
        <v>450</v>
      </c>
      <c r="K415" s="12" t="s">
        <v>451</v>
      </c>
      <c r="L415" s="12" t="s">
        <v>619</v>
      </c>
      <c r="M415" s="12" t="s">
        <v>525</v>
      </c>
      <c r="N415" s="12" t="s">
        <v>620</v>
      </c>
      <c r="O415" s="21">
        <v>43974</v>
      </c>
      <c r="P415" s="21"/>
      <c r="Q415" s="12" t="s">
        <v>62</v>
      </c>
      <c r="R415" s="22">
        <v>37000</v>
      </c>
      <c r="S415" s="22">
        <v>1800</v>
      </c>
      <c r="T415" s="12">
        <v>3</v>
      </c>
      <c r="U415" s="12">
        <v>31</v>
      </c>
      <c r="V415" s="12">
        <v>12</v>
      </c>
      <c r="W415" s="12">
        <v>0</v>
      </c>
      <c r="X415" s="12">
        <v>90</v>
      </c>
      <c r="Y415" s="12" t="s">
        <v>46</v>
      </c>
      <c r="Z415" s="12" t="s">
        <v>47</v>
      </c>
      <c r="AA415" s="12" t="s">
        <v>48</v>
      </c>
      <c r="AB415" s="12" t="s">
        <v>80</v>
      </c>
      <c r="AC415" s="12" t="s">
        <v>81</v>
      </c>
      <c r="AD415" s="12" t="s">
        <v>68</v>
      </c>
      <c r="AE415" s="12">
        <v>76.2</v>
      </c>
      <c r="AF415" s="12">
        <v>6.1</v>
      </c>
      <c r="AG415" s="12" t="s">
        <v>3171</v>
      </c>
      <c r="AH415" s="12" t="s">
        <v>3180</v>
      </c>
      <c r="AI415" s="12" t="s">
        <v>3133</v>
      </c>
      <c r="AJ415" s="12">
        <v>0</v>
      </c>
      <c r="AK415" s="12" t="s">
        <v>3158</v>
      </c>
      <c r="AL415" s="12" t="s">
        <v>3165</v>
      </c>
      <c r="AM415" s="12">
        <v>76.2</v>
      </c>
      <c r="AN415" s="31"/>
    </row>
    <row r="416" spans="1:40" ht="32" x14ac:dyDescent="0.2">
      <c r="A416" s="30" t="s">
        <v>1580</v>
      </c>
      <c r="B416" s="23" t="s">
        <v>1581</v>
      </c>
      <c r="C416" s="23" t="s">
        <v>35</v>
      </c>
      <c r="D416" s="23">
        <v>41</v>
      </c>
      <c r="E416" s="24">
        <v>30917</v>
      </c>
      <c r="F416" s="23" t="s">
        <v>54</v>
      </c>
      <c r="G416" s="23" t="s">
        <v>55</v>
      </c>
      <c r="H416" s="23" t="s">
        <v>56</v>
      </c>
      <c r="I416" s="23" t="s">
        <v>74</v>
      </c>
      <c r="J416" s="23" t="s">
        <v>58</v>
      </c>
      <c r="K416" s="23" t="s">
        <v>59</v>
      </c>
      <c r="L416" s="23" t="s">
        <v>186</v>
      </c>
      <c r="M416" s="23" t="s">
        <v>61</v>
      </c>
      <c r="N416" s="23" t="s">
        <v>186</v>
      </c>
      <c r="O416" s="24">
        <v>45725</v>
      </c>
      <c r="P416" s="24">
        <v>46153</v>
      </c>
      <c r="Q416" s="23" t="s">
        <v>141</v>
      </c>
      <c r="R416" s="25">
        <v>58000</v>
      </c>
      <c r="S416" s="25">
        <v>1200</v>
      </c>
      <c r="T416" s="23">
        <v>2</v>
      </c>
      <c r="U416" s="23">
        <v>18</v>
      </c>
      <c r="V416" s="23">
        <v>18</v>
      </c>
      <c r="W416" s="23">
        <v>4</v>
      </c>
      <c r="X416" s="23">
        <v>59</v>
      </c>
      <c r="Y416" s="23" t="s">
        <v>46</v>
      </c>
      <c r="Z416" s="23" t="s">
        <v>64</v>
      </c>
      <c r="AA416" s="23" t="s">
        <v>142</v>
      </c>
      <c r="AB416" s="23" t="s">
        <v>66</v>
      </c>
      <c r="AC416" s="23" t="s">
        <v>67</v>
      </c>
      <c r="AD416" s="23" t="s">
        <v>68</v>
      </c>
      <c r="AE416" s="23">
        <v>51.1</v>
      </c>
      <c r="AF416" s="23">
        <v>1.2</v>
      </c>
      <c r="AG416" s="23" t="s">
        <v>3167</v>
      </c>
      <c r="AH416" s="23" t="s">
        <v>3164</v>
      </c>
      <c r="AI416" s="23" t="s">
        <v>3128</v>
      </c>
      <c r="AJ416" s="23">
        <v>1</v>
      </c>
      <c r="AK416" s="23" t="s">
        <v>3162</v>
      </c>
      <c r="AL416" s="23" t="s">
        <v>3159</v>
      </c>
      <c r="AM416" s="23">
        <v>51.1</v>
      </c>
      <c r="AN416" s="32"/>
    </row>
    <row r="417" spans="1:40" ht="48" x14ac:dyDescent="0.2">
      <c r="A417" s="29" t="s">
        <v>1583</v>
      </c>
      <c r="B417" s="12" t="s">
        <v>1584</v>
      </c>
      <c r="C417" s="12" t="s">
        <v>154</v>
      </c>
      <c r="D417" s="12">
        <v>34</v>
      </c>
      <c r="E417" s="21">
        <v>33619</v>
      </c>
      <c r="F417" s="12" t="s">
        <v>71</v>
      </c>
      <c r="G417" s="12" t="s">
        <v>72</v>
      </c>
      <c r="H417" s="12" t="s">
        <v>1322</v>
      </c>
      <c r="I417" s="12" t="s">
        <v>74</v>
      </c>
      <c r="J417" s="12" t="s">
        <v>450</v>
      </c>
      <c r="K417" s="12" t="s">
        <v>451</v>
      </c>
      <c r="L417" s="12" t="s">
        <v>472</v>
      </c>
      <c r="M417" s="12" t="s">
        <v>43</v>
      </c>
      <c r="N417" s="12" t="s">
        <v>421</v>
      </c>
      <c r="O417" s="21">
        <v>44614</v>
      </c>
      <c r="P417" s="21">
        <v>45213</v>
      </c>
      <c r="Q417" s="12" t="s">
        <v>141</v>
      </c>
      <c r="R417" s="22">
        <v>56000</v>
      </c>
      <c r="S417" s="22">
        <v>0</v>
      </c>
      <c r="T417" s="12">
        <v>1</v>
      </c>
      <c r="U417" s="12">
        <v>23</v>
      </c>
      <c r="V417" s="12">
        <v>17</v>
      </c>
      <c r="W417" s="12">
        <v>17</v>
      </c>
      <c r="X417" s="12">
        <v>48</v>
      </c>
      <c r="Y417" s="12" t="s">
        <v>46</v>
      </c>
      <c r="Z417" s="12" t="s">
        <v>47</v>
      </c>
      <c r="AA417" s="12" t="s">
        <v>95</v>
      </c>
      <c r="AB417" s="12" t="s">
        <v>66</v>
      </c>
      <c r="AC417" s="12" t="s">
        <v>81</v>
      </c>
      <c r="AD417" s="12" t="s">
        <v>68</v>
      </c>
      <c r="AE417" s="12">
        <v>33</v>
      </c>
      <c r="AF417" s="12">
        <v>1.6</v>
      </c>
      <c r="AG417" s="12" t="s">
        <v>3160</v>
      </c>
      <c r="AH417" s="12" t="s">
        <v>3164</v>
      </c>
      <c r="AI417" s="12" t="s">
        <v>3128</v>
      </c>
      <c r="AJ417" s="12">
        <v>1</v>
      </c>
      <c r="AK417" s="12" t="s">
        <v>3162</v>
      </c>
      <c r="AL417" s="12" t="s">
        <v>3159</v>
      </c>
      <c r="AM417" s="12">
        <v>33</v>
      </c>
      <c r="AN417" s="31"/>
    </row>
    <row r="418" spans="1:40" ht="32" x14ac:dyDescent="0.2">
      <c r="A418" s="30" t="s">
        <v>1585</v>
      </c>
      <c r="B418" s="23" t="s">
        <v>1586</v>
      </c>
      <c r="C418" s="23" t="s">
        <v>35</v>
      </c>
      <c r="D418" s="23">
        <v>35</v>
      </c>
      <c r="E418" s="24">
        <v>33226</v>
      </c>
      <c r="F418" s="23" t="s">
        <v>54</v>
      </c>
      <c r="G418" s="23" t="s">
        <v>55</v>
      </c>
      <c r="H418" s="23" t="s">
        <v>385</v>
      </c>
      <c r="I418" s="23" t="s">
        <v>57</v>
      </c>
      <c r="J418" s="23" t="s">
        <v>58</v>
      </c>
      <c r="K418" s="23" t="s">
        <v>59</v>
      </c>
      <c r="L418" s="23" t="s">
        <v>173</v>
      </c>
      <c r="M418" s="23" t="s">
        <v>161</v>
      </c>
      <c r="N418" s="23" t="s">
        <v>174</v>
      </c>
      <c r="O418" s="24">
        <v>44915</v>
      </c>
      <c r="P418" s="24"/>
      <c r="Q418" s="23" t="s">
        <v>62</v>
      </c>
      <c r="R418" s="25">
        <v>96000</v>
      </c>
      <c r="S418" s="25">
        <v>13400</v>
      </c>
      <c r="T418" s="23">
        <v>5</v>
      </c>
      <c r="U418" s="23">
        <v>24</v>
      </c>
      <c r="V418" s="23">
        <v>21</v>
      </c>
      <c r="W418" s="23">
        <v>17</v>
      </c>
      <c r="X418" s="23">
        <v>78</v>
      </c>
      <c r="Y418" s="23" t="s">
        <v>46</v>
      </c>
      <c r="Z418" s="23" t="s">
        <v>64</v>
      </c>
      <c r="AA418" s="23" t="s">
        <v>176</v>
      </c>
      <c r="AB418" s="23" t="s">
        <v>66</v>
      </c>
      <c r="AC418" s="23" t="s">
        <v>67</v>
      </c>
      <c r="AD418" s="23" t="s">
        <v>68</v>
      </c>
      <c r="AE418" s="23">
        <v>79.8</v>
      </c>
      <c r="AF418" s="23">
        <v>3.5</v>
      </c>
      <c r="AG418" s="23" t="s">
        <v>3167</v>
      </c>
      <c r="AH418" s="23" t="s">
        <v>3161</v>
      </c>
      <c r="AI418" s="23" t="s">
        <v>3136</v>
      </c>
      <c r="AJ418" s="23">
        <v>0</v>
      </c>
      <c r="AK418" s="23" t="s">
        <v>3162</v>
      </c>
      <c r="AL418" s="23" t="s">
        <v>3169</v>
      </c>
      <c r="AM418" s="23">
        <v>79.8</v>
      </c>
      <c r="AN418" s="32"/>
    </row>
    <row r="419" spans="1:40" ht="32" x14ac:dyDescent="0.2">
      <c r="A419" s="29" t="s">
        <v>1588</v>
      </c>
      <c r="B419" s="12" t="s">
        <v>1589</v>
      </c>
      <c r="C419" s="12" t="s">
        <v>287</v>
      </c>
      <c r="D419" s="12">
        <v>26</v>
      </c>
      <c r="E419" s="21">
        <v>36604</v>
      </c>
      <c r="F419" s="12" t="s">
        <v>279</v>
      </c>
      <c r="G419" s="12" t="s">
        <v>55</v>
      </c>
      <c r="H419" s="12" t="s">
        <v>1089</v>
      </c>
      <c r="I419" s="12" t="s">
        <v>89</v>
      </c>
      <c r="J419" s="12" t="s">
        <v>281</v>
      </c>
      <c r="K419" s="12" t="s">
        <v>1026</v>
      </c>
      <c r="L419" s="12" t="s">
        <v>472</v>
      </c>
      <c r="M419" s="12" t="s">
        <v>43</v>
      </c>
      <c r="N419" s="12" t="s">
        <v>421</v>
      </c>
      <c r="O419" s="21">
        <v>44667</v>
      </c>
      <c r="P419" s="21">
        <v>44792</v>
      </c>
      <c r="Q419" s="12" t="s">
        <v>141</v>
      </c>
      <c r="R419" s="22">
        <v>124000</v>
      </c>
      <c r="S419" s="22">
        <v>18600</v>
      </c>
      <c r="T419" s="12">
        <v>5</v>
      </c>
      <c r="U419" s="12">
        <v>16</v>
      </c>
      <c r="V419" s="12">
        <v>14</v>
      </c>
      <c r="W419" s="12">
        <v>14</v>
      </c>
      <c r="X419" s="12">
        <v>72</v>
      </c>
      <c r="Y419" s="12" t="s">
        <v>46</v>
      </c>
      <c r="Z419" s="12" t="s">
        <v>64</v>
      </c>
      <c r="AA419" s="12" t="s">
        <v>65</v>
      </c>
      <c r="AB419" s="12" t="s">
        <v>66</v>
      </c>
      <c r="AC419" s="12" t="s">
        <v>284</v>
      </c>
      <c r="AD419" s="12" t="s">
        <v>68</v>
      </c>
      <c r="AE419" s="12">
        <v>77.2</v>
      </c>
      <c r="AF419" s="12">
        <v>0.3</v>
      </c>
      <c r="AG419" s="12" t="s">
        <v>3160</v>
      </c>
      <c r="AH419" s="12" t="s">
        <v>3157</v>
      </c>
      <c r="AI419" s="12" t="s">
        <v>3136</v>
      </c>
      <c r="AJ419" s="12">
        <v>1</v>
      </c>
      <c r="AK419" s="12" t="s">
        <v>3162</v>
      </c>
      <c r="AL419" s="12" t="s">
        <v>3159</v>
      </c>
      <c r="AM419" s="12">
        <v>77.2</v>
      </c>
      <c r="AN419" s="31" t="s">
        <v>3166</v>
      </c>
    </row>
    <row r="420" spans="1:40" ht="32" x14ac:dyDescent="0.2">
      <c r="A420" s="30" t="s">
        <v>1591</v>
      </c>
      <c r="B420" s="23" t="s">
        <v>1592</v>
      </c>
      <c r="C420" s="23" t="s">
        <v>154</v>
      </c>
      <c r="D420" s="23">
        <v>38</v>
      </c>
      <c r="E420" s="24">
        <v>32122</v>
      </c>
      <c r="F420" s="23" t="s">
        <v>210</v>
      </c>
      <c r="G420" s="23" t="s">
        <v>100</v>
      </c>
      <c r="H420" s="23" t="s">
        <v>114</v>
      </c>
      <c r="I420" s="23" t="s">
        <v>57</v>
      </c>
      <c r="J420" s="23" t="s">
        <v>211</v>
      </c>
      <c r="K420" s="23" t="s">
        <v>212</v>
      </c>
      <c r="L420" s="23" t="s">
        <v>366</v>
      </c>
      <c r="M420" s="23" t="s">
        <v>273</v>
      </c>
      <c r="N420" s="23" t="s">
        <v>274</v>
      </c>
      <c r="O420" s="24">
        <v>45581</v>
      </c>
      <c r="P420" s="24">
        <v>46022</v>
      </c>
      <c r="Q420" s="23" t="s">
        <v>141</v>
      </c>
      <c r="R420" s="25">
        <v>106000</v>
      </c>
      <c r="S420" s="25">
        <v>2100</v>
      </c>
      <c r="T420" s="23">
        <v>2</v>
      </c>
      <c r="U420" s="23">
        <v>31</v>
      </c>
      <c r="V420" s="23">
        <v>35</v>
      </c>
      <c r="W420" s="23">
        <v>10</v>
      </c>
      <c r="X420" s="23">
        <v>52</v>
      </c>
      <c r="Y420" s="23" t="s">
        <v>46</v>
      </c>
      <c r="Z420" s="23" t="s">
        <v>47</v>
      </c>
      <c r="AA420" s="23" t="s">
        <v>95</v>
      </c>
      <c r="AB420" s="23" t="s">
        <v>66</v>
      </c>
      <c r="AC420" s="23" t="s">
        <v>121</v>
      </c>
      <c r="AD420" s="23" t="s">
        <v>68</v>
      </c>
      <c r="AE420" s="23">
        <v>49</v>
      </c>
      <c r="AF420" s="23">
        <v>1.2</v>
      </c>
      <c r="AG420" s="23" t="s">
        <v>3167</v>
      </c>
      <c r="AH420" s="23" t="s">
        <v>3161</v>
      </c>
      <c r="AI420" s="23" t="s">
        <v>3128</v>
      </c>
      <c r="AJ420" s="23">
        <v>1</v>
      </c>
      <c r="AK420" s="23" t="s">
        <v>3158</v>
      </c>
      <c r="AL420" s="23" t="s">
        <v>3159</v>
      </c>
      <c r="AM420" s="23">
        <v>49</v>
      </c>
      <c r="AN420" s="32"/>
    </row>
    <row r="421" spans="1:40" ht="48" x14ac:dyDescent="0.2">
      <c r="A421" s="29" t="s">
        <v>1593</v>
      </c>
      <c r="B421" s="12" t="s">
        <v>1594</v>
      </c>
      <c r="C421" s="12" t="s">
        <v>154</v>
      </c>
      <c r="D421" s="12">
        <v>39</v>
      </c>
      <c r="E421" s="21">
        <v>31622</v>
      </c>
      <c r="F421" s="12" t="s">
        <v>279</v>
      </c>
      <c r="G421" s="12" t="s">
        <v>55</v>
      </c>
      <c r="H421" s="12" t="s">
        <v>280</v>
      </c>
      <c r="I421" s="12" t="s">
        <v>89</v>
      </c>
      <c r="J421" s="12" t="s">
        <v>308</v>
      </c>
      <c r="K421" s="12" t="s">
        <v>309</v>
      </c>
      <c r="L421" s="12" t="s">
        <v>149</v>
      </c>
      <c r="M421" s="12" t="s">
        <v>61</v>
      </c>
      <c r="N421" s="12" t="s">
        <v>150</v>
      </c>
      <c r="O421" s="21">
        <v>45090</v>
      </c>
      <c r="P421" s="21"/>
      <c r="Q421" s="12" t="s">
        <v>62</v>
      </c>
      <c r="R421" s="22">
        <v>170000</v>
      </c>
      <c r="S421" s="22">
        <v>10200</v>
      </c>
      <c r="T421" s="12">
        <v>3</v>
      </c>
      <c r="U421" s="12">
        <v>29</v>
      </c>
      <c r="V421" s="12">
        <v>23</v>
      </c>
      <c r="W421" s="12">
        <v>6</v>
      </c>
      <c r="X421" s="12">
        <v>43</v>
      </c>
      <c r="Y421" s="12" t="s">
        <v>46</v>
      </c>
      <c r="Z421" s="12" t="s">
        <v>151</v>
      </c>
      <c r="AA421" s="12" t="s">
        <v>142</v>
      </c>
      <c r="AB421" s="12" t="s">
        <v>66</v>
      </c>
      <c r="AC421" s="12" t="s">
        <v>284</v>
      </c>
      <c r="AD421" s="12" t="s">
        <v>68</v>
      </c>
      <c r="AE421" s="12">
        <v>56.3</v>
      </c>
      <c r="AF421" s="12">
        <v>3</v>
      </c>
      <c r="AG421" s="12" t="s">
        <v>3167</v>
      </c>
      <c r="AH421" s="12" t="s">
        <v>3177</v>
      </c>
      <c r="AI421" s="12" t="s">
        <v>3133</v>
      </c>
      <c r="AJ421" s="12">
        <v>0</v>
      </c>
      <c r="AK421" s="12" t="s">
        <v>3162</v>
      </c>
      <c r="AL421" s="12" t="s">
        <v>3159</v>
      </c>
      <c r="AM421" s="12">
        <v>56.3</v>
      </c>
      <c r="AN421" s="31"/>
    </row>
    <row r="422" spans="1:40" ht="32" x14ac:dyDescent="0.2">
      <c r="A422" s="30" t="s">
        <v>1596</v>
      </c>
      <c r="B422" s="23" t="s">
        <v>1597</v>
      </c>
      <c r="C422" s="23" t="s">
        <v>35</v>
      </c>
      <c r="D422" s="23">
        <v>22</v>
      </c>
      <c r="E422" s="24">
        <v>37897</v>
      </c>
      <c r="F422" s="23" t="s">
        <v>598</v>
      </c>
      <c r="G422" s="23" t="s">
        <v>133</v>
      </c>
      <c r="H422" s="23" t="s">
        <v>192</v>
      </c>
      <c r="I422" s="23" t="s">
        <v>74</v>
      </c>
      <c r="J422" s="23" t="s">
        <v>334</v>
      </c>
      <c r="K422" s="23" t="s">
        <v>335</v>
      </c>
      <c r="L422" s="23" t="s">
        <v>319</v>
      </c>
      <c r="M422" s="23" t="s">
        <v>255</v>
      </c>
      <c r="N422" s="23" t="s">
        <v>80</v>
      </c>
      <c r="O422" s="24">
        <v>45236</v>
      </c>
      <c r="P422" s="24"/>
      <c r="Q422" s="23" t="s">
        <v>62</v>
      </c>
      <c r="R422" s="25">
        <v>49000</v>
      </c>
      <c r="S422" s="25">
        <v>4400</v>
      </c>
      <c r="T422" s="23">
        <v>4</v>
      </c>
      <c r="U422" s="23">
        <v>27</v>
      </c>
      <c r="V422" s="23">
        <v>15</v>
      </c>
      <c r="W422" s="23">
        <v>9</v>
      </c>
      <c r="X422" s="23">
        <v>86</v>
      </c>
      <c r="Y422" s="23" t="s">
        <v>339</v>
      </c>
      <c r="Z422" s="23" t="s">
        <v>64</v>
      </c>
      <c r="AA422" s="23" t="s">
        <v>95</v>
      </c>
      <c r="AB422" s="23" t="s">
        <v>66</v>
      </c>
      <c r="AC422" s="23" t="s">
        <v>195</v>
      </c>
      <c r="AD422" s="23" t="s">
        <v>51</v>
      </c>
      <c r="AE422" s="23">
        <v>78.3</v>
      </c>
      <c r="AF422" s="23">
        <v>2.6</v>
      </c>
      <c r="AG422" s="23" t="s">
        <v>3163</v>
      </c>
      <c r="AH422" s="23" t="s">
        <v>3164</v>
      </c>
      <c r="AI422" s="23" t="s">
        <v>3136</v>
      </c>
      <c r="AJ422" s="23">
        <v>0</v>
      </c>
      <c r="AK422" s="23" t="s">
        <v>3162</v>
      </c>
      <c r="AL422" s="23" t="s">
        <v>3165</v>
      </c>
      <c r="AM422" s="23">
        <v>78.3</v>
      </c>
      <c r="AN422" s="32" t="s">
        <v>3166</v>
      </c>
    </row>
    <row r="423" spans="1:40" ht="48" x14ac:dyDescent="0.2">
      <c r="A423" s="29" t="s">
        <v>1599</v>
      </c>
      <c r="B423" s="12" t="s">
        <v>1600</v>
      </c>
      <c r="C423" s="12" t="s">
        <v>35</v>
      </c>
      <c r="D423" s="12">
        <v>40</v>
      </c>
      <c r="E423" s="21">
        <v>31320</v>
      </c>
      <c r="F423" s="12" t="s">
        <v>279</v>
      </c>
      <c r="G423" s="12" t="s">
        <v>55</v>
      </c>
      <c r="H423" s="12" t="s">
        <v>307</v>
      </c>
      <c r="I423" s="12" t="s">
        <v>57</v>
      </c>
      <c r="J423" s="12" t="s">
        <v>627</v>
      </c>
      <c r="K423" s="12" t="s">
        <v>628</v>
      </c>
      <c r="L423" s="12" t="s">
        <v>118</v>
      </c>
      <c r="M423" s="12" t="s">
        <v>119</v>
      </c>
      <c r="N423" s="12" t="s">
        <v>120</v>
      </c>
      <c r="O423" s="21">
        <v>43441</v>
      </c>
      <c r="P423" s="21"/>
      <c r="Q423" s="12" t="s">
        <v>62</v>
      </c>
      <c r="R423" s="22">
        <v>126000</v>
      </c>
      <c r="S423" s="22">
        <v>6300</v>
      </c>
      <c r="T423" s="12">
        <v>3</v>
      </c>
      <c r="U423" s="12">
        <v>51</v>
      </c>
      <c r="V423" s="12">
        <v>18</v>
      </c>
      <c r="W423" s="12">
        <v>12</v>
      </c>
      <c r="X423" s="12">
        <v>82</v>
      </c>
      <c r="Y423" s="12" t="s">
        <v>46</v>
      </c>
      <c r="Z423" s="12" t="s">
        <v>64</v>
      </c>
      <c r="AA423" s="12" t="s">
        <v>95</v>
      </c>
      <c r="AB423" s="12" t="s">
        <v>80</v>
      </c>
      <c r="AC423" s="12" t="s">
        <v>284</v>
      </c>
      <c r="AD423" s="12" t="s">
        <v>68</v>
      </c>
      <c r="AE423" s="12">
        <v>69.7</v>
      </c>
      <c r="AF423" s="12">
        <v>7.5</v>
      </c>
      <c r="AG423" s="12" t="s">
        <v>3167</v>
      </c>
      <c r="AH423" s="12" t="s">
        <v>3157</v>
      </c>
      <c r="AI423" s="12" t="s">
        <v>3133</v>
      </c>
      <c r="AJ423" s="12">
        <v>0</v>
      </c>
      <c r="AK423" s="12" t="s">
        <v>3158</v>
      </c>
      <c r="AL423" s="12" t="s">
        <v>3165</v>
      </c>
      <c r="AM423" s="12">
        <v>69.7</v>
      </c>
      <c r="AN423" s="31"/>
    </row>
    <row r="424" spans="1:40" ht="32" x14ac:dyDescent="0.2">
      <c r="A424" s="30" t="s">
        <v>1603</v>
      </c>
      <c r="B424" s="23" t="s">
        <v>3286</v>
      </c>
      <c r="C424" s="23" t="s">
        <v>154</v>
      </c>
      <c r="D424" s="23">
        <v>33</v>
      </c>
      <c r="E424" s="24">
        <v>33846</v>
      </c>
      <c r="F424" s="23" t="s">
        <v>210</v>
      </c>
      <c r="G424" s="23" t="s">
        <v>100</v>
      </c>
      <c r="H424" s="23" t="s">
        <v>329</v>
      </c>
      <c r="I424" s="23" t="s">
        <v>89</v>
      </c>
      <c r="J424" s="23" t="s">
        <v>440</v>
      </c>
      <c r="K424" s="23" t="s">
        <v>441</v>
      </c>
      <c r="L424" s="23" t="s">
        <v>186</v>
      </c>
      <c r="M424" s="23" t="s">
        <v>61</v>
      </c>
      <c r="N424" s="23" t="s">
        <v>186</v>
      </c>
      <c r="O424" s="24">
        <v>44296</v>
      </c>
      <c r="P424" s="24"/>
      <c r="Q424" s="23" t="s">
        <v>62</v>
      </c>
      <c r="R424" s="25">
        <v>135000</v>
      </c>
      <c r="S424" s="25">
        <v>20300</v>
      </c>
      <c r="T424" s="23">
        <v>5</v>
      </c>
      <c r="U424" s="23">
        <v>16</v>
      </c>
      <c r="V424" s="23">
        <v>16</v>
      </c>
      <c r="W424" s="23">
        <v>15</v>
      </c>
      <c r="X424" s="23">
        <v>53</v>
      </c>
      <c r="Y424" s="23" t="s">
        <v>339</v>
      </c>
      <c r="Z424" s="23" t="s">
        <v>64</v>
      </c>
      <c r="AA424" s="23" t="s">
        <v>65</v>
      </c>
      <c r="AB424" s="23" t="s">
        <v>66</v>
      </c>
      <c r="AC424" s="23" t="s">
        <v>121</v>
      </c>
      <c r="AD424" s="23" t="s">
        <v>68</v>
      </c>
      <c r="AE424" s="23">
        <v>70</v>
      </c>
      <c r="AF424" s="23">
        <v>5.2</v>
      </c>
      <c r="AG424" s="23" t="s">
        <v>3160</v>
      </c>
      <c r="AH424" s="23" t="s">
        <v>3157</v>
      </c>
      <c r="AI424" s="23" t="s">
        <v>3136</v>
      </c>
      <c r="AJ424" s="23">
        <v>0</v>
      </c>
      <c r="AK424" s="23" t="s">
        <v>3162</v>
      </c>
      <c r="AL424" s="23" t="s">
        <v>3159</v>
      </c>
      <c r="AM424" s="23">
        <v>70</v>
      </c>
      <c r="AN424" s="32"/>
    </row>
    <row r="425" spans="1:40" ht="32" x14ac:dyDescent="0.2">
      <c r="A425" s="29" t="s">
        <v>1605</v>
      </c>
      <c r="B425" s="12" t="s">
        <v>1606</v>
      </c>
      <c r="C425" s="12" t="s">
        <v>35</v>
      </c>
      <c r="D425" s="12">
        <v>51</v>
      </c>
      <c r="E425" s="21">
        <v>27344</v>
      </c>
      <c r="F425" s="12" t="s">
        <v>155</v>
      </c>
      <c r="G425" s="12" t="s">
        <v>181</v>
      </c>
      <c r="H425" s="12" t="s">
        <v>182</v>
      </c>
      <c r="I425" s="12" t="s">
        <v>115</v>
      </c>
      <c r="J425" s="12" t="s">
        <v>158</v>
      </c>
      <c r="K425" s="12" t="s">
        <v>159</v>
      </c>
      <c r="L425" s="12" t="s">
        <v>173</v>
      </c>
      <c r="M425" s="12" t="s">
        <v>161</v>
      </c>
      <c r="N425" s="12" t="s">
        <v>174</v>
      </c>
      <c r="O425" s="21">
        <v>43246</v>
      </c>
      <c r="P425" s="21"/>
      <c r="Q425" s="12" t="s">
        <v>62</v>
      </c>
      <c r="R425" s="22">
        <v>75000</v>
      </c>
      <c r="S425" s="22">
        <v>1500</v>
      </c>
      <c r="T425" s="12">
        <v>2</v>
      </c>
      <c r="U425" s="12">
        <v>9</v>
      </c>
      <c r="V425" s="12">
        <v>12</v>
      </c>
      <c r="W425" s="12">
        <v>7</v>
      </c>
      <c r="X425" s="12">
        <v>78</v>
      </c>
      <c r="Y425" s="12" t="s">
        <v>46</v>
      </c>
      <c r="Z425" s="12" t="s">
        <v>64</v>
      </c>
      <c r="AA425" s="12" t="s">
        <v>95</v>
      </c>
      <c r="AB425" s="12" t="s">
        <v>66</v>
      </c>
      <c r="AC425" s="12" t="s">
        <v>165</v>
      </c>
      <c r="AD425" s="12" t="s">
        <v>68</v>
      </c>
      <c r="AE425" s="12">
        <v>54</v>
      </c>
      <c r="AF425" s="12">
        <v>8.1</v>
      </c>
      <c r="AG425" s="12" t="s">
        <v>3171</v>
      </c>
      <c r="AH425" s="12" t="s">
        <v>3168</v>
      </c>
      <c r="AI425" s="12" t="s">
        <v>3128</v>
      </c>
      <c r="AJ425" s="12">
        <v>0</v>
      </c>
      <c r="AK425" s="12" t="s">
        <v>3175</v>
      </c>
      <c r="AL425" s="12" t="s">
        <v>3159</v>
      </c>
      <c r="AM425" s="12">
        <v>54</v>
      </c>
      <c r="AN425" s="31"/>
    </row>
    <row r="426" spans="1:40" ht="32" x14ac:dyDescent="0.2">
      <c r="A426" s="30" t="s">
        <v>1607</v>
      </c>
      <c r="B426" s="23" t="s">
        <v>1608</v>
      </c>
      <c r="C426" s="23" t="s">
        <v>154</v>
      </c>
      <c r="D426" s="23">
        <v>27</v>
      </c>
      <c r="E426" s="24">
        <v>36297</v>
      </c>
      <c r="F426" s="23" t="s">
        <v>36</v>
      </c>
      <c r="G426" s="23" t="s">
        <v>37</v>
      </c>
      <c r="H426" s="23" t="s">
        <v>1433</v>
      </c>
      <c r="I426" s="23" t="s">
        <v>318</v>
      </c>
      <c r="J426" s="23" t="s">
        <v>495</v>
      </c>
      <c r="K426" s="23" t="s">
        <v>496</v>
      </c>
      <c r="L426" s="23" t="s">
        <v>472</v>
      </c>
      <c r="M426" s="23" t="s">
        <v>43</v>
      </c>
      <c r="N426" s="23" t="s">
        <v>421</v>
      </c>
      <c r="O426" s="24">
        <v>45581</v>
      </c>
      <c r="P426" s="24"/>
      <c r="Q426" s="23" t="s">
        <v>62</v>
      </c>
      <c r="R426" s="25">
        <v>230000</v>
      </c>
      <c r="S426" s="25">
        <v>6900</v>
      </c>
      <c r="T426" s="23">
        <v>2</v>
      </c>
      <c r="U426" s="23">
        <v>11</v>
      </c>
      <c r="V426" s="23">
        <v>10</v>
      </c>
      <c r="W426" s="23">
        <v>9</v>
      </c>
      <c r="X426" s="23">
        <v>40</v>
      </c>
      <c r="Y426" s="23" t="s">
        <v>46</v>
      </c>
      <c r="Z426" s="23" t="s">
        <v>64</v>
      </c>
      <c r="AA426" s="23" t="s">
        <v>142</v>
      </c>
      <c r="AB426" s="23" t="s">
        <v>164</v>
      </c>
      <c r="AC426" s="23" t="s">
        <v>50</v>
      </c>
      <c r="AD426" s="23" t="s">
        <v>51</v>
      </c>
      <c r="AE426" s="23">
        <v>40.200000000000003</v>
      </c>
      <c r="AF426" s="23">
        <v>1.7</v>
      </c>
      <c r="AG426" s="23" t="s">
        <v>3160</v>
      </c>
      <c r="AH426" s="23" t="s">
        <v>3177</v>
      </c>
      <c r="AI426" s="23" t="s">
        <v>3128</v>
      </c>
      <c r="AJ426" s="23">
        <v>0</v>
      </c>
      <c r="AK426" s="23" t="s">
        <v>3162</v>
      </c>
      <c r="AL426" s="23" t="s">
        <v>3159</v>
      </c>
      <c r="AM426" s="23">
        <v>40.200000000000003</v>
      </c>
      <c r="AN426" s="32"/>
    </row>
    <row r="427" spans="1:40" ht="32" x14ac:dyDescent="0.2">
      <c r="A427" s="29" t="s">
        <v>1609</v>
      </c>
      <c r="B427" s="12" t="s">
        <v>1610</v>
      </c>
      <c r="C427" s="12" t="s">
        <v>154</v>
      </c>
      <c r="D427" s="12">
        <v>22</v>
      </c>
      <c r="E427" s="21">
        <v>37904</v>
      </c>
      <c r="F427" s="12" t="s">
        <v>54</v>
      </c>
      <c r="G427" s="12" t="s">
        <v>55</v>
      </c>
      <c r="H427" s="12" t="s">
        <v>56</v>
      </c>
      <c r="I427" s="12" t="s">
        <v>74</v>
      </c>
      <c r="J427" s="12" t="s">
        <v>58</v>
      </c>
      <c r="K427" s="12" t="s">
        <v>59</v>
      </c>
      <c r="L427" s="12" t="s">
        <v>242</v>
      </c>
      <c r="M427" s="12" t="s">
        <v>234</v>
      </c>
      <c r="N427" s="12" t="s">
        <v>235</v>
      </c>
      <c r="O427" s="21">
        <v>45904</v>
      </c>
      <c r="P427" s="21"/>
      <c r="Q427" s="12" t="s">
        <v>62</v>
      </c>
      <c r="R427" s="22">
        <v>52000</v>
      </c>
      <c r="S427" s="22">
        <v>0</v>
      </c>
      <c r="T427" s="12">
        <v>1</v>
      </c>
      <c r="U427" s="12">
        <v>12</v>
      </c>
      <c r="V427" s="12">
        <v>14</v>
      </c>
      <c r="W427" s="12">
        <v>18</v>
      </c>
      <c r="X427" s="12">
        <v>46</v>
      </c>
      <c r="Y427" s="12" t="s">
        <v>46</v>
      </c>
      <c r="Z427" s="12" t="s">
        <v>64</v>
      </c>
      <c r="AA427" s="12" t="s">
        <v>188</v>
      </c>
      <c r="AB427" s="12" t="s">
        <v>80</v>
      </c>
      <c r="AC427" s="12" t="s">
        <v>67</v>
      </c>
      <c r="AD427" s="12" t="s">
        <v>51</v>
      </c>
      <c r="AE427" s="12">
        <v>29.1</v>
      </c>
      <c r="AF427" s="12">
        <v>0.8</v>
      </c>
      <c r="AG427" s="12" t="s">
        <v>3163</v>
      </c>
      <c r="AH427" s="12" t="s">
        <v>3164</v>
      </c>
      <c r="AI427" s="12" t="s">
        <v>3128</v>
      </c>
      <c r="AJ427" s="12">
        <v>0</v>
      </c>
      <c r="AK427" s="12" t="s">
        <v>3162</v>
      </c>
      <c r="AL427" s="12" t="s">
        <v>3159</v>
      </c>
      <c r="AM427" s="12">
        <v>29.1</v>
      </c>
      <c r="AN427" s="31" t="s">
        <v>3166</v>
      </c>
    </row>
    <row r="428" spans="1:40" ht="32" x14ac:dyDescent="0.2">
      <c r="A428" s="30" t="s">
        <v>1611</v>
      </c>
      <c r="B428" s="23" t="s">
        <v>1612</v>
      </c>
      <c r="C428" s="23" t="s">
        <v>154</v>
      </c>
      <c r="D428" s="23">
        <v>50</v>
      </c>
      <c r="E428" s="24">
        <v>27589</v>
      </c>
      <c r="F428" s="23" t="s">
        <v>54</v>
      </c>
      <c r="G428" s="23" t="s">
        <v>55</v>
      </c>
      <c r="H428" s="23" t="s">
        <v>56</v>
      </c>
      <c r="I428" s="23" t="s">
        <v>115</v>
      </c>
      <c r="J428" s="23" t="s">
        <v>539</v>
      </c>
      <c r="K428" s="23" t="s">
        <v>540</v>
      </c>
      <c r="L428" s="23" t="s">
        <v>242</v>
      </c>
      <c r="M428" s="23" t="s">
        <v>234</v>
      </c>
      <c r="N428" s="23" t="s">
        <v>235</v>
      </c>
      <c r="O428" s="24">
        <v>45388</v>
      </c>
      <c r="P428" s="24"/>
      <c r="Q428" s="23" t="s">
        <v>62</v>
      </c>
      <c r="R428" s="25">
        <v>87000</v>
      </c>
      <c r="S428" s="25">
        <v>4400</v>
      </c>
      <c r="T428" s="23">
        <v>3</v>
      </c>
      <c r="U428" s="23">
        <v>14</v>
      </c>
      <c r="V428" s="23">
        <v>15</v>
      </c>
      <c r="W428" s="23">
        <v>21</v>
      </c>
      <c r="X428" s="23">
        <v>72</v>
      </c>
      <c r="Y428" s="23" t="s">
        <v>46</v>
      </c>
      <c r="Z428" s="23" t="s">
        <v>64</v>
      </c>
      <c r="AA428" s="23" t="s">
        <v>221</v>
      </c>
      <c r="AB428" s="23" t="s">
        <v>66</v>
      </c>
      <c r="AC428" s="23" t="s">
        <v>67</v>
      </c>
      <c r="AD428" s="23" t="s">
        <v>68</v>
      </c>
      <c r="AE428" s="23">
        <v>55.7</v>
      </c>
      <c r="AF428" s="23">
        <v>2.2000000000000002</v>
      </c>
      <c r="AG428" s="23" t="s">
        <v>3171</v>
      </c>
      <c r="AH428" s="23" t="s">
        <v>3161</v>
      </c>
      <c r="AI428" s="23" t="s">
        <v>3133</v>
      </c>
      <c r="AJ428" s="23">
        <v>0</v>
      </c>
      <c r="AK428" s="23" t="s">
        <v>3162</v>
      </c>
      <c r="AL428" s="23" t="s">
        <v>3165</v>
      </c>
      <c r="AM428" s="23">
        <v>55.7</v>
      </c>
      <c r="AN428" s="32"/>
    </row>
    <row r="429" spans="1:40" ht="32" x14ac:dyDescent="0.2">
      <c r="A429" s="29" t="s">
        <v>1614</v>
      </c>
      <c r="B429" s="12" t="s">
        <v>1615</v>
      </c>
      <c r="C429" s="12" t="s">
        <v>35</v>
      </c>
      <c r="D429" s="12">
        <v>49</v>
      </c>
      <c r="E429" s="21">
        <v>28215</v>
      </c>
      <c r="F429" s="12" t="s">
        <v>429</v>
      </c>
      <c r="G429" s="12" t="s">
        <v>72</v>
      </c>
      <c r="H429" s="12" t="s">
        <v>201</v>
      </c>
      <c r="I429" s="12" t="s">
        <v>115</v>
      </c>
      <c r="J429" s="12" t="s">
        <v>470</v>
      </c>
      <c r="K429" s="12" t="s">
        <v>589</v>
      </c>
      <c r="L429" s="12" t="s">
        <v>160</v>
      </c>
      <c r="M429" s="12" t="s">
        <v>161</v>
      </c>
      <c r="N429" s="12" t="s">
        <v>174</v>
      </c>
      <c r="O429" s="21">
        <v>44156</v>
      </c>
      <c r="P429" s="21"/>
      <c r="Q429" s="12" t="s">
        <v>62</v>
      </c>
      <c r="R429" s="22">
        <v>88000</v>
      </c>
      <c r="S429" s="22">
        <v>0</v>
      </c>
      <c r="T429" s="12">
        <v>1</v>
      </c>
      <c r="U429" s="12">
        <v>49</v>
      </c>
      <c r="V429" s="12">
        <v>5</v>
      </c>
      <c r="W429" s="12">
        <v>0</v>
      </c>
      <c r="X429" s="12">
        <v>57</v>
      </c>
      <c r="Y429" s="12" t="s">
        <v>46</v>
      </c>
      <c r="Z429" s="12" t="s">
        <v>64</v>
      </c>
      <c r="AA429" s="12" t="s">
        <v>188</v>
      </c>
      <c r="AB429" s="12" t="s">
        <v>66</v>
      </c>
      <c r="AC429" s="12" t="s">
        <v>130</v>
      </c>
      <c r="AD429" s="12" t="s">
        <v>51</v>
      </c>
      <c r="AE429" s="12">
        <v>49</v>
      </c>
      <c r="AF429" s="12">
        <v>5.6</v>
      </c>
      <c r="AG429" s="12" t="s">
        <v>3171</v>
      </c>
      <c r="AH429" s="12" t="s">
        <v>3161</v>
      </c>
      <c r="AI429" s="12" t="s">
        <v>3128</v>
      </c>
      <c r="AJ429" s="12">
        <v>0</v>
      </c>
      <c r="AK429" s="12" t="s">
        <v>3158</v>
      </c>
      <c r="AL429" s="12" t="s">
        <v>3159</v>
      </c>
      <c r="AM429" s="12">
        <v>49</v>
      </c>
      <c r="AN429" s="31" t="s">
        <v>3166</v>
      </c>
    </row>
    <row r="430" spans="1:40" ht="32" x14ac:dyDescent="0.2">
      <c r="A430" s="30" t="s">
        <v>1616</v>
      </c>
      <c r="B430" s="23" t="s">
        <v>3287</v>
      </c>
      <c r="C430" s="23" t="s">
        <v>35</v>
      </c>
      <c r="D430" s="23">
        <v>55</v>
      </c>
      <c r="E430" s="24">
        <v>25899</v>
      </c>
      <c r="F430" s="23" t="s">
        <v>210</v>
      </c>
      <c r="G430" s="23" t="s">
        <v>100</v>
      </c>
      <c r="H430" s="23" t="s">
        <v>329</v>
      </c>
      <c r="I430" s="23" t="s">
        <v>74</v>
      </c>
      <c r="J430" s="23" t="s">
        <v>211</v>
      </c>
      <c r="K430" s="23" t="s">
        <v>212</v>
      </c>
      <c r="L430" s="23" t="s">
        <v>491</v>
      </c>
      <c r="M430" s="23" t="s">
        <v>43</v>
      </c>
      <c r="N430" s="23" t="s">
        <v>492</v>
      </c>
      <c r="O430" s="24">
        <v>44796</v>
      </c>
      <c r="P430" s="24"/>
      <c r="Q430" s="23" t="s">
        <v>62</v>
      </c>
      <c r="R430" s="25">
        <v>45000</v>
      </c>
      <c r="S430" s="25">
        <v>4000</v>
      </c>
      <c r="T430" s="23">
        <v>4</v>
      </c>
      <c r="U430" s="23">
        <v>9</v>
      </c>
      <c r="V430" s="23">
        <v>1</v>
      </c>
      <c r="W430" s="23">
        <v>27</v>
      </c>
      <c r="X430" s="23">
        <v>77</v>
      </c>
      <c r="Y430" s="23" t="s">
        <v>46</v>
      </c>
      <c r="Z430" s="23" t="s">
        <v>107</v>
      </c>
      <c r="AA430" s="23" t="s">
        <v>188</v>
      </c>
      <c r="AB430" s="23" t="s">
        <v>66</v>
      </c>
      <c r="AC430" s="23" t="s">
        <v>121</v>
      </c>
      <c r="AD430" s="23" t="s">
        <v>222</v>
      </c>
      <c r="AE430" s="23">
        <v>65.2</v>
      </c>
      <c r="AF430" s="23">
        <v>3.8</v>
      </c>
      <c r="AG430" s="23" t="s">
        <v>3156</v>
      </c>
      <c r="AH430" s="23" t="s">
        <v>3164</v>
      </c>
      <c r="AI430" s="23" t="s">
        <v>3136</v>
      </c>
      <c r="AJ430" s="23">
        <v>0</v>
      </c>
      <c r="AK430" s="23" t="s">
        <v>3175</v>
      </c>
      <c r="AL430" s="23" t="s">
        <v>3169</v>
      </c>
      <c r="AM430" s="23">
        <v>65.2</v>
      </c>
      <c r="AN430" s="32"/>
    </row>
    <row r="431" spans="1:40" ht="32" x14ac:dyDescent="0.2">
      <c r="A431" s="29" t="s">
        <v>1618</v>
      </c>
      <c r="B431" s="12" t="s">
        <v>3288</v>
      </c>
      <c r="C431" s="12" t="s">
        <v>35</v>
      </c>
      <c r="D431" s="12">
        <v>42</v>
      </c>
      <c r="E431" s="21">
        <v>30546</v>
      </c>
      <c r="F431" s="12" t="s">
        <v>155</v>
      </c>
      <c r="G431" s="12" t="s">
        <v>181</v>
      </c>
      <c r="H431" s="12" t="s">
        <v>156</v>
      </c>
      <c r="I431" s="12" t="s">
        <v>74</v>
      </c>
      <c r="J431" s="12" t="s">
        <v>184</v>
      </c>
      <c r="K431" s="12" t="s">
        <v>185</v>
      </c>
      <c r="L431" s="12" t="s">
        <v>160</v>
      </c>
      <c r="M431" s="12" t="s">
        <v>161</v>
      </c>
      <c r="N431" s="12" t="s">
        <v>174</v>
      </c>
      <c r="O431" s="21">
        <v>45359</v>
      </c>
      <c r="P431" s="21">
        <v>45557</v>
      </c>
      <c r="Q431" s="12" t="s">
        <v>141</v>
      </c>
      <c r="R431" s="22">
        <v>62000</v>
      </c>
      <c r="S431" s="22">
        <v>1200</v>
      </c>
      <c r="T431" s="12">
        <v>2</v>
      </c>
      <c r="U431" s="12">
        <v>27</v>
      </c>
      <c r="V431" s="12">
        <v>0</v>
      </c>
      <c r="W431" s="12">
        <v>13</v>
      </c>
      <c r="X431" s="12">
        <v>44</v>
      </c>
      <c r="Y431" s="12" t="s">
        <v>46</v>
      </c>
      <c r="Z431" s="12" t="s">
        <v>47</v>
      </c>
      <c r="AA431" s="12" t="s">
        <v>95</v>
      </c>
      <c r="AB431" s="12" t="s">
        <v>66</v>
      </c>
      <c r="AC431" s="12" t="s">
        <v>165</v>
      </c>
      <c r="AD431" s="12" t="s">
        <v>68</v>
      </c>
      <c r="AE431" s="12">
        <v>43.6</v>
      </c>
      <c r="AF431" s="12">
        <v>0.5</v>
      </c>
      <c r="AG431" s="12" t="s">
        <v>3167</v>
      </c>
      <c r="AH431" s="12" t="s">
        <v>3168</v>
      </c>
      <c r="AI431" s="12" t="s">
        <v>3128</v>
      </c>
      <c r="AJ431" s="12">
        <v>1</v>
      </c>
      <c r="AK431" s="12" t="s">
        <v>3162</v>
      </c>
      <c r="AL431" s="12" t="s">
        <v>3159</v>
      </c>
      <c r="AM431" s="12">
        <v>43.6</v>
      </c>
      <c r="AN431" s="31"/>
    </row>
    <row r="432" spans="1:40" x14ac:dyDescent="0.2">
      <c r="A432" s="30" t="s">
        <v>1621</v>
      </c>
      <c r="B432" s="23" t="s">
        <v>1622</v>
      </c>
      <c r="C432" s="23" t="s">
        <v>154</v>
      </c>
      <c r="D432" s="23">
        <v>29</v>
      </c>
      <c r="E432" s="24">
        <v>35576</v>
      </c>
      <c r="F432" s="23" t="s">
        <v>133</v>
      </c>
      <c r="G432" s="23" t="s">
        <v>133</v>
      </c>
      <c r="H432" s="23" t="s">
        <v>652</v>
      </c>
      <c r="I432" s="23" t="s">
        <v>157</v>
      </c>
      <c r="J432" s="23" t="s">
        <v>685</v>
      </c>
      <c r="K432" s="23" t="s">
        <v>686</v>
      </c>
      <c r="L432" s="23" t="s">
        <v>491</v>
      </c>
      <c r="M432" s="23" t="s">
        <v>43</v>
      </c>
      <c r="N432" s="23" t="s">
        <v>492</v>
      </c>
      <c r="O432" s="24">
        <v>42074</v>
      </c>
      <c r="P432" s="24">
        <v>44005</v>
      </c>
      <c r="Q432" s="23" t="s">
        <v>141</v>
      </c>
      <c r="R432" s="25">
        <v>35000</v>
      </c>
      <c r="S432" s="25">
        <v>4900</v>
      </c>
      <c r="T432" s="23">
        <v>5</v>
      </c>
      <c r="U432" s="23">
        <v>26</v>
      </c>
      <c r="V432" s="23">
        <v>20</v>
      </c>
      <c r="W432" s="23">
        <v>5</v>
      </c>
      <c r="X432" s="23">
        <v>73</v>
      </c>
      <c r="Y432" s="23" t="s">
        <v>46</v>
      </c>
      <c r="Z432" s="23" t="s">
        <v>64</v>
      </c>
      <c r="AA432" s="23" t="s">
        <v>188</v>
      </c>
      <c r="AB432" s="23" t="s">
        <v>66</v>
      </c>
      <c r="AC432" s="23" t="s">
        <v>143</v>
      </c>
      <c r="AD432" s="23" t="s">
        <v>68</v>
      </c>
      <c r="AE432" s="23">
        <v>84.5</v>
      </c>
      <c r="AF432" s="23">
        <v>5.3</v>
      </c>
      <c r="AG432" s="23" t="s">
        <v>3160</v>
      </c>
      <c r="AH432" s="23" t="s">
        <v>3180</v>
      </c>
      <c r="AI432" s="23" t="s">
        <v>3136</v>
      </c>
      <c r="AJ432" s="23">
        <v>1</v>
      </c>
      <c r="AK432" s="23" t="s">
        <v>3162</v>
      </c>
      <c r="AL432" s="23" t="s">
        <v>3159</v>
      </c>
      <c r="AM432" s="23">
        <v>84.5</v>
      </c>
      <c r="AN432" s="32"/>
    </row>
    <row r="433" spans="1:40" ht="32" x14ac:dyDescent="0.2">
      <c r="A433" s="29" t="s">
        <v>1624</v>
      </c>
      <c r="B433" s="12" t="s">
        <v>3289</v>
      </c>
      <c r="C433" s="12" t="s">
        <v>154</v>
      </c>
      <c r="D433" s="12">
        <v>28</v>
      </c>
      <c r="E433" s="21">
        <v>35856</v>
      </c>
      <c r="F433" s="12" t="s">
        <v>429</v>
      </c>
      <c r="G433" s="12" t="s">
        <v>72</v>
      </c>
      <c r="H433" s="12" t="s">
        <v>295</v>
      </c>
      <c r="I433" s="12" t="s">
        <v>74</v>
      </c>
      <c r="J433" s="12" t="s">
        <v>324</v>
      </c>
      <c r="K433" s="12" t="s">
        <v>325</v>
      </c>
      <c r="L433" s="12" t="s">
        <v>390</v>
      </c>
      <c r="M433" s="12" t="s">
        <v>265</v>
      </c>
      <c r="N433" s="12" t="s">
        <v>360</v>
      </c>
      <c r="O433" s="21">
        <v>44603</v>
      </c>
      <c r="P433" s="21"/>
      <c r="Q433" s="12" t="s">
        <v>62</v>
      </c>
      <c r="R433" s="22">
        <v>45000</v>
      </c>
      <c r="S433" s="22">
        <v>6300</v>
      </c>
      <c r="T433" s="12">
        <v>5</v>
      </c>
      <c r="U433" s="12">
        <v>15</v>
      </c>
      <c r="V433" s="12">
        <v>8</v>
      </c>
      <c r="W433" s="12">
        <v>17</v>
      </c>
      <c r="X433" s="12">
        <v>61</v>
      </c>
      <c r="Y433" s="12" t="s">
        <v>46</v>
      </c>
      <c r="Z433" s="12" t="s">
        <v>64</v>
      </c>
      <c r="AA433" s="12" t="s">
        <v>188</v>
      </c>
      <c r="AB433" s="12" t="s">
        <v>80</v>
      </c>
      <c r="AC433" s="12" t="s">
        <v>130</v>
      </c>
      <c r="AD433" s="12" t="s">
        <v>68</v>
      </c>
      <c r="AE433" s="12">
        <v>71.599999999999994</v>
      </c>
      <c r="AF433" s="12">
        <v>4.3</v>
      </c>
      <c r="AG433" s="12" t="s">
        <v>3160</v>
      </c>
      <c r="AH433" s="12" t="s">
        <v>3164</v>
      </c>
      <c r="AI433" s="12" t="s">
        <v>3136</v>
      </c>
      <c r="AJ433" s="12">
        <v>0</v>
      </c>
      <c r="AK433" s="12" t="s">
        <v>3162</v>
      </c>
      <c r="AL433" s="12" t="s">
        <v>3165</v>
      </c>
      <c r="AM433" s="12">
        <v>71.599999999999994</v>
      </c>
      <c r="AN433" s="31" t="s">
        <v>3166</v>
      </c>
    </row>
    <row r="434" spans="1:40" ht="32" x14ac:dyDescent="0.2">
      <c r="A434" s="30" t="s">
        <v>1627</v>
      </c>
      <c r="B434" s="23" t="s">
        <v>1628</v>
      </c>
      <c r="C434" s="23" t="s">
        <v>154</v>
      </c>
      <c r="D434" s="23">
        <v>30</v>
      </c>
      <c r="E434" s="24">
        <v>34966</v>
      </c>
      <c r="F434" s="23" t="s">
        <v>36</v>
      </c>
      <c r="G434" s="23" t="s">
        <v>37</v>
      </c>
      <c r="H434" s="23" t="s">
        <v>1134</v>
      </c>
      <c r="I434" s="23" t="s">
        <v>157</v>
      </c>
      <c r="J434" s="23" t="s">
        <v>40</v>
      </c>
      <c r="K434" s="23" t="s">
        <v>41</v>
      </c>
      <c r="L434" s="23" t="s">
        <v>472</v>
      </c>
      <c r="M434" s="23" t="s">
        <v>43</v>
      </c>
      <c r="N434" s="23" t="s">
        <v>421</v>
      </c>
      <c r="O434" s="24">
        <v>43948</v>
      </c>
      <c r="P434" s="24"/>
      <c r="Q434" s="23" t="s">
        <v>62</v>
      </c>
      <c r="R434" s="25">
        <v>40000</v>
      </c>
      <c r="S434" s="25">
        <v>2000</v>
      </c>
      <c r="T434" s="23">
        <v>3</v>
      </c>
      <c r="U434" s="23">
        <v>22</v>
      </c>
      <c r="V434" s="23">
        <v>12</v>
      </c>
      <c r="W434" s="23">
        <v>28</v>
      </c>
      <c r="X434" s="23">
        <v>39</v>
      </c>
      <c r="Y434" s="23" t="s">
        <v>46</v>
      </c>
      <c r="Z434" s="23" t="s">
        <v>151</v>
      </c>
      <c r="AA434" s="23" t="s">
        <v>48</v>
      </c>
      <c r="AB434" s="23" t="s">
        <v>80</v>
      </c>
      <c r="AC434" s="23" t="s">
        <v>50</v>
      </c>
      <c r="AD434" s="23" t="s">
        <v>222</v>
      </c>
      <c r="AE434" s="23">
        <v>46.1</v>
      </c>
      <c r="AF434" s="23">
        <v>6.1</v>
      </c>
      <c r="AG434" s="23" t="s">
        <v>3160</v>
      </c>
      <c r="AH434" s="23" t="s">
        <v>3164</v>
      </c>
      <c r="AI434" s="23" t="s">
        <v>3133</v>
      </c>
      <c r="AJ434" s="23">
        <v>0</v>
      </c>
      <c r="AK434" s="23" t="s">
        <v>3162</v>
      </c>
      <c r="AL434" s="23" t="s">
        <v>3159</v>
      </c>
      <c r="AM434" s="23">
        <v>46.1</v>
      </c>
      <c r="AN434" s="32"/>
    </row>
    <row r="435" spans="1:40" ht="48" x14ac:dyDescent="0.2">
      <c r="A435" s="29" t="s">
        <v>1629</v>
      </c>
      <c r="B435" s="12" t="s">
        <v>3290</v>
      </c>
      <c r="C435" s="12" t="s">
        <v>35</v>
      </c>
      <c r="D435" s="12">
        <v>25</v>
      </c>
      <c r="E435" s="21">
        <v>36777</v>
      </c>
      <c r="F435" s="12" t="s">
        <v>279</v>
      </c>
      <c r="G435" s="12" t="s">
        <v>55</v>
      </c>
      <c r="H435" s="12" t="s">
        <v>280</v>
      </c>
      <c r="I435" s="12" t="s">
        <v>157</v>
      </c>
      <c r="J435" s="12" t="s">
        <v>810</v>
      </c>
      <c r="K435" s="12" t="s">
        <v>811</v>
      </c>
      <c r="L435" s="12" t="s">
        <v>491</v>
      </c>
      <c r="M435" s="12" t="s">
        <v>43</v>
      </c>
      <c r="N435" s="12" t="s">
        <v>492</v>
      </c>
      <c r="O435" s="21">
        <v>42560</v>
      </c>
      <c r="P435" s="21"/>
      <c r="Q435" s="12" t="s">
        <v>62</v>
      </c>
      <c r="R435" s="22">
        <v>41000</v>
      </c>
      <c r="S435" s="22">
        <v>800</v>
      </c>
      <c r="T435" s="12">
        <v>2</v>
      </c>
      <c r="U435" s="12">
        <v>30</v>
      </c>
      <c r="V435" s="12">
        <v>27</v>
      </c>
      <c r="W435" s="12">
        <v>4</v>
      </c>
      <c r="X435" s="12">
        <v>77</v>
      </c>
      <c r="Y435" s="12" t="s">
        <v>46</v>
      </c>
      <c r="Z435" s="12" t="s">
        <v>107</v>
      </c>
      <c r="AA435" s="12" t="s">
        <v>176</v>
      </c>
      <c r="AB435" s="12" t="s">
        <v>66</v>
      </c>
      <c r="AC435" s="12" t="s">
        <v>284</v>
      </c>
      <c r="AD435" s="12" t="s">
        <v>68</v>
      </c>
      <c r="AE435" s="12">
        <v>60.5</v>
      </c>
      <c r="AF435" s="12">
        <v>9.9</v>
      </c>
      <c r="AG435" s="12" t="s">
        <v>3160</v>
      </c>
      <c r="AH435" s="12" t="s">
        <v>3164</v>
      </c>
      <c r="AI435" s="12" t="s">
        <v>3128</v>
      </c>
      <c r="AJ435" s="12">
        <v>0</v>
      </c>
      <c r="AK435" s="12" t="s">
        <v>3162</v>
      </c>
      <c r="AL435" s="12" t="s">
        <v>3159</v>
      </c>
      <c r="AM435" s="12">
        <v>60.5</v>
      </c>
      <c r="AN435" s="31"/>
    </row>
    <row r="436" spans="1:40" ht="32" x14ac:dyDescent="0.2">
      <c r="A436" s="30" t="s">
        <v>1631</v>
      </c>
      <c r="B436" s="23" t="s">
        <v>1632</v>
      </c>
      <c r="C436" s="23" t="s">
        <v>154</v>
      </c>
      <c r="D436" s="23">
        <v>24</v>
      </c>
      <c r="E436" s="24">
        <v>37244</v>
      </c>
      <c r="F436" s="23" t="s">
        <v>609</v>
      </c>
      <c r="G436" s="23" t="s">
        <v>55</v>
      </c>
      <c r="H436" s="23" t="s">
        <v>610</v>
      </c>
      <c r="I436" s="23" t="s">
        <v>39</v>
      </c>
      <c r="J436" s="23" t="s">
        <v>171</v>
      </c>
      <c r="K436" s="23" t="s">
        <v>172</v>
      </c>
      <c r="L436" s="23" t="s">
        <v>611</v>
      </c>
      <c r="M436" s="23" t="s">
        <v>563</v>
      </c>
      <c r="N436" s="23" t="s">
        <v>1333</v>
      </c>
      <c r="O436" s="24">
        <v>43469</v>
      </c>
      <c r="P436" s="24">
        <v>45638</v>
      </c>
      <c r="Q436" s="23" t="s">
        <v>141</v>
      </c>
      <c r="R436" s="25">
        <v>121000</v>
      </c>
      <c r="S436" s="25">
        <v>7300</v>
      </c>
      <c r="T436" s="23">
        <v>3</v>
      </c>
      <c r="U436" s="23">
        <v>28</v>
      </c>
      <c r="V436" s="23">
        <v>0</v>
      </c>
      <c r="W436" s="23">
        <v>14</v>
      </c>
      <c r="X436" s="23">
        <v>83</v>
      </c>
      <c r="Y436" s="23" t="s">
        <v>46</v>
      </c>
      <c r="Z436" s="23" t="s">
        <v>844</v>
      </c>
      <c r="AA436" s="23" t="s">
        <v>48</v>
      </c>
      <c r="AB436" s="23" t="s">
        <v>66</v>
      </c>
      <c r="AC436" s="23" t="s">
        <v>177</v>
      </c>
      <c r="AD436" s="23" t="s">
        <v>51</v>
      </c>
      <c r="AE436" s="23">
        <v>66</v>
      </c>
      <c r="AF436" s="23">
        <v>5.9</v>
      </c>
      <c r="AG436" s="23" t="s">
        <v>3163</v>
      </c>
      <c r="AH436" s="23" t="s">
        <v>3157</v>
      </c>
      <c r="AI436" s="23" t="s">
        <v>3133</v>
      </c>
      <c r="AJ436" s="23">
        <v>1</v>
      </c>
      <c r="AK436" s="23" t="s">
        <v>3162</v>
      </c>
      <c r="AL436" s="23" t="s">
        <v>3159</v>
      </c>
      <c r="AM436" s="23">
        <v>66</v>
      </c>
      <c r="AN436" s="32" t="s">
        <v>3166</v>
      </c>
    </row>
    <row r="437" spans="1:40" ht="48" x14ac:dyDescent="0.2">
      <c r="A437" s="29" t="s">
        <v>1635</v>
      </c>
      <c r="B437" s="12" t="s">
        <v>1636</v>
      </c>
      <c r="C437" s="12" t="s">
        <v>35</v>
      </c>
      <c r="D437" s="12">
        <v>46</v>
      </c>
      <c r="E437" s="21">
        <v>29193</v>
      </c>
      <c r="F437" s="12" t="s">
        <v>279</v>
      </c>
      <c r="G437" s="12" t="s">
        <v>55</v>
      </c>
      <c r="H437" s="12" t="s">
        <v>280</v>
      </c>
      <c r="I437" s="12" t="s">
        <v>115</v>
      </c>
      <c r="J437" s="12" t="s">
        <v>308</v>
      </c>
      <c r="K437" s="12" t="s">
        <v>309</v>
      </c>
      <c r="L437" s="12" t="s">
        <v>1251</v>
      </c>
      <c r="M437" s="12" t="s">
        <v>161</v>
      </c>
      <c r="N437" s="12" t="s">
        <v>1252</v>
      </c>
      <c r="O437" s="21">
        <v>43020</v>
      </c>
      <c r="P437" s="21"/>
      <c r="Q437" s="12" t="s">
        <v>62</v>
      </c>
      <c r="R437" s="22">
        <v>71000</v>
      </c>
      <c r="S437" s="22">
        <v>9900</v>
      </c>
      <c r="T437" s="12">
        <v>5</v>
      </c>
      <c r="U437" s="12">
        <v>24</v>
      </c>
      <c r="V437" s="12">
        <v>18</v>
      </c>
      <c r="W437" s="12">
        <v>21</v>
      </c>
      <c r="X437" s="12">
        <v>75</v>
      </c>
      <c r="Y437" s="12" t="s">
        <v>46</v>
      </c>
      <c r="Z437" s="12" t="s">
        <v>47</v>
      </c>
      <c r="AA437" s="12" t="s">
        <v>176</v>
      </c>
      <c r="AB437" s="12" t="s">
        <v>80</v>
      </c>
      <c r="AC437" s="12" t="s">
        <v>284</v>
      </c>
      <c r="AD437" s="12" t="s">
        <v>68</v>
      </c>
      <c r="AE437" s="12">
        <v>77.2</v>
      </c>
      <c r="AF437" s="12">
        <v>8.6999999999999993</v>
      </c>
      <c r="AG437" s="12" t="s">
        <v>3171</v>
      </c>
      <c r="AH437" s="12" t="s">
        <v>3168</v>
      </c>
      <c r="AI437" s="12" t="s">
        <v>3136</v>
      </c>
      <c r="AJ437" s="12">
        <v>0</v>
      </c>
      <c r="AK437" s="12" t="s">
        <v>3162</v>
      </c>
      <c r="AL437" s="12" t="s">
        <v>3169</v>
      </c>
      <c r="AM437" s="12">
        <v>77.2</v>
      </c>
      <c r="AN437" s="31"/>
    </row>
    <row r="438" spans="1:40" ht="48" x14ac:dyDescent="0.2">
      <c r="A438" s="30" t="s">
        <v>1638</v>
      </c>
      <c r="B438" s="23" t="s">
        <v>3291</v>
      </c>
      <c r="C438" s="23" t="s">
        <v>35</v>
      </c>
      <c r="D438" s="23">
        <v>30</v>
      </c>
      <c r="E438" s="24">
        <v>35006</v>
      </c>
      <c r="F438" s="23" t="s">
        <v>71</v>
      </c>
      <c r="G438" s="23" t="s">
        <v>72</v>
      </c>
      <c r="H438" s="23" t="s">
        <v>1322</v>
      </c>
      <c r="I438" s="23" t="s">
        <v>157</v>
      </c>
      <c r="J438" s="23" t="s">
        <v>240</v>
      </c>
      <c r="K438" s="23" t="s">
        <v>241</v>
      </c>
      <c r="L438" s="23" t="s">
        <v>319</v>
      </c>
      <c r="M438" s="23" t="s">
        <v>255</v>
      </c>
      <c r="N438" s="23" t="s">
        <v>80</v>
      </c>
      <c r="O438" s="24">
        <v>42932</v>
      </c>
      <c r="P438" s="24"/>
      <c r="Q438" s="23" t="s">
        <v>62</v>
      </c>
      <c r="R438" s="25">
        <v>40000</v>
      </c>
      <c r="S438" s="25">
        <v>800</v>
      </c>
      <c r="T438" s="23">
        <v>2</v>
      </c>
      <c r="U438" s="23">
        <v>31</v>
      </c>
      <c r="V438" s="23">
        <v>13</v>
      </c>
      <c r="W438" s="23">
        <v>7</v>
      </c>
      <c r="X438" s="23">
        <v>37</v>
      </c>
      <c r="Y438" s="23" t="s">
        <v>46</v>
      </c>
      <c r="Z438" s="23" t="s">
        <v>47</v>
      </c>
      <c r="AA438" s="23" t="s">
        <v>48</v>
      </c>
      <c r="AB438" s="23" t="s">
        <v>66</v>
      </c>
      <c r="AC438" s="23" t="s">
        <v>81</v>
      </c>
      <c r="AD438" s="23" t="s">
        <v>68</v>
      </c>
      <c r="AE438" s="23">
        <v>45.2</v>
      </c>
      <c r="AF438" s="23">
        <v>8.9</v>
      </c>
      <c r="AG438" s="23" t="s">
        <v>3160</v>
      </c>
      <c r="AH438" s="23" t="s">
        <v>3164</v>
      </c>
      <c r="AI438" s="23" t="s">
        <v>3128</v>
      </c>
      <c r="AJ438" s="23">
        <v>0</v>
      </c>
      <c r="AK438" s="23" t="s">
        <v>3158</v>
      </c>
      <c r="AL438" s="23" t="s">
        <v>3159</v>
      </c>
      <c r="AM438" s="23">
        <v>45.2</v>
      </c>
      <c r="AN438" s="32" t="s">
        <v>3166</v>
      </c>
    </row>
    <row r="439" spans="1:40" ht="32" x14ac:dyDescent="0.2">
      <c r="A439" s="29" t="s">
        <v>1641</v>
      </c>
      <c r="B439" s="12" t="s">
        <v>1642</v>
      </c>
      <c r="C439" s="12" t="s">
        <v>154</v>
      </c>
      <c r="D439" s="12">
        <v>37</v>
      </c>
      <c r="E439" s="21">
        <v>32404</v>
      </c>
      <c r="F439" s="12" t="s">
        <v>370</v>
      </c>
      <c r="G439" s="12" t="s">
        <v>181</v>
      </c>
      <c r="H439" s="12" t="s">
        <v>897</v>
      </c>
      <c r="I439" s="12" t="s">
        <v>74</v>
      </c>
      <c r="J439" s="12" t="s">
        <v>446</v>
      </c>
      <c r="K439" s="12" t="s">
        <v>447</v>
      </c>
      <c r="L439" s="12" t="s">
        <v>434</v>
      </c>
      <c r="M439" s="12" t="s">
        <v>61</v>
      </c>
      <c r="N439" s="12" t="s">
        <v>220</v>
      </c>
      <c r="O439" s="21">
        <v>44485</v>
      </c>
      <c r="P439" s="21"/>
      <c r="Q439" s="12" t="s">
        <v>62</v>
      </c>
      <c r="R439" s="22">
        <v>53000</v>
      </c>
      <c r="S439" s="22">
        <v>1100</v>
      </c>
      <c r="T439" s="12">
        <v>2</v>
      </c>
      <c r="U439" s="12">
        <v>32</v>
      </c>
      <c r="V439" s="12">
        <v>14</v>
      </c>
      <c r="W439" s="12">
        <v>11</v>
      </c>
      <c r="X439" s="12">
        <v>50</v>
      </c>
      <c r="Y439" s="12" t="s">
        <v>46</v>
      </c>
      <c r="Z439" s="12" t="s">
        <v>64</v>
      </c>
      <c r="AA439" s="12" t="s">
        <v>188</v>
      </c>
      <c r="AB439" s="12" t="s">
        <v>164</v>
      </c>
      <c r="AC439" s="12" t="s">
        <v>376</v>
      </c>
      <c r="AD439" s="12" t="s">
        <v>68</v>
      </c>
      <c r="AE439" s="12">
        <v>48</v>
      </c>
      <c r="AF439" s="12">
        <v>4.7</v>
      </c>
      <c r="AG439" s="12" t="s">
        <v>3167</v>
      </c>
      <c r="AH439" s="12" t="s">
        <v>3164</v>
      </c>
      <c r="AI439" s="12" t="s">
        <v>3128</v>
      </c>
      <c r="AJ439" s="12">
        <v>0</v>
      </c>
      <c r="AK439" s="12" t="s">
        <v>3158</v>
      </c>
      <c r="AL439" s="12" t="s">
        <v>3159</v>
      </c>
      <c r="AM439" s="12">
        <v>48</v>
      </c>
      <c r="AN439" s="31" t="s">
        <v>3166</v>
      </c>
    </row>
    <row r="440" spans="1:40" ht="32" x14ac:dyDescent="0.2">
      <c r="A440" s="30" t="s">
        <v>1643</v>
      </c>
      <c r="B440" s="23" t="s">
        <v>1644</v>
      </c>
      <c r="C440" s="23" t="s">
        <v>154</v>
      </c>
      <c r="D440" s="23">
        <v>29</v>
      </c>
      <c r="E440" s="24">
        <v>35585</v>
      </c>
      <c r="F440" s="23" t="s">
        <v>210</v>
      </c>
      <c r="G440" s="23" t="s">
        <v>100</v>
      </c>
      <c r="H440" s="23" t="s">
        <v>114</v>
      </c>
      <c r="I440" s="23" t="s">
        <v>157</v>
      </c>
      <c r="J440" s="23" t="s">
        <v>116</v>
      </c>
      <c r="K440" s="23" t="s">
        <v>117</v>
      </c>
      <c r="L440" s="23" t="s">
        <v>149</v>
      </c>
      <c r="M440" s="23" t="s">
        <v>61</v>
      </c>
      <c r="N440" s="23" t="s">
        <v>150</v>
      </c>
      <c r="O440" s="24">
        <v>45666</v>
      </c>
      <c r="P440" s="24"/>
      <c r="Q440" s="23" t="s">
        <v>62</v>
      </c>
      <c r="R440" s="25">
        <v>43000</v>
      </c>
      <c r="S440" s="25">
        <v>0</v>
      </c>
      <c r="T440" s="23">
        <v>1</v>
      </c>
      <c r="U440" s="23">
        <v>14</v>
      </c>
      <c r="V440" s="23">
        <v>20</v>
      </c>
      <c r="W440" s="23">
        <v>13</v>
      </c>
      <c r="X440" s="23">
        <v>63</v>
      </c>
      <c r="Y440" s="23" t="s">
        <v>46</v>
      </c>
      <c r="Z440" s="23" t="s">
        <v>47</v>
      </c>
      <c r="AA440" s="23" t="s">
        <v>176</v>
      </c>
      <c r="AB440" s="23" t="s">
        <v>66</v>
      </c>
      <c r="AC440" s="23" t="s">
        <v>121</v>
      </c>
      <c r="AD440" s="23" t="s">
        <v>68</v>
      </c>
      <c r="AE440" s="23">
        <v>38</v>
      </c>
      <c r="AF440" s="23">
        <v>1.4</v>
      </c>
      <c r="AG440" s="23" t="s">
        <v>3160</v>
      </c>
      <c r="AH440" s="23" t="s">
        <v>3164</v>
      </c>
      <c r="AI440" s="23" t="s">
        <v>3128</v>
      </c>
      <c r="AJ440" s="23">
        <v>0</v>
      </c>
      <c r="AK440" s="23" t="s">
        <v>3162</v>
      </c>
      <c r="AL440" s="23" t="s">
        <v>3159</v>
      </c>
      <c r="AM440" s="23">
        <v>38</v>
      </c>
      <c r="AN440" s="32" t="s">
        <v>3166</v>
      </c>
    </row>
    <row r="441" spans="1:40" ht="32" x14ac:dyDescent="0.2">
      <c r="A441" s="29" t="s">
        <v>1646</v>
      </c>
      <c r="B441" s="12" t="s">
        <v>1647</v>
      </c>
      <c r="C441" s="12" t="s">
        <v>154</v>
      </c>
      <c r="D441" s="12">
        <v>43</v>
      </c>
      <c r="E441" s="21">
        <v>30347</v>
      </c>
      <c r="F441" s="12" t="s">
        <v>133</v>
      </c>
      <c r="G441" s="12" t="s">
        <v>133</v>
      </c>
      <c r="H441" s="12" t="s">
        <v>475</v>
      </c>
      <c r="I441" s="12" t="s">
        <v>115</v>
      </c>
      <c r="J441" s="12" t="s">
        <v>583</v>
      </c>
      <c r="K441" s="12" t="s">
        <v>584</v>
      </c>
      <c r="L441" s="12" t="s">
        <v>411</v>
      </c>
      <c r="M441" s="12" t="s">
        <v>119</v>
      </c>
      <c r="N441" s="12" t="s">
        <v>412</v>
      </c>
      <c r="O441" s="21">
        <v>45133</v>
      </c>
      <c r="P441" s="21"/>
      <c r="Q441" s="12" t="s">
        <v>62</v>
      </c>
      <c r="R441" s="22">
        <v>79000</v>
      </c>
      <c r="S441" s="22">
        <v>1600</v>
      </c>
      <c r="T441" s="12">
        <v>2</v>
      </c>
      <c r="U441" s="12">
        <v>33</v>
      </c>
      <c r="V441" s="12">
        <v>19</v>
      </c>
      <c r="W441" s="12">
        <v>9</v>
      </c>
      <c r="X441" s="12">
        <v>40</v>
      </c>
      <c r="Y441" s="12" t="s">
        <v>46</v>
      </c>
      <c r="Z441" s="12" t="s">
        <v>47</v>
      </c>
      <c r="AA441" s="12" t="s">
        <v>142</v>
      </c>
      <c r="AB441" s="12" t="s">
        <v>66</v>
      </c>
      <c r="AC441" s="12" t="s">
        <v>143</v>
      </c>
      <c r="AD441" s="12" t="s">
        <v>68</v>
      </c>
      <c r="AE441" s="12">
        <v>45.8</v>
      </c>
      <c r="AF441" s="12">
        <v>2.9</v>
      </c>
      <c r="AG441" s="12" t="s">
        <v>3167</v>
      </c>
      <c r="AH441" s="12" t="s">
        <v>3168</v>
      </c>
      <c r="AI441" s="12" t="s">
        <v>3128</v>
      </c>
      <c r="AJ441" s="12">
        <v>0</v>
      </c>
      <c r="AK441" s="12" t="s">
        <v>3158</v>
      </c>
      <c r="AL441" s="12" t="s">
        <v>3159</v>
      </c>
      <c r="AM441" s="12">
        <v>45.8</v>
      </c>
      <c r="AN441" s="31"/>
    </row>
    <row r="442" spans="1:40" ht="32" x14ac:dyDescent="0.2">
      <c r="A442" s="30" t="s">
        <v>1649</v>
      </c>
      <c r="B442" s="23" t="s">
        <v>3292</v>
      </c>
      <c r="C442" s="23" t="s">
        <v>35</v>
      </c>
      <c r="D442" s="23">
        <v>46</v>
      </c>
      <c r="E442" s="24">
        <v>29147</v>
      </c>
      <c r="F442" s="23" t="s">
        <v>402</v>
      </c>
      <c r="G442" s="23" t="s">
        <v>72</v>
      </c>
      <c r="H442" s="23" t="s">
        <v>862</v>
      </c>
      <c r="I442" s="23" t="s">
        <v>89</v>
      </c>
      <c r="J442" s="23" t="s">
        <v>617</v>
      </c>
      <c r="K442" s="23" t="s">
        <v>618</v>
      </c>
      <c r="L442" s="23" t="s">
        <v>149</v>
      </c>
      <c r="M442" s="23" t="s">
        <v>61</v>
      </c>
      <c r="N442" s="23" t="s">
        <v>150</v>
      </c>
      <c r="O442" s="24">
        <v>45049</v>
      </c>
      <c r="P442" s="24"/>
      <c r="Q442" s="23" t="s">
        <v>62</v>
      </c>
      <c r="R442" s="25">
        <v>163000</v>
      </c>
      <c r="S442" s="25">
        <v>9800</v>
      </c>
      <c r="T442" s="23">
        <v>3</v>
      </c>
      <c r="U442" s="23">
        <v>20</v>
      </c>
      <c r="V442" s="23">
        <v>14</v>
      </c>
      <c r="W442" s="23">
        <v>10</v>
      </c>
      <c r="X442" s="23">
        <v>73</v>
      </c>
      <c r="Y442" s="23" t="s">
        <v>46</v>
      </c>
      <c r="Z442" s="23" t="s">
        <v>64</v>
      </c>
      <c r="AA442" s="23" t="s">
        <v>176</v>
      </c>
      <c r="AB442" s="23" t="s">
        <v>164</v>
      </c>
      <c r="AC442" s="23" t="s">
        <v>408</v>
      </c>
      <c r="AD442" s="23" t="s">
        <v>68</v>
      </c>
      <c r="AE442" s="23">
        <v>62.5</v>
      </c>
      <c r="AF442" s="23">
        <v>3.1</v>
      </c>
      <c r="AG442" s="23" t="s">
        <v>3171</v>
      </c>
      <c r="AH442" s="23" t="s">
        <v>3157</v>
      </c>
      <c r="AI442" s="23" t="s">
        <v>3133</v>
      </c>
      <c r="AJ442" s="23">
        <v>0</v>
      </c>
      <c r="AK442" s="23" t="s">
        <v>3162</v>
      </c>
      <c r="AL442" s="23" t="s">
        <v>3165</v>
      </c>
      <c r="AM442" s="23">
        <v>62.5</v>
      </c>
      <c r="AN442" s="32" t="s">
        <v>3166</v>
      </c>
    </row>
    <row r="443" spans="1:40" ht="32" x14ac:dyDescent="0.2">
      <c r="A443" s="29" t="s">
        <v>1652</v>
      </c>
      <c r="B443" s="12" t="s">
        <v>1653</v>
      </c>
      <c r="C443" s="12" t="s">
        <v>154</v>
      </c>
      <c r="D443" s="12">
        <v>50</v>
      </c>
      <c r="E443" s="21">
        <v>27689</v>
      </c>
      <c r="F443" s="12" t="s">
        <v>429</v>
      </c>
      <c r="G443" s="12" t="s">
        <v>72</v>
      </c>
      <c r="H443" s="12" t="s">
        <v>295</v>
      </c>
      <c r="I443" s="12" t="s">
        <v>157</v>
      </c>
      <c r="J443" s="12" t="s">
        <v>324</v>
      </c>
      <c r="K443" s="12" t="s">
        <v>325</v>
      </c>
      <c r="L443" s="12" t="s">
        <v>619</v>
      </c>
      <c r="M443" s="12" t="s">
        <v>525</v>
      </c>
      <c r="N443" s="12" t="s">
        <v>620</v>
      </c>
      <c r="O443" s="21">
        <v>45396</v>
      </c>
      <c r="P443" s="21">
        <v>45567</v>
      </c>
      <c r="Q443" s="12" t="s">
        <v>141</v>
      </c>
      <c r="R443" s="22">
        <v>39000</v>
      </c>
      <c r="S443" s="22">
        <v>0</v>
      </c>
      <c r="T443" s="12">
        <v>1</v>
      </c>
      <c r="U443" s="12">
        <v>32</v>
      </c>
      <c r="V443" s="12">
        <v>25</v>
      </c>
      <c r="W443" s="12">
        <v>9</v>
      </c>
      <c r="X443" s="12">
        <v>68</v>
      </c>
      <c r="Y443" s="12" t="s">
        <v>46</v>
      </c>
      <c r="Z443" s="12" t="s">
        <v>151</v>
      </c>
      <c r="AA443" s="12" t="s">
        <v>188</v>
      </c>
      <c r="AB443" s="12" t="s">
        <v>164</v>
      </c>
      <c r="AC443" s="12" t="s">
        <v>130</v>
      </c>
      <c r="AD443" s="12" t="s">
        <v>68</v>
      </c>
      <c r="AE443" s="12">
        <v>46.3</v>
      </c>
      <c r="AF443" s="12">
        <v>0.5</v>
      </c>
      <c r="AG443" s="12" t="s">
        <v>3171</v>
      </c>
      <c r="AH443" s="12" t="s">
        <v>3180</v>
      </c>
      <c r="AI443" s="12" t="s">
        <v>3128</v>
      </c>
      <c r="AJ443" s="12">
        <v>1</v>
      </c>
      <c r="AK443" s="12" t="s">
        <v>3158</v>
      </c>
      <c r="AL443" s="12" t="s">
        <v>3159</v>
      </c>
      <c r="AM443" s="12">
        <v>46.3</v>
      </c>
      <c r="AN443" s="31"/>
    </row>
    <row r="444" spans="1:40" ht="32" x14ac:dyDescent="0.2">
      <c r="A444" s="30" t="s">
        <v>1655</v>
      </c>
      <c r="B444" s="23" t="s">
        <v>1656</v>
      </c>
      <c r="C444" s="23" t="s">
        <v>35</v>
      </c>
      <c r="D444" s="23">
        <v>24</v>
      </c>
      <c r="E444" s="24">
        <v>37327</v>
      </c>
      <c r="F444" s="23" t="s">
        <v>279</v>
      </c>
      <c r="G444" s="23" t="s">
        <v>55</v>
      </c>
      <c r="H444" s="23" t="s">
        <v>1089</v>
      </c>
      <c r="I444" s="23" t="s">
        <v>89</v>
      </c>
      <c r="J444" s="23" t="s">
        <v>627</v>
      </c>
      <c r="K444" s="23" t="s">
        <v>628</v>
      </c>
      <c r="L444" s="23" t="s">
        <v>524</v>
      </c>
      <c r="M444" s="23" t="s">
        <v>525</v>
      </c>
      <c r="N444" s="23" t="s">
        <v>526</v>
      </c>
      <c r="O444" s="24">
        <v>43808</v>
      </c>
      <c r="P444" s="24"/>
      <c r="Q444" s="23" t="s">
        <v>62</v>
      </c>
      <c r="R444" s="25">
        <v>118000</v>
      </c>
      <c r="S444" s="25">
        <v>11800</v>
      </c>
      <c r="T444" s="23">
        <v>4</v>
      </c>
      <c r="U444" s="23">
        <v>32</v>
      </c>
      <c r="V444" s="23">
        <v>7</v>
      </c>
      <c r="W444" s="23">
        <v>18</v>
      </c>
      <c r="X444" s="23">
        <v>71</v>
      </c>
      <c r="Y444" s="23" t="s">
        <v>339</v>
      </c>
      <c r="Z444" s="23" t="s">
        <v>64</v>
      </c>
      <c r="AA444" s="23" t="s">
        <v>215</v>
      </c>
      <c r="AB444" s="23" t="s">
        <v>66</v>
      </c>
      <c r="AC444" s="23" t="s">
        <v>284</v>
      </c>
      <c r="AD444" s="23" t="s">
        <v>68</v>
      </c>
      <c r="AE444" s="23">
        <v>69.8</v>
      </c>
      <c r="AF444" s="23">
        <v>6.5</v>
      </c>
      <c r="AG444" s="23" t="s">
        <v>3163</v>
      </c>
      <c r="AH444" s="23" t="s">
        <v>3161</v>
      </c>
      <c r="AI444" s="23" t="s">
        <v>3136</v>
      </c>
      <c r="AJ444" s="23">
        <v>0</v>
      </c>
      <c r="AK444" s="23" t="s">
        <v>3158</v>
      </c>
      <c r="AL444" s="23" t="s">
        <v>3165</v>
      </c>
      <c r="AM444" s="23">
        <v>69.8</v>
      </c>
      <c r="AN444" s="32"/>
    </row>
    <row r="445" spans="1:40" ht="32" x14ac:dyDescent="0.2">
      <c r="A445" s="29" t="s">
        <v>1658</v>
      </c>
      <c r="B445" s="12" t="s">
        <v>3293</v>
      </c>
      <c r="C445" s="12" t="s">
        <v>35</v>
      </c>
      <c r="D445" s="12">
        <v>48</v>
      </c>
      <c r="E445" s="21">
        <v>28619</v>
      </c>
      <c r="F445" s="12" t="s">
        <v>54</v>
      </c>
      <c r="G445" s="12" t="s">
        <v>55</v>
      </c>
      <c r="H445" s="12" t="s">
        <v>302</v>
      </c>
      <c r="I445" s="12" t="s">
        <v>89</v>
      </c>
      <c r="J445" s="12" t="s">
        <v>58</v>
      </c>
      <c r="K445" s="12" t="s">
        <v>59</v>
      </c>
      <c r="L445" s="12" t="s">
        <v>60</v>
      </c>
      <c r="M445" s="12" t="s">
        <v>61</v>
      </c>
      <c r="N445" s="12" t="s">
        <v>60</v>
      </c>
      <c r="O445" s="21">
        <v>45457</v>
      </c>
      <c r="P445" s="21"/>
      <c r="Q445" s="12" t="s">
        <v>62</v>
      </c>
      <c r="R445" s="22">
        <v>135000</v>
      </c>
      <c r="S445" s="22">
        <v>20300</v>
      </c>
      <c r="T445" s="12">
        <v>5</v>
      </c>
      <c r="U445" s="12">
        <v>23</v>
      </c>
      <c r="V445" s="12">
        <v>16</v>
      </c>
      <c r="W445" s="12">
        <v>6</v>
      </c>
      <c r="X445" s="12">
        <v>84</v>
      </c>
      <c r="Y445" s="12" t="s">
        <v>339</v>
      </c>
      <c r="Z445" s="12" t="s">
        <v>47</v>
      </c>
      <c r="AA445" s="12" t="s">
        <v>215</v>
      </c>
      <c r="AB445" s="12" t="s">
        <v>66</v>
      </c>
      <c r="AC445" s="12" t="s">
        <v>67</v>
      </c>
      <c r="AD445" s="12" t="s">
        <v>68</v>
      </c>
      <c r="AE445" s="12">
        <v>87.2</v>
      </c>
      <c r="AF445" s="12">
        <v>2</v>
      </c>
      <c r="AG445" s="12" t="s">
        <v>3171</v>
      </c>
      <c r="AH445" s="12" t="s">
        <v>3157</v>
      </c>
      <c r="AI445" s="12" t="s">
        <v>3136</v>
      </c>
      <c r="AJ445" s="12">
        <v>0</v>
      </c>
      <c r="AK445" s="12" t="s">
        <v>3162</v>
      </c>
      <c r="AL445" s="12" t="s">
        <v>3165</v>
      </c>
      <c r="AM445" s="12">
        <v>87.2</v>
      </c>
      <c r="AN445" s="31"/>
    </row>
    <row r="446" spans="1:40" ht="48" x14ac:dyDescent="0.2">
      <c r="A446" s="30" t="s">
        <v>1661</v>
      </c>
      <c r="B446" s="23" t="s">
        <v>3294</v>
      </c>
      <c r="C446" s="23" t="s">
        <v>154</v>
      </c>
      <c r="D446" s="23">
        <v>54</v>
      </c>
      <c r="E446" s="24">
        <v>26167</v>
      </c>
      <c r="F446" s="23" t="s">
        <v>402</v>
      </c>
      <c r="G446" s="23" t="s">
        <v>72</v>
      </c>
      <c r="H446" s="23" t="s">
        <v>690</v>
      </c>
      <c r="I446" s="23" t="s">
        <v>89</v>
      </c>
      <c r="J446" s="23" t="s">
        <v>533</v>
      </c>
      <c r="K446" s="23" t="s">
        <v>534</v>
      </c>
      <c r="L446" s="23" t="s">
        <v>160</v>
      </c>
      <c r="M446" s="23" t="s">
        <v>161</v>
      </c>
      <c r="N446" s="23" t="s">
        <v>174</v>
      </c>
      <c r="O446" s="24">
        <v>45132</v>
      </c>
      <c r="P446" s="24"/>
      <c r="Q446" s="23" t="s">
        <v>62</v>
      </c>
      <c r="R446" s="25">
        <v>135000</v>
      </c>
      <c r="S446" s="25">
        <v>4000</v>
      </c>
      <c r="T446" s="23">
        <v>2</v>
      </c>
      <c r="U446" s="23">
        <v>31</v>
      </c>
      <c r="V446" s="23">
        <v>13</v>
      </c>
      <c r="W446" s="23">
        <v>0</v>
      </c>
      <c r="X446" s="23">
        <v>59</v>
      </c>
      <c r="Y446" s="23" t="s">
        <v>46</v>
      </c>
      <c r="Z446" s="23" t="s">
        <v>64</v>
      </c>
      <c r="AA446" s="23" t="s">
        <v>95</v>
      </c>
      <c r="AB446" s="23" t="s">
        <v>66</v>
      </c>
      <c r="AC446" s="23" t="s">
        <v>408</v>
      </c>
      <c r="AD446" s="23" t="s">
        <v>68</v>
      </c>
      <c r="AE446" s="23">
        <v>56.4</v>
      </c>
      <c r="AF446" s="23">
        <v>2.9</v>
      </c>
      <c r="AG446" s="23" t="s">
        <v>3171</v>
      </c>
      <c r="AH446" s="23" t="s">
        <v>3157</v>
      </c>
      <c r="AI446" s="23" t="s">
        <v>3128</v>
      </c>
      <c r="AJ446" s="23">
        <v>0</v>
      </c>
      <c r="AK446" s="23" t="s">
        <v>3158</v>
      </c>
      <c r="AL446" s="23" t="s">
        <v>3159</v>
      </c>
      <c r="AM446" s="23">
        <v>56.4</v>
      </c>
      <c r="AN446" s="32"/>
    </row>
    <row r="447" spans="1:40" ht="32" x14ac:dyDescent="0.2">
      <c r="A447" s="29" t="s">
        <v>1664</v>
      </c>
      <c r="B447" s="12" t="s">
        <v>3295</v>
      </c>
      <c r="C447" s="12" t="s">
        <v>154</v>
      </c>
      <c r="D447" s="12">
        <v>55</v>
      </c>
      <c r="E447" s="21">
        <v>25832</v>
      </c>
      <c r="F447" s="12" t="s">
        <v>210</v>
      </c>
      <c r="G447" s="12" t="s">
        <v>100</v>
      </c>
      <c r="H447" s="12" t="s">
        <v>114</v>
      </c>
      <c r="I447" s="12" t="s">
        <v>74</v>
      </c>
      <c r="J447" s="12" t="s">
        <v>440</v>
      </c>
      <c r="K447" s="12" t="s">
        <v>441</v>
      </c>
      <c r="L447" s="12" t="s">
        <v>60</v>
      </c>
      <c r="M447" s="12" t="s">
        <v>61</v>
      </c>
      <c r="N447" s="12" t="s">
        <v>60</v>
      </c>
      <c r="O447" s="21">
        <v>45451</v>
      </c>
      <c r="P447" s="21"/>
      <c r="Q447" s="12" t="s">
        <v>62</v>
      </c>
      <c r="R447" s="22">
        <v>61000</v>
      </c>
      <c r="S447" s="22">
        <v>1200</v>
      </c>
      <c r="T447" s="12">
        <v>2</v>
      </c>
      <c r="U447" s="12">
        <v>25</v>
      </c>
      <c r="V447" s="12">
        <v>26</v>
      </c>
      <c r="W447" s="12">
        <v>18</v>
      </c>
      <c r="X447" s="12">
        <v>49</v>
      </c>
      <c r="Y447" s="12" t="s">
        <v>46</v>
      </c>
      <c r="Z447" s="12" t="s">
        <v>64</v>
      </c>
      <c r="AA447" s="12" t="s">
        <v>215</v>
      </c>
      <c r="AB447" s="12" t="s">
        <v>80</v>
      </c>
      <c r="AC447" s="12" t="s">
        <v>121</v>
      </c>
      <c r="AD447" s="12" t="s">
        <v>68</v>
      </c>
      <c r="AE447" s="12">
        <v>42.4</v>
      </c>
      <c r="AF447" s="12">
        <v>2</v>
      </c>
      <c r="AG447" s="12" t="s">
        <v>3156</v>
      </c>
      <c r="AH447" s="12" t="s">
        <v>3168</v>
      </c>
      <c r="AI447" s="12" t="s">
        <v>3128</v>
      </c>
      <c r="AJ447" s="12">
        <v>0</v>
      </c>
      <c r="AK447" s="12" t="s">
        <v>3162</v>
      </c>
      <c r="AL447" s="12" t="s">
        <v>3159</v>
      </c>
      <c r="AM447" s="12">
        <v>42.4</v>
      </c>
      <c r="AN447" s="31"/>
    </row>
    <row r="448" spans="1:40" ht="32" x14ac:dyDescent="0.2">
      <c r="A448" s="30" t="s">
        <v>1666</v>
      </c>
      <c r="B448" s="23" t="s">
        <v>1667</v>
      </c>
      <c r="C448" s="23" t="s">
        <v>35</v>
      </c>
      <c r="D448" s="23">
        <v>48</v>
      </c>
      <c r="E448" s="24">
        <v>28538</v>
      </c>
      <c r="F448" s="23" t="s">
        <v>99</v>
      </c>
      <c r="G448" s="23" t="s">
        <v>100</v>
      </c>
      <c r="H448" s="23" t="s">
        <v>388</v>
      </c>
      <c r="I448" s="23" t="s">
        <v>57</v>
      </c>
      <c r="J448" s="23" t="s">
        <v>102</v>
      </c>
      <c r="K448" s="23" t="s">
        <v>103</v>
      </c>
      <c r="L448" s="23" t="s">
        <v>76</v>
      </c>
      <c r="M448" s="23" t="s">
        <v>265</v>
      </c>
      <c r="N448" s="23" t="s">
        <v>78</v>
      </c>
      <c r="O448" s="24">
        <v>44491</v>
      </c>
      <c r="P448" s="24"/>
      <c r="Q448" s="23" t="s">
        <v>62</v>
      </c>
      <c r="R448" s="25">
        <v>67000</v>
      </c>
      <c r="S448" s="25">
        <v>3400</v>
      </c>
      <c r="T448" s="23">
        <v>3</v>
      </c>
      <c r="U448" s="23">
        <v>22</v>
      </c>
      <c r="V448" s="23">
        <v>17</v>
      </c>
      <c r="W448" s="23">
        <v>0</v>
      </c>
      <c r="X448" s="23">
        <v>82</v>
      </c>
      <c r="Y448" s="23" t="s">
        <v>46</v>
      </c>
      <c r="Z448" s="23" t="s">
        <v>47</v>
      </c>
      <c r="AA448" s="23" t="s">
        <v>48</v>
      </c>
      <c r="AB448" s="23" t="s">
        <v>80</v>
      </c>
      <c r="AC448" s="23" t="s">
        <v>108</v>
      </c>
      <c r="AD448" s="23" t="s">
        <v>51</v>
      </c>
      <c r="AE448" s="23">
        <v>71.2</v>
      </c>
      <c r="AF448" s="23">
        <v>4.5999999999999996</v>
      </c>
      <c r="AG448" s="23" t="s">
        <v>3171</v>
      </c>
      <c r="AH448" s="23" t="s">
        <v>3168</v>
      </c>
      <c r="AI448" s="23" t="s">
        <v>3133</v>
      </c>
      <c r="AJ448" s="23">
        <v>0</v>
      </c>
      <c r="AK448" s="23" t="s">
        <v>3162</v>
      </c>
      <c r="AL448" s="23" t="s">
        <v>3165</v>
      </c>
      <c r="AM448" s="23">
        <v>71.2</v>
      </c>
      <c r="AN448" s="32"/>
    </row>
    <row r="449" spans="1:40" ht="32" x14ac:dyDescent="0.2">
      <c r="A449" s="29" t="s">
        <v>1669</v>
      </c>
      <c r="B449" s="12" t="s">
        <v>1670</v>
      </c>
      <c r="C449" s="12" t="s">
        <v>35</v>
      </c>
      <c r="D449" s="12">
        <v>38</v>
      </c>
      <c r="E449" s="21">
        <v>32025</v>
      </c>
      <c r="F449" s="12" t="s">
        <v>402</v>
      </c>
      <c r="G449" s="12" t="s">
        <v>72</v>
      </c>
      <c r="H449" s="12" t="s">
        <v>403</v>
      </c>
      <c r="I449" s="12" t="s">
        <v>115</v>
      </c>
      <c r="J449" s="12" t="s">
        <v>575</v>
      </c>
      <c r="K449" s="12" t="s">
        <v>576</v>
      </c>
      <c r="L449" s="12" t="s">
        <v>968</v>
      </c>
      <c r="M449" s="12" t="s">
        <v>337</v>
      </c>
      <c r="N449" s="12" t="s">
        <v>709</v>
      </c>
      <c r="O449" s="21">
        <v>45314</v>
      </c>
      <c r="P449" s="21"/>
      <c r="Q449" s="12" t="s">
        <v>62</v>
      </c>
      <c r="R449" s="22">
        <v>59000</v>
      </c>
      <c r="S449" s="22">
        <v>3000</v>
      </c>
      <c r="T449" s="12">
        <v>3</v>
      </c>
      <c r="U449" s="12">
        <v>12</v>
      </c>
      <c r="V449" s="12">
        <v>13</v>
      </c>
      <c r="W449" s="12">
        <v>7</v>
      </c>
      <c r="X449" s="12">
        <v>67</v>
      </c>
      <c r="Y449" s="12" t="s">
        <v>46</v>
      </c>
      <c r="Z449" s="12" t="s">
        <v>47</v>
      </c>
      <c r="AA449" s="12" t="s">
        <v>48</v>
      </c>
      <c r="AB449" s="12" t="s">
        <v>66</v>
      </c>
      <c r="AC449" s="12" t="s">
        <v>408</v>
      </c>
      <c r="AD449" s="12" t="s">
        <v>68</v>
      </c>
      <c r="AE449" s="12">
        <v>60</v>
      </c>
      <c r="AF449" s="12">
        <v>2.4</v>
      </c>
      <c r="AG449" s="12" t="s">
        <v>3167</v>
      </c>
      <c r="AH449" s="12" t="s">
        <v>3164</v>
      </c>
      <c r="AI449" s="12" t="s">
        <v>3133</v>
      </c>
      <c r="AJ449" s="12">
        <v>0</v>
      </c>
      <c r="AK449" s="12" t="s">
        <v>3162</v>
      </c>
      <c r="AL449" s="12" t="s">
        <v>3165</v>
      </c>
      <c r="AM449" s="12">
        <v>60</v>
      </c>
      <c r="AN449" s="31"/>
    </row>
    <row r="450" spans="1:40" ht="32" x14ac:dyDescent="0.2">
      <c r="A450" s="30" t="s">
        <v>1671</v>
      </c>
      <c r="B450" s="23" t="s">
        <v>1672</v>
      </c>
      <c r="C450" s="23" t="s">
        <v>154</v>
      </c>
      <c r="D450" s="23">
        <v>28</v>
      </c>
      <c r="E450" s="24">
        <v>35937</v>
      </c>
      <c r="F450" s="23" t="s">
        <v>429</v>
      </c>
      <c r="G450" s="23" t="s">
        <v>72</v>
      </c>
      <c r="H450" s="23" t="s">
        <v>555</v>
      </c>
      <c r="I450" s="23" t="s">
        <v>89</v>
      </c>
      <c r="J450" s="23" t="s">
        <v>470</v>
      </c>
      <c r="K450" s="23" t="s">
        <v>589</v>
      </c>
      <c r="L450" s="23" t="s">
        <v>491</v>
      </c>
      <c r="M450" s="23" t="s">
        <v>43</v>
      </c>
      <c r="N450" s="23" t="s">
        <v>492</v>
      </c>
      <c r="O450" s="24">
        <v>45483</v>
      </c>
      <c r="P450" s="24"/>
      <c r="Q450" s="23" t="s">
        <v>62</v>
      </c>
      <c r="R450" s="25">
        <v>131000</v>
      </c>
      <c r="S450" s="25">
        <v>13100</v>
      </c>
      <c r="T450" s="23">
        <v>4</v>
      </c>
      <c r="U450" s="23">
        <v>21</v>
      </c>
      <c r="V450" s="23">
        <v>5</v>
      </c>
      <c r="W450" s="23">
        <v>16</v>
      </c>
      <c r="X450" s="23">
        <v>56</v>
      </c>
      <c r="Y450" s="23" t="s">
        <v>339</v>
      </c>
      <c r="Z450" s="23" t="s">
        <v>844</v>
      </c>
      <c r="AA450" s="23" t="s">
        <v>65</v>
      </c>
      <c r="AB450" s="23" t="s">
        <v>66</v>
      </c>
      <c r="AC450" s="23" t="s">
        <v>130</v>
      </c>
      <c r="AD450" s="23" t="s">
        <v>68</v>
      </c>
      <c r="AE450" s="23">
        <v>62.8</v>
      </c>
      <c r="AF450" s="23">
        <v>1.9</v>
      </c>
      <c r="AG450" s="23" t="s">
        <v>3160</v>
      </c>
      <c r="AH450" s="23" t="s">
        <v>3157</v>
      </c>
      <c r="AI450" s="23" t="s">
        <v>3136</v>
      </c>
      <c r="AJ450" s="23">
        <v>0</v>
      </c>
      <c r="AK450" s="23" t="s">
        <v>3162</v>
      </c>
      <c r="AL450" s="23" t="s">
        <v>3159</v>
      </c>
      <c r="AM450" s="23">
        <v>62.8</v>
      </c>
      <c r="AN450" s="32"/>
    </row>
    <row r="451" spans="1:40" ht="32" x14ac:dyDescent="0.2">
      <c r="A451" s="29" t="s">
        <v>1674</v>
      </c>
      <c r="B451" s="12" t="s">
        <v>1675</v>
      </c>
      <c r="C451" s="12" t="s">
        <v>35</v>
      </c>
      <c r="D451" s="12">
        <v>59</v>
      </c>
      <c r="E451" s="21">
        <v>24494</v>
      </c>
      <c r="F451" s="12" t="s">
        <v>155</v>
      </c>
      <c r="G451" s="12" t="s">
        <v>181</v>
      </c>
      <c r="H451" s="12" t="s">
        <v>505</v>
      </c>
      <c r="I451" s="12" t="s">
        <v>157</v>
      </c>
      <c r="J451" s="12" t="s">
        <v>158</v>
      </c>
      <c r="K451" s="12" t="s">
        <v>159</v>
      </c>
      <c r="L451" s="12" t="s">
        <v>434</v>
      </c>
      <c r="M451" s="12" t="s">
        <v>61</v>
      </c>
      <c r="N451" s="12" t="s">
        <v>220</v>
      </c>
      <c r="O451" s="21">
        <v>44823</v>
      </c>
      <c r="P451" s="21"/>
      <c r="Q451" s="12" t="s">
        <v>62</v>
      </c>
      <c r="R451" s="22">
        <v>48000</v>
      </c>
      <c r="S451" s="22">
        <v>2400</v>
      </c>
      <c r="T451" s="12">
        <v>3</v>
      </c>
      <c r="U451" s="12">
        <v>8</v>
      </c>
      <c r="V451" s="12">
        <v>22</v>
      </c>
      <c r="W451" s="12">
        <v>14</v>
      </c>
      <c r="X451" s="12">
        <v>62</v>
      </c>
      <c r="Y451" s="12" t="s">
        <v>46</v>
      </c>
      <c r="Z451" s="12" t="s">
        <v>107</v>
      </c>
      <c r="AA451" s="12" t="s">
        <v>48</v>
      </c>
      <c r="AB451" s="12" t="s">
        <v>66</v>
      </c>
      <c r="AC451" s="12" t="s">
        <v>165</v>
      </c>
      <c r="AD451" s="12" t="s">
        <v>68</v>
      </c>
      <c r="AE451" s="12">
        <v>53.7</v>
      </c>
      <c r="AF451" s="12">
        <v>3.7</v>
      </c>
      <c r="AG451" s="12" t="s">
        <v>3156</v>
      </c>
      <c r="AH451" s="12" t="s">
        <v>3164</v>
      </c>
      <c r="AI451" s="12" t="s">
        <v>3133</v>
      </c>
      <c r="AJ451" s="12">
        <v>0</v>
      </c>
      <c r="AK451" s="12" t="s">
        <v>3175</v>
      </c>
      <c r="AL451" s="12" t="s">
        <v>3165</v>
      </c>
      <c r="AM451" s="12">
        <v>53.7</v>
      </c>
      <c r="AN451" s="31"/>
    </row>
    <row r="452" spans="1:40" ht="32" x14ac:dyDescent="0.2">
      <c r="A452" s="30" t="s">
        <v>1678</v>
      </c>
      <c r="B452" s="23" t="s">
        <v>1679</v>
      </c>
      <c r="C452" s="23" t="s">
        <v>35</v>
      </c>
      <c r="D452" s="23">
        <v>40</v>
      </c>
      <c r="E452" s="24">
        <v>31493</v>
      </c>
      <c r="F452" s="23" t="s">
        <v>429</v>
      </c>
      <c r="G452" s="23" t="s">
        <v>72</v>
      </c>
      <c r="H452" s="23" t="s">
        <v>555</v>
      </c>
      <c r="I452" s="23" t="s">
        <v>74</v>
      </c>
      <c r="J452" s="23" t="s">
        <v>461</v>
      </c>
      <c r="K452" s="23" t="s">
        <v>462</v>
      </c>
      <c r="L452" s="23" t="s">
        <v>366</v>
      </c>
      <c r="M452" s="23" t="s">
        <v>273</v>
      </c>
      <c r="N452" s="23" t="s">
        <v>274</v>
      </c>
      <c r="O452" s="24">
        <v>43971</v>
      </c>
      <c r="P452" s="24"/>
      <c r="Q452" s="23" t="s">
        <v>62</v>
      </c>
      <c r="R452" s="25">
        <v>64000</v>
      </c>
      <c r="S452" s="25">
        <v>5800</v>
      </c>
      <c r="T452" s="23">
        <v>4</v>
      </c>
      <c r="U452" s="23">
        <v>29</v>
      </c>
      <c r="V452" s="23">
        <v>18</v>
      </c>
      <c r="W452" s="23">
        <v>19</v>
      </c>
      <c r="X452" s="23">
        <v>52</v>
      </c>
      <c r="Y452" s="23" t="s">
        <v>339</v>
      </c>
      <c r="Z452" s="23" t="s">
        <v>107</v>
      </c>
      <c r="AA452" s="23" t="s">
        <v>48</v>
      </c>
      <c r="AB452" s="23" t="s">
        <v>164</v>
      </c>
      <c r="AC452" s="23" t="s">
        <v>130</v>
      </c>
      <c r="AD452" s="23" t="s">
        <v>51</v>
      </c>
      <c r="AE452" s="23">
        <v>62</v>
      </c>
      <c r="AF452" s="23">
        <v>6.1</v>
      </c>
      <c r="AG452" s="23" t="s">
        <v>3167</v>
      </c>
      <c r="AH452" s="23" t="s">
        <v>3168</v>
      </c>
      <c r="AI452" s="23" t="s">
        <v>3136</v>
      </c>
      <c r="AJ452" s="23">
        <v>0</v>
      </c>
      <c r="AK452" s="23" t="s">
        <v>3162</v>
      </c>
      <c r="AL452" s="23" t="s">
        <v>3159</v>
      </c>
      <c r="AM452" s="23">
        <v>62</v>
      </c>
      <c r="AN452" s="32" t="s">
        <v>3166</v>
      </c>
    </row>
    <row r="453" spans="1:40" ht="48" x14ac:dyDescent="0.2">
      <c r="A453" s="29" t="s">
        <v>1680</v>
      </c>
      <c r="B453" s="12" t="s">
        <v>1681</v>
      </c>
      <c r="C453" s="12" t="s">
        <v>35</v>
      </c>
      <c r="D453" s="12">
        <v>58</v>
      </c>
      <c r="E453" s="21">
        <v>24785</v>
      </c>
      <c r="F453" s="12" t="s">
        <v>402</v>
      </c>
      <c r="G453" s="12" t="s">
        <v>72</v>
      </c>
      <c r="H453" s="12" t="s">
        <v>690</v>
      </c>
      <c r="I453" s="12" t="s">
        <v>115</v>
      </c>
      <c r="J453" s="12" t="s">
        <v>948</v>
      </c>
      <c r="K453" s="12" t="s">
        <v>949</v>
      </c>
      <c r="L453" s="12" t="s">
        <v>790</v>
      </c>
      <c r="M453" s="12" t="s">
        <v>273</v>
      </c>
      <c r="N453" s="12" t="s">
        <v>791</v>
      </c>
      <c r="O453" s="21">
        <v>44972</v>
      </c>
      <c r="P453" s="21"/>
      <c r="Q453" s="12" t="s">
        <v>62</v>
      </c>
      <c r="R453" s="22">
        <v>72000</v>
      </c>
      <c r="S453" s="22">
        <v>1400</v>
      </c>
      <c r="T453" s="12">
        <v>2</v>
      </c>
      <c r="U453" s="12">
        <v>30</v>
      </c>
      <c r="V453" s="12">
        <v>19</v>
      </c>
      <c r="W453" s="12">
        <v>0</v>
      </c>
      <c r="X453" s="12">
        <v>32</v>
      </c>
      <c r="Y453" s="12" t="s">
        <v>46</v>
      </c>
      <c r="Z453" s="12" t="s">
        <v>47</v>
      </c>
      <c r="AA453" s="12" t="s">
        <v>48</v>
      </c>
      <c r="AB453" s="12" t="s">
        <v>66</v>
      </c>
      <c r="AC453" s="12" t="s">
        <v>408</v>
      </c>
      <c r="AD453" s="12" t="s">
        <v>68</v>
      </c>
      <c r="AE453" s="12">
        <v>46.7</v>
      </c>
      <c r="AF453" s="12">
        <v>3.3</v>
      </c>
      <c r="AG453" s="12" t="s">
        <v>3156</v>
      </c>
      <c r="AH453" s="12" t="s">
        <v>3168</v>
      </c>
      <c r="AI453" s="12" t="s">
        <v>3128</v>
      </c>
      <c r="AJ453" s="12">
        <v>0</v>
      </c>
      <c r="AK453" s="12" t="s">
        <v>3162</v>
      </c>
      <c r="AL453" s="12" t="s">
        <v>3159</v>
      </c>
      <c r="AM453" s="12">
        <v>46.7</v>
      </c>
      <c r="AN453" s="31"/>
    </row>
    <row r="454" spans="1:40" ht="32" x14ac:dyDescent="0.2">
      <c r="A454" s="30" t="s">
        <v>1683</v>
      </c>
      <c r="B454" s="23" t="s">
        <v>1684</v>
      </c>
      <c r="C454" s="23" t="s">
        <v>35</v>
      </c>
      <c r="D454" s="23">
        <v>54</v>
      </c>
      <c r="E454" s="24">
        <v>26120</v>
      </c>
      <c r="F454" s="23" t="s">
        <v>133</v>
      </c>
      <c r="G454" s="23" t="s">
        <v>133</v>
      </c>
      <c r="H454" s="23" t="s">
        <v>652</v>
      </c>
      <c r="I454" s="23" t="s">
        <v>57</v>
      </c>
      <c r="J454" s="23" t="s">
        <v>135</v>
      </c>
      <c r="K454" s="23" t="s">
        <v>136</v>
      </c>
      <c r="L454" s="23" t="s">
        <v>288</v>
      </c>
      <c r="M454" s="23" t="s">
        <v>289</v>
      </c>
      <c r="N454" s="23" t="s">
        <v>303</v>
      </c>
      <c r="O454" s="24">
        <v>45911</v>
      </c>
      <c r="P454" s="24"/>
      <c r="Q454" s="23" t="s">
        <v>62</v>
      </c>
      <c r="R454" s="25">
        <v>102000</v>
      </c>
      <c r="S454" s="25">
        <v>9200</v>
      </c>
      <c r="T454" s="23">
        <v>4</v>
      </c>
      <c r="U454" s="23">
        <v>3</v>
      </c>
      <c r="V454" s="23">
        <v>2</v>
      </c>
      <c r="W454" s="23">
        <v>7</v>
      </c>
      <c r="X454" s="23">
        <v>64</v>
      </c>
      <c r="Y454" s="23" t="s">
        <v>46</v>
      </c>
      <c r="Z454" s="23" t="s">
        <v>47</v>
      </c>
      <c r="AA454" s="23" t="s">
        <v>48</v>
      </c>
      <c r="AB454" s="23" t="s">
        <v>66</v>
      </c>
      <c r="AC454" s="23" t="s">
        <v>143</v>
      </c>
      <c r="AD454" s="23" t="s">
        <v>68</v>
      </c>
      <c r="AE454" s="23">
        <v>65.7</v>
      </c>
      <c r="AF454" s="23">
        <v>0.8</v>
      </c>
      <c r="AG454" s="23" t="s">
        <v>3171</v>
      </c>
      <c r="AH454" s="23" t="s">
        <v>3161</v>
      </c>
      <c r="AI454" s="23" t="s">
        <v>3136</v>
      </c>
      <c r="AJ454" s="23">
        <v>0</v>
      </c>
      <c r="AK454" s="23" t="s">
        <v>3175</v>
      </c>
      <c r="AL454" s="23" t="s">
        <v>3165</v>
      </c>
      <c r="AM454" s="23">
        <v>65.7</v>
      </c>
      <c r="AN454" s="32"/>
    </row>
    <row r="455" spans="1:40" ht="32" x14ac:dyDescent="0.2">
      <c r="A455" s="29" t="s">
        <v>1686</v>
      </c>
      <c r="B455" s="12" t="s">
        <v>3296</v>
      </c>
      <c r="C455" s="12" t="s">
        <v>154</v>
      </c>
      <c r="D455" s="12">
        <v>53</v>
      </c>
      <c r="E455" s="21">
        <v>26685</v>
      </c>
      <c r="F455" s="12" t="s">
        <v>429</v>
      </c>
      <c r="G455" s="12" t="s">
        <v>72</v>
      </c>
      <c r="H455" s="12" t="s">
        <v>295</v>
      </c>
      <c r="I455" s="12" t="s">
        <v>115</v>
      </c>
      <c r="J455" s="12" t="s">
        <v>126</v>
      </c>
      <c r="K455" s="12" t="s">
        <v>127</v>
      </c>
      <c r="L455" s="12" t="s">
        <v>968</v>
      </c>
      <c r="M455" s="12" t="s">
        <v>337</v>
      </c>
      <c r="N455" s="12" t="s">
        <v>709</v>
      </c>
      <c r="O455" s="21">
        <v>45305</v>
      </c>
      <c r="P455" s="21">
        <v>45966</v>
      </c>
      <c r="Q455" s="12" t="s">
        <v>141</v>
      </c>
      <c r="R455" s="22">
        <v>70000</v>
      </c>
      <c r="S455" s="22">
        <v>3500</v>
      </c>
      <c r="T455" s="12">
        <v>3</v>
      </c>
      <c r="U455" s="12">
        <v>11</v>
      </c>
      <c r="V455" s="12">
        <v>8</v>
      </c>
      <c r="W455" s="12">
        <v>12</v>
      </c>
      <c r="X455" s="12">
        <v>67</v>
      </c>
      <c r="Y455" s="12" t="s">
        <v>46</v>
      </c>
      <c r="Z455" s="12" t="s">
        <v>64</v>
      </c>
      <c r="AA455" s="12" t="s">
        <v>188</v>
      </c>
      <c r="AB455" s="12" t="s">
        <v>80</v>
      </c>
      <c r="AC455" s="12" t="s">
        <v>130</v>
      </c>
      <c r="AD455" s="12" t="s">
        <v>51</v>
      </c>
      <c r="AE455" s="12">
        <v>57.2</v>
      </c>
      <c r="AF455" s="12">
        <v>1.8</v>
      </c>
      <c r="AG455" s="12" t="s">
        <v>3171</v>
      </c>
      <c r="AH455" s="12" t="s">
        <v>3168</v>
      </c>
      <c r="AI455" s="12" t="s">
        <v>3133</v>
      </c>
      <c r="AJ455" s="12">
        <v>1</v>
      </c>
      <c r="AK455" s="12" t="s">
        <v>3162</v>
      </c>
      <c r="AL455" s="12" t="s">
        <v>3159</v>
      </c>
      <c r="AM455" s="12">
        <v>57.2</v>
      </c>
      <c r="AN455" s="31"/>
    </row>
    <row r="456" spans="1:40" ht="32" x14ac:dyDescent="0.2">
      <c r="A456" s="30" t="s">
        <v>1688</v>
      </c>
      <c r="B456" s="23" t="s">
        <v>1689</v>
      </c>
      <c r="C456" s="23" t="s">
        <v>35</v>
      </c>
      <c r="D456" s="23">
        <v>47</v>
      </c>
      <c r="E456" s="24">
        <v>28714</v>
      </c>
      <c r="F456" s="23" t="s">
        <v>523</v>
      </c>
      <c r="G456" s="23" t="s">
        <v>100</v>
      </c>
      <c r="H456" s="23" t="s">
        <v>342</v>
      </c>
      <c r="I456" s="23" t="s">
        <v>115</v>
      </c>
      <c r="J456" s="23" t="s">
        <v>357</v>
      </c>
      <c r="K456" s="23" t="s">
        <v>358</v>
      </c>
      <c r="L456" s="23" t="s">
        <v>173</v>
      </c>
      <c r="M456" s="23" t="s">
        <v>161</v>
      </c>
      <c r="N456" s="23" t="s">
        <v>174</v>
      </c>
      <c r="O456" s="24">
        <v>45791</v>
      </c>
      <c r="P456" s="24"/>
      <c r="Q456" s="23" t="s">
        <v>62</v>
      </c>
      <c r="R456" s="25">
        <v>71000</v>
      </c>
      <c r="S456" s="25">
        <v>6400</v>
      </c>
      <c r="T456" s="23">
        <v>4</v>
      </c>
      <c r="U456" s="23">
        <v>34</v>
      </c>
      <c r="V456" s="23">
        <v>20</v>
      </c>
      <c r="W456" s="23">
        <v>10</v>
      </c>
      <c r="X456" s="23">
        <v>75</v>
      </c>
      <c r="Y456" s="23" t="s">
        <v>46</v>
      </c>
      <c r="Z456" s="23" t="s">
        <v>47</v>
      </c>
      <c r="AA456" s="23" t="s">
        <v>142</v>
      </c>
      <c r="AB456" s="23" t="s">
        <v>80</v>
      </c>
      <c r="AC456" s="23" t="s">
        <v>267</v>
      </c>
      <c r="AD456" s="23" t="s">
        <v>51</v>
      </c>
      <c r="AE456" s="23">
        <v>75.8</v>
      </c>
      <c r="AF456" s="23">
        <v>1.1000000000000001</v>
      </c>
      <c r="AG456" s="23" t="s">
        <v>3171</v>
      </c>
      <c r="AH456" s="23" t="s">
        <v>3168</v>
      </c>
      <c r="AI456" s="23" t="s">
        <v>3136</v>
      </c>
      <c r="AJ456" s="23">
        <v>0</v>
      </c>
      <c r="AK456" s="23" t="s">
        <v>3158</v>
      </c>
      <c r="AL456" s="23" t="s">
        <v>3165</v>
      </c>
      <c r="AM456" s="23">
        <v>75.8</v>
      </c>
      <c r="AN456" s="32" t="s">
        <v>3166</v>
      </c>
    </row>
    <row r="457" spans="1:40" ht="32" x14ac:dyDescent="0.2">
      <c r="A457" s="29" t="s">
        <v>1692</v>
      </c>
      <c r="B457" s="12" t="s">
        <v>1693</v>
      </c>
      <c r="C457" s="12" t="s">
        <v>154</v>
      </c>
      <c r="D457" s="12">
        <v>23</v>
      </c>
      <c r="E457" s="21">
        <v>37638</v>
      </c>
      <c r="F457" s="12" t="s">
        <v>36</v>
      </c>
      <c r="G457" s="12" t="s">
        <v>37</v>
      </c>
      <c r="H457" s="12" t="s">
        <v>146</v>
      </c>
      <c r="I457" s="12" t="s">
        <v>74</v>
      </c>
      <c r="J457" s="12" t="s">
        <v>40</v>
      </c>
      <c r="K457" s="12" t="s">
        <v>41</v>
      </c>
      <c r="L457" s="12" t="s">
        <v>729</v>
      </c>
      <c r="M457" s="12" t="s">
        <v>525</v>
      </c>
      <c r="N457" s="12" t="s">
        <v>139</v>
      </c>
      <c r="O457" s="21">
        <v>44146</v>
      </c>
      <c r="P457" s="21"/>
      <c r="Q457" s="12" t="s">
        <v>62</v>
      </c>
      <c r="R457" s="22">
        <v>59000</v>
      </c>
      <c r="S457" s="22">
        <v>3000</v>
      </c>
      <c r="T457" s="12">
        <v>3</v>
      </c>
      <c r="U457" s="12">
        <v>23</v>
      </c>
      <c r="V457" s="12">
        <v>17</v>
      </c>
      <c r="W457" s="12">
        <v>5</v>
      </c>
      <c r="X457" s="12">
        <v>66</v>
      </c>
      <c r="Y457" s="12" t="s">
        <v>46</v>
      </c>
      <c r="Z457" s="12" t="s">
        <v>47</v>
      </c>
      <c r="AA457" s="12" t="s">
        <v>176</v>
      </c>
      <c r="AB457" s="12" t="s">
        <v>66</v>
      </c>
      <c r="AC457" s="12" t="s">
        <v>50</v>
      </c>
      <c r="AD457" s="12" t="s">
        <v>68</v>
      </c>
      <c r="AE457" s="12">
        <v>63.3</v>
      </c>
      <c r="AF457" s="12">
        <v>5.6</v>
      </c>
      <c r="AG457" s="12" t="s">
        <v>3163</v>
      </c>
      <c r="AH457" s="12" t="s">
        <v>3164</v>
      </c>
      <c r="AI457" s="12" t="s">
        <v>3133</v>
      </c>
      <c r="AJ457" s="12">
        <v>0</v>
      </c>
      <c r="AK457" s="12" t="s">
        <v>3162</v>
      </c>
      <c r="AL457" s="12" t="s">
        <v>3165</v>
      </c>
      <c r="AM457" s="12">
        <v>63.3</v>
      </c>
      <c r="AN457" s="31"/>
    </row>
    <row r="458" spans="1:40" ht="32" x14ac:dyDescent="0.2">
      <c r="A458" s="30" t="s">
        <v>1694</v>
      </c>
      <c r="B458" s="23" t="s">
        <v>3297</v>
      </c>
      <c r="C458" s="23" t="s">
        <v>154</v>
      </c>
      <c r="D458" s="23">
        <v>29</v>
      </c>
      <c r="E458" s="24">
        <v>35281</v>
      </c>
      <c r="F458" s="23" t="s">
        <v>54</v>
      </c>
      <c r="G458" s="23" t="s">
        <v>55</v>
      </c>
      <c r="H458" s="23" t="s">
        <v>1100</v>
      </c>
      <c r="I458" s="23" t="s">
        <v>74</v>
      </c>
      <c r="J458" s="23" t="s">
        <v>58</v>
      </c>
      <c r="K458" s="23" t="s">
        <v>59</v>
      </c>
      <c r="L458" s="23" t="s">
        <v>319</v>
      </c>
      <c r="M458" s="23" t="s">
        <v>255</v>
      </c>
      <c r="N458" s="23" t="s">
        <v>80</v>
      </c>
      <c r="O458" s="24">
        <v>42188</v>
      </c>
      <c r="P458" s="24"/>
      <c r="Q458" s="23" t="s">
        <v>62</v>
      </c>
      <c r="R458" s="25">
        <v>50000</v>
      </c>
      <c r="S458" s="25">
        <v>2500</v>
      </c>
      <c r="T458" s="23">
        <v>3</v>
      </c>
      <c r="U458" s="23">
        <v>24</v>
      </c>
      <c r="V458" s="23">
        <v>12</v>
      </c>
      <c r="W458" s="23">
        <v>17</v>
      </c>
      <c r="X458" s="23">
        <v>65</v>
      </c>
      <c r="Y458" s="23" t="s">
        <v>46</v>
      </c>
      <c r="Z458" s="23" t="s">
        <v>64</v>
      </c>
      <c r="AA458" s="23" t="s">
        <v>188</v>
      </c>
      <c r="AB458" s="23" t="s">
        <v>80</v>
      </c>
      <c r="AC458" s="23" t="s">
        <v>67</v>
      </c>
      <c r="AD458" s="23" t="s">
        <v>68</v>
      </c>
      <c r="AE458" s="23">
        <v>57.2</v>
      </c>
      <c r="AF458" s="23">
        <v>10.9</v>
      </c>
      <c r="AG458" s="23" t="s">
        <v>3160</v>
      </c>
      <c r="AH458" s="23" t="s">
        <v>3164</v>
      </c>
      <c r="AI458" s="23" t="s">
        <v>3133</v>
      </c>
      <c r="AJ458" s="23">
        <v>0</v>
      </c>
      <c r="AK458" s="23" t="s">
        <v>3162</v>
      </c>
      <c r="AL458" s="23" t="s">
        <v>3165</v>
      </c>
      <c r="AM458" s="23">
        <v>57.2</v>
      </c>
      <c r="AN458" s="32" t="s">
        <v>3166</v>
      </c>
    </row>
    <row r="459" spans="1:40" ht="32" x14ac:dyDescent="0.2">
      <c r="A459" s="29" t="s">
        <v>1697</v>
      </c>
      <c r="B459" s="12" t="s">
        <v>1698</v>
      </c>
      <c r="C459" s="12" t="s">
        <v>154</v>
      </c>
      <c r="D459" s="12">
        <v>45</v>
      </c>
      <c r="E459" s="21">
        <v>29582</v>
      </c>
      <c r="F459" s="12" t="s">
        <v>523</v>
      </c>
      <c r="G459" s="12" t="s">
        <v>100</v>
      </c>
      <c r="H459" s="12" t="s">
        <v>755</v>
      </c>
      <c r="I459" s="12" t="s">
        <v>115</v>
      </c>
      <c r="J459" s="12" t="s">
        <v>381</v>
      </c>
      <c r="K459" s="12" t="s">
        <v>382</v>
      </c>
      <c r="L459" s="12" t="s">
        <v>160</v>
      </c>
      <c r="M459" s="12" t="s">
        <v>161</v>
      </c>
      <c r="N459" s="12" t="s">
        <v>174</v>
      </c>
      <c r="O459" s="21">
        <v>42251</v>
      </c>
      <c r="P459" s="21"/>
      <c r="Q459" s="12" t="s">
        <v>62</v>
      </c>
      <c r="R459" s="22">
        <v>92000</v>
      </c>
      <c r="S459" s="22">
        <v>0</v>
      </c>
      <c r="T459" s="12">
        <v>1</v>
      </c>
      <c r="U459" s="12">
        <v>23</v>
      </c>
      <c r="V459" s="12">
        <v>16</v>
      </c>
      <c r="W459" s="12">
        <v>2</v>
      </c>
      <c r="X459" s="12">
        <v>40</v>
      </c>
      <c r="Y459" s="12" t="s">
        <v>46</v>
      </c>
      <c r="Z459" s="12" t="s">
        <v>844</v>
      </c>
      <c r="AA459" s="12" t="s">
        <v>215</v>
      </c>
      <c r="AB459" s="12" t="s">
        <v>80</v>
      </c>
      <c r="AC459" s="12" t="s">
        <v>267</v>
      </c>
      <c r="AD459" s="12" t="s">
        <v>68</v>
      </c>
      <c r="AE459" s="12">
        <v>37.799999999999997</v>
      </c>
      <c r="AF459" s="12">
        <v>10.8</v>
      </c>
      <c r="AG459" s="12" t="s">
        <v>3171</v>
      </c>
      <c r="AH459" s="12" t="s">
        <v>3161</v>
      </c>
      <c r="AI459" s="12" t="s">
        <v>3128</v>
      </c>
      <c r="AJ459" s="12">
        <v>0</v>
      </c>
      <c r="AK459" s="12" t="s">
        <v>3162</v>
      </c>
      <c r="AL459" s="12" t="s">
        <v>3159</v>
      </c>
      <c r="AM459" s="12">
        <v>37.799999999999997</v>
      </c>
      <c r="AN459" s="31"/>
    </row>
    <row r="460" spans="1:40" ht="32" x14ac:dyDescent="0.2">
      <c r="A460" s="30" t="s">
        <v>1699</v>
      </c>
      <c r="B460" s="23" t="s">
        <v>3298</v>
      </c>
      <c r="C460" s="23" t="s">
        <v>154</v>
      </c>
      <c r="D460" s="23">
        <v>39</v>
      </c>
      <c r="E460" s="24">
        <v>31899</v>
      </c>
      <c r="F460" s="23" t="s">
        <v>429</v>
      </c>
      <c r="G460" s="23" t="s">
        <v>72</v>
      </c>
      <c r="H460" s="23" t="s">
        <v>125</v>
      </c>
      <c r="I460" s="23" t="s">
        <v>115</v>
      </c>
      <c r="J460" s="23" t="s">
        <v>514</v>
      </c>
      <c r="K460" s="23" t="s">
        <v>515</v>
      </c>
      <c r="L460" s="23" t="s">
        <v>411</v>
      </c>
      <c r="M460" s="23" t="s">
        <v>119</v>
      </c>
      <c r="N460" s="23" t="s">
        <v>412</v>
      </c>
      <c r="O460" s="24">
        <v>42365</v>
      </c>
      <c r="P460" s="24"/>
      <c r="Q460" s="23" t="s">
        <v>62</v>
      </c>
      <c r="R460" s="25">
        <v>83000</v>
      </c>
      <c r="S460" s="25">
        <v>1700</v>
      </c>
      <c r="T460" s="23">
        <v>2</v>
      </c>
      <c r="U460" s="23">
        <v>13</v>
      </c>
      <c r="V460" s="23">
        <v>11</v>
      </c>
      <c r="W460" s="23">
        <v>20</v>
      </c>
      <c r="X460" s="23">
        <v>36</v>
      </c>
      <c r="Y460" s="23" t="s">
        <v>46</v>
      </c>
      <c r="Z460" s="23" t="s">
        <v>47</v>
      </c>
      <c r="AA460" s="23" t="s">
        <v>95</v>
      </c>
      <c r="AB460" s="23" t="s">
        <v>66</v>
      </c>
      <c r="AC460" s="23" t="s">
        <v>130</v>
      </c>
      <c r="AD460" s="23" t="s">
        <v>68</v>
      </c>
      <c r="AE460" s="23">
        <v>33.9</v>
      </c>
      <c r="AF460" s="23">
        <v>10.5</v>
      </c>
      <c r="AG460" s="23" t="s">
        <v>3167</v>
      </c>
      <c r="AH460" s="23" t="s">
        <v>3168</v>
      </c>
      <c r="AI460" s="23" t="s">
        <v>3128</v>
      </c>
      <c r="AJ460" s="23">
        <v>0</v>
      </c>
      <c r="AK460" s="23" t="s">
        <v>3162</v>
      </c>
      <c r="AL460" s="23" t="s">
        <v>3159</v>
      </c>
      <c r="AM460" s="23">
        <v>33.9</v>
      </c>
      <c r="AN460" s="32"/>
    </row>
    <row r="461" spans="1:40" ht="32" x14ac:dyDescent="0.2">
      <c r="A461" s="29" t="s">
        <v>1701</v>
      </c>
      <c r="B461" s="12" t="s">
        <v>1702</v>
      </c>
      <c r="C461" s="12" t="s">
        <v>35</v>
      </c>
      <c r="D461" s="12">
        <v>38</v>
      </c>
      <c r="E461" s="21">
        <v>31973</v>
      </c>
      <c r="F461" s="12" t="s">
        <v>99</v>
      </c>
      <c r="G461" s="12" t="s">
        <v>100</v>
      </c>
      <c r="H461" s="12" t="s">
        <v>1703</v>
      </c>
      <c r="I461" s="12" t="s">
        <v>115</v>
      </c>
      <c r="J461" s="12" t="s">
        <v>102</v>
      </c>
      <c r="K461" s="12" t="s">
        <v>103</v>
      </c>
      <c r="L461" s="12" t="s">
        <v>186</v>
      </c>
      <c r="M461" s="12" t="s">
        <v>61</v>
      </c>
      <c r="N461" s="12" t="s">
        <v>186</v>
      </c>
      <c r="O461" s="21">
        <v>44332</v>
      </c>
      <c r="P461" s="21"/>
      <c r="Q461" s="12" t="s">
        <v>62</v>
      </c>
      <c r="R461" s="22">
        <v>84000</v>
      </c>
      <c r="S461" s="22">
        <v>4200</v>
      </c>
      <c r="T461" s="12">
        <v>3</v>
      </c>
      <c r="U461" s="12">
        <v>0</v>
      </c>
      <c r="V461" s="12">
        <v>29</v>
      </c>
      <c r="W461" s="12">
        <v>8</v>
      </c>
      <c r="X461" s="12">
        <v>35</v>
      </c>
      <c r="Y461" s="12" t="s">
        <v>46</v>
      </c>
      <c r="Z461" s="12" t="s">
        <v>47</v>
      </c>
      <c r="AA461" s="12" t="s">
        <v>215</v>
      </c>
      <c r="AB461" s="12" t="s">
        <v>66</v>
      </c>
      <c r="AC461" s="12" t="s">
        <v>108</v>
      </c>
      <c r="AD461" s="12" t="s">
        <v>68</v>
      </c>
      <c r="AE461" s="12">
        <v>45.2</v>
      </c>
      <c r="AF461" s="12">
        <v>5.0999999999999996</v>
      </c>
      <c r="AG461" s="12" t="s">
        <v>3167</v>
      </c>
      <c r="AH461" s="12" t="s">
        <v>3168</v>
      </c>
      <c r="AI461" s="12" t="s">
        <v>3133</v>
      </c>
      <c r="AJ461" s="12">
        <v>0</v>
      </c>
      <c r="AK461" s="12" t="s">
        <v>3175</v>
      </c>
      <c r="AL461" s="12" t="s">
        <v>3159</v>
      </c>
      <c r="AM461" s="12">
        <v>45.2</v>
      </c>
      <c r="AN461" s="31"/>
    </row>
    <row r="462" spans="1:40" ht="32" x14ac:dyDescent="0.2">
      <c r="A462" s="30" t="s">
        <v>1704</v>
      </c>
      <c r="B462" s="23" t="s">
        <v>3299</v>
      </c>
      <c r="C462" s="23" t="s">
        <v>154</v>
      </c>
      <c r="D462" s="23">
        <v>50</v>
      </c>
      <c r="E462" s="24">
        <v>27736</v>
      </c>
      <c r="F462" s="23" t="s">
        <v>210</v>
      </c>
      <c r="G462" s="23" t="s">
        <v>100</v>
      </c>
      <c r="H462" s="23" t="s">
        <v>114</v>
      </c>
      <c r="I462" s="23" t="s">
        <v>157</v>
      </c>
      <c r="J462" s="23" t="s">
        <v>211</v>
      </c>
      <c r="K462" s="23" t="s">
        <v>212</v>
      </c>
      <c r="L462" s="23" t="s">
        <v>242</v>
      </c>
      <c r="M462" s="23" t="s">
        <v>234</v>
      </c>
      <c r="N462" s="23" t="s">
        <v>235</v>
      </c>
      <c r="O462" s="24">
        <v>44961</v>
      </c>
      <c r="P462" s="24"/>
      <c r="Q462" s="23" t="s">
        <v>62</v>
      </c>
      <c r="R462" s="25">
        <v>39000</v>
      </c>
      <c r="S462" s="25">
        <v>5500</v>
      </c>
      <c r="T462" s="23">
        <v>5</v>
      </c>
      <c r="U462" s="23">
        <v>19</v>
      </c>
      <c r="V462" s="23">
        <v>13</v>
      </c>
      <c r="W462" s="23">
        <v>0</v>
      </c>
      <c r="X462" s="23">
        <v>91</v>
      </c>
      <c r="Y462" s="23" t="s">
        <v>46</v>
      </c>
      <c r="Z462" s="23" t="s">
        <v>47</v>
      </c>
      <c r="AA462" s="23" t="s">
        <v>48</v>
      </c>
      <c r="AB462" s="23" t="s">
        <v>164</v>
      </c>
      <c r="AC462" s="23" t="s">
        <v>121</v>
      </c>
      <c r="AD462" s="23" t="s">
        <v>68</v>
      </c>
      <c r="AE462" s="23">
        <v>91.6</v>
      </c>
      <c r="AF462" s="23">
        <v>3.4</v>
      </c>
      <c r="AG462" s="23" t="s">
        <v>3171</v>
      </c>
      <c r="AH462" s="23" t="s">
        <v>3180</v>
      </c>
      <c r="AI462" s="23" t="s">
        <v>3136</v>
      </c>
      <c r="AJ462" s="23">
        <v>0</v>
      </c>
      <c r="AK462" s="23" t="s">
        <v>3162</v>
      </c>
      <c r="AL462" s="23" t="s">
        <v>3169</v>
      </c>
      <c r="AM462" s="23">
        <v>91.6</v>
      </c>
      <c r="AN462" s="32"/>
    </row>
    <row r="463" spans="1:40" ht="48" x14ac:dyDescent="0.2">
      <c r="A463" s="29" t="s">
        <v>1706</v>
      </c>
      <c r="B463" s="12" t="s">
        <v>1707</v>
      </c>
      <c r="C463" s="12" t="s">
        <v>154</v>
      </c>
      <c r="D463" s="12">
        <v>31</v>
      </c>
      <c r="E463" s="21">
        <v>34846</v>
      </c>
      <c r="F463" s="12" t="s">
        <v>523</v>
      </c>
      <c r="G463" s="12" t="s">
        <v>100</v>
      </c>
      <c r="H463" s="12" t="s">
        <v>379</v>
      </c>
      <c r="I463" s="12" t="s">
        <v>115</v>
      </c>
      <c r="J463" s="12" t="s">
        <v>381</v>
      </c>
      <c r="K463" s="12" t="s">
        <v>382</v>
      </c>
      <c r="L463" s="12" t="s">
        <v>149</v>
      </c>
      <c r="M463" s="12" t="s">
        <v>61</v>
      </c>
      <c r="N463" s="12" t="s">
        <v>150</v>
      </c>
      <c r="O463" s="21">
        <v>43734</v>
      </c>
      <c r="P463" s="21"/>
      <c r="Q463" s="12" t="s">
        <v>62</v>
      </c>
      <c r="R463" s="22">
        <v>85000</v>
      </c>
      <c r="S463" s="22">
        <v>11900</v>
      </c>
      <c r="T463" s="12">
        <v>5</v>
      </c>
      <c r="U463" s="12">
        <v>25</v>
      </c>
      <c r="V463" s="12">
        <v>22</v>
      </c>
      <c r="W463" s="12">
        <v>0</v>
      </c>
      <c r="X463" s="12">
        <v>79</v>
      </c>
      <c r="Y463" s="12" t="s">
        <v>46</v>
      </c>
      <c r="Z463" s="12" t="s">
        <v>47</v>
      </c>
      <c r="AA463" s="12" t="s">
        <v>215</v>
      </c>
      <c r="AB463" s="12" t="s">
        <v>66</v>
      </c>
      <c r="AC463" s="12" t="s">
        <v>267</v>
      </c>
      <c r="AD463" s="12" t="s">
        <v>68</v>
      </c>
      <c r="AE463" s="12">
        <v>88.9</v>
      </c>
      <c r="AF463" s="12">
        <v>6.7</v>
      </c>
      <c r="AG463" s="12" t="s">
        <v>3160</v>
      </c>
      <c r="AH463" s="12" t="s">
        <v>3161</v>
      </c>
      <c r="AI463" s="12" t="s">
        <v>3136</v>
      </c>
      <c r="AJ463" s="12">
        <v>0</v>
      </c>
      <c r="AK463" s="12" t="s">
        <v>3162</v>
      </c>
      <c r="AL463" s="12" t="s">
        <v>3169</v>
      </c>
      <c r="AM463" s="12">
        <v>88.9</v>
      </c>
      <c r="AN463" s="31" t="s">
        <v>3166</v>
      </c>
    </row>
    <row r="464" spans="1:40" ht="32" x14ac:dyDescent="0.2">
      <c r="A464" s="30" t="s">
        <v>1708</v>
      </c>
      <c r="B464" s="23" t="s">
        <v>1709</v>
      </c>
      <c r="C464" s="23" t="s">
        <v>35</v>
      </c>
      <c r="D464" s="23">
        <v>55</v>
      </c>
      <c r="E464" s="24">
        <v>26036</v>
      </c>
      <c r="F464" s="23" t="s">
        <v>429</v>
      </c>
      <c r="G464" s="23" t="s">
        <v>72</v>
      </c>
      <c r="H464" s="23" t="s">
        <v>295</v>
      </c>
      <c r="I464" s="23" t="s">
        <v>115</v>
      </c>
      <c r="J464" s="23" t="s">
        <v>248</v>
      </c>
      <c r="K464" s="23" t="s">
        <v>249</v>
      </c>
      <c r="L464" s="23" t="s">
        <v>366</v>
      </c>
      <c r="M464" s="23" t="s">
        <v>273</v>
      </c>
      <c r="N464" s="23" t="s">
        <v>274</v>
      </c>
      <c r="O464" s="24">
        <v>44891</v>
      </c>
      <c r="P464" s="24"/>
      <c r="Q464" s="23" t="s">
        <v>62</v>
      </c>
      <c r="R464" s="25">
        <v>68000</v>
      </c>
      <c r="S464" s="25">
        <v>6100</v>
      </c>
      <c r="T464" s="23">
        <v>4</v>
      </c>
      <c r="U464" s="23">
        <v>22</v>
      </c>
      <c r="V464" s="23">
        <v>15</v>
      </c>
      <c r="W464" s="23">
        <v>33</v>
      </c>
      <c r="X464" s="23">
        <v>93</v>
      </c>
      <c r="Y464" s="23" t="s">
        <v>46</v>
      </c>
      <c r="Z464" s="23" t="s">
        <v>47</v>
      </c>
      <c r="AA464" s="23" t="s">
        <v>221</v>
      </c>
      <c r="AB464" s="23" t="s">
        <v>66</v>
      </c>
      <c r="AC464" s="23" t="s">
        <v>130</v>
      </c>
      <c r="AD464" s="23" t="s">
        <v>68</v>
      </c>
      <c r="AE464" s="23">
        <v>74</v>
      </c>
      <c r="AF464" s="23">
        <v>3.5</v>
      </c>
      <c r="AG464" s="23" t="s">
        <v>3156</v>
      </c>
      <c r="AH464" s="23" t="s">
        <v>3168</v>
      </c>
      <c r="AI464" s="23" t="s">
        <v>3136</v>
      </c>
      <c r="AJ464" s="23">
        <v>0</v>
      </c>
      <c r="AK464" s="23" t="s">
        <v>3162</v>
      </c>
      <c r="AL464" s="23" t="s">
        <v>3169</v>
      </c>
      <c r="AM464" s="23">
        <v>74</v>
      </c>
      <c r="AN464" s="32"/>
    </row>
    <row r="465" spans="1:40" ht="32" x14ac:dyDescent="0.2">
      <c r="A465" s="29" t="s">
        <v>1711</v>
      </c>
      <c r="B465" s="12" t="s">
        <v>3300</v>
      </c>
      <c r="C465" s="12" t="s">
        <v>154</v>
      </c>
      <c r="D465" s="12">
        <v>31</v>
      </c>
      <c r="E465" s="21">
        <v>34716</v>
      </c>
      <c r="F465" s="12" t="s">
        <v>210</v>
      </c>
      <c r="G465" s="12" t="s">
        <v>100</v>
      </c>
      <c r="H465" s="12" t="s">
        <v>114</v>
      </c>
      <c r="I465" s="12" t="s">
        <v>74</v>
      </c>
      <c r="J465" s="12" t="s">
        <v>418</v>
      </c>
      <c r="K465" s="12" t="s">
        <v>419</v>
      </c>
      <c r="L465" s="12" t="s">
        <v>1101</v>
      </c>
      <c r="M465" s="12" t="s">
        <v>289</v>
      </c>
      <c r="N465" s="12" t="s">
        <v>311</v>
      </c>
      <c r="O465" s="21">
        <v>43640</v>
      </c>
      <c r="P465" s="21"/>
      <c r="Q465" s="12" t="s">
        <v>62</v>
      </c>
      <c r="R465" s="22">
        <v>57000</v>
      </c>
      <c r="S465" s="22">
        <v>1100</v>
      </c>
      <c r="T465" s="12">
        <v>2</v>
      </c>
      <c r="U465" s="12">
        <v>1</v>
      </c>
      <c r="V465" s="12">
        <v>12</v>
      </c>
      <c r="W465" s="12">
        <v>21</v>
      </c>
      <c r="X465" s="12">
        <v>57</v>
      </c>
      <c r="Y465" s="12" t="s">
        <v>46</v>
      </c>
      <c r="Z465" s="12" t="s">
        <v>64</v>
      </c>
      <c r="AA465" s="12" t="s">
        <v>215</v>
      </c>
      <c r="AB465" s="12" t="s">
        <v>80</v>
      </c>
      <c r="AC465" s="12" t="s">
        <v>121</v>
      </c>
      <c r="AD465" s="12" t="s">
        <v>68</v>
      </c>
      <c r="AE465" s="12">
        <v>38.200000000000003</v>
      </c>
      <c r="AF465" s="12">
        <v>7</v>
      </c>
      <c r="AG465" s="12" t="s">
        <v>3160</v>
      </c>
      <c r="AH465" s="12" t="s">
        <v>3164</v>
      </c>
      <c r="AI465" s="12" t="s">
        <v>3128</v>
      </c>
      <c r="AJ465" s="12">
        <v>0</v>
      </c>
      <c r="AK465" s="12" t="s">
        <v>3175</v>
      </c>
      <c r="AL465" s="12" t="s">
        <v>3159</v>
      </c>
      <c r="AM465" s="12">
        <v>38.200000000000003</v>
      </c>
      <c r="AN465" s="31"/>
    </row>
    <row r="466" spans="1:40" ht="48" x14ac:dyDescent="0.2">
      <c r="A466" s="30" t="s">
        <v>1713</v>
      </c>
      <c r="B466" s="23" t="s">
        <v>1714</v>
      </c>
      <c r="C466" s="23" t="s">
        <v>154</v>
      </c>
      <c r="D466" s="23">
        <v>56</v>
      </c>
      <c r="E466" s="24">
        <v>25499</v>
      </c>
      <c r="F466" s="23" t="s">
        <v>523</v>
      </c>
      <c r="G466" s="23" t="s">
        <v>100</v>
      </c>
      <c r="H466" s="23" t="s">
        <v>379</v>
      </c>
      <c r="I466" s="23" t="s">
        <v>157</v>
      </c>
      <c r="J466" s="23" t="s">
        <v>357</v>
      </c>
      <c r="K466" s="23" t="s">
        <v>358</v>
      </c>
      <c r="L466" s="23" t="s">
        <v>160</v>
      </c>
      <c r="M466" s="23" t="s">
        <v>161</v>
      </c>
      <c r="N466" s="23" t="s">
        <v>174</v>
      </c>
      <c r="O466" s="24">
        <v>45028</v>
      </c>
      <c r="P466" s="24"/>
      <c r="Q466" s="23" t="s">
        <v>62</v>
      </c>
      <c r="R466" s="25">
        <v>51000</v>
      </c>
      <c r="S466" s="25">
        <v>2600</v>
      </c>
      <c r="T466" s="23">
        <v>3</v>
      </c>
      <c r="U466" s="23">
        <v>34</v>
      </c>
      <c r="V466" s="23">
        <v>2</v>
      </c>
      <c r="W466" s="23">
        <v>5</v>
      </c>
      <c r="X466" s="23">
        <v>60</v>
      </c>
      <c r="Y466" s="23" t="s">
        <v>46</v>
      </c>
      <c r="Z466" s="23" t="s">
        <v>47</v>
      </c>
      <c r="AA466" s="23" t="s">
        <v>95</v>
      </c>
      <c r="AB466" s="23" t="s">
        <v>80</v>
      </c>
      <c r="AC466" s="23" t="s">
        <v>267</v>
      </c>
      <c r="AD466" s="23" t="s">
        <v>68</v>
      </c>
      <c r="AE466" s="23">
        <v>64</v>
      </c>
      <c r="AF466" s="23">
        <v>3.2</v>
      </c>
      <c r="AG466" s="23" t="s">
        <v>3156</v>
      </c>
      <c r="AH466" s="23" t="s">
        <v>3164</v>
      </c>
      <c r="AI466" s="23" t="s">
        <v>3133</v>
      </c>
      <c r="AJ466" s="23">
        <v>0</v>
      </c>
      <c r="AK466" s="23" t="s">
        <v>3158</v>
      </c>
      <c r="AL466" s="23" t="s">
        <v>3165</v>
      </c>
      <c r="AM466" s="23">
        <v>64</v>
      </c>
      <c r="AN466" s="32" t="s">
        <v>3166</v>
      </c>
    </row>
    <row r="467" spans="1:40" ht="32" x14ac:dyDescent="0.2">
      <c r="A467" s="29" t="s">
        <v>1716</v>
      </c>
      <c r="B467" s="12" t="s">
        <v>3301</v>
      </c>
      <c r="C467" s="12" t="s">
        <v>154</v>
      </c>
      <c r="D467" s="12">
        <v>28</v>
      </c>
      <c r="E467" s="21">
        <v>35850</v>
      </c>
      <c r="F467" s="12" t="s">
        <v>36</v>
      </c>
      <c r="G467" s="12" t="s">
        <v>37</v>
      </c>
      <c r="H467" s="12" t="s">
        <v>1433</v>
      </c>
      <c r="I467" s="12" t="s">
        <v>74</v>
      </c>
      <c r="J467" s="12" t="s">
        <v>147</v>
      </c>
      <c r="K467" s="12" t="s">
        <v>148</v>
      </c>
      <c r="L467" s="12" t="s">
        <v>76</v>
      </c>
      <c r="M467" s="12" t="s">
        <v>265</v>
      </c>
      <c r="N467" s="12" t="s">
        <v>78</v>
      </c>
      <c r="O467" s="21">
        <v>44753</v>
      </c>
      <c r="P467" s="21"/>
      <c r="Q467" s="12" t="s">
        <v>62</v>
      </c>
      <c r="R467" s="22">
        <v>43000</v>
      </c>
      <c r="S467" s="22">
        <v>2200</v>
      </c>
      <c r="T467" s="12">
        <v>3</v>
      </c>
      <c r="U467" s="12">
        <v>43</v>
      </c>
      <c r="V467" s="12">
        <v>12</v>
      </c>
      <c r="W467" s="12">
        <v>0</v>
      </c>
      <c r="X467" s="12">
        <v>48</v>
      </c>
      <c r="Y467" s="12" t="s">
        <v>46</v>
      </c>
      <c r="Z467" s="12" t="s">
        <v>64</v>
      </c>
      <c r="AA467" s="12" t="s">
        <v>176</v>
      </c>
      <c r="AB467" s="12" t="s">
        <v>80</v>
      </c>
      <c r="AC467" s="12" t="s">
        <v>50</v>
      </c>
      <c r="AD467" s="12" t="s">
        <v>1346</v>
      </c>
      <c r="AE467" s="12">
        <v>63.8</v>
      </c>
      <c r="AF467" s="12">
        <v>3.9</v>
      </c>
      <c r="AG467" s="12" t="s">
        <v>3160</v>
      </c>
      <c r="AH467" s="12" t="s">
        <v>3164</v>
      </c>
      <c r="AI467" s="12" t="s">
        <v>3133</v>
      </c>
      <c r="AJ467" s="12">
        <v>0</v>
      </c>
      <c r="AK467" s="12" t="s">
        <v>3158</v>
      </c>
      <c r="AL467" s="12" t="s">
        <v>3159</v>
      </c>
      <c r="AM467" s="12">
        <v>63.8</v>
      </c>
      <c r="AN467" s="31" t="s">
        <v>3166</v>
      </c>
    </row>
    <row r="468" spans="1:40" ht="32" x14ac:dyDescent="0.2">
      <c r="A468" s="30" t="s">
        <v>1719</v>
      </c>
      <c r="B468" s="23" t="s">
        <v>1720</v>
      </c>
      <c r="C468" s="23" t="s">
        <v>35</v>
      </c>
      <c r="D468" s="23">
        <v>32</v>
      </c>
      <c r="E468" s="24">
        <v>34256</v>
      </c>
      <c r="F468" s="23" t="s">
        <v>86</v>
      </c>
      <c r="G468" s="23" t="s">
        <v>181</v>
      </c>
      <c r="H468" s="23" t="s">
        <v>915</v>
      </c>
      <c r="I468" s="23" t="s">
        <v>74</v>
      </c>
      <c r="J468" s="23" t="s">
        <v>90</v>
      </c>
      <c r="K468" s="23" t="s">
        <v>91</v>
      </c>
      <c r="L468" s="23" t="s">
        <v>619</v>
      </c>
      <c r="M468" s="23" t="s">
        <v>525</v>
      </c>
      <c r="N468" s="23" t="s">
        <v>620</v>
      </c>
      <c r="O468" s="24">
        <v>44516</v>
      </c>
      <c r="P468" s="24"/>
      <c r="Q468" s="23" t="s">
        <v>62</v>
      </c>
      <c r="R468" s="25">
        <v>59000</v>
      </c>
      <c r="S468" s="25">
        <v>1200</v>
      </c>
      <c r="T468" s="23">
        <v>2</v>
      </c>
      <c r="U468" s="23">
        <v>13</v>
      </c>
      <c r="V468" s="23">
        <v>12</v>
      </c>
      <c r="W468" s="23">
        <v>4</v>
      </c>
      <c r="X468" s="23">
        <v>68</v>
      </c>
      <c r="Y468" s="23" t="s">
        <v>46</v>
      </c>
      <c r="Z468" s="23" t="s">
        <v>64</v>
      </c>
      <c r="AA468" s="23" t="s">
        <v>65</v>
      </c>
      <c r="AB468" s="23" t="s">
        <v>66</v>
      </c>
      <c r="AC468" s="23" t="s">
        <v>96</v>
      </c>
      <c r="AD468" s="23" t="s">
        <v>51</v>
      </c>
      <c r="AE468" s="23">
        <v>53</v>
      </c>
      <c r="AF468" s="23">
        <v>4.5999999999999996</v>
      </c>
      <c r="AG468" s="23" t="s">
        <v>3160</v>
      </c>
      <c r="AH468" s="23" t="s">
        <v>3164</v>
      </c>
      <c r="AI468" s="23" t="s">
        <v>3128</v>
      </c>
      <c r="AJ468" s="23">
        <v>0</v>
      </c>
      <c r="AK468" s="23" t="s">
        <v>3162</v>
      </c>
      <c r="AL468" s="23" t="s">
        <v>3159</v>
      </c>
      <c r="AM468" s="23">
        <v>53</v>
      </c>
      <c r="AN468" s="32"/>
    </row>
    <row r="469" spans="1:40" ht="32" x14ac:dyDescent="0.2">
      <c r="A469" s="29" t="s">
        <v>1722</v>
      </c>
      <c r="B469" s="12" t="s">
        <v>3302</v>
      </c>
      <c r="C469" s="12" t="s">
        <v>154</v>
      </c>
      <c r="D469" s="12">
        <v>39</v>
      </c>
      <c r="E469" s="21">
        <v>31578</v>
      </c>
      <c r="F469" s="12" t="s">
        <v>429</v>
      </c>
      <c r="G469" s="12" t="s">
        <v>72</v>
      </c>
      <c r="H469" s="12" t="s">
        <v>555</v>
      </c>
      <c r="I469" s="12" t="s">
        <v>115</v>
      </c>
      <c r="J469" s="12" t="s">
        <v>470</v>
      </c>
      <c r="K469" s="12" t="s">
        <v>589</v>
      </c>
      <c r="L469" s="12" t="s">
        <v>118</v>
      </c>
      <c r="M469" s="12" t="s">
        <v>119</v>
      </c>
      <c r="N469" s="12" t="s">
        <v>120</v>
      </c>
      <c r="O469" s="21">
        <v>43514</v>
      </c>
      <c r="P469" s="21"/>
      <c r="Q469" s="12" t="s">
        <v>62</v>
      </c>
      <c r="R469" s="22">
        <v>86000</v>
      </c>
      <c r="S469" s="22">
        <v>1700</v>
      </c>
      <c r="T469" s="12">
        <v>2</v>
      </c>
      <c r="U469" s="12">
        <v>39</v>
      </c>
      <c r="V469" s="12">
        <v>4</v>
      </c>
      <c r="W469" s="12">
        <v>13</v>
      </c>
      <c r="X469" s="12">
        <v>47</v>
      </c>
      <c r="Y469" s="12" t="s">
        <v>46</v>
      </c>
      <c r="Z469" s="12" t="s">
        <v>64</v>
      </c>
      <c r="AA469" s="12" t="s">
        <v>48</v>
      </c>
      <c r="AB469" s="12" t="s">
        <v>66</v>
      </c>
      <c r="AC469" s="12" t="s">
        <v>130</v>
      </c>
      <c r="AD469" s="12" t="s">
        <v>68</v>
      </c>
      <c r="AE469" s="12">
        <v>47.7</v>
      </c>
      <c r="AF469" s="12">
        <v>7.3</v>
      </c>
      <c r="AG469" s="12" t="s">
        <v>3167</v>
      </c>
      <c r="AH469" s="12" t="s">
        <v>3161</v>
      </c>
      <c r="AI469" s="12" t="s">
        <v>3128</v>
      </c>
      <c r="AJ469" s="12">
        <v>0</v>
      </c>
      <c r="AK469" s="12" t="s">
        <v>3158</v>
      </c>
      <c r="AL469" s="12" t="s">
        <v>3159</v>
      </c>
      <c r="AM469" s="12">
        <v>47.7</v>
      </c>
      <c r="AN469" s="31"/>
    </row>
    <row r="470" spans="1:40" ht="32" x14ac:dyDescent="0.2">
      <c r="A470" s="30" t="s">
        <v>1724</v>
      </c>
      <c r="B470" s="23" t="s">
        <v>1725</v>
      </c>
      <c r="C470" s="23" t="s">
        <v>35</v>
      </c>
      <c r="D470" s="23">
        <v>55</v>
      </c>
      <c r="E470" s="24">
        <v>25999</v>
      </c>
      <c r="F470" s="23" t="s">
        <v>429</v>
      </c>
      <c r="G470" s="23" t="s">
        <v>72</v>
      </c>
      <c r="H470" s="23" t="s">
        <v>295</v>
      </c>
      <c r="I470" s="23" t="s">
        <v>74</v>
      </c>
      <c r="J470" s="23" t="s">
        <v>324</v>
      </c>
      <c r="K470" s="23" t="s">
        <v>325</v>
      </c>
      <c r="L470" s="23" t="s">
        <v>790</v>
      </c>
      <c r="M470" s="23" t="s">
        <v>273</v>
      </c>
      <c r="N470" s="23" t="s">
        <v>791</v>
      </c>
      <c r="O470" s="24">
        <v>44581</v>
      </c>
      <c r="P470" s="24"/>
      <c r="Q470" s="23" t="s">
        <v>62</v>
      </c>
      <c r="R470" s="25">
        <v>55000</v>
      </c>
      <c r="S470" s="25">
        <v>2800</v>
      </c>
      <c r="T470" s="23">
        <v>3</v>
      </c>
      <c r="U470" s="23">
        <v>0</v>
      </c>
      <c r="V470" s="23">
        <v>28</v>
      </c>
      <c r="W470" s="23">
        <v>9</v>
      </c>
      <c r="X470" s="23">
        <v>55</v>
      </c>
      <c r="Y470" s="23" t="s">
        <v>46</v>
      </c>
      <c r="Z470" s="23" t="s">
        <v>151</v>
      </c>
      <c r="AA470" s="23" t="s">
        <v>176</v>
      </c>
      <c r="AB470" s="23" t="s">
        <v>80</v>
      </c>
      <c r="AC470" s="23" t="s">
        <v>130</v>
      </c>
      <c r="AD470" s="23" t="s">
        <v>222</v>
      </c>
      <c r="AE470" s="23">
        <v>51.8</v>
      </c>
      <c r="AF470" s="23">
        <v>4.4000000000000004</v>
      </c>
      <c r="AG470" s="23" t="s">
        <v>3156</v>
      </c>
      <c r="AH470" s="23" t="s">
        <v>3164</v>
      </c>
      <c r="AI470" s="23" t="s">
        <v>3133</v>
      </c>
      <c r="AJ470" s="23">
        <v>0</v>
      </c>
      <c r="AK470" s="23" t="s">
        <v>3175</v>
      </c>
      <c r="AL470" s="23" t="s">
        <v>3159</v>
      </c>
      <c r="AM470" s="23">
        <v>51.8</v>
      </c>
      <c r="AN470" s="32"/>
    </row>
    <row r="471" spans="1:40" ht="32" x14ac:dyDescent="0.2">
      <c r="A471" s="29" t="s">
        <v>1727</v>
      </c>
      <c r="B471" s="12" t="s">
        <v>1728</v>
      </c>
      <c r="C471" s="12" t="s">
        <v>35</v>
      </c>
      <c r="D471" s="12">
        <v>33</v>
      </c>
      <c r="E471" s="21">
        <v>33892</v>
      </c>
      <c r="F471" s="12" t="s">
        <v>402</v>
      </c>
      <c r="G471" s="12" t="s">
        <v>72</v>
      </c>
      <c r="H471" s="12" t="s">
        <v>403</v>
      </c>
      <c r="I471" s="12" t="s">
        <v>115</v>
      </c>
      <c r="J471" s="12" t="s">
        <v>617</v>
      </c>
      <c r="K471" s="12" t="s">
        <v>618</v>
      </c>
      <c r="L471" s="12" t="s">
        <v>434</v>
      </c>
      <c r="M471" s="12" t="s">
        <v>61</v>
      </c>
      <c r="N471" s="12" t="s">
        <v>220</v>
      </c>
      <c r="O471" s="21">
        <v>45265</v>
      </c>
      <c r="P471" s="21"/>
      <c r="Q471" s="12" t="s">
        <v>62</v>
      </c>
      <c r="R471" s="22">
        <v>73000</v>
      </c>
      <c r="S471" s="22">
        <v>6600</v>
      </c>
      <c r="T471" s="12">
        <v>4</v>
      </c>
      <c r="U471" s="12">
        <v>43</v>
      </c>
      <c r="V471" s="12">
        <v>21</v>
      </c>
      <c r="W471" s="12">
        <v>19</v>
      </c>
      <c r="X471" s="12">
        <v>78</v>
      </c>
      <c r="Y471" s="12" t="s">
        <v>46</v>
      </c>
      <c r="Z471" s="12" t="s">
        <v>64</v>
      </c>
      <c r="AA471" s="12" t="s">
        <v>221</v>
      </c>
      <c r="AB471" s="12" t="s">
        <v>80</v>
      </c>
      <c r="AC471" s="12" t="s">
        <v>408</v>
      </c>
      <c r="AD471" s="12" t="s">
        <v>68</v>
      </c>
      <c r="AE471" s="12">
        <v>73.8</v>
      </c>
      <c r="AF471" s="12">
        <v>2.5</v>
      </c>
      <c r="AG471" s="12" t="s">
        <v>3160</v>
      </c>
      <c r="AH471" s="12" t="s">
        <v>3168</v>
      </c>
      <c r="AI471" s="12" t="s">
        <v>3136</v>
      </c>
      <c r="AJ471" s="12">
        <v>0</v>
      </c>
      <c r="AK471" s="12" t="s">
        <v>3158</v>
      </c>
      <c r="AL471" s="12" t="s">
        <v>3169</v>
      </c>
      <c r="AM471" s="12">
        <v>73.8</v>
      </c>
      <c r="AN471" s="31" t="s">
        <v>3166</v>
      </c>
    </row>
    <row r="472" spans="1:40" ht="32" x14ac:dyDescent="0.2">
      <c r="A472" s="30" t="s">
        <v>1730</v>
      </c>
      <c r="B472" s="23" t="s">
        <v>1731</v>
      </c>
      <c r="C472" s="23" t="s">
        <v>35</v>
      </c>
      <c r="D472" s="23">
        <v>42</v>
      </c>
      <c r="E472" s="24">
        <v>30484</v>
      </c>
      <c r="F472" s="23" t="s">
        <v>429</v>
      </c>
      <c r="G472" s="23" t="s">
        <v>72</v>
      </c>
      <c r="H472" s="23" t="s">
        <v>125</v>
      </c>
      <c r="I472" s="23" t="s">
        <v>318</v>
      </c>
      <c r="J472" s="23" t="s">
        <v>324</v>
      </c>
      <c r="K472" s="23" t="s">
        <v>325</v>
      </c>
      <c r="L472" s="23" t="s">
        <v>619</v>
      </c>
      <c r="M472" s="23" t="s">
        <v>525</v>
      </c>
      <c r="N472" s="23" t="s">
        <v>620</v>
      </c>
      <c r="O472" s="24">
        <v>45852</v>
      </c>
      <c r="P472" s="24"/>
      <c r="Q472" s="23" t="s">
        <v>62</v>
      </c>
      <c r="R472" s="25">
        <v>261000</v>
      </c>
      <c r="S472" s="25">
        <v>7800</v>
      </c>
      <c r="T472" s="23">
        <v>2</v>
      </c>
      <c r="U472" s="23">
        <v>30</v>
      </c>
      <c r="V472" s="23">
        <v>7</v>
      </c>
      <c r="W472" s="23">
        <v>11</v>
      </c>
      <c r="X472" s="23">
        <v>53</v>
      </c>
      <c r="Y472" s="23" t="s">
        <v>46</v>
      </c>
      <c r="Z472" s="23" t="s">
        <v>64</v>
      </c>
      <c r="AA472" s="23" t="s">
        <v>221</v>
      </c>
      <c r="AB472" s="23" t="s">
        <v>66</v>
      </c>
      <c r="AC472" s="23" t="s">
        <v>130</v>
      </c>
      <c r="AD472" s="23" t="s">
        <v>68</v>
      </c>
      <c r="AE472" s="23">
        <v>48.5</v>
      </c>
      <c r="AF472" s="23">
        <v>0.9</v>
      </c>
      <c r="AG472" s="23" t="s">
        <v>3167</v>
      </c>
      <c r="AH472" s="23" t="s">
        <v>3177</v>
      </c>
      <c r="AI472" s="23" t="s">
        <v>3128</v>
      </c>
      <c r="AJ472" s="23">
        <v>0</v>
      </c>
      <c r="AK472" s="23" t="s">
        <v>3162</v>
      </c>
      <c r="AL472" s="23" t="s">
        <v>3159</v>
      </c>
      <c r="AM472" s="23">
        <v>48.5</v>
      </c>
      <c r="AN472" s="32"/>
    </row>
    <row r="473" spans="1:40" ht="32" x14ac:dyDescent="0.2">
      <c r="A473" s="29" t="s">
        <v>1732</v>
      </c>
      <c r="B473" s="12" t="s">
        <v>1733</v>
      </c>
      <c r="C473" s="12" t="s">
        <v>154</v>
      </c>
      <c r="D473" s="12">
        <v>22</v>
      </c>
      <c r="E473" s="21">
        <v>37993</v>
      </c>
      <c r="F473" s="12" t="s">
        <v>36</v>
      </c>
      <c r="G473" s="12" t="s">
        <v>37</v>
      </c>
      <c r="H473" s="12" t="s">
        <v>225</v>
      </c>
      <c r="I473" s="12" t="s">
        <v>74</v>
      </c>
      <c r="J473" s="12" t="s">
        <v>270</v>
      </c>
      <c r="K473" s="12" t="s">
        <v>271</v>
      </c>
      <c r="L473" s="12" t="s">
        <v>729</v>
      </c>
      <c r="M473" s="12" t="s">
        <v>525</v>
      </c>
      <c r="N473" s="12" t="s">
        <v>139</v>
      </c>
      <c r="O473" s="21">
        <v>45214</v>
      </c>
      <c r="P473" s="21">
        <v>45396</v>
      </c>
      <c r="Q473" s="12" t="s">
        <v>141</v>
      </c>
      <c r="R473" s="22">
        <v>48000</v>
      </c>
      <c r="S473" s="22">
        <v>2400</v>
      </c>
      <c r="T473" s="12">
        <v>3</v>
      </c>
      <c r="U473" s="12">
        <v>31</v>
      </c>
      <c r="V473" s="12">
        <v>15</v>
      </c>
      <c r="W473" s="12">
        <v>24</v>
      </c>
      <c r="X473" s="12">
        <v>55</v>
      </c>
      <c r="Y473" s="12" t="s">
        <v>46</v>
      </c>
      <c r="Z473" s="12" t="s">
        <v>64</v>
      </c>
      <c r="AA473" s="12" t="s">
        <v>48</v>
      </c>
      <c r="AB473" s="12" t="s">
        <v>66</v>
      </c>
      <c r="AC473" s="12" t="s">
        <v>50</v>
      </c>
      <c r="AD473" s="12" t="s">
        <v>68</v>
      </c>
      <c r="AE473" s="12">
        <v>54</v>
      </c>
      <c r="AF473" s="12">
        <v>0.5</v>
      </c>
      <c r="AG473" s="12" t="s">
        <v>3163</v>
      </c>
      <c r="AH473" s="12" t="s">
        <v>3164</v>
      </c>
      <c r="AI473" s="12" t="s">
        <v>3133</v>
      </c>
      <c r="AJ473" s="12">
        <v>1</v>
      </c>
      <c r="AK473" s="12" t="s">
        <v>3158</v>
      </c>
      <c r="AL473" s="12" t="s">
        <v>3159</v>
      </c>
      <c r="AM473" s="12">
        <v>54</v>
      </c>
      <c r="AN473" s="31"/>
    </row>
    <row r="474" spans="1:40" ht="48" x14ac:dyDescent="0.2">
      <c r="A474" s="30" t="s">
        <v>1734</v>
      </c>
      <c r="B474" s="23" t="s">
        <v>1735</v>
      </c>
      <c r="C474" s="23" t="s">
        <v>154</v>
      </c>
      <c r="D474" s="23">
        <v>30</v>
      </c>
      <c r="E474" s="24">
        <v>35072</v>
      </c>
      <c r="F474" s="23" t="s">
        <v>429</v>
      </c>
      <c r="G474" s="23" t="s">
        <v>72</v>
      </c>
      <c r="H474" s="23" t="s">
        <v>247</v>
      </c>
      <c r="I474" s="23" t="s">
        <v>57</v>
      </c>
      <c r="J474" s="23" t="s">
        <v>324</v>
      </c>
      <c r="K474" s="23" t="s">
        <v>325</v>
      </c>
      <c r="L474" s="23" t="s">
        <v>242</v>
      </c>
      <c r="M474" s="23" t="s">
        <v>234</v>
      </c>
      <c r="N474" s="23" t="s">
        <v>235</v>
      </c>
      <c r="O474" s="24">
        <v>43948</v>
      </c>
      <c r="P474" s="24"/>
      <c r="Q474" s="23" t="s">
        <v>62</v>
      </c>
      <c r="R474" s="25">
        <v>125000</v>
      </c>
      <c r="S474" s="25">
        <v>2500</v>
      </c>
      <c r="T474" s="23">
        <v>2</v>
      </c>
      <c r="U474" s="23">
        <v>18</v>
      </c>
      <c r="V474" s="23">
        <v>25</v>
      </c>
      <c r="W474" s="23">
        <v>11</v>
      </c>
      <c r="X474" s="23">
        <v>72</v>
      </c>
      <c r="Y474" s="23" t="s">
        <v>46</v>
      </c>
      <c r="Z474" s="23" t="s">
        <v>47</v>
      </c>
      <c r="AA474" s="23" t="s">
        <v>65</v>
      </c>
      <c r="AB474" s="23" t="s">
        <v>80</v>
      </c>
      <c r="AC474" s="23" t="s">
        <v>130</v>
      </c>
      <c r="AD474" s="23" t="s">
        <v>68</v>
      </c>
      <c r="AE474" s="23">
        <v>52.2</v>
      </c>
      <c r="AF474" s="23">
        <v>6.1</v>
      </c>
      <c r="AG474" s="23" t="s">
        <v>3160</v>
      </c>
      <c r="AH474" s="23" t="s">
        <v>3157</v>
      </c>
      <c r="AI474" s="23" t="s">
        <v>3128</v>
      </c>
      <c r="AJ474" s="23">
        <v>0</v>
      </c>
      <c r="AK474" s="23" t="s">
        <v>3162</v>
      </c>
      <c r="AL474" s="23" t="s">
        <v>3159</v>
      </c>
      <c r="AM474" s="23">
        <v>52.2</v>
      </c>
      <c r="AN474" s="32" t="s">
        <v>3166</v>
      </c>
    </row>
    <row r="475" spans="1:40" ht="32" x14ac:dyDescent="0.2">
      <c r="A475" s="29" t="s">
        <v>1736</v>
      </c>
      <c r="B475" s="12" t="s">
        <v>1737</v>
      </c>
      <c r="C475" s="12" t="s">
        <v>154</v>
      </c>
      <c r="D475" s="12">
        <v>59</v>
      </c>
      <c r="E475" s="21">
        <v>24440</v>
      </c>
      <c r="F475" s="12" t="s">
        <v>429</v>
      </c>
      <c r="G475" s="12" t="s">
        <v>72</v>
      </c>
      <c r="H475" s="12" t="s">
        <v>125</v>
      </c>
      <c r="I475" s="12" t="s">
        <v>115</v>
      </c>
      <c r="J475" s="12" t="s">
        <v>470</v>
      </c>
      <c r="K475" s="12" t="s">
        <v>589</v>
      </c>
      <c r="L475" s="12" t="s">
        <v>434</v>
      </c>
      <c r="M475" s="12" t="s">
        <v>61</v>
      </c>
      <c r="N475" s="12" t="s">
        <v>220</v>
      </c>
      <c r="O475" s="21">
        <v>45419</v>
      </c>
      <c r="P475" s="21"/>
      <c r="Q475" s="12" t="s">
        <v>62</v>
      </c>
      <c r="R475" s="22">
        <v>93000</v>
      </c>
      <c r="S475" s="22">
        <v>4600</v>
      </c>
      <c r="T475" s="12">
        <v>3</v>
      </c>
      <c r="U475" s="12">
        <v>23</v>
      </c>
      <c r="V475" s="12">
        <v>9</v>
      </c>
      <c r="W475" s="12">
        <v>5</v>
      </c>
      <c r="X475" s="12">
        <v>64</v>
      </c>
      <c r="Y475" s="12" t="s">
        <v>46</v>
      </c>
      <c r="Z475" s="12" t="s">
        <v>64</v>
      </c>
      <c r="AA475" s="12" t="s">
        <v>221</v>
      </c>
      <c r="AB475" s="12" t="s">
        <v>164</v>
      </c>
      <c r="AC475" s="12" t="s">
        <v>130</v>
      </c>
      <c r="AD475" s="12" t="s">
        <v>68</v>
      </c>
      <c r="AE475" s="12">
        <v>62.6</v>
      </c>
      <c r="AF475" s="12">
        <v>2.1</v>
      </c>
      <c r="AG475" s="12" t="s">
        <v>3156</v>
      </c>
      <c r="AH475" s="12" t="s">
        <v>3161</v>
      </c>
      <c r="AI475" s="12" t="s">
        <v>3133</v>
      </c>
      <c r="AJ475" s="12">
        <v>0</v>
      </c>
      <c r="AK475" s="12" t="s">
        <v>3162</v>
      </c>
      <c r="AL475" s="12" t="s">
        <v>3165</v>
      </c>
      <c r="AM475" s="12">
        <v>62.6</v>
      </c>
      <c r="AN475" s="31"/>
    </row>
    <row r="476" spans="1:40" ht="32" x14ac:dyDescent="0.2">
      <c r="A476" s="30" t="s">
        <v>1738</v>
      </c>
      <c r="B476" s="23" t="s">
        <v>3303</v>
      </c>
      <c r="C476" s="23" t="s">
        <v>35</v>
      </c>
      <c r="D476" s="23">
        <v>59</v>
      </c>
      <c r="E476" s="24">
        <v>24472</v>
      </c>
      <c r="F476" s="23" t="s">
        <v>523</v>
      </c>
      <c r="G476" s="23" t="s">
        <v>100</v>
      </c>
      <c r="H476" s="23" t="s">
        <v>561</v>
      </c>
      <c r="I476" s="23" t="s">
        <v>115</v>
      </c>
      <c r="J476" s="23" t="s">
        <v>381</v>
      </c>
      <c r="K476" s="23" t="s">
        <v>382</v>
      </c>
      <c r="L476" s="23" t="s">
        <v>60</v>
      </c>
      <c r="M476" s="23" t="s">
        <v>61</v>
      </c>
      <c r="N476" s="23" t="s">
        <v>60</v>
      </c>
      <c r="O476" s="24">
        <v>42914</v>
      </c>
      <c r="P476" s="24"/>
      <c r="Q476" s="23" t="s">
        <v>62</v>
      </c>
      <c r="R476" s="25">
        <v>69000</v>
      </c>
      <c r="S476" s="25">
        <v>3400</v>
      </c>
      <c r="T476" s="23">
        <v>3</v>
      </c>
      <c r="U476" s="23">
        <v>10</v>
      </c>
      <c r="V476" s="23">
        <v>27</v>
      </c>
      <c r="W476" s="23">
        <v>15</v>
      </c>
      <c r="X476" s="23">
        <v>74</v>
      </c>
      <c r="Y476" s="23" t="s">
        <v>46</v>
      </c>
      <c r="Z476" s="23" t="s">
        <v>64</v>
      </c>
      <c r="AA476" s="23" t="s">
        <v>188</v>
      </c>
      <c r="AB476" s="23" t="s">
        <v>66</v>
      </c>
      <c r="AC476" s="23" t="s">
        <v>267</v>
      </c>
      <c r="AD476" s="23" t="s">
        <v>68</v>
      </c>
      <c r="AE476" s="23">
        <v>57.9</v>
      </c>
      <c r="AF476" s="23">
        <v>9</v>
      </c>
      <c r="AG476" s="23" t="s">
        <v>3156</v>
      </c>
      <c r="AH476" s="23" t="s">
        <v>3168</v>
      </c>
      <c r="AI476" s="23" t="s">
        <v>3133</v>
      </c>
      <c r="AJ476" s="23">
        <v>0</v>
      </c>
      <c r="AK476" s="23" t="s">
        <v>3162</v>
      </c>
      <c r="AL476" s="23" t="s">
        <v>3165</v>
      </c>
      <c r="AM476" s="23">
        <v>57.9</v>
      </c>
      <c r="AN476" s="32" t="s">
        <v>3166</v>
      </c>
    </row>
    <row r="477" spans="1:40" ht="32" x14ac:dyDescent="0.2">
      <c r="A477" s="29" t="s">
        <v>1741</v>
      </c>
      <c r="B477" s="12" t="s">
        <v>3304</v>
      </c>
      <c r="C477" s="12" t="s">
        <v>154</v>
      </c>
      <c r="D477" s="12">
        <v>49</v>
      </c>
      <c r="E477" s="21">
        <v>28086</v>
      </c>
      <c r="F477" s="12" t="s">
        <v>210</v>
      </c>
      <c r="G477" s="12" t="s">
        <v>100</v>
      </c>
      <c r="H477" s="12" t="s">
        <v>114</v>
      </c>
      <c r="I477" s="12" t="s">
        <v>74</v>
      </c>
      <c r="J477" s="12" t="s">
        <v>211</v>
      </c>
      <c r="K477" s="12" t="s">
        <v>212</v>
      </c>
      <c r="L477" s="12" t="s">
        <v>619</v>
      </c>
      <c r="M477" s="12" t="s">
        <v>525</v>
      </c>
      <c r="N477" s="12" t="s">
        <v>620</v>
      </c>
      <c r="O477" s="21">
        <v>44204</v>
      </c>
      <c r="P477" s="21"/>
      <c r="Q477" s="12" t="s">
        <v>62</v>
      </c>
      <c r="R477" s="22">
        <v>66000</v>
      </c>
      <c r="S477" s="22">
        <v>3300</v>
      </c>
      <c r="T477" s="12">
        <v>3</v>
      </c>
      <c r="U477" s="12">
        <v>5</v>
      </c>
      <c r="V477" s="12">
        <v>20</v>
      </c>
      <c r="W477" s="12">
        <v>20</v>
      </c>
      <c r="X477" s="12">
        <v>59</v>
      </c>
      <c r="Y477" s="12" t="s">
        <v>46</v>
      </c>
      <c r="Z477" s="12" t="s">
        <v>844</v>
      </c>
      <c r="AA477" s="12" t="s">
        <v>188</v>
      </c>
      <c r="AB477" s="12" t="s">
        <v>80</v>
      </c>
      <c r="AC477" s="12" t="s">
        <v>121</v>
      </c>
      <c r="AD477" s="12" t="s">
        <v>51</v>
      </c>
      <c r="AE477" s="12">
        <v>48.9</v>
      </c>
      <c r="AF477" s="12">
        <v>5.4</v>
      </c>
      <c r="AG477" s="12" t="s">
        <v>3171</v>
      </c>
      <c r="AH477" s="12" t="s">
        <v>3168</v>
      </c>
      <c r="AI477" s="12" t="s">
        <v>3133</v>
      </c>
      <c r="AJ477" s="12">
        <v>0</v>
      </c>
      <c r="AK477" s="12" t="s">
        <v>3175</v>
      </c>
      <c r="AL477" s="12" t="s">
        <v>3159</v>
      </c>
      <c r="AM477" s="12">
        <v>48.9</v>
      </c>
      <c r="AN477" s="31" t="s">
        <v>3166</v>
      </c>
    </row>
    <row r="478" spans="1:40" ht="32" x14ac:dyDescent="0.2">
      <c r="A478" s="30" t="s">
        <v>1743</v>
      </c>
      <c r="B478" s="23" t="s">
        <v>1744</v>
      </c>
      <c r="C478" s="23" t="s">
        <v>154</v>
      </c>
      <c r="D478" s="23">
        <v>58</v>
      </c>
      <c r="E478" s="24">
        <v>24932</v>
      </c>
      <c r="F478" s="23" t="s">
        <v>429</v>
      </c>
      <c r="G478" s="23" t="s">
        <v>72</v>
      </c>
      <c r="H478" s="23" t="s">
        <v>295</v>
      </c>
      <c r="I478" s="23" t="s">
        <v>74</v>
      </c>
      <c r="J478" s="23" t="s">
        <v>248</v>
      </c>
      <c r="K478" s="23" t="s">
        <v>249</v>
      </c>
      <c r="L478" s="23" t="s">
        <v>60</v>
      </c>
      <c r="M478" s="23" t="s">
        <v>61</v>
      </c>
      <c r="N478" s="23" t="s">
        <v>60</v>
      </c>
      <c r="O478" s="24">
        <v>45458</v>
      </c>
      <c r="P478" s="24"/>
      <c r="Q478" s="23" t="s">
        <v>62</v>
      </c>
      <c r="R478" s="25">
        <v>55000</v>
      </c>
      <c r="S478" s="25">
        <v>5000</v>
      </c>
      <c r="T478" s="23">
        <v>4</v>
      </c>
      <c r="U478" s="23">
        <v>26</v>
      </c>
      <c r="V478" s="23">
        <v>19</v>
      </c>
      <c r="W478" s="23">
        <v>9</v>
      </c>
      <c r="X478" s="23">
        <v>77</v>
      </c>
      <c r="Y478" s="23" t="s">
        <v>46</v>
      </c>
      <c r="Z478" s="23" t="s">
        <v>64</v>
      </c>
      <c r="AA478" s="23" t="s">
        <v>48</v>
      </c>
      <c r="AB478" s="23" t="s">
        <v>164</v>
      </c>
      <c r="AC478" s="23" t="s">
        <v>130</v>
      </c>
      <c r="AD478" s="23" t="s">
        <v>68</v>
      </c>
      <c r="AE478" s="23">
        <v>75</v>
      </c>
      <c r="AF478" s="23">
        <v>2</v>
      </c>
      <c r="AG478" s="23" t="s">
        <v>3156</v>
      </c>
      <c r="AH478" s="23" t="s">
        <v>3164</v>
      </c>
      <c r="AI478" s="23" t="s">
        <v>3136</v>
      </c>
      <c r="AJ478" s="23">
        <v>0</v>
      </c>
      <c r="AK478" s="23" t="s">
        <v>3162</v>
      </c>
      <c r="AL478" s="23" t="s">
        <v>3169</v>
      </c>
      <c r="AM478" s="23">
        <v>75</v>
      </c>
      <c r="AN478" s="32" t="s">
        <v>3166</v>
      </c>
    </row>
    <row r="479" spans="1:40" ht="32" x14ac:dyDescent="0.2">
      <c r="A479" s="29" t="s">
        <v>1747</v>
      </c>
      <c r="B479" s="12" t="s">
        <v>1748</v>
      </c>
      <c r="C479" s="12" t="s">
        <v>35</v>
      </c>
      <c r="D479" s="12">
        <v>44</v>
      </c>
      <c r="E479" s="21">
        <v>30065</v>
      </c>
      <c r="F479" s="12" t="s">
        <v>210</v>
      </c>
      <c r="G479" s="12" t="s">
        <v>100</v>
      </c>
      <c r="H479" s="12" t="s">
        <v>329</v>
      </c>
      <c r="I479" s="12" t="s">
        <v>57</v>
      </c>
      <c r="J479" s="12" t="s">
        <v>676</v>
      </c>
      <c r="K479" s="12" t="s">
        <v>677</v>
      </c>
      <c r="L479" s="12" t="s">
        <v>42</v>
      </c>
      <c r="M479" s="12" t="s">
        <v>43</v>
      </c>
      <c r="N479" s="12" t="s">
        <v>44</v>
      </c>
      <c r="O479" s="21">
        <v>45634</v>
      </c>
      <c r="P479" s="21"/>
      <c r="Q479" s="12" t="s">
        <v>62</v>
      </c>
      <c r="R479" s="22">
        <v>76000</v>
      </c>
      <c r="S479" s="22">
        <v>1500</v>
      </c>
      <c r="T479" s="12">
        <v>2</v>
      </c>
      <c r="U479" s="12">
        <v>24</v>
      </c>
      <c r="V479" s="12">
        <v>11</v>
      </c>
      <c r="W479" s="12">
        <v>14</v>
      </c>
      <c r="X479" s="12">
        <v>32</v>
      </c>
      <c r="Y479" s="12" t="s">
        <v>46</v>
      </c>
      <c r="Z479" s="12" t="s">
        <v>47</v>
      </c>
      <c r="AA479" s="12" t="s">
        <v>95</v>
      </c>
      <c r="AB479" s="12" t="s">
        <v>66</v>
      </c>
      <c r="AC479" s="12" t="s">
        <v>121</v>
      </c>
      <c r="AD479" s="12" t="s">
        <v>68</v>
      </c>
      <c r="AE479" s="12">
        <v>38.200000000000003</v>
      </c>
      <c r="AF479" s="12">
        <v>1.5</v>
      </c>
      <c r="AG479" s="12" t="s">
        <v>3167</v>
      </c>
      <c r="AH479" s="12" t="s">
        <v>3168</v>
      </c>
      <c r="AI479" s="12" t="s">
        <v>3128</v>
      </c>
      <c r="AJ479" s="12">
        <v>0</v>
      </c>
      <c r="AK479" s="12" t="s">
        <v>3162</v>
      </c>
      <c r="AL479" s="12" t="s">
        <v>3159</v>
      </c>
      <c r="AM479" s="12">
        <v>38.200000000000003</v>
      </c>
      <c r="AN479" s="31"/>
    </row>
    <row r="480" spans="1:40" ht="32" x14ac:dyDescent="0.2">
      <c r="A480" s="30" t="s">
        <v>1750</v>
      </c>
      <c r="B480" s="23" t="s">
        <v>1751</v>
      </c>
      <c r="C480" s="23" t="s">
        <v>154</v>
      </c>
      <c r="D480" s="23">
        <v>59</v>
      </c>
      <c r="E480" s="24">
        <v>24624</v>
      </c>
      <c r="F480" s="23" t="s">
        <v>71</v>
      </c>
      <c r="G480" s="23" t="s">
        <v>72</v>
      </c>
      <c r="H480" s="23" t="s">
        <v>395</v>
      </c>
      <c r="I480" s="23" t="s">
        <v>115</v>
      </c>
      <c r="J480" s="23" t="s">
        <v>456</v>
      </c>
      <c r="K480" s="23" t="s">
        <v>75</v>
      </c>
      <c r="L480" s="23" t="s">
        <v>434</v>
      </c>
      <c r="M480" s="23" t="s">
        <v>61</v>
      </c>
      <c r="N480" s="23" t="s">
        <v>220</v>
      </c>
      <c r="O480" s="24">
        <v>44581</v>
      </c>
      <c r="P480" s="24"/>
      <c r="Q480" s="23" t="s">
        <v>62</v>
      </c>
      <c r="R480" s="25">
        <v>78000</v>
      </c>
      <c r="S480" s="25">
        <v>1600</v>
      </c>
      <c r="T480" s="23">
        <v>2</v>
      </c>
      <c r="U480" s="23">
        <v>25</v>
      </c>
      <c r="V480" s="23">
        <v>23</v>
      </c>
      <c r="W480" s="23">
        <v>19</v>
      </c>
      <c r="X480" s="23">
        <v>59</v>
      </c>
      <c r="Y480" s="23" t="s">
        <v>46</v>
      </c>
      <c r="Z480" s="23" t="s">
        <v>151</v>
      </c>
      <c r="AA480" s="23" t="s">
        <v>95</v>
      </c>
      <c r="AB480" s="23" t="s">
        <v>66</v>
      </c>
      <c r="AC480" s="23" t="s">
        <v>81</v>
      </c>
      <c r="AD480" s="23" t="s">
        <v>68</v>
      </c>
      <c r="AE480" s="23">
        <v>45.4</v>
      </c>
      <c r="AF480" s="23">
        <v>4.4000000000000004</v>
      </c>
      <c r="AG480" s="23" t="s">
        <v>3156</v>
      </c>
      <c r="AH480" s="23" t="s">
        <v>3168</v>
      </c>
      <c r="AI480" s="23" t="s">
        <v>3128</v>
      </c>
      <c r="AJ480" s="23">
        <v>0</v>
      </c>
      <c r="AK480" s="23" t="s">
        <v>3162</v>
      </c>
      <c r="AL480" s="23" t="s">
        <v>3159</v>
      </c>
      <c r="AM480" s="23">
        <v>45.4</v>
      </c>
      <c r="AN480" s="32"/>
    </row>
    <row r="481" spans="1:40" ht="32" x14ac:dyDescent="0.2">
      <c r="A481" s="29" t="s">
        <v>1753</v>
      </c>
      <c r="B481" s="12" t="s">
        <v>1754</v>
      </c>
      <c r="C481" s="12" t="s">
        <v>35</v>
      </c>
      <c r="D481" s="12">
        <v>52</v>
      </c>
      <c r="E481" s="21">
        <v>27177</v>
      </c>
      <c r="F481" s="12" t="s">
        <v>36</v>
      </c>
      <c r="G481" s="12" t="s">
        <v>37</v>
      </c>
      <c r="H481" s="12" t="s">
        <v>1134</v>
      </c>
      <c r="I481" s="12" t="s">
        <v>39</v>
      </c>
      <c r="J481" s="12" t="s">
        <v>147</v>
      </c>
      <c r="K481" s="12" t="s">
        <v>148</v>
      </c>
      <c r="L481" s="12" t="s">
        <v>374</v>
      </c>
      <c r="M481" s="12" t="s">
        <v>289</v>
      </c>
      <c r="N481" s="12" t="s">
        <v>375</v>
      </c>
      <c r="O481" s="21">
        <v>44607</v>
      </c>
      <c r="P481" s="21"/>
      <c r="Q481" s="12" t="s">
        <v>62</v>
      </c>
      <c r="R481" s="22">
        <v>184000</v>
      </c>
      <c r="S481" s="22">
        <v>18400</v>
      </c>
      <c r="T481" s="12">
        <v>4</v>
      </c>
      <c r="U481" s="12">
        <v>17</v>
      </c>
      <c r="V481" s="12">
        <v>9</v>
      </c>
      <c r="W481" s="12">
        <v>13</v>
      </c>
      <c r="X481" s="12">
        <v>63</v>
      </c>
      <c r="Y481" s="12" t="s">
        <v>339</v>
      </c>
      <c r="Z481" s="12" t="s">
        <v>64</v>
      </c>
      <c r="AA481" s="12" t="s">
        <v>142</v>
      </c>
      <c r="AB481" s="12" t="s">
        <v>164</v>
      </c>
      <c r="AC481" s="12" t="s">
        <v>50</v>
      </c>
      <c r="AD481" s="12" t="s">
        <v>68</v>
      </c>
      <c r="AE481" s="12">
        <v>65.8</v>
      </c>
      <c r="AF481" s="12">
        <v>4.3</v>
      </c>
      <c r="AG481" s="12" t="s">
        <v>3171</v>
      </c>
      <c r="AH481" s="12" t="s">
        <v>3177</v>
      </c>
      <c r="AI481" s="12" t="s">
        <v>3136</v>
      </c>
      <c r="AJ481" s="12">
        <v>0</v>
      </c>
      <c r="AK481" s="12" t="s">
        <v>3162</v>
      </c>
      <c r="AL481" s="12" t="s">
        <v>3165</v>
      </c>
      <c r="AM481" s="12">
        <v>65.8</v>
      </c>
      <c r="AN481" s="31"/>
    </row>
    <row r="482" spans="1:40" ht="32" x14ac:dyDescent="0.2">
      <c r="A482" s="30" t="s">
        <v>1755</v>
      </c>
      <c r="B482" s="23" t="s">
        <v>1756</v>
      </c>
      <c r="C482" s="23" t="s">
        <v>154</v>
      </c>
      <c r="D482" s="23">
        <v>41</v>
      </c>
      <c r="E482" s="24">
        <v>30995</v>
      </c>
      <c r="F482" s="23" t="s">
        <v>36</v>
      </c>
      <c r="G482" s="23" t="s">
        <v>37</v>
      </c>
      <c r="H482" s="23" t="s">
        <v>38</v>
      </c>
      <c r="I482" s="23" t="s">
        <v>115</v>
      </c>
      <c r="J482" s="23" t="s">
        <v>270</v>
      </c>
      <c r="K482" s="23" t="s">
        <v>271</v>
      </c>
      <c r="L482" s="23" t="s">
        <v>619</v>
      </c>
      <c r="M482" s="23" t="s">
        <v>525</v>
      </c>
      <c r="N482" s="23" t="s">
        <v>620</v>
      </c>
      <c r="O482" s="24">
        <v>45637</v>
      </c>
      <c r="P482" s="24"/>
      <c r="Q482" s="23" t="s">
        <v>62</v>
      </c>
      <c r="R482" s="25">
        <v>93000</v>
      </c>
      <c r="S482" s="25">
        <v>1900</v>
      </c>
      <c r="T482" s="23">
        <v>2</v>
      </c>
      <c r="U482" s="23">
        <v>29</v>
      </c>
      <c r="V482" s="23">
        <v>21</v>
      </c>
      <c r="W482" s="23">
        <v>13</v>
      </c>
      <c r="X482" s="23">
        <v>33</v>
      </c>
      <c r="Y482" s="23" t="s">
        <v>46</v>
      </c>
      <c r="Z482" s="23" t="s">
        <v>151</v>
      </c>
      <c r="AA482" s="23" t="s">
        <v>176</v>
      </c>
      <c r="AB482" s="23" t="s">
        <v>66</v>
      </c>
      <c r="AC482" s="23" t="s">
        <v>50</v>
      </c>
      <c r="AD482" s="23" t="s">
        <v>222</v>
      </c>
      <c r="AE482" s="23">
        <v>40.299999999999997</v>
      </c>
      <c r="AF482" s="23">
        <v>1.5</v>
      </c>
      <c r="AG482" s="23" t="s">
        <v>3167</v>
      </c>
      <c r="AH482" s="23" t="s">
        <v>3161</v>
      </c>
      <c r="AI482" s="23" t="s">
        <v>3128</v>
      </c>
      <c r="AJ482" s="23">
        <v>0</v>
      </c>
      <c r="AK482" s="23" t="s">
        <v>3162</v>
      </c>
      <c r="AL482" s="23" t="s">
        <v>3159</v>
      </c>
      <c r="AM482" s="23">
        <v>40.299999999999997</v>
      </c>
      <c r="AN482" s="32"/>
    </row>
    <row r="483" spans="1:40" ht="32" x14ac:dyDescent="0.2">
      <c r="A483" s="29" t="s">
        <v>1757</v>
      </c>
      <c r="B483" s="12" t="s">
        <v>1758</v>
      </c>
      <c r="C483" s="12" t="s">
        <v>35</v>
      </c>
      <c r="D483" s="12">
        <v>61</v>
      </c>
      <c r="E483" s="21">
        <v>23675</v>
      </c>
      <c r="F483" s="12" t="s">
        <v>523</v>
      </c>
      <c r="G483" s="12" t="s">
        <v>100</v>
      </c>
      <c r="H483" s="12" t="s">
        <v>342</v>
      </c>
      <c r="I483" s="12" t="s">
        <v>115</v>
      </c>
      <c r="J483" s="12" t="s">
        <v>381</v>
      </c>
      <c r="K483" s="12" t="s">
        <v>382</v>
      </c>
      <c r="L483" s="12" t="s">
        <v>968</v>
      </c>
      <c r="M483" s="12" t="s">
        <v>337</v>
      </c>
      <c r="N483" s="12" t="s">
        <v>709</v>
      </c>
      <c r="O483" s="21">
        <v>44216</v>
      </c>
      <c r="P483" s="21"/>
      <c r="Q483" s="12" t="s">
        <v>62</v>
      </c>
      <c r="R483" s="22">
        <v>62000</v>
      </c>
      <c r="S483" s="22">
        <v>3100</v>
      </c>
      <c r="T483" s="12">
        <v>3</v>
      </c>
      <c r="U483" s="12">
        <v>17</v>
      </c>
      <c r="V483" s="12">
        <v>27</v>
      </c>
      <c r="W483" s="12">
        <v>6</v>
      </c>
      <c r="X483" s="12">
        <v>63</v>
      </c>
      <c r="Y483" s="12" t="s">
        <v>46</v>
      </c>
      <c r="Z483" s="12" t="s">
        <v>64</v>
      </c>
      <c r="AA483" s="12" t="s">
        <v>176</v>
      </c>
      <c r="AB483" s="12" t="s">
        <v>66</v>
      </c>
      <c r="AC483" s="12" t="s">
        <v>267</v>
      </c>
      <c r="AD483" s="12" t="s">
        <v>68</v>
      </c>
      <c r="AE483" s="12">
        <v>60.3</v>
      </c>
      <c r="AF483" s="12">
        <v>5.4</v>
      </c>
      <c r="AG483" s="12" t="s">
        <v>3156</v>
      </c>
      <c r="AH483" s="12" t="s">
        <v>3168</v>
      </c>
      <c r="AI483" s="12" t="s">
        <v>3133</v>
      </c>
      <c r="AJ483" s="12">
        <v>0</v>
      </c>
      <c r="AK483" s="12" t="s">
        <v>3162</v>
      </c>
      <c r="AL483" s="12" t="s">
        <v>3165</v>
      </c>
      <c r="AM483" s="12">
        <v>60.3</v>
      </c>
      <c r="AN483" s="31"/>
    </row>
    <row r="484" spans="1:40" ht="32" x14ac:dyDescent="0.2">
      <c r="A484" s="30" t="s">
        <v>1759</v>
      </c>
      <c r="B484" s="23" t="s">
        <v>1760</v>
      </c>
      <c r="C484" s="23" t="s">
        <v>35</v>
      </c>
      <c r="D484" s="23">
        <v>24</v>
      </c>
      <c r="E484" s="24">
        <v>37149</v>
      </c>
      <c r="F484" s="23" t="s">
        <v>402</v>
      </c>
      <c r="G484" s="23" t="s">
        <v>72</v>
      </c>
      <c r="H484" s="23" t="s">
        <v>403</v>
      </c>
      <c r="I484" s="23" t="s">
        <v>74</v>
      </c>
      <c r="J484" s="23" t="s">
        <v>533</v>
      </c>
      <c r="K484" s="23" t="s">
        <v>534</v>
      </c>
      <c r="L484" s="23" t="s">
        <v>173</v>
      </c>
      <c r="M484" s="23" t="s">
        <v>161</v>
      </c>
      <c r="N484" s="23" t="s">
        <v>174</v>
      </c>
      <c r="O484" s="24">
        <v>45246</v>
      </c>
      <c r="P484" s="24"/>
      <c r="Q484" s="23" t="s">
        <v>62</v>
      </c>
      <c r="R484" s="25">
        <v>51000</v>
      </c>
      <c r="S484" s="25">
        <v>7100</v>
      </c>
      <c r="T484" s="23">
        <v>5</v>
      </c>
      <c r="U484" s="23">
        <v>20</v>
      </c>
      <c r="V484" s="23">
        <v>10</v>
      </c>
      <c r="W484" s="23">
        <v>19</v>
      </c>
      <c r="X484" s="23">
        <v>54</v>
      </c>
      <c r="Y484" s="23" t="s">
        <v>46</v>
      </c>
      <c r="Z484" s="23" t="s">
        <v>64</v>
      </c>
      <c r="AA484" s="23" t="s">
        <v>142</v>
      </c>
      <c r="AB484" s="23" t="s">
        <v>164</v>
      </c>
      <c r="AC484" s="23" t="s">
        <v>408</v>
      </c>
      <c r="AD484" s="23" t="s">
        <v>68</v>
      </c>
      <c r="AE484" s="23">
        <v>69.400000000000006</v>
      </c>
      <c r="AF484" s="23">
        <v>2.6</v>
      </c>
      <c r="AG484" s="23" t="s">
        <v>3163</v>
      </c>
      <c r="AH484" s="23" t="s">
        <v>3164</v>
      </c>
      <c r="AI484" s="23" t="s">
        <v>3136</v>
      </c>
      <c r="AJ484" s="23">
        <v>0</v>
      </c>
      <c r="AK484" s="23" t="s">
        <v>3162</v>
      </c>
      <c r="AL484" s="23" t="s">
        <v>3159</v>
      </c>
      <c r="AM484" s="23">
        <v>69.400000000000006</v>
      </c>
      <c r="AN484" s="32"/>
    </row>
    <row r="485" spans="1:40" ht="32" x14ac:dyDescent="0.2">
      <c r="A485" s="29" t="s">
        <v>1761</v>
      </c>
      <c r="B485" s="12" t="s">
        <v>1762</v>
      </c>
      <c r="C485" s="12" t="s">
        <v>154</v>
      </c>
      <c r="D485" s="12">
        <v>28</v>
      </c>
      <c r="E485" s="21">
        <v>35765</v>
      </c>
      <c r="F485" s="12" t="s">
        <v>210</v>
      </c>
      <c r="G485" s="12" t="s">
        <v>100</v>
      </c>
      <c r="H485" s="12" t="s">
        <v>114</v>
      </c>
      <c r="I485" s="12" t="s">
        <v>57</v>
      </c>
      <c r="J485" s="12" t="s">
        <v>418</v>
      </c>
      <c r="K485" s="12" t="s">
        <v>419</v>
      </c>
      <c r="L485" s="12" t="s">
        <v>374</v>
      </c>
      <c r="M485" s="12" t="s">
        <v>289</v>
      </c>
      <c r="N485" s="12" t="s">
        <v>375</v>
      </c>
      <c r="O485" s="21">
        <v>42347</v>
      </c>
      <c r="P485" s="21"/>
      <c r="Q485" s="12" t="s">
        <v>62</v>
      </c>
      <c r="R485" s="22">
        <v>120000</v>
      </c>
      <c r="S485" s="22">
        <v>2400</v>
      </c>
      <c r="T485" s="12">
        <v>2</v>
      </c>
      <c r="U485" s="12">
        <v>50</v>
      </c>
      <c r="V485" s="12">
        <v>5</v>
      </c>
      <c r="W485" s="12">
        <v>15</v>
      </c>
      <c r="X485" s="12">
        <v>42</v>
      </c>
      <c r="Y485" s="12" t="s">
        <v>46</v>
      </c>
      <c r="Z485" s="12" t="s">
        <v>292</v>
      </c>
      <c r="AA485" s="12" t="s">
        <v>48</v>
      </c>
      <c r="AB485" s="12" t="s">
        <v>66</v>
      </c>
      <c r="AC485" s="12" t="s">
        <v>121</v>
      </c>
      <c r="AD485" s="12" t="s">
        <v>68</v>
      </c>
      <c r="AE485" s="12">
        <v>45.2</v>
      </c>
      <c r="AF485" s="12">
        <v>10.5</v>
      </c>
      <c r="AG485" s="12" t="s">
        <v>3160</v>
      </c>
      <c r="AH485" s="12" t="s">
        <v>3157</v>
      </c>
      <c r="AI485" s="12" t="s">
        <v>3128</v>
      </c>
      <c r="AJ485" s="12">
        <v>0</v>
      </c>
      <c r="AK485" s="12" t="s">
        <v>3158</v>
      </c>
      <c r="AL485" s="12" t="s">
        <v>3159</v>
      </c>
      <c r="AM485" s="12">
        <v>45.2</v>
      </c>
      <c r="AN485" s="31" t="s">
        <v>3166</v>
      </c>
    </row>
    <row r="486" spans="1:40" ht="32" x14ac:dyDescent="0.2">
      <c r="A486" s="30" t="s">
        <v>1765</v>
      </c>
      <c r="B486" s="23" t="s">
        <v>1766</v>
      </c>
      <c r="C486" s="23" t="s">
        <v>35</v>
      </c>
      <c r="D486" s="23">
        <v>49</v>
      </c>
      <c r="E486" s="24">
        <v>28150</v>
      </c>
      <c r="F486" s="23" t="s">
        <v>402</v>
      </c>
      <c r="G486" s="23" t="s">
        <v>72</v>
      </c>
      <c r="H486" s="23" t="s">
        <v>616</v>
      </c>
      <c r="I486" s="23" t="s">
        <v>57</v>
      </c>
      <c r="J486" s="23" t="s">
        <v>533</v>
      </c>
      <c r="K486" s="23" t="s">
        <v>534</v>
      </c>
      <c r="L486" s="23" t="s">
        <v>42</v>
      </c>
      <c r="M486" s="23" t="s">
        <v>43</v>
      </c>
      <c r="N486" s="23" t="s">
        <v>44</v>
      </c>
      <c r="O486" s="24">
        <v>45007</v>
      </c>
      <c r="P486" s="24"/>
      <c r="Q486" s="23" t="s">
        <v>62</v>
      </c>
      <c r="R486" s="25">
        <v>73000</v>
      </c>
      <c r="S486" s="25">
        <v>3600</v>
      </c>
      <c r="T486" s="23">
        <v>3</v>
      </c>
      <c r="U486" s="23">
        <v>27</v>
      </c>
      <c r="V486" s="23">
        <v>4</v>
      </c>
      <c r="W486" s="23">
        <v>10</v>
      </c>
      <c r="X486" s="23">
        <v>77</v>
      </c>
      <c r="Y486" s="23" t="s">
        <v>46</v>
      </c>
      <c r="Z486" s="23" t="s">
        <v>47</v>
      </c>
      <c r="AA486" s="23" t="s">
        <v>65</v>
      </c>
      <c r="AB486" s="23" t="s">
        <v>164</v>
      </c>
      <c r="AC486" s="23" t="s">
        <v>408</v>
      </c>
      <c r="AD486" s="23" t="s">
        <v>68</v>
      </c>
      <c r="AE486" s="23">
        <v>65.7</v>
      </c>
      <c r="AF486" s="23">
        <v>3.2</v>
      </c>
      <c r="AG486" s="23" t="s">
        <v>3171</v>
      </c>
      <c r="AH486" s="23" t="s">
        <v>3168</v>
      </c>
      <c r="AI486" s="23" t="s">
        <v>3133</v>
      </c>
      <c r="AJ486" s="23">
        <v>0</v>
      </c>
      <c r="AK486" s="23" t="s">
        <v>3162</v>
      </c>
      <c r="AL486" s="23" t="s">
        <v>3165</v>
      </c>
      <c r="AM486" s="23">
        <v>65.7</v>
      </c>
      <c r="AN486" s="32"/>
    </row>
    <row r="487" spans="1:40" ht="32" x14ac:dyDescent="0.2">
      <c r="A487" s="29" t="s">
        <v>1768</v>
      </c>
      <c r="B487" s="12" t="s">
        <v>1769</v>
      </c>
      <c r="C487" s="12" t="s">
        <v>35</v>
      </c>
      <c r="D487" s="12">
        <v>40</v>
      </c>
      <c r="E487" s="21">
        <v>31213</v>
      </c>
      <c r="F487" s="12" t="s">
        <v>54</v>
      </c>
      <c r="G487" s="12" t="s">
        <v>55</v>
      </c>
      <c r="H487" s="12" t="s">
        <v>707</v>
      </c>
      <c r="I487" s="12" t="s">
        <v>115</v>
      </c>
      <c r="J487" s="12" t="s">
        <v>647</v>
      </c>
      <c r="K487" s="12" t="s">
        <v>648</v>
      </c>
      <c r="L487" s="12" t="s">
        <v>524</v>
      </c>
      <c r="M487" s="12" t="s">
        <v>525</v>
      </c>
      <c r="N487" s="12" t="s">
        <v>526</v>
      </c>
      <c r="O487" s="21">
        <v>44440</v>
      </c>
      <c r="P487" s="21"/>
      <c r="Q487" s="12" t="s">
        <v>62</v>
      </c>
      <c r="R487" s="22">
        <v>71000</v>
      </c>
      <c r="S487" s="22">
        <v>6400</v>
      </c>
      <c r="T487" s="12">
        <v>4</v>
      </c>
      <c r="U487" s="12">
        <v>37</v>
      </c>
      <c r="V487" s="12">
        <v>26</v>
      </c>
      <c r="W487" s="12">
        <v>0</v>
      </c>
      <c r="X487" s="12">
        <v>72</v>
      </c>
      <c r="Y487" s="12" t="s">
        <v>339</v>
      </c>
      <c r="Z487" s="12" t="s">
        <v>64</v>
      </c>
      <c r="AA487" s="12" t="s">
        <v>95</v>
      </c>
      <c r="AB487" s="12" t="s">
        <v>164</v>
      </c>
      <c r="AC487" s="12" t="s">
        <v>67</v>
      </c>
      <c r="AD487" s="12" t="s">
        <v>51</v>
      </c>
      <c r="AE487" s="12">
        <v>80.5</v>
      </c>
      <c r="AF487" s="12">
        <v>4.8</v>
      </c>
      <c r="AG487" s="12" t="s">
        <v>3167</v>
      </c>
      <c r="AH487" s="12" t="s">
        <v>3168</v>
      </c>
      <c r="AI487" s="12" t="s">
        <v>3136</v>
      </c>
      <c r="AJ487" s="12">
        <v>0</v>
      </c>
      <c r="AK487" s="12" t="s">
        <v>3158</v>
      </c>
      <c r="AL487" s="12" t="s">
        <v>3165</v>
      </c>
      <c r="AM487" s="12">
        <v>80.5</v>
      </c>
      <c r="AN487" s="31"/>
    </row>
    <row r="488" spans="1:40" ht="48" x14ac:dyDescent="0.2">
      <c r="A488" s="30" t="s">
        <v>1772</v>
      </c>
      <c r="B488" s="23" t="s">
        <v>3305</v>
      </c>
      <c r="C488" s="23" t="s">
        <v>35</v>
      </c>
      <c r="D488" s="23">
        <v>44</v>
      </c>
      <c r="E488" s="24">
        <v>30074</v>
      </c>
      <c r="F488" s="23" t="s">
        <v>71</v>
      </c>
      <c r="G488" s="23" t="s">
        <v>72</v>
      </c>
      <c r="H488" s="23" t="s">
        <v>1322</v>
      </c>
      <c r="I488" s="23" t="s">
        <v>39</v>
      </c>
      <c r="J488" s="23" t="s">
        <v>397</v>
      </c>
      <c r="K488" s="23" t="s">
        <v>398</v>
      </c>
      <c r="L488" s="23" t="s">
        <v>149</v>
      </c>
      <c r="M488" s="23" t="s">
        <v>61</v>
      </c>
      <c r="N488" s="23" t="s">
        <v>150</v>
      </c>
      <c r="O488" s="24">
        <v>44150</v>
      </c>
      <c r="P488" s="24">
        <v>45519</v>
      </c>
      <c r="Q488" s="23" t="s">
        <v>141</v>
      </c>
      <c r="R488" s="25">
        <v>199000</v>
      </c>
      <c r="S488" s="25">
        <v>11900</v>
      </c>
      <c r="T488" s="23">
        <v>3</v>
      </c>
      <c r="U488" s="23">
        <v>6</v>
      </c>
      <c r="V488" s="23">
        <v>21</v>
      </c>
      <c r="W488" s="23">
        <v>12</v>
      </c>
      <c r="X488" s="23">
        <v>46</v>
      </c>
      <c r="Y488" s="23" t="s">
        <v>46</v>
      </c>
      <c r="Z488" s="23" t="s">
        <v>47</v>
      </c>
      <c r="AA488" s="23" t="s">
        <v>48</v>
      </c>
      <c r="AB488" s="23" t="s">
        <v>66</v>
      </c>
      <c r="AC488" s="23" t="s">
        <v>81</v>
      </c>
      <c r="AD488" s="23" t="s">
        <v>68</v>
      </c>
      <c r="AE488" s="23">
        <v>48.6</v>
      </c>
      <c r="AF488" s="23">
        <v>3.7</v>
      </c>
      <c r="AG488" s="23" t="s">
        <v>3167</v>
      </c>
      <c r="AH488" s="23" t="s">
        <v>3177</v>
      </c>
      <c r="AI488" s="23" t="s">
        <v>3133</v>
      </c>
      <c r="AJ488" s="23">
        <v>1</v>
      </c>
      <c r="AK488" s="23" t="s">
        <v>3175</v>
      </c>
      <c r="AL488" s="23" t="s">
        <v>3159</v>
      </c>
      <c r="AM488" s="23">
        <v>48.6</v>
      </c>
      <c r="AN488" s="32"/>
    </row>
    <row r="489" spans="1:40" ht="32" x14ac:dyDescent="0.2">
      <c r="A489" s="29" t="s">
        <v>1774</v>
      </c>
      <c r="B489" s="12" t="s">
        <v>1775</v>
      </c>
      <c r="C489" s="12" t="s">
        <v>154</v>
      </c>
      <c r="D489" s="12">
        <v>29</v>
      </c>
      <c r="E489" s="21">
        <v>35546</v>
      </c>
      <c r="F489" s="12" t="s">
        <v>523</v>
      </c>
      <c r="G489" s="12" t="s">
        <v>100</v>
      </c>
      <c r="H489" s="12" t="s">
        <v>342</v>
      </c>
      <c r="I489" s="12" t="s">
        <v>74</v>
      </c>
      <c r="J489" s="12" t="s">
        <v>343</v>
      </c>
      <c r="K489" s="12" t="s">
        <v>344</v>
      </c>
      <c r="L489" s="12" t="s">
        <v>242</v>
      </c>
      <c r="M489" s="12" t="s">
        <v>234</v>
      </c>
      <c r="N489" s="12" t="s">
        <v>235</v>
      </c>
      <c r="O489" s="21">
        <v>43447</v>
      </c>
      <c r="P489" s="21"/>
      <c r="Q489" s="12" t="s">
        <v>62</v>
      </c>
      <c r="R489" s="22">
        <v>57000</v>
      </c>
      <c r="S489" s="22">
        <v>2800</v>
      </c>
      <c r="T489" s="12">
        <v>3</v>
      </c>
      <c r="U489" s="12">
        <v>31</v>
      </c>
      <c r="V489" s="12">
        <v>11</v>
      </c>
      <c r="W489" s="12">
        <v>13</v>
      </c>
      <c r="X489" s="12">
        <v>47</v>
      </c>
      <c r="Y489" s="12" t="s">
        <v>46</v>
      </c>
      <c r="Z489" s="12" t="s">
        <v>47</v>
      </c>
      <c r="AA489" s="12" t="s">
        <v>65</v>
      </c>
      <c r="AB489" s="12" t="s">
        <v>66</v>
      </c>
      <c r="AC489" s="12" t="s">
        <v>267</v>
      </c>
      <c r="AD489" s="12" t="s">
        <v>68</v>
      </c>
      <c r="AE489" s="12">
        <v>54.7</v>
      </c>
      <c r="AF489" s="12">
        <v>7.5</v>
      </c>
      <c r="AG489" s="12" t="s">
        <v>3160</v>
      </c>
      <c r="AH489" s="12" t="s">
        <v>3164</v>
      </c>
      <c r="AI489" s="12" t="s">
        <v>3133</v>
      </c>
      <c r="AJ489" s="12">
        <v>0</v>
      </c>
      <c r="AK489" s="12" t="s">
        <v>3158</v>
      </c>
      <c r="AL489" s="12" t="s">
        <v>3159</v>
      </c>
      <c r="AM489" s="12">
        <v>54.7</v>
      </c>
      <c r="AN489" s="31"/>
    </row>
    <row r="490" spans="1:40" ht="32" x14ac:dyDescent="0.2">
      <c r="A490" s="30" t="s">
        <v>1777</v>
      </c>
      <c r="B490" s="23" t="s">
        <v>1778</v>
      </c>
      <c r="C490" s="23" t="s">
        <v>154</v>
      </c>
      <c r="D490" s="23">
        <v>51</v>
      </c>
      <c r="E490" s="24">
        <v>27413</v>
      </c>
      <c r="F490" s="23" t="s">
        <v>133</v>
      </c>
      <c r="G490" s="23" t="s">
        <v>133</v>
      </c>
      <c r="H490" s="23" t="s">
        <v>582</v>
      </c>
      <c r="I490" s="23" t="s">
        <v>115</v>
      </c>
      <c r="J490" s="23" t="s">
        <v>583</v>
      </c>
      <c r="K490" s="23" t="s">
        <v>584</v>
      </c>
      <c r="L490" s="23" t="s">
        <v>149</v>
      </c>
      <c r="M490" s="23" t="s">
        <v>61</v>
      </c>
      <c r="N490" s="23" t="s">
        <v>150</v>
      </c>
      <c r="O490" s="24">
        <v>44737</v>
      </c>
      <c r="P490" s="24"/>
      <c r="Q490" s="23" t="s">
        <v>62</v>
      </c>
      <c r="R490" s="25">
        <v>76000</v>
      </c>
      <c r="S490" s="25">
        <v>10600</v>
      </c>
      <c r="T490" s="23">
        <v>5</v>
      </c>
      <c r="U490" s="23">
        <v>11</v>
      </c>
      <c r="V490" s="23">
        <v>21</v>
      </c>
      <c r="W490" s="23">
        <v>21</v>
      </c>
      <c r="X490" s="23">
        <v>72</v>
      </c>
      <c r="Y490" s="23" t="s">
        <v>46</v>
      </c>
      <c r="Z490" s="23" t="s">
        <v>47</v>
      </c>
      <c r="AA490" s="23" t="s">
        <v>188</v>
      </c>
      <c r="AB490" s="23" t="s">
        <v>66</v>
      </c>
      <c r="AC490" s="23" t="s">
        <v>143</v>
      </c>
      <c r="AD490" s="23" t="s">
        <v>68</v>
      </c>
      <c r="AE490" s="23">
        <v>73</v>
      </c>
      <c r="AF490" s="23">
        <v>4</v>
      </c>
      <c r="AG490" s="23" t="s">
        <v>3171</v>
      </c>
      <c r="AH490" s="23" t="s">
        <v>3168</v>
      </c>
      <c r="AI490" s="23" t="s">
        <v>3136</v>
      </c>
      <c r="AJ490" s="23">
        <v>0</v>
      </c>
      <c r="AK490" s="23" t="s">
        <v>3162</v>
      </c>
      <c r="AL490" s="23" t="s">
        <v>3169</v>
      </c>
      <c r="AM490" s="23">
        <v>73</v>
      </c>
      <c r="AN490" s="32"/>
    </row>
    <row r="491" spans="1:40" ht="32" x14ac:dyDescent="0.2">
      <c r="A491" s="29" t="s">
        <v>1779</v>
      </c>
      <c r="B491" s="12" t="s">
        <v>1780</v>
      </c>
      <c r="C491" s="12" t="s">
        <v>154</v>
      </c>
      <c r="D491" s="12">
        <v>48</v>
      </c>
      <c r="E491" s="21">
        <v>28644</v>
      </c>
      <c r="F491" s="12" t="s">
        <v>523</v>
      </c>
      <c r="G491" s="12" t="s">
        <v>100</v>
      </c>
      <c r="H491" s="12" t="s">
        <v>561</v>
      </c>
      <c r="I491" s="12" t="s">
        <v>74</v>
      </c>
      <c r="J491" s="12" t="s">
        <v>262</v>
      </c>
      <c r="K491" s="12" t="s">
        <v>263</v>
      </c>
      <c r="L491" s="12" t="s">
        <v>118</v>
      </c>
      <c r="M491" s="12" t="s">
        <v>119</v>
      </c>
      <c r="N491" s="12" t="s">
        <v>120</v>
      </c>
      <c r="O491" s="21">
        <v>45681</v>
      </c>
      <c r="P491" s="21"/>
      <c r="Q491" s="12" t="s">
        <v>62</v>
      </c>
      <c r="R491" s="22">
        <v>65000</v>
      </c>
      <c r="S491" s="22">
        <v>3200</v>
      </c>
      <c r="T491" s="12">
        <v>3</v>
      </c>
      <c r="U491" s="12">
        <v>16</v>
      </c>
      <c r="V491" s="12">
        <v>14</v>
      </c>
      <c r="W491" s="12">
        <v>20</v>
      </c>
      <c r="X491" s="12">
        <v>56</v>
      </c>
      <c r="Y491" s="12" t="s">
        <v>46</v>
      </c>
      <c r="Z491" s="12" t="s">
        <v>47</v>
      </c>
      <c r="AA491" s="12" t="s">
        <v>48</v>
      </c>
      <c r="AB491" s="12" t="s">
        <v>164</v>
      </c>
      <c r="AC491" s="12" t="s">
        <v>267</v>
      </c>
      <c r="AD491" s="12" t="s">
        <v>222</v>
      </c>
      <c r="AE491" s="12">
        <v>50.6</v>
      </c>
      <c r="AF491" s="12">
        <v>1.4</v>
      </c>
      <c r="AG491" s="12" t="s">
        <v>3171</v>
      </c>
      <c r="AH491" s="12" t="s">
        <v>3168</v>
      </c>
      <c r="AI491" s="12" t="s">
        <v>3133</v>
      </c>
      <c r="AJ491" s="12">
        <v>0</v>
      </c>
      <c r="AK491" s="12" t="s">
        <v>3162</v>
      </c>
      <c r="AL491" s="12" t="s">
        <v>3159</v>
      </c>
      <c r="AM491" s="12">
        <v>50.6</v>
      </c>
      <c r="AN491" s="31"/>
    </row>
    <row r="492" spans="1:40" ht="32" x14ac:dyDescent="0.2">
      <c r="A492" s="30" t="s">
        <v>1781</v>
      </c>
      <c r="B492" s="23" t="s">
        <v>1782</v>
      </c>
      <c r="C492" s="23" t="s">
        <v>35</v>
      </c>
      <c r="D492" s="23">
        <v>26</v>
      </c>
      <c r="E492" s="24">
        <v>36676</v>
      </c>
      <c r="F492" s="23" t="s">
        <v>71</v>
      </c>
      <c r="G492" s="23" t="s">
        <v>72</v>
      </c>
      <c r="H492" s="23" t="s">
        <v>395</v>
      </c>
      <c r="I492" s="23" t="s">
        <v>115</v>
      </c>
      <c r="J492" s="23" t="s">
        <v>872</v>
      </c>
      <c r="K492" s="23" t="s">
        <v>873</v>
      </c>
      <c r="L492" s="23" t="s">
        <v>319</v>
      </c>
      <c r="M492" s="23" t="s">
        <v>255</v>
      </c>
      <c r="N492" s="23" t="s">
        <v>80</v>
      </c>
      <c r="O492" s="24">
        <v>45521</v>
      </c>
      <c r="P492" s="24"/>
      <c r="Q492" s="23" t="s">
        <v>62</v>
      </c>
      <c r="R492" s="25">
        <v>79000</v>
      </c>
      <c r="S492" s="25">
        <v>7100</v>
      </c>
      <c r="T492" s="23">
        <v>4</v>
      </c>
      <c r="U492" s="23">
        <v>42</v>
      </c>
      <c r="V492" s="23">
        <v>3</v>
      </c>
      <c r="W492" s="23">
        <v>12</v>
      </c>
      <c r="X492" s="23">
        <v>89</v>
      </c>
      <c r="Y492" s="23" t="s">
        <v>339</v>
      </c>
      <c r="Z492" s="23" t="s">
        <v>47</v>
      </c>
      <c r="AA492" s="23" t="s">
        <v>95</v>
      </c>
      <c r="AB492" s="23" t="s">
        <v>80</v>
      </c>
      <c r="AC492" s="23" t="s">
        <v>81</v>
      </c>
      <c r="AD492" s="23" t="s">
        <v>1346</v>
      </c>
      <c r="AE492" s="23">
        <v>81.2</v>
      </c>
      <c r="AF492" s="23">
        <v>1.8</v>
      </c>
      <c r="AG492" s="23" t="s">
        <v>3160</v>
      </c>
      <c r="AH492" s="23" t="s">
        <v>3168</v>
      </c>
      <c r="AI492" s="23" t="s">
        <v>3136</v>
      </c>
      <c r="AJ492" s="23">
        <v>0</v>
      </c>
      <c r="AK492" s="23" t="s">
        <v>3158</v>
      </c>
      <c r="AL492" s="23" t="s">
        <v>3165</v>
      </c>
      <c r="AM492" s="23">
        <v>81.2</v>
      </c>
      <c r="AN492" s="32" t="s">
        <v>3166</v>
      </c>
    </row>
    <row r="493" spans="1:40" ht="32" x14ac:dyDescent="0.2">
      <c r="A493" s="29" t="s">
        <v>1784</v>
      </c>
      <c r="B493" s="12" t="s">
        <v>3306</v>
      </c>
      <c r="C493" s="12" t="s">
        <v>154</v>
      </c>
      <c r="D493" s="12">
        <v>38</v>
      </c>
      <c r="E493" s="21">
        <v>32033</v>
      </c>
      <c r="F493" s="12" t="s">
        <v>429</v>
      </c>
      <c r="G493" s="12" t="s">
        <v>72</v>
      </c>
      <c r="H493" s="12" t="s">
        <v>125</v>
      </c>
      <c r="I493" s="12" t="s">
        <v>57</v>
      </c>
      <c r="J493" s="12" t="s">
        <v>126</v>
      </c>
      <c r="K493" s="12" t="s">
        <v>127</v>
      </c>
      <c r="L493" s="12" t="s">
        <v>118</v>
      </c>
      <c r="M493" s="12" t="s">
        <v>119</v>
      </c>
      <c r="N493" s="12" t="s">
        <v>120</v>
      </c>
      <c r="O493" s="21">
        <v>44532</v>
      </c>
      <c r="P493" s="21"/>
      <c r="Q493" s="12" t="s">
        <v>62</v>
      </c>
      <c r="R493" s="22">
        <v>109000</v>
      </c>
      <c r="S493" s="22">
        <v>9800</v>
      </c>
      <c r="T493" s="12">
        <v>4</v>
      </c>
      <c r="U493" s="12">
        <v>25</v>
      </c>
      <c r="V493" s="12">
        <v>8</v>
      </c>
      <c r="W493" s="12">
        <v>9</v>
      </c>
      <c r="X493" s="12">
        <v>56</v>
      </c>
      <c r="Y493" s="12" t="s">
        <v>46</v>
      </c>
      <c r="Z493" s="12" t="s">
        <v>64</v>
      </c>
      <c r="AA493" s="12" t="s">
        <v>215</v>
      </c>
      <c r="AB493" s="12" t="s">
        <v>164</v>
      </c>
      <c r="AC493" s="12" t="s">
        <v>130</v>
      </c>
      <c r="AD493" s="12" t="s">
        <v>51</v>
      </c>
      <c r="AE493" s="12">
        <v>67.3</v>
      </c>
      <c r="AF493" s="12">
        <v>4.5</v>
      </c>
      <c r="AG493" s="12" t="s">
        <v>3167</v>
      </c>
      <c r="AH493" s="12" t="s">
        <v>3161</v>
      </c>
      <c r="AI493" s="12" t="s">
        <v>3136</v>
      </c>
      <c r="AJ493" s="12">
        <v>0</v>
      </c>
      <c r="AK493" s="12" t="s">
        <v>3162</v>
      </c>
      <c r="AL493" s="12" t="s">
        <v>3159</v>
      </c>
      <c r="AM493" s="12">
        <v>67.3</v>
      </c>
      <c r="AN493" s="31"/>
    </row>
    <row r="494" spans="1:40" x14ac:dyDescent="0.2">
      <c r="A494" s="30" t="s">
        <v>1786</v>
      </c>
      <c r="B494" s="23" t="s">
        <v>1787</v>
      </c>
      <c r="C494" s="23" t="s">
        <v>154</v>
      </c>
      <c r="D494" s="23">
        <v>32</v>
      </c>
      <c r="E494" s="24">
        <v>34312</v>
      </c>
      <c r="F494" s="23" t="s">
        <v>523</v>
      </c>
      <c r="G494" s="23" t="s">
        <v>100</v>
      </c>
      <c r="H494" s="23" t="s">
        <v>755</v>
      </c>
      <c r="I494" s="23" t="s">
        <v>74</v>
      </c>
      <c r="J494" s="23" t="s">
        <v>262</v>
      </c>
      <c r="K494" s="23" t="s">
        <v>263</v>
      </c>
      <c r="L494" s="23" t="s">
        <v>186</v>
      </c>
      <c r="M494" s="23" t="s">
        <v>61</v>
      </c>
      <c r="N494" s="23" t="s">
        <v>186</v>
      </c>
      <c r="O494" s="24">
        <v>43062</v>
      </c>
      <c r="P494" s="24">
        <v>46056</v>
      </c>
      <c r="Q494" s="23" t="s">
        <v>141</v>
      </c>
      <c r="R494" s="25">
        <v>58000</v>
      </c>
      <c r="S494" s="25">
        <v>1200</v>
      </c>
      <c r="T494" s="23">
        <v>2</v>
      </c>
      <c r="U494" s="23">
        <v>4</v>
      </c>
      <c r="V494" s="23">
        <v>19</v>
      </c>
      <c r="W494" s="23">
        <v>8</v>
      </c>
      <c r="X494" s="23">
        <v>36</v>
      </c>
      <c r="Y494" s="23" t="s">
        <v>46</v>
      </c>
      <c r="Z494" s="23" t="s">
        <v>47</v>
      </c>
      <c r="AA494" s="23" t="s">
        <v>188</v>
      </c>
      <c r="AB494" s="23" t="s">
        <v>164</v>
      </c>
      <c r="AC494" s="23" t="s">
        <v>267</v>
      </c>
      <c r="AD494" s="23" t="s">
        <v>68</v>
      </c>
      <c r="AE494" s="23">
        <v>37.6</v>
      </c>
      <c r="AF494" s="23">
        <v>8.1999999999999993</v>
      </c>
      <c r="AG494" s="23" t="s">
        <v>3160</v>
      </c>
      <c r="AH494" s="23" t="s">
        <v>3164</v>
      </c>
      <c r="AI494" s="23" t="s">
        <v>3128</v>
      </c>
      <c r="AJ494" s="23">
        <v>1</v>
      </c>
      <c r="AK494" s="23" t="s">
        <v>3175</v>
      </c>
      <c r="AL494" s="23" t="s">
        <v>3159</v>
      </c>
      <c r="AM494" s="23">
        <v>37.6</v>
      </c>
      <c r="AN494" s="32"/>
    </row>
    <row r="495" spans="1:40" ht="32" x14ac:dyDescent="0.2">
      <c r="A495" s="29" t="s">
        <v>1789</v>
      </c>
      <c r="B495" s="12" t="s">
        <v>1790</v>
      </c>
      <c r="C495" s="12" t="s">
        <v>154</v>
      </c>
      <c r="D495" s="12">
        <v>40</v>
      </c>
      <c r="E495" s="21">
        <v>31420</v>
      </c>
      <c r="F495" s="12" t="s">
        <v>155</v>
      </c>
      <c r="G495" s="12" t="s">
        <v>181</v>
      </c>
      <c r="H495" s="12" t="s">
        <v>505</v>
      </c>
      <c r="I495" s="12" t="s">
        <v>74</v>
      </c>
      <c r="J495" s="12" t="s">
        <v>158</v>
      </c>
      <c r="K495" s="12" t="s">
        <v>159</v>
      </c>
      <c r="L495" s="12" t="s">
        <v>118</v>
      </c>
      <c r="M495" s="12" t="s">
        <v>119</v>
      </c>
      <c r="N495" s="12" t="s">
        <v>120</v>
      </c>
      <c r="O495" s="21">
        <v>45009</v>
      </c>
      <c r="P495" s="21"/>
      <c r="Q495" s="12" t="s">
        <v>62</v>
      </c>
      <c r="R495" s="22">
        <v>53000</v>
      </c>
      <c r="S495" s="22">
        <v>2600</v>
      </c>
      <c r="T495" s="12">
        <v>3</v>
      </c>
      <c r="U495" s="12">
        <v>29</v>
      </c>
      <c r="V495" s="12">
        <v>10</v>
      </c>
      <c r="W495" s="12">
        <v>14</v>
      </c>
      <c r="X495" s="12">
        <v>87</v>
      </c>
      <c r="Y495" s="12" t="s">
        <v>46</v>
      </c>
      <c r="Z495" s="12" t="s">
        <v>47</v>
      </c>
      <c r="AA495" s="12" t="s">
        <v>188</v>
      </c>
      <c r="AB495" s="12" t="s">
        <v>66</v>
      </c>
      <c r="AC495" s="12" t="s">
        <v>165</v>
      </c>
      <c r="AD495" s="12" t="s">
        <v>68</v>
      </c>
      <c r="AE495" s="12">
        <v>67.7</v>
      </c>
      <c r="AF495" s="12">
        <v>3.2</v>
      </c>
      <c r="AG495" s="12" t="s">
        <v>3167</v>
      </c>
      <c r="AH495" s="12" t="s">
        <v>3164</v>
      </c>
      <c r="AI495" s="12" t="s">
        <v>3133</v>
      </c>
      <c r="AJ495" s="12">
        <v>0</v>
      </c>
      <c r="AK495" s="12" t="s">
        <v>3162</v>
      </c>
      <c r="AL495" s="12" t="s">
        <v>3165</v>
      </c>
      <c r="AM495" s="12">
        <v>67.7</v>
      </c>
      <c r="AN495" s="31" t="s">
        <v>3166</v>
      </c>
    </row>
    <row r="496" spans="1:40" ht="32" x14ac:dyDescent="0.2">
      <c r="A496" s="30" t="s">
        <v>1792</v>
      </c>
      <c r="B496" s="23" t="s">
        <v>3307</v>
      </c>
      <c r="C496" s="23" t="s">
        <v>154</v>
      </c>
      <c r="D496" s="23">
        <v>55</v>
      </c>
      <c r="E496" s="24">
        <v>25891</v>
      </c>
      <c r="F496" s="23" t="s">
        <v>210</v>
      </c>
      <c r="G496" s="23" t="s">
        <v>100</v>
      </c>
      <c r="H496" s="23" t="s">
        <v>114</v>
      </c>
      <c r="I496" s="23" t="s">
        <v>89</v>
      </c>
      <c r="J496" s="23" t="s">
        <v>231</v>
      </c>
      <c r="K496" s="23" t="s">
        <v>232</v>
      </c>
      <c r="L496" s="23" t="s">
        <v>472</v>
      </c>
      <c r="M496" s="23" t="s">
        <v>43</v>
      </c>
      <c r="N496" s="23" t="s">
        <v>421</v>
      </c>
      <c r="O496" s="24">
        <v>44816</v>
      </c>
      <c r="P496" s="24"/>
      <c r="Q496" s="23" t="s">
        <v>62</v>
      </c>
      <c r="R496" s="25">
        <v>136000</v>
      </c>
      <c r="S496" s="25">
        <v>8200</v>
      </c>
      <c r="T496" s="23">
        <v>3</v>
      </c>
      <c r="U496" s="23">
        <v>33</v>
      </c>
      <c r="V496" s="23">
        <v>9</v>
      </c>
      <c r="W496" s="23">
        <v>3</v>
      </c>
      <c r="X496" s="23">
        <v>66</v>
      </c>
      <c r="Y496" s="23" t="s">
        <v>46</v>
      </c>
      <c r="Z496" s="23" t="s">
        <v>47</v>
      </c>
      <c r="AA496" s="23" t="s">
        <v>215</v>
      </c>
      <c r="AB496" s="23" t="s">
        <v>66</v>
      </c>
      <c r="AC496" s="23" t="s">
        <v>121</v>
      </c>
      <c r="AD496" s="23" t="s">
        <v>68</v>
      </c>
      <c r="AE496" s="23">
        <v>66.8</v>
      </c>
      <c r="AF496" s="23">
        <v>3.8</v>
      </c>
      <c r="AG496" s="23" t="s">
        <v>3156</v>
      </c>
      <c r="AH496" s="23" t="s">
        <v>3157</v>
      </c>
      <c r="AI496" s="23" t="s">
        <v>3133</v>
      </c>
      <c r="AJ496" s="23">
        <v>0</v>
      </c>
      <c r="AK496" s="23" t="s">
        <v>3158</v>
      </c>
      <c r="AL496" s="23" t="s">
        <v>3165</v>
      </c>
      <c r="AM496" s="23">
        <v>66.8</v>
      </c>
      <c r="AN496" s="32"/>
    </row>
    <row r="497" spans="1:40" ht="32" x14ac:dyDescent="0.2">
      <c r="A497" s="29" t="s">
        <v>1795</v>
      </c>
      <c r="B497" s="12" t="s">
        <v>1796</v>
      </c>
      <c r="C497" s="12" t="s">
        <v>35</v>
      </c>
      <c r="D497" s="12">
        <v>29</v>
      </c>
      <c r="E497" s="21">
        <v>35263</v>
      </c>
      <c r="F497" s="12" t="s">
        <v>71</v>
      </c>
      <c r="G497" s="12" t="s">
        <v>72</v>
      </c>
      <c r="H497" s="12" t="s">
        <v>424</v>
      </c>
      <c r="I497" s="12" t="s">
        <v>115</v>
      </c>
      <c r="J497" s="12" t="s">
        <v>1323</v>
      </c>
      <c r="K497" s="12" t="s">
        <v>1324</v>
      </c>
      <c r="L497" s="12" t="s">
        <v>92</v>
      </c>
      <c r="M497" s="12" t="s">
        <v>337</v>
      </c>
      <c r="N497" s="12" t="s">
        <v>94</v>
      </c>
      <c r="O497" s="21">
        <v>45543</v>
      </c>
      <c r="P497" s="21"/>
      <c r="Q497" s="12" t="s">
        <v>62</v>
      </c>
      <c r="R497" s="22">
        <v>68000</v>
      </c>
      <c r="S497" s="22">
        <v>0</v>
      </c>
      <c r="T497" s="12">
        <v>1</v>
      </c>
      <c r="U497" s="12">
        <v>3</v>
      </c>
      <c r="V497" s="12">
        <v>2</v>
      </c>
      <c r="W497" s="12">
        <v>4</v>
      </c>
      <c r="X497" s="12">
        <v>52</v>
      </c>
      <c r="Y497" s="12" t="s">
        <v>46</v>
      </c>
      <c r="Z497" s="12" t="s">
        <v>107</v>
      </c>
      <c r="AA497" s="12" t="s">
        <v>215</v>
      </c>
      <c r="AB497" s="12" t="s">
        <v>80</v>
      </c>
      <c r="AC497" s="12" t="s">
        <v>81</v>
      </c>
      <c r="AD497" s="12" t="s">
        <v>68</v>
      </c>
      <c r="AE497" s="12">
        <v>36</v>
      </c>
      <c r="AF497" s="12">
        <v>1.8</v>
      </c>
      <c r="AG497" s="12" t="s">
        <v>3160</v>
      </c>
      <c r="AH497" s="12" t="s">
        <v>3168</v>
      </c>
      <c r="AI497" s="12" t="s">
        <v>3128</v>
      </c>
      <c r="AJ497" s="12">
        <v>0</v>
      </c>
      <c r="AK497" s="12" t="s">
        <v>3175</v>
      </c>
      <c r="AL497" s="12" t="s">
        <v>3159</v>
      </c>
      <c r="AM497" s="12">
        <v>36</v>
      </c>
      <c r="AN497" s="31"/>
    </row>
    <row r="498" spans="1:40" ht="48" x14ac:dyDescent="0.2">
      <c r="A498" s="30" t="s">
        <v>1798</v>
      </c>
      <c r="B498" s="23" t="s">
        <v>1799</v>
      </c>
      <c r="C498" s="23" t="s">
        <v>35</v>
      </c>
      <c r="D498" s="23">
        <v>38</v>
      </c>
      <c r="E498" s="24">
        <v>32215</v>
      </c>
      <c r="F498" s="23" t="s">
        <v>279</v>
      </c>
      <c r="G498" s="23" t="s">
        <v>55</v>
      </c>
      <c r="H498" s="23" t="s">
        <v>307</v>
      </c>
      <c r="I498" s="23" t="s">
        <v>115</v>
      </c>
      <c r="J498" s="23" t="s">
        <v>308</v>
      </c>
      <c r="K498" s="23" t="s">
        <v>309</v>
      </c>
      <c r="L498" s="23" t="s">
        <v>118</v>
      </c>
      <c r="M498" s="23" t="s">
        <v>119</v>
      </c>
      <c r="N498" s="23" t="s">
        <v>120</v>
      </c>
      <c r="O498" s="24">
        <v>44216</v>
      </c>
      <c r="P498" s="24"/>
      <c r="Q498" s="23" t="s">
        <v>62</v>
      </c>
      <c r="R498" s="25">
        <v>77000</v>
      </c>
      <c r="S498" s="25">
        <v>6900</v>
      </c>
      <c r="T498" s="23">
        <v>4</v>
      </c>
      <c r="U498" s="23">
        <v>21</v>
      </c>
      <c r="V498" s="23">
        <v>0</v>
      </c>
      <c r="W498" s="23">
        <v>15</v>
      </c>
      <c r="X498" s="23">
        <v>66</v>
      </c>
      <c r="Y498" s="23" t="s">
        <v>46</v>
      </c>
      <c r="Z498" s="23" t="s">
        <v>64</v>
      </c>
      <c r="AA498" s="23" t="s">
        <v>48</v>
      </c>
      <c r="AB498" s="23" t="s">
        <v>66</v>
      </c>
      <c r="AC498" s="23" t="s">
        <v>284</v>
      </c>
      <c r="AD498" s="23" t="s">
        <v>68</v>
      </c>
      <c r="AE498" s="23">
        <v>66.8</v>
      </c>
      <c r="AF498" s="23">
        <v>5.4</v>
      </c>
      <c r="AG498" s="23" t="s">
        <v>3167</v>
      </c>
      <c r="AH498" s="23" t="s">
        <v>3168</v>
      </c>
      <c r="AI498" s="23" t="s">
        <v>3136</v>
      </c>
      <c r="AJ498" s="23">
        <v>0</v>
      </c>
      <c r="AK498" s="23" t="s">
        <v>3162</v>
      </c>
      <c r="AL498" s="23" t="s">
        <v>3165</v>
      </c>
      <c r="AM498" s="23">
        <v>66.8</v>
      </c>
      <c r="AN498" s="32"/>
    </row>
    <row r="499" spans="1:40" ht="32" x14ac:dyDescent="0.2">
      <c r="A499" s="29" t="s">
        <v>1800</v>
      </c>
      <c r="B499" s="12" t="s">
        <v>1801</v>
      </c>
      <c r="C499" s="12" t="s">
        <v>154</v>
      </c>
      <c r="D499" s="12">
        <v>25</v>
      </c>
      <c r="E499" s="21">
        <v>36893</v>
      </c>
      <c r="F499" s="12" t="s">
        <v>133</v>
      </c>
      <c r="G499" s="12" t="s">
        <v>133</v>
      </c>
      <c r="H499" s="12" t="s">
        <v>134</v>
      </c>
      <c r="I499" s="12" t="s">
        <v>157</v>
      </c>
      <c r="J499" s="12" t="s">
        <v>135</v>
      </c>
      <c r="K499" s="12" t="s">
        <v>136</v>
      </c>
      <c r="L499" s="12" t="s">
        <v>288</v>
      </c>
      <c r="M499" s="12" t="s">
        <v>289</v>
      </c>
      <c r="N499" s="12" t="s">
        <v>303</v>
      </c>
      <c r="O499" s="21">
        <v>44245</v>
      </c>
      <c r="P499" s="21"/>
      <c r="Q499" s="12" t="s">
        <v>62</v>
      </c>
      <c r="R499" s="22">
        <v>40000</v>
      </c>
      <c r="S499" s="22">
        <v>2000</v>
      </c>
      <c r="T499" s="12">
        <v>3</v>
      </c>
      <c r="U499" s="12">
        <v>36</v>
      </c>
      <c r="V499" s="12">
        <v>15</v>
      </c>
      <c r="W499" s="12">
        <v>23</v>
      </c>
      <c r="X499" s="12">
        <v>51</v>
      </c>
      <c r="Y499" s="12" t="s">
        <v>46</v>
      </c>
      <c r="Z499" s="12" t="s">
        <v>64</v>
      </c>
      <c r="AA499" s="12" t="s">
        <v>48</v>
      </c>
      <c r="AB499" s="12" t="s">
        <v>66</v>
      </c>
      <c r="AC499" s="12" t="s">
        <v>143</v>
      </c>
      <c r="AD499" s="12" t="s">
        <v>68</v>
      </c>
      <c r="AE499" s="12">
        <v>53.8</v>
      </c>
      <c r="AF499" s="12">
        <v>5.3</v>
      </c>
      <c r="AG499" s="12" t="s">
        <v>3160</v>
      </c>
      <c r="AH499" s="12" t="s">
        <v>3164</v>
      </c>
      <c r="AI499" s="12" t="s">
        <v>3133</v>
      </c>
      <c r="AJ499" s="12">
        <v>0</v>
      </c>
      <c r="AK499" s="12" t="s">
        <v>3158</v>
      </c>
      <c r="AL499" s="12" t="s">
        <v>3159</v>
      </c>
      <c r="AM499" s="12">
        <v>53.8</v>
      </c>
      <c r="AN499" s="31" t="s">
        <v>3166</v>
      </c>
    </row>
    <row r="500" spans="1:40" ht="32" x14ac:dyDescent="0.2">
      <c r="A500" s="30" t="s">
        <v>1803</v>
      </c>
      <c r="B500" s="23" t="s">
        <v>1804</v>
      </c>
      <c r="C500" s="23" t="s">
        <v>35</v>
      </c>
      <c r="D500" s="23">
        <v>48</v>
      </c>
      <c r="E500" s="24">
        <v>28348</v>
      </c>
      <c r="F500" s="23" t="s">
        <v>36</v>
      </c>
      <c r="G500" s="23" t="s">
        <v>37</v>
      </c>
      <c r="H500" s="23" t="s">
        <v>225</v>
      </c>
      <c r="I500" s="23" t="s">
        <v>115</v>
      </c>
      <c r="J500" s="23" t="s">
        <v>270</v>
      </c>
      <c r="K500" s="23" t="s">
        <v>271</v>
      </c>
      <c r="L500" s="23" t="s">
        <v>619</v>
      </c>
      <c r="M500" s="23" t="s">
        <v>525</v>
      </c>
      <c r="N500" s="23" t="s">
        <v>620</v>
      </c>
      <c r="O500" s="24">
        <v>45786</v>
      </c>
      <c r="P500" s="24"/>
      <c r="Q500" s="23" t="s">
        <v>62</v>
      </c>
      <c r="R500" s="25">
        <v>75000</v>
      </c>
      <c r="S500" s="25">
        <v>3800</v>
      </c>
      <c r="T500" s="23">
        <v>3</v>
      </c>
      <c r="U500" s="23">
        <v>14</v>
      </c>
      <c r="V500" s="23">
        <v>12</v>
      </c>
      <c r="W500" s="23">
        <v>0</v>
      </c>
      <c r="X500" s="23">
        <v>78</v>
      </c>
      <c r="Y500" s="23" t="s">
        <v>46</v>
      </c>
      <c r="Z500" s="23" t="s">
        <v>107</v>
      </c>
      <c r="AA500" s="23" t="s">
        <v>142</v>
      </c>
      <c r="AB500" s="23" t="s">
        <v>164</v>
      </c>
      <c r="AC500" s="23" t="s">
        <v>50</v>
      </c>
      <c r="AD500" s="23" t="s">
        <v>51</v>
      </c>
      <c r="AE500" s="23">
        <v>67.8</v>
      </c>
      <c r="AF500" s="23">
        <v>1.1000000000000001</v>
      </c>
      <c r="AG500" s="23" t="s">
        <v>3171</v>
      </c>
      <c r="AH500" s="23" t="s">
        <v>3168</v>
      </c>
      <c r="AI500" s="23" t="s">
        <v>3133</v>
      </c>
      <c r="AJ500" s="23">
        <v>0</v>
      </c>
      <c r="AK500" s="23" t="s">
        <v>3162</v>
      </c>
      <c r="AL500" s="23" t="s">
        <v>3165</v>
      </c>
      <c r="AM500" s="23">
        <v>67.8</v>
      </c>
      <c r="AN500" s="32"/>
    </row>
    <row r="501" spans="1:40" ht="32" x14ac:dyDescent="0.2">
      <c r="A501" s="29" t="s">
        <v>1808</v>
      </c>
      <c r="B501" s="12" t="s">
        <v>1809</v>
      </c>
      <c r="C501" s="12" t="s">
        <v>154</v>
      </c>
      <c r="D501" s="12">
        <v>33</v>
      </c>
      <c r="E501" s="21">
        <v>34101</v>
      </c>
      <c r="F501" s="12" t="s">
        <v>402</v>
      </c>
      <c r="G501" s="12" t="s">
        <v>72</v>
      </c>
      <c r="H501" s="12" t="s">
        <v>403</v>
      </c>
      <c r="I501" s="12" t="s">
        <v>57</v>
      </c>
      <c r="J501" s="12" t="s">
        <v>404</v>
      </c>
      <c r="K501" s="12" t="s">
        <v>405</v>
      </c>
      <c r="L501" s="12" t="s">
        <v>434</v>
      </c>
      <c r="M501" s="12" t="s">
        <v>61</v>
      </c>
      <c r="N501" s="12" t="s">
        <v>220</v>
      </c>
      <c r="O501" s="21">
        <v>44992</v>
      </c>
      <c r="P501" s="21"/>
      <c r="Q501" s="12" t="s">
        <v>62</v>
      </c>
      <c r="R501" s="22">
        <v>119000</v>
      </c>
      <c r="S501" s="22">
        <v>6000</v>
      </c>
      <c r="T501" s="12">
        <v>3</v>
      </c>
      <c r="U501" s="12">
        <v>13</v>
      </c>
      <c r="V501" s="12">
        <v>14</v>
      </c>
      <c r="W501" s="12">
        <v>7</v>
      </c>
      <c r="X501" s="12">
        <v>63</v>
      </c>
      <c r="Y501" s="12" t="s">
        <v>46</v>
      </c>
      <c r="Z501" s="12" t="s">
        <v>64</v>
      </c>
      <c r="AA501" s="12" t="s">
        <v>48</v>
      </c>
      <c r="AB501" s="12" t="s">
        <v>66</v>
      </c>
      <c r="AC501" s="12" t="s">
        <v>408</v>
      </c>
      <c r="AD501" s="12" t="s">
        <v>68</v>
      </c>
      <c r="AE501" s="12">
        <v>58.8</v>
      </c>
      <c r="AF501" s="12">
        <v>3.3</v>
      </c>
      <c r="AG501" s="12" t="s">
        <v>3160</v>
      </c>
      <c r="AH501" s="12" t="s">
        <v>3161</v>
      </c>
      <c r="AI501" s="12" t="s">
        <v>3133</v>
      </c>
      <c r="AJ501" s="12">
        <v>0</v>
      </c>
      <c r="AK501" s="12" t="s">
        <v>3162</v>
      </c>
      <c r="AL501" s="12" t="s">
        <v>3165</v>
      </c>
      <c r="AM501" s="12">
        <v>58.8</v>
      </c>
      <c r="AN501" s="31"/>
    </row>
    <row r="502" spans="1:40" ht="32" x14ac:dyDescent="0.2">
      <c r="A502" s="30" t="s">
        <v>1810</v>
      </c>
      <c r="B502" s="23" t="s">
        <v>1811</v>
      </c>
      <c r="C502" s="23" t="s">
        <v>154</v>
      </c>
      <c r="D502" s="23">
        <v>32</v>
      </c>
      <c r="E502" s="24">
        <v>34419</v>
      </c>
      <c r="F502" s="23" t="s">
        <v>54</v>
      </c>
      <c r="G502" s="23" t="s">
        <v>55</v>
      </c>
      <c r="H502" s="23" t="s">
        <v>1100</v>
      </c>
      <c r="I502" s="23" t="s">
        <v>74</v>
      </c>
      <c r="J502" s="23" t="s">
        <v>567</v>
      </c>
      <c r="K502" s="23" t="s">
        <v>568</v>
      </c>
      <c r="L502" s="23" t="s">
        <v>491</v>
      </c>
      <c r="M502" s="23" t="s">
        <v>43</v>
      </c>
      <c r="N502" s="23" t="s">
        <v>492</v>
      </c>
      <c r="O502" s="24">
        <v>45635</v>
      </c>
      <c r="P502" s="24"/>
      <c r="Q502" s="23" t="s">
        <v>62</v>
      </c>
      <c r="R502" s="25">
        <v>47000</v>
      </c>
      <c r="S502" s="25">
        <v>6600</v>
      </c>
      <c r="T502" s="23">
        <v>5</v>
      </c>
      <c r="U502" s="23">
        <v>29</v>
      </c>
      <c r="V502" s="23">
        <v>9</v>
      </c>
      <c r="W502" s="23">
        <v>6</v>
      </c>
      <c r="X502" s="23">
        <v>95</v>
      </c>
      <c r="Y502" s="23" t="s">
        <v>46</v>
      </c>
      <c r="Z502" s="23" t="s">
        <v>64</v>
      </c>
      <c r="AA502" s="23" t="s">
        <v>221</v>
      </c>
      <c r="AB502" s="23" t="s">
        <v>66</v>
      </c>
      <c r="AC502" s="23" t="s">
        <v>67</v>
      </c>
      <c r="AD502" s="23" t="s">
        <v>68</v>
      </c>
      <c r="AE502" s="23">
        <v>92.5</v>
      </c>
      <c r="AF502" s="23">
        <v>1.5</v>
      </c>
      <c r="AG502" s="23" t="s">
        <v>3160</v>
      </c>
      <c r="AH502" s="23" t="s">
        <v>3164</v>
      </c>
      <c r="AI502" s="23" t="s">
        <v>3136</v>
      </c>
      <c r="AJ502" s="23">
        <v>0</v>
      </c>
      <c r="AK502" s="23" t="s">
        <v>3162</v>
      </c>
      <c r="AL502" s="23" t="s">
        <v>3165</v>
      </c>
      <c r="AM502" s="23">
        <v>92.5</v>
      </c>
      <c r="AN502" s="32"/>
    </row>
    <row r="503" spans="1:40" ht="48" x14ac:dyDescent="0.2">
      <c r="A503" s="29" t="s">
        <v>1813</v>
      </c>
      <c r="B503" s="12" t="s">
        <v>3308</v>
      </c>
      <c r="C503" s="12" t="s">
        <v>154</v>
      </c>
      <c r="D503" s="12">
        <v>47</v>
      </c>
      <c r="E503" s="21">
        <v>28992</v>
      </c>
      <c r="F503" s="12" t="s">
        <v>155</v>
      </c>
      <c r="G503" s="12" t="s">
        <v>181</v>
      </c>
      <c r="H503" s="12" t="s">
        <v>1160</v>
      </c>
      <c r="I503" s="12" t="s">
        <v>74</v>
      </c>
      <c r="J503" s="12" t="s">
        <v>158</v>
      </c>
      <c r="K503" s="12" t="s">
        <v>159</v>
      </c>
      <c r="L503" s="12" t="s">
        <v>390</v>
      </c>
      <c r="M503" s="12" t="s">
        <v>265</v>
      </c>
      <c r="N503" s="12" t="s">
        <v>360</v>
      </c>
      <c r="O503" s="21">
        <v>42345</v>
      </c>
      <c r="P503" s="21"/>
      <c r="Q503" s="12" t="s">
        <v>62</v>
      </c>
      <c r="R503" s="22">
        <v>45000</v>
      </c>
      <c r="S503" s="22">
        <v>2200</v>
      </c>
      <c r="T503" s="12">
        <v>3</v>
      </c>
      <c r="U503" s="12">
        <v>16</v>
      </c>
      <c r="V503" s="12">
        <v>19</v>
      </c>
      <c r="W503" s="12">
        <v>14</v>
      </c>
      <c r="X503" s="12">
        <v>53</v>
      </c>
      <c r="Y503" s="12" t="s">
        <v>46</v>
      </c>
      <c r="Z503" s="12" t="s">
        <v>64</v>
      </c>
      <c r="AA503" s="12" t="s">
        <v>48</v>
      </c>
      <c r="AB503" s="12" t="s">
        <v>80</v>
      </c>
      <c r="AC503" s="12" t="s">
        <v>165</v>
      </c>
      <c r="AD503" s="12" t="s">
        <v>68</v>
      </c>
      <c r="AE503" s="12">
        <v>52.5</v>
      </c>
      <c r="AF503" s="12">
        <v>10.5</v>
      </c>
      <c r="AG503" s="12" t="s">
        <v>3171</v>
      </c>
      <c r="AH503" s="12" t="s">
        <v>3164</v>
      </c>
      <c r="AI503" s="12" t="s">
        <v>3133</v>
      </c>
      <c r="AJ503" s="12">
        <v>0</v>
      </c>
      <c r="AK503" s="12" t="s">
        <v>3162</v>
      </c>
      <c r="AL503" s="12" t="s">
        <v>3159</v>
      </c>
      <c r="AM503" s="12">
        <v>52.5</v>
      </c>
      <c r="AN503" s="31"/>
    </row>
    <row r="504" spans="1:40" ht="32" x14ac:dyDescent="0.2">
      <c r="A504" s="30" t="s">
        <v>1816</v>
      </c>
      <c r="B504" s="23" t="s">
        <v>3309</v>
      </c>
      <c r="C504" s="23" t="s">
        <v>35</v>
      </c>
      <c r="D504" s="23">
        <v>37</v>
      </c>
      <c r="E504" s="24">
        <v>32591</v>
      </c>
      <c r="F504" s="23" t="s">
        <v>523</v>
      </c>
      <c r="G504" s="23" t="s">
        <v>100</v>
      </c>
      <c r="H504" s="23" t="s">
        <v>561</v>
      </c>
      <c r="I504" s="23" t="s">
        <v>115</v>
      </c>
      <c r="J504" s="23" t="s">
        <v>262</v>
      </c>
      <c r="K504" s="23" t="s">
        <v>263</v>
      </c>
      <c r="L504" s="23" t="s">
        <v>319</v>
      </c>
      <c r="M504" s="23" t="s">
        <v>255</v>
      </c>
      <c r="N504" s="23" t="s">
        <v>80</v>
      </c>
      <c r="O504" s="24">
        <v>45974</v>
      </c>
      <c r="P504" s="24"/>
      <c r="Q504" s="23" t="s">
        <v>62</v>
      </c>
      <c r="R504" s="25">
        <v>81000</v>
      </c>
      <c r="S504" s="25">
        <v>4000</v>
      </c>
      <c r="T504" s="23">
        <v>3</v>
      </c>
      <c r="U504" s="23">
        <v>20</v>
      </c>
      <c r="V504" s="23">
        <v>24</v>
      </c>
      <c r="W504" s="23">
        <v>9</v>
      </c>
      <c r="X504" s="23">
        <v>68</v>
      </c>
      <c r="Y504" s="23" t="s">
        <v>46</v>
      </c>
      <c r="Z504" s="23" t="s">
        <v>47</v>
      </c>
      <c r="AA504" s="23" t="s">
        <v>221</v>
      </c>
      <c r="AB504" s="23" t="s">
        <v>66</v>
      </c>
      <c r="AC504" s="23" t="s">
        <v>267</v>
      </c>
      <c r="AD504" s="23" t="s">
        <v>68</v>
      </c>
      <c r="AE504" s="23">
        <v>61.3</v>
      </c>
      <c r="AF504" s="23">
        <v>0.6</v>
      </c>
      <c r="AG504" s="23" t="s">
        <v>3167</v>
      </c>
      <c r="AH504" s="23" t="s">
        <v>3168</v>
      </c>
      <c r="AI504" s="23" t="s">
        <v>3133</v>
      </c>
      <c r="AJ504" s="23">
        <v>0</v>
      </c>
      <c r="AK504" s="23" t="s">
        <v>3162</v>
      </c>
      <c r="AL504" s="23" t="s">
        <v>3165</v>
      </c>
      <c r="AM504" s="23">
        <v>61.3</v>
      </c>
      <c r="AN504" s="32" t="s">
        <v>3166</v>
      </c>
    </row>
    <row r="505" spans="1:40" ht="32" x14ac:dyDescent="0.2">
      <c r="A505" s="29" t="s">
        <v>1819</v>
      </c>
      <c r="B505" s="12" t="s">
        <v>3310</v>
      </c>
      <c r="C505" s="12" t="s">
        <v>35</v>
      </c>
      <c r="D505" s="12">
        <v>26</v>
      </c>
      <c r="E505" s="21">
        <v>36525</v>
      </c>
      <c r="F505" s="12" t="s">
        <v>609</v>
      </c>
      <c r="G505" s="12" t="s">
        <v>55</v>
      </c>
      <c r="H505" s="12" t="s">
        <v>352</v>
      </c>
      <c r="I505" s="12" t="s">
        <v>57</v>
      </c>
      <c r="J505" s="12" t="s">
        <v>171</v>
      </c>
      <c r="K505" s="12" t="s">
        <v>172</v>
      </c>
      <c r="L505" s="12" t="s">
        <v>472</v>
      </c>
      <c r="M505" s="12" t="s">
        <v>43</v>
      </c>
      <c r="N505" s="12" t="s">
        <v>421</v>
      </c>
      <c r="O505" s="21">
        <v>44807</v>
      </c>
      <c r="P505" s="21"/>
      <c r="Q505" s="12" t="s">
        <v>62</v>
      </c>
      <c r="R505" s="22">
        <v>87000</v>
      </c>
      <c r="S505" s="22">
        <v>4400</v>
      </c>
      <c r="T505" s="12">
        <v>3</v>
      </c>
      <c r="U505" s="12">
        <v>15</v>
      </c>
      <c r="V505" s="12">
        <v>7</v>
      </c>
      <c r="W505" s="12">
        <v>17</v>
      </c>
      <c r="X505" s="12">
        <v>46</v>
      </c>
      <c r="Y505" s="12" t="s">
        <v>46</v>
      </c>
      <c r="Z505" s="12" t="s">
        <v>64</v>
      </c>
      <c r="AA505" s="12" t="s">
        <v>215</v>
      </c>
      <c r="AB505" s="12" t="s">
        <v>80</v>
      </c>
      <c r="AC505" s="12" t="s">
        <v>177</v>
      </c>
      <c r="AD505" s="12" t="s">
        <v>68</v>
      </c>
      <c r="AE505" s="12">
        <v>48.3</v>
      </c>
      <c r="AF505" s="12">
        <v>3.8</v>
      </c>
      <c r="AG505" s="12" t="s">
        <v>3160</v>
      </c>
      <c r="AH505" s="12" t="s">
        <v>3161</v>
      </c>
      <c r="AI505" s="12" t="s">
        <v>3133</v>
      </c>
      <c r="AJ505" s="12">
        <v>0</v>
      </c>
      <c r="AK505" s="12" t="s">
        <v>3162</v>
      </c>
      <c r="AL505" s="12" t="s">
        <v>3159</v>
      </c>
      <c r="AM505" s="12">
        <v>48.3</v>
      </c>
      <c r="AN505" s="31" t="s">
        <v>3166</v>
      </c>
    </row>
    <row r="506" spans="1:40" ht="32" x14ac:dyDescent="0.2">
      <c r="A506" s="30" t="s">
        <v>1822</v>
      </c>
      <c r="B506" s="23" t="s">
        <v>1823</v>
      </c>
      <c r="C506" s="23" t="s">
        <v>154</v>
      </c>
      <c r="D506" s="23">
        <v>50</v>
      </c>
      <c r="E506" s="24">
        <v>27816</v>
      </c>
      <c r="F506" s="23" t="s">
        <v>71</v>
      </c>
      <c r="G506" s="23" t="s">
        <v>72</v>
      </c>
      <c r="H506" s="23" t="s">
        <v>715</v>
      </c>
      <c r="I506" s="23" t="s">
        <v>115</v>
      </c>
      <c r="J506" s="23" t="s">
        <v>456</v>
      </c>
      <c r="K506" s="23" t="s">
        <v>75</v>
      </c>
      <c r="L506" s="23" t="s">
        <v>60</v>
      </c>
      <c r="M506" s="23" t="s">
        <v>61</v>
      </c>
      <c r="N506" s="23" t="s">
        <v>60</v>
      </c>
      <c r="O506" s="24">
        <v>45269</v>
      </c>
      <c r="P506" s="24"/>
      <c r="Q506" s="23" t="s">
        <v>62</v>
      </c>
      <c r="R506" s="25">
        <v>83000</v>
      </c>
      <c r="S506" s="25">
        <v>0</v>
      </c>
      <c r="T506" s="23">
        <v>1</v>
      </c>
      <c r="U506" s="23">
        <v>33</v>
      </c>
      <c r="V506" s="23">
        <v>19</v>
      </c>
      <c r="W506" s="23">
        <v>3</v>
      </c>
      <c r="X506" s="23">
        <v>61</v>
      </c>
      <c r="Y506" s="23" t="s">
        <v>46</v>
      </c>
      <c r="Z506" s="23" t="s">
        <v>151</v>
      </c>
      <c r="AA506" s="23" t="s">
        <v>176</v>
      </c>
      <c r="AB506" s="23" t="s">
        <v>80</v>
      </c>
      <c r="AC506" s="23" t="s">
        <v>81</v>
      </c>
      <c r="AD506" s="23" t="s">
        <v>68</v>
      </c>
      <c r="AE506" s="23">
        <v>47.1</v>
      </c>
      <c r="AF506" s="23">
        <v>2.5</v>
      </c>
      <c r="AG506" s="23" t="s">
        <v>3171</v>
      </c>
      <c r="AH506" s="23" t="s">
        <v>3168</v>
      </c>
      <c r="AI506" s="23" t="s">
        <v>3128</v>
      </c>
      <c r="AJ506" s="23">
        <v>0</v>
      </c>
      <c r="AK506" s="23" t="s">
        <v>3158</v>
      </c>
      <c r="AL506" s="23" t="s">
        <v>3159</v>
      </c>
      <c r="AM506" s="23">
        <v>47.1</v>
      </c>
      <c r="AN506" s="32"/>
    </row>
    <row r="507" spans="1:40" ht="32" x14ac:dyDescent="0.2">
      <c r="A507" s="29" t="s">
        <v>1824</v>
      </c>
      <c r="B507" s="12" t="s">
        <v>3311</v>
      </c>
      <c r="C507" s="12" t="s">
        <v>35</v>
      </c>
      <c r="D507" s="12">
        <v>24</v>
      </c>
      <c r="E507" s="21">
        <v>37163</v>
      </c>
      <c r="F507" s="12" t="s">
        <v>86</v>
      </c>
      <c r="G507" s="12" t="s">
        <v>181</v>
      </c>
      <c r="H507" s="12" t="s">
        <v>1306</v>
      </c>
      <c r="I507" s="12" t="s">
        <v>74</v>
      </c>
      <c r="J507" s="12" t="s">
        <v>1065</v>
      </c>
      <c r="K507" s="12" t="s">
        <v>1066</v>
      </c>
      <c r="L507" s="12" t="s">
        <v>472</v>
      </c>
      <c r="M507" s="12" t="s">
        <v>43</v>
      </c>
      <c r="N507" s="12" t="s">
        <v>421</v>
      </c>
      <c r="O507" s="21">
        <v>45263</v>
      </c>
      <c r="P507" s="21"/>
      <c r="Q507" s="12" t="s">
        <v>62</v>
      </c>
      <c r="R507" s="22">
        <v>57000</v>
      </c>
      <c r="S507" s="22">
        <v>5100</v>
      </c>
      <c r="T507" s="12">
        <v>4</v>
      </c>
      <c r="U507" s="12">
        <v>2</v>
      </c>
      <c r="V507" s="12">
        <v>12</v>
      </c>
      <c r="W507" s="12">
        <v>14</v>
      </c>
      <c r="X507" s="12">
        <v>65</v>
      </c>
      <c r="Y507" s="12" t="s">
        <v>46</v>
      </c>
      <c r="Z507" s="12" t="s">
        <v>47</v>
      </c>
      <c r="AA507" s="12" t="s">
        <v>48</v>
      </c>
      <c r="AB507" s="12" t="s">
        <v>66</v>
      </c>
      <c r="AC507" s="12" t="s">
        <v>96</v>
      </c>
      <c r="AD507" s="12" t="s">
        <v>68</v>
      </c>
      <c r="AE507" s="12">
        <v>62.2</v>
      </c>
      <c r="AF507" s="12">
        <v>2.5</v>
      </c>
      <c r="AG507" s="12" t="s">
        <v>3163</v>
      </c>
      <c r="AH507" s="12" t="s">
        <v>3164</v>
      </c>
      <c r="AI507" s="12" t="s">
        <v>3136</v>
      </c>
      <c r="AJ507" s="12">
        <v>0</v>
      </c>
      <c r="AK507" s="12" t="s">
        <v>3175</v>
      </c>
      <c r="AL507" s="12" t="s">
        <v>3165</v>
      </c>
      <c r="AM507" s="12">
        <v>62.2</v>
      </c>
      <c r="AN507" s="31"/>
    </row>
    <row r="508" spans="1:40" ht="32" x14ac:dyDescent="0.2">
      <c r="A508" s="30" t="s">
        <v>1827</v>
      </c>
      <c r="B508" s="23" t="s">
        <v>3312</v>
      </c>
      <c r="C508" s="23" t="s">
        <v>35</v>
      </c>
      <c r="D508" s="23">
        <v>31</v>
      </c>
      <c r="E508" s="24">
        <v>34531</v>
      </c>
      <c r="F508" s="23" t="s">
        <v>523</v>
      </c>
      <c r="G508" s="23" t="s">
        <v>100</v>
      </c>
      <c r="H508" s="23" t="s">
        <v>561</v>
      </c>
      <c r="I508" s="23" t="s">
        <v>74</v>
      </c>
      <c r="J508" s="23" t="s">
        <v>343</v>
      </c>
      <c r="K508" s="23" t="s">
        <v>344</v>
      </c>
      <c r="L508" s="23" t="s">
        <v>288</v>
      </c>
      <c r="M508" s="23" t="s">
        <v>289</v>
      </c>
      <c r="N508" s="23" t="s">
        <v>303</v>
      </c>
      <c r="O508" s="24">
        <v>45653</v>
      </c>
      <c r="P508" s="24"/>
      <c r="Q508" s="23" t="s">
        <v>62</v>
      </c>
      <c r="R508" s="25">
        <v>60000</v>
      </c>
      <c r="S508" s="25">
        <v>3000</v>
      </c>
      <c r="T508" s="23">
        <v>3</v>
      </c>
      <c r="U508" s="23">
        <v>19</v>
      </c>
      <c r="V508" s="23">
        <v>24</v>
      </c>
      <c r="W508" s="23">
        <v>11</v>
      </c>
      <c r="X508" s="23">
        <v>65</v>
      </c>
      <c r="Y508" s="23" t="s">
        <v>46</v>
      </c>
      <c r="Z508" s="23" t="s">
        <v>64</v>
      </c>
      <c r="AA508" s="23" t="s">
        <v>188</v>
      </c>
      <c r="AB508" s="23" t="s">
        <v>66</v>
      </c>
      <c r="AC508" s="23" t="s">
        <v>267</v>
      </c>
      <c r="AD508" s="23" t="s">
        <v>68</v>
      </c>
      <c r="AE508" s="23">
        <v>59</v>
      </c>
      <c r="AF508" s="23">
        <v>1.5</v>
      </c>
      <c r="AG508" s="23" t="s">
        <v>3160</v>
      </c>
      <c r="AH508" s="23" t="s">
        <v>3168</v>
      </c>
      <c r="AI508" s="23" t="s">
        <v>3133</v>
      </c>
      <c r="AJ508" s="23">
        <v>0</v>
      </c>
      <c r="AK508" s="23" t="s">
        <v>3162</v>
      </c>
      <c r="AL508" s="23" t="s">
        <v>3165</v>
      </c>
      <c r="AM508" s="23">
        <v>59</v>
      </c>
      <c r="AN508" s="32" t="s">
        <v>3166</v>
      </c>
    </row>
    <row r="509" spans="1:40" ht="32" x14ac:dyDescent="0.2">
      <c r="A509" s="29" t="s">
        <v>1829</v>
      </c>
      <c r="B509" s="12" t="s">
        <v>1830</v>
      </c>
      <c r="C509" s="12" t="s">
        <v>35</v>
      </c>
      <c r="D509" s="12">
        <v>34</v>
      </c>
      <c r="E509" s="21">
        <v>33475</v>
      </c>
      <c r="F509" s="12" t="s">
        <v>598</v>
      </c>
      <c r="G509" s="12" t="s">
        <v>133</v>
      </c>
      <c r="H509" s="12" t="s">
        <v>192</v>
      </c>
      <c r="I509" s="12" t="s">
        <v>89</v>
      </c>
      <c r="J509" s="12" t="s">
        <v>193</v>
      </c>
      <c r="K509" s="12" t="s">
        <v>194</v>
      </c>
      <c r="L509" s="12" t="s">
        <v>390</v>
      </c>
      <c r="M509" s="12" t="s">
        <v>265</v>
      </c>
      <c r="N509" s="12" t="s">
        <v>360</v>
      </c>
      <c r="O509" s="21">
        <v>43528</v>
      </c>
      <c r="P509" s="21">
        <v>46083</v>
      </c>
      <c r="Q509" s="12" t="s">
        <v>141</v>
      </c>
      <c r="R509" s="22">
        <v>115000</v>
      </c>
      <c r="S509" s="22">
        <v>3400</v>
      </c>
      <c r="T509" s="12">
        <v>2</v>
      </c>
      <c r="U509" s="12">
        <v>46</v>
      </c>
      <c r="V509" s="12">
        <v>20</v>
      </c>
      <c r="W509" s="12">
        <v>23</v>
      </c>
      <c r="X509" s="12">
        <v>40</v>
      </c>
      <c r="Y509" s="12" t="s">
        <v>46</v>
      </c>
      <c r="Z509" s="12" t="s">
        <v>64</v>
      </c>
      <c r="AA509" s="12" t="s">
        <v>188</v>
      </c>
      <c r="AB509" s="12" t="s">
        <v>66</v>
      </c>
      <c r="AC509" s="12" t="s">
        <v>195</v>
      </c>
      <c r="AD509" s="12" t="s">
        <v>68</v>
      </c>
      <c r="AE509" s="12">
        <v>42</v>
      </c>
      <c r="AF509" s="12">
        <v>7</v>
      </c>
      <c r="AG509" s="12" t="s">
        <v>3160</v>
      </c>
      <c r="AH509" s="12" t="s">
        <v>3161</v>
      </c>
      <c r="AI509" s="12" t="s">
        <v>3128</v>
      </c>
      <c r="AJ509" s="12">
        <v>1</v>
      </c>
      <c r="AK509" s="12" t="s">
        <v>3158</v>
      </c>
      <c r="AL509" s="12" t="s">
        <v>3159</v>
      </c>
      <c r="AM509" s="12">
        <v>42</v>
      </c>
      <c r="AN509" s="31"/>
    </row>
    <row r="510" spans="1:40" ht="32" x14ac:dyDescent="0.2">
      <c r="A510" s="30" t="s">
        <v>1831</v>
      </c>
      <c r="B510" s="23" t="s">
        <v>1832</v>
      </c>
      <c r="C510" s="23" t="s">
        <v>35</v>
      </c>
      <c r="D510" s="23">
        <v>30</v>
      </c>
      <c r="E510" s="24">
        <v>35005</v>
      </c>
      <c r="F510" s="23" t="s">
        <v>429</v>
      </c>
      <c r="G510" s="23" t="s">
        <v>72</v>
      </c>
      <c r="H510" s="23" t="s">
        <v>295</v>
      </c>
      <c r="I510" s="23" t="s">
        <v>39</v>
      </c>
      <c r="J510" s="23" t="s">
        <v>470</v>
      </c>
      <c r="K510" s="23" t="s">
        <v>589</v>
      </c>
      <c r="L510" s="23" t="s">
        <v>968</v>
      </c>
      <c r="M510" s="23" t="s">
        <v>337</v>
      </c>
      <c r="N510" s="23" t="s">
        <v>709</v>
      </c>
      <c r="O510" s="24">
        <v>45395</v>
      </c>
      <c r="P510" s="24">
        <v>45934</v>
      </c>
      <c r="Q510" s="23" t="s">
        <v>141</v>
      </c>
      <c r="R510" s="25">
        <v>153000</v>
      </c>
      <c r="S510" s="25">
        <v>9200</v>
      </c>
      <c r="T510" s="23">
        <v>3</v>
      </c>
      <c r="U510" s="23">
        <v>26</v>
      </c>
      <c r="V510" s="23">
        <v>12</v>
      </c>
      <c r="W510" s="23">
        <v>21</v>
      </c>
      <c r="X510" s="23">
        <v>78</v>
      </c>
      <c r="Y510" s="23" t="s">
        <v>46</v>
      </c>
      <c r="Z510" s="23" t="s">
        <v>47</v>
      </c>
      <c r="AA510" s="23" t="s">
        <v>215</v>
      </c>
      <c r="AB510" s="23" t="s">
        <v>164</v>
      </c>
      <c r="AC510" s="23" t="s">
        <v>130</v>
      </c>
      <c r="AD510" s="23" t="s">
        <v>68</v>
      </c>
      <c r="AE510" s="23">
        <v>60.8</v>
      </c>
      <c r="AF510" s="23">
        <v>1.5</v>
      </c>
      <c r="AG510" s="23" t="s">
        <v>3160</v>
      </c>
      <c r="AH510" s="23" t="s">
        <v>3157</v>
      </c>
      <c r="AI510" s="23" t="s">
        <v>3133</v>
      </c>
      <c r="AJ510" s="23">
        <v>1</v>
      </c>
      <c r="AK510" s="23" t="s">
        <v>3162</v>
      </c>
      <c r="AL510" s="23" t="s">
        <v>3159</v>
      </c>
      <c r="AM510" s="23">
        <v>60.8</v>
      </c>
      <c r="AN510" s="32"/>
    </row>
    <row r="511" spans="1:40" ht="32" x14ac:dyDescent="0.2">
      <c r="A511" s="29" t="s">
        <v>1834</v>
      </c>
      <c r="B511" s="12" t="s">
        <v>1835</v>
      </c>
      <c r="C511" s="12" t="s">
        <v>154</v>
      </c>
      <c r="D511" s="12">
        <v>42</v>
      </c>
      <c r="E511" s="21">
        <v>30635</v>
      </c>
      <c r="F511" s="12" t="s">
        <v>71</v>
      </c>
      <c r="G511" s="12" t="s">
        <v>72</v>
      </c>
      <c r="H511" s="12" t="s">
        <v>424</v>
      </c>
      <c r="I511" s="12" t="s">
        <v>318</v>
      </c>
      <c r="J511" s="12" t="s">
        <v>456</v>
      </c>
      <c r="K511" s="12" t="s">
        <v>75</v>
      </c>
      <c r="L511" s="12" t="s">
        <v>619</v>
      </c>
      <c r="M511" s="12" t="s">
        <v>525</v>
      </c>
      <c r="N511" s="12" t="s">
        <v>620</v>
      </c>
      <c r="O511" s="21">
        <v>44774</v>
      </c>
      <c r="P511" s="21">
        <v>45724</v>
      </c>
      <c r="Q511" s="12" t="s">
        <v>141</v>
      </c>
      <c r="R511" s="22">
        <v>240000</v>
      </c>
      <c r="S511" s="22">
        <v>24000</v>
      </c>
      <c r="T511" s="12">
        <v>4</v>
      </c>
      <c r="U511" s="12">
        <v>45</v>
      </c>
      <c r="V511" s="12">
        <v>10</v>
      </c>
      <c r="W511" s="12">
        <v>0</v>
      </c>
      <c r="X511" s="12">
        <v>73</v>
      </c>
      <c r="Y511" s="12" t="s">
        <v>46</v>
      </c>
      <c r="Z511" s="12" t="s">
        <v>64</v>
      </c>
      <c r="AA511" s="12" t="s">
        <v>215</v>
      </c>
      <c r="AB511" s="12" t="s">
        <v>66</v>
      </c>
      <c r="AC511" s="12" t="s">
        <v>81</v>
      </c>
      <c r="AD511" s="12" t="s">
        <v>68</v>
      </c>
      <c r="AE511" s="12">
        <v>81.5</v>
      </c>
      <c r="AF511" s="12">
        <v>2.6</v>
      </c>
      <c r="AG511" s="12" t="s">
        <v>3167</v>
      </c>
      <c r="AH511" s="12" t="s">
        <v>3177</v>
      </c>
      <c r="AI511" s="12" t="s">
        <v>3136</v>
      </c>
      <c r="AJ511" s="12">
        <v>1</v>
      </c>
      <c r="AK511" s="12" t="s">
        <v>3158</v>
      </c>
      <c r="AL511" s="12" t="s">
        <v>3159</v>
      </c>
      <c r="AM511" s="12">
        <v>81.5</v>
      </c>
      <c r="AN511" s="31"/>
    </row>
    <row r="512" spans="1:40" ht="32" x14ac:dyDescent="0.2">
      <c r="A512" s="30" t="s">
        <v>1836</v>
      </c>
      <c r="B512" s="23" t="s">
        <v>1837</v>
      </c>
      <c r="C512" s="23" t="s">
        <v>154</v>
      </c>
      <c r="D512" s="23">
        <v>39</v>
      </c>
      <c r="E512" s="24">
        <v>31611</v>
      </c>
      <c r="F512" s="23" t="s">
        <v>370</v>
      </c>
      <c r="G512" s="23" t="s">
        <v>181</v>
      </c>
      <c r="H512" s="23" t="s">
        <v>1074</v>
      </c>
      <c r="I512" s="23" t="s">
        <v>157</v>
      </c>
      <c r="J512" s="23" t="s">
        <v>446</v>
      </c>
      <c r="K512" s="23" t="s">
        <v>447</v>
      </c>
      <c r="L512" s="23" t="s">
        <v>729</v>
      </c>
      <c r="M512" s="23" t="s">
        <v>525</v>
      </c>
      <c r="N512" s="23" t="s">
        <v>139</v>
      </c>
      <c r="O512" s="24">
        <v>42799</v>
      </c>
      <c r="P512" s="24"/>
      <c r="Q512" s="23" t="s">
        <v>62</v>
      </c>
      <c r="R512" s="25">
        <v>42000</v>
      </c>
      <c r="S512" s="25">
        <v>800</v>
      </c>
      <c r="T512" s="23">
        <v>2</v>
      </c>
      <c r="U512" s="23">
        <v>31</v>
      </c>
      <c r="V512" s="23">
        <v>1</v>
      </c>
      <c r="W512" s="23">
        <v>7</v>
      </c>
      <c r="X512" s="23">
        <v>49</v>
      </c>
      <c r="Y512" s="23" t="s">
        <v>46</v>
      </c>
      <c r="Z512" s="23" t="s">
        <v>64</v>
      </c>
      <c r="AA512" s="23" t="s">
        <v>188</v>
      </c>
      <c r="AB512" s="23" t="s">
        <v>66</v>
      </c>
      <c r="AC512" s="23" t="s">
        <v>376</v>
      </c>
      <c r="AD512" s="23" t="s">
        <v>68</v>
      </c>
      <c r="AE512" s="23">
        <v>49.4</v>
      </c>
      <c r="AF512" s="23">
        <v>9.3000000000000007</v>
      </c>
      <c r="AG512" s="23" t="s">
        <v>3167</v>
      </c>
      <c r="AH512" s="23" t="s">
        <v>3164</v>
      </c>
      <c r="AI512" s="23" t="s">
        <v>3128</v>
      </c>
      <c r="AJ512" s="23">
        <v>0</v>
      </c>
      <c r="AK512" s="23" t="s">
        <v>3158</v>
      </c>
      <c r="AL512" s="23" t="s">
        <v>3159</v>
      </c>
      <c r="AM512" s="23">
        <v>49.4</v>
      </c>
      <c r="AN512" s="32"/>
    </row>
    <row r="513" spans="1:40" ht="32" x14ac:dyDescent="0.2">
      <c r="A513" s="29" t="s">
        <v>1838</v>
      </c>
      <c r="B513" s="12" t="s">
        <v>1839</v>
      </c>
      <c r="C513" s="12" t="s">
        <v>154</v>
      </c>
      <c r="D513" s="12">
        <v>33</v>
      </c>
      <c r="E513" s="21">
        <v>33948</v>
      </c>
      <c r="F513" s="12" t="s">
        <v>370</v>
      </c>
      <c r="G513" s="12" t="s">
        <v>181</v>
      </c>
      <c r="H513" s="12" t="s">
        <v>1074</v>
      </c>
      <c r="I513" s="12" t="s">
        <v>157</v>
      </c>
      <c r="J513" s="12" t="s">
        <v>446</v>
      </c>
      <c r="K513" s="12" t="s">
        <v>447</v>
      </c>
      <c r="L513" s="12" t="s">
        <v>619</v>
      </c>
      <c r="M513" s="12" t="s">
        <v>525</v>
      </c>
      <c r="N513" s="12" t="s">
        <v>620</v>
      </c>
      <c r="O513" s="21">
        <v>44147</v>
      </c>
      <c r="P513" s="21"/>
      <c r="Q513" s="12" t="s">
        <v>62</v>
      </c>
      <c r="R513" s="22">
        <v>39000</v>
      </c>
      <c r="S513" s="22">
        <v>2000</v>
      </c>
      <c r="T513" s="12">
        <v>3</v>
      </c>
      <c r="U513" s="12">
        <v>26</v>
      </c>
      <c r="V513" s="12">
        <v>8</v>
      </c>
      <c r="W513" s="12">
        <v>13</v>
      </c>
      <c r="X513" s="12">
        <v>62</v>
      </c>
      <c r="Y513" s="12" t="s">
        <v>46</v>
      </c>
      <c r="Z513" s="12" t="s">
        <v>47</v>
      </c>
      <c r="AA513" s="12" t="s">
        <v>95</v>
      </c>
      <c r="AB513" s="12" t="s">
        <v>164</v>
      </c>
      <c r="AC513" s="12" t="s">
        <v>376</v>
      </c>
      <c r="AD513" s="12" t="s">
        <v>68</v>
      </c>
      <c r="AE513" s="12">
        <v>58.7</v>
      </c>
      <c r="AF513" s="12">
        <v>5.6</v>
      </c>
      <c r="AG513" s="12" t="s">
        <v>3160</v>
      </c>
      <c r="AH513" s="12" t="s">
        <v>3180</v>
      </c>
      <c r="AI513" s="12" t="s">
        <v>3133</v>
      </c>
      <c r="AJ513" s="12">
        <v>0</v>
      </c>
      <c r="AK513" s="12" t="s">
        <v>3162</v>
      </c>
      <c r="AL513" s="12" t="s">
        <v>3165</v>
      </c>
      <c r="AM513" s="12">
        <v>58.7</v>
      </c>
      <c r="AN513" s="31" t="s">
        <v>3166</v>
      </c>
    </row>
    <row r="514" spans="1:40" ht="32" x14ac:dyDescent="0.2">
      <c r="A514" s="30" t="s">
        <v>1840</v>
      </c>
      <c r="B514" s="23" t="s">
        <v>1841</v>
      </c>
      <c r="C514" s="23" t="s">
        <v>154</v>
      </c>
      <c r="D514" s="23">
        <v>32</v>
      </c>
      <c r="E514" s="24">
        <v>34448</v>
      </c>
      <c r="F514" s="23" t="s">
        <v>429</v>
      </c>
      <c r="G514" s="23" t="s">
        <v>72</v>
      </c>
      <c r="H514" s="23" t="s">
        <v>295</v>
      </c>
      <c r="I514" s="23" t="s">
        <v>89</v>
      </c>
      <c r="J514" s="23" t="s">
        <v>470</v>
      </c>
      <c r="K514" s="23" t="s">
        <v>589</v>
      </c>
      <c r="L514" s="23" t="s">
        <v>319</v>
      </c>
      <c r="M514" s="23" t="s">
        <v>255</v>
      </c>
      <c r="N514" s="23" t="s">
        <v>80</v>
      </c>
      <c r="O514" s="24">
        <v>42962</v>
      </c>
      <c r="P514" s="24"/>
      <c r="Q514" s="23" t="s">
        <v>62</v>
      </c>
      <c r="R514" s="25">
        <v>142000</v>
      </c>
      <c r="S514" s="25">
        <v>8500</v>
      </c>
      <c r="T514" s="23">
        <v>3</v>
      </c>
      <c r="U514" s="23">
        <v>34</v>
      </c>
      <c r="V514" s="23">
        <v>22</v>
      </c>
      <c r="W514" s="23">
        <v>6</v>
      </c>
      <c r="X514" s="23">
        <v>57</v>
      </c>
      <c r="Y514" s="23" t="s">
        <v>46</v>
      </c>
      <c r="Z514" s="23" t="s">
        <v>64</v>
      </c>
      <c r="AA514" s="23" t="s">
        <v>221</v>
      </c>
      <c r="AB514" s="23" t="s">
        <v>164</v>
      </c>
      <c r="AC514" s="23" t="s">
        <v>130</v>
      </c>
      <c r="AD514" s="23" t="s">
        <v>68</v>
      </c>
      <c r="AE514" s="23">
        <v>62.5</v>
      </c>
      <c r="AF514" s="23">
        <v>8.8000000000000007</v>
      </c>
      <c r="AG514" s="23" t="s">
        <v>3160</v>
      </c>
      <c r="AH514" s="23" t="s">
        <v>3157</v>
      </c>
      <c r="AI514" s="23" t="s">
        <v>3133</v>
      </c>
      <c r="AJ514" s="23">
        <v>0</v>
      </c>
      <c r="AK514" s="23" t="s">
        <v>3158</v>
      </c>
      <c r="AL514" s="23" t="s">
        <v>3159</v>
      </c>
      <c r="AM514" s="23">
        <v>62.5</v>
      </c>
      <c r="AN514" s="32" t="s">
        <v>3166</v>
      </c>
    </row>
    <row r="515" spans="1:40" ht="32" x14ac:dyDescent="0.2">
      <c r="A515" s="29" t="s">
        <v>1842</v>
      </c>
      <c r="B515" s="12" t="s">
        <v>1843</v>
      </c>
      <c r="C515" s="12" t="s">
        <v>154</v>
      </c>
      <c r="D515" s="12">
        <v>28</v>
      </c>
      <c r="E515" s="21">
        <v>35716</v>
      </c>
      <c r="F515" s="12" t="s">
        <v>210</v>
      </c>
      <c r="G515" s="12" t="s">
        <v>100</v>
      </c>
      <c r="H515" s="12" t="s">
        <v>329</v>
      </c>
      <c r="I515" s="12" t="s">
        <v>57</v>
      </c>
      <c r="J515" s="12" t="s">
        <v>231</v>
      </c>
      <c r="K515" s="12" t="s">
        <v>232</v>
      </c>
      <c r="L515" s="12" t="s">
        <v>186</v>
      </c>
      <c r="M515" s="12" t="s">
        <v>61</v>
      </c>
      <c r="N515" s="12" t="s">
        <v>186</v>
      </c>
      <c r="O515" s="21">
        <v>42802</v>
      </c>
      <c r="P515" s="21"/>
      <c r="Q515" s="12" t="s">
        <v>62</v>
      </c>
      <c r="R515" s="22">
        <v>116000</v>
      </c>
      <c r="S515" s="22">
        <v>10400</v>
      </c>
      <c r="T515" s="12">
        <v>4</v>
      </c>
      <c r="U515" s="12">
        <v>20</v>
      </c>
      <c r="V515" s="12">
        <v>24</v>
      </c>
      <c r="W515" s="12">
        <v>12</v>
      </c>
      <c r="X515" s="12">
        <v>79</v>
      </c>
      <c r="Y515" s="12" t="s">
        <v>46</v>
      </c>
      <c r="Z515" s="12" t="s">
        <v>64</v>
      </c>
      <c r="AA515" s="12" t="s">
        <v>142</v>
      </c>
      <c r="AB515" s="12" t="s">
        <v>66</v>
      </c>
      <c r="AC515" s="12" t="s">
        <v>121</v>
      </c>
      <c r="AD515" s="12" t="s">
        <v>68</v>
      </c>
      <c r="AE515" s="12">
        <v>72.7</v>
      </c>
      <c r="AF515" s="12">
        <v>9.3000000000000007</v>
      </c>
      <c r="AG515" s="12" t="s">
        <v>3160</v>
      </c>
      <c r="AH515" s="12" t="s">
        <v>3161</v>
      </c>
      <c r="AI515" s="12" t="s">
        <v>3136</v>
      </c>
      <c r="AJ515" s="12">
        <v>0</v>
      </c>
      <c r="AK515" s="12" t="s">
        <v>3162</v>
      </c>
      <c r="AL515" s="12" t="s">
        <v>3169</v>
      </c>
      <c r="AM515" s="12">
        <v>72.7</v>
      </c>
      <c r="AN515" s="31"/>
    </row>
    <row r="516" spans="1:40" ht="32" x14ac:dyDescent="0.2">
      <c r="A516" s="30" t="s">
        <v>1844</v>
      </c>
      <c r="B516" s="23" t="s">
        <v>1845</v>
      </c>
      <c r="C516" s="23" t="s">
        <v>154</v>
      </c>
      <c r="D516" s="23">
        <v>30</v>
      </c>
      <c r="E516" s="24">
        <v>35063</v>
      </c>
      <c r="F516" s="23" t="s">
        <v>523</v>
      </c>
      <c r="G516" s="23" t="s">
        <v>100</v>
      </c>
      <c r="H516" s="23" t="s">
        <v>561</v>
      </c>
      <c r="I516" s="23" t="s">
        <v>115</v>
      </c>
      <c r="J516" s="23" t="s">
        <v>381</v>
      </c>
      <c r="K516" s="23" t="s">
        <v>382</v>
      </c>
      <c r="L516" s="23" t="s">
        <v>390</v>
      </c>
      <c r="M516" s="23" t="s">
        <v>265</v>
      </c>
      <c r="N516" s="23" t="s">
        <v>360</v>
      </c>
      <c r="O516" s="24">
        <v>45598</v>
      </c>
      <c r="P516" s="24"/>
      <c r="Q516" s="23" t="s">
        <v>62</v>
      </c>
      <c r="R516" s="25">
        <v>66000</v>
      </c>
      <c r="S516" s="25">
        <v>0</v>
      </c>
      <c r="T516" s="23">
        <v>1</v>
      </c>
      <c r="U516" s="23">
        <v>8</v>
      </c>
      <c r="V516" s="23">
        <v>5</v>
      </c>
      <c r="W516" s="23">
        <v>12</v>
      </c>
      <c r="X516" s="23">
        <v>64</v>
      </c>
      <c r="Y516" s="23" t="s">
        <v>46</v>
      </c>
      <c r="Z516" s="23" t="s">
        <v>844</v>
      </c>
      <c r="AA516" s="23" t="s">
        <v>142</v>
      </c>
      <c r="AB516" s="23" t="s">
        <v>66</v>
      </c>
      <c r="AC516" s="23" t="s">
        <v>267</v>
      </c>
      <c r="AD516" s="23" t="s">
        <v>68</v>
      </c>
      <c r="AE516" s="23">
        <v>37.4</v>
      </c>
      <c r="AF516" s="23">
        <v>1.6</v>
      </c>
      <c r="AG516" s="23" t="s">
        <v>3160</v>
      </c>
      <c r="AH516" s="23" t="s">
        <v>3168</v>
      </c>
      <c r="AI516" s="23" t="s">
        <v>3128</v>
      </c>
      <c r="AJ516" s="23">
        <v>0</v>
      </c>
      <c r="AK516" s="23" t="s">
        <v>3175</v>
      </c>
      <c r="AL516" s="23" t="s">
        <v>3159</v>
      </c>
      <c r="AM516" s="23">
        <v>37.4</v>
      </c>
      <c r="AN516" s="32"/>
    </row>
    <row r="517" spans="1:40" ht="32" x14ac:dyDescent="0.2">
      <c r="A517" s="29" t="s">
        <v>1847</v>
      </c>
      <c r="B517" s="12" t="s">
        <v>3313</v>
      </c>
      <c r="C517" s="12" t="s">
        <v>35</v>
      </c>
      <c r="D517" s="12">
        <v>35</v>
      </c>
      <c r="E517" s="21">
        <v>33171</v>
      </c>
      <c r="F517" s="12" t="s">
        <v>54</v>
      </c>
      <c r="G517" s="12" t="s">
        <v>55</v>
      </c>
      <c r="H517" s="12" t="s">
        <v>56</v>
      </c>
      <c r="I517" s="12" t="s">
        <v>115</v>
      </c>
      <c r="J517" s="12" t="s">
        <v>647</v>
      </c>
      <c r="K517" s="12" t="s">
        <v>648</v>
      </c>
      <c r="L517" s="12" t="s">
        <v>491</v>
      </c>
      <c r="M517" s="12" t="s">
        <v>43</v>
      </c>
      <c r="N517" s="12" t="s">
        <v>492</v>
      </c>
      <c r="O517" s="21">
        <v>44723</v>
      </c>
      <c r="P517" s="21"/>
      <c r="Q517" s="12" t="s">
        <v>62</v>
      </c>
      <c r="R517" s="22">
        <v>62000</v>
      </c>
      <c r="S517" s="22">
        <v>3100</v>
      </c>
      <c r="T517" s="12">
        <v>3</v>
      </c>
      <c r="U517" s="12">
        <v>38</v>
      </c>
      <c r="V517" s="12">
        <v>6</v>
      </c>
      <c r="W517" s="12">
        <v>8</v>
      </c>
      <c r="X517" s="12">
        <v>66</v>
      </c>
      <c r="Y517" s="12" t="s">
        <v>46</v>
      </c>
      <c r="Z517" s="12" t="s">
        <v>47</v>
      </c>
      <c r="AA517" s="12" t="s">
        <v>221</v>
      </c>
      <c r="AB517" s="12" t="s">
        <v>164</v>
      </c>
      <c r="AC517" s="12" t="s">
        <v>67</v>
      </c>
      <c r="AD517" s="12" t="s">
        <v>68</v>
      </c>
      <c r="AE517" s="12">
        <v>65.599999999999994</v>
      </c>
      <c r="AF517" s="12">
        <v>4</v>
      </c>
      <c r="AG517" s="12" t="s">
        <v>3167</v>
      </c>
      <c r="AH517" s="12" t="s">
        <v>3168</v>
      </c>
      <c r="AI517" s="12" t="s">
        <v>3133</v>
      </c>
      <c r="AJ517" s="12">
        <v>0</v>
      </c>
      <c r="AK517" s="12" t="s">
        <v>3158</v>
      </c>
      <c r="AL517" s="12" t="s">
        <v>3165</v>
      </c>
      <c r="AM517" s="12">
        <v>65.599999999999994</v>
      </c>
      <c r="AN517" s="31"/>
    </row>
    <row r="518" spans="1:40" ht="32" x14ac:dyDescent="0.2">
      <c r="A518" s="30" t="s">
        <v>1849</v>
      </c>
      <c r="B518" s="23" t="s">
        <v>1850</v>
      </c>
      <c r="C518" s="23" t="s">
        <v>35</v>
      </c>
      <c r="D518" s="23">
        <v>36</v>
      </c>
      <c r="E518" s="24">
        <v>32804</v>
      </c>
      <c r="F518" s="23" t="s">
        <v>133</v>
      </c>
      <c r="G518" s="23" t="s">
        <v>133</v>
      </c>
      <c r="H518" s="23" t="s">
        <v>652</v>
      </c>
      <c r="I518" s="23" t="s">
        <v>74</v>
      </c>
      <c r="J518" s="23" t="s">
        <v>135</v>
      </c>
      <c r="K518" s="23" t="s">
        <v>136</v>
      </c>
      <c r="L518" s="23" t="s">
        <v>366</v>
      </c>
      <c r="M518" s="23" t="s">
        <v>273</v>
      </c>
      <c r="N518" s="23" t="s">
        <v>274</v>
      </c>
      <c r="O518" s="24">
        <v>44030</v>
      </c>
      <c r="P518" s="24"/>
      <c r="Q518" s="23" t="s">
        <v>62</v>
      </c>
      <c r="R518" s="25">
        <v>49000</v>
      </c>
      <c r="S518" s="25">
        <v>4400</v>
      </c>
      <c r="T518" s="23">
        <v>4</v>
      </c>
      <c r="U518" s="23">
        <v>11</v>
      </c>
      <c r="V518" s="23">
        <v>14</v>
      </c>
      <c r="W518" s="23">
        <v>42</v>
      </c>
      <c r="X518" s="23">
        <v>50</v>
      </c>
      <c r="Y518" s="23" t="s">
        <v>339</v>
      </c>
      <c r="Z518" s="23" t="s">
        <v>47</v>
      </c>
      <c r="AA518" s="23" t="s">
        <v>48</v>
      </c>
      <c r="AB518" s="23" t="s">
        <v>80</v>
      </c>
      <c r="AC518" s="23" t="s">
        <v>143</v>
      </c>
      <c r="AD518" s="23" t="s">
        <v>68</v>
      </c>
      <c r="AE518" s="23">
        <v>56.2</v>
      </c>
      <c r="AF518" s="23">
        <v>5.9</v>
      </c>
      <c r="AG518" s="23" t="s">
        <v>3167</v>
      </c>
      <c r="AH518" s="23" t="s">
        <v>3164</v>
      </c>
      <c r="AI518" s="23" t="s">
        <v>3136</v>
      </c>
      <c r="AJ518" s="23">
        <v>0</v>
      </c>
      <c r="AK518" s="23" t="s">
        <v>3162</v>
      </c>
      <c r="AL518" s="23" t="s">
        <v>3159</v>
      </c>
      <c r="AM518" s="23">
        <v>56.2</v>
      </c>
      <c r="AN518" s="32"/>
    </row>
    <row r="519" spans="1:40" ht="32" x14ac:dyDescent="0.2">
      <c r="A519" s="29" t="s">
        <v>1851</v>
      </c>
      <c r="B519" s="12" t="s">
        <v>1852</v>
      </c>
      <c r="C519" s="12" t="s">
        <v>154</v>
      </c>
      <c r="D519" s="12">
        <v>31</v>
      </c>
      <c r="E519" s="21">
        <v>34576</v>
      </c>
      <c r="F519" s="12" t="s">
        <v>86</v>
      </c>
      <c r="G519" s="12" t="s">
        <v>181</v>
      </c>
      <c r="H519" s="12" t="s">
        <v>1064</v>
      </c>
      <c r="I519" s="12" t="s">
        <v>115</v>
      </c>
      <c r="J519" s="12" t="s">
        <v>1854</v>
      </c>
      <c r="K519" s="12" t="s">
        <v>1949</v>
      </c>
      <c r="L519" s="12" t="s">
        <v>186</v>
      </c>
      <c r="M519" s="12" t="s">
        <v>61</v>
      </c>
      <c r="N519" s="12" t="s">
        <v>186</v>
      </c>
      <c r="O519" s="21">
        <v>45906</v>
      </c>
      <c r="P519" s="21"/>
      <c r="Q519" s="12" t="s">
        <v>62</v>
      </c>
      <c r="R519" s="22">
        <v>69000</v>
      </c>
      <c r="S519" s="22">
        <v>1400</v>
      </c>
      <c r="T519" s="12">
        <v>2</v>
      </c>
      <c r="U519" s="12">
        <v>12</v>
      </c>
      <c r="V519" s="12">
        <v>7</v>
      </c>
      <c r="W519" s="12">
        <v>20</v>
      </c>
      <c r="X519" s="12">
        <v>40</v>
      </c>
      <c r="Y519" s="12" t="s">
        <v>46</v>
      </c>
      <c r="Z519" s="12" t="s">
        <v>64</v>
      </c>
      <c r="AA519" s="12" t="s">
        <v>95</v>
      </c>
      <c r="AB519" s="12" t="s">
        <v>80</v>
      </c>
      <c r="AC519" s="12" t="s">
        <v>96</v>
      </c>
      <c r="AD519" s="12" t="s">
        <v>68</v>
      </c>
      <c r="AE519" s="12">
        <v>35</v>
      </c>
      <c r="AF519" s="12">
        <v>0.8</v>
      </c>
      <c r="AG519" s="12" t="s">
        <v>3160</v>
      </c>
      <c r="AH519" s="12" t="s">
        <v>3168</v>
      </c>
      <c r="AI519" s="12" t="s">
        <v>3128</v>
      </c>
      <c r="AJ519" s="12">
        <v>0</v>
      </c>
      <c r="AK519" s="12" t="s">
        <v>3162</v>
      </c>
      <c r="AL519" s="12" t="s">
        <v>3159</v>
      </c>
      <c r="AM519" s="12">
        <v>35</v>
      </c>
      <c r="AN519" s="31" t="s">
        <v>3166</v>
      </c>
    </row>
    <row r="520" spans="1:40" ht="32" x14ac:dyDescent="0.2">
      <c r="A520" s="30" t="s">
        <v>1857</v>
      </c>
      <c r="B520" s="23" t="s">
        <v>1858</v>
      </c>
      <c r="C520" s="23" t="s">
        <v>35</v>
      </c>
      <c r="D520" s="23">
        <v>55</v>
      </c>
      <c r="E520" s="24">
        <v>25883</v>
      </c>
      <c r="F520" s="23" t="s">
        <v>370</v>
      </c>
      <c r="G520" s="23" t="s">
        <v>181</v>
      </c>
      <c r="H520" s="23" t="s">
        <v>1074</v>
      </c>
      <c r="I520" s="23" t="s">
        <v>115</v>
      </c>
      <c r="J520" s="23" t="s">
        <v>372</v>
      </c>
      <c r="K520" s="23" t="s">
        <v>373</v>
      </c>
      <c r="L520" s="23" t="s">
        <v>160</v>
      </c>
      <c r="M520" s="23" t="s">
        <v>161</v>
      </c>
      <c r="N520" s="23" t="s">
        <v>174</v>
      </c>
      <c r="O520" s="24">
        <v>43730</v>
      </c>
      <c r="P520" s="24"/>
      <c r="Q520" s="23" t="s">
        <v>62</v>
      </c>
      <c r="R520" s="25">
        <v>96000</v>
      </c>
      <c r="S520" s="25">
        <v>4800</v>
      </c>
      <c r="T520" s="23">
        <v>3</v>
      </c>
      <c r="U520" s="23">
        <v>28</v>
      </c>
      <c r="V520" s="23">
        <v>14</v>
      </c>
      <c r="W520" s="23">
        <v>7</v>
      </c>
      <c r="X520" s="23">
        <v>68</v>
      </c>
      <c r="Y520" s="23" t="s">
        <v>46</v>
      </c>
      <c r="Z520" s="23" t="s">
        <v>47</v>
      </c>
      <c r="AA520" s="23" t="s">
        <v>48</v>
      </c>
      <c r="AB520" s="23" t="s">
        <v>66</v>
      </c>
      <c r="AC520" s="23" t="s">
        <v>376</v>
      </c>
      <c r="AD520" s="23" t="s">
        <v>68</v>
      </c>
      <c r="AE520" s="23">
        <v>64.3</v>
      </c>
      <c r="AF520" s="23">
        <v>6.7</v>
      </c>
      <c r="AG520" s="23" t="s">
        <v>3156</v>
      </c>
      <c r="AH520" s="23" t="s">
        <v>3161</v>
      </c>
      <c r="AI520" s="23" t="s">
        <v>3133</v>
      </c>
      <c r="AJ520" s="23">
        <v>0</v>
      </c>
      <c r="AK520" s="23" t="s">
        <v>3162</v>
      </c>
      <c r="AL520" s="23" t="s">
        <v>3165</v>
      </c>
      <c r="AM520" s="23">
        <v>64.3</v>
      </c>
      <c r="AN520" s="32"/>
    </row>
    <row r="521" spans="1:40" ht="32" x14ac:dyDescent="0.2">
      <c r="A521" s="29" t="s">
        <v>1860</v>
      </c>
      <c r="B521" s="12" t="s">
        <v>1861</v>
      </c>
      <c r="C521" s="12" t="s">
        <v>154</v>
      </c>
      <c r="D521" s="12">
        <v>37</v>
      </c>
      <c r="E521" s="21">
        <v>32494</v>
      </c>
      <c r="F521" s="12" t="s">
        <v>429</v>
      </c>
      <c r="G521" s="12" t="s">
        <v>72</v>
      </c>
      <c r="H521" s="12" t="s">
        <v>430</v>
      </c>
      <c r="I521" s="12" t="s">
        <v>39</v>
      </c>
      <c r="J521" s="12" t="s">
        <v>461</v>
      </c>
      <c r="K521" s="12" t="s">
        <v>462</v>
      </c>
      <c r="L521" s="12" t="s">
        <v>366</v>
      </c>
      <c r="M521" s="12" t="s">
        <v>273</v>
      </c>
      <c r="N521" s="12" t="s">
        <v>274</v>
      </c>
      <c r="O521" s="21">
        <v>43088</v>
      </c>
      <c r="P521" s="21"/>
      <c r="Q521" s="12" t="s">
        <v>62</v>
      </c>
      <c r="R521" s="22">
        <v>164000</v>
      </c>
      <c r="S521" s="22">
        <v>9800</v>
      </c>
      <c r="T521" s="12">
        <v>3</v>
      </c>
      <c r="U521" s="12">
        <v>14</v>
      </c>
      <c r="V521" s="12">
        <v>4</v>
      </c>
      <c r="W521" s="12">
        <v>16</v>
      </c>
      <c r="X521" s="12">
        <v>64</v>
      </c>
      <c r="Y521" s="12" t="s">
        <v>46</v>
      </c>
      <c r="Z521" s="12" t="s">
        <v>64</v>
      </c>
      <c r="AA521" s="12" t="s">
        <v>215</v>
      </c>
      <c r="AB521" s="12" t="s">
        <v>80</v>
      </c>
      <c r="AC521" s="12" t="s">
        <v>130</v>
      </c>
      <c r="AD521" s="12" t="s">
        <v>68</v>
      </c>
      <c r="AE521" s="12">
        <v>54.9</v>
      </c>
      <c r="AF521" s="12">
        <v>8.5</v>
      </c>
      <c r="AG521" s="12" t="s">
        <v>3167</v>
      </c>
      <c r="AH521" s="12" t="s">
        <v>3157</v>
      </c>
      <c r="AI521" s="12" t="s">
        <v>3133</v>
      </c>
      <c r="AJ521" s="12">
        <v>0</v>
      </c>
      <c r="AK521" s="12" t="s">
        <v>3162</v>
      </c>
      <c r="AL521" s="12" t="s">
        <v>3165</v>
      </c>
      <c r="AM521" s="12">
        <v>54.9</v>
      </c>
      <c r="AN521" s="31" t="s">
        <v>3166</v>
      </c>
    </row>
    <row r="522" spans="1:40" ht="32" x14ac:dyDescent="0.2">
      <c r="A522" s="30" t="s">
        <v>1862</v>
      </c>
      <c r="B522" s="23" t="s">
        <v>1863</v>
      </c>
      <c r="C522" s="23" t="s">
        <v>35</v>
      </c>
      <c r="D522" s="23">
        <v>29</v>
      </c>
      <c r="E522" s="24">
        <v>35318</v>
      </c>
      <c r="F522" s="23" t="s">
        <v>402</v>
      </c>
      <c r="G522" s="23" t="s">
        <v>72</v>
      </c>
      <c r="H522" s="23" t="s">
        <v>403</v>
      </c>
      <c r="I522" s="23" t="s">
        <v>115</v>
      </c>
      <c r="J522" s="23" t="s">
        <v>948</v>
      </c>
      <c r="K522" s="23" t="s">
        <v>949</v>
      </c>
      <c r="L522" s="23" t="s">
        <v>366</v>
      </c>
      <c r="M522" s="23" t="s">
        <v>273</v>
      </c>
      <c r="N522" s="23" t="s">
        <v>274</v>
      </c>
      <c r="O522" s="24">
        <v>45670</v>
      </c>
      <c r="P522" s="24"/>
      <c r="Q522" s="23" t="s">
        <v>62</v>
      </c>
      <c r="R522" s="25">
        <v>71000</v>
      </c>
      <c r="S522" s="25">
        <v>3600</v>
      </c>
      <c r="T522" s="23">
        <v>3</v>
      </c>
      <c r="U522" s="23">
        <v>17</v>
      </c>
      <c r="V522" s="23">
        <v>16</v>
      </c>
      <c r="W522" s="23">
        <v>7</v>
      </c>
      <c r="X522" s="23">
        <v>41</v>
      </c>
      <c r="Y522" s="23" t="s">
        <v>46</v>
      </c>
      <c r="Z522" s="23" t="s">
        <v>64</v>
      </c>
      <c r="AA522" s="23" t="s">
        <v>221</v>
      </c>
      <c r="AB522" s="23" t="s">
        <v>66</v>
      </c>
      <c r="AC522" s="23" t="s">
        <v>408</v>
      </c>
      <c r="AD522" s="23" t="s">
        <v>68</v>
      </c>
      <c r="AE522" s="23">
        <v>52.1</v>
      </c>
      <c r="AF522" s="23">
        <v>1.4</v>
      </c>
      <c r="AG522" s="23" t="s">
        <v>3160</v>
      </c>
      <c r="AH522" s="23" t="s">
        <v>3168</v>
      </c>
      <c r="AI522" s="23" t="s">
        <v>3133</v>
      </c>
      <c r="AJ522" s="23">
        <v>0</v>
      </c>
      <c r="AK522" s="23" t="s">
        <v>3162</v>
      </c>
      <c r="AL522" s="23" t="s">
        <v>3159</v>
      </c>
      <c r="AM522" s="23">
        <v>52.1</v>
      </c>
      <c r="AN522" s="32"/>
    </row>
    <row r="523" spans="1:40" ht="32" x14ac:dyDescent="0.2">
      <c r="A523" s="29" t="s">
        <v>1865</v>
      </c>
      <c r="B523" s="12" t="s">
        <v>1866</v>
      </c>
      <c r="C523" s="12" t="s">
        <v>154</v>
      </c>
      <c r="D523" s="12">
        <v>37</v>
      </c>
      <c r="E523" s="21">
        <v>32333</v>
      </c>
      <c r="F523" s="12" t="s">
        <v>210</v>
      </c>
      <c r="G523" s="12" t="s">
        <v>100</v>
      </c>
      <c r="H523" s="12" t="s">
        <v>519</v>
      </c>
      <c r="I523" s="12" t="s">
        <v>57</v>
      </c>
      <c r="J523" s="12" t="s">
        <v>116</v>
      </c>
      <c r="K523" s="12" t="s">
        <v>117</v>
      </c>
      <c r="L523" s="12" t="s">
        <v>160</v>
      </c>
      <c r="M523" s="12" t="s">
        <v>161</v>
      </c>
      <c r="N523" s="12" t="s">
        <v>174</v>
      </c>
      <c r="O523" s="21">
        <v>42882</v>
      </c>
      <c r="P523" s="21"/>
      <c r="Q523" s="12" t="s">
        <v>62</v>
      </c>
      <c r="R523" s="22">
        <v>107000</v>
      </c>
      <c r="S523" s="22">
        <v>5400</v>
      </c>
      <c r="T523" s="12">
        <v>3</v>
      </c>
      <c r="U523" s="12">
        <v>11</v>
      </c>
      <c r="V523" s="12">
        <v>14</v>
      </c>
      <c r="W523" s="12">
        <v>25</v>
      </c>
      <c r="X523" s="12">
        <v>32</v>
      </c>
      <c r="Y523" s="12" t="s">
        <v>46</v>
      </c>
      <c r="Z523" s="12" t="s">
        <v>151</v>
      </c>
      <c r="AA523" s="12" t="s">
        <v>215</v>
      </c>
      <c r="AB523" s="12" t="s">
        <v>66</v>
      </c>
      <c r="AC523" s="12" t="s">
        <v>121</v>
      </c>
      <c r="AD523" s="12" t="s">
        <v>68</v>
      </c>
      <c r="AE523" s="12">
        <v>41</v>
      </c>
      <c r="AF523" s="12">
        <v>9</v>
      </c>
      <c r="AG523" s="12" t="s">
        <v>3167</v>
      </c>
      <c r="AH523" s="12" t="s">
        <v>3161</v>
      </c>
      <c r="AI523" s="12" t="s">
        <v>3133</v>
      </c>
      <c r="AJ523" s="12">
        <v>0</v>
      </c>
      <c r="AK523" s="12" t="s">
        <v>3162</v>
      </c>
      <c r="AL523" s="12" t="s">
        <v>3159</v>
      </c>
      <c r="AM523" s="12">
        <v>41</v>
      </c>
      <c r="AN523" s="31"/>
    </row>
    <row r="524" spans="1:40" ht="32" x14ac:dyDescent="0.2">
      <c r="A524" s="30" t="s">
        <v>1867</v>
      </c>
      <c r="B524" s="23" t="s">
        <v>1868</v>
      </c>
      <c r="C524" s="23" t="s">
        <v>35</v>
      </c>
      <c r="D524" s="23">
        <v>49</v>
      </c>
      <c r="E524" s="24">
        <v>27950</v>
      </c>
      <c r="F524" s="23" t="s">
        <v>36</v>
      </c>
      <c r="G524" s="23" t="s">
        <v>37</v>
      </c>
      <c r="H524" s="23" t="s">
        <v>146</v>
      </c>
      <c r="I524" s="23" t="s">
        <v>318</v>
      </c>
      <c r="J524" s="23" t="s">
        <v>270</v>
      </c>
      <c r="K524" s="23" t="s">
        <v>271</v>
      </c>
      <c r="L524" s="23" t="s">
        <v>472</v>
      </c>
      <c r="M524" s="23" t="s">
        <v>43</v>
      </c>
      <c r="N524" s="23" t="s">
        <v>421</v>
      </c>
      <c r="O524" s="24">
        <v>45609</v>
      </c>
      <c r="P524" s="24">
        <v>45754</v>
      </c>
      <c r="Q524" s="23" t="s">
        <v>141</v>
      </c>
      <c r="R524" s="25">
        <v>213000</v>
      </c>
      <c r="S524" s="25">
        <v>21300</v>
      </c>
      <c r="T524" s="23">
        <v>4</v>
      </c>
      <c r="U524" s="23">
        <v>18</v>
      </c>
      <c r="V524" s="23">
        <v>13</v>
      </c>
      <c r="W524" s="23">
        <v>12</v>
      </c>
      <c r="X524" s="23">
        <v>50</v>
      </c>
      <c r="Y524" s="23" t="s">
        <v>46</v>
      </c>
      <c r="Z524" s="23" t="s">
        <v>47</v>
      </c>
      <c r="AA524" s="23" t="s">
        <v>95</v>
      </c>
      <c r="AB524" s="23" t="s">
        <v>80</v>
      </c>
      <c r="AC524" s="23" t="s">
        <v>50</v>
      </c>
      <c r="AD524" s="23" t="s">
        <v>68</v>
      </c>
      <c r="AE524" s="23">
        <v>62</v>
      </c>
      <c r="AF524" s="23">
        <v>0.4</v>
      </c>
      <c r="AG524" s="23" t="s">
        <v>3171</v>
      </c>
      <c r="AH524" s="23" t="s">
        <v>3177</v>
      </c>
      <c r="AI524" s="23" t="s">
        <v>3136</v>
      </c>
      <c r="AJ524" s="23">
        <v>1</v>
      </c>
      <c r="AK524" s="23" t="s">
        <v>3162</v>
      </c>
      <c r="AL524" s="23" t="s">
        <v>3159</v>
      </c>
      <c r="AM524" s="23">
        <v>62</v>
      </c>
      <c r="AN524" s="32"/>
    </row>
    <row r="525" spans="1:40" ht="32" x14ac:dyDescent="0.2">
      <c r="A525" s="29" t="s">
        <v>1870</v>
      </c>
      <c r="B525" s="12" t="s">
        <v>3314</v>
      </c>
      <c r="C525" s="12" t="s">
        <v>154</v>
      </c>
      <c r="D525" s="12">
        <v>50</v>
      </c>
      <c r="E525" s="21">
        <v>27690</v>
      </c>
      <c r="F525" s="12" t="s">
        <v>99</v>
      </c>
      <c r="G525" s="12" t="s">
        <v>100</v>
      </c>
      <c r="H525" s="12" t="s">
        <v>1703</v>
      </c>
      <c r="I525" s="12" t="s">
        <v>115</v>
      </c>
      <c r="J525" s="12" t="s">
        <v>102</v>
      </c>
      <c r="K525" s="12" t="s">
        <v>103</v>
      </c>
      <c r="L525" s="12" t="s">
        <v>42</v>
      </c>
      <c r="M525" s="12" t="s">
        <v>43</v>
      </c>
      <c r="N525" s="12" t="s">
        <v>44</v>
      </c>
      <c r="O525" s="21">
        <v>42283</v>
      </c>
      <c r="P525" s="21">
        <v>43720</v>
      </c>
      <c r="Q525" s="12" t="s">
        <v>141</v>
      </c>
      <c r="R525" s="22">
        <v>55000</v>
      </c>
      <c r="S525" s="22">
        <v>7700</v>
      </c>
      <c r="T525" s="12">
        <v>5</v>
      </c>
      <c r="U525" s="12">
        <v>20</v>
      </c>
      <c r="V525" s="12">
        <v>1</v>
      </c>
      <c r="W525" s="12">
        <v>11</v>
      </c>
      <c r="X525" s="12">
        <v>90</v>
      </c>
      <c r="Y525" s="12" t="s">
        <v>46</v>
      </c>
      <c r="Z525" s="12" t="s">
        <v>64</v>
      </c>
      <c r="AA525" s="12" t="s">
        <v>48</v>
      </c>
      <c r="AB525" s="12" t="s">
        <v>66</v>
      </c>
      <c r="AC525" s="12" t="s">
        <v>108</v>
      </c>
      <c r="AD525" s="12" t="s">
        <v>68</v>
      </c>
      <c r="AE525" s="12">
        <v>86</v>
      </c>
      <c r="AF525" s="12">
        <v>3.9</v>
      </c>
      <c r="AG525" s="12" t="s">
        <v>3171</v>
      </c>
      <c r="AH525" s="12" t="s">
        <v>3164</v>
      </c>
      <c r="AI525" s="12" t="s">
        <v>3136</v>
      </c>
      <c r="AJ525" s="12">
        <v>1</v>
      </c>
      <c r="AK525" s="12" t="s">
        <v>3162</v>
      </c>
      <c r="AL525" s="12" t="s">
        <v>3159</v>
      </c>
      <c r="AM525" s="12">
        <v>86</v>
      </c>
      <c r="AN525" s="31" t="s">
        <v>3166</v>
      </c>
    </row>
    <row r="526" spans="1:40" ht="32" x14ac:dyDescent="0.2">
      <c r="A526" s="30" t="s">
        <v>1873</v>
      </c>
      <c r="B526" s="23" t="s">
        <v>3315</v>
      </c>
      <c r="C526" s="23" t="s">
        <v>154</v>
      </c>
      <c r="D526" s="23">
        <v>38</v>
      </c>
      <c r="E526" s="24">
        <v>32226</v>
      </c>
      <c r="F526" s="23" t="s">
        <v>71</v>
      </c>
      <c r="G526" s="23" t="s">
        <v>72</v>
      </c>
      <c r="H526" s="23" t="s">
        <v>424</v>
      </c>
      <c r="I526" s="23" t="s">
        <v>57</v>
      </c>
      <c r="J526" s="23" t="s">
        <v>456</v>
      </c>
      <c r="K526" s="23" t="s">
        <v>75</v>
      </c>
      <c r="L526" s="23" t="s">
        <v>390</v>
      </c>
      <c r="M526" s="23" t="s">
        <v>265</v>
      </c>
      <c r="N526" s="23" t="s">
        <v>360</v>
      </c>
      <c r="O526" s="24">
        <v>45379</v>
      </c>
      <c r="P526" s="24"/>
      <c r="Q526" s="23" t="s">
        <v>62</v>
      </c>
      <c r="R526" s="25">
        <v>68000</v>
      </c>
      <c r="S526" s="25">
        <v>3400</v>
      </c>
      <c r="T526" s="23">
        <v>3</v>
      </c>
      <c r="U526" s="23">
        <v>2</v>
      </c>
      <c r="V526" s="23">
        <v>11</v>
      </c>
      <c r="W526" s="23">
        <v>19</v>
      </c>
      <c r="X526" s="23">
        <v>60</v>
      </c>
      <c r="Y526" s="23" t="s">
        <v>46</v>
      </c>
      <c r="Z526" s="23" t="s">
        <v>64</v>
      </c>
      <c r="AA526" s="23" t="s">
        <v>215</v>
      </c>
      <c r="AB526" s="23" t="s">
        <v>66</v>
      </c>
      <c r="AC526" s="23" t="s">
        <v>81</v>
      </c>
      <c r="AD526" s="23" t="s">
        <v>68</v>
      </c>
      <c r="AE526" s="23">
        <v>49</v>
      </c>
      <c r="AF526" s="23">
        <v>2.2000000000000002</v>
      </c>
      <c r="AG526" s="23" t="s">
        <v>3167</v>
      </c>
      <c r="AH526" s="23" t="s">
        <v>3168</v>
      </c>
      <c r="AI526" s="23" t="s">
        <v>3133</v>
      </c>
      <c r="AJ526" s="23">
        <v>0</v>
      </c>
      <c r="AK526" s="23" t="s">
        <v>3175</v>
      </c>
      <c r="AL526" s="23" t="s">
        <v>3165</v>
      </c>
      <c r="AM526" s="23">
        <v>49</v>
      </c>
      <c r="AN526" s="32"/>
    </row>
    <row r="527" spans="1:40" ht="32" x14ac:dyDescent="0.2">
      <c r="A527" s="29" t="s">
        <v>1875</v>
      </c>
      <c r="B527" s="12" t="s">
        <v>3316</v>
      </c>
      <c r="C527" s="12" t="s">
        <v>35</v>
      </c>
      <c r="D527" s="12">
        <v>46</v>
      </c>
      <c r="E527" s="21">
        <v>29283</v>
      </c>
      <c r="F527" s="12" t="s">
        <v>36</v>
      </c>
      <c r="G527" s="12" t="s">
        <v>37</v>
      </c>
      <c r="H527" s="12" t="s">
        <v>225</v>
      </c>
      <c r="I527" s="12" t="s">
        <v>57</v>
      </c>
      <c r="J527" s="12" t="s">
        <v>495</v>
      </c>
      <c r="K527" s="12" t="s">
        <v>496</v>
      </c>
      <c r="L527" s="12" t="s">
        <v>442</v>
      </c>
      <c r="M527" s="12" t="s">
        <v>265</v>
      </c>
      <c r="N527" s="12" t="s">
        <v>266</v>
      </c>
      <c r="O527" s="21">
        <v>45722</v>
      </c>
      <c r="P527" s="21"/>
      <c r="Q527" s="12" t="s">
        <v>62</v>
      </c>
      <c r="R527" s="22">
        <v>64000</v>
      </c>
      <c r="S527" s="22">
        <v>3200</v>
      </c>
      <c r="T527" s="12">
        <v>3</v>
      </c>
      <c r="U527" s="12">
        <v>39</v>
      </c>
      <c r="V527" s="12">
        <v>9</v>
      </c>
      <c r="W527" s="12">
        <v>0</v>
      </c>
      <c r="X527" s="12">
        <v>58</v>
      </c>
      <c r="Y527" s="12" t="s">
        <v>46</v>
      </c>
      <c r="Z527" s="12" t="s">
        <v>64</v>
      </c>
      <c r="AA527" s="12" t="s">
        <v>95</v>
      </c>
      <c r="AB527" s="12" t="s">
        <v>66</v>
      </c>
      <c r="AC527" s="12" t="s">
        <v>50</v>
      </c>
      <c r="AD527" s="12" t="s">
        <v>68</v>
      </c>
      <c r="AE527" s="12">
        <v>67</v>
      </c>
      <c r="AF527" s="12">
        <v>1.3</v>
      </c>
      <c r="AG527" s="12" t="s">
        <v>3171</v>
      </c>
      <c r="AH527" s="12" t="s">
        <v>3168</v>
      </c>
      <c r="AI527" s="12" t="s">
        <v>3133</v>
      </c>
      <c r="AJ527" s="12">
        <v>0</v>
      </c>
      <c r="AK527" s="12" t="s">
        <v>3158</v>
      </c>
      <c r="AL527" s="12" t="s">
        <v>3159</v>
      </c>
      <c r="AM527" s="12">
        <v>67</v>
      </c>
      <c r="AN527" s="31"/>
    </row>
    <row r="528" spans="1:40" ht="32" x14ac:dyDescent="0.2">
      <c r="A528" s="30" t="s">
        <v>1878</v>
      </c>
      <c r="B528" s="23" t="s">
        <v>1879</v>
      </c>
      <c r="C528" s="23" t="s">
        <v>154</v>
      </c>
      <c r="D528" s="23">
        <v>47</v>
      </c>
      <c r="E528" s="24">
        <v>28886</v>
      </c>
      <c r="F528" s="23" t="s">
        <v>429</v>
      </c>
      <c r="G528" s="23" t="s">
        <v>72</v>
      </c>
      <c r="H528" s="23" t="s">
        <v>430</v>
      </c>
      <c r="I528" s="23" t="s">
        <v>74</v>
      </c>
      <c r="J528" s="23" t="s">
        <v>470</v>
      </c>
      <c r="K528" s="23" t="s">
        <v>589</v>
      </c>
      <c r="L528" s="23" t="s">
        <v>242</v>
      </c>
      <c r="M528" s="23" t="s">
        <v>234</v>
      </c>
      <c r="N528" s="23" t="s">
        <v>235</v>
      </c>
      <c r="O528" s="24">
        <v>44557</v>
      </c>
      <c r="P528" s="24"/>
      <c r="Q528" s="23" t="s">
        <v>62</v>
      </c>
      <c r="R528" s="25">
        <v>66000</v>
      </c>
      <c r="S528" s="25">
        <v>3300</v>
      </c>
      <c r="T528" s="23">
        <v>3</v>
      </c>
      <c r="U528" s="23">
        <v>34</v>
      </c>
      <c r="V528" s="23">
        <v>13</v>
      </c>
      <c r="W528" s="23">
        <v>14</v>
      </c>
      <c r="X528" s="23">
        <v>86</v>
      </c>
      <c r="Y528" s="23" t="s">
        <v>46</v>
      </c>
      <c r="Z528" s="23" t="s">
        <v>64</v>
      </c>
      <c r="AA528" s="23" t="s">
        <v>188</v>
      </c>
      <c r="AB528" s="23" t="s">
        <v>66</v>
      </c>
      <c r="AC528" s="23" t="s">
        <v>130</v>
      </c>
      <c r="AD528" s="23" t="s">
        <v>68</v>
      </c>
      <c r="AE528" s="23">
        <v>68.599999999999994</v>
      </c>
      <c r="AF528" s="23">
        <v>4.5</v>
      </c>
      <c r="AG528" s="23" t="s">
        <v>3171</v>
      </c>
      <c r="AH528" s="23" t="s">
        <v>3168</v>
      </c>
      <c r="AI528" s="23" t="s">
        <v>3133</v>
      </c>
      <c r="AJ528" s="23">
        <v>0</v>
      </c>
      <c r="AK528" s="23" t="s">
        <v>3158</v>
      </c>
      <c r="AL528" s="23" t="s">
        <v>3165</v>
      </c>
      <c r="AM528" s="23">
        <v>68.599999999999994</v>
      </c>
      <c r="AN528" s="32" t="s">
        <v>3166</v>
      </c>
    </row>
    <row r="529" spans="1:40" ht="32" x14ac:dyDescent="0.2">
      <c r="A529" s="29" t="s">
        <v>1880</v>
      </c>
      <c r="B529" s="12" t="s">
        <v>3317</v>
      </c>
      <c r="C529" s="12" t="s">
        <v>154</v>
      </c>
      <c r="D529" s="12">
        <v>36</v>
      </c>
      <c r="E529" s="21">
        <v>32913</v>
      </c>
      <c r="F529" s="12" t="s">
        <v>86</v>
      </c>
      <c r="G529" s="12" t="s">
        <v>181</v>
      </c>
      <c r="H529" s="12" t="s">
        <v>88</v>
      </c>
      <c r="I529" s="12" t="s">
        <v>115</v>
      </c>
      <c r="J529" s="12" t="s">
        <v>90</v>
      </c>
      <c r="K529" s="12" t="s">
        <v>91</v>
      </c>
      <c r="L529" s="12" t="s">
        <v>160</v>
      </c>
      <c r="M529" s="12" t="s">
        <v>161</v>
      </c>
      <c r="N529" s="12" t="s">
        <v>174</v>
      </c>
      <c r="O529" s="21">
        <v>43493</v>
      </c>
      <c r="P529" s="21"/>
      <c r="Q529" s="12" t="s">
        <v>62</v>
      </c>
      <c r="R529" s="22">
        <v>93000</v>
      </c>
      <c r="S529" s="22">
        <v>4600</v>
      </c>
      <c r="T529" s="12">
        <v>3</v>
      </c>
      <c r="U529" s="12">
        <v>9</v>
      </c>
      <c r="V529" s="12">
        <v>12</v>
      </c>
      <c r="W529" s="12">
        <v>0</v>
      </c>
      <c r="X529" s="12">
        <v>78</v>
      </c>
      <c r="Y529" s="12" t="s">
        <v>46</v>
      </c>
      <c r="Z529" s="12" t="s">
        <v>47</v>
      </c>
      <c r="AA529" s="12" t="s">
        <v>95</v>
      </c>
      <c r="AB529" s="12" t="s">
        <v>66</v>
      </c>
      <c r="AC529" s="12" t="s">
        <v>96</v>
      </c>
      <c r="AD529" s="12" t="s">
        <v>68</v>
      </c>
      <c r="AE529" s="12">
        <v>66.5</v>
      </c>
      <c r="AF529" s="12">
        <v>7.4</v>
      </c>
      <c r="AG529" s="12" t="s">
        <v>3167</v>
      </c>
      <c r="AH529" s="12" t="s">
        <v>3161</v>
      </c>
      <c r="AI529" s="12" t="s">
        <v>3133</v>
      </c>
      <c r="AJ529" s="12">
        <v>0</v>
      </c>
      <c r="AK529" s="12" t="s">
        <v>3175</v>
      </c>
      <c r="AL529" s="12" t="s">
        <v>3165</v>
      </c>
      <c r="AM529" s="12">
        <v>66.5</v>
      </c>
      <c r="AN529" s="31"/>
    </row>
    <row r="530" spans="1:40" x14ac:dyDescent="0.2">
      <c r="A530" s="30" t="s">
        <v>1882</v>
      </c>
      <c r="B530" s="23" t="s">
        <v>1883</v>
      </c>
      <c r="C530" s="23" t="s">
        <v>35</v>
      </c>
      <c r="D530" s="23">
        <v>45</v>
      </c>
      <c r="E530" s="24">
        <v>29631</v>
      </c>
      <c r="F530" s="23" t="s">
        <v>523</v>
      </c>
      <c r="G530" s="23" t="s">
        <v>100</v>
      </c>
      <c r="H530" s="23" t="s">
        <v>755</v>
      </c>
      <c r="I530" s="23" t="s">
        <v>74</v>
      </c>
      <c r="J530" s="23" t="s">
        <v>343</v>
      </c>
      <c r="K530" s="23" t="s">
        <v>344</v>
      </c>
      <c r="L530" s="23" t="s">
        <v>968</v>
      </c>
      <c r="M530" s="23" t="s">
        <v>337</v>
      </c>
      <c r="N530" s="23" t="s">
        <v>709</v>
      </c>
      <c r="O530" s="24">
        <v>45773</v>
      </c>
      <c r="P530" s="24"/>
      <c r="Q530" s="23" t="s">
        <v>62</v>
      </c>
      <c r="R530" s="25">
        <v>43000</v>
      </c>
      <c r="S530" s="25">
        <v>6000</v>
      </c>
      <c r="T530" s="23">
        <v>5</v>
      </c>
      <c r="U530" s="23">
        <v>27</v>
      </c>
      <c r="V530" s="23">
        <v>6</v>
      </c>
      <c r="W530" s="23">
        <v>4</v>
      </c>
      <c r="X530" s="23">
        <v>78</v>
      </c>
      <c r="Y530" s="23" t="s">
        <v>46</v>
      </c>
      <c r="Z530" s="23" t="s">
        <v>47</v>
      </c>
      <c r="AA530" s="23" t="s">
        <v>65</v>
      </c>
      <c r="AB530" s="23" t="s">
        <v>66</v>
      </c>
      <c r="AC530" s="23" t="s">
        <v>267</v>
      </c>
      <c r="AD530" s="23" t="s">
        <v>68</v>
      </c>
      <c r="AE530" s="23">
        <v>87</v>
      </c>
      <c r="AF530" s="23">
        <v>1.1000000000000001</v>
      </c>
      <c r="AG530" s="23" t="s">
        <v>3171</v>
      </c>
      <c r="AH530" s="23" t="s">
        <v>3164</v>
      </c>
      <c r="AI530" s="23" t="s">
        <v>3136</v>
      </c>
      <c r="AJ530" s="23">
        <v>0</v>
      </c>
      <c r="AK530" s="23" t="s">
        <v>3162</v>
      </c>
      <c r="AL530" s="23" t="s">
        <v>3165</v>
      </c>
      <c r="AM530" s="23">
        <v>87</v>
      </c>
      <c r="AN530" s="32"/>
    </row>
    <row r="531" spans="1:40" ht="32" x14ac:dyDescent="0.2">
      <c r="A531" s="29" t="s">
        <v>1884</v>
      </c>
      <c r="B531" s="12" t="s">
        <v>3318</v>
      </c>
      <c r="C531" s="12" t="s">
        <v>35</v>
      </c>
      <c r="D531" s="12">
        <v>58</v>
      </c>
      <c r="E531" s="21">
        <v>24976</v>
      </c>
      <c r="F531" s="12" t="s">
        <v>210</v>
      </c>
      <c r="G531" s="12" t="s">
        <v>100</v>
      </c>
      <c r="H531" s="12" t="s">
        <v>519</v>
      </c>
      <c r="I531" s="12" t="s">
        <v>115</v>
      </c>
      <c r="J531" s="12" t="s">
        <v>743</v>
      </c>
      <c r="K531" s="12" t="s">
        <v>744</v>
      </c>
      <c r="L531" s="12" t="s">
        <v>319</v>
      </c>
      <c r="M531" s="12" t="s">
        <v>255</v>
      </c>
      <c r="N531" s="12" t="s">
        <v>80</v>
      </c>
      <c r="O531" s="21">
        <v>43358</v>
      </c>
      <c r="P531" s="21"/>
      <c r="Q531" s="12" t="s">
        <v>62</v>
      </c>
      <c r="R531" s="22">
        <v>62000</v>
      </c>
      <c r="S531" s="22">
        <v>3100</v>
      </c>
      <c r="T531" s="12">
        <v>3</v>
      </c>
      <c r="U531" s="12">
        <v>28</v>
      </c>
      <c r="V531" s="12">
        <v>12</v>
      </c>
      <c r="W531" s="12">
        <v>10</v>
      </c>
      <c r="X531" s="12">
        <v>60</v>
      </c>
      <c r="Y531" s="12" t="s">
        <v>46</v>
      </c>
      <c r="Z531" s="12" t="s">
        <v>47</v>
      </c>
      <c r="AA531" s="12" t="s">
        <v>221</v>
      </c>
      <c r="AB531" s="12" t="s">
        <v>80</v>
      </c>
      <c r="AC531" s="12" t="s">
        <v>121</v>
      </c>
      <c r="AD531" s="12" t="s">
        <v>68</v>
      </c>
      <c r="AE531" s="12">
        <v>60</v>
      </c>
      <c r="AF531" s="12">
        <v>7.7</v>
      </c>
      <c r="AG531" s="12" t="s">
        <v>3156</v>
      </c>
      <c r="AH531" s="12" t="s">
        <v>3168</v>
      </c>
      <c r="AI531" s="12" t="s">
        <v>3133</v>
      </c>
      <c r="AJ531" s="12">
        <v>0</v>
      </c>
      <c r="AK531" s="12" t="s">
        <v>3162</v>
      </c>
      <c r="AL531" s="12" t="s">
        <v>3165</v>
      </c>
      <c r="AM531" s="12">
        <v>60</v>
      </c>
      <c r="AN531" s="31" t="s">
        <v>3166</v>
      </c>
    </row>
    <row r="532" spans="1:40" ht="32" x14ac:dyDescent="0.2">
      <c r="A532" s="30" t="s">
        <v>1886</v>
      </c>
      <c r="B532" s="23" t="s">
        <v>1887</v>
      </c>
      <c r="C532" s="23" t="s">
        <v>35</v>
      </c>
      <c r="D532" s="23">
        <v>30</v>
      </c>
      <c r="E532" s="24">
        <v>35028</v>
      </c>
      <c r="F532" s="23" t="s">
        <v>71</v>
      </c>
      <c r="G532" s="23" t="s">
        <v>72</v>
      </c>
      <c r="H532" s="23" t="s">
        <v>424</v>
      </c>
      <c r="I532" s="23" t="s">
        <v>115</v>
      </c>
      <c r="J532" s="23" t="s">
        <v>397</v>
      </c>
      <c r="K532" s="23" t="s">
        <v>398</v>
      </c>
      <c r="L532" s="23" t="s">
        <v>60</v>
      </c>
      <c r="M532" s="23" t="s">
        <v>61</v>
      </c>
      <c r="N532" s="23" t="s">
        <v>60</v>
      </c>
      <c r="O532" s="24">
        <v>44818</v>
      </c>
      <c r="P532" s="24"/>
      <c r="Q532" s="23" t="s">
        <v>62</v>
      </c>
      <c r="R532" s="25">
        <v>78000</v>
      </c>
      <c r="S532" s="25">
        <v>7000</v>
      </c>
      <c r="T532" s="23">
        <v>4</v>
      </c>
      <c r="U532" s="23">
        <v>23</v>
      </c>
      <c r="V532" s="23">
        <v>15</v>
      </c>
      <c r="W532" s="23">
        <v>1</v>
      </c>
      <c r="X532" s="23">
        <v>59</v>
      </c>
      <c r="Y532" s="23" t="s">
        <v>46</v>
      </c>
      <c r="Z532" s="23" t="s">
        <v>151</v>
      </c>
      <c r="AA532" s="23" t="s">
        <v>215</v>
      </c>
      <c r="AB532" s="23" t="s">
        <v>66</v>
      </c>
      <c r="AC532" s="23" t="s">
        <v>81</v>
      </c>
      <c r="AD532" s="23" t="s">
        <v>68</v>
      </c>
      <c r="AE532" s="23">
        <v>71.900000000000006</v>
      </c>
      <c r="AF532" s="23">
        <v>3.7</v>
      </c>
      <c r="AG532" s="23" t="s">
        <v>3160</v>
      </c>
      <c r="AH532" s="23" t="s">
        <v>3168</v>
      </c>
      <c r="AI532" s="23" t="s">
        <v>3136</v>
      </c>
      <c r="AJ532" s="23">
        <v>0</v>
      </c>
      <c r="AK532" s="23" t="s">
        <v>3162</v>
      </c>
      <c r="AL532" s="23" t="s">
        <v>3159</v>
      </c>
      <c r="AM532" s="23">
        <v>71.900000000000006</v>
      </c>
      <c r="AN532" s="32"/>
    </row>
    <row r="533" spans="1:40" ht="32" x14ac:dyDescent="0.2">
      <c r="A533" s="29" t="s">
        <v>1889</v>
      </c>
      <c r="B533" s="12" t="s">
        <v>3319</v>
      </c>
      <c r="C533" s="12" t="s">
        <v>35</v>
      </c>
      <c r="D533" s="12">
        <v>60</v>
      </c>
      <c r="E533" s="21">
        <v>24181</v>
      </c>
      <c r="F533" s="12" t="s">
        <v>133</v>
      </c>
      <c r="G533" s="12" t="s">
        <v>133</v>
      </c>
      <c r="H533" s="12" t="s">
        <v>134</v>
      </c>
      <c r="I533" s="12" t="s">
        <v>157</v>
      </c>
      <c r="J533" s="12" t="s">
        <v>685</v>
      </c>
      <c r="K533" s="12" t="s">
        <v>686</v>
      </c>
      <c r="L533" s="12" t="s">
        <v>1251</v>
      </c>
      <c r="M533" s="12" t="s">
        <v>161</v>
      </c>
      <c r="N533" s="12" t="s">
        <v>1252</v>
      </c>
      <c r="O533" s="21">
        <v>42935</v>
      </c>
      <c r="P533" s="21"/>
      <c r="Q533" s="12" t="s">
        <v>62</v>
      </c>
      <c r="R533" s="22">
        <v>42000</v>
      </c>
      <c r="S533" s="22">
        <v>3800</v>
      </c>
      <c r="T533" s="12">
        <v>4</v>
      </c>
      <c r="U533" s="12">
        <v>14</v>
      </c>
      <c r="V533" s="12">
        <v>20</v>
      </c>
      <c r="W533" s="12">
        <v>15</v>
      </c>
      <c r="X533" s="12">
        <v>63</v>
      </c>
      <c r="Y533" s="12" t="s">
        <v>46</v>
      </c>
      <c r="Z533" s="12" t="s">
        <v>64</v>
      </c>
      <c r="AA533" s="12" t="s">
        <v>95</v>
      </c>
      <c r="AB533" s="12" t="s">
        <v>80</v>
      </c>
      <c r="AC533" s="12" t="s">
        <v>143</v>
      </c>
      <c r="AD533" s="12" t="s">
        <v>68</v>
      </c>
      <c r="AE533" s="12">
        <v>64</v>
      </c>
      <c r="AF533" s="12">
        <v>8.9</v>
      </c>
      <c r="AG533" s="12" t="s">
        <v>3156</v>
      </c>
      <c r="AH533" s="12" t="s">
        <v>3164</v>
      </c>
      <c r="AI533" s="12" t="s">
        <v>3136</v>
      </c>
      <c r="AJ533" s="12">
        <v>0</v>
      </c>
      <c r="AK533" s="12" t="s">
        <v>3162</v>
      </c>
      <c r="AL533" s="12" t="s">
        <v>3165</v>
      </c>
      <c r="AM533" s="12">
        <v>64</v>
      </c>
      <c r="AN533" s="31"/>
    </row>
    <row r="534" spans="1:40" ht="48" x14ac:dyDescent="0.2">
      <c r="A534" s="30" t="s">
        <v>1892</v>
      </c>
      <c r="B534" s="23" t="s">
        <v>1893</v>
      </c>
      <c r="C534" s="23" t="s">
        <v>35</v>
      </c>
      <c r="D534" s="23">
        <v>36</v>
      </c>
      <c r="E534" s="24">
        <v>32859</v>
      </c>
      <c r="F534" s="23" t="s">
        <v>609</v>
      </c>
      <c r="G534" s="23" t="s">
        <v>55</v>
      </c>
      <c r="H534" s="23" t="s">
        <v>699</v>
      </c>
      <c r="I534" s="23" t="s">
        <v>115</v>
      </c>
      <c r="J534" s="23" t="s">
        <v>171</v>
      </c>
      <c r="K534" s="23" t="s">
        <v>172</v>
      </c>
      <c r="L534" s="23" t="s">
        <v>390</v>
      </c>
      <c r="M534" s="23" t="s">
        <v>265</v>
      </c>
      <c r="N534" s="23" t="s">
        <v>360</v>
      </c>
      <c r="O534" s="24">
        <v>44581</v>
      </c>
      <c r="P534" s="24">
        <v>45811</v>
      </c>
      <c r="Q534" s="23" t="s">
        <v>141</v>
      </c>
      <c r="R534" s="25">
        <v>49000</v>
      </c>
      <c r="S534" s="25">
        <v>2400</v>
      </c>
      <c r="T534" s="23">
        <v>3</v>
      </c>
      <c r="U534" s="23">
        <v>22</v>
      </c>
      <c r="V534" s="23">
        <v>14</v>
      </c>
      <c r="W534" s="23">
        <v>10</v>
      </c>
      <c r="X534" s="23">
        <v>58</v>
      </c>
      <c r="Y534" s="23" t="s">
        <v>46</v>
      </c>
      <c r="Z534" s="23" t="s">
        <v>107</v>
      </c>
      <c r="AA534" s="23" t="s">
        <v>65</v>
      </c>
      <c r="AB534" s="23" t="s">
        <v>80</v>
      </c>
      <c r="AC534" s="23" t="s">
        <v>177</v>
      </c>
      <c r="AD534" s="23" t="s">
        <v>222</v>
      </c>
      <c r="AE534" s="23">
        <v>57.8</v>
      </c>
      <c r="AF534" s="23">
        <v>3.4</v>
      </c>
      <c r="AG534" s="23" t="s">
        <v>3167</v>
      </c>
      <c r="AH534" s="23" t="s">
        <v>3164</v>
      </c>
      <c r="AI534" s="23" t="s">
        <v>3133</v>
      </c>
      <c r="AJ534" s="23">
        <v>1</v>
      </c>
      <c r="AK534" s="23" t="s">
        <v>3162</v>
      </c>
      <c r="AL534" s="23" t="s">
        <v>3159</v>
      </c>
      <c r="AM534" s="23">
        <v>57.8</v>
      </c>
      <c r="AN534" s="32" t="s">
        <v>3166</v>
      </c>
    </row>
    <row r="535" spans="1:40" ht="32" x14ac:dyDescent="0.2">
      <c r="A535" s="29" t="s">
        <v>1895</v>
      </c>
      <c r="B535" s="12" t="s">
        <v>1896</v>
      </c>
      <c r="C535" s="12" t="s">
        <v>154</v>
      </c>
      <c r="D535" s="12">
        <v>33</v>
      </c>
      <c r="E535" s="21">
        <v>33860</v>
      </c>
      <c r="F535" s="12" t="s">
        <v>71</v>
      </c>
      <c r="G535" s="12" t="s">
        <v>72</v>
      </c>
      <c r="H535" s="12" t="s">
        <v>395</v>
      </c>
      <c r="I535" s="12" t="s">
        <v>74</v>
      </c>
      <c r="J535" s="12" t="s">
        <v>456</v>
      </c>
      <c r="K535" s="12" t="s">
        <v>75</v>
      </c>
      <c r="L535" s="12" t="s">
        <v>472</v>
      </c>
      <c r="M535" s="12" t="s">
        <v>43</v>
      </c>
      <c r="N535" s="12" t="s">
        <v>421</v>
      </c>
      <c r="O535" s="21">
        <v>46019</v>
      </c>
      <c r="P535" s="21"/>
      <c r="Q535" s="12" t="s">
        <v>62</v>
      </c>
      <c r="R535" s="22">
        <v>44000</v>
      </c>
      <c r="S535" s="22">
        <v>900</v>
      </c>
      <c r="T535" s="12">
        <v>2</v>
      </c>
      <c r="U535" s="12">
        <v>25</v>
      </c>
      <c r="V535" s="12">
        <v>13</v>
      </c>
      <c r="W535" s="12">
        <v>22</v>
      </c>
      <c r="X535" s="12">
        <v>60</v>
      </c>
      <c r="Y535" s="12" t="s">
        <v>46</v>
      </c>
      <c r="Z535" s="12" t="s">
        <v>107</v>
      </c>
      <c r="AA535" s="12" t="s">
        <v>215</v>
      </c>
      <c r="AB535" s="12" t="s">
        <v>80</v>
      </c>
      <c r="AC535" s="12" t="s">
        <v>81</v>
      </c>
      <c r="AD535" s="12" t="s">
        <v>68</v>
      </c>
      <c r="AE535" s="12">
        <v>45.2</v>
      </c>
      <c r="AF535" s="12">
        <v>0.5</v>
      </c>
      <c r="AG535" s="12" t="s">
        <v>3160</v>
      </c>
      <c r="AH535" s="12" t="s">
        <v>3164</v>
      </c>
      <c r="AI535" s="12" t="s">
        <v>3128</v>
      </c>
      <c r="AJ535" s="12">
        <v>0</v>
      </c>
      <c r="AK535" s="12" t="s">
        <v>3162</v>
      </c>
      <c r="AL535" s="12" t="s">
        <v>3159</v>
      </c>
      <c r="AM535" s="12">
        <v>45.2</v>
      </c>
      <c r="AN535" s="31" t="s">
        <v>3166</v>
      </c>
    </row>
    <row r="536" spans="1:40" ht="32" x14ac:dyDescent="0.2">
      <c r="A536" s="30" t="s">
        <v>1897</v>
      </c>
      <c r="B536" s="23" t="s">
        <v>3320</v>
      </c>
      <c r="C536" s="23" t="s">
        <v>35</v>
      </c>
      <c r="D536" s="23">
        <v>33</v>
      </c>
      <c r="E536" s="24">
        <v>33832</v>
      </c>
      <c r="F536" s="23" t="s">
        <v>210</v>
      </c>
      <c r="G536" s="23" t="s">
        <v>100</v>
      </c>
      <c r="H536" s="23" t="s">
        <v>519</v>
      </c>
      <c r="I536" s="23" t="s">
        <v>89</v>
      </c>
      <c r="J536" s="23" t="s">
        <v>440</v>
      </c>
      <c r="K536" s="23" t="s">
        <v>441</v>
      </c>
      <c r="L536" s="23" t="s">
        <v>472</v>
      </c>
      <c r="M536" s="23" t="s">
        <v>43</v>
      </c>
      <c r="N536" s="23" t="s">
        <v>421</v>
      </c>
      <c r="O536" s="24">
        <v>45823</v>
      </c>
      <c r="P536" s="24"/>
      <c r="Q536" s="23" t="s">
        <v>62</v>
      </c>
      <c r="R536" s="25">
        <v>123000</v>
      </c>
      <c r="S536" s="25">
        <v>7400</v>
      </c>
      <c r="T536" s="23">
        <v>3</v>
      </c>
      <c r="U536" s="23">
        <v>18</v>
      </c>
      <c r="V536" s="23">
        <v>16</v>
      </c>
      <c r="W536" s="23">
        <v>4</v>
      </c>
      <c r="X536" s="23">
        <v>61</v>
      </c>
      <c r="Y536" s="23" t="s">
        <v>46</v>
      </c>
      <c r="Z536" s="23" t="s">
        <v>64</v>
      </c>
      <c r="AA536" s="23" t="s">
        <v>48</v>
      </c>
      <c r="AB536" s="23" t="s">
        <v>80</v>
      </c>
      <c r="AC536" s="23" t="s">
        <v>121</v>
      </c>
      <c r="AD536" s="23" t="s">
        <v>68</v>
      </c>
      <c r="AE536" s="23">
        <v>60.8</v>
      </c>
      <c r="AF536" s="23">
        <v>1</v>
      </c>
      <c r="AG536" s="23" t="s">
        <v>3160</v>
      </c>
      <c r="AH536" s="23" t="s">
        <v>3157</v>
      </c>
      <c r="AI536" s="23" t="s">
        <v>3133</v>
      </c>
      <c r="AJ536" s="23">
        <v>0</v>
      </c>
      <c r="AK536" s="23" t="s">
        <v>3162</v>
      </c>
      <c r="AL536" s="23" t="s">
        <v>3165</v>
      </c>
      <c r="AM536" s="23">
        <v>60.8</v>
      </c>
      <c r="AN536" s="32"/>
    </row>
    <row r="537" spans="1:40" ht="32" x14ac:dyDescent="0.2">
      <c r="A537" s="29" t="s">
        <v>1899</v>
      </c>
      <c r="B537" s="12" t="s">
        <v>1900</v>
      </c>
      <c r="C537" s="12" t="s">
        <v>35</v>
      </c>
      <c r="D537" s="12">
        <v>52</v>
      </c>
      <c r="E537" s="21">
        <v>26857</v>
      </c>
      <c r="F537" s="12" t="s">
        <v>279</v>
      </c>
      <c r="G537" s="12" t="s">
        <v>55</v>
      </c>
      <c r="H537" s="12" t="s">
        <v>626</v>
      </c>
      <c r="I537" s="12" t="s">
        <v>57</v>
      </c>
      <c r="J537" s="12" t="s">
        <v>627</v>
      </c>
      <c r="K537" s="12" t="s">
        <v>628</v>
      </c>
      <c r="L537" s="12" t="s">
        <v>42</v>
      </c>
      <c r="M537" s="12" t="s">
        <v>43</v>
      </c>
      <c r="N537" s="12" t="s">
        <v>44</v>
      </c>
      <c r="O537" s="21">
        <v>44093</v>
      </c>
      <c r="P537" s="21"/>
      <c r="Q537" s="12" t="s">
        <v>62</v>
      </c>
      <c r="R537" s="22">
        <v>87000</v>
      </c>
      <c r="S537" s="22">
        <v>4400</v>
      </c>
      <c r="T537" s="12">
        <v>3</v>
      </c>
      <c r="U537" s="12">
        <v>16</v>
      </c>
      <c r="V537" s="12">
        <v>13</v>
      </c>
      <c r="W537" s="12">
        <v>7</v>
      </c>
      <c r="X537" s="12">
        <v>76</v>
      </c>
      <c r="Y537" s="12" t="s">
        <v>46</v>
      </c>
      <c r="Z537" s="12" t="s">
        <v>64</v>
      </c>
      <c r="AA537" s="12" t="s">
        <v>95</v>
      </c>
      <c r="AB537" s="12" t="s">
        <v>66</v>
      </c>
      <c r="AC537" s="12" t="s">
        <v>284</v>
      </c>
      <c r="AD537" s="12" t="s">
        <v>68</v>
      </c>
      <c r="AE537" s="12">
        <v>64.099999999999994</v>
      </c>
      <c r="AF537" s="12">
        <v>5.7</v>
      </c>
      <c r="AG537" s="12" t="s">
        <v>3171</v>
      </c>
      <c r="AH537" s="12" t="s">
        <v>3161</v>
      </c>
      <c r="AI537" s="12" t="s">
        <v>3133</v>
      </c>
      <c r="AJ537" s="12">
        <v>0</v>
      </c>
      <c r="AK537" s="12" t="s">
        <v>3162</v>
      </c>
      <c r="AL537" s="12" t="s">
        <v>3165</v>
      </c>
      <c r="AM537" s="12">
        <v>64.099999999999994</v>
      </c>
      <c r="AN537" s="31"/>
    </row>
    <row r="538" spans="1:40" ht="32" x14ac:dyDescent="0.2">
      <c r="A538" s="30" t="s">
        <v>1901</v>
      </c>
      <c r="B538" s="23" t="s">
        <v>3321</v>
      </c>
      <c r="C538" s="23" t="s">
        <v>154</v>
      </c>
      <c r="D538" s="23">
        <v>42</v>
      </c>
      <c r="E538" s="24">
        <v>30560</v>
      </c>
      <c r="F538" s="23" t="s">
        <v>210</v>
      </c>
      <c r="G538" s="23" t="s">
        <v>100</v>
      </c>
      <c r="H538" s="23" t="s">
        <v>519</v>
      </c>
      <c r="I538" s="23" t="s">
        <v>115</v>
      </c>
      <c r="J538" s="23" t="s">
        <v>418</v>
      </c>
      <c r="K538" s="23" t="s">
        <v>419</v>
      </c>
      <c r="L538" s="23" t="s">
        <v>390</v>
      </c>
      <c r="M538" s="23" t="s">
        <v>265</v>
      </c>
      <c r="N538" s="23" t="s">
        <v>360</v>
      </c>
      <c r="O538" s="24">
        <v>45196</v>
      </c>
      <c r="P538" s="24">
        <v>45377</v>
      </c>
      <c r="Q538" s="23" t="s">
        <v>141</v>
      </c>
      <c r="R538" s="25">
        <v>54000</v>
      </c>
      <c r="S538" s="25">
        <v>2700</v>
      </c>
      <c r="T538" s="23">
        <v>3</v>
      </c>
      <c r="U538" s="23">
        <v>7</v>
      </c>
      <c r="V538" s="23">
        <v>12</v>
      </c>
      <c r="W538" s="23">
        <v>11</v>
      </c>
      <c r="X538" s="23">
        <v>41</v>
      </c>
      <c r="Y538" s="23" t="s">
        <v>46</v>
      </c>
      <c r="Z538" s="23" t="s">
        <v>151</v>
      </c>
      <c r="AA538" s="23" t="s">
        <v>221</v>
      </c>
      <c r="AB538" s="23" t="s">
        <v>66</v>
      </c>
      <c r="AC538" s="23" t="s">
        <v>121</v>
      </c>
      <c r="AD538" s="23" t="s">
        <v>68</v>
      </c>
      <c r="AE538" s="23">
        <v>47.6</v>
      </c>
      <c r="AF538" s="23">
        <v>0.5</v>
      </c>
      <c r="AG538" s="23" t="s">
        <v>3167</v>
      </c>
      <c r="AH538" s="23" t="s">
        <v>3164</v>
      </c>
      <c r="AI538" s="23" t="s">
        <v>3133</v>
      </c>
      <c r="AJ538" s="23">
        <v>1</v>
      </c>
      <c r="AK538" s="23" t="s">
        <v>3175</v>
      </c>
      <c r="AL538" s="23" t="s">
        <v>3159</v>
      </c>
      <c r="AM538" s="23">
        <v>47.6</v>
      </c>
      <c r="AN538" s="32"/>
    </row>
    <row r="539" spans="1:40" ht="32" x14ac:dyDescent="0.2">
      <c r="A539" s="29" t="s">
        <v>1905</v>
      </c>
      <c r="B539" s="12" t="s">
        <v>1906</v>
      </c>
      <c r="C539" s="12" t="s">
        <v>154</v>
      </c>
      <c r="D539" s="12">
        <v>49</v>
      </c>
      <c r="E539" s="21">
        <v>28030</v>
      </c>
      <c r="F539" s="12" t="s">
        <v>210</v>
      </c>
      <c r="G539" s="12" t="s">
        <v>100</v>
      </c>
      <c r="H539" s="12" t="s">
        <v>114</v>
      </c>
      <c r="I539" s="12" t="s">
        <v>74</v>
      </c>
      <c r="J539" s="12" t="s">
        <v>902</v>
      </c>
      <c r="K539" s="12" t="s">
        <v>903</v>
      </c>
      <c r="L539" s="12" t="s">
        <v>790</v>
      </c>
      <c r="M539" s="12" t="s">
        <v>273</v>
      </c>
      <c r="N539" s="12" t="s">
        <v>791</v>
      </c>
      <c r="O539" s="21">
        <v>42802</v>
      </c>
      <c r="P539" s="21"/>
      <c r="Q539" s="12" t="s">
        <v>62</v>
      </c>
      <c r="R539" s="22">
        <v>45000</v>
      </c>
      <c r="S539" s="22">
        <v>2200</v>
      </c>
      <c r="T539" s="12">
        <v>3</v>
      </c>
      <c r="U539" s="12">
        <v>28</v>
      </c>
      <c r="V539" s="12">
        <v>24</v>
      </c>
      <c r="W539" s="12">
        <v>32</v>
      </c>
      <c r="X539" s="12">
        <v>63</v>
      </c>
      <c r="Y539" s="12" t="s">
        <v>46</v>
      </c>
      <c r="Z539" s="12" t="s">
        <v>64</v>
      </c>
      <c r="AA539" s="12" t="s">
        <v>215</v>
      </c>
      <c r="AB539" s="12" t="s">
        <v>80</v>
      </c>
      <c r="AC539" s="12" t="s">
        <v>121</v>
      </c>
      <c r="AD539" s="12" t="s">
        <v>68</v>
      </c>
      <c r="AE539" s="12">
        <v>56</v>
      </c>
      <c r="AF539" s="12">
        <v>9.3000000000000007</v>
      </c>
      <c r="AG539" s="12" t="s">
        <v>3171</v>
      </c>
      <c r="AH539" s="12" t="s">
        <v>3164</v>
      </c>
      <c r="AI539" s="12" t="s">
        <v>3133</v>
      </c>
      <c r="AJ539" s="12">
        <v>0</v>
      </c>
      <c r="AK539" s="12" t="s">
        <v>3162</v>
      </c>
      <c r="AL539" s="12" t="s">
        <v>3165</v>
      </c>
      <c r="AM539" s="12">
        <v>56</v>
      </c>
      <c r="AN539" s="31" t="s">
        <v>3166</v>
      </c>
    </row>
    <row r="540" spans="1:40" ht="48" x14ac:dyDescent="0.2">
      <c r="A540" s="30" t="s">
        <v>1909</v>
      </c>
      <c r="B540" s="23" t="s">
        <v>1910</v>
      </c>
      <c r="C540" s="23" t="s">
        <v>154</v>
      </c>
      <c r="D540" s="23">
        <v>43</v>
      </c>
      <c r="E540" s="24">
        <v>30391</v>
      </c>
      <c r="F540" s="23" t="s">
        <v>609</v>
      </c>
      <c r="G540" s="23" t="s">
        <v>55</v>
      </c>
      <c r="H540" s="23" t="s">
        <v>699</v>
      </c>
      <c r="I540" s="23" t="s">
        <v>57</v>
      </c>
      <c r="J540" s="23" t="s">
        <v>171</v>
      </c>
      <c r="K540" s="23" t="s">
        <v>172</v>
      </c>
      <c r="L540" s="23" t="s">
        <v>160</v>
      </c>
      <c r="M540" s="23" t="s">
        <v>161</v>
      </c>
      <c r="N540" s="23" t="s">
        <v>174</v>
      </c>
      <c r="O540" s="24">
        <v>43210</v>
      </c>
      <c r="P540" s="24"/>
      <c r="Q540" s="23" t="s">
        <v>62</v>
      </c>
      <c r="R540" s="25">
        <v>128000</v>
      </c>
      <c r="S540" s="25">
        <v>6400</v>
      </c>
      <c r="T540" s="23">
        <v>3</v>
      </c>
      <c r="U540" s="23">
        <v>2</v>
      </c>
      <c r="V540" s="23">
        <v>9</v>
      </c>
      <c r="W540" s="23">
        <v>7</v>
      </c>
      <c r="X540" s="23">
        <v>59</v>
      </c>
      <c r="Y540" s="23" t="s">
        <v>46</v>
      </c>
      <c r="Z540" s="23" t="s">
        <v>47</v>
      </c>
      <c r="AA540" s="23" t="s">
        <v>221</v>
      </c>
      <c r="AB540" s="23" t="s">
        <v>66</v>
      </c>
      <c r="AC540" s="23" t="s">
        <v>177</v>
      </c>
      <c r="AD540" s="23" t="s">
        <v>68</v>
      </c>
      <c r="AE540" s="23">
        <v>54.6</v>
      </c>
      <c r="AF540" s="23">
        <v>8.1999999999999993</v>
      </c>
      <c r="AG540" s="23" t="s">
        <v>3167</v>
      </c>
      <c r="AH540" s="23" t="s">
        <v>3157</v>
      </c>
      <c r="AI540" s="23" t="s">
        <v>3133</v>
      </c>
      <c r="AJ540" s="23">
        <v>0</v>
      </c>
      <c r="AK540" s="23" t="s">
        <v>3175</v>
      </c>
      <c r="AL540" s="23" t="s">
        <v>3159</v>
      </c>
      <c r="AM540" s="23">
        <v>54.6</v>
      </c>
      <c r="AN540" s="32" t="s">
        <v>3166</v>
      </c>
    </row>
    <row r="541" spans="1:40" ht="32" x14ac:dyDescent="0.2">
      <c r="A541" s="29" t="s">
        <v>1912</v>
      </c>
      <c r="B541" s="12" t="s">
        <v>1913</v>
      </c>
      <c r="C541" s="12" t="s">
        <v>35</v>
      </c>
      <c r="D541" s="12">
        <v>34</v>
      </c>
      <c r="E541" s="21">
        <v>33520</v>
      </c>
      <c r="F541" s="12" t="s">
        <v>36</v>
      </c>
      <c r="G541" s="12" t="s">
        <v>37</v>
      </c>
      <c r="H541" s="12" t="s">
        <v>146</v>
      </c>
      <c r="I541" s="12" t="s">
        <v>157</v>
      </c>
      <c r="J541" s="12" t="s">
        <v>40</v>
      </c>
      <c r="K541" s="12" t="s">
        <v>41</v>
      </c>
      <c r="L541" s="12" t="s">
        <v>118</v>
      </c>
      <c r="M541" s="12" t="s">
        <v>119</v>
      </c>
      <c r="N541" s="12" t="s">
        <v>120</v>
      </c>
      <c r="O541" s="21">
        <v>44523</v>
      </c>
      <c r="P541" s="21"/>
      <c r="Q541" s="12" t="s">
        <v>62</v>
      </c>
      <c r="R541" s="22">
        <v>45000</v>
      </c>
      <c r="S541" s="22">
        <v>900</v>
      </c>
      <c r="T541" s="12">
        <v>2</v>
      </c>
      <c r="U541" s="12">
        <v>35</v>
      </c>
      <c r="V541" s="12">
        <v>10</v>
      </c>
      <c r="W541" s="12">
        <v>15</v>
      </c>
      <c r="X541" s="12">
        <v>67</v>
      </c>
      <c r="Y541" s="12" t="s">
        <v>46</v>
      </c>
      <c r="Z541" s="12" t="s">
        <v>107</v>
      </c>
      <c r="AA541" s="12" t="s">
        <v>221</v>
      </c>
      <c r="AB541" s="12" t="s">
        <v>80</v>
      </c>
      <c r="AC541" s="12" t="s">
        <v>50</v>
      </c>
      <c r="AD541" s="12" t="s">
        <v>68</v>
      </c>
      <c r="AE541" s="12">
        <v>52.7</v>
      </c>
      <c r="AF541" s="12">
        <v>4.5999999999999996</v>
      </c>
      <c r="AG541" s="12" t="s">
        <v>3160</v>
      </c>
      <c r="AH541" s="12" t="s">
        <v>3164</v>
      </c>
      <c r="AI541" s="12" t="s">
        <v>3128</v>
      </c>
      <c r="AJ541" s="12">
        <v>0</v>
      </c>
      <c r="AK541" s="12" t="s">
        <v>3158</v>
      </c>
      <c r="AL541" s="12" t="s">
        <v>3159</v>
      </c>
      <c r="AM541" s="12">
        <v>52.7</v>
      </c>
      <c r="AN541" s="31"/>
    </row>
    <row r="542" spans="1:40" ht="32" x14ac:dyDescent="0.2">
      <c r="A542" s="30" t="s">
        <v>1914</v>
      </c>
      <c r="B542" s="23" t="s">
        <v>1915</v>
      </c>
      <c r="C542" s="23" t="s">
        <v>154</v>
      </c>
      <c r="D542" s="23">
        <v>40</v>
      </c>
      <c r="E542" s="24">
        <v>31286</v>
      </c>
      <c r="F542" s="23" t="s">
        <v>36</v>
      </c>
      <c r="G542" s="23" t="s">
        <v>37</v>
      </c>
      <c r="H542" s="23" t="s">
        <v>146</v>
      </c>
      <c r="I542" s="23" t="s">
        <v>57</v>
      </c>
      <c r="J542" s="23" t="s">
        <v>147</v>
      </c>
      <c r="K542" s="23" t="s">
        <v>148</v>
      </c>
      <c r="L542" s="23" t="s">
        <v>319</v>
      </c>
      <c r="M542" s="23" t="s">
        <v>255</v>
      </c>
      <c r="N542" s="23" t="s">
        <v>80</v>
      </c>
      <c r="O542" s="24">
        <v>44780</v>
      </c>
      <c r="P542" s="24"/>
      <c r="Q542" s="23" t="s">
        <v>62</v>
      </c>
      <c r="R542" s="25">
        <v>113000</v>
      </c>
      <c r="S542" s="25">
        <v>5600</v>
      </c>
      <c r="T542" s="23">
        <v>3</v>
      </c>
      <c r="U542" s="23">
        <v>30</v>
      </c>
      <c r="V542" s="23">
        <v>18</v>
      </c>
      <c r="W542" s="23">
        <v>14</v>
      </c>
      <c r="X542" s="23">
        <v>57</v>
      </c>
      <c r="Y542" s="23" t="s">
        <v>46</v>
      </c>
      <c r="Z542" s="23" t="s">
        <v>47</v>
      </c>
      <c r="AA542" s="23" t="s">
        <v>215</v>
      </c>
      <c r="AB542" s="23" t="s">
        <v>66</v>
      </c>
      <c r="AC542" s="23" t="s">
        <v>50</v>
      </c>
      <c r="AD542" s="23" t="s">
        <v>68</v>
      </c>
      <c r="AE542" s="23">
        <v>57.5</v>
      </c>
      <c r="AF542" s="23">
        <v>3.9</v>
      </c>
      <c r="AG542" s="23" t="s">
        <v>3167</v>
      </c>
      <c r="AH542" s="23" t="s">
        <v>3161</v>
      </c>
      <c r="AI542" s="23" t="s">
        <v>3133</v>
      </c>
      <c r="AJ542" s="23">
        <v>0</v>
      </c>
      <c r="AK542" s="23" t="s">
        <v>3162</v>
      </c>
      <c r="AL542" s="23" t="s">
        <v>3159</v>
      </c>
      <c r="AM542" s="23">
        <v>57.5</v>
      </c>
      <c r="AN542" s="32" t="s">
        <v>3166</v>
      </c>
    </row>
    <row r="543" spans="1:40" ht="48" x14ac:dyDescent="0.2">
      <c r="A543" s="29" t="s">
        <v>1916</v>
      </c>
      <c r="B543" s="12" t="s">
        <v>1917</v>
      </c>
      <c r="C543" s="12" t="s">
        <v>35</v>
      </c>
      <c r="D543" s="12">
        <v>60</v>
      </c>
      <c r="E543" s="21">
        <v>24251</v>
      </c>
      <c r="F543" s="12" t="s">
        <v>279</v>
      </c>
      <c r="G543" s="12" t="s">
        <v>55</v>
      </c>
      <c r="H543" s="12" t="s">
        <v>307</v>
      </c>
      <c r="I543" s="12" t="s">
        <v>115</v>
      </c>
      <c r="J543" s="12" t="s">
        <v>308</v>
      </c>
      <c r="K543" s="12" t="s">
        <v>309</v>
      </c>
      <c r="L543" s="12" t="s">
        <v>411</v>
      </c>
      <c r="M543" s="12" t="s">
        <v>119</v>
      </c>
      <c r="N543" s="12" t="s">
        <v>412</v>
      </c>
      <c r="O543" s="21">
        <v>42374</v>
      </c>
      <c r="P543" s="21"/>
      <c r="Q543" s="12" t="s">
        <v>62</v>
      </c>
      <c r="R543" s="22">
        <v>84000</v>
      </c>
      <c r="S543" s="22">
        <v>11800</v>
      </c>
      <c r="T543" s="12">
        <v>5</v>
      </c>
      <c r="U543" s="12">
        <v>19</v>
      </c>
      <c r="V543" s="12">
        <v>18</v>
      </c>
      <c r="W543" s="12">
        <v>6</v>
      </c>
      <c r="X543" s="12">
        <v>67</v>
      </c>
      <c r="Y543" s="12" t="s">
        <v>339</v>
      </c>
      <c r="Z543" s="12" t="s">
        <v>64</v>
      </c>
      <c r="AA543" s="12" t="s">
        <v>215</v>
      </c>
      <c r="AB543" s="12" t="s">
        <v>66</v>
      </c>
      <c r="AC543" s="12" t="s">
        <v>284</v>
      </c>
      <c r="AD543" s="12" t="s">
        <v>68</v>
      </c>
      <c r="AE543" s="12">
        <v>80.2</v>
      </c>
      <c r="AF543" s="12">
        <v>10.4</v>
      </c>
      <c r="AG543" s="12" t="s">
        <v>3156</v>
      </c>
      <c r="AH543" s="12" t="s">
        <v>3168</v>
      </c>
      <c r="AI543" s="12" t="s">
        <v>3136</v>
      </c>
      <c r="AJ543" s="12">
        <v>0</v>
      </c>
      <c r="AK543" s="12" t="s">
        <v>3162</v>
      </c>
      <c r="AL543" s="12" t="s">
        <v>3165</v>
      </c>
      <c r="AM543" s="12">
        <v>80.2</v>
      </c>
      <c r="AN543" s="31"/>
    </row>
    <row r="544" spans="1:40" ht="32" x14ac:dyDescent="0.2">
      <c r="A544" s="30" t="s">
        <v>1919</v>
      </c>
      <c r="B544" s="23" t="s">
        <v>1920</v>
      </c>
      <c r="C544" s="23" t="s">
        <v>154</v>
      </c>
      <c r="D544" s="23">
        <v>23</v>
      </c>
      <c r="E544" s="24">
        <v>37561</v>
      </c>
      <c r="F544" s="23" t="s">
        <v>429</v>
      </c>
      <c r="G544" s="23" t="s">
        <v>72</v>
      </c>
      <c r="H544" s="23" t="s">
        <v>201</v>
      </c>
      <c r="I544" s="23" t="s">
        <v>74</v>
      </c>
      <c r="J544" s="23" t="s">
        <v>324</v>
      </c>
      <c r="K544" s="23" t="s">
        <v>325</v>
      </c>
      <c r="L544" s="23" t="s">
        <v>729</v>
      </c>
      <c r="M544" s="23" t="s">
        <v>525</v>
      </c>
      <c r="N544" s="23" t="s">
        <v>139</v>
      </c>
      <c r="O544" s="24">
        <v>43253</v>
      </c>
      <c r="P544" s="24">
        <v>43609</v>
      </c>
      <c r="Q544" s="23" t="s">
        <v>141</v>
      </c>
      <c r="R544" s="25">
        <v>52000</v>
      </c>
      <c r="S544" s="25">
        <v>2600</v>
      </c>
      <c r="T544" s="23">
        <v>3</v>
      </c>
      <c r="U544" s="23">
        <v>37</v>
      </c>
      <c r="V544" s="23">
        <v>29</v>
      </c>
      <c r="W544" s="23">
        <v>8</v>
      </c>
      <c r="X544" s="23">
        <v>61</v>
      </c>
      <c r="Y544" s="23" t="s">
        <v>46</v>
      </c>
      <c r="Z544" s="23" t="s">
        <v>151</v>
      </c>
      <c r="AA544" s="23" t="s">
        <v>48</v>
      </c>
      <c r="AB544" s="23" t="s">
        <v>164</v>
      </c>
      <c r="AC544" s="23" t="s">
        <v>130</v>
      </c>
      <c r="AD544" s="23" t="s">
        <v>68</v>
      </c>
      <c r="AE544" s="23">
        <v>63.6</v>
      </c>
      <c r="AF544" s="23">
        <v>1</v>
      </c>
      <c r="AG544" s="23" t="s">
        <v>3163</v>
      </c>
      <c r="AH544" s="23" t="s">
        <v>3164</v>
      </c>
      <c r="AI544" s="23" t="s">
        <v>3133</v>
      </c>
      <c r="AJ544" s="23">
        <v>1</v>
      </c>
      <c r="AK544" s="23" t="s">
        <v>3158</v>
      </c>
      <c r="AL544" s="23" t="s">
        <v>3159</v>
      </c>
      <c r="AM544" s="23">
        <v>63.6</v>
      </c>
      <c r="AN544" s="32"/>
    </row>
    <row r="545" spans="1:40" ht="32" x14ac:dyDescent="0.2">
      <c r="A545" s="29" t="s">
        <v>1922</v>
      </c>
      <c r="B545" s="12" t="s">
        <v>1408</v>
      </c>
      <c r="C545" s="12" t="s">
        <v>154</v>
      </c>
      <c r="D545" s="12">
        <v>29</v>
      </c>
      <c r="E545" s="21">
        <v>35481</v>
      </c>
      <c r="F545" s="12" t="s">
        <v>402</v>
      </c>
      <c r="G545" s="12" t="s">
        <v>72</v>
      </c>
      <c r="H545" s="12" t="s">
        <v>403</v>
      </c>
      <c r="I545" s="12" t="s">
        <v>157</v>
      </c>
      <c r="J545" s="12" t="s">
        <v>617</v>
      </c>
      <c r="K545" s="12" t="s">
        <v>618</v>
      </c>
      <c r="L545" s="12" t="s">
        <v>491</v>
      </c>
      <c r="M545" s="12" t="s">
        <v>43</v>
      </c>
      <c r="N545" s="12" t="s">
        <v>492</v>
      </c>
      <c r="O545" s="21">
        <v>45951</v>
      </c>
      <c r="P545" s="21"/>
      <c r="Q545" s="12" t="s">
        <v>62</v>
      </c>
      <c r="R545" s="22">
        <v>38000</v>
      </c>
      <c r="S545" s="22">
        <v>1900</v>
      </c>
      <c r="T545" s="12">
        <v>3</v>
      </c>
      <c r="U545" s="12">
        <v>31</v>
      </c>
      <c r="V545" s="12">
        <v>12</v>
      </c>
      <c r="W545" s="12">
        <v>5</v>
      </c>
      <c r="X545" s="12">
        <v>65</v>
      </c>
      <c r="Y545" s="12" t="s">
        <v>46</v>
      </c>
      <c r="Z545" s="12" t="s">
        <v>292</v>
      </c>
      <c r="AA545" s="12" t="s">
        <v>142</v>
      </c>
      <c r="AB545" s="12" t="s">
        <v>66</v>
      </c>
      <c r="AC545" s="12" t="s">
        <v>408</v>
      </c>
      <c r="AD545" s="12" t="s">
        <v>51</v>
      </c>
      <c r="AE545" s="12">
        <v>65</v>
      </c>
      <c r="AF545" s="12">
        <v>0.6</v>
      </c>
      <c r="AG545" s="12" t="s">
        <v>3160</v>
      </c>
      <c r="AH545" s="12" t="s">
        <v>3180</v>
      </c>
      <c r="AI545" s="12" t="s">
        <v>3133</v>
      </c>
      <c r="AJ545" s="12">
        <v>0</v>
      </c>
      <c r="AK545" s="12" t="s">
        <v>3158</v>
      </c>
      <c r="AL545" s="12" t="s">
        <v>3165</v>
      </c>
      <c r="AM545" s="12">
        <v>65</v>
      </c>
      <c r="AN545" s="31"/>
    </row>
    <row r="546" spans="1:40" ht="32" x14ac:dyDescent="0.2">
      <c r="A546" s="30" t="s">
        <v>1924</v>
      </c>
      <c r="B546" s="23" t="s">
        <v>1925</v>
      </c>
      <c r="C546" s="23" t="s">
        <v>154</v>
      </c>
      <c r="D546" s="23">
        <v>36</v>
      </c>
      <c r="E546" s="24">
        <v>32965</v>
      </c>
      <c r="F546" s="23" t="s">
        <v>36</v>
      </c>
      <c r="G546" s="23" t="s">
        <v>37</v>
      </c>
      <c r="H546" s="23" t="s">
        <v>146</v>
      </c>
      <c r="I546" s="23" t="s">
        <v>57</v>
      </c>
      <c r="J546" s="23" t="s">
        <v>495</v>
      </c>
      <c r="K546" s="23" t="s">
        <v>496</v>
      </c>
      <c r="L546" s="23" t="s">
        <v>366</v>
      </c>
      <c r="M546" s="23" t="s">
        <v>273</v>
      </c>
      <c r="N546" s="23" t="s">
        <v>274</v>
      </c>
      <c r="O546" s="24">
        <v>43844</v>
      </c>
      <c r="P546" s="24"/>
      <c r="Q546" s="23" t="s">
        <v>62</v>
      </c>
      <c r="R546" s="25">
        <v>94000</v>
      </c>
      <c r="S546" s="25">
        <v>4700</v>
      </c>
      <c r="T546" s="23">
        <v>3</v>
      </c>
      <c r="U546" s="23">
        <v>20</v>
      </c>
      <c r="V546" s="23">
        <v>6</v>
      </c>
      <c r="W546" s="23">
        <v>13</v>
      </c>
      <c r="X546" s="23">
        <v>76</v>
      </c>
      <c r="Y546" s="23" t="s">
        <v>46</v>
      </c>
      <c r="Z546" s="23" t="s">
        <v>47</v>
      </c>
      <c r="AA546" s="23" t="s">
        <v>65</v>
      </c>
      <c r="AB546" s="23" t="s">
        <v>164</v>
      </c>
      <c r="AC546" s="23" t="s">
        <v>50</v>
      </c>
      <c r="AD546" s="23" t="s">
        <v>68</v>
      </c>
      <c r="AE546" s="23">
        <v>62.1</v>
      </c>
      <c r="AF546" s="23">
        <v>6.4</v>
      </c>
      <c r="AG546" s="23" t="s">
        <v>3167</v>
      </c>
      <c r="AH546" s="23" t="s">
        <v>3161</v>
      </c>
      <c r="AI546" s="23" t="s">
        <v>3133</v>
      </c>
      <c r="AJ546" s="23">
        <v>0</v>
      </c>
      <c r="AK546" s="23" t="s">
        <v>3162</v>
      </c>
      <c r="AL546" s="23" t="s">
        <v>3165</v>
      </c>
      <c r="AM546" s="23">
        <v>62.1</v>
      </c>
      <c r="AN546" s="32"/>
    </row>
    <row r="547" spans="1:40" ht="32" x14ac:dyDescent="0.2">
      <c r="A547" s="29" t="s">
        <v>1928</v>
      </c>
      <c r="B547" s="12" t="s">
        <v>1929</v>
      </c>
      <c r="C547" s="12" t="s">
        <v>154</v>
      </c>
      <c r="D547" s="12">
        <v>50</v>
      </c>
      <c r="E547" s="21">
        <v>27727</v>
      </c>
      <c r="F547" s="12" t="s">
        <v>210</v>
      </c>
      <c r="G547" s="12" t="s">
        <v>100</v>
      </c>
      <c r="H547" s="12" t="s">
        <v>519</v>
      </c>
      <c r="I547" s="12" t="s">
        <v>74</v>
      </c>
      <c r="J547" s="12" t="s">
        <v>231</v>
      </c>
      <c r="K547" s="12" t="s">
        <v>232</v>
      </c>
      <c r="L547" s="12" t="s">
        <v>411</v>
      </c>
      <c r="M547" s="12" t="s">
        <v>119</v>
      </c>
      <c r="N547" s="12" t="s">
        <v>412</v>
      </c>
      <c r="O547" s="21">
        <v>43578</v>
      </c>
      <c r="P547" s="21">
        <v>44465</v>
      </c>
      <c r="Q547" s="12" t="s">
        <v>141</v>
      </c>
      <c r="R547" s="22">
        <v>61000</v>
      </c>
      <c r="S547" s="22">
        <v>5500</v>
      </c>
      <c r="T547" s="12">
        <v>4</v>
      </c>
      <c r="U547" s="12">
        <v>15</v>
      </c>
      <c r="V547" s="12">
        <v>20</v>
      </c>
      <c r="W547" s="12">
        <v>22</v>
      </c>
      <c r="X547" s="12">
        <v>44</v>
      </c>
      <c r="Y547" s="12" t="s">
        <v>46</v>
      </c>
      <c r="Z547" s="12" t="s">
        <v>64</v>
      </c>
      <c r="AA547" s="12" t="s">
        <v>221</v>
      </c>
      <c r="AB547" s="12" t="s">
        <v>164</v>
      </c>
      <c r="AC547" s="12" t="s">
        <v>121</v>
      </c>
      <c r="AD547" s="12" t="s">
        <v>68</v>
      </c>
      <c r="AE547" s="12">
        <v>55.1</v>
      </c>
      <c r="AF547" s="12">
        <v>2.4</v>
      </c>
      <c r="AG547" s="12" t="s">
        <v>3171</v>
      </c>
      <c r="AH547" s="12" t="s">
        <v>3168</v>
      </c>
      <c r="AI547" s="12" t="s">
        <v>3136</v>
      </c>
      <c r="AJ547" s="12">
        <v>1</v>
      </c>
      <c r="AK547" s="12" t="s">
        <v>3162</v>
      </c>
      <c r="AL547" s="12" t="s">
        <v>3159</v>
      </c>
      <c r="AM547" s="12">
        <v>55.1</v>
      </c>
      <c r="AN547" s="31"/>
    </row>
    <row r="548" spans="1:40" ht="48" x14ac:dyDescent="0.2">
      <c r="A548" s="30" t="s">
        <v>1930</v>
      </c>
      <c r="B548" s="23" t="s">
        <v>1931</v>
      </c>
      <c r="C548" s="23" t="s">
        <v>154</v>
      </c>
      <c r="D548" s="23">
        <v>41</v>
      </c>
      <c r="E548" s="24">
        <v>30893</v>
      </c>
      <c r="F548" s="23" t="s">
        <v>523</v>
      </c>
      <c r="G548" s="23" t="s">
        <v>100</v>
      </c>
      <c r="H548" s="23" t="s">
        <v>261</v>
      </c>
      <c r="I548" s="23" t="s">
        <v>74</v>
      </c>
      <c r="J548" s="23" t="s">
        <v>357</v>
      </c>
      <c r="K548" s="23" t="s">
        <v>358</v>
      </c>
      <c r="L548" s="23" t="s">
        <v>491</v>
      </c>
      <c r="M548" s="23" t="s">
        <v>43</v>
      </c>
      <c r="N548" s="23" t="s">
        <v>492</v>
      </c>
      <c r="O548" s="24">
        <v>45844</v>
      </c>
      <c r="P548" s="24"/>
      <c r="Q548" s="23" t="s">
        <v>62</v>
      </c>
      <c r="R548" s="25">
        <v>43000</v>
      </c>
      <c r="S548" s="25">
        <v>2200</v>
      </c>
      <c r="T548" s="23">
        <v>3</v>
      </c>
      <c r="U548" s="23">
        <v>17</v>
      </c>
      <c r="V548" s="23">
        <v>13</v>
      </c>
      <c r="W548" s="23">
        <v>25</v>
      </c>
      <c r="X548" s="23">
        <v>60</v>
      </c>
      <c r="Y548" s="23" t="s">
        <v>46</v>
      </c>
      <c r="Z548" s="23" t="s">
        <v>47</v>
      </c>
      <c r="AA548" s="23" t="s">
        <v>95</v>
      </c>
      <c r="AB548" s="23" t="s">
        <v>66</v>
      </c>
      <c r="AC548" s="23" t="s">
        <v>267</v>
      </c>
      <c r="AD548" s="23" t="s">
        <v>68</v>
      </c>
      <c r="AE548" s="23">
        <v>52.2</v>
      </c>
      <c r="AF548" s="23">
        <v>0.9</v>
      </c>
      <c r="AG548" s="23" t="s">
        <v>3167</v>
      </c>
      <c r="AH548" s="23" t="s">
        <v>3164</v>
      </c>
      <c r="AI548" s="23" t="s">
        <v>3133</v>
      </c>
      <c r="AJ548" s="23">
        <v>0</v>
      </c>
      <c r="AK548" s="23" t="s">
        <v>3162</v>
      </c>
      <c r="AL548" s="23" t="s">
        <v>3165</v>
      </c>
      <c r="AM548" s="23">
        <v>52.2</v>
      </c>
      <c r="AN548" s="32"/>
    </row>
    <row r="549" spans="1:40" ht="32" x14ac:dyDescent="0.2">
      <c r="A549" s="29" t="s">
        <v>1932</v>
      </c>
      <c r="B549" s="12" t="s">
        <v>1933</v>
      </c>
      <c r="C549" s="12" t="s">
        <v>35</v>
      </c>
      <c r="D549" s="12">
        <v>37</v>
      </c>
      <c r="E549" s="21">
        <v>32607</v>
      </c>
      <c r="F549" s="12" t="s">
        <v>402</v>
      </c>
      <c r="G549" s="12" t="s">
        <v>72</v>
      </c>
      <c r="H549" s="12" t="s">
        <v>403</v>
      </c>
      <c r="I549" s="12" t="s">
        <v>115</v>
      </c>
      <c r="J549" s="12" t="s">
        <v>617</v>
      </c>
      <c r="K549" s="12" t="s">
        <v>618</v>
      </c>
      <c r="L549" s="12" t="s">
        <v>76</v>
      </c>
      <c r="M549" s="12" t="s">
        <v>265</v>
      </c>
      <c r="N549" s="12" t="s">
        <v>78</v>
      </c>
      <c r="O549" s="21">
        <v>42763</v>
      </c>
      <c r="P549" s="21"/>
      <c r="Q549" s="12" t="s">
        <v>62</v>
      </c>
      <c r="R549" s="22">
        <v>50000</v>
      </c>
      <c r="S549" s="22">
        <v>1000</v>
      </c>
      <c r="T549" s="12">
        <v>2</v>
      </c>
      <c r="U549" s="12">
        <v>34</v>
      </c>
      <c r="V549" s="12">
        <v>12</v>
      </c>
      <c r="W549" s="12">
        <v>11</v>
      </c>
      <c r="X549" s="12">
        <v>28</v>
      </c>
      <c r="Y549" s="12" t="s">
        <v>46</v>
      </c>
      <c r="Z549" s="12" t="s">
        <v>64</v>
      </c>
      <c r="AA549" s="12" t="s">
        <v>215</v>
      </c>
      <c r="AB549" s="12" t="s">
        <v>66</v>
      </c>
      <c r="AC549" s="12" t="s">
        <v>408</v>
      </c>
      <c r="AD549" s="12" t="s">
        <v>51</v>
      </c>
      <c r="AE549" s="12">
        <v>40.799999999999997</v>
      </c>
      <c r="AF549" s="12">
        <v>9.4</v>
      </c>
      <c r="AG549" s="12" t="s">
        <v>3167</v>
      </c>
      <c r="AH549" s="12" t="s">
        <v>3164</v>
      </c>
      <c r="AI549" s="12" t="s">
        <v>3128</v>
      </c>
      <c r="AJ549" s="12">
        <v>0</v>
      </c>
      <c r="AK549" s="12" t="s">
        <v>3158</v>
      </c>
      <c r="AL549" s="12" t="s">
        <v>3159</v>
      </c>
      <c r="AM549" s="12">
        <v>40.799999999999997</v>
      </c>
      <c r="AN549" s="31"/>
    </row>
    <row r="550" spans="1:40" ht="32" x14ac:dyDescent="0.2">
      <c r="A550" s="30" t="s">
        <v>1934</v>
      </c>
      <c r="B550" s="23" t="s">
        <v>3322</v>
      </c>
      <c r="C550" s="23" t="s">
        <v>35</v>
      </c>
      <c r="D550" s="23">
        <v>33</v>
      </c>
      <c r="E550" s="24">
        <v>33986</v>
      </c>
      <c r="F550" s="23" t="s">
        <v>36</v>
      </c>
      <c r="G550" s="23" t="s">
        <v>37</v>
      </c>
      <c r="H550" s="23" t="s">
        <v>1134</v>
      </c>
      <c r="I550" s="23" t="s">
        <v>57</v>
      </c>
      <c r="J550" s="23" t="s">
        <v>147</v>
      </c>
      <c r="K550" s="23" t="s">
        <v>148</v>
      </c>
      <c r="L550" s="23" t="s">
        <v>242</v>
      </c>
      <c r="M550" s="23" t="s">
        <v>234</v>
      </c>
      <c r="N550" s="23" t="s">
        <v>235</v>
      </c>
      <c r="O550" s="24">
        <v>43022</v>
      </c>
      <c r="P550" s="24"/>
      <c r="Q550" s="23" t="s">
        <v>62</v>
      </c>
      <c r="R550" s="25">
        <v>114000</v>
      </c>
      <c r="S550" s="25">
        <v>5700</v>
      </c>
      <c r="T550" s="23">
        <v>3</v>
      </c>
      <c r="U550" s="23">
        <v>42</v>
      </c>
      <c r="V550" s="23">
        <v>13</v>
      </c>
      <c r="W550" s="23">
        <v>32</v>
      </c>
      <c r="X550" s="23">
        <v>42</v>
      </c>
      <c r="Y550" s="23" t="s">
        <v>46</v>
      </c>
      <c r="Z550" s="23" t="s">
        <v>47</v>
      </c>
      <c r="AA550" s="23" t="s">
        <v>188</v>
      </c>
      <c r="AB550" s="23" t="s">
        <v>80</v>
      </c>
      <c r="AC550" s="23" t="s">
        <v>50</v>
      </c>
      <c r="AD550" s="23" t="s">
        <v>68</v>
      </c>
      <c r="AE550" s="23">
        <v>51.7</v>
      </c>
      <c r="AF550" s="23">
        <v>8.6999999999999993</v>
      </c>
      <c r="AG550" s="23" t="s">
        <v>3160</v>
      </c>
      <c r="AH550" s="23" t="s">
        <v>3161</v>
      </c>
      <c r="AI550" s="23" t="s">
        <v>3133</v>
      </c>
      <c r="AJ550" s="23">
        <v>0</v>
      </c>
      <c r="AK550" s="23" t="s">
        <v>3158</v>
      </c>
      <c r="AL550" s="23" t="s">
        <v>3159</v>
      </c>
      <c r="AM550" s="23">
        <v>51.7</v>
      </c>
      <c r="AN550" s="32"/>
    </row>
    <row r="551" spans="1:40" ht="32" x14ac:dyDescent="0.2">
      <c r="A551" s="29" t="s">
        <v>1936</v>
      </c>
      <c r="B551" s="12" t="s">
        <v>1937</v>
      </c>
      <c r="C551" s="12" t="s">
        <v>154</v>
      </c>
      <c r="D551" s="12">
        <v>52</v>
      </c>
      <c r="E551" s="21">
        <v>27000</v>
      </c>
      <c r="F551" s="12" t="s">
        <v>210</v>
      </c>
      <c r="G551" s="12" t="s">
        <v>100</v>
      </c>
      <c r="H551" s="12" t="s">
        <v>114</v>
      </c>
      <c r="I551" s="12" t="s">
        <v>57</v>
      </c>
      <c r="J551" s="12" t="s">
        <v>676</v>
      </c>
      <c r="K551" s="12" t="s">
        <v>677</v>
      </c>
      <c r="L551" s="12" t="s">
        <v>472</v>
      </c>
      <c r="M551" s="12" t="s">
        <v>43</v>
      </c>
      <c r="N551" s="12" t="s">
        <v>421</v>
      </c>
      <c r="O551" s="21">
        <v>43116</v>
      </c>
      <c r="P551" s="21"/>
      <c r="Q551" s="12" t="s">
        <v>62</v>
      </c>
      <c r="R551" s="22">
        <v>94000</v>
      </c>
      <c r="S551" s="22">
        <v>8500</v>
      </c>
      <c r="T551" s="12">
        <v>4</v>
      </c>
      <c r="U551" s="12">
        <v>48</v>
      </c>
      <c r="V551" s="12">
        <v>13</v>
      </c>
      <c r="W551" s="12">
        <v>16</v>
      </c>
      <c r="X551" s="12">
        <v>72</v>
      </c>
      <c r="Y551" s="12" t="s">
        <v>46</v>
      </c>
      <c r="Z551" s="12" t="s">
        <v>64</v>
      </c>
      <c r="AA551" s="12" t="s">
        <v>188</v>
      </c>
      <c r="AB551" s="12" t="s">
        <v>164</v>
      </c>
      <c r="AC551" s="12" t="s">
        <v>121</v>
      </c>
      <c r="AD551" s="12" t="s">
        <v>222</v>
      </c>
      <c r="AE551" s="12">
        <v>73.2</v>
      </c>
      <c r="AF551" s="12">
        <v>8.4</v>
      </c>
      <c r="AG551" s="12" t="s">
        <v>3171</v>
      </c>
      <c r="AH551" s="12" t="s">
        <v>3161</v>
      </c>
      <c r="AI551" s="12" t="s">
        <v>3136</v>
      </c>
      <c r="AJ551" s="12">
        <v>0</v>
      </c>
      <c r="AK551" s="12" t="s">
        <v>3158</v>
      </c>
      <c r="AL551" s="12" t="s">
        <v>3169</v>
      </c>
      <c r="AM551" s="12">
        <v>73.2</v>
      </c>
      <c r="AN551" s="31"/>
    </row>
    <row r="552" spans="1:40" ht="32" x14ac:dyDescent="0.2">
      <c r="A552" s="30" t="s">
        <v>1938</v>
      </c>
      <c r="B552" s="23" t="s">
        <v>1939</v>
      </c>
      <c r="C552" s="23" t="s">
        <v>35</v>
      </c>
      <c r="D552" s="23">
        <v>27</v>
      </c>
      <c r="E552" s="24">
        <v>36144</v>
      </c>
      <c r="F552" s="23" t="s">
        <v>99</v>
      </c>
      <c r="G552" s="23" t="s">
        <v>100</v>
      </c>
      <c r="H552" s="23" t="s">
        <v>682</v>
      </c>
      <c r="I552" s="23" t="s">
        <v>57</v>
      </c>
      <c r="J552" s="23" t="s">
        <v>102</v>
      </c>
      <c r="K552" s="23" t="s">
        <v>103</v>
      </c>
      <c r="L552" s="23" t="s">
        <v>319</v>
      </c>
      <c r="M552" s="23" t="s">
        <v>255</v>
      </c>
      <c r="N552" s="23" t="s">
        <v>80</v>
      </c>
      <c r="O552" s="24">
        <v>43958</v>
      </c>
      <c r="P552" s="24"/>
      <c r="Q552" s="23" t="s">
        <v>62</v>
      </c>
      <c r="R552" s="25">
        <v>112000</v>
      </c>
      <c r="S552" s="25">
        <v>15700</v>
      </c>
      <c r="T552" s="23">
        <v>5</v>
      </c>
      <c r="U552" s="23">
        <v>34</v>
      </c>
      <c r="V552" s="23">
        <v>15</v>
      </c>
      <c r="W552" s="23">
        <v>18</v>
      </c>
      <c r="X552" s="23">
        <v>90</v>
      </c>
      <c r="Y552" s="23" t="s">
        <v>46</v>
      </c>
      <c r="Z552" s="23" t="s">
        <v>64</v>
      </c>
      <c r="AA552" s="23" t="s">
        <v>95</v>
      </c>
      <c r="AB552" s="23" t="s">
        <v>66</v>
      </c>
      <c r="AC552" s="23" t="s">
        <v>108</v>
      </c>
      <c r="AD552" s="23" t="s">
        <v>68</v>
      </c>
      <c r="AE552" s="23">
        <v>86</v>
      </c>
      <c r="AF552" s="23">
        <v>6.1</v>
      </c>
      <c r="AG552" s="23" t="s">
        <v>3160</v>
      </c>
      <c r="AH552" s="23" t="s">
        <v>3161</v>
      </c>
      <c r="AI552" s="23" t="s">
        <v>3136</v>
      </c>
      <c r="AJ552" s="23">
        <v>0</v>
      </c>
      <c r="AK552" s="23" t="s">
        <v>3158</v>
      </c>
      <c r="AL552" s="23" t="s">
        <v>3169</v>
      </c>
      <c r="AM552" s="23">
        <v>86</v>
      </c>
      <c r="AN552" s="32" t="s">
        <v>3166</v>
      </c>
    </row>
    <row r="553" spans="1:40" ht="32" x14ac:dyDescent="0.2">
      <c r="A553" s="29" t="s">
        <v>1941</v>
      </c>
      <c r="B553" s="12" t="s">
        <v>1942</v>
      </c>
      <c r="C553" s="12" t="s">
        <v>35</v>
      </c>
      <c r="D553" s="12">
        <v>57</v>
      </c>
      <c r="E553" s="21">
        <v>25352</v>
      </c>
      <c r="F553" s="12" t="s">
        <v>429</v>
      </c>
      <c r="G553" s="12" t="s">
        <v>72</v>
      </c>
      <c r="H553" s="12" t="s">
        <v>201</v>
      </c>
      <c r="I553" s="12" t="s">
        <v>39</v>
      </c>
      <c r="J553" s="12" t="s">
        <v>248</v>
      </c>
      <c r="K553" s="12" t="s">
        <v>249</v>
      </c>
      <c r="L553" s="12" t="s">
        <v>390</v>
      </c>
      <c r="M553" s="12" t="s">
        <v>265</v>
      </c>
      <c r="N553" s="12" t="s">
        <v>360</v>
      </c>
      <c r="O553" s="21">
        <v>42192</v>
      </c>
      <c r="P553" s="21"/>
      <c r="Q553" s="12" t="s">
        <v>62</v>
      </c>
      <c r="R553" s="22">
        <v>129000</v>
      </c>
      <c r="S553" s="22">
        <v>1300</v>
      </c>
      <c r="T553" s="12">
        <v>1</v>
      </c>
      <c r="U553" s="12">
        <v>15</v>
      </c>
      <c r="V553" s="12">
        <v>5</v>
      </c>
      <c r="W553" s="12">
        <v>3</v>
      </c>
      <c r="X553" s="12">
        <v>72</v>
      </c>
      <c r="Y553" s="12" t="s">
        <v>46</v>
      </c>
      <c r="Z553" s="12" t="s">
        <v>47</v>
      </c>
      <c r="AA553" s="12" t="s">
        <v>95</v>
      </c>
      <c r="AB553" s="12" t="s">
        <v>66</v>
      </c>
      <c r="AC553" s="12" t="s">
        <v>130</v>
      </c>
      <c r="AD553" s="12" t="s">
        <v>68</v>
      </c>
      <c r="AE553" s="12">
        <v>46.5</v>
      </c>
      <c r="AF553" s="12">
        <v>10.9</v>
      </c>
      <c r="AG553" s="12" t="s">
        <v>3156</v>
      </c>
      <c r="AH553" s="12" t="s">
        <v>3157</v>
      </c>
      <c r="AI553" s="12" t="s">
        <v>3128</v>
      </c>
      <c r="AJ553" s="12">
        <v>0</v>
      </c>
      <c r="AK553" s="12" t="s">
        <v>3162</v>
      </c>
      <c r="AL553" s="12" t="s">
        <v>3159</v>
      </c>
      <c r="AM553" s="12">
        <v>46.5</v>
      </c>
      <c r="AN553" s="31"/>
    </row>
    <row r="554" spans="1:40" ht="32" x14ac:dyDescent="0.2">
      <c r="A554" s="30" t="s">
        <v>1945</v>
      </c>
      <c r="B554" s="23" t="s">
        <v>3323</v>
      </c>
      <c r="C554" s="23" t="s">
        <v>35</v>
      </c>
      <c r="D554" s="23">
        <v>34</v>
      </c>
      <c r="E554" s="24">
        <v>33519</v>
      </c>
      <c r="F554" s="23" t="s">
        <v>36</v>
      </c>
      <c r="G554" s="23" t="s">
        <v>37</v>
      </c>
      <c r="H554" s="23" t="s">
        <v>146</v>
      </c>
      <c r="I554" s="23" t="s">
        <v>157</v>
      </c>
      <c r="J554" s="23" t="s">
        <v>40</v>
      </c>
      <c r="K554" s="23" t="s">
        <v>41</v>
      </c>
      <c r="L554" s="23" t="s">
        <v>442</v>
      </c>
      <c r="M554" s="23" t="s">
        <v>265</v>
      </c>
      <c r="N554" s="23" t="s">
        <v>266</v>
      </c>
      <c r="O554" s="24">
        <v>45904</v>
      </c>
      <c r="P554" s="24">
        <v>46026</v>
      </c>
      <c r="Q554" s="23" t="s">
        <v>141</v>
      </c>
      <c r="R554" s="25">
        <v>31000</v>
      </c>
      <c r="S554" s="25">
        <v>600</v>
      </c>
      <c r="T554" s="23">
        <v>2</v>
      </c>
      <c r="U554" s="23">
        <v>36</v>
      </c>
      <c r="V554" s="23">
        <v>25</v>
      </c>
      <c r="W554" s="23">
        <v>15</v>
      </c>
      <c r="X554" s="23">
        <v>26</v>
      </c>
      <c r="Y554" s="23" t="s">
        <v>46</v>
      </c>
      <c r="Z554" s="23" t="s">
        <v>844</v>
      </c>
      <c r="AA554" s="23" t="s">
        <v>176</v>
      </c>
      <c r="AB554" s="23" t="s">
        <v>66</v>
      </c>
      <c r="AC554" s="23" t="s">
        <v>50</v>
      </c>
      <c r="AD554" s="23" t="s">
        <v>68</v>
      </c>
      <c r="AE554" s="23">
        <v>38.6</v>
      </c>
      <c r="AF554" s="23">
        <v>0.3</v>
      </c>
      <c r="AG554" s="23" t="s">
        <v>3160</v>
      </c>
      <c r="AH554" s="23" t="s">
        <v>3180</v>
      </c>
      <c r="AI554" s="23" t="s">
        <v>3128</v>
      </c>
      <c r="AJ554" s="23">
        <v>1</v>
      </c>
      <c r="AK554" s="23" t="s">
        <v>3158</v>
      </c>
      <c r="AL554" s="23" t="s">
        <v>3159</v>
      </c>
      <c r="AM554" s="23">
        <v>38.6</v>
      </c>
      <c r="AN554" s="32"/>
    </row>
    <row r="555" spans="1:40" ht="32" x14ac:dyDescent="0.2">
      <c r="A555" s="29" t="s">
        <v>1947</v>
      </c>
      <c r="B555" s="12" t="s">
        <v>3324</v>
      </c>
      <c r="C555" s="12" t="s">
        <v>35</v>
      </c>
      <c r="D555" s="12">
        <v>51</v>
      </c>
      <c r="E555" s="21">
        <v>27236</v>
      </c>
      <c r="F555" s="12" t="s">
        <v>86</v>
      </c>
      <c r="G555" s="12" t="s">
        <v>181</v>
      </c>
      <c r="H555" s="12" t="s">
        <v>915</v>
      </c>
      <c r="I555" s="12" t="s">
        <v>57</v>
      </c>
      <c r="J555" s="12" t="s">
        <v>1854</v>
      </c>
      <c r="K555" s="12" t="s">
        <v>1949</v>
      </c>
      <c r="L555" s="12" t="s">
        <v>1251</v>
      </c>
      <c r="M555" s="12" t="s">
        <v>161</v>
      </c>
      <c r="N555" s="12" t="s">
        <v>1252</v>
      </c>
      <c r="O555" s="21">
        <v>45040</v>
      </c>
      <c r="P555" s="21"/>
      <c r="Q555" s="12" t="s">
        <v>62</v>
      </c>
      <c r="R555" s="22">
        <v>92000</v>
      </c>
      <c r="S555" s="22">
        <v>8300</v>
      </c>
      <c r="T555" s="12">
        <v>4</v>
      </c>
      <c r="U555" s="12">
        <v>34</v>
      </c>
      <c r="V555" s="12">
        <v>19</v>
      </c>
      <c r="W555" s="12">
        <v>9</v>
      </c>
      <c r="X555" s="12">
        <v>63</v>
      </c>
      <c r="Y555" s="12" t="s">
        <v>46</v>
      </c>
      <c r="Z555" s="12" t="s">
        <v>64</v>
      </c>
      <c r="AA555" s="12" t="s">
        <v>48</v>
      </c>
      <c r="AB555" s="12" t="s">
        <v>66</v>
      </c>
      <c r="AC555" s="12" t="s">
        <v>96</v>
      </c>
      <c r="AD555" s="12" t="s">
        <v>68</v>
      </c>
      <c r="AE555" s="12">
        <v>72</v>
      </c>
      <c r="AF555" s="12">
        <v>3.1</v>
      </c>
      <c r="AG555" s="12" t="s">
        <v>3171</v>
      </c>
      <c r="AH555" s="12" t="s">
        <v>3161</v>
      </c>
      <c r="AI555" s="12" t="s">
        <v>3136</v>
      </c>
      <c r="AJ555" s="12">
        <v>0</v>
      </c>
      <c r="AK555" s="12" t="s">
        <v>3158</v>
      </c>
      <c r="AL555" s="12" t="s">
        <v>3165</v>
      </c>
      <c r="AM555" s="12">
        <v>72</v>
      </c>
      <c r="AN555" s="31"/>
    </row>
    <row r="556" spans="1:40" ht="32" x14ac:dyDescent="0.2">
      <c r="A556" s="30" t="s">
        <v>1951</v>
      </c>
      <c r="B556" s="23" t="s">
        <v>1952</v>
      </c>
      <c r="C556" s="23" t="s">
        <v>154</v>
      </c>
      <c r="D556" s="23">
        <v>52</v>
      </c>
      <c r="E556" s="24">
        <v>27047</v>
      </c>
      <c r="F556" s="23" t="s">
        <v>402</v>
      </c>
      <c r="G556" s="23" t="s">
        <v>72</v>
      </c>
      <c r="H556" s="23" t="s">
        <v>403</v>
      </c>
      <c r="I556" s="23" t="s">
        <v>115</v>
      </c>
      <c r="J556" s="23" t="s">
        <v>404</v>
      </c>
      <c r="K556" s="23" t="s">
        <v>405</v>
      </c>
      <c r="L556" s="23" t="s">
        <v>1018</v>
      </c>
      <c r="M556" s="23" t="s">
        <v>234</v>
      </c>
      <c r="N556" s="23" t="s">
        <v>974</v>
      </c>
      <c r="O556" s="24">
        <v>42070</v>
      </c>
      <c r="P556" s="24"/>
      <c r="Q556" s="23" t="s">
        <v>62</v>
      </c>
      <c r="R556" s="25">
        <v>81000</v>
      </c>
      <c r="S556" s="25">
        <v>4000</v>
      </c>
      <c r="T556" s="23">
        <v>3</v>
      </c>
      <c r="U556" s="23">
        <v>26</v>
      </c>
      <c r="V556" s="23">
        <v>18</v>
      </c>
      <c r="W556" s="23">
        <v>12</v>
      </c>
      <c r="X556" s="23">
        <v>56</v>
      </c>
      <c r="Y556" s="23" t="s">
        <v>46</v>
      </c>
      <c r="Z556" s="23" t="s">
        <v>47</v>
      </c>
      <c r="AA556" s="23" t="s">
        <v>48</v>
      </c>
      <c r="AB556" s="23" t="s">
        <v>164</v>
      </c>
      <c r="AC556" s="23" t="s">
        <v>408</v>
      </c>
      <c r="AD556" s="23" t="s">
        <v>68</v>
      </c>
      <c r="AE556" s="23">
        <v>57.1</v>
      </c>
      <c r="AF556" s="23">
        <v>11.3</v>
      </c>
      <c r="AG556" s="23" t="s">
        <v>3171</v>
      </c>
      <c r="AH556" s="23" t="s">
        <v>3168</v>
      </c>
      <c r="AI556" s="23" t="s">
        <v>3133</v>
      </c>
      <c r="AJ556" s="23">
        <v>0</v>
      </c>
      <c r="AK556" s="23" t="s">
        <v>3162</v>
      </c>
      <c r="AL556" s="23" t="s">
        <v>3159</v>
      </c>
      <c r="AM556" s="23">
        <v>57.1</v>
      </c>
      <c r="AN556" s="32" t="s">
        <v>3166</v>
      </c>
    </row>
    <row r="557" spans="1:40" ht="32" x14ac:dyDescent="0.2">
      <c r="A557" s="29" t="s">
        <v>1953</v>
      </c>
      <c r="B557" s="12" t="s">
        <v>1954</v>
      </c>
      <c r="C557" s="12" t="s">
        <v>154</v>
      </c>
      <c r="D557" s="12">
        <v>54</v>
      </c>
      <c r="E557" s="21">
        <v>26137</v>
      </c>
      <c r="F557" s="12" t="s">
        <v>36</v>
      </c>
      <c r="G557" s="12" t="s">
        <v>37</v>
      </c>
      <c r="H557" s="12" t="s">
        <v>225</v>
      </c>
      <c r="I557" s="12" t="s">
        <v>115</v>
      </c>
      <c r="J557" s="12" t="s">
        <v>147</v>
      </c>
      <c r="K557" s="12" t="s">
        <v>148</v>
      </c>
      <c r="L557" s="12" t="s">
        <v>524</v>
      </c>
      <c r="M557" s="12" t="s">
        <v>525</v>
      </c>
      <c r="N557" s="12" t="s">
        <v>526</v>
      </c>
      <c r="O557" s="21">
        <v>45239</v>
      </c>
      <c r="P557" s="21"/>
      <c r="Q557" s="12" t="s">
        <v>62</v>
      </c>
      <c r="R557" s="22">
        <v>67000</v>
      </c>
      <c r="S557" s="22">
        <v>1300</v>
      </c>
      <c r="T557" s="12">
        <v>2</v>
      </c>
      <c r="U557" s="12">
        <v>0</v>
      </c>
      <c r="V557" s="12">
        <v>15</v>
      </c>
      <c r="W557" s="12">
        <v>26</v>
      </c>
      <c r="X557" s="12">
        <v>63</v>
      </c>
      <c r="Y557" s="12" t="s">
        <v>46</v>
      </c>
      <c r="Z557" s="12" t="s">
        <v>64</v>
      </c>
      <c r="AA557" s="12" t="s">
        <v>142</v>
      </c>
      <c r="AB557" s="12" t="s">
        <v>164</v>
      </c>
      <c r="AC557" s="12" t="s">
        <v>50</v>
      </c>
      <c r="AD557" s="12" t="s">
        <v>68</v>
      </c>
      <c r="AE557" s="12">
        <v>40</v>
      </c>
      <c r="AF557" s="12">
        <v>2.6</v>
      </c>
      <c r="AG557" s="12" t="s">
        <v>3171</v>
      </c>
      <c r="AH557" s="12" t="s">
        <v>3168</v>
      </c>
      <c r="AI557" s="12" t="s">
        <v>3128</v>
      </c>
      <c r="AJ557" s="12">
        <v>0</v>
      </c>
      <c r="AK557" s="12" t="s">
        <v>3175</v>
      </c>
      <c r="AL557" s="12" t="s">
        <v>3159</v>
      </c>
      <c r="AM557" s="12">
        <v>40</v>
      </c>
      <c r="AN557" s="31"/>
    </row>
    <row r="558" spans="1:40" ht="32" x14ac:dyDescent="0.2">
      <c r="A558" s="30" t="s">
        <v>1956</v>
      </c>
      <c r="B558" s="23" t="s">
        <v>1957</v>
      </c>
      <c r="C558" s="23" t="s">
        <v>154</v>
      </c>
      <c r="D558" s="23">
        <v>45</v>
      </c>
      <c r="E558" s="24">
        <v>29394</v>
      </c>
      <c r="F558" s="23" t="s">
        <v>279</v>
      </c>
      <c r="G558" s="23" t="s">
        <v>55</v>
      </c>
      <c r="H558" s="23" t="s">
        <v>626</v>
      </c>
      <c r="I558" s="23" t="s">
        <v>57</v>
      </c>
      <c r="J558" s="23" t="s">
        <v>810</v>
      </c>
      <c r="K558" s="23" t="s">
        <v>811</v>
      </c>
      <c r="L558" s="23" t="s">
        <v>411</v>
      </c>
      <c r="M558" s="23" t="s">
        <v>119</v>
      </c>
      <c r="N558" s="23" t="s">
        <v>412</v>
      </c>
      <c r="O558" s="24">
        <v>44006</v>
      </c>
      <c r="P558" s="24"/>
      <c r="Q558" s="23" t="s">
        <v>62</v>
      </c>
      <c r="R558" s="25">
        <v>96000</v>
      </c>
      <c r="S558" s="25">
        <v>4800</v>
      </c>
      <c r="T558" s="23">
        <v>3</v>
      </c>
      <c r="U558" s="23">
        <v>8</v>
      </c>
      <c r="V558" s="23">
        <v>15</v>
      </c>
      <c r="W558" s="23">
        <v>11</v>
      </c>
      <c r="X558" s="23">
        <v>55</v>
      </c>
      <c r="Y558" s="23" t="s">
        <v>46</v>
      </c>
      <c r="Z558" s="23" t="s">
        <v>64</v>
      </c>
      <c r="AA558" s="23" t="s">
        <v>65</v>
      </c>
      <c r="AB558" s="23" t="s">
        <v>66</v>
      </c>
      <c r="AC558" s="23" t="s">
        <v>284</v>
      </c>
      <c r="AD558" s="23" t="s">
        <v>51</v>
      </c>
      <c r="AE558" s="23">
        <v>52.8</v>
      </c>
      <c r="AF558" s="23">
        <v>6</v>
      </c>
      <c r="AG558" s="23" t="s">
        <v>3171</v>
      </c>
      <c r="AH558" s="23" t="s">
        <v>3161</v>
      </c>
      <c r="AI558" s="23" t="s">
        <v>3133</v>
      </c>
      <c r="AJ558" s="23">
        <v>0</v>
      </c>
      <c r="AK558" s="23" t="s">
        <v>3175</v>
      </c>
      <c r="AL558" s="23" t="s">
        <v>3159</v>
      </c>
      <c r="AM558" s="23">
        <v>52.8</v>
      </c>
      <c r="AN558" s="32"/>
    </row>
    <row r="559" spans="1:40" ht="32" x14ac:dyDescent="0.2">
      <c r="A559" s="29" t="s">
        <v>1959</v>
      </c>
      <c r="B559" s="12" t="s">
        <v>1960</v>
      </c>
      <c r="C559" s="12" t="s">
        <v>35</v>
      </c>
      <c r="D559" s="12">
        <v>51</v>
      </c>
      <c r="E559" s="21">
        <v>27328</v>
      </c>
      <c r="F559" s="12" t="s">
        <v>429</v>
      </c>
      <c r="G559" s="12" t="s">
        <v>72</v>
      </c>
      <c r="H559" s="12" t="s">
        <v>555</v>
      </c>
      <c r="I559" s="12" t="s">
        <v>57</v>
      </c>
      <c r="J559" s="12" t="s">
        <v>470</v>
      </c>
      <c r="K559" s="12" t="s">
        <v>589</v>
      </c>
      <c r="L559" s="12" t="s">
        <v>319</v>
      </c>
      <c r="M559" s="12" t="s">
        <v>255</v>
      </c>
      <c r="N559" s="12" t="s">
        <v>80</v>
      </c>
      <c r="O559" s="21">
        <v>45456</v>
      </c>
      <c r="P559" s="21"/>
      <c r="Q559" s="12" t="s">
        <v>62</v>
      </c>
      <c r="R559" s="22">
        <v>102000</v>
      </c>
      <c r="S559" s="22">
        <v>5100</v>
      </c>
      <c r="T559" s="12">
        <v>3</v>
      </c>
      <c r="U559" s="12">
        <v>45</v>
      </c>
      <c r="V559" s="12">
        <v>16</v>
      </c>
      <c r="W559" s="12">
        <v>9</v>
      </c>
      <c r="X559" s="12">
        <v>58</v>
      </c>
      <c r="Y559" s="12" t="s">
        <v>46</v>
      </c>
      <c r="Z559" s="12" t="s">
        <v>47</v>
      </c>
      <c r="AA559" s="12" t="s">
        <v>188</v>
      </c>
      <c r="AB559" s="12" t="s">
        <v>164</v>
      </c>
      <c r="AC559" s="12" t="s">
        <v>130</v>
      </c>
      <c r="AD559" s="12" t="s">
        <v>68</v>
      </c>
      <c r="AE559" s="12">
        <v>62.8</v>
      </c>
      <c r="AF559" s="12">
        <v>2</v>
      </c>
      <c r="AG559" s="12" t="s">
        <v>3171</v>
      </c>
      <c r="AH559" s="12" t="s">
        <v>3161</v>
      </c>
      <c r="AI559" s="12" t="s">
        <v>3133</v>
      </c>
      <c r="AJ559" s="12">
        <v>0</v>
      </c>
      <c r="AK559" s="12" t="s">
        <v>3158</v>
      </c>
      <c r="AL559" s="12" t="s">
        <v>3159</v>
      </c>
      <c r="AM559" s="12">
        <v>62.8</v>
      </c>
      <c r="AN559" s="31" t="s">
        <v>3166</v>
      </c>
    </row>
    <row r="560" spans="1:40" ht="32" x14ac:dyDescent="0.2">
      <c r="A560" s="30" t="s">
        <v>1961</v>
      </c>
      <c r="B560" s="23" t="s">
        <v>1962</v>
      </c>
      <c r="C560" s="23" t="s">
        <v>35</v>
      </c>
      <c r="D560" s="23">
        <v>34</v>
      </c>
      <c r="E560" s="24">
        <v>33758</v>
      </c>
      <c r="F560" s="23" t="s">
        <v>210</v>
      </c>
      <c r="G560" s="23" t="s">
        <v>100</v>
      </c>
      <c r="H560" s="23" t="s">
        <v>114</v>
      </c>
      <c r="I560" s="23" t="s">
        <v>74</v>
      </c>
      <c r="J560" s="23" t="s">
        <v>440</v>
      </c>
      <c r="K560" s="23" t="s">
        <v>441</v>
      </c>
      <c r="L560" s="23" t="s">
        <v>1018</v>
      </c>
      <c r="M560" s="23" t="s">
        <v>234</v>
      </c>
      <c r="N560" s="23" t="s">
        <v>974</v>
      </c>
      <c r="O560" s="24">
        <v>45152</v>
      </c>
      <c r="P560" s="24"/>
      <c r="Q560" s="23" t="s">
        <v>62</v>
      </c>
      <c r="R560" s="25">
        <v>58000</v>
      </c>
      <c r="S560" s="25">
        <v>2900</v>
      </c>
      <c r="T560" s="23">
        <v>3</v>
      </c>
      <c r="U560" s="23">
        <v>18</v>
      </c>
      <c r="V560" s="23">
        <v>9</v>
      </c>
      <c r="W560" s="23">
        <v>29</v>
      </c>
      <c r="X560" s="23">
        <v>79</v>
      </c>
      <c r="Y560" s="23" t="s">
        <v>46</v>
      </c>
      <c r="Z560" s="23" t="s">
        <v>47</v>
      </c>
      <c r="AA560" s="23" t="s">
        <v>221</v>
      </c>
      <c r="AB560" s="23" t="s">
        <v>164</v>
      </c>
      <c r="AC560" s="23" t="s">
        <v>121</v>
      </c>
      <c r="AD560" s="23" t="s">
        <v>68</v>
      </c>
      <c r="AE560" s="23">
        <v>59.1</v>
      </c>
      <c r="AF560" s="23">
        <v>2.8</v>
      </c>
      <c r="AG560" s="23" t="s">
        <v>3160</v>
      </c>
      <c r="AH560" s="23" t="s">
        <v>3164</v>
      </c>
      <c r="AI560" s="23" t="s">
        <v>3133</v>
      </c>
      <c r="AJ560" s="23">
        <v>0</v>
      </c>
      <c r="AK560" s="23" t="s">
        <v>3162</v>
      </c>
      <c r="AL560" s="23" t="s">
        <v>3165</v>
      </c>
      <c r="AM560" s="23">
        <v>59.1</v>
      </c>
      <c r="AN560" s="32"/>
    </row>
    <row r="561" spans="1:40" ht="32" x14ac:dyDescent="0.2">
      <c r="A561" s="29" t="s">
        <v>1963</v>
      </c>
      <c r="B561" s="12" t="s">
        <v>1964</v>
      </c>
      <c r="C561" s="12" t="s">
        <v>35</v>
      </c>
      <c r="D561" s="12">
        <v>22</v>
      </c>
      <c r="E561" s="21">
        <v>37995</v>
      </c>
      <c r="F561" s="12" t="s">
        <v>54</v>
      </c>
      <c r="G561" s="12" t="s">
        <v>55</v>
      </c>
      <c r="H561" s="12" t="s">
        <v>385</v>
      </c>
      <c r="I561" s="12" t="s">
        <v>74</v>
      </c>
      <c r="J561" s="12" t="s">
        <v>567</v>
      </c>
      <c r="K561" s="12" t="s">
        <v>568</v>
      </c>
      <c r="L561" s="12" t="s">
        <v>472</v>
      </c>
      <c r="M561" s="12" t="s">
        <v>43</v>
      </c>
      <c r="N561" s="12" t="s">
        <v>421</v>
      </c>
      <c r="O561" s="21">
        <v>44814</v>
      </c>
      <c r="P561" s="21"/>
      <c r="Q561" s="12" t="s">
        <v>62</v>
      </c>
      <c r="R561" s="22">
        <v>47000</v>
      </c>
      <c r="S561" s="22">
        <v>4200</v>
      </c>
      <c r="T561" s="12">
        <v>4</v>
      </c>
      <c r="U561" s="12">
        <v>34</v>
      </c>
      <c r="V561" s="12">
        <v>21</v>
      </c>
      <c r="W561" s="12">
        <v>10</v>
      </c>
      <c r="X561" s="12">
        <v>70</v>
      </c>
      <c r="Y561" s="12" t="s">
        <v>46</v>
      </c>
      <c r="Z561" s="12" t="s">
        <v>64</v>
      </c>
      <c r="AA561" s="12" t="s">
        <v>65</v>
      </c>
      <c r="AB561" s="12" t="s">
        <v>66</v>
      </c>
      <c r="AC561" s="12" t="s">
        <v>67</v>
      </c>
      <c r="AD561" s="12" t="s">
        <v>51</v>
      </c>
      <c r="AE561" s="12">
        <v>74</v>
      </c>
      <c r="AF561" s="12">
        <v>3.8</v>
      </c>
      <c r="AG561" s="12" t="s">
        <v>3163</v>
      </c>
      <c r="AH561" s="12" t="s">
        <v>3164</v>
      </c>
      <c r="AI561" s="12" t="s">
        <v>3136</v>
      </c>
      <c r="AJ561" s="12">
        <v>0</v>
      </c>
      <c r="AK561" s="12" t="s">
        <v>3158</v>
      </c>
      <c r="AL561" s="12" t="s">
        <v>3169</v>
      </c>
      <c r="AM561" s="12">
        <v>74</v>
      </c>
      <c r="AN561" s="31"/>
    </row>
    <row r="562" spans="1:40" ht="32" x14ac:dyDescent="0.2">
      <c r="A562" s="30" t="s">
        <v>1965</v>
      </c>
      <c r="B562" s="23" t="s">
        <v>3325</v>
      </c>
      <c r="C562" s="23" t="s">
        <v>154</v>
      </c>
      <c r="D562" s="23">
        <v>52</v>
      </c>
      <c r="E562" s="24">
        <v>27051</v>
      </c>
      <c r="F562" s="23" t="s">
        <v>99</v>
      </c>
      <c r="G562" s="23" t="s">
        <v>100</v>
      </c>
      <c r="H562" s="23" t="s">
        <v>317</v>
      </c>
      <c r="I562" s="23" t="s">
        <v>115</v>
      </c>
      <c r="J562" s="23" t="s">
        <v>102</v>
      </c>
      <c r="K562" s="23" t="s">
        <v>103</v>
      </c>
      <c r="L562" s="23" t="s">
        <v>366</v>
      </c>
      <c r="M562" s="23" t="s">
        <v>273</v>
      </c>
      <c r="N562" s="23" t="s">
        <v>274</v>
      </c>
      <c r="O562" s="24">
        <v>45980</v>
      </c>
      <c r="P562" s="24"/>
      <c r="Q562" s="23" t="s">
        <v>62</v>
      </c>
      <c r="R562" s="25">
        <v>71000</v>
      </c>
      <c r="S562" s="25">
        <v>3600</v>
      </c>
      <c r="T562" s="23">
        <v>3</v>
      </c>
      <c r="U562" s="23">
        <v>25</v>
      </c>
      <c r="V562" s="23">
        <v>27</v>
      </c>
      <c r="W562" s="23">
        <v>1</v>
      </c>
      <c r="X562" s="23">
        <v>66</v>
      </c>
      <c r="Y562" s="23" t="s">
        <v>46</v>
      </c>
      <c r="Z562" s="23" t="s">
        <v>844</v>
      </c>
      <c r="AA562" s="23" t="s">
        <v>215</v>
      </c>
      <c r="AB562" s="23" t="s">
        <v>66</v>
      </c>
      <c r="AC562" s="23" t="s">
        <v>108</v>
      </c>
      <c r="AD562" s="23" t="s">
        <v>68</v>
      </c>
      <c r="AE562" s="23">
        <v>65.8</v>
      </c>
      <c r="AF562" s="23">
        <v>0.6</v>
      </c>
      <c r="AG562" s="23" t="s">
        <v>3171</v>
      </c>
      <c r="AH562" s="23" t="s">
        <v>3168</v>
      </c>
      <c r="AI562" s="23" t="s">
        <v>3133</v>
      </c>
      <c r="AJ562" s="23">
        <v>0</v>
      </c>
      <c r="AK562" s="23" t="s">
        <v>3162</v>
      </c>
      <c r="AL562" s="23" t="s">
        <v>3165</v>
      </c>
      <c r="AM562" s="23">
        <v>65.8</v>
      </c>
      <c r="AN562" s="32" t="s">
        <v>3166</v>
      </c>
    </row>
    <row r="563" spans="1:40" ht="32" x14ac:dyDescent="0.2">
      <c r="A563" s="29" t="s">
        <v>1969</v>
      </c>
      <c r="B563" s="12" t="s">
        <v>1970</v>
      </c>
      <c r="C563" s="12" t="s">
        <v>154</v>
      </c>
      <c r="D563" s="12">
        <v>51</v>
      </c>
      <c r="E563" s="21">
        <v>27251</v>
      </c>
      <c r="F563" s="12" t="s">
        <v>370</v>
      </c>
      <c r="G563" s="12" t="s">
        <v>181</v>
      </c>
      <c r="H563" s="12" t="s">
        <v>1971</v>
      </c>
      <c r="I563" s="12" t="s">
        <v>39</v>
      </c>
      <c r="J563" s="12" t="s">
        <v>446</v>
      </c>
      <c r="K563" s="12" t="s">
        <v>447</v>
      </c>
      <c r="L563" s="12" t="s">
        <v>288</v>
      </c>
      <c r="M563" s="12" t="s">
        <v>289</v>
      </c>
      <c r="N563" s="12" t="s">
        <v>303</v>
      </c>
      <c r="O563" s="21">
        <v>45435</v>
      </c>
      <c r="P563" s="21"/>
      <c r="Q563" s="12" t="s">
        <v>62</v>
      </c>
      <c r="R563" s="22">
        <v>184000</v>
      </c>
      <c r="S563" s="22">
        <v>5500</v>
      </c>
      <c r="T563" s="12">
        <v>2</v>
      </c>
      <c r="U563" s="12">
        <v>24</v>
      </c>
      <c r="V563" s="12">
        <v>24</v>
      </c>
      <c r="W563" s="12">
        <v>4</v>
      </c>
      <c r="X563" s="12">
        <v>79</v>
      </c>
      <c r="Y563" s="12" t="s">
        <v>46</v>
      </c>
      <c r="Z563" s="12" t="s">
        <v>64</v>
      </c>
      <c r="AA563" s="12" t="s">
        <v>188</v>
      </c>
      <c r="AB563" s="12" t="s">
        <v>80</v>
      </c>
      <c r="AC563" s="12" t="s">
        <v>376</v>
      </c>
      <c r="AD563" s="12" t="s">
        <v>222</v>
      </c>
      <c r="AE563" s="12">
        <v>59.6</v>
      </c>
      <c r="AF563" s="12">
        <v>2.1</v>
      </c>
      <c r="AG563" s="12" t="s">
        <v>3171</v>
      </c>
      <c r="AH563" s="12" t="s">
        <v>3177</v>
      </c>
      <c r="AI563" s="12" t="s">
        <v>3128</v>
      </c>
      <c r="AJ563" s="12">
        <v>0</v>
      </c>
      <c r="AK563" s="12" t="s">
        <v>3162</v>
      </c>
      <c r="AL563" s="12" t="s">
        <v>3159</v>
      </c>
      <c r="AM563" s="12">
        <v>59.6</v>
      </c>
      <c r="AN563" s="31" t="s">
        <v>3166</v>
      </c>
    </row>
    <row r="564" spans="1:40" ht="32" x14ac:dyDescent="0.2">
      <c r="A564" s="30" t="s">
        <v>1972</v>
      </c>
      <c r="B564" s="23" t="s">
        <v>1973</v>
      </c>
      <c r="C564" s="23" t="s">
        <v>154</v>
      </c>
      <c r="D564" s="23">
        <v>56</v>
      </c>
      <c r="E564" s="24">
        <v>25631</v>
      </c>
      <c r="F564" s="23" t="s">
        <v>133</v>
      </c>
      <c r="G564" s="23" t="s">
        <v>133</v>
      </c>
      <c r="H564" s="23" t="s">
        <v>475</v>
      </c>
      <c r="I564" s="23" t="s">
        <v>115</v>
      </c>
      <c r="J564" s="23" t="s">
        <v>583</v>
      </c>
      <c r="K564" s="23" t="s">
        <v>584</v>
      </c>
      <c r="L564" s="23" t="s">
        <v>411</v>
      </c>
      <c r="M564" s="23" t="s">
        <v>119</v>
      </c>
      <c r="N564" s="23" t="s">
        <v>412</v>
      </c>
      <c r="O564" s="24">
        <v>45399</v>
      </c>
      <c r="P564" s="24"/>
      <c r="Q564" s="23" t="s">
        <v>62</v>
      </c>
      <c r="R564" s="25">
        <v>68000</v>
      </c>
      <c r="S564" s="25">
        <v>6100</v>
      </c>
      <c r="T564" s="23">
        <v>4</v>
      </c>
      <c r="U564" s="23">
        <v>4</v>
      </c>
      <c r="V564" s="23">
        <v>21</v>
      </c>
      <c r="W564" s="23">
        <v>18</v>
      </c>
      <c r="X564" s="23">
        <v>69</v>
      </c>
      <c r="Y564" s="23" t="s">
        <v>339</v>
      </c>
      <c r="Z564" s="23" t="s">
        <v>844</v>
      </c>
      <c r="AA564" s="23" t="s">
        <v>95</v>
      </c>
      <c r="AB564" s="23" t="s">
        <v>164</v>
      </c>
      <c r="AC564" s="23" t="s">
        <v>143</v>
      </c>
      <c r="AD564" s="23" t="s">
        <v>68</v>
      </c>
      <c r="AE564" s="23">
        <v>62.1</v>
      </c>
      <c r="AF564" s="23">
        <v>2.2000000000000002</v>
      </c>
      <c r="AG564" s="23" t="s">
        <v>3156</v>
      </c>
      <c r="AH564" s="23" t="s">
        <v>3168</v>
      </c>
      <c r="AI564" s="23" t="s">
        <v>3136</v>
      </c>
      <c r="AJ564" s="23">
        <v>0</v>
      </c>
      <c r="AK564" s="23" t="s">
        <v>3175</v>
      </c>
      <c r="AL564" s="23" t="s">
        <v>3165</v>
      </c>
      <c r="AM564" s="23">
        <v>62.1</v>
      </c>
      <c r="AN564" s="32"/>
    </row>
    <row r="565" spans="1:40" ht="32" x14ac:dyDescent="0.2">
      <c r="A565" s="29" t="s">
        <v>1975</v>
      </c>
      <c r="B565" s="12" t="s">
        <v>1976</v>
      </c>
      <c r="C565" s="12" t="s">
        <v>154</v>
      </c>
      <c r="D565" s="12">
        <v>57</v>
      </c>
      <c r="E565" s="21">
        <v>25288</v>
      </c>
      <c r="F565" s="12" t="s">
        <v>99</v>
      </c>
      <c r="G565" s="12" t="s">
        <v>100</v>
      </c>
      <c r="H565" s="12" t="s">
        <v>682</v>
      </c>
      <c r="I565" s="12" t="s">
        <v>57</v>
      </c>
      <c r="J565" s="12" t="s">
        <v>102</v>
      </c>
      <c r="K565" s="12" t="s">
        <v>103</v>
      </c>
      <c r="L565" s="12" t="s">
        <v>288</v>
      </c>
      <c r="M565" s="12" t="s">
        <v>289</v>
      </c>
      <c r="N565" s="12" t="s">
        <v>303</v>
      </c>
      <c r="O565" s="21">
        <v>43388</v>
      </c>
      <c r="P565" s="21"/>
      <c r="Q565" s="12" t="s">
        <v>62</v>
      </c>
      <c r="R565" s="22">
        <v>103000</v>
      </c>
      <c r="S565" s="22">
        <v>5200</v>
      </c>
      <c r="T565" s="12">
        <v>3</v>
      </c>
      <c r="U565" s="12">
        <v>27</v>
      </c>
      <c r="V565" s="12">
        <v>15</v>
      </c>
      <c r="W565" s="12">
        <v>7</v>
      </c>
      <c r="X565" s="12">
        <v>77</v>
      </c>
      <c r="Y565" s="12" t="s">
        <v>46</v>
      </c>
      <c r="Z565" s="12" t="s">
        <v>64</v>
      </c>
      <c r="AA565" s="12" t="s">
        <v>95</v>
      </c>
      <c r="AB565" s="12" t="s">
        <v>66</v>
      </c>
      <c r="AC565" s="12" t="s">
        <v>108</v>
      </c>
      <c r="AD565" s="12" t="s">
        <v>68</v>
      </c>
      <c r="AE565" s="12">
        <v>67.2</v>
      </c>
      <c r="AF565" s="12">
        <v>7.7</v>
      </c>
      <c r="AG565" s="12" t="s">
        <v>3156</v>
      </c>
      <c r="AH565" s="12" t="s">
        <v>3161</v>
      </c>
      <c r="AI565" s="12" t="s">
        <v>3133</v>
      </c>
      <c r="AJ565" s="12">
        <v>0</v>
      </c>
      <c r="AK565" s="12" t="s">
        <v>3162</v>
      </c>
      <c r="AL565" s="12" t="s">
        <v>3165</v>
      </c>
      <c r="AM565" s="12">
        <v>67.2</v>
      </c>
      <c r="AN565" s="31" t="s">
        <v>3166</v>
      </c>
    </row>
    <row r="566" spans="1:40" ht="32" x14ac:dyDescent="0.2">
      <c r="A566" s="30" t="s">
        <v>1977</v>
      </c>
      <c r="B566" s="23" t="s">
        <v>1978</v>
      </c>
      <c r="C566" s="23" t="s">
        <v>35</v>
      </c>
      <c r="D566" s="23">
        <v>61</v>
      </c>
      <c r="E566" s="24">
        <v>23890</v>
      </c>
      <c r="F566" s="23" t="s">
        <v>54</v>
      </c>
      <c r="G566" s="23" t="s">
        <v>55</v>
      </c>
      <c r="H566" s="23" t="s">
        <v>1100</v>
      </c>
      <c r="I566" s="23" t="s">
        <v>74</v>
      </c>
      <c r="J566" s="23" t="s">
        <v>58</v>
      </c>
      <c r="K566" s="23" t="s">
        <v>59</v>
      </c>
      <c r="L566" s="23" t="s">
        <v>366</v>
      </c>
      <c r="M566" s="23" t="s">
        <v>273</v>
      </c>
      <c r="N566" s="23" t="s">
        <v>274</v>
      </c>
      <c r="O566" s="24">
        <v>42727</v>
      </c>
      <c r="P566" s="24">
        <v>43078</v>
      </c>
      <c r="Q566" s="23" t="s">
        <v>141</v>
      </c>
      <c r="R566" s="25">
        <v>64000</v>
      </c>
      <c r="S566" s="25">
        <v>1300</v>
      </c>
      <c r="T566" s="23">
        <v>2</v>
      </c>
      <c r="U566" s="23">
        <v>22</v>
      </c>
      <c r="V566" s="23">
        <v>12</v>
      </c>
      <c r="W566" s="23">
        <v>6</v>
      </c>
      <c r="X566" s="23">
        <v>59</v>
      </c>
      <c r="Y566" s="23" t="s">
        <v>46</v>
      </c>
      <c r="Z566" s="23" t="s">
        <v>151</v>
      </c>
      <c r="AA566" s="23" t="s">
        <v>65</v>
      </c>
      <c r="AB566" s="23" t="s">
        <v>66</v>
      </c>
      <c r="AC566" s="23" t="s">
        <v>67</v>
      </c>
      <c r="AD566" s="23" t="s">
        <v>68</v>
      </c>
      <c r="AE566" s="23">
        <v>51.1</v>
      </c>
      <c r="AF566" s="23">
        <v>1</v>
      </c>
      <c r="AG566" s="23" t="s">
        <v>3156</v>
      </c>
      <c r="AH566" s="23" t="s">
        <v>3168</v>
      </c>
      <c r="AI566" s="23" t="s">
        <v>3128</v>
      </c>
      <c r="AJ566" s="23">
        <v>1</v>
      </c>
      <c r="AK566" s="23" t="s">
        <v>3162</v>
      </c>
      <c r="AL566" s="23" t="s">
        <v>3159</v>
      </c>
      <c r="AM566" s="23">
        <v>51.1</v>
      </c>
      <c r="AN566" s="32"/>
    </row>
    <row r="567" spans="1:40" ht="48" x14ac:dyDescent="0.2">
      <c r="A567" s="29" t="s">
        <v>1979</v>
      </c>
      <c r="B567" s="12" t="s">
        <v>1980</v>
      </c>
      <c r="C567" s="12" t="s">
        <v>154</v>
      </c>
      <c r="D567" s="12">
        <v>47</v>
      </c>
      <c r="E567" s="21">
        <v>28665</v>
      </c>
      <c r="F567" s="12" t="s">
        <v>429</v>
      </c>
      <c r="G567" s="12" t="s">
        <v>72</v>
      </c>
      <c r="H567" s="12" t="s">
        <v>247</v>
      </c>
      <c r="I567" s="12" t="s">
        <v>57</v>
      </c>
      <c r="J567" s="12" t="s">
        <v>470</v>
      </c>
      <c r="K567" s="12" t="s">
        <v>589</v>
      </c>
      <c r="L567" s="12" t="s">
        <v>242</v>
      </c>
      <c r="M567" s="12" t="s">
        <v>234</v>
      </c>
      <c r="N567" s="12" t="s">
        <v>235</v>
      </c>
      <c r="O567" s="21">
        <v>45420</v>
      </c>
      <c r="P567" s="21"/>
      <c r="Q567" s="12" t="s">
        <v>62</v>
      </c>
      <c r="R567" s="22">
        <v>117000</v>
      </c>
      <c r="S567" s="22">
        <v>5800</v>
      </c>
      <c r="T567" s="12">
        <v>3</v>
      </c>
      <c r="U567" s="12">
        <v>45</v>
      </c>
      <c r="V567" s="12">
        <v>19</v>
      </c>
      <c r="W567" s="12">
        <v>12</v>
      </c>
      <c r="X567" s="12">
        <v>67</v>
      </c>
      <c r="Y567" s="12" t="s">
        <v>46</v>
      </c>
      <c r="Z567" s="12" t="s">
        <v>64</v>
      </c>
      <c r="AA567" s="12" t="s">
        <v>48</v>
      </c>
      <c r="AB567" s="12" t="s">
        <v>80</v>
      </c>
      <c r="AC567" s="12" t="s">
        <v>130</v>
      </c>
      <c r="AD567" s="12" t="s">
        <v>222</v>
      </c>
      <c r="AE567" s="12">
        <v>64.5</v>
      </c>
      <c r="AF567" s="12">
        <v>2.1</v>
      </c>
      <c r="AG567" s="12" t="s">
        <v>3171</v>
      </c>
      <c r="AH567" s="12" t="s">
        <v>3161</v>
      </c>
      <c r="AI567" s="12" t="s">
        <v>3133</v>
      </c>
      <c r="AJ567" s="12">
        <v>0</v>
      </c>
      <c r="AK567" s="12" t="s">
        <v>3158</v>
      </c>
      <c r="AL567" s="12" t="s">
        <v>3165</v>
      </c>
      <c r="AM567" s="12">
        <v>64.5</v>
      </c>
      <c r="AN567" s="31" t="s">
        <v>3166</v>
      </c>
    </row>
    <row r="568" spans="1:40" ht="32" x14ac:dyDescent="0.2">
      <c r="A568" s="30" t="s">
        <v>1981</v>
      </c>
      <c r="B568" s="23" t="s">
        <v>1982</v>
      </c>
      <c r="C568" s="23" t="s">
        <v>35</v>
      </c>
      <c r="D568" s="23">
        <v>46</v>
      </c>
      <c r="E568" s="24">
        <v>29062</v>
      </c>
      <c r="F568" s="23" t="s">
        <v>279</v>
      </c>
      <c r="G568" s="23" t="s">
        <v>55</v>
      </c>
      <c r="H568" s="23" t="s">
        <v>1089</v>
      </c>
      <c r="I568" s="23" t="s">
        <v>157</v>
      </c>
      <c r="J568" s="23" t="s">
        <v>281</v>
      </c>
      <c r="K568" s="23" t="s">
        <v>1026</v>
      </c>
      <c r="L568" s="23" t="s">
        <v>160</v>
      </c>
      <c r="M568" s="23" t="s">
        <v>161</v>
      </c>
      <c r="N568" s="23" t="s">
        <v>174</v>
      </c>
      <c r="O568" s="24">
        <v>45125</v>
      </c>
      <c r="P568" s="24">
        <v>45419</v>
      </c>
      <c r="Q568" s="23" t="s">
        <v>141</v>
      </c>
      <c r="R568" s="25">
        <v>46000</v>
      </c>
      <c r="S568" s="25">
        <v>2300</v>
      </c>
      <c r="T568" s="23">
        <v>3</v>
      </c>
      <c r="U568" s="23">
        <v>42</v>
      </c>
      <c r="V568" s="23">
        <v>15</v>
      </c>
      <c r="W568" s="23">
        <v>4</v>
      </c>
      <c r="X568" s="23">
        <v>51</v>
      </c>
      <c r="Y568" s="23" t="s">
        <v>46</v>
      </c>
      <c r="Z568" s="23" t="s">
        <v>47</v>
      </c>
      <c r="AA568" s="23" t="s">
        <v>188</v>
      </c>
      <c r="AB568" s="23" t="s">
        <v>66</v>
      </c>
      <c r="AC568" s="23" t="s">
        <v>284</v>
      </c>
      <c r="AD568" s="23" t="s">
        <v>68</v>
      </c>
      <c r="AE568" s="23">
        <v>62.8</v>
      </c>
      <c r="AF568" s="23">
        <v>0.8</v>
      </c>
      <c r="AG568" s="23" t="s">
        <v>3171</v>
      </c>
      <c r="AH568" s="23" t="s">
        <v>3164</v>
      </c>
      <c r="AI568" s="23" t="s">
        <v>3133</v>
      </c>
      <c r="AJ568" s="23">
        <v>1</v>
      </c>
      <c r="AK568" s="23" t="s">
        <v>3158</v>
      </c>
      <c r="AL568" s="23" t="s">
        <v>3159</v>
      </c>
      <c r="AM568" s="23">
        <v>62.8</v>
      </c>
      <c r="AN568" s="32"/>
    </row>
    <row r="569" spans="1:40" ht="32" x14ac:dyDescent="0.2">
      <c r="A569" s="29" t="s">
        <v>1984</v>
      </c>
      <c r="B569" s="12" t="s">
        <v>3326</v>
      </c>
      <c r="C569" s="12" t="s">
        <v>154</v>
      </c>
      <c r="D569" s="12">
        <v>40</v>
      </c>
      <c r="E569" s="21">
        <v>31441</v>
      </c>
      <c r="F569" s="12" t="s">
        <v>99</v>
      </c>
      <c r="G569" s="12" t="s">
        <v>100</v>
      </c>
      <c r="H569" s="12" t="s">
        <v>388</v>
      </c>
      <c r="I569" s="12" t="s">
        <v>115</v>
      </c>
      <c r="J569" s="12" t="s">
        <v>102</v>
      </c>
      <c r="K569" s="12" t="s">
        <v>103</v>
      </c>
      <c r="L569" s="12" t="s">
        <v>390</v>
      </c>
      <c r="M569" s="12" t="s">
        <v>265</v>
      </c>
      <c r="N569" s="12" t="s">
        <v>360</v>
      </c>
      <c r="O569" s="21">
        <v>43566</v>
      </c>
      <c r="P569" s="21"/>
      <c r="Q569" s="12" t="s">
        <v>62</v>
      </c>
      <c r="R569" s="22">
        <v>55000</v>
      </c>
      <c r="S569" s="22">
        <v>5000</v>
      </c>
      <c r="T569" s="12">
        <v>4</v>
      </c>
      <c r="U569" s="12">
        <v>11</v>
      </c>
      <c r="V569" s="12">
        <v>17</v>
      </c>
      <c r="W569" s="12">
        <v>25</v>
      </c>
      <c r="X569" s="12">
        <v>64</v>
      </c>
      <c r="Y569" s="12" t="s">
        <v>46</v>
      </c>
      <c r="Z569" s="12" t="s">
        <v>64</v>
      </c>
      <c r="AA569" s="12" t="s">
        <v>215</v>
      </c>
      <c r="AB569" s="12" t="s">
        <v>164</v>
      </c>
      <c r="AC569" s="12" t="s">
        <v>108</v>
      </c>
      <c r="AD569" s="12" t="s">
        <v>68</v>
      </c>
      <c r="AE569" s="12">
        <v>61.1</v>
      </c>
      <c r="AF569" s="12">
        <v>7.2</v>
      </c>
      <c r="AG569" s="12" t="s">
        <v>3167</v>
      </c>
      <c r="AH569" s="12" t="s">
        <v>3164</v>
      </c>
      <c r="AI569" s="12" t="s">
        <v>3136</v>
      </c>
      <c r="AJ569" s="12">
        <v>0</v>
      </c>
      <c r="AK569" s="12" t="s">
        <v>3162</v>
      </c>
      <c r="AL569" s="12" t="s">
        <v>3165</v>
      </c>
      <c r="AM569" s="12">
        <v>61.1</v>
      </c>
      <c r="AN569" s="31"/>
    </row>
    <row r="570" spans="1:40" ht="32" x14ac:dyDescent="0.2">
      <c r="A570" s="30" t="s">
        <v>1987</v>
      </c>
      <c r="B570" s="23" t="s">
        <v>1988</v>
      </c>
      <c r="C570" s="23" t="s">
        <v>154</v>
      </c>
      <c r="D570" s="23">
        <v>41</v>
      </c>
      <c r="E570" s="24">
        <v>30859</v>
      </c>
      <c r="F570" s="23" t="s">
        <v>279</v>
      </c>
      <c r="G570" s="23" t="s">
        <v>55</v>
      </c>
      <c r="H570" s="23" t="s">
        <v>1089</v>
      </c>
      <c r="I570" s="23" t="s">
        <v>89</v>
      </c>
      <c r="J570" s="23" t="s">
        <v>810</v>
      </c>
      <c r="K570" s="23" t="s">
        <v>811</v>
      </c>
      <c r="L570" s="23" t="s">
        <v>1101</v>
      </c>
      <c r="M570" s="23" t="s">
        <v>289</v>
      </c>
      <c r="N570" s="23" t="s">
        <v>311</v>
      </c>
      <c r="O570" s="24">
        <v>45035</v>
      </c>
      <c r="P570" s="24"/>
      <c r="Q570" s="23" t="s">
        <v>62</v>
      </c>
      <c r="R570" s="25">
        <v>139000</v>
      </c>
      <c r="S570" s="25">
        <v>8300</v>
      </c>
      <c r="T570" s="23">
        <v>3</v>
      </c>
      <c r="U570" s="23">
        <v>25</v>
      </c>
      <c r="V570" s="23">
        <v>15</v>
      </c>
      <c r="W570" s="23">
        <v>20</v>
      </c>
      <c r="X570" s="23">
        <v>42</v>
      </c>
      <c r="Y570" s="23" t="s">
        <v>46</v>
      </c>
      <c r="Z570" s="23" t="s">
        <v>64</v>
      </c>
      <c r="AA570" s="23" t="s">
        <v>95</v>
      </c>
      <c r="AB570" s="23" t="s">
        <v>66</v>
      </c>
      <c r="AC570" s="23" t="s">
        <v>284</v>
      </c>
      <c r="AD570" s="23" t="s">
        <v>68</v>
      </c>
      <c r="AE570" s="23">
        <v>48</v>
      </c>
      <c r="AF570" s="23">
        <v>3.2</v>
      </c>
      <c r="AG570" s="23" t="s">
        <v>3167</v>
      </c>
      <c r="AH570" s="23" t="s">
        <v>3157</v>
      </c>
      <c r="AI570" s="23" t="s">
        <v>3133</v>
      </c>
      <c r="AJ570" s="23">
        <v>0</v>
      </c>
      <c r="AK570" s="23" t="s">
        <v>3162</v>
      </c>
      <c r="AL570" s="23" t="s">
        <v>3159</v>
      </c>
      <c r="AM570" s="23">
        <v>48</v>
      </c>
      <c r="AN570" s="32"/>
    </row>
    <row r="571" spans="1:40" ht="32" x14ac:dyDescent="0.2">
      <c r="A571" s="29" t="s">
        <v>1989</v>
      </c>
      <c r="B571" s="12" t="s">
        <v>1990</v>
      </c>
      <c r="C571" s="12" t="s">
        <v>154</v>
      </c>
      <c r="D571" s="12">
        <v>53</v>
      </c>
      <c r="E571" s="21">
        <v>26584</v>
      </c>
      <c r="F571" s="12" t="s">
        <v>99</v>
      </c>
      <c r="G571" s="12" t="s">
        <v>100</v>
      </c>
      <c r="H571" s="12" t="s">
        <v>388</v>
      </c>
      <c r="I571" s="12" t="s">
        <v>74</v>
      </c>
      <c r="J571" s="12" t="s">
        <v>102</v>
      </c>
      <c r="K571" s="12" t="s">
        <v>103</v>
      </c>
      <c r="L571" s="12" t="s">
        <v>472</v>
      </c>
      <c r="M571" s="12" t="s">
        <v>43</v>
      </c>
      <c r="N571" s="12" t="s">
        <v>421</v>
      </c>
      <c r="O571" s="21">
        <v>45677</v>
      </c>
      <c r="P571" s="21">
        <v>45772</v>
      </c>
      <c r="Q571" s="12" t="s">
        <v>141</v>
      </c>
      <c r="R571" s="22">
        <v>56000</v>
      </c>
      <c r="S571" s="22">
        <v>1100</v>
      </c>
      <c r="T571" s="12">
        <v>2</v>
      </c>
      <c r="U571" s="12">
        <v>17</v>
      </c>
      <c r="V571" s="12">
        <v>13</v>
      </c>
      <c r="W571" s="12">
        <v>17</v>
      </c>
      <c r="X571" s="12">
        <v>52</v>
      </c>
      <c r="Y571" s="12" t="s">
        <v>46</v>
      </c>
      <c r="Z571" s="12" t="s">
        <v>64</v>
      </c>
      <c r="AA571" s="12" t="s">
        <v>95</v>
      </c>
      <c r="AB571" s="12" t="s">
        <v>66</v>
      </c>
      <c r="AC571" s="12" t="s">
        <v>108</v>
      </c>
      <c r="AD571" s="12" t="s">
        <v>68</v>
      </c>
      <c r="AE571" s="12">
        <v>42</v>
      </c>
      <c r="AF571" s="12">
        <v>0.3</v>
      </c>
      <c r="AG571" s="12" t="s">
        <v>3171</v>
      </c>
      <c r="AH571" s="12" t="s">
        <v>3164</v>
      </c>
      <c r="AI571" s="12" t="s">
        <v>3128</v>
      </c>
      <c r="AJ571" s="12">
        <v>1</v>
      </c>
      <c r="AK571" s="12" t="s">
        <v>3162</v>
      </c>
      <c r="AL571" s="12" t="s">
        <v>3159</v>
      </c>
      <c r="AM571" s="12">
        <v>42</v>
      </c>
      <c r="AN571" s="31"/>
    </row>
    <row r="572" spans="1:40" ht="32" x14ac:dyDescent="0.2">
      <c r="A572" s="30" t="s">
        <v>1991</v>
      </c>
      <c r="B572" s="23" t="s">
        <v>3327</v>
      </c>
      <c r="C572" s="23" t="s">
        <v>154</v>
      </c>
      <c r="D572" s="23">
        <v>41</v>
      </c>
      <c r="E572" s="24">
        <v>31195</v>
      </c>
      <c r="F572" s="23" t="s">
        <v>370</v>
      </c>
      <c r="G572" s="23" t="s">
        <v>181</v>
      </c>
      <c r="H572" s="23" t="s">
        <v>1971</v>
      </c>
      <c r="I572" s="23" t="s">
        <v>74</v>
      </c>
      <c r="J572" s="23" t="s">
        <v>372</v>
      </c>
      <c r="K572" s="23" t="s">
        <v>373</v>
      </c>
      <c r="L572" s="23" t="s">
        <v>562</v>
      </c>
      <c r="M572" s="23" t="s">
        <v>563</v>
      </c>
      <c r="N572" s="23" t="s">
        <v>564</v>
      </c>
      <c r="O572" s="24">
        <v>45751</v>
      </c>
      <c r="P572" s="24"/>
      <c r="Q572" s="23" t="s">
        <v>62</v>
      </c>
      <c r="R572" s="25">
        <v>47000</v>
      </c>
      <c r="S572" s="25">
        <v>4200</v>
      </c>
      <c r="T572" s="23">
        <v>4</v>
      </c>
      <c r="U572" s="23">
        <v>51</v>
      </c>
      <c r="V572" s="23">
        <v>18</v>
      </c>
      <c r="W572" s="23">
        <v>10</v>
      </c>
      <c r="X572" s="23">
        <v>70</v>
      </c>
      <c r="Y572" s="23" t="s">
        <v>339</v>
      </c>
      <c r="Z572" s="23" t="s">
        <v>64</v>
      </c>
      <c r="AA572" s="23" t="s">
        <v>221</v>
      </c>
      <c r="AB572" s="23" t="s">
        <v>66</v>
      </c>
      <c r="AC572" s="23" t="s">
        <v>376</v>
      </c>
      <c r="AD572" s="23" t="s">
        <v>68</v>
      </c>
      <c r="AE572" s="23">
        <v>75.5</v>
      </c>
      <c r="AF572" s="23">
        <v>1.2</v>
      </c>
      <c r="AG572" s="23" t="s">
        <v>3167</v>
      </c>
      <c r="AH572" s="23" t="s">
        <v>3164</v>
      </c>
      <c r="AI572" s="23" t="s">
        <v>3136</v>
      </c>
      <c r="AJ572" s="23">
        <v>0</v>
      </c>
      <c r="AK572" s="23" t="s">
        <v>3158</v>
      </c>
      <c r="AL572" s="23" t="s">
        <v>3165</v>
      </c>
      <c r="AM572" s="23">
        <v>75.5</v>
      </c>
      <c r="AN572" s="32"/>
    </row>
    <row r="573" spans="1:40" ht="32" x14ac:dyDescent="0.2">
      <c r="A573" s="29" t="s">
        <v>1994</v>
      </c>
      <c r="B573" s="12" t="s">
        <v>1995</v>
      </c>
      <c r="C573" s="12" t="s">
        <v>154</v>
      </c>
      <c r="D573" s="12">
        <v>31</v>
      </c>
      <c r="E573" s="21">
        <v>34754</v>
      </c>
      <c r="F573" s="12" t="s">
        <v>429</v>
      </c>
      <c r="G573" s="12" t="s">
        <v>72</v>
      </c>
      <c r="H573" s="12" t="s">
        <v>295</v>
      </c>
      <c r="I573" s="12" t="s">
        <v>57</v>
      </c>
      <c r="J573" s="12" t="s">
        <v>248</v>
      </c>
      <c r="K573" s="12" t="s">
        <v>249</v>
      </c>
      <c r="L573" s="12" t="s">
        <v>619</v>
      </c>
      <c r="M573" s="12" t="s">
        <v>525</v>
      </c>
      <c r="N573" s="12" t="s">
        <v>620</v>
      </c>
      <c r="O573" s="21">
        <v>45479</v>
      </c>
      <c r="P573" s="21"/>
      <c r="Q573" s="12" t="s">
        <v>62</v>
      </c>
      <c r="R573" s="22">
        <v>113000</v>
      </c>
      <c r="S573" s="22">
        <v>0</v>
      </c>
      <c r="T573" s="12">
        <v>1</v>
      </c>
      <c r="U573" s="12">
        <v>42</v>
      </c>
      <c r="V573" s="12">
        <v>19</v>
      </c>
      <c r="W573" s="12">
        <v>10</v>
      </c>
      <c r="X573" s="12">
        <v>62</v>
      </c>
      <c r="Y573" s="12" t="s">
        <v>46</v>
      </c>
      <c r="Z573" s="12" t="s">
        <v>64</v>
      </c>
      <c r="AA573" s="12" t="s">
        <v>221</v>
      </c>
      <c r="AB573" s="12" t="s">
        <v>164</v>
      </c>
      <c r="AC573" s="12" t="s">
        <v>130</v>
      </c>
      <c r="AD573" s="12" t="s">
        <v>68</v>
      </c>
      <c r="AE573" s="12">
        <v>45.7</v>
      </c>
      <c r="AF573" s="12">
        <v>1.9</v>
      </c>
      <c r="AG573" s="12" t="s">
        <v>3160</v>
      </c>
      <c r="AH573" s="12" t="s">
        <v>3161</v>
      </c>
      <c r="AI573" s="12" t="s">
        <v>3128</v>
      </c>
      <c r="AJ573" s="12">
        <v>0</v>
      </c>
      <c r="AK573" s="12" t="s">
        <v>3158</v>
      </c>
      <c r="AL573" s="12" t="s">
        <v>3159</v>
      </c>
      <c r="AM573" s="12">
        <v>45.7</v>
      </c>
      <c r="AN573" s="31"/>
    </row>
    <row r="574" spans="1:40" ht="32" x14ac:dyDescent="0.2">
      <c r="A574" s="30" t="s">
        <v>1996</v>
      </c>
      <c r="B574" s="23" t="s">
        <v>3328</v>
      </c>
      <c r="C574" s="23" t="s">
        <v>154</v>
      </c>
      <c r="D574" s="23">
        <v>22</v>
      </c>
      <c r="E574" s="24">
        <v>37820</v>
      </c>
      <c r="F574" s="23" t="s">
        <v>429</v>
      </c>
      <c r="G574" s="23" t="s">
        <v>72</v>
      </c>
      <c r="H574" s="23" t="s">
        <v>555</v>
      </c>
      <c r="I574" s="23" t="s">
        <v>115</v>
      </c>
      <c r="J574" s="23" t="s">
        <v>126</v>
      </c>
      <c r="K574" s="23" t="s">
        <v>127</v>
      </c>
      <c r="L574" s="23" t="s">
        <v>319</v>
      </c>
      <c r="M574" s="23" t="s">
        <v>255</v>
      </c>
      <c r="N574" s="23" t="s">
        <v>80</v>
      </c>
      <c r="O574" s="24">
        <v>44674</v>
      </c>
      <c r="P574" s="24"/>
      <c r="Q574" s="23" t="s">
        <v>62</v>
      </c>
      <c r="R574" s="25">
        <v>62000</v>
      </c>
      <c r="S574" s="25">
        <v>3100</v>
      </c>
      <c r="T574" s="23">
        <v>3</v>
      </c>
      <c r="U574" s="23">
        <v>13</v>
      </c>
      <c r="V574" s="23">
        <v>10</v>
      </c>
      <c r="W574" s="23">
        <v>6</v>
      </c>
      <c r="X574" s="23">
        <v>66</v>
      </c>
      <c r="Y574" s="23" t="s">
        <v>46</v>
      </c>
      <c r="Z574" s="23" t="s">
        <v>47</v>
      </c>
      <c r="AA574" s="23" t="s">
        <v>65</v>
      </c>
      <c r="AB574" s="23" t="s">
        <v>66</v>
      </c>
      <c r="AC574" s="23" t="s">
        <v>130</v>
      </c>
      <c r="AD574" s="23" t="s">
        <v>68</v>
      </c>
      <c r="AE574" s="23">
        <v>60.3</v>
      </c>
      <c r="AF574" s="23">
        <v>4.0999999999999996</v>
      </c>
      <c r="AG574" s="23" t="s">
        <v>3163</v>
      </c>
      <c r="AH574" s="23" t="s">
        <v>3168</v>
      </c>
      <c r="AI574" s="23" t="s">
        <v>3133</v>
      </c>
      <c r="AJ574" s="23">
        <v>0</v>
      </c>
      <c r="AK574" s="23" t="s">
        <v>3162</v>
      </c>
      <c r="AL574" s="23" t="s">
        <v>3165</v>
      </c>
      <c r="AM574" s="23">
        <v>60.3</v>
      </c>
      <c r="AN574" s="32" t="s">
        <v>3166</v>
      </c>
    </row>
    <row r="575" spans="1:40" ht="32" x14ac:dyDescent="0.2">
      <c r="A575" s="29" t="s">
        <v>1998</v>
      </c>
      <c r="B575" s="12" t="s">
        <v>1999</v>
      </c>
      <c r="C575" s="12" t="s">
        <v>154</v>
      </c>
      <c r="D575" s="12">
        <v>48</v>
      </c>
      <c r="E575" s="21">
        <v>28566</v>
      </c>
      <c r="F575" s="12" t="s">
        <v>99</v>
      </c>
      <c r="G575" s="12" t="s">
        <v>100</v>
      </c>
      <c r="H575" s="12" t="s">
        <v>317</v>
      </c>
      <c r="I575" s="12" t="s">
        <v>115</v>
      </c>
      <c r="J575" s="12" t="s">
        <v>102</v>
      </c>
      <c r="K575" s="12" t="s">
        <v>103</v>
      </c>
      <c r="L575" s="12" t="s">
        <v>242</v>
      </c>
      <c r="M575" s="12" t="s">
        <v>234</v>
      </c>
      <c r="N575" s="12" t="s">
        <v>235</v>
      </c>
      <c r="O575" s="21">
        <v>45160</v>
      </c>
      <c r="P575" s="21"/>
      <c r="Q575" s="12" t="s">
        <v>62</v>
      </c>
      <c r="R575" s="22">
        <v>79000</v>
      </c>
      <c r="S575" s="22">
        <v>4000</v>
      </c>
      <c r="T575" s="12">
        <v>3</v>
      </c>
      <c r="U575" s="12">
        <v>4</v>
      </c>
      <c r="V575" s="12">
        <v>6</v>
      </c>
      <c r="W575" s="12">
        <v>7</v>
      </c>
      <c r="X575" s="12">
        <v>74</v>
      </c>
      <c r="Y575" s="12" t="s">
        <v>46</v>
      </c>
      <c r="Z575" s="12" t="s">
        <v>64</v>
      </c>
      <c r="AA575" s="12" t="s">
        <v>188</v>
      </c>
      <c r="AB575" s="12" t="s">
        <v>80</v>
      </c>
      <c r="AC575" s="12" t="s">
        <v>108</v>
      </c>
      <c r="AD575" s="12" t="s">
        <v>68</v>
      </c>
      <c r="AE575" s="12">
        <v>60.4</v>
      </c>
      <c r="AF575" s="12">
        <v>2.8</v>
      </c>
      <c r="AG575" s="12" t="s">
        <v>3171</v>
      </c>
      <c r="AH575" s="12" t="s">
        <v>3168</v>
      </c>
      <c r="AI575" s="12" t="s">
        <v>3133</v>
      </c>
      <c r="AJ575" s="12">
        <v>0</v>
      </c>
      <c r="AK575" s="12" t="s">
        <v>3175</v>
      </c>
      <c r="AL575" s="12" t="s">
        <v>3165</v>
      </c>
      <c r="AM575" s="12">
        <v>60.4</v>
      </c>
      <c r="AN575" s="31"/>
    </row>
    <row r="576" spans="1:40" ht="48" x14ac:dyDescent="0.2">
      <c r="A576" s="30" t="s">
        <v>2001</v>
      </c>
      <c r="B576" s="23" t="s">
        <v>2002</v>
      </c>
      <c r="C576" s="23" t="s">
        <v>35</v>
      </c>
      <c r="D576" s="23">
        <v>32</v>
      </c>
      <c r="E576" s="24">
        <v>34206</v>
      </c>
      <c r="F576" s="23" t="s">
        <v>429</v>
      </c>
      <c r="G576" s="23" t="s">
        <v>72</v>
      </c>
      <c r="H576" s="23" t="s">
        <v>247</v>
      </c>
      <c r="I576" s="23" t="s">
        <v>57</v>
      </c>
      <c r="J576" s="23" t="s">
        <v>514</v>
      </c>
      <c r="K576" s="23" t="s">
        <v>515</v>
      </c>
      <c r="L576" s="23" t="s">
        <v>118</v>
      </c>
      <c r="M576" s="23" t="s">
        <v>119</v>
      </c>
      <c r="N576" s="23" t="s">
        <v>120</v>
      </c>
      <c r="O576" s="24">
        <v>42920</v>
      </c>
      <c r="P576" s="24"/>
      <c r="Q576" s="23" t="s">
        <v>62</v>
      </c>
      <c r="R576" s="25">
        <v>113000</v>
      </c>
      <c r="S576" s="25">
        <v>5600</v>
      </c>
      <c r="T576" s="23">
        <v>3</v>
      </c>
      <c r="U576" s="23">
        <v>15</v>
      </c>
      <c r="V576" s="23">
        <v>12</v>
      </c>
      <c r="W576" s="23">
        <v>0</v>
      </c>
      <c r="X576" s="23">
        <v>57</v>
      </c>
      <c r="Y576" s="23" t="s">
        <v>46</v>
      </c>
      <c r="Z576" s="23" t="s">
        <v>47</v>
      </c>
      <c r="AA576" s="23" t="s">
        <v>65</v>
      </c>
      <c r="AB576" s="23" t="s">
        <v>66</v>
      </c>
      <c r="AC576" s="23" t="s">
        <v>130</v>
      </c>
      <c r="AD576" s="23" t="s">
        <v>68</v>
      </c>
      <c r="AE576" s="23">
        <v>60.7</v>
      </c>
      <c r="AF576" s="23">
        <v>8.9</v>
      </c>
      <c r="AG576" s="23" t="s">
        <v>3160</v>
      </c>
      <c r="AH576" s="23" t="s">
        <v>3161</v>
      </c>
      <c r="AI576" s="23" t="s">
        <v>3133</v>
      </c>
      <c r="AJ576" s="23">
        <v>0</v>
      </c>
      <c r="AK576" s="23" t="s">
        <v>3162</v>
      </c>
      <c r="AL576" s="23" t="s">
        <v>3159</v>
      </c>
      <c r="AM576" s="23">
        <v>60.7</v>
      </c>
      <c r="AN576" s="32"/>
    </row>
    <row r="577" spans="1:40" x14ac:dyDescent="0.2">
      <c r="A577" s="29" t="s">
        <v>2003</v>
      </c>
      <c r="B577" s="12" t="s">
        <v>2004</v>
      </c>
      <c r="C577" s="12" t="s">
        <v>154</v>
      </c>
      <c r="D577" s="12">
        <v>55</v>
      </c>
      <c r="E577" s="21">
        <v>25762</v>
      </c>
      <c r="F577" s="12" t="s">
        <v>133</v>
      </c>
      <c r="G577" s="12" t="s">
        <v>133</v>
      </c>
      <c r="H577" s="12" t="s">
        <v>652</v>
      </c>
      <c r="I577" s="12" t="s">
        <v>74</v>
      </c>
      <c r="J577" s="12" t="s">
        <v>685</v>
      </c>
      <c r="K577" s="12" t="s">
        <v>686</v>
      </c>
      <c r="L577" s="12" t="s">
        <v>374</v>
      </c>
      <c r="M577" s="12" t="s">
        <v>289</v>
      </c>
      <c r="N577" s="12" t="s">
        <v>375</v>
      </c>
      <c r="O577" s="21">
        <v>45330</v>
      </c>
      <c r="P577" s="21"/>
      <c r="Q577" s="12" t="s">
        <v>62</v>
      </c>
      <c r="R577" s="22">
        <v>59000</v>
      </c>
      <c r="S577" s="22">
        <v>5300</v>
      </c>
      <c r="T577" s="12">
        <v>4</v>
      </c>
      <c r="U577" s="12">
        <v>30</v>
      </c>
      <c r="V577" s="12">
        <v>12</v>
      </c>
      <c r="W577" s="12">
        <v>27</v>
      </c>
      <c r="X577" s="12">
        <v>68</v>
      </c>
      <c r="Y577" s="12" t="s">
        <v>46</v>
      </c>
      <c r="Z577" s="12" t="s">
        <v>151</v>
      </c>
      <c r="AA577" s="12" t="s">
        <v>188</v>
      </c>
      <c r="AB577" s="12" t="s">
        <v>80</v>
      </c>
      <c r="AC577" s="12" t="s">
        <v>143</v>
      </c>
      <c r="AD577" s="12" t="s">
        <v>68</v>
      </c>
      <c r="AE577" s="12">
        <v>67.3</v>
      </c>
      <c r="AF577" s="12">
        <v>2.2999999999999998</v>
      </c>
      <c r="AG577" s="12" t="s">
        <v>3156</v>
      </c>
      <c r="AH577" s="12" t="s">
        <v>3164</v>
      </c>
      <c r="AI577" s="12" t="s">
        <v>3136</v>
      </c>
      <c r="AJ577" s="12">
        <v>0</v>
      </c>
      <c r="AK577" s="12" t="s">
        <v>3162</v>
      </c>
      <c r="AL577" s="12" t="s">
        <v>3165</v>
      </c>
      <c r="AM577" s="12">
        <v>67.3</v>
      </c>
      <c r="AN577" s="31"/>
    </row>
    <row r="578" spans="1:40" ht="32" x14ac:dyDescent="0.2">
      <c r="A578" s="30" t="s">
        <v>2006</v>
      </c>
      <c r="B578" s="23" t="s">
        <v>2007</v>
      </c>
      <c r="C578" s="23" t="s">
        <v>154</v>
      </c>
      <c r="D578" s="23">
        <v>41</v>
      </c>
      <c r="E578" s="24">
        <v>31105</v>
      </c>
      <c r="F578" s="23" t="s">
        <v>210</v>
      </c>
      <c r="G578" s="23" t="s">
        <v>100</v>
      </c>
      <c r="H578" s="23" t="s">
        <v>329</v>
      </c>
      <c r="I578" s="23" t="s">
        <v>157</v>
      </c>
      <c r="J578" s="23" t="s">
        <v>902</v>
      </c>
      <c r="K578" s="23" t="s">
        <v>903</v>
      </c>
      <c r="L578" s="23" t="s">
        <v>160</v>
      </c>
      <c r="M578" s="23" t="s">
        <v>161</v>
      </c>
      <c r="N578" s="23" t="s">
        <v>174</v>
      </c>
      <c r="O578" s="24">
        <v>43927</v>
      </c>
      <c r="P578" s="24"/>
      <c r="Q578" s="23" t="s">
        <v>62</v>
      </c>
      <c r="R578" s="25">
        <v>47000</v>
      </c>
      <c r="S578" s="25">
        <v>900</v>
      </c>
      <c r="T578" s="23">
        <v>2</v>
      </c>
      <c r="U578" s="23">
        <v>18</v>
      </c>
      <c r="V578" s="23">
        <v>16</v>
      </c>
      <c r="W578" s="23">
        <v>24</v>
      </c>
      <c r="X578" s="23">
        <v>50</v>
      </c>
      <c r="Y578" s="23" t="s">
        <v>46</v>
      </c>
      <c r="Z578" s="23" t="s">
        <v>844</v>
      </c>
      <c r="AA578" s="23" t="s">
        <v>221</v>
      </c>
      <c r="AB578" s="23" t="s">
        <v>66</v>
      </c>
      <c r="AC578" s="23" t="s">
        <v>121</v>
      </c>
      <c r="AD578" s="23" t="s">
        <v>68</v>
      </c>
      <c r="AE578" s="23">
        <v>40</v>
      </c>
      <c r="AF578" s="23">
        <v>6.2</v>
      </c>
      <c r="AG578" s="23" t="s">
        <v>3167</v>
      </c>
      <c r="AH578" s="23" t="s">
        <v>3164</v>
      </c>
      <c r="AI578" s="23" t="s">
        <v>3128</v>
      </c>
      <c r="AJ578" s="23">
        <v>0</v>
      </c>
      <c r="AK578" s="23" t="s">
        <v>3162</v>
      </c>
      <c r="AL578" s="23" t="s">
        <v>3159</v>
      </c>
      <c r="AM578" s="23">
        <v>40</v>
      </c>
      <c r="AN578" s="32"/>
    </row>
    <row r="579" spans="1:40" ht="32" x14ac:dyDescent="0.2">
      <c r="A579" s="29" t="s">
        <v>2008</v>
      </c>
      <c r="B579" s="12" t="s">
        <v>3329</v>
      </c>
      <c r="C579" s="12" t="s">
        <v>154</v>
      </c>
      <c r="D579" s="12">
        <v>52</v>
      </c>
      <c r="E579" s="21">
        <v>26869</v>
      </c>
      <c r="F579" s="12" t="s">
        <v>54</v>
      </c>
      <c r="G579" s="12" t="s">
        <v>55</v>
      </c>
      <c r="H579" s="12" t="s">
        <v>707</v>
      </c>
      <c r="I579" s="12" t="s">
        <v>157</v>
      </c>
      <c r="J579" s="12" t="s">
        <v>58</v>
      </c>
      <c r="K579" s="12" t="s">
        <v>59</v>
      </c>
      <c r="L579" s="12" t="s">
        <v>619</v>
      </c>
      <c r="M579" s="12" t="s">
        <v>525</v>
      </c>
      <c r="N579" s="12" t="s">
        <v>620</v>
      </c>
      <c r="O579" s="21">
        <v>43974</v>
      </c>
      <c r="P579" s="21"/>
      <c r="Q579" s="12" t="s">
        <v>62</v>
      </c>
      <c r="R579" s="22">
        <v>47000</v>
      </c>
      <c r="S579" s="22">
        <v>4200</v>
      </c>
      <c r="T579" s="12">
        <v>4</v>
      </c>
      <c r="U579" s="12">
        <v>25</v>
      </c>
      <c r="V579" s="12">
        <v>7</v>
      </c>
      <c r="W579" s="12">
        <v>0</v>
      </c>
      <c r="X579" s="12">
        <v>59</v>
      </c>
      <c r="Y579" s="12" t="s">
        <v>46</v>
      </c>
      <c r="Z579" s="12" t="s">
        <v>47</v>
      </c>
      <c r="AA579" s="12" t="s">
        <v>176</v>
      </c>
      <c r="AB579" s="12" t="s">
        <v>66</v>
      </c>
      <c r="AC579" s="12" t="s">
        <v>67</v>
      </c>
      <c r="AD579" s="12" t="s">
        <v>222</v>
      </c>
      <c r="AE579" s="12">
        <v>72.900000000000006</v>
      </c>
      <c r="AF579" s="12">
        <v>6.1</v>
      </c>
      <c r="AG579" s="12" t="s">
        <v>3171</v>
      </c>
      <c r="AH579" s="12" t="s">
        <v>3164</v>
      </c>
      <c r="AI579" s="12" t="s">
        <v>3136</v>
      </c>
      <c r="AJ579" s="12">
        <v>0</v>
      </c>
      <c r="AK579" s="12" t="s">
        <v>3162</v>
      </c>
      <c r="AL579" s="12" t="s">
        <v>3159</v>
      </c>
      <c r="AM579" s="12">
        <v>72.900000000000006</v>
      </c>
      <c r="AN579" s="31"/>
    </row>
    <row r="580" spans="1:40" ht="32" x14ac:dyDescent="0.2">
      <c r="A580" s="30" t="s">
        <v>2010</v>
      </c>
      <c r="B580" s="23" t="s">
        <v>2011</v>
      </c>
      <c r="C580" s="23" t="s">
        <v>35</v>
      </c>
      <c r="D580" s="23">
        <v>27</v>
      </c>
      <c r="E580" s="24">
        <v>36283</v>
      </c>
      <c r="F580" s="23" t="s">
        <v>36</v>
      </c>
      <c r="G580" s="23" t="s">
        <v>37</v>
      </c>
      <c r="H580" s="23" t="s">
        <v>1433</v>
      </c>
      <c r="I580" s="23" t="s">
        <v>57</v>
      </c>
      <c r="J580" s="23" t="s">
        <v>270</v>
      </c>
      <c r="K580" s="23" t="s">
        <v>271</v>
      </c>
      <c r="L580" s="23" t="s">
        <v>374</v>
      </c>
      <c r="M580" s="23" t="s">
        <v>289</v>
      </c>
      <c r="N580" s="23" t="s">
        <v>375</v>
      </c>
      <c r="O580" s="24">
        <v>44120</v>
      </c>
      <c r="P580" s="24">
        <v>44844</v>
      </c>
      <c r="Q580" s="23" t="s">
        <v>141</v>
      </c>
      <c r="R580" s="25">
        <v>114000</v>
      </c>
      <c r="S580" s="25">
        <v>10300</v>
      </c>
      <c r="T580" s="23">
        <v>4</v>
      </c>
      <c r="U580" s="23">
        <v>19</v>
      </c>
      <c r="V580" s="23">
        <v>12</v>
      </c>
      <c r="W580" s="23">
        <v>7</v>
      </c>
      <c r="X580" s="23">
        <v>48</v>
      </c>
      <c r="Y580" s="23" t="s">
        <v>46</v>
      </c>
      <c r="Z580" s="23" t="s">
        <v>47</v>
      </c>
      <c r="AA580" s="23" t="s">
        <v>176</v>
      </c>
      <c r="AB580" s="23" t="s">
        <v>80</v>
      </c>
      <c r="AC580" s="23" t="s">
        <v>50</v>
      </c>
      <c r="AD580" s="23" t="s">
        <v>68</v>
      </c>
      <c r="AE580" s="23">
        <v>64</v>
      </c>
      <c r="AF580" s="23">
        <v>2</v>
      </c>
      <c r="AG580" s="23" t="s">
        <v>3160</v>
      </c>
      <c r="AH580" s="23" t="s">
        <v>3161</v>
      </c>
      <c r="AI580" s="23" t="s">
        <v>3136</v>
      </c>
      <c r="AJ580" s="23">
        <v>1</v>
      </c>
      <c r="AK580" s="23" t="s">
        <v>3162</v>
      </c>
      <c r="AL580" s="23" t="s">
        <v>3159</v>
      </c>
      <c r="AM580" s="23">
        <v>64</v>
      </c>
      <c r="AN580" s="32"/>
    </row>
    <row r="581" spans="1:40" ht="32" x14ac:dyDescent="0.2">
      <c r="A581" s="29" t="s">
        <v>2012</v>
      </c>
      <c r="B581" s="12" t="s">
        <v>2013</v>
      </c>
      <c r="C581" s="12" t="s">
        <v>35</v>
      </c>
      <c r="D581" s="12">
        <v>58</v>
      </c>
      <c r="E581" s="21">
        <v>24805</v>
      </c>
      <c r="F581" s="12" t="s">
        <v>133</v>
      </c>
      <c r="G581" s="12" t="s">
        <v>133</v>
      </c>
      <c r="H581" s="12" t="s">
        <v>475</v>
      </c>
      <c r="I581" s="12" t="s">
        <v>115</v>
      </c>
      <c r="J581" s="12" t="s">
        <v>583</v>
      </c>
      <c r="K581" s="12" t="s">
        <v>584</v>
      </c>
      <c r="L581" s="12" t="s">
        <v>472</v>
      </c>
      <c r="M581" s="12" t="s">
        <v>43</v>
      </c>
      <c r="N581" s="12" t="s">
        <v>421</v>
      </c>
      <c r="O581" s="21">
        <v>45144</v>
      </c>
      <c r="P581" s="21"/>
      <c r="Q581" s="12" t="s">
        <v>62</v>
      </c>
      <c r="R581" s="22">
        <v>63000</v>
      </c>
      <c r="S581" s="22">
        <v>1300</v>
      </c>
      <c r="T581" s="12">
        <v>2</v>
      </c>
      <c r="U581" s="12">
        <v>21</v>
      </c>
      <c r="V581" s="12">
        <v>21</v>
      </c>
      <c r="W581" s="12">
        <v>16</v>
      </c>
      <c r="X581" s="12">
        <v>62</v>
      </c>
      <c r="Y581" s="12" t="s">
        <v>46</v>
      </c>
      <c r="Z581" s="12" t="s">
        <v>47</v>
      </c>
      <c r="AA581" s="12" t="s">
        <v>48</v>
      </c>
      <c r="AB581" s="12" t="s">
        <v>66</v>
      </c>
      <c r="AC581" s="12" t="s">
        <v>143</v>
      </c>
      <c r="AD581" s="12" t="s">
        <v>68</v>
      </c>
      <c r="AE581" s="12">
        <v>47</v>
      </c>
      <c r="AF581" s="12">
        <v>2.9</v>
      </c>
      <c r="AG581" s="12" t="s">
        <v>3156</v>
      </c>
      <c r="AH581" s="12" t="s">
        <v>3168</v>
      </c>
      <c r="AI581" s="12" t="s">
        <v>3128</v>
      </c>
      <c r="AJ581" s="12">
        <v>0</v>
      </c>
      <c r="AK581" s="12" t="s">
        <v>3162</v>
      </c>
      <c r="AL581" s="12" t="s">
        <v>3159</v>
      </c>
      <c r="AM581" s="12">
        <v>47</v>
      </c>
      <c r="AN581" s="31" t="s">
        <v>3166</v>
      </c>
    </row>
    <row r="582" spans="1:40" ht="32" x14ac:dyDescent="0.2">
      <c r="A582" s="30" t="s">
        <v>2014</v>
      </c>
      <c r="B582" s="23" t="s">
        <v>2015</v>
      </c>
      <c r="C582" s="23" t="s">
        <v>154</v>
      </c>
      <c r="D582" s="23">
        <v>33</v>
      </c>
      <c r="E582" s="24">
        <v>33942</v>
      </c>
      <c r="F582" s="23" t="s">
        <v>429</v>
      </c>
      <c r="G582" s="23" t="s">
        <v>72</v>
      </c>
      <c r="H582" s="23" t="s">
        <v>430</v>
      </c>
      <c r="I582" s="23" t="s">
        <v>74</v>
      </c>
      <c r="J582" s="23" t="s">
        <v>514</v>
      </c>
      <c r="K582" s="23" t="s">
        <v>515</v>
      </c>
      <c r="L582" s="23" t="s">
        <v>118</v>
      </c>
      <c r="M582" s="23" t="s">
        <v>119</v>
      </c>
      <c r="N582" s="23" t="s">
        <v>120</v>
      </c>
      <c r="O582" s="24">
        <v>45405</v>
      </c>
      <c r="P582" s="24"/>
      <c r="Q582" s="23" t="s">
        <v>62</v>
      </c>
      <c r="R582" s="25">
        <v>64000</v>
      </c>
      <c r="S582" s="25">
        <v>9000</v>
      </c>
      <c r="T582" s="23">
        <v>5</v>
      </c>
      <c r="U582" s="23">
        <v>29</v>
      </c>
      <c r="V582" s="23">
        <v>17</v>
      </c>
      <c r="W582" s="23">
        <v>10</v>
      </c>
      <c r="X582" s="23">
        <v>47</v>
      </c>
      <c r="Y582" s="23" t="s">
        <v>46</v>
      </c>
      <c r="Z582" s="23" t="s">
        <v>64</v>
      </c>
      <c r="AA582" s="23" t="s">
        <v>65</v>
      </c>
      <c r="AB582" s="23" t="s">
        <v>80</v>
      </c>
      <c r="AC582" s="23" t="s">
        <v>130</v>
      </c>
      <c r="AD582" s="23" t="s">
        <v>68</v>
      </c>
      <c r="AE582" s="23">
        <v>73.7</v>
      </c>
      <c r="AF582" s="23">
        <v>2.1</v>
      </c>
      <c r="AG582" s="23" t="s">
        <v>3160</v>
      </c>
      <c r="AH582" s="23" t="s">
        <v>3168</v>
      </c>
      <c r="AI582" s="23" t="s">
        <v>3136</v>
      </c>
      <c r="AJ582" s="23">
        <v>0</v>
      </c>
      <c r="AK582" s="23" t="s">
        <v>3162</v>
      </c>
      <c r="AL582" s="23" t="s">
        <v>3159</v>
      </c>
      <c r="AM582" s="23">
        <v>73.7</v>
      </c>
      <c r="AN582" s="32"/>
    </row>
    <row r="583" spans="1:40" ht="48" x14ac:dyDescent="0.2">
      <c r="A583" s="29" t="s">
        <v>2017</v>
      </c>
      <c r="B583" s="12" t="s">
        <v>2018</v>
      </c>
      <c r="C583" s="12" t="s">
        <v>35</v>
      </c>
      <c r="D583" s="12">
        <v>56</v>
      </c>
      <c r="E583" s="21">
        <v>25679</v>
      </c>
      <c r="F583" s="12" t="s">
        <v>523</v>
      </c>
      <c r="G583" s="12" t="s">
        <v>100</v>
      </c>
      <c r="H583" s="12" t="s">
        <v>379</v>
      </c>
      <c r="I583" s="12" t="s">
        <v>157</v>
      </c>
      <c r="J583" s="12" t="s">
        <v>262</v>
      </c>
      <c r="K583" s="12" t="s">
        <v>263</v>
      </c>
      <c r="L583" s="12" t="s">
        <v>160</v>
      </c>
      <c r="M583" s="12" t="s">
        <v>161</v>
      </c>
      <c r="N583" s="12" t="s">
        <v>174</v>
      </c>
      <c r="O583" s="21">
        <v>43051</v>
      </c>
      <c r="P583" s="21"/>
      <c r="Q583" s="12" t="s">
        <v>62</v>
      </c>
      <c r="R583" s="22">
        <v>44000</v>
      </c>
      <c r="S583" s="22">
        <v>2200</v>
      </c>
      <c r="T583" s="12">
        <v>3</v>
      </c>
      <c r="U583" s="12">
        <v>29</v>
      </c>
      <c r="V583" s="12">
        <v>13</v>
      </c>
      <c r="W583" s="12">
        <v>15</v>
      </c>
      <c r="X583" s="12">
        <v>64</v>
      </c>
      <c r="Y583" s="12" t="s">
        <v>46</v>
      </c>
      <c r="Z583" s="12" t="s">
        <v>64</v>
      </c>
      <c r="AA583" s="12" t="s">
        <v>48</v>
      </c>
      <c r="AB583" s="12" t="s">
        <v>66</v>
      </c>
      <c r="AC583" s="12" t="s">
        <v>267</v>
      </c>
      <c r="AD583" s="12" t="s">
        <v>1346</v>
      </c>
      <c r="AE583" s="12">
        <v>59.1</v>
      </c>
      <c r="AF583" s="12">
        <v>8.6</v>
      </c>
      <c r="AG583" s="12" t="s">
        <v>3156</v>
      </c>
      <c r="AH583" s="12" t="s">
        <v>3164</v>
      </c>
      <c r="AI583" s="12" t="s">
        <v>3133</v>
      </c>
      <c r="AJ583" s="12">
        <v>0</v>
      </c>
      <c r="AK583" s="12" t="s">
        <v>3162</v>
      </c>
      <c r="AL583" s="12" t="s">
        <v>3165</v>
      </c>
      <c r="AM583" s="12">
        <v>59.1</v>
      </c>
      <c r="AN583" s="31"/>
    </row>
    <row r="584" spans="1:40" ht="32" x14ac:dyDescent="0.2">
      <c r="A584" s="30" t="s">
        <v>2020</v>
      </c>
      <c r="B584" s="23" t="s">
        <v>2021</v>
      </c>
      <c r="C584" s="23" t="s">
        <v>35</v>
      </c>
      <c r="D584" s="23">
        <v>26</v>
      </c>
      <c r="E584" s="24">
        <v>36355</v>
      </c>
      <c r="F584" s="23" t="s">
        <v>71</v>
      </c>
      <c r="G584" s="23" t="s">
        <v>72</v>
      </c>
      <c r="H584" s="23" t="s">
        <v>424</v>
      </c>
      <c r="I584" s="23" t="s">
        <v>115</v>
      </c>
      <c r="J584" s="23" t="s">
        <v>1323</v>
      </c>
      <c r="K584" s="23" t="s">
        <v>1324</v>
      </c>
      <c r="L584" s="23" t="s">
        <v>186</v>
      </c>
      <c r="M584" s="23" t="s">
        <v>61</v>
      </c>
      <c r="N584" s="23" t="s">
        <v>186</v>
      </c>
      <c r="O584" s="24">
        <v>43183</v>
      </c>
      <c r="P584" s="24"/>
      <c r="Q584" s="23" t="s">
        <v>62</v>
      </c>
      <c r="R584" s="25">
        <v>67000</v>
      </c>
      <c r="S584" s="25">
        <v>1300</v>
      </c>
      <c r="T584" s="23">
        <v>2</v>
      </c>
      <c r="U584" s="23">
        <v>25</v>
      </c>
      <c r="V584" s="23">
        <v>11</v>
      </c>
      <c r="W584" s="23">
        <v>5</v>
      </c>
      <c r="X584" s="23">
        <v>45</v>
      </c>
      <c r="Y584" s="23" t="s">
        <v>46</v>
      </c>
      <c r="Z584" s="23" t="s">
        <v>844</v>
      </c>
      <c r="AA584" s="23" t="s">
        <v>188</v>
      </c>
      <c r="AB584" s="23" t="s">
        <v>66</v>
      </c>
      <c r="AC584" s="23" t="s">
        <v>81</v>
      </c>
      <c r="AD584" s="23" t="s">
        <v>68</v>
      </c>
      <c r="AE584" s="23">
        <v>47.5</v>
      </c>
      <c r="AF584" s="23">
        <v>8.1999999999999993</v>
      </c>
      <c r="AG584" s="23" t="s">
        <v>3160</v>
      </c>
      <c r="AH584" s="23" t="s">
        <v>3168</v>
      </c>
      <c r="AI584" s="23" t="s">
        <v>3128</v>
      </c>
      <c r="AJ584" s="23">
        <v>0</v>
      </c>
      <c r="AK584" s="23" t="s">
        <v>3162</v>
      </c>
      <c r="AL584" s="23" t="s">
        <v>3159</v>
      </c>
      <c r="AM584" s="23">
        <v>47.5</v>
      </c>
      <c r="AN584" s="32"/>
    </row>
    <row r="585" spans="1:40" ht="32" x14ac:dyDescent="0.2">
      <c r="A585" s="29" t="s">
        <v>2022</v>
      </c>
      <c r="B585" s="12" t="s">
        <v>2023</v>
      </c>
      <c r="C585" s="12" t="s">
        <v>35</v>
      </c>
      <c r="D585" s="12">
        <v>52</v>
      </c>
      <c r="E585" s="21">
        <v>26950</v>
      </c>
      <c r="F585" s="12" t="s">
        <v>210</v>
      </c>
      <c r="G585" s="12" t="s">
        <v>100</v>
      </c>
      <c r="H585" s="12" t="s">
        <v>519</v>
      </c>
      <c r="I585" s="12" t="s">
        <v>157</v>
      </c>
      <c r="J585" s="12" t="s">
        <v>743</v>
      </c>
      <c r="K585" s="12" t="s">
        <v>744</v>
      </c>
      <c r="L585" s="12" t="s">
        <v>242</v>
      </c>
      <c r="M585" s="12" t="s">
        <v>234</v>
      </c>
      <c r="N585" s="12" t="s">
        <v>235</v>
      </c>
      <c r="O585" s="21">
        <v>42983</v>
      </c>
      <c r="P585" s="21"/>
      <c r="Q585" s="12" t="s">
        <v>62</v>
      </c>
      <c r="R585" s="22">
        <v>37000</v>
      </c>
      <c r="S585" s="22">
        <v>1800</v>
      </c>
      <c r="T585" s="12">
        <v>3</v>
      </c>
      <c r="U585" s="12">
        <v>39</v>
      </c>
      <c r="V585" s="12">
        <v>14</v>
      </c>
      <c r="W585" s="12">
        <v>12</v>
      </c>
      <c r="X585" s="12">
        <v>84</v>
      </c>
      <c r="Y585" s="12" t="s">
        <v>46</v>
      </c>
      <c r="Z585" s="12" t="s">
        <v>47</v>
      </c>
      <c r="AA585" s="12" t="s">
        <v>65</v>
      </c>
      <c r="AB585" s="12" t="s">
        <v>80</v>
      </c>
      <c r="AC585" s="12" t="s">
        <v>121</v>
      </c>
      <c r="AD585" s="12" t="s">
        <v>51</v>
      </c>
      <c r="AE585" s="12">
        <v>70.2</v>
      </c>
      <c r="AF585" s="12">
        <v>8.8000000000000007</v>
      </c>
      <c r="AG585" s="12" t="s">
        <v>3171</v>
      </c>
      <c r="AH585" s="12" t="s">
        <v>3180</v>
      </c>
      <c r="AI585" s="12" t="s">
        <v>3133</v>
      </c>
      <c r="AJ585" s="12">
        <v>0</v>
      </c>
      <c r="AK585" s="12" t="s">
        <v>3158</v>
      </c>
      <c r="AL585" s="12" t="s">
        <v>3165</v>
      </c>
      <c r="AM585" s="12">
        <v>70.2</v>
      </c>
      <c r="AN585" s="31"/>
    </row>
    <row r="586" spans="1:40" ht="32" x14ac:dyDescent="0.2">
      <c r="A586" s="30" t="s">
        <v>2025</v>
      </c>
      <c r="B586" s="23" t="s">
        <v>2026</v>
      </c>
      <c r="C586" s="23" t="s">
        <v>154</v>
      </c>
      <c r="D586" s="23">
        <v>24</v>
      </c>
      <c r="E586" s="24">
        <v>37257</v>
      </c>
      <c r="F586" s="23" t="s">
        <v>133</v>
      </c>
      <c r="G586" s="23" t="s">
        <v>133</v>
      </c>
      <c r="H586" s="23" t="s">
        <v>652</v>
      </c>
      <c r="I586" s="23" t="s">
        <v>157</v>
      </c>
      <c r="J586" s="23" t="s">
        <v>583</v>
      </c>
      <c r="K586" s="23" t="s">
        <v>584</v>
      </c>
      <c r="L586" s="23" t="s">
        <v>288</v>
      </c>
      <c r="M586" s="23" t="s">
        <v>289</v>
      </c>
      <c r="N586" s="23" t="s">
        <v>303</v>
      </c>
      <c r="O586" s="24">
        <v>45406</v>
      </c>
      <c r="P586" s="24"/>
      <c r="Q586" s="23" t="s">
        <v>62</v>
      </c>
      <c r="R586" s="25">
        <v>38000</v>
      </c>
      <c r="S586" s="25">
        <v>5300</v>
      </c>
      <c r="T586" s="23">
        <v>5</v>
      </c>
      <c r="U586" s="23">
        <v>11</v>
      </c>
      <c r="V586" s="23">
        <v>14</v>
      </c>
      <c r="W586" s="23">
        <v>20</v>
      </c>
      <c r="X586" s="23">
        <v>62</v>
      </c>
      <c r="Y586" s="23" t="s">
        <v>46</v>
      </c>
      <c r="Z586" s="23" t="s">
        <v>64</v>
      </c>
      <c r="AA586" s="23" t="s">
        <v>142</v>
      </c>
      <c r="AB586" s="23" t="s">
        <v>80</v>
      </c>
      <c r="AC586" s="23" t="s">
        <v>143</v>
      </c>
      <c r="AD586" s="23" t="s">
        <v>68</v>
      </c>
      <c r="AE586" s="23">
        <v>69.5</v>
      </c>
      <c r="AF586" s="23">
        <v>2.1</v>
      </c>
      <c r="AG586" s="23" t="s">
        <v>3163</v>
      </c>
      <c r="AH586" s="23" t="s">
        <v>3180</v>
      </c>
      <c r="AI586" s="23" t="s">
        <v>3136</v>
      </c>
      <c r="AJ586" s="23">
        <v>0</v>
      </c>
      <c r="AK586" s="23" t="s">
        <v>3162</v>
      </c>
      <c r="AL586" s="23" t="s">
        <v>3165</v>
      </c>
      <c r="AM586" s="23">
        <v>69.5</v>
      </c>
      <c r="AN586" s="32" t="s">
        <v>3166</v>
      </c>
    </row>
    <row r="587" spans="1:40" ht="32" x14ac:dyDescent="0.2">
      <c r="A587" s="29" t="s">
        <v>2027</v>
      </c>
      <c r="B587" s="12" t="s">
        <v>2028</v>
      </c>
      <c r="C587" s="12" t="s">
        <v>35</v>
      </c>
      <c r="D587" s="12">
        <v>27</v>
      </c>
      <c r="E587" s="21">
        <v>35965</v>
      </c>
      <c r="F587" s="12" t="s">
        <v>370</v>
      </c>
      <c r="G587" s="12" t="s">
        <v>181</v>
      </c>
      <c r="H587" s="12" t="s">
        <v>897</v>
      </c>
      <c r="I587" s="12" t="s">
        <v>74</v>
      </c>
      <c r="J587" s="12" t="s">
        <v>372</v>
      </c>
      <c r="K587" s="12" t="s">
        <v>373</v>
      </c>
      <c r="L587" s="12" t="s">
        <v>149</v>
      </c>
      <c r="M587" s="12" t="s">
        <v>61</v>
      </c>
      <c r="N587" s="12" t="s">
        <v>150</v>
      </c>
      <c r="O587" s="21">
        <v>43795</v>
      </c>
      <c r="P587" s="21"/>
      <c r="Q587" s="12" t="s">
        <v>62</v>
      </c>
      <c r="R587" s="22">
        <v>58000</v>
      </c>
      <c r="S587" s="22">
        <v>5200</v>
      </c>
      <c r="T587" s="12">
        <v>4</v>
      </c>
      <c r="U587" s="12">
        <v>2</v>
      </c>
      <c r="V587" s="12">
        <v>5</v>
      </c>
      <c r="W587" s="12">
        <v>18</v>
      </c>
      <c r="X587" s="12">
        <v>58</v>
      </c>
      <c r="Y587" s="12" t="s">
        <v>46</v>
      </c>
      <c r="Z587" s="12" t="s">
        <v>47</v>
      </c>
      <c r="AA587" s="12" t="s">
        <v>188</v>
      </c>
      <c r="AB587" s="12" t="s">
        <v>66</v>
      </c>
      <c r="AC587" s="12" t="s">
        <v>376</v>
      </c>
      <c r="AD587" s="12" t="s">
        <v>68</v>
      </c>
      <c r="AE587" s="12">
        <v>57.8</v>
      </c>
      <c r="AF587" s="12">
        <v>6.5</v>
      </c>
      <c r="AG587" s="12" t="s">
        <v>3160</v>
      </c>
      <c r="AH587" s="12" t="s">
        <v>3164</v>
      </c>
      <c r="AI587" s="12" t="s">
        <v>3136</v>
      </c>
      <c r="AJ587" s="12">
        <v>0</v>
      </c>
      <c r="AK587" s="12" t="s">
        <v>3175</v>
      </c>
      <c r="AL587" s="12" t="s">
        <v>3159</v>
      </c>
      <c r="AM587" s="12">
        <v>57.8</v>
      </c>
      <c r="AN587" s="31"/>
    </row>
    <row r="588" spans="1:40" ht="32" x14ac:dyDescent="0.2">
      <c r="A588" s="30" t="s">
        <v>2029</v>
      </c>
      <c r="B588" s="23" t="s">
        <v>3330</v>
      </c>
      <c r="C588" s="23" t="s">
        <v>154</v>
      </c>
      <c r="D588" s="23">
        <v>61</v>
      </c>
      <c r="E588" s="24">
        <v>23584</v>
      </c>
      <c r="F588" s="23" t="s">
        <v>429</v>
      </c>
      <c r="G588" s="23" t="s">
        <v>72</v>
      </c>
      <c r="H588" s="23" t="s">
        <v>430</v>
      </c>
      <c r="I588" s="23" t="s">
        <v>115</v>
      </c>
      <c r="J588" s="23" t="s">
        <v>514</v>
      </c>
      <c r="K588" s="23" t="s">
        <v>515</v>
      </c>
      <c r="L588" s="23" t="s">
        <v>149</v>
      </c>
      <c r="M588" s="23" t="s">
        <v>61</v>
      </c>
      <c r="N588" s="23" t="s">
        <v>150</v>
      </c>
      <c r="O588" s="24">
        <v>44723</v>
      </c>
      <c r="P588" s="24"/>
      <c r="Q588" s="23" t="s">
        <v>62</v>
      </c>
      <c r="R588" s="25">
        <v>86000</v>
      </c>
      <c r="S588" s="25">
        <v>4300</v>
      </c>
      <c r="T588" s="23">
        <v>3</v>
      </c>
      <c r="U588" s="23">
        <v>16</v>
      </c>
      <c r="V588" s="23">
        <v>27</v>
      </c>
      <c r="W588" s="23">
        <v>2</v>
      </c>
      <c r="X588" s="23">
        <v>64</v>
      </c>
      <c r="Y588" s="23" t="s">
        <v>46</v>
      </c>
      <c r="Z588" s="23" t="s">
        <v>64</v>
      </c>
      <c r="AA588" s="23" t="s">
        <v>95</v>
      </c>
      <c r="AB588" s="23" t="s">
        <v>66</v>
      </c>
      <c r="AC588" s="23" t="s">
        <v>130</v>
      </c>
      <c r="AD588" s="23" t="s">
        <v>68</v>
      </c>
      <c r="AE588" s="23">
        <v>62.4</v>
      </c>
      <c r="AF588" s="23">
        <v>4</v>
      </c>
      <c r="AG588" s="23" t="s">
        <v>3156</v>
      </c>
      <c r="AH588" s="23" t="s">
        <v>3161</v>
      </c>
      <c r="AI588" s="23" t="s">
        <v>3133</v>
      </c>
      <c r="AJ588" s="23">
        <v>0</v>
      </c>
      <c r="AK588" s="23" t="s">
        <v>3162</v>
      </c>
      <c r="AL588" s="23" t="s">
        <v>3165</v>
      </c>
      <c r="AM588" s="23">
        <v>62.4</v>
      </c>
      <c r="AN588" s="32"/>
    </row>
    <row r="589" spans="1:40" ht="32" x14ac:dyDescent="0.2">
      <c r="A589" s="29" t="s">
        <v>2031</v>
      </c>
      <c r="B589" s="12" t="s">
        <v>3331</v>
      </c>
      <c r="C589" s="12" t="s">
        <v>154</v>
      </c>
      <c r="D589" s="12">
        <v>40</v>
      </c>
      <c r="E589" s="21">
        <v>31480</v>
      </c>
      <c r="F589" s="12" t="s">
        <v>279</v>
      </c>
      <c r="G589" s="12" t="s">
        <v>55</v>
      </c>
      <c r="H589" s="12" t="s">
        <v>1089</v>
      </c>
      <c r="I589" s="12" t="s">
        <v>74</v>
      </c>
      <c r="J589" s="12" t="s">
        <v>308</v>
      </c>
      <c r="K589" s="12" t="s">
        <v>309</v>
      </c>
      <c r="L589" s="12" t="s">
        <v>442</v>
      </c>
      <c r="M589" s="12" t="s">
        <v>265</v>
      </c>
      <c r="N589" s="12" t="s">
        <v>266</v>
      </c>
      <c r="O589" s="21">
        <v>44624</v>
      </c>
      <c r="P589" s="21"/>
      <c r="Q589" s="12" t="s">
        <v>62</v>
      </c>
      <c r="R589" s="22">
        <v>43000</v>
      </c>
      <c r="S589" s="22">
        <v>2200</v>
      </c>
      <c r="T589" s="12">
        <v>3</v>
      </c>
      <c r="U589" s="12">
        <v>29</v>
      </c>
      <c r="V589" s="12">
        <v>26</v>
      </c>
      <c r="W589" s="12">
        <v>14</v>
      </c>
      <c r="X589" s="12">
        <v>57</v>
      </c>
      <c r="Y589" s="12" t="s">
        <v>46</v>
      </c>
      <c r="Z589" s="12" t="s">
        <v>47</v>
      </c>
      <c r="AA589" s="12" t="s">
        <v>142</v>
      </c>
      <c r="AB589" s="12" t="s">
        <v>66</v>
      </c>
      <c r="AC589" s="12" t="s">
        <v>284</v>
      </c>
      <c r="AD589" s="12" t="s">
        <v>68</v>
      </c>
      <c r="AE589" s="12">
        <v>57.2</v>
      </c>
      <c r="AF589" s="12">
        <v>4.3</v>
      </c>
      <c r="AG589" s="12" t="s">
        <v>3167</v>
      </c>
      <c r="AH589" s="12" t="s">
        <v>3164</v>
      </c>
      <c r="AI589" s="12" t="s">
        <v>3133</v>
      </c>
      <c r="AJ589" s="12">
        <v>0</v>
      </c>
      <c r="AK589" s="12" t="s">
        <v>3162</v>
      </c>
      <c r="AL589" s="12" t="s">
        <v>3159</v>
      </c>
      <c r="AM589" s="12">
        <v>57.2</v>
      </c>
      <c r="AN589" s="31"/>
    </row>
    <row r="590" spans="1:40" ht="32" x14ac:dyDescent="0.2">
      <c r="A590" s="30" t="s">
        <v>2033</v>
      </c>
      <c r="B590" s="23" t="s">
        <v>2034</v>
      </c>
      <c r="C590" s="23" t="s">
        <v>35</v>
      </c>
      <c r="D590" s="23">
        <v>43</v>
      </c>
      <c r="E590" s="24">
        <v>30407</v>
      </c>
      <c r="F590" s="23" t="s">
        <v>36</v>
      </c>
      <c r="G590" s="23" t="s">
        <v>37</v>
      </c>
      <c r="H590" s="23" t="s">
        <v>1433</v>
      </c>
      <c r="I590" s="23" t="s">
        <v>157</v>
      </c>
      <c r="J590" s="23" t="s">
        <v>270</v>
      </c>
      <c r="K590" s="23" t="s">
        <v>271</v>
      </c>
      <c r="L590" s="23" t="s">
        <v>442</v>
      </c>
      <c r="M590" s="23" t="s">
        <v>265</v>
      </c>
      <c r="N590" s="23" t="s">
        <v>266</v>
      </c>
      <c r="O590" s="24">
        <v>45660</v>
      </c>
      <c r="P590" s="24"/>
      <c r="Q590" s="23" t="s">
        <v>62</v>
      </c>
      <c r="R590" s="25">
        <v>32000</v>
      </c>
      <c r="S590" s="25">
        <v>4500</v>
      </c>
      <c r="T590" s="23">
        <v>5</v>
      </c>
      <c r="U590" s="23">
        <v>0</v>
      </c>
      <c r="V590" s="23">
        <v>21</v>
      </c>
      <c r="W590" s="23">
        <v>5</v>
      </c>
      <c r="X590" s="23">
        <v>72</v>
      </c>
      <c r="Y590" s="23" t="s">
        <v>46</v>
      </c>
      <c r="Z590" s="23" t="s">
        <v>64</v>
      </c>
      <c r="AA590" s="23" t="s">
        <v>176</v>
      </c>
      <c r="AB590" s="23" t="s">
        <v>80</v>
      </c>
      <c r="AC590" s="23" t="s">
        <v>50</v>
      </c>
      <c r="AD590" s="23" t="s">
        <v>68</v>
      </c>
      <c r="AE590" s="23">
        <v>77.7</v>
      </c>
      <c r="AF590" s="23">
        <v>1.4</v>
      </c>
      <c r="AG590" s="23" t="s">
        <v>3167</v>
      </c>
      <c r="AH590" s="23" t="s">
        <v>3180</v>
      </c>
      <c r="AI590" s="23" t="s">
        <v>3136</v>
      </c>
      <c r="AJ590" s="23">
        <v>0</v>
      </c>
      <c r="AK590" s="23" t="s">
        <v>3175</v>
      </c>
      <c r="AL590" s="23" t="s">
        <v>3165</v>
      </c>
      <c r="AM590" s="23">
        <v>77.7</v>
      </c>
      <c r="AN590" s="32"/>
    </row>
    <row r="591" spans="1:40" ht="32" x14ac:dyDescent="0.2">
      <c r="A591" s="29" t="s">
        <v>2036</v>
      </c>
      <c r="B591" s="12" t="s">
        <v>2037</v>
      </c>
      <c r="C591" s="12" t="s">
        <v>35</v>
      </c>
      <c r="D591" s="12">
        <v>49</v>
      </c>
      <c r="E591" s="21">
        <v>28092</v>
      </c>
      <c r="F591" s="12" t="s">
        <v>523</v>
      </c>
      <c r="G591" s="12" t="s">
        <v>100</v>
      </c>
      <c r="H591" s="12" t="s">
        <v>342</v>
      </c>
      <c r="I591" s="12" t="s">
        <v>74</v>
      </c>
      <c r="J591" s="12" t="s">
        <v>343</v>
      </c>
      <c r="K591" s="12" t="s">
        <v>344</v>
      </c>
      <c r="L591" s="12" t="s">
        <v>390</v>
      </c>
      <c r="M591" s="12" t="s">
        <v>265</v>
      </c>
      <c r="N591" s="12" t="s">
        <v>360</v>
      </c>
      <c r="O591" s="21">
        <v>45685</v>
      </c>
      <c r="P591" s="21">
        <v>45830</v>
      </c>
      <c r="Q591" s="12" t="s">
        <v>141</v>
      </c>
      <c r="R591" s="22">
        <v>42000</v>
      </c>
      <c r="S591" s="22">
        <v>2100</v>
      </c>
      <c r="T591" s="12">
        <v>3</v>
      </c>
      <c r="U591" s="12">
        <v>40</v>
      </c>
      <c r="V591" s="12">
        <v>10</v>
      </c>
      <c r="W591" s="12">
        <v>17</v>
      </c>
      <c r="X591" s="12">
        <v>79</v>
      </c>
      <c r="Y591" s="12" t="s">
        <v>46</v>
      </c>
      <c r="Z591" s="12" t="s">
        <v>64</v>
      </c>
      <c r="AA591" s="12" t="s">
        <v>176</v>
      </c>
      <c r="AB591" s="12" t="s">
        <v>164</v>
      </c>
      <c r="AC591" s="12" t="s">
        <v>267</v>
      </c>
      <c r="AD591" s="12" t="s">
        <v>222</v>
      </c>
      <c r="AE591" s="12">
        <v>66.2</v>
      </c>
      <c r="AF591" s="12">
        <v>0.4</v>
      </c>
      <c r="AG591" s="12" t="s">
        <v>3171</v>
      </c>
      <c r="AH591" s="12" t="s">
        <v>3164</v>
      </c>
      <c r="AI591" s="12" t="s">
        <v>3133</v>
      </c>
      <c r="AJ591" s="12">
        <v>1</v>
      </c>
      <c r="AK591" s="12" t="s">
        <v>3158</v>
      </c>
      <c r="AL591" s="12" t="s">
        <v>3159</v>
      </c>
      <c r="AM591" s="12">
        <v>66.2</v>
      </c>
      <c r="AN591" s="31"/>
    </row>
    <row r="592" spans="1:40" ht="32" x14ac:dyDescent="0.2">
      <c r="A592" s="30" t="s">
        <v>2038</v>
      </c>
      <c r="B592" s="23" t="s">
        <v>3332</v>
      </c>
      <c r="C592" s="23" t="s">
        <v>35</v>
      </c>
      <c r="D592" s="23">
        <v>36</v>
      </c>
      <c r="E592" s="24">
        <v>32926</v>
      </c>
      <c r="F592" s="23" t="s">
        <v>54</v>
      </c>
      <c r="G592" s="23" t="s">
        <v>55</v>
      </c>
      <c r="H592" s="23" t="s">
        <v>385</v>
      </c>
      <c r="I592" s="23" t="s">
        <v>115</v>
      </c>
      <c r="J592" s="23" t="s">
        <v>647</v>
      </c>
      <c r="K592" s="23" t="s">
        <v>648</v>
      </c>
      <c r="L592" s="23" t="s">
        <v>92</v>
      </c>
      <c r="M592" s="23" t="s">
        <v>337</v>
      </c>
      <c r="N592" s="23" t="s">
        <v>94</v>
      </c>
      <c r="O592" s="24">
        <v>43362</v>
      </c>
      <c r="P592" s="24"/>
      <c r="Q592" s="23" t="s">
        <v>62</v>
      </c>
      <c r="R592" s="25">
        <v>64000</v>
      </c>
      <c r="S592" s="25">
        <v>5800</v>
      </c>
      <c r="T592" s="23">
        <v>4</v>
      </c>
      <c r="U592" s="23">
        <v>27</v>
      </c>
      <c r="V592" s="23">
        <v>10</v>
      </c>
      <c r="W592" s="23">
        <v>0</v>
      </c>
      <c r="X592" s="23">
        <v>52</v>
      </c>
      <c r="Y592" s="23" t="s">
        <v>339</v>
      </c>
      <c r="Z592" s="23" t="s">
        <v>47</v>
      </c>
      <c r="AA592" s="23" t="s">
        <v>221</v>
      </c>
      <c r="AB592" s="23" t="s">
        <v>80</v>
      </c>
      <c r="AC592" s="23" t="s">
        <v>67</v>
      </c>
      <c r="AD592" s="23" t="s">
        <v>68</v>
      </c>
      <c r="AE592" s="23">
        <v>71</v>
      </c>
      <c r="AF592" s="23">
        <v>7.7</v>
      </c>
      <c r="AG592" s="23" t="s">
        <v>3167</v>
      </c>
      <c r="AH592" s="23" t="s">
        <v>3168</v>
      </c>
      <c r="AI592" s="23" t="s">
        <v>3136</v>
      </c>
      <c r="AJ592" s="23">
        <v>0</v>
      </c>
      <c r="AK592" s="23" t="s">
        <v>3162</v>
      </c>
      <c r="AL592" s="23" t="s">
        <v>3159</v>
      </c>
      <c r="AM592" s="23">
        <v>71</v>
      </c>
      <c r="AN592" s="32"/>
    </row>
    <row r="593" spans="1:40" ht="48" x14ac:dyDescent="0.2">
      <c r="A593" s="29" t="s">
        <v>2040</v>
      </c>
      <c r="B593" s="12" t="s">
        <v>2041</v>
      </c>
      <c r="C593" s="12" t="s">
        <v>35</v>
      </c>
      <c r="D593" s="12">
        <v>51</v>
      </c>
      <c r="E593" s="21">
        <v>27247</v>
      </c>
      <c r="F593" s="12" t="s">
        <v>429</v>
      </c>
      <c r="G593" s="12" t="s">
        <v>72</v>
      </c>
      <c r="H593" s="12" t="s">
        <v>247</v>
      </c>
      <c r="I593" s="12" t="s">
        <v>74</v>
      </c>
      <c r="J593" s="12" t="s">
        <v>324</v>
      </c>
      <c r="K593" s="12" t="s">
        <v>325</v>
      </c>
      <c r="L593" s="12" t="s">
        <v>173</v>
      </c>
      <c r="M593" s="12" t="s">
        <v>161</v>
      </c>
      <c r="N593" s="12" t="s">
        <v>174</v>
      </c>
      <c r="O593" s="21">
        <v>43599</v>
      </c>
      <c r="P593" s="21"/>
      <c r="Q593" s="12" t="s">
        <v>62</v>
      </c>
      <c r="R593" s="22">
        <v>56000</v>
      </c>
      <c r="S593" s="22">
        <v>2800</v>
      </c>
      <c r="T593" s="12">
        <v>3</v>
      </c>
      <c r="U593" s="12">
        <v>25</v>
      </c>
      <c r="V593" s="12">
        <v>18</v>
      </c>
      <c r="W593" s="12">
        <v>24</v>
      </c>
      <c r="X593" s="12">
        <v>71</v>
      </c>
      <c r="Y593" s="12" t="s">
        <v>46</v>
      </c>
      <c r="Z593" s="12" t="s">
        <v>64</v>
      </c>
      <c r="AA593" s="12" t="s">
        <v>95</v>
      </c>
      <c r="AB593" s="12" t="s">
        <v>80</v>
      </c>
      <c r="AC593" s="12" t="s">
        <v>130</v>
      </c>
      <c r="AD593" s="12" t="s">
        <v>68</v>
      </c>
      <c r="AE593" s="12">
        <v>58.1</v>
      </c>
      <c r="AF593" s="12">
        <v>7.1</v>
      </c>
      <c r="AG593" s="12" t="s">
        <v>3171</v>
      </c>
      <c r="AH593" s="12" t="s">
        <v>3164</v>
      </c>
      <c r="AI593" s="12" t="s">
        <v>3133</v>
      </c>
      <c r="AJ593" s="12">
        <v>0</v>
      </c>
      <c r="AK593" s="12" t="s">
        <v>3162</v>
      </c>
      <c r="AL593" s="12" t="s">
        <v>3165</v>
      </c>
      <c r="AM593" s="12">
        <v>58.1</v>
      </c>
      <c r="AN593" s="31" t="s">
        <v>3166</v>
      </c>
    </row>
    <row r="594" spans="1:40" ht="32" x14ac:dyDescent="0.2">
      <c r="A594" s="30" t="s">
        <v>2043</v>
      </c>
      <c r="B594" s="23" t="s">
        <v>2044</v>
      </c>
      <c r="C594" s="23" t="s">
        <v>154</v>
      </c>
      <c r="D594" s="23">
        <v>35</v>
      </c>
      <c r="E594" s="24">
        <v>33059</v>
      </c>
      <c r="F594" s="23" t="s">
        <v>210</v>
      </c>
      <c r="G594" s="23" t="s">
        <v>100</v>
      </c>
      <c r="H594" s="23" t="s">
        <v>114</v>
      </c>
      <c r="I594" s="23" t="s">
        <v>57</v>
      </c>
      <c r="J594" s="23" t="s">
        <v>211</v>
      </c>
      <c r="K594" s="23" t="s">
        <v>212</v>
      </c>
      <c r="L594" s="23" t="s">
        <v>160</v>
      </c>
      <c r="M594" s="23" t="s">
        <v>161</v>
      </c>
      <c r="N594" s="23" t="s">
        <v>174</v>
      </c>
      <c r="O594" s="24">
        <v>44769</v>
      </c>
      <c r="P594" s="24"/>
      <c r="Q594" s="23" t="s">
        <v>62</v>
      </c>
      <c r="R594" s="25">
        <v>105000</v>
      </c>
      <c r="S594" s="25">
        <v>2100</v>
      </c>
      <c r="T594" s="23">
        <v>2</v>
      </c>
      <c r="U594" s="23">
        <v>44</v>
      </c>
      <c r="V594" s="23">
        <v>21</v>
      </c>
      <c r="W594" s="23">
        <v>9</v>
      </c>
      <c r="X594" s="23">
        <v>51</v>
      </c>
      <c r="Y594" s="23" t="s">
        <v>46</v>
      </c>
      <c r="Z594" s="23" t="s">
        <v>64</v>
      </c>
      <c r="AA594" s="23" t="s">
        <v>48</v>
      </c>
      <c r="AB594" s="23" t="s">
        <v>66</v>
      </c>
      <c r="AC594" s="23" t="s">
        <v>121</v>
      </c>
      <c r="AD594" s="23" t="s">
        <v>68</v>
      </c>
      <c r="AE594" s="23">
        <v>51.3</v>
      </c>
      <c r="AF594" s="23">
        <v>3.9</v>
      </c>
      <c r="AG594" s="23" t="s">
        <v>3167</v>
      </c>
      <c r="AH594" s="23" t="s">
        <v>3161</v>
      </c>
      <c r="AI594" s="23" t="s">
        <v>3128</v>
      </c>
      <c r="AJ594" s="23">
        <v>0</v>
      </c>
      <c r="AK594" s="23" t="s">
        <v>3158</v>
      </c>
      <c r="AL594" s="23" t="s">
        <v>3159</v>
      </c>
      <c r="AM594" s="23">
        <v>51.3</v>
      </c>
      <c r="AN594" s="32"/>
    </row>
    <row r="595" spans="1:40" ht="32" x14ac:dyDescent="0.2">
      <c r="A595" s="29" t="s">
        <v>2047</v>
      </c>
      <c r="B595" s="12" t="s">
        <v>2048</v>
      </c>
      <c r="C595" s="12" t="s">
        <v>35</v>
      </c>
      <c r="D595" s="12">
        <v>36</v>
      </c>
      <c r="E595" s="21">
        <v>32844</v>
      </c>
      <c r="F595" s="12" t="s">
        <v>99</v>
      </c>
      <c r="G595" s="12" t="s">
        <v>100</v>
      </c>
      <c r="H595" s="12" t="s">
        <v>682</v>
      </c>
      <c r="I595" s="12" t="s">
        <v>115</v>
      </c>
      <c r="J595" s="12" t="s">
        <v>102</v>
      </c>
      <c r="K595" s="12" t="s">
        <v>103</v>
      </c>
      <c r="L595" s="12" t="s">
        <v>491</v>
      </c>
      <c r="M595" s="12" t="s">
        <v>43</v>
      </c>
      <c r="N595" s="12" t="s">
        <v>492</v>
      </c>
      <c r="O595" s="21">
        <v>42730</v>
      </c>
      <c r="P595" s="21">
        <v>45161</v>
      </c>
      <c r="Q595" s="12" t="s">
        <v>141</v>
      </c>
      <c r="R595" s="22">
        <v>66000</v>
      </c>
      <c r="S595" s="22">
        <v>3300</v>
      </c>
      <c r="T595" s="12">
        <v>3</v>
      </c>
      <c r="U595" s="12">
        <v>19</v>
      </c>
      <c r="V595" s="12">
        <v>0</v>
      </c>
      <c r="W595" s="12">
        <v>17</v>
      </c>
      <c r="X595" s="12">
        <v>60</v>
      </c>
      <c r="Y595" s="12" t="s">
        <v>46</v>
      </c>
      <c r="Z595" s="12" t="s">
        <v>64</v>
      </c>
      <c r="AA595" s="12" t="s">
        <v>65</v>
      </c>
      <c r="AB595" s="12" t="s">
        <v>80</v>
      </c>
      <c r="AC595" s="12" t="s">
        <v>108</v>
      </c>
      <c r="AD595" s="12" t="s">
        <v>68</v>
      </c>
      <c r="AE595" s="12">
        <v>54.2</v>
      </c>
      <c r="AF595" s="12">
        <v>6.7</v>
      </c>
      <c r="AG595" s="12" t="s">
        <v>3167</v>
      </c>
      <c r="AH595" s="12" t="s">
        <v>3168</v>
      </c>
      <c r="AI595" s="12" t="s">
        <v>3133</v>
      </c>
      <c r="AJ595" s="12">
        <v>1</v>
      </c>
      <c r="AK595" s="12" t="s">
        <v>3162</v>
      </c>
      <c r="AL595" s="12" t="s">
        <v>3159</v>
      </c>
      <c r="AM595" s="12">
        <v>54.2</v>
      </c>
      <c r="AN595" s="31"/>
    </row>
    <row r="596" spans="1:40" ht="32" x14ac:dyDescent="0.2">
      <c r="A596" s="30" t="s">
        <v>2050</v>
      </c>
      <c r="B596" s="23" t="s">
        <v>2051</v>
      </c>
      <c r="C596" s="23" t="s">
        <v>35</v>
      </c>
      <c r="D596" s="23">
        <v>59</v>
      </c>
      <c r="E596" s="24">
        <v>24307</v>
      </c>
      <c r="F596" s="23" t="s">
        <v>210</v>
      </c>
      <c r="G596" s="23" t="s">
        <v>100</v>
      </c>
      <c r="H596" s="23" t="s">
        <v>329</v>
      </c>
      <c r="I596" s="23" t="s">
        <v>115</v>
      </c>
      <c r="J596" s="23" t="s">
        <v>902</v>
      </c>
      <c r="K596" s="23" t="s">
        <v>903</v>
      </c>
      <c r="L596" s="23" t="s">
        <v>319</v>
      </c>
      <c r="M596" s="23" t="s">
        <v>255</v>
      </c>
      <c r="N596" s="23" t="s">
        <v>80</v>
      </c>
      <c r="O596" s="24">
        <v>43924</v>
      </c>
      <c r="P596" s="24"/>
      <c r="Q596" s="23" t="s">
        <v>62</v>
      </c>
      <c r="R596" s="25">
        <v>64000</v>
      </c>
      <c r="S596" s="25">
        <v>3200</v>
      </c>
      <c r="T596" s="23">
        <v>3</v>
      </c>
      <c r="U596" s="23">
        <v>15</v>
      </c>
      <c r="V596" s="23">
        <v>13</v>
      </c>
      <c r="W596" s="23">
        <v>5</v>
      </c>
      <c r="X596" s="23">
        <v>63</v>
      </c>
      <c r="Y596" s="23" t="s">
        <v>46</v>
      </c>
      <c r="Z596" s="23" t="s">
        <v>64</v>
      </c>
      <c r="AA596" s="23" t="s">
        <v>188</v>
      </c>
      <c r="AB596" s="23" t="s">
        <v>80</v>
      </c>
      <c r="AC596" s="23" t="s">
        <v>121</v>
      </c>
      <c r="AD596" s="23" t="s">
        <v>68</v>
      </c>
      <c r="AE596" s="23">
        <v>60.3</v>
      </c>
      <c r="AF596" s="23">
        <v>6.2</v>
      </c>
      <c r="AG596" s="23" t="s">
        <v>3156</v>
      </c>
      <c r="AH596" s="23" t="s">
        <v>3168</v>
      </c>
      <c r="AI596" s="23" t="s">
        <v>3133</v>
      </c>
      <c r="AJ596" s="23">
        <v>0</v>
      </c>
      <c r="AK596" s="23" t="s">
        <v>3162</v>
      </c>
      <c r="AL596" s="23" t="s">
        <v>3165</v>
      </c>
      <c r="AM596" s="23">
        <v>60.3</v>
      </c>
      <c r="AN596" s="32" t="s">
        <v>3166</v>
      </c>
    </row>
    <row r="597" spans="1:40" ht="32" x14ac:dyDescent="0.2">
      <c r="A597" s="29" t="s">
        <v>2053</v>
      </c>
      <c r="B597" s="12" t="s">
        <v>2054</v>
      </c>
      <c r="C597" s="12" t="s">
        <v>35</v>
      </c>
      <c r="D597" s="12">
        <v>32</v>
      </c>
      <c r="E597" s="21">
        <v>34233</v>
      </c>
      <c r="F597" s="12" t="s">
        <v>429</v>
      </c>
      <c r="G597" s="12" t="s">
        <v>72</v>
      </c>
      <c r="H597" s="12" t="s">
        <v>201</v>
      </c>
      <c r="I597" s="12" t="s">
        <v>89</v>
      </c>
      <c r="J597" s="12" t="s">
        <v>248</v>
      </c>
      <c r="K597" s="12" t="s">
        <v>249</v>
      </c>
      <c r="L597" s="12" t="s">
        <v>472</v>
      </c>
      <c r="M597" s="12" t="s">
        <v>43</v>
      </c>
      <c r="N597" s="12" t="s">
        <v>421</v>
      </c>
      <c r="O597" s="21">
        <v>45632</v>
      </c>
      <c r="P597" s="21"/>
      <c r="Q597" s="12" t="s">
        <v>62</v>
      </c>
      <c r="R597" s="22">
        <v>121000</v>
      </c>
      <c r="S597" s="22">
        <v>7300</v>
      </c>
      <c r="T597" s="12">
        <v>3</v>
      </c>
      <c r="U597" s="12">
        <v>25</v>
      </c>
      <c r="V597" s="12">
        <v>16</v>
      </c>
      <c r="W597" s="12">
        <v>23</v>
      </c>
      <c r="X597" s="12">
        <v>58</v>
      </c>
      <c r="Y597" s="12" t="s">
        <v>46</v>
      </c>
      <c r="Z597" s="12" t="s">
        <v>151</v>
      </c>
      <c r="AA597" s="12" t="s">
        <v>215</v>
      </c>
      <c r="AB597" s="12" t="s">
        <v>66</v>
      </c>
      <c r="AC597" s="12" t="s">
        <v>130</v>
      </c>
      <c r="AD597" s="12" t="s">
        <v>68</v>
      </c>
      <c r="AE597" s="12">
        <v>53.5</v>
      </c>
      <c r="AF597" s="12">
        <v>1.5</v>
      </c>
      <c r="AG597" s="12" t="s">
        <v>3160</v>
      </c>
      <c r="AH597" s="12" t="s">
        <v>3157</v>
      </c>
      <c r="AI597" s="12" t="s">
        <v>3133</v>
      </c>
      <c r="AJ597" s="12">
        <v>0</v>
      </c>
      <c r="AK597" s="12" t="s">
        <v>3162</v>
      </c>
      <c r="AL597" s="12" t="s">
        <v>3159</v>
      </c>
      <c r="AM597" s="12">
        <v>53.5</v>
      </c>
      <c r="AN597" s="31"/>
    </row>
    <row r="598" spans="1:40" ht="32" x14ac:dyDescent="0.2">
      <c r="A598" s="30" t="s">
        <v>2055</v>
      </c>
      <c r="B598" s="23" t="s">
        <v>2056</v>
      </c>
      <c r="C598" s="23" t="s">
        <v>154</v>
      </c>
      <c r="D598" s="23">
        <v>57</v>
      </c>
      <c r="E598" s="24">
        <v>25180</v>
      </c>
      <c r="F598" s="23" t="s">
        <v>402</v>
      </c>
      <c r="G598" s="23" t="s">
        <v>72</v>
      </c>
      <c r="H598" s="23" t="s">
        <v>862</v>
      </c>
      <c r="I598" s="23" t="s">
        <v>74</v>
      </c>
      <c r="J598" s="23" t="s">
        <v>575</v>
      </c>
      <c r="K598" s="23" t="s">
        <v>576</v>
      </c>
      <c r="L598" s="23" t="s">
        <v>76</v>
      </c>
      <c r="M598" s="23" t="s">
        <v>265</v>
      </c>
      <c r="N598" s="23" t="s">
        <v>78</v>
      </c>
      <c r="O598" s="24">
        <v>43915</v>
      </c>
      <c r="P598" s="24"/>
      <c r="Q598" s="23" t="s">
        <v>62</v>
      </c>
      <c r="R598" s="25">
        <v>42000</v>
      </c>
      <c r="S598" s="25">
        <v>2100</v>
      </c>
      <c r="T598" s="23">
        <v>3</v>
      </c>
      <c r="U598" s="23">
        <v>33</v>
      </c>
      <c r="V598" s="23">
        <v>10</v>
      </c>
      <c r="W598" s="23">
        <v>17</v>
      </c>
      <c r="X598" s="23">
        <v>75</v>
      </c>
      <c r="Y598" s="23" t="s">
        <v>46</v>
      </c>
      <c r="Z598" s="23" t="s">
        <v>47</v>
      </c>
      <c r="AA598" s="23" t="s">
        <v>48</v>
      </c>
      <c r="AB598" s="23" t="s">
        <v>80</v>
      </c>
      <c r="AC598" s="23" t="s">
        <v>408</v>
      </c>
      <c r="AD598" s="23" t="s">
        <v>51</v>
      </c>
      <c r="AE598" s="23">
        <v>63</v>
      </c>
      <c r="AF598" s="23">
        <v>6.2</v>
      </c>
      <c r="AG598" s="23" t="s">
        <v>3156</v>
      </c>
      <c r="AH598" s="23" t="s">
        <v>3164</v>
      </c>
      <c r="AI598" s="23" t="s">
        <v>3133</v>
      </c>
      <c r="AJ598" s="23">
        <v>0</v>
      </c>
      <c r="AK598" s="23" t="s">
        <v>3158</v>
      </c>
      <c r="AL598" s="23" t="s">
        <v>3165</v>
      </c>
      <c r="AM598" s="23">
        <v>63</v>
      </c>
      <c r="AN598" s="32" t="s">
        <v>3166</v>
      </c>
    </row>
    <row r="599" spans="1:40" ht="32" x14ac:dyDescent="0.2">
      <c r="A599" s="29" t="s">
        <v>2058</v>
      </c>
      <c r="B599" s="12" t="s">
        <v>2059</v>
      </c>
      <c r="C599" s="12" t="s">
        <v>35</v>
      </c>
      <c r="D599" s="12">
        <v>51</v>
      </c>
      <c r="E599" s="21">
        <v>27470</v>
      </c>
      <c r="F599" s="12" t="s">
        <v>402</v>
      </c>
      <c r="G599" s="12" t="s">
        <v>72</v>
      </c>
      <c r="H599" s="12" t="s">
        <v>862</v>
      </c>
      <c r="I599" s="12" t="s">
        <v>57</v>
      </c>
      <c r="J599" s="12" t="s">
        <v>533</v>
      </c>
      <c r="K599" s="12" t="s">
        <v>534</v>
      </c>
      <c r="L599" s="12" t="s">
        <v>390</v>
      </c>
      <c r="M599" s="12" t="s">
        <v>265</v>
      </c>
      <c r="N599" s="12" t="s">
        <v>360</v>
      </c>
      <c r="O599" s="21">
        <v>42556</v>
      </c>
      <c r="P599" s="21">
        <v>44533</v>
      </c>
      <c r="Q599" s="12" t="s">
        <v>141</v>
      </c>
      <c r="R599" s="22">
        <v>79000</v>
      </c>
      <c r="S599" s="22">
        <v>4000</v>
      </c>
      <c r="T599" s="12">
        <v>3</v>
      </c>
      <c r="U599" s="12">
        <v>5</v>
      </c>
      <c r="V599" s="12">
        <v>11</v>
      </c>
      <c r="W599" s="12">
        <v>19</v>
      </c>
      <c r="X599" s="12">
        <v>46</v>
      </c>
      <c r="Y599" s="12" t="s">
        <v>46</v>
      </c>
      <c r="Z599" s="12" t="s">
        <v>47</v>
      </c>
      <c r="AA599" s="12" t="s">
        <v>65</v>
      </c>
      <c r="AB599" s="12" t="s">
        <v>80</v>
      </c>
      <c r="AC599" s="12" t="s">
        <v>408</v>
      </c>
      <c r="AD599" s="12" t="s">
        <v>68</v>
      </c>
      <c r="AE599" s="12">
        <v>44.8</v>
      </c>
      <c r="AF599" s="12">
        <v>5.4</v>
      </c>
      <c r="AG599" s="12" t="s">
        <v>3171</v>
      </c>
      <c r="AH599" s="12" t="s">
        <v>3168</v>
      </c>
      <c r="AI599" s="12" t="s">
        <v>3133</v>
      </c>
      <c r="AJ599" s="12">
        <v>1</v>
      </c>
      <c r="AK599" s="12" t="s">
        <v>3175</v>
      </c>
      <c r="AL599" s="12" t="s">
        <v>3159</v>
      </c>
      <c r="AM599" s="12">
        <v>44.8</v>
      </c>
      <c r="AN599" s="31"/>
    </row>
    <row r="600" spans="1:40" ht="48" x14ac:dyDescent="0.2">
      <c r="A600" s="30" t="s">
        <v>2060</v>
      </c>
      <c r="B600" s="23" t="s">
        <v>3333</v>
      </c>
      <c r="C600" s="23" t="s">
        <v>35</v>
      </c>
      <c r="D600" s="23">
        <v>48</v>
      </c>
      <c r="E600" s="24">
        <v>28570</v>
      </c>
      <c r="F600" s="23" t="s">
        <v>210</v>
      </c>
      <c r="G600" s="23" t="s">
        <v>100</v>
      </c>
      <c r="H600" s="23" t="s">
        <v>230</v>
      </c>
      <c r="I600" s="23" t="s">
        <v>115</v>
      </c>
      <c r="J600" s="23" t="s">
        <v>440</v>
      </c>
      <c r="K600" s="23" t="s">
        <v>441</v>
      </c>
      <c r="L600" s="23" t="s">
        <v>160</v>
      </c>
      <c r="M600" s="23" t="s">
        <v>161</v>
      </c>
      <c r="N600" s="23" t="s">
        <v>174</v>
      </c>
      <c r="O600" s="24">
        <v>45781</v>
      </c>
      <c r="P600" s="24"/>
      <c r="Q600" s="23" t="s">
        <v>62</v>
      </c>
      <c r="R600" s="25">
        <v>82000</v>
      </c>
      <c r="S600" s="25">
        <v>4100</v>
      </c>
      <c r="T600" s="23">
        <v>3</v>
      </c>
      <c r="U600" s="23">
        <v>16</v>
      </c>
      <c r="V600" s="23">
        <v>19</v>
      </c>
      <c r="W600" s="23">
        <v>12</v>
      </c>
      <c r="X600" s="23">
        <v>66</v>
      </c>
      <c r="Y600" s="23" t="s">
        <v>46</v>
      </c>
      <c r="Z600" s="23" t="s">
        <v>64</v>
      </c>
      <c r="AA600" s="23" t="s">
        <v>188</v>
      </c>
      <c r="AB600" s="23" t="s">
        <v>66</v>
      </c>
      <c r="AC600" s="23" t="s">
        <v>121</v>
      </c>
      <c r="AD600" s="23" t="s">
        <v>68</v>
      </c>
      <c r="AE600" s="23">
        <v>58.1</v>
      </c>
      <c r="AF600" s="23">
        <v>1.1000000000000001</v>
      </c>
      <c r="AG600" s="23" t="s">
        <v>3171</v>
      </c>
      <c r="AH600" s="23" t="s">
        <v>3168</v>
      </c>
      <c r="AI600" s="23" t="s">
        <v>3133</v>
      </c>
      <c r="AJ600" s="23">
        <v>0</v>
      </c>
      <c r="AK600" s="23" t="s">
        <v>3162</v>
      </c>
      <c r="AL600" s="23" t="s">
        <v>3165</v>
      </c>
      <c r="AM600" s="23">
        <v>58.1</v>
      </c>
      <c r="AN600" s="32" t="s">
        <v>3166</v>
      </c>
    </row>
    <row r="601" spans="1:40" ht="32" x14ac:dyDescent="0.2">
      <c r="A601" s="29" t="s">
        <v>2063</v>
      </c>
      <c r="B601" s="12" t="s">
        <v>2064</v>
      </c>
      <c r="C601" s="12" t="s">
        <v>154</v>
      </c>
      <c r="D601" s="12">
        <v>47</v>
      </c>
      <c r="E601" s="21">
        <v>28895</v>
      </c>
      <c r="F601" s="12" t="s">
        <v>429</v>
      </c>
      <c r="G601" s="12" t="s">
        <v>72</v>
      </c>
      <c r="H601" s="12" t="s">
        <v>555</v>
      </c>
      <c r="I601" s="12" t="s">
        <v>89</v>
      </c>
      <c r="J601" s="12" t="s">
        <v>324</v>
      </c>
      <c r="K601" s="12" t="s">
        <v>325</v>
      </c>
      <c r="L601" s="12" t="s">
        <v>619</v>
      </c>
      <c r="M601" s="12" t="s">
        <v>525</v>
      </c>
      <c r="N601" s="12" t="s">
        <v>620</v>
      </c>
      <c r="O601" s="21">
        <v>44420</v>
      </c>
      <c r="P601" s="21"/>
      <c r="Q601" s="12" t="s">
        <v>62</v>
      </c>
      <c r="R601" s="22">
        <v>144000</v>
      </c>
      <c r="S601" s="22">
        <v>8600</v>
      </c>
      <c r="T601" s="12">
        <v>3</v>
      </c>
      <c r="U601" s="12">
        <v>51</v>
      </c>
      <c r="V601" s="12">
        <v>20</v>
      </c>
      <c r="W601" s="12">
        <v>28</v>
      </c>
      <c r="X601" s="12">
        <v>45</v>
      </c>
      <c r="Y601" s="12" t="s">
        <v>46</v>
      </c>
      <c r="Z601" s="12" t="s">
        <v>64</v>
      </c>
      <c r="AA601" s="12" t="s">
        <v>176</v>
      </c>
      <c r="AB601" s="12" t="s">
        <v>66</v>
      </c>
      <c r="AC601" s="12" t="s">
        <v>130</v>
      </c>
      <c r="AD601" s="12" t="s">
        <v>51</v>
      </c>
      <c r="AE601" s="12">
        <v>52.8</v>
      </c>
      <c r="AF601" s="12">
        <v>4.8</v>
      </c>
      <c r="AG601" s="12" t="s">
        <v>3171</v>
      </c>
      <c r="AH601" s="12" t="s">
        <v>3157</v>
      </c>
      <c r="AI601" s="12" t="s">
        <v>3133</v>
      </c>
      <c r="AJ601" s="12">
        <v>0</v>
      </c>
      <c r="AK601" s="12" t="s">
        <v>3158</v>
      </c>
      <c r="AL601" s="12" t="s">
        <v>3159</v>
      </c>
      <c r="AM601" s="12">
        <v>52.8</v>
      </c>
      <c r="AN601" s="31"/>
    </row>
    <row r="602" spans="1:40" ht="32" x14ac:dyDescent="0.2">
      <c r="A602" s="30" t="s">
        <v>2066</v>
      </c>
      <c r="B602" s="23" t="s">
        <v>2067</v>
      </c>
      <c r="C602" s="23" t="s">
        <v>154</v>
      </c>
      <c r="D602" s="23">
        <v>44</v>
      </c>
      <c r="E602" s="24">
        <v>29854</v>
      </c>
      <c r="F602" s="23" t="s">
        <v>99</v>
      </c>
      <c r="G602" s="23" t="s">
        <v>100</v>
      </c>
      <c r="H602" s="23" t="s">
        <v>1703</v>
      </c>
      <c r="I602" s="23" t="s">
        <v>157</v>
      </c>
      <c r="J602" s="23" t="s">
        <v>102</v>
      </c>
      <c r="K602" s="23" t="s">
        <v>103</v>
      </c>
      <c r="L602" s="23" t="s">
        <v>434</v>
      </c>
      <c r="M602" s="23" t="s">
        <v>61</v>
      </c>
      <c r="N602" s="23" t="s">
        <v>220</v>
      </c>
      <c r="O602" s="24">
        <v>43349</v>
      </c>
      <c r="P602" s="24">
        <v>43853</v>
      </c>
      <c r="Q602" s="23" t="s">
        <v>141</v>
      </c>
      <c r="R602" s="25">
        <v>37000</v>
      </c>
      <c r="S602" s="25">
        <v>0</v>
      </c>
      <c r="T602" s="23">
        <v>1</v>
      </c>
      <c r="U602" s="23">
        <v>26</v>
      </c>
      <c r="V602" s="23">
        <v>23</v>
      </c>
      <c r="W602" s="23">
        <v>21</v>
      </c>
      <c r="X602" s="23">
        <v>44</v>
      </c>
      <c r="Y602" s="23" t="s">
        <v>46</v>
      </c>
      <c r="Z602" s="23" t="s">
        <v>47</v>
      </c>
      <c r="AA602" s="23" t="s">
        <v>142</v>
      </c>
      <c r="AB602" s="23" t="s">
        <v>66</v>
      </c>
      <c r="AC602" s="23" t="s">
        <v>108</v>
      </c>
      <c r="AD602" s="23" t="s">
        <v>68</v>
      </c>
      <c r="AE602" s="23">
        <v>30.9</v>
      </c>
      <c r="AF602" s="23">
        <v>1.4</v>
      </c>
      <c r="AG602" s="23" t="s">
        <v>3167</v>
      </c>
      <c r="AH602" s="23" t="s">
        <v>3180</v>
      </c>
      <c r="AI602" s="23" t="s">
        <v>3128</v>
      </c>
      <c r="AJ602" s="23">
        <v>1</v>
      </c>
      <c r="AK602" s="23" t="s">
        <v>3162</v>
      </c>
      <c r="AL602" s="23" t="s">
        <v>3159</v>
      </c>
      <c r="AM602" s="23">
        <v>30.9</v>
      </c>
      <c r="AN602" s="32"/>
    </row>
    <row r="603" spans="1:40" ht="32" x14ac:dyDescent="0.2">
      <c r="A603" s="29" t="s">
        <v>2068</v>
      </c>
      <c r="B603" s="12" t="s">
        <v>2069</v>
      </c>
      <c r="C603" s="12" t="s">
        <v>154</v>
      </c>
      <c r="D603" s="12">
        <v>59</v>
      </c>
      <c r="E603" s="21">
        <v>24574</v>
      </c>
      <c r="F603" s="12" t="s">
        <v>370</v>
      </c>
      <c r="G603" s="12" t="s">
        <v>181</v>
      </c>
      <c r="H603" s="12" t="s">
        <v>371</v>
      </c>
      <c r="I603" s="12" t="s">
        <v>57</v>
      </c>
      <c r="J603" s="12" t="s">
        <v>446</v>
      </c>
      <c r="K603" s="12" t="s">
        <v>447</v>
      </c>
      <c r="L603" s="12" t="s">
        <v>42</v>
      </c>
      <c r="M603" s="12" t="s">
        <v>43</v>
      </c>
      <c r="N603" s="12" t="s">
        <v>44</v>
      </c>
      <c r="O603" s="21">
        <v>44914</v>
      </c>
      <c r="P603" s="21"/>
      <c r="Q603" s="12" t="s">
        <v>62</v>
      </c>
      <c r="R603" s="22">
        <v>99000</v>
      </c>
      <c r="S603" s="22">
        <v>2000</v>
      </c>
      <c r="T603" s="12">
        <v>2</v>
      </c>
      <c r="U603" s="12">
        <v>28</v>
      </c>
      <c r="V603" s="12">
        <v>9</v>
      </c>
      <c r="W603" s="12">
        <v>8</v>
      </c>
      <c r="X603" s="12">
        <v>39</v>
      </c>
      <c r="Y603" s="12" t="s">
        <v>46</v>
      </c>
      <c r="Z603" s="12" t="s">
        <v>47</v>
      </c>
      <c r="AA603" s="12" t="s">
        <v>188</v>
      </c>
      <c r="AB603" s="12" t="s">
        <v>164</v>
      </c>
      <c r="AC603" s="12" t="s">
        <v>376</v>
      </c>
      <c r="AD603" s="12" t="s">
        <v>51</v>
      </c>
      <c r="AE603" s="12">
        <v>44.6</v>
      </c>
      <c r="AF603" s="12">
        <v>3.5</v>
      </c>
      <c r="AG603" s="12" t="s">
        <v>3156</v>
      </c>
      <c r="AH603" s="12" t="s">
        <v>3161</v>
      </c>
      <c r="AI603" s="12" t="s">
        <v>3128</v>
      </c>
      <c r="AJ603" s="12">
        <v>0</v>
      </c>
      <c r="AK603" s="12" t="s">
        <v>3162</v>
      </c>
      <c r="AL603" s="12" t="s">
        <v>3159</v>
      </c>
      <c r="AM603" s="12">
        <v>44.6</v>
      </c>
      <c r="AN603" s="31" t="s">
        <v>3166</v>
      </c>
    </row>
    <row r="604" spans="1:40" ht="48" x14ac:dyDescent="0.2">
      <c r="A604" s="30" t="s">
        <v>2070</v>
      </c>
      <c r="B604" s="23" t="s">
        <v>1720</v>
      </c>
      <c r="C604" s="23" t="s">
        <v>35</v>
      </c>
      <c r="D604" s="23">
        <v>47</v>
      </c>
      <c r="E604" s="24">
        <v>28908</v>
      </c>
      <c r="F604" s="23" t="s">
        <v>429</v>
      </c>
      <c r="G604" s="23" t="s">
        <v>72</v>
      </c>
      <c r="H604" s="23" t="s">
        <v>247</v>
      </c>
      <c r="I604" s="23" t="s">
        <v>74</v>
      </c>
      <c r="J604" s="23" t="s">
        <v>461</v>
      </c>
      <c r="K604" s="23" t="s">
        <v>462</v>
      </c>
      <c r="L604" s="23" t="s">
        <v>374</v>
      </c>
      <c r="M604" s="23" t="s">
        <v>289</v>
      </c>
      <c r="N604" s="23" t="s">
        <v>375</v>
      </c>
      <c r="O604" s="24">
        <v>43173</v>
      </c>
      <c r="P604" s="24"/>
      <c r="Q604" s="23" t="s">
        <v>62</v>
      </c>
      <c r="R604" s="25">
        <v>55000</v>
      </c>
      <c r="S604" s="25">
        <v>7700</v>
      </c>
      <c r="T604" s="23">
        <v>5</v>
      </c>
      <c r="U604" s="23">
        <v>28</v>
      </c>
      <c r="V604" s="23">
        <v>15</v>
      </c>
      <c r="W604" s="23">
        <v>16</v>
      </c>
      <c r="X604" s="23">
        <v>68</v>
      </c>
      <c r="Y604" s="23" t="s">
        <v>46</v>
      </c>
      <c r="Z604" s="23" t="s">
        <v>151</v>
      </c>
      <c r="AA604" s="23" t="s">
        <v>142</v>
      </c>
      <c r="AB604" s="23" t="s">
        <v>80</v>
      </c>
      <c r="AC604" s="23" t="s">
        <v>130</v>
      </c>
      <c r="AD604" s="23" t="s">
        <v>68</v>
      </c>
      <c r="AE604" s="23">
        <v>77.8</v>
      </c>
      <c r="AF604" s="23">
        <v>8.3000000000000007</v>
      </c>
      <c r="AG604" s="23" t="s">
        <v>3171</v>
      </c>
      <c r="AH604" s="23" t="s">
        <v>3164</v>
      </c>
      <c r="AI604" s="23" t="s">
        <v>3136</v>
      </c>
      <c r="AJ604" s="23">
        <v>0</v>
      </c>
      <c r="AK604" s="23" t="s">
        <v>3162</v>
      </c>
      <c r="AL604" s="23" t="s">
        <v>3165</v>
      </c>
      <c r="AM604" s="23">
        <v>77.8</v>
      </c>
      <c r="AN604" s="32"/>
    </row>
    <row r="605" spans="1:40" ht="32" x14ac:dyDescent="0.2">
      <c r="A605" s="29" t="s">
        <v>2072</v>
      </c>
      <c r="B605" s="12" t="s">
        <v>2073</v>
      </c>
      <c r="C605" s="12" t="s">
        <v>35</v>
      </c>
      <c r="D605" s="12">
        <v>51</v>
      </c>
      <c r="E605" s="21">
        <v>27384</v>
      </c>
      <c r="F605" s="12" t="s">
        <v>54</v>
      </c>
      <c r="G605" s="12" t="s">
        <v>55</v>
      </c>
      <c r="H605" s="12" t="s">
        <v>707</v>
      </c>
      <c r="I605" s="12" t="s">
        <v>39</v>
      </c>
      <c r="J605" s="12" t="s">
        <v>647</v>
      </c>
      <c r="K605" s="12" t="s">
        <v>648</v>
      </c>
      <c r="L605" s="12" t="s">
        <v>472</v>
      </c>
      <c r="M605" s="12" t="s">
        <v>43</v>
      </c>
      <c r="N605" s="12" t="s">
        <v>421</v>
      </c>
      <c r="O605" s="21">
        <v>44906</v>
      </c>
      <c r="P605" s="21"/>
      <c r="Q605" s="12" t="s">
        <v>62</v>
      </c>
      <c r="R605" s="22">
        <v>150000</v>
      </c>
      <c r="S605" s="22">
        <v>4500</v>
      </c>
      <c r="T605" s="12">
        <v>2</v>
      </c>
      <c r="U605" s="12">
        <v>16</v>
      </c>
      <c r="V605" s="12">
        <v>4</v>
      </c>
      <c r="W605" s="12">
        <v>4</v>
      </c>
      <c r="X605" s="12">
        <v>58</v>
      </c>
      <c r="Y605" s="12" t="s">
        <v>46</v>
      </c>
      <c r="Z605" s="12" t="s">
        <v>47</v>
      </c>
      <c r="AA605" s="12" t="s">
        <v>48</v>
      </c>
      <c r="AB605" s="12" t="s">
        <v>66</v>
      </c>
      <c r="AC605" s="12" t="s">
        <v>67</v>
      </c>
      <c r="AD605" s="12" t="s">
        <v>68</v>
      </c>
      <c r="AE605" s="12">
        <v>50.3</v>
      </c>
      <c r="AF605" s="12">
        <v>3.5</v>
      </c>
      <c r="AG605" s="12" t="s">
        <v>3171</v>
      </c>
      <c r="AH605" s="12" t="s">
        <v>3157</v>
      </c>
      <c r="AI605" s="12" t="s">
        <v>3128</v>
      </c>
      <c r="AJ605" s="12">
        <v>0</v>
      </c>
      <c r="AK605" s="12" t="s">
        <v>3162</v>
      </c>
      <c r="AL605" s="12" t="s">
        <v>3159</v>
      </c>
      <c r="AM605" s="12">
        <v>50.3</v>
      </c>
      <c r="AN605" s="31" t="s">
        <v>3166</v>
      </c>
    </row>
    <row r="606" spans="1:40" ht="32" x14ac:dyDescent="0.2">
      <c r="A606" s="30" t="s">
        <v>2075</v>
      </c>
      <c r="B606" s="23" t="s">
        <v>1318</v>
      </c>
      <c r="C606" s="23" t="s">
        <v>35</v>
      </c>
      <c r="D606" s="23">
        <v>54</v>
      </c>
      <c r="E606" s="24">
        <v>26311</v>
      </c>
      <c r="F606" s="23" t="s">
        <v>210</v>
      </c>
      <c r="G606" s="23" t="s">
        <v>100</v>
      </c>
      <c r="H606" s="23" t="s">
        <v>519</v>
      </c>
      <c r="I606" s="23" t="s">
        <v>57</v>
      </c>
      <c r="J606" s="23" t="s">
        <v>902</v>
      </c>
      <c r="K606" s="23" t="s">
        <v>903</v>
      </c>
      <c r="L606" s="23" t="s">
        <v>319</v>
      </c>
      <c r="M606" s="23" t="s">
        <v>255</v>
      </c>
      <c r="N606" s="23" t="s">
        <v>80</v>
      </c>
      <c r="O606" s="24">
        <v>43955</v>
      </c>
      <c r="P606" s="24"/>
      <c r="Q606" s="23" t="s">
        <v>62</v>
      </c>
      <c r="R606" s="25">
        <v>100000</v>
      </c>
      <c r="S606" s="25">
        <v>9000</v>
      </c>
      <c r="T606" s="23">
        <v>4</v>
      </c>
      <c r="U606" s="23">
        <v>29</v>
      </c>
      <c r="V606" s="23">
        <v>32</v>
      </c>
      <c r="W606" s="23">
        <v>6</v>
      </c>
      <c r="X606" s="23">
        <v>72</v>
      </c>
      <c r="Y606" s="23" t="s">
        <v>339</v>
      </c>
      <c r="Z606" s="23" t="s">
        <v>64</v>
      </c>
      <c r="AA606" s="23" t="s">
        <v>65</v>
      </c>
      <c r="AB606" s="23" t="s">
        <v>66</v>
      </c>
      <c r="AC606" s="23" t="s">
        <v>121</v>
      </c>
      <c r="AD606" s="23" t="s">
        <v>68</v>
      </c>
      <c r="AE606" s="23">
        <v>75.5</v>
      </c>
      <c r="AF606" s="23">
        <v>6.1</v>
      </c>
      <c r="AG606" s="23" t="s">
        <v>3171</v>
      </c>
      <c r="AH606" s="23" t="s">
        <v>3161</v>
      </c>
      <c r="AI606" s="23" t="s">
        <v>3136</v>
      </c>
      <c r="AJ606" s="23">
        <v>0</v>
      </c>
      <c r="AK606" s="23" t="s">
        <v>3162</v>
      </c>
      <c r="AL606" s="23" t="s">
        <v>3165</v>
      </c>
      <c r="AM606" s="23">
        <v>75.5</v>
      </c>
      <c r="AN606" s="32" t="s">
        <v>3166</v>
      </c>
    </row>
    <row r="607" spans="1:40" ht="32" x14ac:dyDescent="0.2">
      <c r="A607" s="29" t="s">
        <v>2077</v>
      </c>
      <c r="B607" s="12" t="s">
        <v>2078</v>
      </c>
      <c r="C607" s="12" t="s">
        <v>35</v>
      </c>
      <c r="D607" s="12">
        <v>37</v>
      </c>
      <c r="E607" s="21">
        <v>32590</v>
      </c>
      <c r="F607" s="12" t="s">
        <v>54</v>
      </c>
      <c r="G607" s="12" t="s">
        <v>55</v>
      </c>
      <c r="H607" s="12" t="s">
        <v>56</v>
      </c>
      <c r="I607" s="12" t="s">
        <v>39</v>
      </c>
      <c r="J607" s="12" t="s">
        <v>647</v>
      </c>
      <c r="K607" s="12" t="s">
        <v>648</v>
      </c>
      <c r="L607" s="12" t="s">
        <v>562</v>
      </c>
      <c r="M607" s="12" t="s">
        <v>563</v>
      </c>
      <c r="N607" s="12" t="s">
        <v>564</v>
      </c>
      <c r="O607" s="21">
        <v>42578</v>
      </c>
      <c r="P607" s="21"/>
      <c r="Q607" s="12" t="s">
        <v>62</v>
      </c>
      <c r="R607" s="22">
        <v>137000</v>
      </c>
      <c r="S607" s="22">
        <v>20600</v>
      </c>
      <c r="T607" s="12">
        <v>5</v>
      </c>
      <c r="U607" s="12">
        <v>18</v>
      </c>
      <c r="V607" s="12">
        <v>20</v>
      </c>
      <c r="W607" s="12">
        <v>8</v>
      </c>
      <c r="X607" s="12">
        <v>89</v>
      </c>
      <c r="Y607" s="12" t="s">
        <v>46</v>
      </c>
      <c r="Z607" s="12" t="s">
        <v>107</v>
      </c>
      <c r="AA607" s="12" t="s">
        <v>95</v>
      </c>
      <c r="AB607" s="12" t="s">
        <v>66</v>
      </c>
      <c r="AC607" s="12" t="s">
        <v>67</v>
      </c>
      <c r="AD607" s="12" t="s">
        <v>68</v>
      </c>
      <c r="AE607" s="12">
        <v>86.7</v>
      </c>
      <c r="AF607" s="12">
        <v>9.9</v>
      </c>
      <c r="AG607" s="12" t="s">
        <v>3167</v>
      </c>
      <c r="AH607" s="12" t="s">
        <v>3157</v>
      </c>
      <c r="AI607" s="12" t="s">
        <v>3136</v>
      </c>
      <c r="AJ607" s="12">
        <v>0</v>
      </c>
      <c r="AK607" s="12" t="s">
        <v>3162</v>
      </c>
      <c r="AL607" s="12" t="s">
        <v>3169</v>
      </c>
      <c r="AM607" s="12">
        <v>86.7</v>
      </c>
      <c r="AN607" s="31"/>
    </row>
    <row r="608" spans="1:40" ht="32" x14ac:dyDescent="0.2">
      <c r="A608" s="30" t="s">
        <v>2079</v>
      </c>
      <c r="B608" s="23" t="s">
        <v>2080</v>
      </c>
      <c r="C608" s="23" t="s">
        <v>35</v>
      </c>
      <c r="D608" s="23">
        <v>32</v>
      </c>
      <c r="E608" s="24">
        <v>34327</v>
      </c>
      <c r="F608" s="23" t="s">
        <v>429</v>
      </c>
      <c r="G608" s="23" t="s">
        <v>72</v>
      </c>
      <c r="H608" s="23" t="s">
        <v>555</v>
      </c>
      <c r="I608" s="23" t="s">
        <v>74</v>
      </c>
      <c r="J608" s="23" t="s">
        <v>514</v>
      </c>
      <c r="K608" s="23" t="s">
        <v>515</v>
      </c>
      <c r="L608" s="23" t="s">
        <v>173</v>
      </c>
      <c r="M608" s="23" t="s">
        <v>161</v>
      </c>
      <c r="N608" s="23" t="s">
        <v>174</v>
      </c>
      <c r="O608" s="24">
        <v>43070</v>
      </c>
      <c r="P608" s="24"/>
      <c r="Q608" s="23" t="s">
        <v>62</v>
      </c>
      <c r="R608" s="25">
        <v>53000</v>
      </c>
      <c r="S608" s="25">
        <v>4800</v>
      </c>
      <c r="T608" s="23">
        <v>4</v>
      </c>
      <c r="U608" s="23">
        <v>43</v>
      </c>
      <c r="V608" s="23">
        <v>10</v>
      </c>
      <c r="W608" s="23">
        <v>10</v>
      </c>
      <c r="X608" s="23">
        <v>63</v>
      </c>
      <c r="Y608" s="23" t="s">
        <v>339</v>
      </c>
      <c r="Z608" s="23" t="s">
        <v>64</v>
      </c>
      <c r="AA608" s="23" t="s">
        <v>176</v>
      </c>
      <c r="AB608" s="23" t="s">
        <v>164</v>
      </c>
      <c r="AC608" s="23" t="s">
        <v>130</v>
      </c>
      <c r="AD608" s="23" t="s">
        <v>1346</v>
      </c>
      <c r="AE608" s="23">
        <v>73</v>
      </c>
      <c r="AF608" s="23">
        <v>8.5</v>
      </c>
      <c r="AG608" s="23" t="s">
        <v>3160</v>
      </c>
      <c r="AH608" s="23" t="s">
        <v>3164</v>
      </c>
      <c r="AI608" s="23" t="s">
        <v>3136</v>
      </c>
      <c r="AJ608" s="23">
        <v>0</v>
      </c>
      <c r="AK608" s="23" t="s">
        <v>3158</v>
      </c>
      <c r="AL608" s="23" t="s">
        <v>3165</v>
      </c>
      <c r="AM608" s="23">
        <v>73</v>
      </c>
      <c r="AN608" s="32"/>
    </row>
    <row r="609" spans="1:40" ht="32" x14ac:dyDescent="0.2">
      <c r="A609" s="29" t="s">
        <v>2082</v>
      </c>
      <c r="B609" s="12" t="s">
        <v>2083</v>
      </c>
      <c r="C609" s="12" t="s">
        <v>154</v>
      </c>
      <c r="D609" s="12">
        <v>44</v>
      </c>
      <c r="E609" s="21">
        <v>29775</v>
      </c>
      <c r="F609" s="12" t="s">
        <v>99</v>
      </c>
      <c r="G609" s="12" t="s">
        <v>100</v>
      </c>
      <c r="H609" s="12" t="s">
        <v>317</v>
      </c>
      <c r="I609" s="12" t="s">
        <v>157</v>
      </c>
      <c r="J609" s="12" t="s">
        <v>102</v>
      </c>
      <c r="K609" s="12" t="s">
        <v>103</v>
      </c>
      <c r="L609" s="12" t="s">
        <v>173</v>
      </c>
      <c r="M609" s="12" t="s">
        <v>161</v>
      </c>
      <c r="N609" s="12" t="s">
        <v>174</v>
      </c>
      <c r="O609" s="21">
        <v>45690</v>
      </c>
      <c r="P609" s="21"/>
      <c r="Q609" s="12" t="s">
        <v>62</v>
      </c>
      <c r="R609" s="22">
        <v>44000</v>
      </c>
      <c r="S609" s="22">
        <v>2200</v>
      </c>
      <c r="T609" s="12">
        <v>3</v>
      </c>
      <c r="U609" s="12">
        <v>29</v>
      </c>
      <c r="V609" s="12">
        <v>21</v>
      </c>
      <c r="W609" s="12">
        <v>16</v>
      </c>
      <c r="X609" s="12">
        <v>63</v>
      </c>
      <c r="Y609" s="12" t="s">
        <v>46</v>
      </c>
      <c r="Z609" s="12" t="s">
        <v>47</v>
      </c>
      <c r="AA609" s="12" t="s">
        <v>215</v>
      </c>
      <c r="AB609" s="12" t="s">
        <v>80</v>
      </c>
      <c r="AC609" s="12" t="s">
        <v>108</v>
      </c>
      <c r="AD609" s="12" t="s">
        <v>68</v>
      </c>
      <c r="AE609" s="12">
        <v>58.3</v>
      </c>
      <c r="AF609" s="12">
        <v>1.4</v>
      </c>
      <c r="AG609" s="12" t="s">
        <v>3167</v>
      </c>
      <c r="AH609" s="12" t="s">
        <v>3164</v>
      </c>
      <c r="AI609" s="12" t="s">
        <v>3133</v>
      </c>
      <c r="AJ609" s="12">
        <v>0</v>
      </c>
      <c r="AK609" s="12" t="s">
        <v>3162</v>
      </c>
      <c r="AL609" s="12" t="s">
        <v>3165</v>
      </c>
      <c r="AM609" s="12">
        <v>58.3</v>
      </c>
      <c r="AN609" s="31"/>
    </row>
    <row r="610" spans="1:40" ht="32" x14ac:dyDescent="0.2">
      <c r="A610" s="30" t="s">
        <v>2084</v>
      </c>
      <c r="B610" s="23" t="s">
        <v>2085</v>
      </c>
      <c r="C610" s="23" t="s">
        <v>154</v>
      </c>
      <c r="D610" s="23">
        <v>38</v>
      </c>
      <c r="E610" s="24">
        <v>32228</v>
      </c>
      <c r="F610" s="23" t="s">
        <v>54</v>
      </c>
      <c r="G610" s="23" t="s">
        <v>55</v>
      </c>
      <c r="H610" s="23" t="s">
        <v>56</v>
      </c>
      <c r="I610" s="23" t="s">
        <v>57</v>
      </c>
      <c r="J610" s="23" t="s">
        <v>567</v>
      </c>
      <c r="K610" s="23" t="s">
        <v>568</v>
      </c>
      <c r="L610" s="23" t="s">
        <v>472</v>
      </c>
      <c r="M610" s="23" t="s">
        <v>43</v>
      </c>
      <c r="N610" s="23" t="s">
        <v>421</v>
      </c>
      <c r="O610" s="24">
        <v>44939</v>
      </c>
      <c r="P610" s="24"/>
      <c r="Q610" s="23" t="s">
        <v>62</v>
      </c>
      <c r="R610" s="25">
        <v>97000</v>
      </c>
      <c r="S610" s="25">
        <v>8700</v>
      </c>
      <c r="T610" s="23">
        <v>4</v>
      </c>
      <c r="U610" s="23">
        <v>28</v>
      </c>
      <c r="V610" s="23">
        <v>8</v>
      </c>
      <c r="W610" s="23">
        <v>4</v>
      </c>
      <c r="X610" s="23">
        <v>70</v>
      </c>
      <c r="Y610" s="23" t="s">
        <v>46</v>
      </c>
      <c r="Z610" s="23" t="s">
        <v>64</v>
      </c>
      <c r="AA610" s="23" t="s">
        <v>48</v>
      </c>
      <c r="AB610" s="23" t="s">
        <v>80</v>
      </c>
      <c r="AC610" s="23" t="s">
        <v>67</v>
      </c>
      <c r="AD610" s="23" t="s">
        <v>51</v>
      </c>
      <c r="AE610" s="23">
        <v>75.5</v>
      </c>
      <c r="AF610" s="23">
        <v>3.4</v>
      </c>
      <c r="AG610" s="23" t="s">
        <v>3167</v>
      </c>
      <c r="AH610" s="23" t="s">
        <v>3161</v>
      </c>
      <c r="AI610" s="23" t="s">
        <v>3136</v>
      </c>
      <c r="AJ610" s="23">
        <v>0</v>
      </c>
      <c r="AK610" s="23" t="s">
        <v>3162</v>
      </c>
      <c r="AL610" s="23" t="s">
        <v>3169</v>
      </c>
      <c r="AM610" s="23">
        <v>75.5</v>
      </c>
      <c r="AN610" s="32" t="s">
        <v>3166</v>
      </c>
    </row>
    <row r="611" spans="1:40" ht="32" x14ac:dyDescent="0.2">
      <c r="A611" s="29" t="s">
        <v>2086</v>
      </c>
      <c r="B611" s="12" t="s">
        <v>3334</v>
      </c>
      <c r="C611" s="12" t="s">
        <v>35</v>
      </c>
      <c r="D611" s="12">
        <v>31</v>
      </c>
      <c r="E611" s="21">
        <v>34504</v>
      </c>
      <c r="F611" s="12" t="s">
        <v>429</v>
      </c>
      <c r="G611" s="12" t="s">
        <v>72</v>
      </c>
      <c r="H611" s="12" t="s">
        <v>201</v>
      </c>
      <c r="I611" s="12" t="s">
        <v>157</v>
      </c>
      <c r="J611" s="12" t="s">
        <v>248</v>
      </c>
      <c r="K611" s="12" t="s">
        <v>249</v>
      </c>
      <c r="L611" s="12" t="s">
        <v>242</v>
      </c>
      <c r="M611" s="12" t="s">
        <v>234</v>
      </c>
      <c r="N611" s="12" t="s">
        <v>235</v>
      </c>
      <c r="O611" s="21">
        <v>45721</v>
      </c>
      <c r="P611" s="21"/>
      <c r="Q611" s="12" t="s">
        <v>62</v>
      </c>
      <c r="R611" s="22">
        <v>40000</v>
      </c>
      <c r="S611" s="22">
        <v>2000</v>
      </c>
      <c r="T611" s="12">
        <v>3</v>
      </c>
      <c r="U611" s="12">
        <v>20</v>
      </c>
      <c r="V611" s="12">
        <v>19</v>
      </c>
      <c r="W611" s="12">
        <v>2</v>
      </c>
      <c r="X611" s="12">
        <v>67</v>
      </c>
      <c r="Y611" s="12" t="s">
        <v>46</v>
      </c>
      <c r="Z611" s="12" t="s">
        <v>107</v>
      </c>
      <c r="AA611" s="12" t="s">
        <v>221</v>
      </c>
      <c r="AB611" s="12" t="s">
        <v>80</v>
      </c>
      <c r="AC611" s="12" t="s">
        <v>130</v>
      </c>
      <c r="AD611" s="12" t="s">
        <v>68</v>
      </c>
      <c r="AE611" s="12">
        <v>64.5</v>
      </c>
      <c r="AF611" s="12">
        <v>1.3</v>
      </c>
      <c r="AG611" s="12" t="s">
        <v>3160</v>
      </c>
      <c r="AH611" s="12" t="s">
        <v>3164</v>
      </c>
      <c r="AI611" s="12" t="s">
        <v>3133</v>
      </c>
      <c r="AJ611" s="12">
        <v>0</v>
      </c>
      <c r="AK611" s="12" t="s">
        <v>3162</v>
      </c>
      <c r="AL611" s="12" t="s">
        <v>3165</v>
      </c>
      <c r="AM611" s="12">
        <v>64.5</v>
      </c>
      <c r="AN611" s="31"/>
    </row>
    <row r="612" spans="1:40" ht="32" x14ac:dyDescent="0.2">
      <c r="A612" s="30" t="s">
        <v>2089</v>
      </c>
      <c r="B612" s="23" t="s">
        <v>3335</v>
      </c>
      <c r="C612" s="23" t="s">
        <v>35</v>
      </c>
      <c r="D612" s="23">
        <v>32</v>
      </c>
      <c r="E612" s="24">
        <v>34299</v>
      </c>
      <c r="F612" s="23" t="s">
        <v>71</v>
      </c>
      <c r="G612" s="23" t="s">
        <v>72</v>
      </c>
      <c r="H612" s="23" t="s">
        <v>73</v>
      </c>
      <c r="I612" s="23" t="s">
        <v>157</v>
      </c>
      <c r="J612" s="23" t="s">
        <v>397</v>
      </c>
      <c r="K612" s="23" t="s">
        <v>398</v>
      </c>
      <c r="L612" s="23" t="s">
        <v>374</v>
      </c>
      <c r="M612" s="23" t="s">
        <v>289</v>
      </c>
      <c r="N612" s="23" t="s">
        <v>375</v>
      </c>
      <c r="O612" s="24">
        <v>45526</v>
      </c>
      <c r="P612" s="24"/>
      <c r="Q612" s="23" t="s">
        <v>62</v>
      </c>
      <c r="R612" s="25">
        <v>47000</v>
      </c>
      <c r="S612" s="25">
        <v>4200</v>
      </c>
      <c r="T612" s="23">
        <v>4</v>
      </c>
      <c r="U612" s="23">
        <v>3</v>
      </c>
      <c r="V612" s="23">
        <v>19</v>
      </c>
      <c r="W612" s="23">
        <v>11</v>
      </c>
      <c r="X612" s="23">
        <v>51</v>
      </c>
      <c r="Y612" s="23" t="s">
        <v>46</v>
      </c>
      <c r="Z612" s="23" t="s">
        <v>107</v>
      </c>
      <c r="AA612" s="23" t="s">
        <v>188</v>
      </c>
      <c r="AB612" s="23" t="s">
        <v>164</v>
      </c>
      <c r="AC612" s="23" t="s">
        <v>81</v>
      </c>
      <c r="AD612" s="23" t="s">
        <v>68</v>
      </c>
      <c r="AE612" s="23">
        <v>59.1</v>
      </c>
      <c r="AF612" s="23">
        <v>1.8</v>
      </c>
      <c r="AG612" s="23" t="s">
        <v>3160</v>
      </c>
      <c r="AH612" s="23" t="s">
        <v>3164</v>
      </c>
      <c r="AI612" s="23" t="s">
        <v>3136</v>
      </c>
      <c r="AJ612" s="23">
        <v>0</v>
      </c>
      <c r="AK612" s="23" t="s">
        <v>3175</v>
      </c>
      <c r="AL612" s="23" t="s">
        <v>3159</v>
      </c>
      <c r="AM612" s="23">
        <v>59.1</v>
      </c>
      <c r="AN612" s="32"/>
    </row>
    <row r="613" spans="1:40" ht="32" x14ac:dyDescent="0.2">
      <c r="A613" s="29" t="s">
        <v>2091</v>
      </c>
      <c r="B613" s="12" t="s">
        <v>3336</v>
      </c>
      <c r="C613" s="12" t="s">
        <v>35</v>
      </c>
      <c r="D613" s="12">
        <v>43</v>
      </c>
      <c r="E613" s="21">
        <v>30406</v>
      </c>
      <c r="F613" s="12" t="s">
        <v>429</v>
      </c>
      <c r="G613" s="12" t="s">
        <v>72</v>
      </c>
      <c r="H613" s="12" t="s">
        <v>201</v>
      </c>
      <c r="I613" s="12" t="s">
        <v>74</v>
      </c>
      <c r="J613" s="12" t="s">
        <v>126</v>
      </c>
      <c r="K613" s="12" t="s">
        <v>127</v>
      </c>
      <c r="L613" s="12" t="s">
        <v>619</v>
      </c>
      <c r="M613" s="12" t="s">
        <v>525</v>
      </c>
      <c r="N613" s="12" t="s">
        <v>620</v>
      </c>
      <c r="O613" s="21">
        <v>43579</v>
      </c>
      <c r="P613" s="21"/>
      <c r="Q613" s="12" t="s">
        <v>62</v>
      </c>
      <c r="R613" s="22">
        <v>50000</v>
      </c>
      <c r="S613" s="22">
        <v>0</v>
      </c>
      <c r="T613" s="12">
        <v>1</v>
      </c>
      <c r="U613" s="12">
        <v>16</v>
      </c>
      <c r="V613" s="12">
        <v>19</v>
      </c>
      <c r="W613" s="12">
        <v>5</v>
      </c>
      <c r="X613" s="12">
        <v>46</v>
      </c>
      <c r="Y613" s="12" t="s">
        <v>46</v>
      </c>
      <c r="Z613" s="12" t="s">
        <v>151</v>
      </c>
      <c r="AA613" s="12" t="s">
        <v>48</v>
      </c>
      <c r="AB613" s="12" t="s">
        <v>164</v>
      </c>
      <c r="AC613" s="12" t="s">
        <v>130</v>
      </c>
      <c r="AD613" s="12" t="s">
        <v>68</v>
      </c>
      <c r="AE613" s="12">
        <v>36.6</v>
      </c>
      <c r="AF613" s="12">
        <v>7.1</v>
      </c>
      <c r="AG613" s="12" t="s">
        <v>3167</v>
      </c>
      <c r="AH613" s="12" t="s">
        <v>3164</v>
      </c>
      <c r="AI613" s="12" t="s">
        <v>3128</v>
      </c>
      <c r="AJ613" s="12">
        <v>0</v>
      </c>
      <c r="AK613" s="12" t="s">
        <v>3162</v>
      </c>
      <c r="AL613" s="12" t="s">
        <v>3159</v>
      </c>
      <c r="AM613" s="12">
        <v>36.6</v>
      </c>
      <c r="AN613" s="31" t="s">
        <v>3166</v>
      </c>
    </row>
    <row r="614" spans="1:40" ht="32" x14ac:dyDescent="0.2">
      <c r="A614" s="30" t="s">
        <v>2093</v>
      </c>
      <c r="B614" s="23" t="s">
        <v>2094</v>
      </c>
      <c r="C614" s="23" t="s">
        <v>154</v>
      </c>
      <c r="D614" s="23">
        <v>55</v>
      </c>
      <c r="E614" s="24">
        <v>25796</v>
      </c>
      <c r="F614" s="23" t="s">
        <v>54</v>
      </c>
      <c r="G614" s="23" t="s">
        <v>55</v>
      </c>
      <c r="H614" s="23" t="s">
        <v>707</v>
      </c>
      <c r="I614" s="23" t="s">
        <v>115</v>
      </c>
      <c r="J614" s="23" t="s">
        <v>58</v>
      </c>
      <c r="K614" s="23" t="s">
        <v>59</v>
      </c>
      <c r="L614" s="23" t="s">
        <v>288</v>
      </c>
      <c r="M614" s="23" t="s">
        <v>289</v>
      </c>
      <c r="N614" s="23" t="s">
        <v>303</v>
      </c>
      <c r="O614" s="24">
        <v>45179</v>
      </c>
      <c r="P614" s="24"/>
      <c r="Q614" s="23" t="s">
        <v>62</v>
      </c>
      <c r="R614" s="25">
        <v>79000</v>
      </c>
      <c r="S614" s="25">
        <v>0</v>
      </c>
      <c r="T614" s="23">
        <v>1</v>
      </c>
      <c r="U614" s="23">
        <v>17</v>
      </c>
      <c r="V614" s="23">
        <v>21</v>
      </c>
      <c r="W614" s="23">
        <v>0</v>
      </c>
      <c r="X614" s="23">
        <v>38</v>
      </c>
      <c r="Y614" s="23" t="s">
        <v>46</v>
      </c>
      <c r="Z614" s="23" t="s">
        <v>64</v>
      </c>
      <c r="AA614" s="23" t="s">
        <v>95</v>
      </c>
      <c r="AB614" s="23" t="s">
        <v>80</v>
      </c>
      <c r="AC614" s="23" t="s">
        <v>67</v>
      </c>
      <c r="AD614" s="23" t="s">
        <v>51</v>
      </c>
      <c r="AE614" s="23">
        <v>36.5</v>
      </c>
      <c r="AF614" s="23">
        <v>2.8</v>
      </c>
      <c r="AG614" s="23" t="s">
        <v>3156</v>
      </c>
      <c r="AH614" s="23" t="s">
        <v>3168</v>
      </c>
      <c r="AI614" s="23" t="s">
        <v>3128</v>
      </c>
      <c r="AJ614" s="23">
        <v>0</v>
      </c>
      <c r="AK614" s="23" t="s">
        <v>3162</v>
      </c>
      <c r="AL614" s="23" t="s">
        <v>3159</v>
      </c>
      <c r="AM614" s="23">
        <v>36.5</v>
      </c>
      <c r="AN614" s="32"/>
    </row>
    <row r="615" spans="1:40" ht="32" x14ac:dyDescent="0.2">
      <c r="A615" s="29" t="s">
        <v>2095</v>
      </c>
      <c r="B615" s="12" t="s">
        <v>2096</v>
      </c>
      <c r="C615" s="12" t="s">
        <v>35</v>
      </c>
      <c r="D615" s="12">
        <v>42</v>
      </c>
      <c r="E615" s="21">
        <v>30545</v>
      </c>
      <c r="F615" s="12" t="s">
        <v>71</v>
      </c>
      <c r="G615" s="12" t="s">
        <v>72</v>
      </c>
      <c r="H615" s="12" t="s">
        <v>73</v>
      </c>
      <c r="I615" s="12" t="s">
        <v>74</v>
      </c>
      <c r="J615" s="12" t="s">
        <v>240</v>
      </c>
      <c r="K615" s="12" t="s">
        <v>241</v>
      </c>
      <c r="L615" s="12" t="s">
        <v>42</v>
      </c>
      <c r="M615" s="12" t="s">
        <v>43</v>
      </c>
      <c r="N615" s="12" t="s">
        <v>44</v>
      </c>
      <c r="O615" s="21">
        <v>44751</v>
      </c>
      <c r="P615" s="21">
        <v>45310</v>
      </c>
      <c r="Q615" s="12" t="s">
        <v>141</v>
      </c>
      <c r="R615" s="22">
        <v>39000</v>
      </c>
      <c r="S615" s="22">
        <v>5500</v>
      </c>
      <c r="T615" s="12">
        <v>5</v>
      </c>
      <c r="U615" s="12">
        <v>13</v>
      </c>
      <c r="V615" s="12">
        <v>19</v>
      </c>
      <c r="W615" s="12">
        <v>27</v>
      </c>
      <c r="X615" s="12">
        <v>60</v>
      </c>
      <c r="Y615" s="12" t="s">
        <v>46</v>
      </c>
      <c r="Z615" s="12" t="s">
        <v>64</v>
      </c>
      <c r="AA615" s="12" t="s">
        <v>95</v>
      </c>
      <c r="AB615" s="12" t="s">
        <v>164</v>
      </c>
      <c r="AC615" s="12" t="s">
        <v>81</v>
      </c>
      <c r="AD615" s="12" t="s">
        <v>51</v>
      </c>
      <c r="AE615" s="12">
        <v>69.2</v>
      </c>
      <c r="AF615" s="12">
        <v>1.5</v>
      </c>
      <c r="AG615" s="12" t="s">
        <v>3167</v>
      </c>
      <c r="AH615" s="12" t="s">
        <v>3180</v>
      </c>
      <c r="AI615" s="12" t="s">
        <v>3136</v>
      </c>
      <c r="AJ615" s="12">
        <v>1</v>
      </c>
      <c r="AK615" s="12" t="s">
        <v>3162</v>
      </c>
      <c r="AL615" s="12" t="s">
        <v>3159</v>
      </c>
      <c r="AM615" s="12">
        <v>69.2</v>
      </c>
      <c r="AN615" s="31"/>
    </row>
    <row r="616" spans="1:40" ht="48" x14ac:dyDescent="0.2">
      <c r="A616" s="30" t="s">
        <v>2099</v>
      </c>
      <c r="B616" s="23" t="s">
        <v>2100</v>
      </c>
      <c r="C616" s="23" t="s">
        <v>154</v>
      </c>
      <c r="D616" s="23">
        <v>25</v>
      </c>
      <c r="E616" s="24">
        <v>36802</v>
      </c>
      <c r="F616" s="23" t="s">
        <v>609</v>
      </c>
      <c r="G616" s="23" t="s">
        <v>55</v>
      </c>
      <c r="H616" s="23" t="s">
        <v>699</v>
      </c>
      <c r="I616" s="23" t="s">
        <v>74</v>
      </c>
      <c r="J616" s="23" t="s">
        <v>171</v>
      </c>
      <c r="K616" s="23" t="s">
        <v>172</v>
      </c>
      <c r="L616" s="23" t="s">
        <v>968</v>
      </c>
      <c r="M616" s="23" t="s">
        <v>337</v>
      </c>
      <c r="N616" s="23" t="s">
        <v>709</v>
      </c>
      <c r="O616" s="24">
        <v>45856</v>
      </c>
      <c r="P616" s="24"/>
      <c r="Q616" s="23" t="s">
        <v>62</v>
      </c>
      <c r="R616" s="25">
        <v>44000</v>
      </c>
      <c r="S616" s="25">
        <v>4000</v>
      </c>
      <c r="T616" s="23">
        <v>4</v>
      </c>
      <c r="U616" s="23">
        <v>36</v>
      </c>
      <c r="V616" s="23">
        <v>15</v>
      </c>
      <c r="W616" s="23">
        <v>8</v>
      </c>
      <c r="X616" s="23">
        <v>78</v>
      </c>
      <c r="Y616" s="23" t="s">
        <v>46</v>
      </c>
      <c r="Z616" s="23" t="s">
        <v>151</v>
      </c>
      <c r="AA616" s="23" t="s">
        <v>221</v>
      </c>
      <c r="AB616" s="23" t="s">
        <v>164</v>
      </c>
      <c r="AC616" s="23" t="s">
        <v>177</v>
      </c>
      <c r="AD616" s="23" t="s">
        <v>68</v>
      </c>
      <c r="AE616" s="23">
        <v>78.3</v>
      </c>
      <c r="AF616" s="23">
        <v>0.9</v>
      </c>
      <c r="AG616" s="23" t="s">
        <v>3160</v>
      </c>
      <c r="AH616" s="23" t="s">
        <v>3164</v>
      </c>
      <c r="AI616" s="23" t="s">
        <v>3136</v>
      </c>
      <c r="AJ616" s="23">
        <v>0</v>
      </c>
      <c r="AK616" s="23" t="s">
        <v>3158</v>
      </c>
      <c r="AL616" s="23" t="s">
        <v>3165</v>
      </c>
      <c r="AM616" s="23">
        <v>78.3</v>
      </c>
      <c r="AN616" s="32" t="s">
        <v>3166</v>
      </c>
    </row>
    <row r="617" spans="1:40" ht="32" x14ac:dyDescent="0.2">
      <c r="A617" s="29" t="s">
        <v>2101</v>
      </c>
      <c r="B617" s="12" t="s">
        <v>3337</v>
      </c>
      <c r="C617" s="12" t="s">
        <v>35</v>
      </c>
      <c r="D617" s="12">
        <v>49</v>
      </c>
      <c r="E617" s="21">
        <v>28186</v>
      </c>
      <c r="F617" s="12" t="s">
        <v>402</v>
      </c>
      <c r="G617" s="12" t="s">
        <v>72</v>
      </c>
      <c r="H617" s="12" t="s">
        <v>616</v>
      </c>
      <c r="I617" s="12" t="s">
        <v>74</v>
      </c>
      <c r="J617" s="12" t="s">
        <v>948</v>
      </c>
      <c r="K617" s="12" t="s">
        <v>949</v>
      </c>
      <c r="L617" s="12" t="s">
        <v>319</v>
      </c>
      <c r="M617" s="12" t="s">
        <v>255</v>
      </c>
      <c r="N617" s="12" t="s">
        <v>80</v>
      </c>
      <c r="O617" s="21">
        <v>45233</v>
      </c>
      <c r="P617" s="21">
        <v>45482</v>
      </c>
      <c r="Q617" s="12" t="s">
        <v>141</v>
      </c>
      <c r="R617" s="22">
        <v>59000</v>
      </c>
      <c r="S617" s="22">
        <v>1200</v>
      </c>
      <c r="T617" s="12">
        <v>2</v>
      </c>
      <c r="U617" s="12">
        <v>27</v>
      </c>
      <c r="V617" s="12">
        <v>2</v>
      </c>
      <c r="W617" s="12">
        <v>33</v>
      </c>
      <c r="X617" s="12">
        <v>36</v>
      </c>
      <c r="Y617" s="12" t="s">
        <v>46</v>
      </c>
      <c r="Z617" s="12" t="s">
        <v>151</v>
      </c>
      <c r="AA617" s="12" t="s">
        <v>142</v>
      </c>
      <c r="AB617" s="12" t="s">
        <v>66</v>
      </c>
      <c r="AC617" s="12" t="s">
        <v>408</v>
      </c>
      <c r="AD617" s="12" t="s">
        <v>68</v>
      </c>
      <c r="AE617" s="12">
        <v>37.4</v>
      </c>
      <c r="AF617" s="12">
        <v>0.7</v>
      </c>
      <c r="AG617" s="12" t="s">
        <v>3171</v>
      </c>
      <c r="AH617" s="12" t="s">
        <v>3164</v>
      </c>
      <c r="AI617" s="12" t="s">
        <v>3128</v>
      </c>
      <c r="AJ617" s="12">
        <v>1</v>
      </c>
      <c r="AK617" s="12" t="s">
        <v>3162</v>
      </c>
      <c r="AL617" s="12" t="s">
        <v>3159</v>
      </c>
      <c r="AM617" s="12">
        <v>37.4</v>
      </c>
      <c r="AN617" s="31" t="s">
        <v>3166</v>
      </c>
    </row>
    <row r="618" spans="1:40" ht="32" x14ac:dyDescent="0.2">
      <c r="A618" s="30" t="s">
        <v>2103</v>
      </c>
      <c r="B618" s="23" t="s">
        <v>2104</v>
      </c>
      <c r="C618" s="23" t="s">
        <v>154</v>
      </c>
      <c r="D618" s="23">
        <v>52</v>
      </c>
      <c r="E618" s="24">
        <v>26852</v>
      </c>
      <c r="F618" s="23" t="s">
        <v>54</v>
      </c>
      <c r="G618" s="23" t="s">
        <v>55</v>
      </c>
      <c r="H618" s="23" t="s">
        <v>385</v>
      </c>
      <c r="I618" s="23" t="s">
        <v>57</v>
      </c>
      <c r="J618" s="23" t="s">
        <v>58</v>
      </c>
      <c r="K618" s="23" t="s">
        <v>59</v>
      </c>
      <c r="L618" s="23" t="s">
        <v>434</v>
      </c>
      <c r="M618" s="23" t="s">
        <v>61</v>
      </c>
      <c r="N618" s="23" t="s">
        <v>220</v>
      </c>
      <c r="O618" s="24">
        <v>44304</v>
      </c>
      <c r="P618" s="24"/>
      <c r="Q618" s="23" t="s">
        <v>62</v>
      </c>
      <c r="R618" s="25">
        <v>117000</v>
      </c>
      <c r="S618" s="25">
        <v>16400</v>
      </c>
      <c r="T618" s="23">
        <v>5</v>
      </c>
      <c r="U618" s="23">
        <v>0</v>
      </c>
      <c r="V618" s="23">
        <v>2</v>
      </c>
      <c r="W618" s="23">
        <v>14</v>
      </c>
      <c r="X618" s="23">
        <v>38</v>
      </c>
      <c r="Y618" s="23" t="s">
        <v>339</v>
      </c>
      <c r="Z618" s="23" t="s">
        <v>64</v>
      </c>
      <c r="AA618" s="23" t="s">
        <v>48</v>
      </c>
      <c r="AB618" s="23" t="s">
        <v>66</v>
      </c>
      <c r="AC618" s="23" t="s">
        <v>67</v>
      </c>
      <c r="AD618" s="23" t="s">
        <v>222</v>
      </c>
      <c r="AE618" s="23">
        <v>61.3</v>
      </c>
      <c r="AF618" s="23">
        <v>5.2</v>
      </c>
      <c r="AG618" s="23" t="s">
        <v>3171</v>
      </c>
      <c r="AH618" s="23" t="s">
        <v>3161</v>
      </c>
      <c r="AI618" s="23" t="s">
        <v>3136</v>
      </c>
      <c r="AJ618" s="23">
        <v>0</v>
      </c>
      <c r="AK618" s="23" t="s">
        <v>3175</v>
      </c>
      <c r="AL618" s="23" t="s">
        <v>3159</v>
      </c>
      <c r="AM618" s="23">
        <v>61.3</v>
      </c>
      <c r="AN618" s="32"/>
    </row>
    <row r="619" spans="1:40" ht="32" x14ac:dyDescent="0.2">
      <c r="A619" s="29" t="s">
        <v>2105</v>
      </c>
      <c r="B619" s="12" t="s">
        <v>1647</v>
      </c>
      <c r="C619" s="12" t="s">
        <v>35</v>
      </c>
      <c r="D619" s="12">
        <v>46</v>
      </c>
      <c r="E619" s="21">
        <v>29165</v>
      </c>
      <c r="F619" s="12" t="s">
        <v>429</v>
      </c>
      <c r="G619" s="12" t="s">
        <v>72</v>
      </c>
      <c r="H619" s="12" t="s">
        <v>555</v>
      </c>
      <c r="I619" s="12" t="s">
        <v>115</v>
      </c>
      <c r="J619" s="12" t="s">
        <v>461</v>
      </c>
      <c r="K619" s="12" t="s">
        <v>462</v>
      </c>
      <c r="L619" s="12" t="s">
        <v>242</v>
      </c>
      <c r="M619" s="12" t="s">
        <v>234</v>
      </c>
      <c r="N619" s="12" t="s">
        <v>235</v>
      </c>
      <c r="O619" s="21">
        <v>45163</v>
      </c>
      <c r="P619" s="21"/>
      <c r="Q619" s="12" t="s">
        <v>62</v>
      </c>
      <c r="R619" s="22">
        <v>87000</v>
      </c>
      <c r="S619" s="22">
        <v>12200</v>
      </c>
      <c r="T619" s="12">
        <v>5</v>
      </c>
      <c r="U619" s="12">
        <v>23</v>
      </c>
      <c r="V619" s="12">
        <v>1</v>
      </c>
      <c r="W619" s="12">
        <v>26</v>
      </c>
      <c r="X619" s="12">
        <v>65</v>
      </c>
      <c r="Y619" s="12" t="s">
        <v>46</v>
      </c>
      <c r="Z619" s="12" t="s">
        <v>64</v>
      </c>
      <c r="AA619" s="12" t="s">
        <v>65</v>
      </c>
      <c r="AB619" s="12" t="s">
        <v>66</v>
      </c>
      <c r="AC619" s="12" t="s">
        <v>130</v>
      </c>
      <c r="AD619" s="12" t="s">
        <v>68</v>
      </c>
      <c r="AE619" s="12">
        <v>73.5</v>
      </c>
      <c r="AF619" s="12">
        <v>2.8</v>
      </c>
      <c r="AG619" s="12" t="s">
        <v>3171</v>
      </c>
      <c r="AH619" s="12" t="s">
        <v>3161</v>
      </c>
      <c r="AI619" s="12" t="s">
        <v>3136</v>
      </c>
      <c r="AJ619" s="12">
        <v>0</v>
      </c>
      <c r="AK619" s="12" t="s">
        <v>3162</v>
      </c>
      <c r="AL619" s="12" t="s">
        <v>3165</v>
      </c>
      <c r="AM619" s="12">
        <v>73.5</v>
      </c>
      <c r="AN619" s="31"/>
    </row>
    <row r="620" spans="1:40" ht="48" x14ac:dyDescent="0.2">
      <c r="A620" s="30" t="s">
        <v>2106</v>
      </c>
      <c r="B620" s="23" t="s">
        <v>3338</v>
      </c>
      <c r="C620" s="23" t="s">
        <v>35</v>
      </c>
      <c r="D620" s="23">
        <v>22</v>
      </c>
      <c r="E620" s="24">
        <v>37860</v>
      </c>
      <c r="F620" s="23" t="s">
        <v>523</v>
      </c>
      <c r="G620" s="23" t="s">
        <v>100</v>
      </c>
      <c r="H620" s="23" t="s">
        <v>261</v>
      </c>
      <c r="I620" s="23" t="s">
        <v>318</v>
      </c>
      <c r="J620" s="23" t="s">
        <v>343</v>
      </c>
      <c r="K620" s="23" t="s">
        <v>344</v>
      </c>
      <c r="L620" s="23" t="s">
        <v>374</v>
      </c>
      <c r="M620" s="23" t="s">
        <v>289</v>
      </c>
      <c r="N620" s="23" t="s">
        <v>375</v>
      </c>
      <c r="O620" s="24">
        <v>45471</v>
      </c>
      <c r="P620" s="24"/>
      <c r="Q620" s="23" t="s">
        <v>62</v>
      </c>
      <c r="R620" s="25">
        <v>223000</v>
      </c>
      <c r="S620" s="25">
        <v>6700</v>
      </c>
      <c r="T620" s="23">
        <v>2</v>
      </c>
      <c r="U620" s="23">
        <v>3</v>
      </c>
      <c r="V620" s="23">
        <v>13</v>
      </c>
      <c r="W620" s="23">
        <v>3</v>
      </c>
      <c r="X620" s="23">
        <v>52</v>
      </c>
      <c r="Y620" s="23" t="s">
        <v>46</v>
      </c>
      <c r="Z620" s="23" t="s">
        <v>64</v>
      </c>
      <c r="AA620" s="23" t="s">
        <v>65</v>
      </c>
      <c r="AB620" s="23" t="s">
        <v>164</v>
      </c>
      <c r="AC620" s="23" t="s">
        <v>267</v>
      </c>
      <c r="AD620" s="23" t="s">
        <v>68</v>
      </c>
      <c r="AE620" s="23">
        <v>45.5</v>
      </c>
      <c r="AF620" s="23">
        <v>2</v>
      </c>
      <c r="AG620" s="23" t="s">
        <v>3163</v>
      </c>
      <c r="AH620" s="23" t="s">
        <v>3177</v>
      </c>
      <c r="AI620" s="23" t="s">
        <v>3128</v>
      </c>
      <c r="AJ620" s="23">
        <v>0</v>
      </c>
      <c r="AK620" s="23" t="s">
        <v>3175</v>
      </c>
      <c r="AL620" s="23" t="s">
        <v>3159</v>
      </c>
      <c r="AM620" s="23">
        <v>45.5</v>
      </c>
      <c r="AN620" s="32"/>
    </row>
    <row r="621" spans="1:40" ht="32" x14ac:dyDescent="0.2">
      <c r="A621" s="29" t="s">
        <v>2109</v>
      </c>
      <c r="B621" s="12" t="s">
        <v>2110</v>
      </c>
      <c r="C621" s="12" t="s">
        <v>35</v>
      </c>
      <c r="D621" s="12">
        <v>49</v>
      </c>
      <c r="E621" s="21">
        <v>28140</v>
      </c>
      <c r="F621" s="12" t="s">
        <v>429</v>
      </c>
      <c r="G621" s="12" t="s">
        <v>72</v>
      </c>
      <c r="H621" s="12" t="s">
        <v>430</v>
      </c>
      <c r="I621" s="12" t="s">
        <v>157</v>
      </c>
      <c r="J621" s="12" t="s">
        <v>202</v>
      </c>
      <c r="K621" s="12" t="s">
        <v>203</v>
      </c>
      <c r="L621" s="12" t="s">
        <v>319</v>
      </c>
      <c r="M621" s="12" t="s">
        <v>255</v>
      </c>
      <c r="N621" s="12" t="s">
        <v>80</v>
      </c>
      <c r="O621" s="21">
        <v>43247</v>
      </c>
      <c r="P621" s="21"/>
      <c r="Q621" s="12" t="s">
        <v>62</v>
      </c>
      <c r="R621" s="22">
        <v>33000</v>
      </c>
      <c r="S621" s="22">
        <v>1600</v>
      </c>
      <c r="T621" s="12">
        <v>3</v>
      </c>
      <c r="U621" s="12">
        <v>19</v>
      </c>
      <c r="V621" s="12">
        <v>16</v>
      </c>
      <c r="W621" s="12">
        <v>8</v>
      </c>
      <c r="X621" s="12">
        <v>63</v>
      </c>
      <c r="Y621" s="12" t="s">
        <v>46</v>
      </c>
      <c r="Z621" s="12" t="s">
        <v>64</v>
      </c>
      <c r="AA621" s="12" t="s">
        <v>221</v>
      </c>
      <c r="AB621" s="12" t="s">
        <v>66</v>
      </c>
      <c r="AC621" s="12" t="s">
        <v>130</v>
      </c>
      <c r="AD621" s="12" t="s">
        <v>68</v>
      </c>
      <c r="AE621" s="12">
        <v>59.8</v>
      </c>
      <c r="AF621" s="12">
        <v>8</v>
      </c>
      <c r="AG621" s="12" t="s">
        <v>3171</v>
      </c>
      <c r="AH621" s="12" t="s">
        <v>3180</v>
      </c>
      <c r="AI621" s="12" t="s">
        <v>3133</v>
      </c>
      <c r="AJ621" s="12">
        <v>0</v>
      </c>
      <c r="AK621" s="12" t="s">
        <v>3162</v>
      </c>
      <c r="AL621" s="12" t="s">
        <v>3165</v>
      </c>
      <c r="AM621" s="12">
        <v>59.8</v>
      </c>
      <c r="AN621" s="31" t="s">
        <v>3166</v>
      </c>
    </row>
    <row r="622" spans="1:40" ht="32" x14ac:dyDescent="0.2">
      <c r="A622" s="30" t="s">
        <v>2111</v>
      </c>
      <c r="B622" s="23" t="s">
        <v>2112</v>
      </c>
      <c r="C622" s="23" t="s">
        <v>35</v>
      </c>
      <c r="D622" s="23">
        <v>27</v>
      </c>
      <c r="E622" s="24">
        <v>36255</v>
      </c>
      <c r="F622" s="23" t="s">
        <v>598</v>
      </c>
      <c r="G622" s="23" t="s">
        <v>133</v>
      </c>
      <c r="H622" s="23" t="s">
        <v>333</v>
      </c>
      <c r="I622" s="23" t="s">
        <v>115</v>
      </c>
      <c r="J622" s="23" t="s">
        <v>600</v>
      </c>
      <c r="K622" s="23" t="s">
        <v>601</v>
      </c>
      <c r="L622" s="23" t="s">
        <v>173</v>
      </c>
      <c r="M622" s="23" t="s">
        <v>161</v>
      </c>
      <c r="N622" s="23" t="s">
        <v>174</v>
      </c>
      <c r="O622" s="24">
        <v>45819</v>
      </c>
      <c r="P622" s="24"/>
      <c r="Q622" s="23" t="s">
        <v>62</v>
      </c>
      <c r="R622" s="25">
        <v>68000</v>
      </c>
      <c r="S622" s="25">
        <v>3400</v>
      </c>
      <c r="T622" s="23">
        <v>3</v>
      </c>
      <c r="U622" s="23">
        <v>26</v>
      </c>
      <c r="V622" s="23">
        <v>10</v>
      </c>
      <c r="W622" s="23">
        <v>9</v>
      </c>
      <c r="X622" s="23">
        <v>87</v>
      </c>
      <c r="Y622" s="23" t="s">
        <v>46</v>
      </c>
      <c r="Z622" s="23" t="s">
        <v>64</v>
      </c>
      <c r="AA622" s="23" t="s">
        <v>215</v>
      </c>
      <c r="AB622" s="23" t="s">
        <v>80</v>
      </c>
      <c r="AC622" s="23" t="s">
        <v>195</v>
      </c>
      <c r="AD622" s="23" t="s">
        <v>68</v>
      </c>
      <c r="AE622" s="23">
        <v>69.5</v>
      </c>
      <c r="AF622" s="23">
        <v>1</v>
      </c>
      <c r="AG622" s="23" t="s">
        <v>3160</v>
      </c>
      <c r="AH622" s="23" t="s">
        <v>3168</v>
      </c>
      <c r="AI622" s="23" t="s">
        <v>3133</v>
      </c>
      <c r="AJ622" s="23">
        <v>0</v>
      </c>
      <c r="AK622" s="23" t="s">
        <v>3162</v>
      </c>
      <c r="AL622" s="23" t="s">
        <v>3165</v>
      </c>
      <c r="AM622" s="23">
        <v>69.5</v>
      </c>
      <c r="AN622" s="32"/>
    </row>
    <row r="623" spans="1:40" ht="32" x14ac:dyDescent="0.2">
      <c r="A623" s="29" t="s">
        <v>2114</v>
      </c>
      <c r="B623" s="12" t="s">
        <v>3339</v>
      </c>
      <c r="C623" s="12" t="s">
        <v>154</v>
      </c>
      <c r="D623" s="12">
        <v>57</v>
      </c>
      <c r="E623" s="21">
        <v>25032</v>
      </c>
      <c r="F623" s="12" t="s">
        <v>36</v>
      </c>
      <c r="G623" s="12" t="s">
        <v>37</v>
      </c>
      <c r="H623" s="12" t="s">
        <v>1433</v>
      </c>
      <c r="I623" s="12" t="s">
        <v>89</v>
      </c>
      <c r="J623" s="12" t="s">
        <v>495</v>
      </c>
      <c r="K623" s="12" t="s">
        <v>496</v>
      </c>
      <c r="L623" s="12" t="s">
        <v>562</v>
      </c>
      <c r="M623" s="12" t="s">
        <v>563</v>
      </c>
      <c r="N623" s="12" t="s">
        <v>564</v>
      </c>
      <c r="O623" s="21">
        <v>44511</v>
      </c>
      <c r="P623" s="21"/>
      <c r="Q623" s="12" t="s">
        <v>62</v>
      </c>
      <c r="R623" s="22">
        <v>96000</v>
      </c>
      <c r="S623" s="22">
        <v>2900</v>
      </c>
      <c r="T623" s="12">
        <v>2</v>
      </c>
      <c r="U623" s="12">
        <v>39</v>
      </c>
      <c r="V623" s="12">
        <v>12</v>
      </c>
      <c r="W623" s="12">
        <v>20</v>
      </c>
      <c r="X623" s="12">
        <v>65</v>
      </c>
      <c r="Y623" s="12" t="s">
        <v>46</v>
      </c>
      <c r="Z623" s="12" t="s">
        <v>64</v>
      </c>
      <c r="AA623" s="12" t="s">
        <v>65</v>
      </c>
      <c r="AB623" s="12" t="s">
        <v>66</v>
      </c>
      <c r="AC623" s="12" t="s">
        <v>50</v>
      </c>
      <c r="AD623" s="12" t="s">
        <v>68</v>
      </c>
      <c r="AE623" s="12">
        <v>50.5</v>
      </c>
      <c r="AF623" s="12">
        <v>4.5999999999999996</v>
      </c>
      <c r="AG623" s="12" t="s">
        <v>3156</v>
      </c>
      <c r="AH623" s="12" t="s">
        <v>3161</v>
      </c>
      <c r="AI623" s="12" t="s">
        <v>3128</v>
      </c>
      <c r="AJ623" s="12">
        <v>0</v>
      </c>
      <c r="AK623" s="12" t="s">
        <v>3158</v>
      </c>
      <c r="AL623" s="12" t="s">
        <v>3159</v>
      </c>
      <c r="AM623" s="12">
        <v>50.5</v>
      </c>
      <c r="AN623" s="31"/>
    </row>
    <row r="624" spans="1:40" ht="32" x14ac:dyDescent="0.2">
      <c r="A624" s="30" t="s">
        <v>2117</v>
      </c>
      <c r="B624" s="23" t="s">
        <v>2118</v>
      </c>
      <c r="C624" s="23" t="s">
        <v>154</v>
      </c>
      <c r="D624" s="23">
        <v>37</v>
      </c>
      <c r="E624" s="24">
        <v>32632</v>
      </c>
      <c r="F624" s="23" t="s">
        <v>523</v>
      </c>
      <c r="G624" s="23" t="s">
        <v>100</v>
      </c>
      <c r="H624" s="23" t="s">
        <v>561</v>
      </c>
      <c r="I624" s="23" t="s">
        <v>74</v>
      </c>
      <c r="J624" s="23" t="s">
        <v>381</v>
      </c>
      <c r="K624" s="23" t="s">
        <v>382</v>
      </c>
      <c r="L624" s="23" t="s">
        <v>491</v>
      </c>
      <c r="M624" s="23" t="s">
        <v>43</v>
      </c>
      <c r="N624" s="23" t="s">
        <v>492</v>
      </c>
      <c r="O624" s="24">
        <v>42118</v>
      </c>
      <c r="P624" s="24"/>
      <c r="Q624" s="23" t="s">
        <v>62</v>
      </c>
      <c r="R624" s="25">
        <v>45000</v>
      </c>
      <c r="S624" s="25">
        <v>6300</v>
      </c>
      <c r="T624" s="23">
        <v>5</v>
      </c>
      <c r="U624" s="23">
        <v>33</v>
      </c>
      <c r="V624" s="23">
        <v>8</v>
      </c>
      <c r="W624" s="23">
        <v>12</v>
      </c>
      <c r="X624" s="23">
        <v>76</v>
      </c>
      <c r="Y624" s="23" t="s">
        <v>46</v>
      </c>
      <c r="Z624" s="23" t="s">
        <v>64</v>
      </c>
      <c r="AA624" s="23" t="s">
        <v>48</v>
      </c>
      <c r="AB624" s="23" t="s">
        <v>66</v>
      </c>
      <c r="AC624" s="23" t="s">
        <v>267</v>
      </c>
      <c r="AD624" s="23" t="s">
        <v>68</v>
      </c>
      <c r="AE624" s="23">
        <v>83.8</v>
      </c>
      <c r="AF624" s="23">
        <v>11.1</v>
      </c>
      <c r="AG624" s="23" t="s">
        <v>3167</v>
      </c>
      <c r="AH624" s="23" t="s">
        <v>3164</v>
      </c>
      <c r="AI624" s="23" t="s">
        <v>3136</v>
      </c>
      <c r="AJ624" s="23">
        <v>0</v>
      </c>
      <c r="AK624" s="23" t="s">
        <v>3158</v>
      </c>
      <c r="AL624" s="23" t="s">
        <v>3169</v>
      </c>
      <c r="AM624" s="23">
        <v>83.8</v>
      </c>
      <c r="AN624" s="32"/>
    </row>
    <row r="625" spans="1:40" ht="32" x14ac:dyDescent="0.2">
      <c r="A625" s="29" t="s">
        <v>2119</v>
      </c>
      <c r="B625" s="12" t="s">
        <v>2120</v>
      </c>
      <c r="C625" s="12" t="s">
        <v>154</v>
      </c>
      <c r="D625" s="12">
        <v>46</v>
      </c>
      <c r="E625" s="21">
        <v>29288</v>
      </c>
      <c r="F625" s="12" t="s">
        <v>133</v>
      </c>
      <c r="G625" s="12" t="s">
        <v>133</v>
      </c>
      <c r="H625" s="12" t="s">
        <v>582</v>
      </c>
      <c r="I625" s="12" t="s">
        <v>74</v>
      </c>
      <c r="J625" s="12" t="s">
        <v>583</v>
      </c>
      <c r="K625" s="12" t="s">
        <v>584</v>
      </c>
      <c r="L625" s="12" t="s">
        <v>319</v>
      </c>
      <c r="M625" s="12" t="s">
        <v>255</v>
      </c>
      <c r="N625" s="12" t="s">
        <v>80</v>
      </c>
      <c r="O625" s="21">
        <v>44479</v>
      </c>
      <c r="P625" s="21"/>
      <c r="Q625" s="12" t="s">
        <v>62</v>
      </c>
      <c r="R625" s="22">
        <v>54000</v>
      </c>
      <c r="S625" s="22">
        <v>4900</v>
      </c>
      <c r="T625" s="12">
        <v>4</v>
      </c>
      <c r="U625" s="12">
        <v>21</v>
      </c>
      <c r="V625" s="12">
        <v>9</v>
      </c>
      <c r="W625" s="12">
        <v>11</v>
      </c>
      <c r="X625" s="12">
        <v>69</v>
      </c>
      <c r="Y625" s="12" t="s">
        <v>339</v>
      </c>
      <c r="Z625" s="12" t="s">
        <v>47</v>
      </c>
      <c r="AA625" s="12" t="s">
        <v>221</v>
      </c>
      <c r="AB625" s="12" t="s">
        <v>66</v>
      </c>
      <c r="AC625" s="12" t="s">
        <v>143</v>
      </c>
      <c r="AD625" s="12" t="s">
        <v>68</v>
      </c>
      <c r="AE625" s="12">
        <v>69.900000000000006</v>
      </c>
      <c r="AF625" s="12">
        <v>4.7</v>
      </c>
      <c r="AG625" s="12" t="s">
        <v>3171</v>
      </c>
      <c r="AH625" s="12" t="s">
        <v>3164</v>
      </c>
      <c r="AI625" s="12" t="s">
        <v>3136</v>
      </c>
      <c r="AJ625" s="12">
        <v>0</v>
      </c>
      <c r="AK625" s="12" t="s">
        <v>3162</v>
      </c>
      <c r="AL625" s="12" t="s">
        <v>3165</v>
      </c>
      <c r="AM625" s="12">
        <v>69.900000000000006</v>
      </c>
      <c r="AN625" s="31" t="s">
        <v>3166</v>
      </c>
    </row>
    <row r="626" spans="1:40" ht="32" x14ac:dyDescent="0.2">
      <c r="A626" s="30" t="s">
        <v>2123</v>
      </c>
      <c r="B626" s="23" t="s">
        <v>3340</v>
      </c>
      <c r="C626" s="23" t="s">
        <v>154</v>
      </c>
      <c r="D626" s="23">
        <v>37</v>
      </c>
      <c r="E626" s="24">
        <v>32606</v>
      </c>
      <c r="F626" s="23" t="s">
        <v>402</v>
      </c>
      <c r="G626" s="23" t="s">
        <v>72</v>
      </c>
      <c r="H626" s="23" t="s">
        <v>862</v>
      </c>
      <c r="I626" s="23" t="s">
        <v>74</v>
      </c>
      <c r="J626" s="23" t="s">
        <v>617</v>
      </c>
      <c r="K626" s="23" t="s">
        <v>618</v>
      </c>
      <c r="L626" s="23" t="s">
        <v>411</v>
      </c>
      <c r="M626" s="23" t="s">
        <v>119</v>
      </c>
      <c r="N626" s="23" t="s">
        <v>412</v>
      </c>
      <c r="O626" s="24">
        <v>44992</v>
      </c>
      <c r="P626" s="24"/>
      <c r="Q626" s="23" t="s">
        <v>62</v>
      </c>
      <c r="R626" s="25">
        <v>47000</v>
      </c>
      <c r="S626" s="25">
        <v>0</v>
      </c>
      <c r="T626" s="23">
        <v>1</v>
      </c>
      <c r="U626" s="23">
        <v>25</v>
      </c>
      <c r="V626" s="23">
        <v>18</v>
      </c>
      <c r="W626" s="23">
        <v>8</v>
      </c>
      <c r="X626" s="23">
        <v>41</v>
      </c>
      <c r="Y626" s="23" t="s">
        <v>46</v>
      </c>
      <c r="Z626" s="23" t="s">
        <v>64</v>
      </c>
      <c r="AA626" s="23" t="s">
        <v>142</v>
      </c>
      <c r="AB626" s="23" t="s">
        <v>164</v>
      </c>
      <c r="AC626" s="23" t="s">
        <v>408</v>
      </c>
      <c r="AD626" s="23" t="s">
        <v>68</v>
      </c>
      <c r="AE626" s="23">
        <v>35.6</v>
      </c>
      <c r="AF626" s="23">
        <v>3.3</v>
      </c>
      <c r="AG626" s="23" t="s">
        <v>3167</v>
      </c>
      <c r="AH626" s="23" t="s">
        <v>3164</v>
      </c>
      <c r="AI626" s="23" t="s">
        <v>3128</v>
      </c>
      <c r="AJ626" s="23">
        <v>0</v>
      </c>
      <c r="AK626" s="23" t="s">
        <v>3162</v>
      </c>
      <c r="AL626" s="23" t="s">
        <v>3159</v>
      </c>
      <c r="AM626" s="23">
        <v>35.6</v>
      </c>
      <c r="AN626" s="32"/>
    </row>
    <row r="627" spans="1:40" ht="48" x14ac:dyDescent="0.2">
      <c r="A627" s="29" t="s">
        <v>2125</v>
      </c>
      <c r="B627" s="12" t="s">
        <v>3341</v>
      </c>
      <c r="C627" s="12" t="s">
        <v>35</v>
      </c>
      <c r="D627" s="12">
        <v>48</v>
      </c>
      <c r="E627" s="21">
        <v>28462</v>
      </c>
      <c r="F627" s="12" t="s">
        <v>279</v>
      </c>
      <c r="G627" s="12" t="s">
        <v>55</v>
      </c>
      <c r="H627" s="12" t="s">
        <v>280</v>
      </c>
      <c r="I627" s="12" t="s">
        <v>57</v>
      </c>
      <c r="J627" s="12" t="s">
        <v>308</v>
      </c>
      <c r="K627" s="12" t="s">
        <v>309</v>
      </c>
      <c r="L627" s="12" t="s">
        <v>968</v>
      </c>
      <c r="M627" s="12" t="s">
        <v>337</v>
      </c>
      <c r="N627" s="12" t="s">
        <v>709</v>
      </c>
      <c r="O627" s="21">
        <v>43293</v>
      </c>
      <c r="P627" s="21"/>
      <c r="Q627" s="12" t="s">
        <v>62</v>
      </c>
      <c r="R627" s="22">
        <v>97000</v>
      </c>
      <c r="S627" s="22">
        <v>13600</v>
      </c>
      <c r="T627" s="12">
        <v>5</v>
      </c>
      <c r="U627" s="12">
        <v>24</v>
      </c>
      <c r="V627" s="12">
        <v>23</v>
      </c>
      <c r="W627" s="12">
        <v>11</v>
      </c>
      <c r="X627" s="12">
        <v>80</v>
      </c>
      <c r="Y627" s="12" t="s">
        <v>339</v>
      </c>
      <c r="Z627" s="12" t="s">
        <v>64</v>
      </c>
      <c r="AA627" s="12" t="s">
        <v>176</v>
      </c>
      <c r="AB627" s="12" t="s">
        <v>80</v>
      </c>
      <c r="AC627" s="12" t="s">
        <v>284</v>
      </c>
      <c r="AD627" s="12" t="s">
        <v>51</v>
      </c>
      <c r="AE627" s="12">
        <v>83.5</v>
      </c>
      <c r="AF627" s="12">
        <v>7.9</v>
      </c>
      <c r="AG627" s="12" t="s">
        <v>3171</v>
      </c>
      <c r="AH627" s="12" t="s">
        <v>3161</v>
      </c>
      <c r="AI627" s="12" t="s">
        <v>3136</v>
      </c>
      <c r="AJ627" s="12">
        <v>0</v>
      </c>
      <c r="AK627" s="12" t="s">
        <v>3162</v>
      </c>
      <c r="AL627" s="12" t="s">
        <v>3165</v>
      </c>
      <c r="AM627" s="12">
        <v>83.5</v>
      </c>
      <c r="AN627" s="31"/>
    </row>
    <row r="628" spans="1:40" ht="32" x14ac:dyDescent="0.2">
      <c r="A628" s="30" t="s">
        <v>2127</v>
      </c>
      <c r="B628" s="23" t="s">
        <v>2128</v>
      </c>
      <c r="C628" s="23" t="s">
        <v>35</v>
      </c>
      <c r="D628" s="23">
        <v>48</v>
      </c>
      <c r="E628" s="24">
        <v>28599</v>
      </c>
      <c r="F628" s="23" t="s">
        <v>370</v>
      </c>
      <c r="G628" s="23" t="s">
        <v>181</v>
      </c>
      <c r="H628" s="23" t="s">
        <v>1971</v>
      </c>
      <c r="I628" s="23" t="s">
        <v>74</v>
      </c>
      <c r="J628" s="23" t="s">
        <v>446</v>
      </c>
      <c r="K628" s="23" t="s">
        <v>447</v>
      </c>
      <c r="L628" s="23" t="s">
        <v>374</v>
      </c>
      <c r="M628" s="23" t="s">
        <v>289</v>
      </c>
      <c r="N628" s="23" t="s">
        <v>375</v>
      </c>
      <c r="O628" s="24">
        <v>42250</v>
      </c>
      <c r="P628" s="24"/>
      <c r="Q628" s="23" t="s">
        <v>62</v>
      </c>
      <c r="R628" s="25">
        <v>57000</v>
      </c>
      <c r="S628" s="25">
        <v>2800</v>
      </c>
      <c r="T628" s="23">
        <v>3</v>
      </c>
      <c r="U628" s="23">
        <v>6</v>
      </c>
      <c r="V628" s="23">
        <v>18</v>
      </c>
      <c r="W628" s="23">
        <v>10</v>
      </c>
      <c r="X628" s="23">
        <v>77</v>
      </c>
      <c r="Y628" s="23" t="s">
        <v>46</v>
      </c>
      <c r="Z628" s="23" t="s">
        <v>64</v>
      </c>
      <c r="AA628" s="23" t="s">
        <v>188</v>
      </c>
      <c r="AB628" s="23" t="s">
        <v>66</v>
      </c>
      <c r="AC628" s="23" t="s">
        <v>376</v>
      </c>
      <c r="AD628" s="23" t="s">
        <v>68</v>
      </c>
      <c r="AE628" s="23">
        <v>60.5</v>
      </c>
      <c r="AF628" s="23">
        <v>10.8</v>
      </c>
      <c r="AG628" s="23" t="s">
        <v>3171</v>
      </c>
      <c r="AH628" s="23" t="s">
        <v>3164</v>
      </c>
      <c r="AI628" s="23" t="s">
        <v>3133</v>
      </c>
      <c r="AJ628" s="23">
        <v>0</v>
      </c>
      <c r="AK628" s="23" t="s">
        <v>3175</v>
      </c>
      <c r="AL628" s="23" t="s">
        <v>3165</v>
      </c>
      <c r="AM628" s="23">
        <v>60.5</v>
      </c>
      <c r="AN628" s="32" t="s">
        <v>3166</v>
      </c>
    </row>
    <row r="629" spans="1:40" ht="32" x14ac:dyDescent="0.2">
      <c r="A629" s="29" t="s">
        <v>2130</v>
      </c>
      <c r="B629" s="12" t="s">
        <v>2131</v>
      </c>
      <c r="C629" s="12" t="s">
        <v>154</v>
      </c>
      <c r="D629" s="12">
        <v>53</v>
      </c>
      <c r="E629" s="21">
        <v>26633</v>
      </c>
      <c r="F629" s="12" t="s">
        <v>71</v>
      </c>
      <c r="G629" s="12" t="s">
        <v>72</v>
      </c>
      <c r="H629" s="12" t="s">
        <v>424</v>
      </c>
      <c r="I629" s="12" t="s">
        <v>39</v>
      </c>
      <c r="J629" s="12" t="s">
        <v>425</v>
      </c>
      <c r="K629" s="12" t="s">
        <v>426</v>
      </c>
      <c r="L629" s="12" t="s">
        <v>173</v>
      </c>
      <c r="M629" s="12" t="s">
        <v>161</v>
      </c>
      <c r="N629" s="12" t="s">
        <v>174</v>
      </c>
      <c r="O629" s="21">
        <v>45178</v>
      </c>
      <c r="P629" s="21"/>
      <c r="Q629" s="12" t="s">
        <v>62</v>
      </c>
      <c r="R629" s="22">
        <v>164000</v>
      </c>
      <c r="S629" s="22">
        <v>16400</v>
      </c>
      <c r="T629" s="12">
        <v>4</v>
      </c>
      <c r="U629" s="12">
        <v>30</v>
      </c>
      <c r="V629" s="12">
        <v>3</v>
      </c>
      <c r="W629" s="12">
        <v>23</v>
      </c>
      <c r="X629" s="12">
        <v>70</v>
      </c>
      <c r="Y629" s="12" t="s">
        <v>46</v>
      </c>
      <c r="Z629" s="12" t="s">
        <v>64</v>
      </c>
      <c r="AA629" s="12" t="s">
        <v>221</v>
      </c>
      <c r="AB629" s="12" t="s">
        <v>66</v>
      </c>
      <c r="AC629" s="12" t="s">
        <v>81</v>
      </c>
      <c r="AD629" s="12" t="s">
        <v>68</v>
      </c>
      <c r="AE629" s="12">
        <v>68</v>
      </c>
      <c r="AF629" s="12">
        <v>2.8</v>
      </c>
      <c r="AG629" s="12" t="s">
        <v>3171</v>
      </c>
      <c r="AH629" s="12" t="s">
        <v>3157</v>
      </c>
      <c r="AI629" s="12" t="s">
        <v>3136</v>
      </c>
      <c r="AJ629" s="12">
        <v>0</v>
      </c>
      <c r="AK629" s="12" t="s">
        <v>3162</v>
      </c>
      <c r="AL629" s="12" t="s">
        <v>3169</v>
      </c>
      <c r="AM629" s="12">
        <v>68</v>
      </c>
      <c r="AN629" s="31"/>
    </row>
    <row r="630" spans="1:40" ht="32" x14ac:dyDescent="0.2">
      <c r="A630" s="30" t="s">
        <v>2133</v>
      </c>
      <c r="B630" s="23" t="s">
        <v>3342</v>
      </c>
      <c r="C630" s="23" t="s">
        <v>154</v>
      </c>
      <c r="D630" s="23">
        <v>55</v>
      </c>
      <c r="E630" s="24">
        <v>26005</v>
      </c>
      <c r="F630" s="23" t="s">
        <v>54</v>
      </c>
      <c r="G630" s="23" t="s">
        <v>55</v>
      </c>
      <c r="H630" s="23" t="s">
        <v>56</v>
      </c>
      <c r="I630" s="23" t="s">
        <v>39</v>
      </c>
      <c r="J630" s="23" t="s">
        <v>539</v>
      </c>
      <c r="K630" s="23" t="s">
        <v>540</v>
      </c>
      <c r="L630" s="23" t="s">
        <v>319</v>
      </c>
      <c r="M630" s="23" t="s">
        <v>255</v>
      </c>
      <c r="N630" s="23" t="s">
        <v>80</v>
      </c>
      <c r="O630" s="24">
        <v>44190</v>
      </c>
      <c r="P630" s="24"/>
      <c r="Q630" s="23" t="s">
        <v>62</v>
      </c>
      <c r="R630" s="25">
        <v>169000</v>
      </c>
      <c r="S630" s="25">
        <v>1700</v>
      </c>
      <c r="T630" s="23">
        <v>1</v>
      </c>
      <c r="U630" s="23">
        <v>26</v>
      </c>
      <c r="V630" s="23">
        <v>18</v>
      </c>
      <c r="W630" s="23">
        <v>6</v>
      </c>
      <c r="X630" s="23">
        <v>72</v>
      </c>
      <c r="Y630" s="23" t="s">
        <v>46</v>
      </c>
      <c r="Z630" s="23" t="s">
        <v>64</v>
      </c>
      <c r="AA630" s="23" t="s">
        <v>221</v>
      </c>
      <c r="AB630" s="23" t="s">
        <v>66</v>
      </c>
      <c r="AC630" s="23" t="s">
        <v>67</v>
      </c>
      <c r="AD630" s="23" t="s">
        <v>68</v>
      </c>
      <c r="AE630" s="23">
        <v>47.7</v>
      </c>
      <c r="AF630" s="23">
        <v>5.5</v>
      </c>
      <c r="AG630" s="23" t="s">
        <v>3156</v>
      </c>
      <c r="AH630" s="23" t="s">
        <v>3157</v>
      </c>
      <c r="AI630" s="23" t="s">
        <v>3128</v>
      </c>
      <c r="AJ630" s="23">
        <v>0</v>
      </c>
      <c r="AK630" s="23" t="s">
        <v>3162</v>
      </c>
      <c r="AL630" s="23" t="s">
        <v>3159</v>
      </c>
      <c r="AM630" s="23">
        <v>47.7</v>
      </c>
      <c r="AN630" s="32" t="s">
        <v>3166</v>
      </c>
    </row>
    <row r="631" spans="1:40" ht="32" x14ac:dyDescent="0.2">
      <c r="A631" s="29" t="s">
        <v>2135</v>
      </c>
      <c r="B631" s="12" t="s">
        <v>3343</v>
      </c>
      <c r="C631" s="12" t="s">
        <v>154</v>
      </c>
      <c r="D631" s="12">
        <v>28</v>
      </c>
      <c r="E631" s="21">
        <v>35766</v>
      </c>
      <c r="F631" s="12" t="s">
        <v>210</v>
      </c>
      <c r="G631" s="12" t="s">
        <v>100</v>
      </c>
      <c r="H631" s="12" t="s">
        <v>329</v>
      </c>
      <c r="I631" s="12" t="s">
        <v>74</v>
      </c>
      <c r="J631" s="12" t="s">
        <v>211</v>
      </c>
      <c r="K631" s="12" t="s">
        <v>212</v>
      </c>
      <c r="L631" s="12" t="s">
        <v>160</v>
      </c>
      <c r="M631" s="12" t="s">
        <v>161</v>
      </c>
      <c r="N631" s="12" t="s">
        <v>174</v>
      </c>
      <c r="O631" s="21">
        <v>44068</v>
      </c>
      <c r="P631" s="21"/>
      <c r="Q631" s="12" t="s">
        <v>62</v>
      </c>
      <c r="R631" s="22">
        <v>58000</v>
      </c>
      <c r="S631" s="22">
        <v>2900</v>
      </c>
      <c r="T631" s="12">
        <v>3</v>
      </c>
      <c r="U631" s="12">
        <v>26</v>
      </c>
      <c r="V631" s="12">
        <v>14</v>
      </c>
      <c r="W631" s="12">
        <v>22</v>
      </c>
      <c r="X631" s="12">
        <v>69</v>
      </c>
      <c r="Y631" s="12" t="s">
        <v>46</v>
      </c>
      <c r="Z631" s="12" t="s">
        <v>151</v>
      </c>
      <c r="AA631" s="12" t="s">
        <v>95</v>
      </c>
      <c r="AB631" s="12" t="s">
        <v>80</v>
      </c>
      <c r="AC631" s="12" t="s">
        <v>121</v>
      </c>
      <c r="AD631" s="12" t="s">
        <v>68</v>
      </c>
      <c r="AE631" s="12">
        <v>57.6</v>
      </c>
      <c r="AF631" s="12">
        <v>5.8</v>
      </c>
      <c r="AG631" s="12" t="s">
        <v>3160</v>
      </c>
      <c r="AH631" s="12" t="s">
        <v>3164</v>
      </c>
      <c r="AI631" s="12" t="s">
        <v>3133</v>
      </c>
      <c r="AJ631" s="12">
        <v>0</v>
      </c>
      <c r="AK631" s="12" t="s">
        <v>3162</v>
      </c>
      <c r="AL631" s="12" t="s">
        <v>3165</v>
      </c>
      <c r="AM631" s="12">
        <v>57.6</v>
      </c>
      <c r="AN631" s="31"/>
    </row>
    <row r="632" spans="1:40" ht="48" x14ac:dyDescent="0.2">
      <c r="A632" s="30" t="s">
        <v>2137</v>
      </c>
      <c r="B632" s="23" t="s">
        <v>3344</v>
      </c>
      <c r="C632" s="23" t="s">
        <v>287</v>
      </c>
      <c r="D632" s="23">
        <v>26</v>
      </c>
      <c r="E632" s="24">
        <v>36639</v>
      </c>
      <c r="F632" s="23" t="s">
        <v>279</v>
      </c>
      <c r="G632" s="23" t="s">
        <v>55</v>
      </c>
      <c r="H632" s="23" t="s">
        <v>280</v>
      </c>
      <c r="I632" s="23" t="s">
        <v>39</v>
      </c>
      <c r="J632" s="23" t="s">
        <v>308</v>
      </c>
      <c r="K632" s="23" t="s">
        <v>309</v>
      </c>
      <c r="L632" s="23" t="s">
        <v>186</v>
      </c>
      <c r="M632" s="23" t="s">
        <v>61</v>
      </c>
      <c r="N632" s="23" t="s">
        <v>186</v>
      </c>
      <c r="O632" s="24">
        <v>43620</v>
      </c>
      <c r="P632" s="24">
        <v>43757</v>
      </c>
      <c r="Q632" s="23" t="s">
        <v>141</v>
      </c>
      <c r="R632" s="25">
        <v>202000</v>
      </c>
      <c r="S632" s="25">
        <v>12100</v>
      </c>
      <c r="T632" s="23">
        <v>3</v>
      </c>
      <c r="U632" s="23">
        <v>8</v>
      </c>
      <c r="V632" s="23">
        <v>3</v>
      </c>
      <c r="W632" s="23">
        <v>15</v>
      </c>
      <c r="X632" s="23">
        <v>52</v>
      </c>
      <c r="Y632" s="23" t="s">
        <v>46</v>
      </c>
      <c r="Z632" s="23" t="s">
        <v>107</v>
      </c>
      <c r="AA632" s="23" t="s">
        <v>215</v>
      </c>
      <c r="AB632" s="23" t="s">
        <v>164</v>
      </c>
      <c r="AC632" s="23" t="s">
        <v>284</v>
      </c>
      <c r="AD632" s="23" t="s">
        <v>68</v>
      </c>
      <c r="AE632" s="23">
        <v>49.7</v>
      </c>
      <c r="AF632" s="23">
        <v>0.4</v>
      </c>
      <c r="AG632" s="23" t="s">
        <v>3160</v>
      </c>
      <c r="AH632" s="23" t="s">
        <v>3177</v>
      </c>
      <c r="AI632" s="23" t="s">
        <v>3133</v>
      </c>
      <c r="AJ632" s="23">
        <v>1</v>
      </c>
      <c r="AK632" s="23" t="s">
        <v>3175</v>
      </c>
      <c r="AL632" s="23" t="s">
        <v>3159</v>
      </c>
      <c r="AM632" s="23">
        <v>49.7</v>
      </c>
      <c r="AN632" s="32"/>
    </row>
    <row r="633" spans="1:40" ht="32" x14ac:dyDescent="0.2">
      <c r="A633" s="29" t="s">
        <v>2139</v>
      </c>
      <c r="B633" s="12" t="s">
        <v>2140</v>
      </c>
      <c r="C633" s="12" t="s">
        <v>154</v>
      </c>
      <c r="D633" s="12">
        <v>37</v>
      </c>
      <c r="E633" s="21">
        <v>32651</v>
      </c>
      <c r="F633" s="12" t="s">
        <v>210</v>
      </c>
      <c r="G633" s="12" t="s">
        <v>100</v>
      </c>
      <c r="H633" s="12" t="s">
        <v>329</v>
      </c>
      <c r="I633" s="12" t="s">
        <v>74</v>
      </c>
      <c r="J633" s="12" t="s">
        <v>902</v>
      </c>
      <c r="K633" s="12" t="s">
        <v>903</v>
      </c>
      <c r="L633" s="12" t="s">
        <v>562</v>
      </c>
      <c r="M633" s="12" t="s">
        <v>563</v>
      </c>
      <c r="N633" s="12" t="s">
        <v>564</v>
      </c>
      <c r="O633" s="21">
        <v>44677</v>
      </c>
      <c r="P633" s="21"/>
      <c r="Q633" s="12" t="s">
        <v>62</v>
      </c>
      <c r="R633" s="22">
        <v>42000</v>
      </c>
      <c r="S633" s="22">
        <v>800</v>
      </c>
      <c r="T633" s="12">
        <v>2</v>
      </c>
      <c r="U633" s="12">
        <v>0</v>
      </c>
      <c r="V633" s="12">
        <v>7</v>
      </c>
      <c r="W633" s="12">
        <v>10</v>
      </c>
      <c r="X633" s="12">
        <v>70</v>
      </c>
      <c r="Y633" s="12" t="s">
        <v>46</v>
      </c>
      <c r="Z633" s="12" t="s">
        <v>64</v>
      </c>
      <c r="AA633" s="12" t="s">
        <v>65</v>
      </c>
      <c r="AB633" s="12" t="s">
        <v>66</v>
      </c>
      <c r="AC633" s="12" t="s">
        <v>121</v>
      </c>
      <c r="AD633" s="12" t="s">
        <v>68</v>
      </c>
      <c r="AE633" s="12">
        <v>47.5</v>
      </c>
      <c r="AF633" s="12">
        <v>4.0999999999999996</v>
      </c>
      <c r="AG633" s="12" t="s">
        <v>3167</v>
      </c>
      <c r="AH633" s="12" t="s">
        <v>3164</v>
      </c>
      <c r="AI633" s="12" t="s">
        <v>3128</v>
      </c>
      <c r="AJ633" s="12">
        <v>0</v>
      </c>
      <c r="AK633" s="12" t="s">
        <v>3175</v>
      </c>
      <c r="AL633" s="12" t="s">
        <v>3159</v>
      </c>
      <c r="AM633" s="12">
        <v>47.5</v>
      </c>
      <c r="AN633" s="31" t="s">
        <v>3166</v>
      </c>
    </row>
    <row r="634" spans="1:40" ht="48" x14ac:dyDescent="0.2">
      <c r="A634" s="30" t="s">
        <v>2141</v>
      </c>
      <c r="B634" s="23" t="s">
        <v>2142</v>
      </c>
      <c r="C634" s="23" t="s">
        <v>154</v>
      </c>
      <c r="D634" s="23">
        <v>58</v>
      </c>
      <c r="E634" s="24">
        <v>24993</v>
      </c>
      <c r="F634" s="23" t="s">
        <v>279</v>
      </c>
      <c r="G634" s="23" t="s">
        <v>55</v>
      </c>
      <c r="H634" s="23" t="s">
        <v>307</v>
      </c>
      <c r="I634" s="23" t="s">
        <v>74</v>
      </c>
      <c r="J634" s="23" t="s">
        <v>308</v>
      </c>
      <c r="K634" s="23" t="s">
        <v>309</v>
      </c>
      <c r="L634" s="23" t="s">
        <v>390</v>
      </c>
      <c r="M634" s="23" t="s">
        <v>265</v>
      </c>
      <c r="N634" s="23" t="s">
        <v>360</v>
      </c>
      <c r="O634" s="24">
        <v>45409</v>
      </c>
      <c r="P634" s="24"/>
      <c r="Q634" s="23" t="s">
        <v>62</v>
      </c>
      <c r="R634" s="25">
        <v>37000</v>
      </c>
      <c r="S634" s="25">
        <v>1800</v>
      </c>
      <c r="T634" s="23">
        <v>3</v>
      </c>
      <c r="U634" s="23">
        <v>19</v>
      </c>
      <c r="V634" s="23">
        <v>10</v>
      </c>
      <c r="W634" s="23">
        <v>14</v>
      </c>
      <c r="X634" s="23">
        <v>68</v>
      </c>
      <c r="Y634" s="23" t="s">
        <v>46</v>
      </c>
      <c r="Z634" s="23" t="s">
        <v>107</v>
      </c>
      <c r="AA634" s="23" t="s">
        <v>48</v>
      </c>
      <c r="AB634" s="23" t="s">
        <v>66</v>
      </c>
      <c r="AC634" s="23" t="s">
        <v>284</v>
      </c>
      <c r="AD634" s="23" t="s">
        <v>68</v>
      </c>
      <c r="AE634" s="23">
        <v>58.5</v>
      </c>
      <c r="AF634" s="23">
        <v>2.1</v>
      </c>
      <c r="AG634" s="23" t="s">
        <v>3156</v>
      </c>
      <c r="AH634" s="23" t="s">
        <v>3180</v>
      </c>
      <c r="AI634" s="23" t="s">
        <v>3133</v>
      </c>
      <c r="AJ634" s="23">
        <v>0</v>
      </c>
      <c r="AK634" s="23" t="s">
        <v>3162</v>
      </c>
      <c r="AL634" s="23" t="s">
        <v>3165</v>
      </c>
      <c r="AM634" s="23">
        <v>58.5</v>
      </c>
      <c r="AN634" s="32" t="s">
        <v>3166</v>
      </c>
    </row>
    <row r="635" spans="1:40" ht="32" x14ac:dyDescent="0.2">
      <c r="A635" s="29" t="s">
        <v>2143</v>
      </c>
      <c r="B635" s="12" t="s">
        <v>3345</v>
      </c>
      <c r="C635" s="12" t="s">
        <v>35</v>
      </c>
      <c r="D635" s="12">
        <v>26</v>
      </c>
      <c r="E635" s="21">
        <v>36610</v>
      </c>
      <c r="F635" s="12" t="s">
        <v>210</v>
      </c>
      <c r="G635" s="12" t="s">
        <v>100</v>
      </c>
      <c r="H635" s="12" t="s">
        <v>114</v>
      </c>
      <c r="I635" s="12" t="s">
        <v>157</v>
      </c>
      <c r="J635" s="12" t="s">
        <v>902</v>
      </c>
      <c r="K635" s="12" t="s">
        <v>903</v>
      </c>
      <c r="L635" s="12" t="s">
        <v>524</v>
      </c>
      <c r="M635" s="12" t="s">
        <v>525</v>
      </c>
      <c r="N635" s="12" t="s">
        <v>526</v>
      </c>
      <c r="O635" s="21">
        <v>45111</v>
      </c>
      <c r="P635" s="21">
        <v>45362</v>
      </c>
      <c r="Q635" s="12" t="s">
        <v>141</v>
      </c>
      <c r="R635" s="22">
        <v>35000</v>
      </c>
      <c r="S635" s="22">
        <v>700</v>
      </c>
      <c r="T635" s="12">
        <v>2</v>
      </c>
      <c r="U635" s="12">
        <v>27</v>
      </c>
      <c r="V635" s="12">
        <v>9</v>
      </c>
      <c r="W635" s="12">
        <v>0</v>
      </c>
      <c r="X635" s="12">
        <v>50</v>
      </c>
      <c r="Y635" s="12" t="s">
        <v>46</v>
      </c>
      <c r="Z635" s="12" t="s">
        <v>47</v>
      </c>
      <c r="AA635" s="12" t="s">
        <v>65</v>
      </c>
      <c r="AB635" s="12" t="s">
        <v>80</v>
      </c>
      <c r="AC635" s="12" t="s">
        <v>121</v>
      </c>
      <c r="AD635" s="12" t="s">
        <v>68</v>
      </c>
      <c r="AE635" s="12">
        <v>52.2</v>
      </c>
      <c r="AF635" s="12">
        <v>0.7</v>
      </c>
      <c r="AG635" s="12" t="s">
        <v>3160</v>
      </c>
      <c r="AH635" s="12" t="s">
        <v>3180</v>
      </c>
      <c r="AI635" s="12" t="s">
        <v>3128</v>
      </c>
      <c r="AJ635" s="12">
        <v>1</v>
      </c>
      <c r="AK635" s="12" t="s">
        <v>3162</v>
      </c>
      <c r="AL635" s="12" t="s">
        <v>3159</v>
      </c>
      <c r="AM635" s="12">
        <v>52.2</v>
      </c>
      <c r="AN635" s="31"/>
    </row>
    <row r="636" spans="1:40" ht="48" x14ac:dyDescent="0.2">
      <c r="A636" s="30" t="s">
        <v>2145</v>
      </c>
      <c r="B636" s="23" t="s">
        <v>3346</v>
      </c>
      <c r="C636" s="23" t="s">
        <v>154</v>
      </c>
      <c r="D636" s="23">
        <v>35</v>
      </c>
      <c r="E636" s="24">
        <v>33174</v>
      </c>
      <c r="F636" s="23" t="s">
        <v>523</v>
      </c>
      <c r="G636" s="23" t="s">
        <v>100</v>
      </c>
      <c r="H636" s="23" t="s">
        <v>379</v>
      </c>
      <c r="I636" s="23" t="s">
        <v>115</v>
      </c>
      <c r="J636" s="23" t="s">
        <v>343</v>
      </c>
      <c r="K636" s="23" t="s">
        <v>344</v>
      </c>
      <c r="L636" s="23" t="s">
        <v>60</v>
      </c>
      <c r="M636" s="23" t="s">
        <v>61</v>
      </c>
      <c r="N636" s="23" t="s">
        <v>60</v>
      </c>
      <c r="O636" s="24">
        <v>45286</v>
      </c>
      <c r="P636" s="24"/>
      <c r="Q636" s="23" t="s">
        <v>62</v>
      </c>
      <c r="R636" s="25">
        <v>66000</v>
      </c>
      <c r="S636" s="25">
        <v>3300</v>
      </c>
      <c r="T636" s="23">
        <v>3</v>
      </c>
      <c r="U636" s="23">
        <v>13</v>
      </c>
      <c r="V636" s="23">
        <v>21</v>
      </c>
      <c r="W636" s="23">
        <v>28</v>
      </c>
      <c r="X636" s="23">
        <v>51</v>
      </c>
      <c r="Y636" s="23" t="s">
        <v>46</v>
      </c>
      <c r="Z636" s="23" t="s">
        <v>151</v>
      </c>
      <c r="AA636" s="23" t="s">
        <v>188</v>
      </c>
      <c r="AB636" s="23" t="s">
        <v>80</v>
      </c>
      <c r="AC636" s="23" t="s">
        <v>267</v>
      </c>
      <c r="AD636" s="23" t="s">
        <v>68</v>
      </c>
      <c r="AE636" s="23">
        <v>48.1</v>
      </c>
      <c r="AF636" s="23">
        <v>2.5</v>
      </c>
      <c r="AG636" s="23" t="s">
        <v>3167</v>
      </c>
      <c r="AH636" s="23" t="s">
        <v>3168</v>
      </c>
      <c r="AI636" s="23" t="s">
        <v>3133</v>
      </c>
      <c r="AJ636" s="23">
        <v>0</v>
      </c>
      <c r="AK636" s="23" t="s">
        <v>3162</v>
      </c>
      <c r="AL636" s="23" t="s">
        <v>3159</v>
      </c>
      <c r="AM636" s="23">
        <v>48.1</v>
      </c>
      <c r="AN636" s="32"/>
    </row>
    <row r="637" spans="1:40" ht="32" x14ac:dyDescent="0.2">
      <c r="A637" s="29" t="s">
        <v>2147</v>
      </c>
      <c r="B637" s="12" t="s">
        <v>2148</v>
      </c>
      <c r="C637" s="12" t="s">
        <v>154</v>
      </c>
      <c r="D637" s="12">
        <v>47</v>
      </c>
      <c r="E637" s="21">
        <v>28688</v>
      </c>
      <c r="F637" s="12" t="s">
        <v>99</v>
      </c>
      <c r="G637" s="12" t="s">
        <v>100</v>
      </c>
      <c r="H637" s="12" t="s">
        <v>388</v>
      </c>
      <c r="I637" s="12" t="s">
        <v>57</v>
      </c>
      <c r="J637" s="12" t="s">
        <v>102</v>
      </c>
      <c r="K637" s="12" t="s">
        <v>103</v>
      </c>
      <c r="L637" s="12" t="s">
        <v>619</v>
      </c>
      <c r="M637" s="12" t="s">
        <v>525</v>
      </c>
      <c r="N637" s="12" t="s">
        <v>620</v>
      </c>
      <c r="O637" s="21">
        <v>44677</v>
      </c>
      <c r="P637" s="21"/>
      <c r="Q637" s="12" t="s">
        <v>62</v>
      </c>
      <c r="R637" s="22">
        <v>123000</v>
      </c>
      <c r="S637" s="22">
        <v>6200</v>
      </c>
      <c r="T637" s="12">
        <v>3</v>
      </c>
      <c r="U637" s="12">
        <v>4</v>
      </c>
      <c r="V637" s="12">
        <v>5</v>
      </c>
      <c r="W637" s="12">
        <v>12</v>
      </c>
      <c r="X637" s="12">
        <v>79</v>
      </c>
      <c r="Y637" s="12" t="s">
        <v>46</v>
      </c>
      <c r="Z637" s="12" t="s">
        <v>64</v>
      </c>
      <c r="AA637" s="12" t="s">
        <v>215</v>
      </c>
      <c r="AB637" s="12" t="s">
        <v>66</v>
      </c>
      <c r="AC637" s="12" t="s">
        <v>108</v>
      </c>
      <c r="AD637" s="12" t="s">
        <v>68</v>
      </c>
      <c r="AE637" s="12">
        <v>59.6</v>
      </c>
      <c r="AF637" s="12">
        <v>4.0999999999999996</v>
      </c>
      <c r="AG637" s="12" t="s">
        <v>3171</v>
      </c>
      <c r="AH637" s="12" t="s">
        <v>3157</v>
      </c>
      <c r="AI637" s="12" t="s">
        <v>3133</v>
      </c>
      <c r="AJ637" s="12">
        <v>0</v>
      </c>
      <c r="AK637" s="12" t="s">
        <v>3175</v>
      </c>
      <c r="AL637" s="12" t="s">
        <v>3165</v>
      </c>
      <c r="AM637" s="12">
        <v>59.6</v>
      </c>
      <c r="AN637" s="31" t="s">
        <v>3166</v>
      </c>
    </row>
    <row r="638" spans="1:40" ht="32" x14ac:dyDescent="0.2">
      <c r="A638" s="30" t="s">
        <v>2150</v>
      </c>
      <c r="B638" s="23" t="s">
        <v>2151</v>
      </c>
      <c r="C638" s="23" t="s">
        <v>35</v>
      </c>
      <c r="D638" s="23">
        <v>53</v>
      </c>
      <c r="E638" s="24">
        <v>26724</v>
      </c>
      <c r="F638" s="23" t="s">
        <v>429</v>
      </c>
      <c r="G638" s="23" t="s">
        <v>72</v>
      </c>
      <c r="H638" s="23" t="s">
        <v>125</v>
      </c>
      <c r="I638" s="23" t="s">
        <v>57</v>
      </c>
      <c r="J638" s="23" t="s">
        <v>202</v>
      </c>
      <c r="K638" s="23" t="s">
        <v>203</v>
      </c>
      <c r="L638" s="23" t="s">
        <v>173</v>
      </c>
      <c r="M638" s="23" t="s">
        <v>161</v>
      </c>
      <c r="N638" s="23" t="s">
        <v>174</v>
      </c>
      <c r="O638" s="24">
        <v>43315</v>
      </c>
      <c r="P638" s="24"/>
      <c r="Q638" s="23" t="s">
        <v>62</v>
      </c>
      <c r="R638" s="25">
        <v>106000</v>
      </c>
      <c r="S638" s="25">
        <v>2100</v>
      </c>
      <c r="T638" s="23">
        <v>2</v>
      </c>
      <c r="U638" s="23">
        <v>24</v>
      </c>
      <c r="V638" s="23">
        <v>7</v>
      </c>
      <c r="W638" s="23">
        <v>0</v>
      </c>
      <c r="X638" s="23">
        <v>25</v>
      </c>
      <c r="Y638" s="23" t="s">
        <v>46</v>
      </c>
      <c r="Z638" s="23" t="s">
        <v>64</v>
      </c>
      <c r="AA638" s="23" t="s">
        <v>176</v>
      </c>
      <c r="AB638" s="23" t="s">
        <v>66</v>
      </c>
      <c r="AC638" s="23" t="s">
        <v>130</v>
      </c>
      <c r="AD638" s="23" t="s">
        <v>68</v>
      </c>
      <c r="AE638" s="23">
        <v>42.8</v>
      </c>
      <c r="AF638" s="23">
        <v>7.9</v>
      </c>
      <c r="AG638" s="23" t="s">
        <v>3171</v>
      </c>
      <c r="AH638" s="23" t="s">
        <v>3161</v>
      </c>
      <c r="AI638" s="23" t="s">
        <v>3128</v>
      </c>
      <c r="AJ638" s="23">
        <v>0</v>
      </c>
      <c r="AK638" s="23" t="s">
        <v>3162</v>
      </c>
      <c r="AL638" s="23" t="s">
        <v>3159</v>
      </c>
      <c r="AM638" s="23">
        <v>42.8</v>
      </c>
      <c r="AN638" s="32" t="s">
        <v>3166</v>
      </c>
    </row>
    <row r="639" spans="1:40" ht="32" x14ac:dyDescent="0.2">
      <c r="A639" s="29" t="s">
        <v>2152</v>
      </c>
      <c r="B639" s="12" t="s">
        <v>3347</v>
      </c>
      <c r="C639" s="12" t="s">
        <v>35</v>
      </c>
      <c r="D639" s="12">
        <v>42</v>
      </c>
      <c r="E639" s="21">
        <v>30763</v>
      </c>
      <c r="F639" s="12" t="s">
        <v>402</v>
      </c>
      <c r="G639" s="12" t="s">
        <v>72</v>
      </c>
      <c r="H639" s="12" t="s">
        <v>403</v>
      </c>
      <c r="I639" s="12" t="s">
        <v>57</v>
      </c>
      <c r="J639" s="12" t="s">
        <v>617</v>
      </c>
      <c r="K639" s="12" t="s">
        <v>618</v>
      </c>
      <c r="L639" s="12" t="s">
        <v>118</v>
      </c>
      <c r="M639" s="12" t="s">
        <v>119</v>
      </c>
      <c r="N639" s="12" t="s">
        <v>120</v>
      </c>
      <c r="O639" s="21">
        <v>44607</v>
      </c>
      <c r="P639" s="21"/>
      <c r="Q639" s="12" t="s">
        <v>62</v>
      </c>
      <c r="R639" s="22">
        <v>113000</v>
      </c>
      <c r="S639" s="22">
        <v>5600</v>
      </c>
      <c r="T639" s="12">
        <v>3</v>
      </c>
      <c r="U639" s="12">
        <v>28</v>
      </c>
      <c r="V639" s="12">
        <v>3</v>
      </c>
      <c r="W639" s="12">
        <v>0</v>
      </c>
      <c r="X639" s="12">
        <v>54</v>
      </c>
      <c r="Y639" s="12" t="s">
        <v>46</v>
      </c>
      <c r="Z639" s="12" t="s">
        <v>292</v>
      </c>
      <c r="AA639" s="12" t="s">
        <v>65</v>
      </c>
      <c r="AB639" s="12" t="s">
        <v>66</v>
      </c>
      <c r="AC639" s="12" t="s">
        <v>408</v>
      </c>
      <c r="AD639" s="12" t="s">
        <v>68</v>
      </c>
      <c r="AE639" s="12">
        <v>62.9</v>
      </c>
      <c r="AF639" s="12">
        <v>4.3</v>
      </c>
      <c r="AG639" s="12" t="s">
        <v>3167</v>
      </c>
      <c r="AH639" s="12" t="s">
        <v>3161</v>
      </c>
      <c r="AI639" s="12" t="s">
        <v>3133</v>
      </c>
      <c r="AJ639" s="12">
        <v>0</v>
      </c>
      <c r="AK639" s="12" t="s">
        <v>3162</v>
      </c>
      <c r="AL639" s="12" t="s">
        <v>3159</v>
      </c>
      <c r="AM639" s="12">
        <v>62.9</v>
      </c>
      <c r="AN639" s="31"/>
    </row>
    <row r="640" spans="1:40" ht="48" x14ac:dyDescent="0.2">
      <c r="A640" s="30" t="s">
        <v>2154</v>
      </c>
      <c r="B640" s="23" t="s">
        <v>2155</v>
      </c>
      <c r="C640" s="23" t="s">
        <v>35</v>
      </c>
      <c r="D640" s="23">
        <v>40</v>
      </c>
      <c r="E640" s="24">
        <v>31444</v>
      </c>
      <c r="F640" s="23" t="s">
        <v>429</v>
      </c>
      <c r="G640" s="23" t="s">
        <v>72</v>
      </c>
      <c r="H640" s="23" t="s">
        <v>247</v>
      </c>
      <c r="I640" s="23" t="s">
        <v>115</v>
      </c>
      <c r="J640" s="23" t="s">
        <v>126</v>
      </c>
      <c r="K640" s="23" t="s">
        <v>127</v>
      </c>
      <c r="L640" s="23" t="s">
        <v>42</v>
      </c>
      <c r="M640" s="23" t="s">
        <v>43</v>
      </c>
      <c r="N640" s="23" t="s">
        <v>44</v>
      </c>
      <c r="O640" s="24">
        <v>44697</v>
      </c>
      <c r="P640" s="24"/>
      <c r="Q640" s="23" t="s">
        <v>62</v>
      </c>
      <c r="R640" s="25">
        <v>69000</v>
      </c>
      <c r="S640" s="25">
        <v>1400</v>
      </c>
      <c r="T640" s="23">
        <v>2</v>
      </c>
      <c r="U640" s="23">
        <v>28</v>
      </c>
      <c r="V640" s="23">
        <v>9</v>
      </c>
      <c r="W640" s="23">
        <v>10</v>
      </c>
      <c r="X640" s="23">
        <v>56</v>
      </c>
      <c r="Y640" s="23" t="s">
        <v>46</v>
      </c>
      <c r="Z640" s="23" t="s">
        <v>64</v>
      </c>
      <c r="AA640" s="23" t="s">
        <v>176</v>
      </c>
      <c r="AB640" s="23" t="s">
        <v>66</v>
      </c>
      <c r="AC640" s="23" t="s">
        <v>130</v>
      </c>
      <c r="AD640" s="23" t="s">
        <v>68</v>
      </c>
      <c r="AE640" s="23">
        <v>49.6</v>
      </c>
      <c r="AF640" s="23">
        <v>4.0999999999999996</v>
      </c>
      <c r="AG640" s="23" t="s">
        <v>3167</v>
      </c>
      <c r="AH640" s="23" t="s">
        <v>3168</v>
      </c>
      <c r="AI640" s="23" t="s">
        <v>3128</v>
      </c>
      <c r="AJ640" s="23">
        <v>0</v>
      </c>
      <c r="AK640" s="23" t="s">
        <v>3162</v>
      </c>
      <c r="AL640" s="23" t="s">
        <v>3159</v>
      </c>
      <c r="AM640" s="23">
        <v>49.6</v>
      </c>
      <c r="AN640" s="32"/>
    </row>
    <row r="641" spans="1:40" ht="32" x14ac:dyDescent="0.2">
      <c r="A641" s="29" t="s">
        <v>2156</v>
      </c>
      <c r="B641" s="12" t="s">
        <v>3348</v>
      </c>
      <c r="C641" s="12" t="s">
        <v>35</v>
      </c>
      <c r="D641" s="12">
        <v>38</v>
      </c>
      <c r="E641" s="21">
        <v>32183</v>
      </c>
      <c r="F641" s="12" t="s">
        <v>523</v>
      </c>
      <c r="G641" s="12" t="s">
        <v>100</v>
      </c>
      <c r="H641" s="12" t="s">
        <v>342</v>
      </c>
      <c r="I641" s="12" t="s">
        <v>115</v>
      </c>
      <c r="J641" s="12" t="s">
        <v>343</v>
      </c>
      <c r="K641" s="12" t="s">
        <v>344</v>
      </c>
      <c r="L641" s="12" t="s">
        <v>411</v>
      </c>
      <c r="M641" s="12" t="s">
        <v>119</v>
      </c>
      <c r="N641" s="12" t="s">
        <v>412</v>
      </c>
      <c r="O641" s="21">
        <v>43537</v>
      </c>
      <c r="P641" s="21"/>
      <c r="Q641" s="12" t="s">
        <v>62</v>
      </c>
      <c r="R641" s="22">
        <v>65000</v>
      </c>
      <c r="S641" s="22">
        <v>3200</v>
      </c>
      <c r="T641" s="12">
        <v>3</v>
      </c>
      <c r="U641" s="12">
        <v>28</v>
      </c>
      <c r="V641" s="12">
        <v>6</v>
      </c>
      <c r="W641" s="12">
        <v>20</v>
      </c>
      <c r="X641" s="12">
        <v>62</v>
      </c>
      <c r="Y641" s="12" t="s">
        <v>46</v>
      </c>
      <c r="Z641" s="12" t="s">
        <v>151</v>
      </c>
      <c r="AA641" s="12" t="s">
        <v>221</v>
      </c>
      <c r="AB641" s="12" t="s">
        <v>80</v>
      </c>
      <c r="AC641" s="12" t="s">
        <v>267</v>
      </c>
      <c r="AD641" s="12" t="s">
        <v>68</v>
      </c>
      <c r="AE641" s="12">
        <v>55.7</v>
      </c>
      <c r="AF641" s="12">
        <v>7.3</v>
      </c>
      <c r="AG641" s="12" t="s">
        <v>3167</v>
      </c>
      <c r="AH641" s="12" t="s">
        <v>3168</v>
      </c>
      <c r="AI641" s="12" t="s">
        <v>3133</v>
      </c>
      <c r="AJ641" s="12">
        <v>0</v>
      </c>
      <c r="AK641" s="12" t="s">
        <v>3162</v>
      </c>
      <c r="AL641" s="12" t="s">
        <v>3165</v>
      </c>
      <c r="AM641" s="12">
        <v>55.7</v>
      </c>
      <c r="AN641" s="31" t="s">
        <v>3166</v>
      </c>
    </row>
    <row r="642" spans="1:40" ht="32" x14ac:dyDescent="0.2">
      <c r="A642" s="30" t="s">
        <v>2159</v>
      </c>
      <c r="B642" s="23" t="s">
        <v>2160</v>
      </c>
      <c r="C642" s="23" t="s">
        <v>35</v>
      </c>
      <c r="D642" s="23">
        <v>24</v>
      </c>
      <c r="E642" s="24">
        <v>37101</v>
      </c>
      <c r="F642" s="23" t="s">
        <v>210</v>
      </c>
      <c r="G642" s="23" t="s">
        <v>100</v>
      </c>
      <c r="H642" s="23" t="s">
        <v>329</v>
      </c>
      <c r="I642" s="23" t="s">
        <v>115</v>
      </c>
      <c r="J642" s="23" t="s">
        <v>116</v>
      </c>
      <c r="K642" s="23" t="s">
        <v>117</v>
      </c>
      <c r="L642" s="23" t="s">
        <v>472</v>
      </c>
      <c r="M642" s="23" t="s">
        <v>43</v>
      </c>
      <c r="N642" s="23" t="s">
        <v>421</v>
      </c>
      <c r="O642" s="24">
        <v>45158</v>
      </c>
      <c r="P642" s="24"/>
      <c r="Q642" s="23" t="s">
        <v>62</v>
      </c>
      <c r="R642" s="25">
        <v>78000</v>
      </c>
      <c r="S642" s="25">
        <v>7000</v>
      </c>
      <c r="T642" s="23">
        <v>4</v>
      </c>
      <c r="U642" s="23">
        <v>29</v>
      </c>
      <c r="V642" s="23">
        <v>0</v>
      </c>
      <c r="W642" s="23">
        <v>18</v>
      </c>
      <c r="X642" s="23">
        <v>57</v>
      </c>
      <c r="Y642" s="23" t="s">
        <v>339</v>
      </c>
      <c r="Z642" s="23" t="s">
        <v>151</v>
      </c>
      <c r="AA642" s="23" t="s">
        <v>176</v>
      </c>
      <c r="AB642" s="23" t="s">
        <v>80</v>
      </c>
      <c r="AC642" s="23" t="s">
        <v>121</v>
      </c>
      <c r="AD642" s="23" t="s">
        <v>51</v>
      </c>
      <c r="AE642" s="23">
        <v>64.2</v>
      </c>
      <c r="AF642" s="23">
        <v>2.8</v>
      </c>
      <c r="AG642" s="23" t="s">
        <v>3163</v>
      </c>
      <c r="AH642" s="23" t="s">
        <v>3168</v>
      </c>
      <c r="AI642" s="23" t="s">
        <v>3136</v>
      </c>
      <c r="AJ642" s="23">
        <v>0</v>
      </c>
      <c r="AK642" s="23" t="s">
        <v>3162</v>
      </c>
      <c r="AL642" s="23" t="s">
        <v>3159</v>
      </c>
      <c r="AM642" s="23">
        <v>64.2</v>
      </c>
      <c r="AN642" s="32" t="s">
        <v>3166</v>
      </c>
    </row>
    <row r="643" spans="1:40" ht="32" x14ac:dyDescent="0.2">
      <c r="A643" s="29" t="s">
        <v>2161</v>
      </c>
      <c r="B643" s="12" t="s">
        <v>2162</v>
      </c>
      <c r="C643" s="12" t="s">
        <v>35</v>
      </c>
      <c r="D643" s="12">
        <v>57</v>
      </c>
      <c r="E643" s="21">
        <v>25098</v>
      </c>
      <c r="F643" s="12" t="s">
        <v>402</v>
      </c>
      <c r="G643" s="12" t="s">
        <v>72</v>
      </c>
      <c r="H643" s="12" t="s">
        <v>616</v>
      </c>
      <c r="I643" s="12" t="s">
        <v>74</v>
      </c>
      <c r="J643" s="12" t="s">
        <v>575</v>
      </c>
      <c r="K643" s="12" t="s">
        <v>576</v>
      </c>
      <c r="L643" s="12" t="s">
        <v>524</v>
      </c>
      <c r="M643" s="12" t="s">
        <v>525</v>
      </c>
      <c r="N643" s="12" t="s">
        <v>526</v>
      </c>
      <c r="O643" s="21">
        <v>44303</v>
      </c>
      <c r="P643" s="21"/>
      <c r="Q643" s="12" t="s">
        <v>62</v>
      </c>
      <c r="R643" s="22">
        <v>58000</v>
      </c>
      <c r="S643" s="22">
        <v>1200</v>
      </c>
      <c r="T643" s="12">
        <v>2</v>
      </c>
      <c r="U643" s="12">
        <v>16</v>
      </c>
      <c r="V643" s="12">
        <v>9</v>
      </c>
      <c r="W643" s="12">
        <v>12</v>
      </c>
      <c r="X643" s="12">
        <v>76</v>
      </c>
      <c r="Y643" s="12" t="s">
        <v>46</v>
      </c>
      <c r="Z643" s="12" t="s">
        <v>64</v>
      </c>
      <c r="AA643" s="12" t="s">
        <v>95</v>
      </c>
      <c r="AB643" s="12" t="s">
        <v>66</v>
      </c>
      <c r="AC643" s="12" t="s">
        <v>408</v>
      </c>
      <c r="AD643" s="12" t="s">
        <v>68</v>
      </c>
      <c r="AE643" s="12">
        <v>52.6</v>
      </c>
      <c r="AF643" s="12">
        <v>5.2</v>
      </c>
      <c r="AG643" s="12" t="s">
        <v>3156</v>
      </c>
      <c r="AH643" s="12" t="s">
        <v>3164</v>
      </c>
      <c r="AI643" s="12" t="s">
        <v>3128</v>
      </c>
      <c r="AJ643" s="12">
        <v>0</v>
      </c>
      <c r="AK643" s="12" t="s">
        <v>3162</v>
      </c>
      <c r="AL643" s="12" t="s">
        <v>3159</v>
      </c>
      <c r="AM643" s="12">
        <v>52.6</v>
      </c>
      <c r="AN643" s="31"/>
    </row>
    <row r="644" spans="1:40" ht="32" x14ac:dyDescent="0.2">
      <c r="A644" s="30" t="s">
        <v>2164</v>
      </c>
      <c r="B644" s="23" t="s">
        <v>2165</v>
      </c>
      <c r="C644" s="23" t="s">
        <v>154</v>
      </c>
      <c r="D644" s="23">
        <v>41</v>
      </c>
      <c r="E644" s="24">
        <v>31004</v>
      </c>
      <c r="F644" s="23" t="s">
        <v>36</v>
      </c>
      <c r="G644" s="23" t="s">
        <v>37</v>
      </c>
      <c r="H644" s="23" t="s">
        <v>146</v>
      </c>
      <c r="I644" s="23" t="s">
        <v>157</v>
      </c>
      <c r="J644" s="23" t="s">
        <v>147</v>
      </c>
      <c r="K644" s="23" t="s">
        <v>148</v>
      </c>
      <c r="L644" s="23" t="s">
        <v>434</v>
      </c>
      <c r="M644" s="23" t="s">
        <v>61</v>
      </c>
      <c r="N644" s="23" t="s">
        <v>220</v>
      </c>
      <c r="O644" s="24">
        <v>45183</v>
      </c>
      <c r="P644" s="24"/>
      <c r="Q644" s="23" t="s">
        <v>62</v>
      </c>
      <c r="R644" s="25">
        <v>40000</v>
      </c>
      <c r="S644" s="25">
        <v>3600</v>
      </c>
      <c r="T644" s="23">
        <v>4</v>
      </c>
      <c r="U644" s="23">
        <v>45</v>
      </c>
      <c r="V644" s="23">
        <v>22</v>
      </c>
      <c r="W644" s="23">
        <v>15</v>
      </c>
      <c r="X644" s="23">
        <v>60</v>
      </c>
      <c r="Y644" s="23" t="s">
        <v>46</v>
      </c>
      <c r="Z644" s="23" t="s">
        <v>64</v>
      </c>
      <c r="AA644" s="23" t="s">
        <v>65</v>
      </c>
      <c r="AB644" s="23" t="s">
        <v>80</v>
      </c>
      <c r="AC644" s="23" t="s">
        <v>50</v>
      </c>
      <c r="AD644" s="23" t="s">
        <v>68</v>
      </c>
      <c r="AE644" s="23">
        <v>69.5</v>
      </c>
      <c r="AF644" s="23">
        <v>2.7</v>
      </c>
      <c r="AG644" s="23" t="s">
        <v>3167</v>
      </c>
      <c r="AH644" s="23" t="s">
        <v>3164</v>
      </c>
      <c r="AI644" s="23" t="s">
        <v>3136</v>
      </c>
      <c r="AJ644" s="23">
        <v>0</v>
      </c>
      <c r="AK644" s="23" t="s">
        <v>3158</v>
      </c>
      <c r="AL644" s="23" t="s">
        <v>3165</v>
      </c>
      <c r="AM644" s="23">
        <v>69.5</v>
      </c>
      <c r="AN644" s="32"/>
    </row>
    <row r="645" spans="1:40" x14ac:dyDescent="0.2">
      <c r="A645" s="29" t="s">
        <v>2167</v>
      </c>
      <c r="B645" s="12" t="s">
        <v>2168</v>
      </c>
      <c r="C645" s="12" t="s">
        <v>35</v>
      </c>
      <c r="D645" s="12">
        <v>36</v>
      </c>
      <c r="E645" s="21">
        <v>32693</v>
      </c>
      <c r="F645" s="12" t="s">
        <v>523</v>
      </c>
      <c r="G645" s="12" t="s">
        <v>100</v>
      </c>
      <c r="H645" s="12" t="s">
        <v>755</v>
      </c>
      <c r="I645" s="12" t="s">
        <v>115</v>
      </c>
      <c r="J645" s="12" t="s">
        <v>343</v>
      </c>
      <c r="K645" s="12" t="s">
        <v>344</v>
      </c>
      <c r="L645" s="12" t="s">
        <v>1018</v>
      </c>
      <c r="M645" s="12" t="s">
        <v>234</v>
      </c>
      <c r="N645" s="12" t="s">
        <v>974</v>
      </c>
      <c r="O645" s="21">
        <v>45627</v>
      </c>
      <c r="P645" s="21"/>
      <c r="Q645" s="12" t="s">
        <v>62</v>
      </c>
      <c r="R645" s="22">
        <v>71000</v>
      </c>
      <c r="S645" s="22">
        <v>3600</v>
      </c>
      <c r="T645" s="12">
        <v>3</v>
      </c>
      <c r="U645" s="12">
        <v>30</v>
      </c>
      <c r="V645" s="12">
        <v>1</v>
      </c>
      <c r="W645" s="12">
        <v>0</v>
      </c>
      <c r="X645" s="12">
        <v>63</v>
      </c>
      <c r="Y645" s="12" t="s">
        <v>46</v>
      </c>
      <c r="Z645" s="12" t="s">
        <v>64</v>
      </c>
      <c r="AA645" s="12" t="s">
        <v>176</v>
      </c>
      <c r="AB645" s="12" t="s">
        <v>80</v>
      </c>
      <c r="AC645" s="12" t="s">
        <v>267</v>
      </c>
      <c r="AD645" s="12" t="s">
        <v>68</v>
      </c>
      <c r="AE645" s="12">
        <v>66.5</v>
      </c>
      <c r="AF645" s="12">
        <v>1.5</v>
      </c>
      <c r="AG645" s="12" t="s">
        <v>3167</v>
      </c>
      <c r="AH645" s="12" t="s">
        <v>3168</v>
      </c>
      <c r="AI645" s="12" t="s">
        <v>3133</v>
      </c>
      <c r="AJ645" s="12">
        <v>0</v>
      </c>
      <c r="AK645" s="12" t="s">
        <v>3162</v>
      </c>
      <c r="AL645" s="12" t="s">
        <v>3165</v>
      </c>
      <c r="AM645" s="12">
        <v>66.5</v>
      </c>
      <c r="AN645" s="31"/>
    </row>
    <row r="646" spans="1:40" ht="48" x14ac:dyDescent="0.2">
      <c r="A646" s="30" t="s">
        <v>2169</v>
      </c>
      <c r="B646" s="23" t="s">
        <v>3349</v>
      </c>
      <c r="C646" s="23" t="s">
        <v>154</v>
      </c>
      <c r="D646" s="23">
        <v>54</v>
      </c>
      <c r="E646" s="24">
        <v>26199</v>
      </c>
      <c r="F646" s="23" t="s">
        <v>71</v>
      </c>
      <c r="G646" s="23" t="s">
        <v>72</v>
      </c>
      <c r="H646" s="23" t="s">
        <v>1322</v>
      </c>
      <c r="I646" s="23" t="s">
        <v>39</v>
      </c>
      <c r="J646" s="23" t="s">
        <v>425</v>
      </c>
      <c r="K646" s="23" t="s">
        <v>426</v>
      </c>
      <c r="L646" s="23" t="s">
        <v>1101</v>
      </c>
      <c r="M646" s="23" t="s">
        <v>289</v>
      </c>
      <c r="N646" s="23" t="s">
        <v>311</v>
      </c>
      <c r="O646" s="24">
        <v>45313</v>
      </c>
      <c r="P646" s="24"/>
      <c r="Q646" s="23" t="s">
        <v>62</v>
      </c>
      <c r="R646" s="25">
        <v>145000</v>
      </c>
      <c r="S646" s="25">
        <v>14500</v>
      </c>
      <c r="T646" s="23">
        <v>4</v>
      </c>
      <c r="U646" s="23">
        <v>45</v>
      </c>
      <c r="V646" s="23">
        <v>19</v>
      </c>
      <c r="W646" s="23">
        <v>13</v>
      </c>
      <c r="X646" s="23">
        <v>96</v>
      </c>
      <c r="Y646" s="23" t="s">
        <v>339</v>
      </c>
      <c r="Z646" s="23" t="s">
        <v>47</v>
      </c>
      <c r="AA646" s="23" t="s">
        <v>65</v>
      </c>
      <c r="AB646" s="23" t="s">
        <v>164</v>
      </c>
      <c r="AC646" s="23" t="s">
        <v>81</v>
      </c>
      <c r="AD646" s="23" t="s">
        <v>68</v>
      </c>
      <c r="AE646" s="23">
        <v>83.1</v>
      </c>
      <c r="AF646" s="23">
        <v>2.4</v>
      </c>
      <c r="AG646" s="23" t="s">
        <v>3171</v>
      </c>
      <c r="AH646" s="23" t="s">
        <v>3157</v>
      </c>
      <c r="AI646" s="23" t="s">
        <v>3136</v>
      </c>
      <c r="AJ646" s="23">
        <v>0</v>
      </c>
      <c r="AK646" s="23" t="s">
        <v>3158</v>
      </c>
      <c r="AL646" s="23" t="s">
        <v>3165</v>
      </c>
      <c r="AM646" s="23">
        <v>83.1</v>
      </c>
      <c r="AN646" s="32" t="s">
        <v>3166</v>
      </c>
    </row>
    <row r="647" spans="1:40" ht="32" x14ac:dyDescent="0.2">
      <c r="A647" s="29" t="s">
        <v>2172</v>
      </c>
      <c r="B647" s="12" t="s">
        <v>2173</v>
      </c>
      <c r="C647" s="12" t="s">
        <v>154</v>
      </c>
      <c r="D647" s="12">
        <v>29</v>
      </c>
      <c r="E647" s="21">
        <v>35393</v>
      </c>
      <c r="F647" s="12" t="s">
        <v>402</v>
      </c>
      <c r="G647" s="12" t="s">
        <v>72</v>
      </c>
      <c r="H647" s="12" t="s">
        <v>403</v>
      </c>
      <c r="I647" s="12" t="s">
        <v>57</v>
      </c>
      <c r="J647" s="12" t="s">
        <v>617</v>
      </c>
      <c r="K647" s="12" t="s">
        <v>618</v>
      </c>
      <c r="L647" s="12" t="s">
        <v>173</v>
      </c>
      <c r="M647" s="12" t="s">
        <v>161</v>
      </c>
      <c r="N647" s="12" t="s">
        <v>174</v>
      </c>
      <c r="O647" s="21">
        <v>44819</v>
      </c>
      <c r="P647" s="21"/>
      <c r="Q647" s="12" t="s">
        <v>62</v>
      </c>
      <c r="R647" s="22">
        <v>111000</v>
      </c>
      <c r="S647" s="22">
        <v>5600</v>
      </c>
      <c r="T647" s="12">
        <v>3</v>
      </c>
      <c r="U647" s="12">
        <v>17</v>
      </c>
      <c r="V647" s="12">
        <v>12</v>
      </c>
      <c r="W647" s="12">
        <v>1</v>
      </c>
      <c r="X647" s="12">
        <v>56</v>
      </c>
      <c r="Y647" s="12" t="s">
        <v>46</v>
      </c>
      <c r="Z647" s="12" t="s">
        <v>64</v>
      </c>
      <c r="AA647" s="12" t="s">
        <v>48</v>
      </c>
      <c r="AB647" s="12" t="s">
        <v>164</v>
      </c>
      <c r="AC647" s="12" t="s">
        <v>408</v>
      </c>
      <c r="AD647" s="12" t="s">
        <v>68</v>
      </c>
      <c r="AE647" s="12">
        <v>60.3</v>
      </c>
      <c r="AF647" s="12">
        <v>3.7</v>
      </c>
      <c r="AG647" s="12" t="s">
        <v>3160</v>
      </c>
      <c r="AH647" s="12" t="s">
        <v>3161</v>
      </c>
      <c r="AI647" s="12" t="s">
        <v>3133</v>
      </c>
      <c r="AJ647" s="12">
        <v>0</v>
      </c>
      <c r="AK647" s="12" t="s">
        <v>3162</v>
      </c>
      <c r="AL647" s="12" t="s">
        <v>3159</v>
      </c>
      <c r="AM647" s="12">
        <v>60.3</v>
      </c>
      <c r="AN647" s="31"/>
    </row>
    <row r="648" spans="1:40" ht="32" x14ac:dyDescent="0.2">
      <c r="A648" s="30" t="s">
        <v>2174</v>
      </c>
      <c r="B648" s="23" t="s">
        <v>2175</v>
      </c>
      <c r="C648" s="23" t="s">
        <v>154</v>
      </c>
      <c r="D648" s="23">
        <v>24</v>
      </c>
      <c r="E648" s="24">
        <v>37382</v>
      </c>
      <c r="F648" s="23" t="s">
        <v>155</v>
      </c>
      <c r="G648" s="23" t="s">
        <v>181</v>
      </c>
      <c r="H648" s="23" t="s">
        <v>156</v>
      </c>
      <c r="I648" s="23" t="s">
        <v>89</v>
      </c>
      <c r="J648" s="23" t="s">
        <v>158</v>
      </c>
      <c r="K648" s="23" t="s">
        <v>159</v>
      </c>
      <c r="L648" s="23" t="s">
        <v>319</v>
      </c>
      <c r="M648" s="23" t="s">
        <v>255</v>
      </c>
      <c r="N648" s="23" t="s">
        <v>80</v>
      </c>
      <c r="O648" s="24">
        <v>43006</v>
      </c>
      <c r="P648" s="24"/>
      <c r="Q648" s="23" t="s">
        <v>62</v>
      </c>
      <c r="R648" s="25">
        <v>132000</v>
      </c>
      <c r="S648" s="25">
        <v>13200</v>
      </c>
      <c r="T648" s="23">
        <v>4</v>
      </c>
      <c r="U648" s="23">
        <v>25</v>
      </c>
      <c r="V648" s="23">
        <v>14</v>
      </c>
      <c r="W648" s="23">
        <v>18</v>
      </c>
      <c r="X648" s="23">
        <v>89</v>
      </c>
      <c r="Y648" s="23" t="s">
        <v>46</v>
      </c>
      <c r="Z648" s="23" t="s">
        <v>844</v>
      </c>
      <c r="AA648" s="23" t="s">
        <v>215</v>
      </c>
      <c r="AB648" s="23" t="s">
        <v>66</v>
      </c>
      <c r="AC648" s="23" t="s">
        <v>165</v>
      </c>
      <c r="AD648" s="23" t="s">
        <v>68</v>
      </c>
      <c r="AE648" s="23">
        <v>74.400000000000006</v>
      </c>
      <c r="AF648" s="23">
        <v>8.6999999999999993</v>
      </c>
      <c r="AG648" s="23" t="s">
        <v>3163</v>
      </c>
      <c r="AH648" s="23" t="s">
        <v>3157</v>
      </c>
      <c r="AI648" s="23" t="s">
        <v>3136</v>
      </c>
      <c r="AJ648" s="23">
        <v>0</v>
      </c>
      <c r="AK648" s="23" t="s">
        <v>3162</v>
      </c>
      <c r="AL648" s="23" t="s">
        <v>3169</v>
      </c>
      <c r="AM648" s="23">
        <v>74.400000000000006</v>
      </c>
      <c r="AN648" s="32" t="s">
        <v>3166</v>
      </c>
    </row>
    <row r="649" spans="1:40" ht="32" x14ac:dyDescent="0.2">
      <c r="A649" s="29" t="s">
        <v>2177</v>
      </c>
      <c r="B649" s="12" t="s">
        <v>2178</v>
      </c>
      <c r="C649" s="12" t="s">
        <v>154</v>
      </c>
      <c r="D649" s="12">
        <v>55</v>
      </c>
      <c r="E649" s="21">
        <v>26092</v>
      </c>
      <c r="F649" s="12" t="s">
        <v>36</v>
      </c>
      <c r="G649" s="12" t="s">
        <v>37</v>
      </c>
      <c r="H649" s="12" t="s">
        <v>146</v>
      </c>
      <c r="I649" s="12" t="s">
        <v>115</v>
      </c>
      <c r="J649" s="12" t="s">
        <v>270</v>
      </c>
      <c r="K649" s="12" t="s">
        <v>271</v>
      </c>
      <c r="L649" s="12" t="s">
        <v>149</v>
      </c>
      <c r="M649" s="12" t="s">
        <v>61</v>
      </c>
      <c r="N649" s="12" t="s">
        <v>150</v>
      </c>
      <c r="O649" s="21">
        <v>43742</v>
      </c>
      <c r="P649" s="21"/>
      <c r="Q649" s="12" t="s">
        <v>62</v>
      </c>
      <c r="R649" s="22">
        <v>95000</v>
      </c>
      <c r="S649" s="22">
        <v>13300</v>
      </c>
      <c r="T649" s="12">
        <v>5</v>
      </c>
      <c r="U649" s="12">
        <v>37</v>
      </c>
      <c r="V649" s="12">
        <v>7</v>
      </c>
      <c r="W649" s="12">
        <v>2</v>
      </c>
      <c r="X649" s="12">
        <v>88</v>
      </c>
      <c r="Y649" s="12" t="s">
        <v>46</v>
      </c>
      <c r="Z649" s="12" t="s">
        <v>47</v>
      </c>
      <c r="AA649" s="12" t="s">
        <v>215</v>
      </c>
      <c r="AB649" s="12" t="s">
        <v>66</v>
      </c>
      <c r="AC649" s="12" t="s">
        <v>50</v>
      </c>
      <c r="AD649" s="12" t="s">
        <v>68</v>
      </c>
      <c r="AE649" s="12">
        <v>94</v>
      </c>
      <c r="AF649" s="12">
        <v>6.7</v>
      </c>
      <c r="AG649" s="12" t="s">
        <v>3156</v>
      </c>
      <c r="AH649" s="12" t="s">
        <v>3161</v>
      </c>
      <c r="AI649" s="12" t="s">
        <v>3136</v>
      </c>
      <c r="AJ649" s="12">
        <v>0</v>
      </c>
      <c r="AK649" s="12" t="s">
        <v>3158</v>
      </c>
      <c r="AL649" s="12" t="s">
        <v>3169</v>
      </c>
      <c r="AM649" s="12">
        <v>94</v>
      </c>
      <c r="AN649" s="31"/>
    </row>
    <row r="650" spans="1:40" ht="48" x14ac:dyDescent="0.2">
      <c r="A650" s="30" t="s">
        <v>2180</v>
      </c>
      <c r="B650" s="23" t="s">
        <v>3350</v>
      </c>
      <c r="C650" s="23" t="s">
        <v>154</v>
      </c>
      <c r="D650" s="23">
        <v>58</v>
      </c>
      <c r="E650" s="24">
        <v>24857</v>
      </c>
      <c r="F650" s="23" t="s">
        <v>429</v>
      </c>
      <c r="G650" s="23" t="s">
        <v>72</v>
      </c>
      <c r="H650" s="23" t="s">
        <v>247</v>
      </c>
      <c r="I650" s="23" t="s">
        <v>74</v>
      </c>
      <c r="J650" s="23" t="s">
        <v>470</v>
      </c>
      <c r="K650" s="23" t="s">
        <v>589</v>
      </c>
      <c r="L650" s="23" t="s">
        <v>524</v>
      </c>
      <c r="M650" s="23" t="s">
        <v>525</v>
      </c>
      <c r="N650" s="23" t="s">
        <v>526</v>
      </c>
      <c r="O650" s="24">
        <v>43849</v>
      </c>
      <c r="P650" s="24">
        <v>45607</v>
      </c>
      <c r="Q650" s="23" t="s">
        <v>141</v>
      </c>
      <c r="R650" s="25">
        <v>49000</v>
      </c>
      <c r="S650" s="25">
        <v>1000</v>
      </c>
      <c r="T650" s="23">
        <v>2</v>
      </c>
      <c r="U650" s="23">
        <v>18</v>
      </c>
      <c r="V650" s="23">
        <v>12</v>
      </c>
      <c r="W650" s="23">
        <v>12</v>
      </c>
      <c r="X650" s="23">
        <v>59</v>
      </c>
      <c r="Y650" s="23" t="s">
        <v>46</v>
      </c>
      <c r="Z650" s="23" t="s">
        <v>64</v>
      </c>
      <c r="AA650" s="23" t="s">
        <v>215</v>
      </c>
      <c r="AB650" s="23" t="s">
        <v>164</v>
      </c>
      <c r="AC650" s="23" t="s">
        <v>130</v>
      </c>
      <c r="AD650" s="23" t="s">
        <v>222</v>
      </c>
      <c r="AE650" s="23">
        <v>47.1</v>
      </c>
      <c r="AF650" s="23">
        <v>4.8</v>
      </c>
      <c r="AG650" s="23" t="s">
        <v>3156</v>
      </c>
      <c r="AH650" s="23" t="s">
        <v>3164</v>
      </c>
      <c r="AI650" s="23" t="s">
        <v>3128</v>
      </c>
      <c r="AJ650" s="23">
        <v>1</v>
      </c>
      <c r="AK650" s="23" t="s">
        <v>3162</v>
      </c>
      <c r="AL650" s="23" t="s">
        <v>3159</v>
      </c>
      <c r="AM650" s="23">
        <v>47.1</v>
      </c>
      <c r="AN650" s="32" t="s">
        <v>3166</v>
      </c>
    </row>
    <row r="651" spans="1:40" ht="32" x14ac:dyDescent="0.2">
      <c r="A651" s="29" t="s">
        <v>2182</v>
      </c>
      <c r="B651" s="12" t="s">
        <v>2183</v>
      </c>
      <c r="C651" s="12" t="s">
        <v>154</v>
      </c>
      <c r="D651" s="12">
        <v>48</v>
      </c>
      <c r="E651" s="21">
        <v>28634</v>
      </c>
      <c r="F651" s="12" t="s">
        <v>133</v>
      </c>
      <c r="G651" s="12" t="s">
        <v>133</v>
      </c>
      <c r="H651" s="12" t="s">
        <v>652</v>
      </c>
      <c r="I651" s="12" t="s">
        <v>115</v>
      </c>
      <c r="J651" s="12" t="s">
        <v>135</v>
      </c>
      <c r="K651" s="12" t="s">
        <v>136</v>
      </c>
      <c r="L651" s="12" t="s">
        <v>619</v>
      </c>
      <c r="M651" s="12" t="s">
        <v>525</v>
      </c>
      <c r="N651" s="12" t="s">
        <v>620</v>
      </c>
      <c r="O651" s="21">
        <v>44403</v>
      </c>
      <c r="P651" s="21"/>
      <c r="Q651" s="12" t="s">
        <v>62</v>
      </c>
      <c r="R651" s="22">
        <v>81000</v>
      </c>
      <c r="S651" s="22">
        <v>1600</v>
      </c>
      <c r="T651" s="12">
        <v>2</v>
      </c>
      <c r="U651" s="12">
        <v>23</v>
      </c>
      <c r="V651" s="12">
        <v>7</v>
      </c>
      <c r="W651" s="12">
        <v>24</v>
      </c>
      <c r="X651" s="12">
        <v>33</v>
      </c>
      <c r="Y651" s="12" t="s">
        <v>46</v>
      </c>
      <c r="Z651" s="12" t="s">
        <v>107</v>
      </c>
      <c r="AA651" s="12" t="s">
        <v>176</v>
      </c>
      <c r="AB651" s="12" t="s">
        <v>66</v>
      </c>
      <c r="AC651" s="12" t="s">
        <v>143</v>
      </c>
      <c r="AD651" s="12" t="s">
        <v>68</v>
      </c>
      <c r="AE651" s="12">
        <v>35.299999999999997</v>
      </c>
      <c r="AF651" s="12">
        <v>4.9000000000000004</v>
      </c>
      <c r="AG651" s="12" t="s">
        <v>3171</v>
      </c>
      <c r="AH651" s="12" t="s">
        <v>3168</v>
      </c>
      <c r="AI651" s="12" t="s">
        <v>3128</v>
      </c>
      <c r="AJ651" s="12">
        <v>0</v>
      </c>
      <c r="AK651" s="12" t="s">
        <v>3162</v>
      </c>
      <c r="AL651" s="12" t="s">
        <v>3159</v>
      </c>
      <c r="AM651" s="12">
        <v>35.299999999999997</v>
      </c>
      <c r="AN651" s="31"/>
    </row>
    <row r="652" spans="1:40" ht="32" x14ac:dyDescent="0.2">
      <c r="A652" s="30" t="s">
        <v>2185</v>
      </c>
      <c r="B652" s="23" t="s">
        <v>2186</v>
      </c>
      <c r="C652" s="23" t="s">
        <v>154</v>
      </c>
      <c r="D652" s="23">
        <v>27</v>
      </c>
      <c r="E652" s="24">
        <v>36312</v>
      </c>
      <c r="F652" s="23" t="s">
        <v>523</v>
      </c>
      <c r="G652" s="23" t="s">
        <v>100</v>
      </c>
      <c r="H652" s="23" t="s">
        <v>342</v>
      </c>
      <c r="I652" s="23" t="s">
        <v>57</v>
      </c>
      <c r="J652" s="23" t="s">
        <v>343</v>
      </c>
      <c r="K652" s="23" t="s">
        <v>344</v>
      </c>
      <c r="L652" s="23" t="s">
        <v>611</v>
      </c>
      <c r="M652" s="23" t="s">
        <v>563</v>
      </c>
      <c r="N652" s="23" t="s">
        <v>1333</v>
      </c>
      <c r="O652" s="24">
        <v>43549</v>
      </c>
      <c r="P652" s="24"/>
      <c r="Q652" s="23" t="s">
        <v>62</v>
      </c>
      <c r="R652" s="25">
        <v>85000</v>
      </c>
      <c r="S652" s="25">
        <v>4200</v>
      </c>
      <c r="T652" s="23">
        <v>3</v>
      </c>
      <c r="U652" s="23">
        <v>29</v>
      </c>
      <c r="V652" s="23">
        <v>7</v>
      </c>
      <c r="W652" s="23">
        <v>16</v>
      </c>
      <c r="X652" s="23">
        <v>77</v>
      </c>
      <c r="Y652" s="23" t="s">
        <v>46</v>
      </c>
      <c r="Z652" s="23" t="s">
        <v>64</v>
      </c>
      <c r="AA652" s="23" t="s">
        <v>142</v>
      </c>
      <c r="AB652" s="23" t="s">
        <v>66</v>
      </c>
      <c r="AC652" s="23" t="s">
        <v>267</v>
      </c>
      <c r="AD652" s="23" t="s">
        <v>68</v>
      </c>
      <c r="AE652" s="23">
        <v>63.2</v>
      </c>
      <c r="AF652" s="23">
        <v>7.2</v>
      </c>
      <c r="AG652" s="23" t="s">
        <v>3160</v>
      </c>
      <c r="AH652" s="23" t="s">
        <v>3161</v>
      </c>
      <c r="AI652" s="23" t="s">
        <v>3133</v>
      </c>
      <c r="AJ652" s="23">
        <v>0</v>
      </c>
      <c r="AK652" s="23" t="s">
        <v>3162</v>
      </c>
      <c r="AL652" s="23" t="s">
        <v>3165</v>
      </c>
      <c r="AM652" s="23">
        <v>63.2</v>
      </c>
      <c r="AN652" s="32" t="s">
        <v>3166</v>
      </c>
    </row>
    <row r="653" spans="1:40" ht="32" x14ac:dyDescent="0.2">
      <c r="A653" s="29" t="s">
        <v>2189</v>
      </c>
      <c r="B653" s="12" t="s">
        <v>2190</v>
      </c>
      <c r="C653" s="12" t="s">
        <v>35</v>
      </c>
      <c r="D653" s="12">
        <v>55</v>
      </c>
      <c r="E653" s="21">
        <v>25963</v>
      </c>
      <c r="F653" s="12" t="s">
        <v>36</v>
      </c>
      <c r="G653" s="12" t="s">
        <v>37</v>
      </c>
      <c r="H653" s="12" t="s">
        <v>1433</v>
      </c>
      <c r="I653" s="12" t="s">
        <v>39</v>
      </c>
      <c r="J653" s="12" t="s">
        <v>147</v>
      </c>
      <c r="K653" s="12" t="s">
        <v>148</v>
      </c>
      <c r="L653" s="12" t="s">
        <v>60</v>
      </c>
      <c r="M653" s="12" t="s">
        <v>61</v>
      </c>
      <c r="N653" s="12" t="s">
        <v>60</v>
      </c>
      <c r="O653" s="21">
        <v>44819</v>
      </c>
      <c r="P653" s="21"/>
      <c r="Q653" s="12" t="s">
        <v>62</v>
      </c>
      <c r="R653" s="22">
        <v>172000</v>
      </c>
      <c r="S653" s="22">
        <v>10300</v>
      </c>
      <c r="T653" s="12">
        <v>3</v>
      </c>
      <c r="U653" s="12">
        <v>41</v>
      </c>
      <c r="V653" s="12">
        <v>3</v>
      </c>
      <c r="W653" s="12">
        <v>11</v>
      </c>
      <c r="X653" s="12">
        <v>49</v>
      </c>
      <c r="Y653" s="12" t="s">
        <v>46</v>
      </c>
      <c r="Z653" s="12" t="s">
        <v>64</v>
      </c>
      <c r="AA653" s="12" t="s">
        <v>48</v>
      </c>
      <c r="AB653" s="12" t="s">
        <v>66</v>
      </c>
      <c r="AC653" s="12" t="s">
        <v>50</v>
      </c>
      <c r="AD653" s="12" t="s">
        <v>68</v>
      </c>
      <c r="AE653" s="12">
        <v>58.6</v>
      </c>
      <c r="AF653" s="12">
        <v>3.7</v>
      </c>
      <c r="AG653" s="12" t="s">
        <v>3156</v>
      </c>
      <c r="AH653" s="12" t="s">
        <v>3177</v>
      </c>
      <c r="AI653" s="12" t="s">
        <v>3133</v>
      </c>
      <c r="AJ653" s="12">
        <v>0</v>
      </c>
      <c r="AK653" s="12" t="s">
        <v>3158</v>
      </c>
      <c r="AL653" s="12" t="s">
        <v>3159</v>
      </c>
      <c r="AM653" s="12">
        <v>58.6</v>
      </c>
      <c r="AN653" s="31"/>
    </row>
    <row r="654" spans="1:40" ht="32" x14ac:dyDescent="0.2">
      <c r="A654" s="30" t="s">
        <v>2191</v>
      </c>
      <c r="B654" s="23" t="s">
        <v>2192</v>
      </c>
      <c r="C654" s="23" t="s">
        <v>35</v>
      </c>
      <c r="D654" s="23">
        <v>45</v>
      </c>
      <c r="E654" s="24">
        <v>29520</v>
      </c>
      <c r="F654" s="23" t="s">
        <v>279</v>
      </c>
      <c r="G654" s="23" t="s">
        <v>55</v>
      </c>
      <c r="H654" s="23" t="s">
        <v>626</v>
      </c>
      <c r="I654" s="23" t="s">
        <v>157</v>
      </c>
      <c r="J654" s="23" t="s">
        <v>810</v>
      </c>
      <c r="K654" s="23" t="s">
        <v>811</v>
      </c>
      <c r="L654" s="23" t="s">
        <v>319</v>
      </c>
      <c r="M654" s="23" t="s">
        <v>255</v>
      </c>
      <c r="N654" s="23" t="s">
        <v>80</v>
      </c>
      <c r="O654" s="24">
        <v>44618</v>
      </c>
      <c r="P654" s="24"/>
      <c r="Q654" s="23" t="s">
        <v>62</v>
      </c>
      <c r="R654" s="25">
        <v>39000</v>
      </c>
      <c r="S654" s="25">
        <v>5500</v>
      </c>
      <c r="T654" s="23">
        <v>5</v>
      </c>
      <c r="U654" s="23">
        <v>21</v>
      </c>
      <c r="V654" s="23">
        <v>7</v>
      </c>
      <c r="W654" s="23">
        <v>11</v>
      </c>
      <c r="X654" s="23">
        <v>98</v>
      </c>
      <c r="Y654" s="23" t="s">
        <v>46</v>
      </c>
      <c r="Z654" s="23" t="s">
        <v>47</v>
      </c>
      <c r="AA654" s="23" t="s">
        <v>95</v>
      </c>
      <c r="AB654" s="23" t="s">
        <v>66</v>
      </c>
      <c r="AC654" s="23" t="s">
        <v>284</v>
      </c>
      <c r="AD654" s="23" t="s">
        <v>68</v>
      </c>
      <c r="AE654" s="23">
        <v>89</v>
      </c>
      <c r="AF654" s="23">
        <v>4.3</v>
      </c>
      <c r="AG654" s="23" t="s">
        <v>3171</v>
      </c>
      <c r="AH654" s="23" t="s">
        <v>3180</v>
      </c>
      <c r="AI654" s="23" t="s">
        <v>3136</v>
      </c>
      <c r="AJ654" s="23">
        <v>0</v>
      </c>
      <c r="AK654" s="23" t="s">
        <v>3162</v>
      </c>
      <c r="AL654" s="23" t="s">
        <v>3169</v>
      </c>
      <c r="AM654" s="23">
        <v>89</v>
      </c>
      <c r="AN654" s="32" t="s">
        <v>3166</v>
      </c>
    </row>
    <row r="655" spans="1:40" ht="32" x14ac:dyDescent="0.2">
      <c r="A655" s="29" t="s">
        <v>2193</v>
      </c>
      <c r="B655" s="12" t="s">
        <v>2194</v>
      </c>
      <c r="C655" s="12" t="s">
        <v>154</v>
      </c>
      <c r="D655" s="12">
        <v>57</v>
      </c>
      <c r="E655" s="21">
        <v>25040</v>
      </c>
      <c r="F655" s="12" t="s">
        <v>99</v>
      </c>
      <c r="G655" s="12" t="s">
        <v>100</v>
      </c>
      <c r="H655" s="12" t="s">
        <v>1703</v>
      </c>
      <c r="I655" s="12" t="s">
        <v>115</v>
      </c>
      <c r="J655" s="12" t="s">
        <v>102</v>
      </c>
      <c r="K655" s="12" t="s">
        <v>103</v>
      </c>
      <c r="L655" s="12" t="s">
        <v>366</v>
      </c>
      <c r="M655" s="12" t="s">
        <v>273</v>
      </c>
      <c r="N655" s="12" t="s">
        <v>274</v>
      </c>
      <c r="O655" s="21">
        <v>44100</v>
      </c>
      <c r="P655" s="21"/>
      <c r="Q655" s="12" t="s">
        <v>62</v>
      </c>
      <c r="R655" s="22">
        <v>74000</v>
      </c>
      <c r="S655" s="22">
        <v>10400</v>
      </c>
      <c r="T655" s="12">
        <v>5</v>
      </c>
      <c r="U655" s="12">
        <v>24</v>
      </c>
      <c r="V655" s="12">
        <v>21</v>
      </c>
      <c r="W655" s="12">
        <v>13</v>
      </c>
      <c r="X655" s="12">
        <v>77</v>
      </c>
      <c r="Y655" s="12" t="s">
        <v>46</v>
      </c>
      <c r="Z655" s="12" t="s">
        <v>64</v>
      </c>
      <c r="AA655" s="12" t="s">
        <v>48</v>
      </c>
      <c r="AB655" s="12" t="s">
        <v>80</v>
      </c>
      <c r="AC655" s="12" t="s">
        <v>108</v>
      </c>
      <c r="AD655" s="12" t="s">
        <v>51</v>
      </c>
      <c r="AE655" s="12">
        <v>81.5</v>
      </c>
      <c r="AF655" s="12">
        <v>5.7</v>
      </c>
      <c r="AG655" s="12" t="s">
        <v>3156</v>
      </c>
      <c r="AH655" s="12" t="s">
        <v>3168</v>
      </c>
      <c r="AI655" s="12" t="s">
        <v>3136</v>
      </c>
      <c r="AJ655" s="12">
        <v>0</v>
      </c>
      <c r="AK655" s="12" t="s">
        <v>3162</v>
      </c>
      <c r="AL655" s="12" t="s">
        <v>3169</v>
      </c>
      <c r="AM655" s="12">
        <v>81.5</v>
      </c>
      <c r="AN655" s="31"/>
    </row>
    <row r="656" spans="1:40" ht="32" x14ac:dyDescent="0.2">
      <c r="A656" s="30" t="s">
        <v>2196</v>
      </c>
      <c r="B656" s="23" t="s">
        <v>2197</v>
      </c>
      <c r="C656" s="23" t="s">
        <v>154</v>
      </c>
      <c r="D656" s="23">
        <v>36</v>
      </c>
      <c r="E656" s="24">
        <v>32888</v>
      </c>
      <c r="F656" s="23" t="s">
        <v>133</v>
      </c>
      <c r="G656" s="23" t="s">
        <v>133</v>
      </c>
      <c r="H656" s="23" t="s">
        <v>134</v>
      </c>
      <c r="I656" s="23" t="s">
        <v>57</v>
      </c>
      <c r="J656" s="23" t="s">
        <v>583</v>
      </c>
      <c r="K656" s="23" t="s">
        <v>584</v>
      </c>
      <c r="L656" s="23" t="s">
        <v>729</v>
      </c>
      <c r="M656" s="23" t="s">
        <v>525</v>
      </c>
      <c r="N656" s="23" t="s">
        <v>139</v>
      </c>
      <c r="O656" s="24">
        <v>45671</v>
      </c>
      <c r="P656" s="24"/>
      <c r="Q656" s="23" t="s">
        <v>62</v>
      </c>
      <c r="R656" s="25">
        <v>86000</v>
      </c>
      <c r="S656" s="25">
        <v>4300</v>
      </c>
      <c r="T656" s="23">
        <v>3</v>
      </c>
      <c r="U656" s="23">
        <v>33</v>
      </c>
      <c r="V656" s="23">
        <v>23</v>
      </c>
      <c r="W656" s="23">
        <v>2</v>
      </c>
      <c r="X656" s="23">
        <v>69</v>
      </c>
      <c r="Y656" s="23" t="s">
        <v>46</v>
      </c>
      <c r="Z656" s="23" t="s">
        <v>47</v>
      </c>
      <c r="AA656" s="23" t="s">
        <v>142</v>
      </c>
      <c r="AB656" s="23" t="s">
        <v>164</v>
      </c>
      <c r="AC656" s="23" t="s">
        <v>143</v>
      </c>
      <c r="AD656" s="23" t="s">
        <v>68</v>
      </c>
      <c r="AE656" s="23">
        <v>68.400000000000006</v>
      </c>
      <c r="AF656" s="23">
        <v>1.4</v>
      </c>
      <c r="AG656" s="23" t="s">
        <v>3167</v>
      </c>
      <c r="AH656" s="23" t="s">
        <v>3161</v>
      </c>
      <c r="AI656" s="23" t="s">
        <v>3133</v>
      </c>
      <c r="AJ656" s="23">
        <v>0</v>
      </c>
      <c r="AK656" s="23" t="s">
        <v>3158</v>
      </c>
      <c r="AL656" s="23" t="s">
        <v>3165</v>
      </c>
      <c r="AM656" s="23">
        <v>68.400000000000006</v>
      </c>
      <c r="AN656" s="32"/>
    </row>
    <row r="657" spans="1:40" ht="48" x14ac:dyDescent="0.2">
      <c r="A657" s="29" t="s">
        <v>2198</v>
      </c>
      <c r="B657" s="12" t="s">
        <v>2199</v>
      </c>
      <c r="C657" s="12" t="s">
        <v>35</v>
      </c>
      <c r="D657" s="12">
        <v>60</v>
      </c>
      <c r="E657" s="21">
        <v>24160</v>
      </c>
      <c r="F657" s="12" t="s">
        <v>523</v>
      </c>
      <c r="G657" s="12" t="s">
        <v>100</v>
      </c>
      <c r="H657" s="12" t="s">
        <v>261</v>
      </c>
      <c r="I657" s="12" t="s">
        <v>115</v>
      </c>
      <c r="J657" s="12" t="s">
        <v>357</v>
      </c>
      <c r="K657" s="12" t="s">
        <v>358</v>
      </c>
      <c r="L657" s="12" t="s">
        <v>366</v>
      </c>
      <c r="M657" s="12" t="s">
        <v>273</v>
      </c>
      <c r="N657" s="12" t="s">
        <v>274</v>
      </c>
      <c r="O657" s="21">
        <v>44883</v>
      </c>
      <c r="P657" s="21"/>
      <c r="Q657" s="12" t="s">
        <v>62</v>
      </c>
      <c r="R657" s="22">
        <v>85000</v>
      </c>
      <c r="S657" s="22">
        <v>11900</v>
      </c>
      <c r="T657" s="12">
        <v>5</v>
      </c>
      <c r="U657" s="12">
        <v>36</v>
      </c>
      <c r="V657" s="12">
        <v>1</v>
      </c>
      <c r="W657" s="12">
        <v>30</v>
      </c>
      <c r="X657" s="12">
        <v>67</v>
      </c>
      <c r="Y657" s="12" t="s">
        <v>339</v>
      </c>
      <c r="Z657" s="12" t="s">
        <v>64</v>
      </c>
      <c r="AA657" s="12" t="s">
        <v>95</v>
      </c>
      <c r="AB657" s="12" t="s">
        <v>66</v>
      </c>
      <c r="AC657" s="12" t="s">
        <v>267</v>
      </c>
      <c r="AD657" s="12" t="s">
        <v>68</v>
      </c>
      <c r="AE657" s="12">
        <v>77.5</v>
      </c>
      <c r="AF657" s="12">
        <v>3.6</v>
      </c>
      <c r="AG657" s="12" t="s">
        <v>3156</v>
      </c>
      <c r="AH657" s="12" t="s">
        <v>3161</v>
      </c>
      <c r="AI657" s="12" t="s">
        <v>3136</v>
      </c>
      <c r="AJ657" s="12">
        <v>0</v>
      </c>
      <c r="AK657" s="12" t="s">
        <v>3158</v>
      </c>
      <c r="AL657" s="12" t="s">
        <v>3165</v>
      </c>
      <c r="AM657" s="12">
        <v>77.5</v>
      </c>
      <c r="AN657" s="31"/>
    </row>
    <row r="658" spans="1:40" ht="32" x14ac:dyDescent="0.2">
      <c r="A658" s="30" t="s">
        <v>2201</v>
      </c>
      <c r="B658" s="23" t="s">
        <v>2202</v>
      </c>
      <c r="C658" s="23" t="s">
        <v>154</v>
      </c>
      <c r="D658" s="23">
        <v>44</v>
      </c>
      <c r="E658" s="24">
        <v>29838</v>
      </c>
      <c r="F658" s="23" t="s">
        <v>279</v>
      </c>
      <c r="G658" s="23" t="s">
        <v>55</v>
      </c>
      <c r="H658" s="23" t="s">
        <v>1089</v>
      </c>
      <c r="I658" s="23" t="s">
        <v>115</v>
      </c>
      <c r="J658" s="23" t="s">
        <v>627</v>
      </c>
      <c r="K658" s="23" t="s">
        <v>628</v>
      </c>
      <c r="L658" s="23" t="s">
        <v>76</v>
      </c>
      <c r="M658" s="23" t="s">
        <v>265</v>
      </c>
      <c r="N658" s="23" t="s">
        <v>78</v>
      </c>
      <c r="O658" s="24">
        <v>44389</v>
      </c>
      <c r="P658" s="24"/>
      <c r="Q658" s="23" t="s">
        <v>62</v>
      </c>
      <c r="R658" s="25">
        <v>46000</v>
      </c>
      <c r="S658" s="25">
        <v>4100</v>
      </c>
      <c r="T658" s="23">
        <v>4</v>
      </c>
      <c r="U658" s="23">
        <v>37</v>
      </c>
      <c r="V658" s="23">
        <v>15</v>
      </c>
      <c r="W658" s="23">
        <v>0</v>
      </c>
      <c r="X658" s="23">
        <v>80</v>
      </c>
      <c r="Y658" s="23" t="s">
        <v>46</v>
      </c>
      <c r="Z658" s="23" t="s">
        <v>64</v>
      </c>
      <c r="AA658" s="23" t="s">
        <v>48</v>
      </c>
      <c r="AB658" s="23" t="s">
        <v>80</v>
      </c>
      <c r="AC658" s="23" t="s">
        <v>284</v>
      </c>
      <c r="AD658" s="23" t="s">
        <v>68</v>
      </c>
      <c r="AE658" s="23">
        <v>83.2</v>
      </c>
      <c r="AF658" s="23">
        <v>4.9000000000000004</v>
      </c>
      <c r="AG658" s="23" t="s">
        <v>3167</v>
      </c>
      <c r="AH658" s="23" t="s">
        <v>3164</v>
      </c>
      <c r="AI658" s="23" t="s">
        <v>3136</v>
      </c>
      <c r="AJ658" s="23">
        <v>0</v>
      </c>
      <c r="AK658" s="23" t="s">
        <v>3158</v>
      </c>
      <c r="AL658" s="23" t="s">
        <v>3169</v>
      </c>
      <c r="AM658" s="23">
        <v>83.2</v>
      </c>
      <c r="AN658" s="32"/>
    </row>
    <row r="659" spans="1:40" ht="32" x14ac:dyDescent="0.2">
      <c r="A659" s="29" t="s">
        <v>2204</v>
      </c>
      <c r="B659" s="12" t="s">
        <v>2205</v>
      </c>
      <c r="C659" s="12" t="s">
        <v>35</v>
      </c>
      <c r="D659" s="12">
        <v>34</v>
      </c>
      <c r="E659" s="21">
        <v>33633</v>
      </c>
      <c r="F659" s="12" t="s">
        <v>523</v>
      </c>
      <c r="G659" s="12" t="s">
        <v>100</v>
      </c>
      <c r="H659" s="12" t="s">
        <v>561</v>
      </c>
      <c r="I659" s="12" t="s">
        <v>74</v>
      </c>
      <c r="J659" s="12" t="s">
        <v>343</v>
      </c>
      <c r="K659" s="12" t="s">
        <v>344</v>
      </c>
      <c r="L659" s="12" t="s">
        <v>968</v>
      </c>
      <c r="M659" s="12" t="s">
        <v>337</v>
      </c>
      <c r="N659" s="12" t="s">
        <v>709</v>
      </c>
      <c r="O659" s="21">
        <v>43493</v>
      </c>
      <c r="P659" s="21">
        <v>44255</v>
      </c>
      <c r="Q659" s="12" t="s">
        <v>141</v>
      </c>
      <c r="R659" s="22">
        <v>49000</v>
      </c>
      <c r="S659" s="22">
        <v>2400</v>
      </c>
      <c r="T659" s="12">
        <v>3</v>
      </c>
      <c r="U659" s="12">
        <v>13</v>
      </c>
      <c r="V659" s="12">
        <v>17</v>
      </c>
      <c r="W659" s="12">
        <v>14</v>
      </c>
      <c r="X659" s="12">
        <v>53</v>
      </c>
      <c r="Y659" s="12" t="s">
        <v>46</v>
      </c>
      <c r="Z659" s="12" t="s">
        <v>151</v>
      </c>
      <c r="AA659" s="12" t="s">
        <v>95</v>
      </c>
      <c r="AB659" s="12" t="s">
        <v>66</v>
      </c>
      <c r="AC659" s="12" t="s">
        <v>267</v>
      </c>
      <c r="AD659" s="12" t="s">
        <v>68</v>
      </c>
      <c r="AE659" s="12">
        <v>51.8</v>
      </c>
      <c r="AF659" s="12">
        <v>2.1</v>
      </c>
      <c r="AG659" s="12" t="s">
        <v>3160</v>
      </c>
      <c r="AH659" s="12" t="s">
        <v>3164</v>
      </c>
      <c r="AI659" s="12" t="s">
        <v>3133</v>
      </c>
      <c r="AJ659" s="12">
        <v>1</v>
      </c>
      <c r="AK659" s="12" t="s">
        <v>3162</v>
      </c>
      <c r="AL659" s="12" t="s">
        <v>3159</v>
      </c>
      <c r="AM659" s="12">
        <v>51.8</v>
      </c>
      <c r="AN659" s="31"/>
    </row>
    <row r="660" spans="1:40" ht="32" x14ac:dyDescent="0.2">
      <c r="A660" s="30" t="s">
        <v>2207</v>
      </c>
      <c r="B660" s="23" t="s">
        <v>2208</v>
      </c>
      <c r="C660" s="23" t="s">
        <v>35</v>
      </c>
      <c r="D660" s="23">
        <v>23</v>
      </c>
      <c r="E660" s="24">
        <v>37762</v>
      </c>
      <c r="F660" s="23" t="s">
        <v>155</v>
      </c>
      <c r="G660" s="23" t="s">
        <v>181</v>
      </c>
      <c r="H660" s="23" t="s">
        <v>182</v>
      </c>
      <c r="I660" s="23" t="s">
        <v>115</v>
      </c>
      <c r="J660" s="23" t="s">
        <v>158</v>
      </c>
      <c r="K660" s="23" t="s">
        <v>159</v>
      </c>
      <c r="L660" s="23" t="s">
        <v>160</v>
      </c>
      <c r="M660" s="23" t="s">
        <v>161</v>
      </c>
      <c r="N660" s="23" t="s">
        <v>174</v>
      </c>
      <c r="O660" s="24">
        <v>44985</v>
      </c>
      <c r="P660" s="24"/>
      <c r="Q660" s="23" t="s">
        <v>62</v>
      </c>
      <c r="R660" s="25">
        <v>73000</v>
      </c>
      <c r="S660" s="25">
        <v>3600</v>
      </c>
      <c r="T660" s="23">
        <v>3</v>
      </c>
      <c r="U660" s="23">
        <v>31</v>
      </c>
      <c r="V660" s="23">
        <v>23</v>
      </c>
      <c r="W660" s="23">
        <v>15</v>
      </c>
      <c r="X660" s="23">
        <v>78</v>
      </c>
      <c r="Y660" s="23" t="s">
        <v>46</v>
      </c>
      <c r="Z660" s="23" t="s">
        <v>64</v>
      </c>
      <c r="AA660" s="23" t="s">
        <v>95</v>
      </c>
      <c r="AB660" s="23" t="s">
        <v>66</v>
      </c>
      <c r="AC660" s="23" t="s">
        <v>165</v>
      </c>
      <c r="AD660" s="23" t="s">
        <v>68</v>
      </c>
      <c r="AE660" s="23">
        <v>64.5</v>
      </c>
      <c r="AF660" s="23">
        <v>3.3</v>
      </c>
      <c r="AG660" s="23" t="s">
        <v>3163</v>
      </c>
      <c r="AH660" s="23" t="s">
        <v>3168</v>
      </c>
      <c r="AI660" s="23" t="s">
        <v>3133</v>
      </c>
      <c r="AJ660" s="23">
        <v>0</v>
      </c>
      <c r="AK660" s="23" t="s">
        <v>3158</v>
      </c>
      <c r="AL660" s="23" t="s">
        <v>3165</v>
      </c>
      <c r="AM660" s="23">
        <v>64.5</v>
      </c>
      <c r="AN660" s="32"/>
    </row>
    <row r="661" spans="1:40" ht="32" x14ac:dyDescent="0.2">
      <c r="A661" s="29" t="s">
        <v>2209</v>
      </c>
      <c r="B661" s="12" t="s">
        <v>2210</v>
      </c>
      <c r="C661" s="12" t="s">
        <v>154</v>
      </c>
      <c r="D661" s="12">
        <v>39</v>
      </c>
      <c r="E661" s="21">
        <v>31934</v>
      </c>
      <c r="F661" s="12" t="s">
        <v>370</v>
      </c>
      <c r="G661" s="12" t="s">
        <v>181</v>
      </c>
      <c r="H661" s="12" t="s">
        <v>1971</v>
      </c>
      <c r="I661" s="12" t="s">
        <v>115</v>
      </c>
      <c r="J661" s="12" t="s">
        <v>372</v>
      </c>
      <c r="K661" s="12" t="s">
        <v>373</v>
      </c>
      <c r="L661" s="12" t="s">
        <v>242</v>
      </c>
      <c r="M661" s="12" t="s">
        <v>234</v>
      </c>
      <c r="N661" s="12" t="s">
        <v>235</v>
      </c>
      <c r="O661" s="21">
        <v>45143</v>
      </c>
      <c r="P661" s="21"/>
      <c r="Q661" s="12" t="s">
        <v>62</v>
      </c>
      <c r="R661" s="22">
        <v>89000</v>
      </c>
      <c r="S661" s="22">
        <v>4400</v>
      </c>
      <c r="T661" s="12">
        <v>3</v>
      </c>
      <c r="U661" s="12">
        <v>28</v>
      </c>
      <c r="V661" s="12">
        <v>17</v>
      </c>
      <c r="W661" s="12">
        <v>27</v>
      </c>
      <c r="X661" s="12">
        <v>64</v>
      </c>
      <c r="Y661" s="12" t="s">
        <v>46</v>
      </c>
      <c r="Z661" s="12" t="s">
        <v>47</v>
      </c>
      <c r="AA661" s="12" t="s">
        <v>142</v>
      </c>
      <c r="AB661" s="12" t="s">
        <v>66</v>
      </c>
      <c r="AC661" s="12" t="s">
        <v>376</v>
      </c>
      <c r="AD661" s="12" t="s">
        <v>51</v>
      </c>
      <c r="AE661" s="12">
        <v>56.4</v>
      </c>
      <c r="AF661" s="12">
        <v>2.9</v>
      </c>
      <c r="AG661" s="12" t="s">
        <v>3167</v>
      </c>
      <c r="AH661" s="12" t="s">
        <v>3161</v>
      </c>
      <c r="AI661" s="12" t="s">
        <v>3133</v>
      </c>
      <c r="AJ661" s="12">
        <v>0</v>
      </c>
      <c r="AK661" s="12" t="s">
        <v>3162</v>
      </c>
      <c r="AL661" s="12" t="s">
        <v>3165</v>
      </c>
      <c r="AM661" s="12">
        <v>56.4</v>
      </c>
      <c r="AN661" s="31"/>
    </row>
    <row r="662" spans="1:40" ht="32" x14ac:dyDescent="0.2">
      <c r="A662" s="30" t="s">
        <v>2211</v>
      </c>
      <c r="B662" s="23" t="s">
        <v>2212</v>
      </c>
      <c r="C662" s="23" t="s">
        <v>287</v>
      </c>
      <c r="D662" s="23">
        <v>58</v>
      </c>
      <c r="E662" s="24">
        <v>24645</v>
      </c>
      <c r="F662" s="23" t="s">
        <v>598</v>
      </c>
      <c r="G662" s="23" t="s">
        <v>133</v>
      </c>
      <c r="H662" s="23" t="s">
        <v>599</v>
      </c>
      <c r="I662" s="23" t="s">
        <v>157</v>
      </c>
      <c r="J662" s="23" t="s">
        <v>193</v>
      </c>
      <c r="K662" s="23" t="s">
        <v>194</v>
      </c>
      <c r="L662" s="23" t="s">
        <v>374</v>
      </c>
      <c r="M662" s="23" t="s">
        <v>289</v>
      </c>
      <c r="N662" s="23" t="s">
        <v>375</v>
      </c>
      <c r="O662" s="24">
        <v>44813</v>
      </c>
      <c r="P662" s="24">
        <v>45302</v>
      </c>
      <c r="Q662" s="23" t="s">
        <v>141</v>
      </c>
      <c r="R662" s="25">
        <v>39000</v>
      </c>
      <c r="S662" s="25">
        <v>0</v>
      </c>
      <c r="T662" s="23">
        <v>1</v>
      </c>
      <c r="U662" s="23">
        <v>34</v>
      </c>
      <c r="V662" s="23">
        <v>12</v>
      </c>
      <c r="W662" s="23">
        <v>17</v>
      </c>
      <c r="X662" s="23">
        <v>40</v>
      </c>
      <c r="Y662" s="23" t="s">
        <v>46</v>
      </c>
      <c r="Z662" s="23" t="s">
        <v>107</v>
      </c>
      <c r="AA662" s="23" t="s">
        <v>95</v>
      </c>
      <c r="AB662" s="23" t="s">
        <v>164</v>
      </c>
      <c r="AC662" s="23" t="s">
        <v>195</v>
      </c>
      <c r="AD662" s="23" t="s">
        <v>68</v>
      </c>
      <c r="AE662" s="23">
        <v>33</v>
      </c>
      <c r="AF662" s="23">
        <v>1.3</v>
      </c>
      <c r="AG662" s="23" t="s">
        <v>3156</v>
      </c>
      <c r="AH662" s="23" t="s">
        <v>3180</v>
      </c>
      <c r="AI662" s="23" t="s">
        <v>3128</v>
      </c>
      <c r="AJ662" s="23">
        <v>1</v>
      </c>
      <c r="AK662" s="23" t="s">
        <v>3158</v>
      </c>
      <c r="AL662" s="23" t="s">
        <v>3159</v>
      </c>
      <c r="AM662" s="23">
        <v>33</v>
      </c>
      <c r="AN662" s="32"/>
    </row>
    <row r="663" spans="1:40" ht="32" x14ac:dyDescent="0.2">
      <c r="A663" s="29" t="s">
        <v>2214</v>
      </c>
      <c r="B663" s="12" t="s">
        <v>2215</v>
      </c>
      <c r="C663" s="12" t="s">
        <v>35</v>
      </c>
      <c r="D663" s="12">
        <v>32</v>
      </c>
      <c r="E663" s="21">
        <v>34152</v>
      </c>
      <c r="F663" s="12" t="s">
        <v>429</v>
      </c>
      <c r="G663" s="12" t="s">
        <v>72</v>
      </c>
      <c r="H663" s="12" t="s">
        <v>295</v>
      </c>
      <c r="I663" s="12" t="s">
        <v>115</v>
      </c>
      <c r="J663" s="12" t="s">
        <v>470</v>
      </c>
      <c r="K663" s="12" t="s">
        <v>589</v>
      </c>
      <c r="L663" s="12" t="s">
        <v>173</v>
      </c>
      <c r="M663" s="12" t="s">
        <v>161</v>
      </c>
      <c r="N663" s="12" t="s">
        <v>174</v>
      </c>
      <c r="O663" s="21">
        <v>45409</v>
      </c>
      <c r="P663" s="21"/>
      <c r="Q663" s="12" t="s">
        <v>62</v>
      </c>
      <c r="R663" s="22">
        <v>79000</v>
      </c>
      <c r="S663" s="22">
        <v>1600</v>
      </c>
      <c r="T663" s="12">
        <v>2</v>
      </c>
      <c r="U663" s="12">
        <v>8</v>
      </c>
      <c r="V663" s="12">
        <v>15</v>
      </c>
      <c r="W663" s="12">
        <v>9</v>
      </c>
      <c r="X663" s="12">
        <v>63</v>
      </c>
      <c r="Y663" s="12" t="s">
        <v>46</v>
      </c>
      <c r="Z663" s="12" t="s">
        <v>64</v>
      </c>
      <c r="AA663" s="12" t="s">
        <v>215</v>
      </c>
      <c r="AB663" s="12" t="s">
        <v>80</v>
      </c>
      <c r="AC663" s="12" t="s">
        <v>130</v>
      </c>
      <c r="AD663" s="12" t="s">
        <v>68</v>
      </c>
      <c r="AE663" s="12">
        <v>47.5</v>
      </c>
      <c r="AF663" s="12">
        <v>2.1</v>
      </c>
      <c r="AG663" s="12" t="s">
        <v>3160</v>
      </c>
      <c r="AH663" s="12" t="s">
        <v>3168</v>
      </c>
      <c r="AI663" s="12" t="s">
        <v>3128</v>
      </c>
      <c r="AJ663" s="12">
        <v>0</v>
      </c>
      <c r="AK663" s="12" t="s">
        <v>3175</v>
      </c>
      <c r="AL663" s="12" t="s">
        <v>3159</v>
      </c>
      <c r="AM663" s="12">
        <v>47.5</v>
      </c>
      <c r="AN663" s="31"/>
    </row>
    <row r="664" spans="1:40" ht="48" x14ac:dyDescent="0.2">
      <c r="A664" s="30" t="s">
        <v>2217</v>
      </c>
      <c r="B664" s="23" t="s">
        <v>2218</v>
      </c>
      <c r="C664" s="23" t="s">
        <v>154</v>
      </c>
      <c r="D664" s="23">
        <v>32</v>
      </c>
      <c r="E664" s="24">
        <v>34203</v>
      </c>
      <c r="F664" s="23" t="s">
        <v>523</v>
      </c>
      <c r="G664" s="23" t="s">
        <v>100</v>
      </c>
      <c r="H664" s="23" t="s">
        <v>379</v>
      </c>
      <c r="I664" s="23" t="s">
        <v>74</v>
      </c>
      <c r="J664" s="23" t="s">
        <v>343</v>
      </c>
      <c r="K664" s="23" t="s">
        <v>344</v>
      </c>
      <c r="L664" s="23" t="s">
        <v>619</v>
      </c>
      <c r="M664" s="23" t="s">
        <v>525</v>
      </c>
      <c r="N664" s="23" t="s">
        <v>620</v>
      </c>
      <c r="O664" s="24">
        <v>45702</v>
      </c>
      <c r="P664" s="24"/>
      <c r="Q664" s="23" t="s">
        <v>62</v>
      </c>
      <c r="R664" s="25">
        <v>68000</v>
      </c>
      <c r="S664" s="25">
        <v>3400</v>
      </c>
      <c r="T664" s="23">
        <v>3</v>
      </c>
      <c r="U664" s="23">
        <v>26</v>
      </c>
      <c r="V664" s="23">
        <v>20</v>
      </c>
      <c r="W664" s="23">
        <v>20</v>
      </c>
      <c r="X664" s="23">
        <v>71</v>
      </c>
      <c r="Y664" s="23" t="s">
        <v>46</v>
      </c>
      <c r="Z664" s="23" t="s">
        <v>151</v>
      </c>
      <c r="AA664" s="23" t="s">
        <v>188</v>
      </c>
      <c r="AB664" s="23" t="s">
        <v>80</v>
      </c>
      <c r="AC664" s="23" t="s">
        <v>267</v>
      </c>
      <c r="AD664" s="23" t="s">
        <v>68</v>
      </c>
      <c r="AE664" s="23">
        <v>58.3</v>
      </c>
      <c r="AF664" s="23">
        <v>1.3</v>
      </c>
      <c r="AG664" s="23" t="s">
        <v>3160</v>
      </c>
      <c r="AH664" s="23" t="s">
        <v>3168</v>
      </c>
      <c r="AI664" s="23" t="s">
        <v>3133</v>
      </c>
      <c r="AJ664" s="23">
        <v>0</v>
      </c>
      <c r="AK664" s="23" t="s">
        <v>3162</v>
      </c>
      <c r="AL664" s="23" t="s">
        <v>3165</v>
      </c>
      <c r="AM664" s="23">
        <v>58.3</v>
      </c>
      <c r="AN664" s="32"/>
    </row>
    <row r="665" spans="1:40" ht="32" x14ac:dyDescent="0.2">
      <c r="A665" s="29" t="s">
        <v>2219</v>
      </c>
      <c r="B665" s="12" t="s">
        <v>2220</v>
      </c>
      <c r="C665" s="12" t="s">
        <v>154</v>
      </c>
      <c r="D665" s="12">
        <v>33</v>
      </c>
      <c r="E665" s="21">
        <v>34096</v>
      </c>
      <c r="F665" s="12" t="s">
        <v>429</v>
      </c>
      <c r="G665" s="12" t="s">
        <v>72</v>
      </c>
      <c r="H665" s="12" t="s">
        <v>295</v>
      </c>
      <c r="I665" s="12" t="s">
        <v>74</v>
      </c>
      <c r="J665" s="12" t="s">
        <v>470</v>
      </c>
      <c r="K665" s="12" t="s">
        <v>589</v>
      </c>
      <c r="L665" s="12" t="s">
        <v>366</v>
      </c>
      <c r="M665" s="12" t="s">
        <v>273</v>
      </c>
      <c r="N665" s="12" t="s">
        <v>274</v>
      </c>
      <c r="O665" s="21">
        <v>44624</v>
      </c>
      <c r="P665" s="21"/>
      <c r="Q665" s="12" t="s">
        <v>62</v>
      </c>
      <c r="R665" s="22">
        <v>52000</v>
      </c>
      <c r="S665" s="22">
        <v>7300</v>
      </c>
      <c r="T665" s="12">
        <v>5</v>
      </c>
      <c r="U665" s="12">
        <v>10</v>
      </c>
      <c r="V665" s="12">
        <v>19</v>
      </c>
      <c r="W665" s="12">
        <v>2</v>
      </c>
      <c r="X665" s="12">
        <v>96</v>
      </c>
      <c r="Y665" s="12" t="s">
        <v>46</v>
      </c>
      <c r="Z665" s="12" t="s">
        <v>47</v>
      </c>
      <c r="AA665" s="12" t="s">
        <v>142</v>
      </c>
      <c r="AB665" s="12" t="s">
        <v>66</v>
      </c>
      <c r="AC665" s="12" t="s">
        <v>130</v>
      </c>
      <c r="AD665" s="12" t="s">
        <v>68</v>
      </c>
      <c r="AE665" s="12">
        <v>90.1</v>
      </c>
      <c r="AF665" s="12">
        <v>4.3</v>
      </c>
      <c r="AG665" s="12" t="s">
        <v>3160</v>
      </c>
      <c r="AH665" s="12" t="s">
        <v>3164</v>
      </c>
      <c r="AI665" s="12" t="s">
        <v>3136</v>
      </c>
      <c r="AJ665" s="12">
        <v>0</v>
      </c>
      <c r="AK665" s="12" t="s">
        <v>3162</v>
      </c>
      <c r="AL665" s="12" t="s">
        <v>3169</v>
      </c>
      <c r="AM665" s="12">
        <v>90.1</v>
      </c>
      <c r="AN665" s="31"/>
    </row>
    <row r="666" spans="1:40" ht="48" x14ac:dyDescent="0.2">
      <c r="A666" s="30" t="s">
        <v>2221</v>
      </c>
      <c r="B666" s="23" t="s">
        <v>2222</v>
      </c>
      <c r="C666" s="23" t="s">
        <v>35</v>
      </c>
      <c r="D666" s="23">
        <v>29</v>
      </c>
      <c r="E666" s="24">
        <v>35332</v>
      </c>
      <c r="F666" s="23" t="s">
        <v>71</v>
      </c>
      <c r="G666" s="23" t="s">
        <v>72</v>
      </c>
      <c r="H666" s="23" t="s">
        <v>1322</v>
      </c>
      <c r="I666" s="23" t="s">
        <v>57</v>
      </c>
      <c r="J666" s="23" t="s">
        <v>764</v>
      </c>
      <c r="K666" s="23" t="s">
        <v>765</v>
      </c>
      <c r="L666" s="23" t="s">
        <v>160</v>
      </c>
      <c r="M666" s="23" t="s">
        <v>161</v>
      </c>
      <c r="N666" s="23" t="s">
        <v>174</v>
      </c>
      <c r="O666" s="24">
        <v>43701</v>
      </c>
      <c r="P666" s="24">
        <v>46021</v>
      </c>
      <c r="Q666" s="23" t="s">
        <v>141</v>
      </c>
      <c r="R666" s="25">
        <v>123000</v>
      </c>
      <c r="S666" s="25">
        <v>6200</v>
      </c>
      <c r="T666" s="23">
        <v>3</v>
      </c>
      <c r="U666" s="23">
        <v>37</v>
      </c>
      <c r="V666" s="23">
        <v>14</v>
      </c>
      <c r="W666" s="23">
        <v>9</v>
      </c>
      <c r="X666" s="23">
        <v>45</v>
      </c>
      <c r="Y666" s="23" t="s">
        <v>46</v>
      </c>
      <c r="Z666" s="23" t="s">
        <v>107</v>
      </c>
      <c r="AA666" s="23" t="s">
        <v>48</v>
      </c>
      <c r="AB666" s="23" t="s">
        <v>80</v>
      </c>
      <c r="AC666" s="23" t="s">
        <v>81</v>
      </c>
      <c r="AD666" s="23" t="s">
        <v>68</v>
      </c>
      <c r="AE666" s="23">
        <v>57.5</v>
      </c>
      <c r="AF666" s="23">
        <v>6.4</v>
      </c>
      <c r="AG666" s="23" t="s">
        <v>3160</v>
      </c>
      <c r="AH666" s="23" t="s">
        <v>3157</v>
      </c>
      <c r="AI666" s="23" t="s">
        <v>3133</v>
      </c>
      <c r="AJ666" s="23">
        <v>1</v>
      </c>
      <c r="AK666" s="23" t="s">
        <v>3158</v>
      </c>
      <c r="AL666" s="23" t="s">
        <v>3159</v>
      </c>
      <c r="AM666" s="23">
        <v>57.5</v>
      </c>
      <c r="AN666" s="32"/>
    </row>
    <row r="667" spans="1:40" ht="32" x14ac:dyDescent="0.2">
      <c r="A667" s="29" t="s">
        <v>2224</v>
      </c>
      <c r="B667" s="12" t="s">
        <v>2225</v>
      </c>
      <c r="C667" s="12" t="s">
        <v>35</v>
      </c>
      <c r="D667" s="12">
        <v>22</v>
      </c>
      <c r="E667" s="21">
        <v>37960</v>
      </c>
      <c r="F667" s="12" t="s">
        <v>210</v>
      </c>
      <c r="G667" s="12" t="s">
        <v>100</v>
      </c>
      <c r="H667" s="12" t="s">
        <v>329</v>
      </c>
      <c r="I667" s="12" t="s">
        <v>157</v>
      </c>
      <c r="J667" s="12" t="s">
        <v>231</v>
      </c>
      <c r="K667" s="12" t="s">
        <v>232</v>
      </c>
      <c r="L667" s="12" t="s">
        <v>186</v>
      </c>
      <c r="M667" s="12" t="s">
        <v>61</v>
      </c>
      <c r="N667" s="12" t="s">
        <v>186</v>
      </c>
      <c r="O667" s="21">
        <v>44141</v>
      </c>
      <c r="P667" s="21">
        <v>45036</v>
      </c>
      <c r="Q667" s="12" t="s">
        <v>141</v>
      </c>
      <c r="R667" s="22">
        <v>44000</v>
      </c>
      <c r="S667" s="22">
        <v>900</v>
      </c>
      <c r="T667" s="12">
        <v>2</v>
      </c>
      <c r="U667" s="12">
        <v>52</v>
      </c>
      <c r="V667" s="12">
        <v>13</v>
      </c>
      <c r="W667" s="12">
        <v>8</v>
      </c>
      <c r="X667" s="12">
        <v>39</v>
      </c>
      <c r="Y667" s="12" t="s">
        <v>46</v>
      </c>
      <c r="Z667" s="12" t="s">
        <v>64</v>
      </c>
      <c r="AA667" s="12" t="s">
        <v>215</v>
      </c>
      <c r="AB667" s="12" t="s">
        <v>66</v>
      </c>
      <c r="AC667" s="12" t="s">
        <v>121</v>
      </c>
      <c r="AD667" s="12" t="s">
        <v>68</v>
      </c>
      <c r="AE667" s="12">
        <v>47.6</v>
      </c>
      <c r="AF667" s="12">
        <v>2.5</v>
      </c>
      <c r="AG667" s="12" t="s">
        <v>3163</v>
      </c>
      <c r="AH667" s="12" t="s">
        <v>3164</v>
      </c>
      <c r="AI667" s="12" t="s">
        <v>3128</v>
      </c>
      <c r="AJ667" s="12">
        <v>1</v>
      </c>
      <c r="AK667" s="12" t="s">
        <v>3158</v>
      </c>
      <c r="AL667" s="12" t="s">
        <v>3159</v>
      </c>
      <c r="AM667" s="12">
        <v>47.6</v>
      </c>
      <c r="AN667" s="31"/>
    </row>
    <row r="668" spans="1:40" ht="32" x14ac:dyDescent="0.2">
      <c r="A668" s="30" t="s">
        <v>2226</v>
      </c>
      <c r="B668" s="23" t="s">
        <v>2227</v>
      </c>
      <c r="C668" s="23" t="s">
        <v>287</v>
      </c>
      <c r="D668" s="23">
        <v>30</v>
      </c>
      <c r="E668" s="24">
        <v>35063</v>
      </c>
      <c r="F668" s="23" t="s">
        <v>99</v>
      </c>
      <c r="G668" s="23" t="s">
        <v>100</v>
      </c>
      <c r="H668" s="23" t="s">
        <v>218</v>
      </c>
      <c r="I668" s="23" t="s">
        <v>39</v>
      </c>
      <c r="J668" s="23" t="s">
        <v>102</v>
      </c>
      <c r="K668" s="23" t="s">
        <v>103</v>
      </c>
      <c r="L668" s="23" t="s">
        <v>729</v>
      </c>
      <c r="M668" s="23" t="s">
        <v>525</v>
      </c>
      <c r="N668" s="23" t="s">
        <v>139</v>
      </c>
      <c r="O668" s="24">
        <v>44874</v>
      </c>
      <c r="P668" s="24"/>
      <c r="Q668" s="23" t="s">
        <v>62</v>
      </c>
      <c r="R668" s="25">
        <v>175000</v>
      </c>
      <c r="S668" s="25">
        <v>10500</v>
      </c>
      <c r="T668" s="23">
        <v>3</v>
      </c>
      <c r="U668" s="23">
        <v>29</v>
      </c>
      <c r="V668" s="23">
        <v>1</v>
      </c>
      <c r="W668" s="23">
        <v>16</v>
      </c>
      <c r="X668" s="23">
        <v>61</v>
      </c>
      <c r="Y668" s="23" t="s">
        <v>46</v>
      </c>
      <c r="Z668" s="23" t="s">
        <v>107</v>
      </c>
      <c r="AA668" s="23" t="s">
        <v>65</v>
      </c>
      <c r="AB668" s="23" t="s">
        <v>80</v>
      </c>
      <c r="AC668" s="23" t="s">
        <v>108</v>
      </c>
      <c r="AD668" s="23" t="s">
        <v>222</v>
      </c>
      <c r="AE668" s="23">
        <v>57.6</v>
      </c>
      <c r="AF668" s="23">
        <v>3.6</v>
      </c>
      <c r="AG668" s="23" t="s">
        <v>3160</v>
      </c>
      <c r="AH668" s="23" t="s">
        <v>3177</v>
      </c>
      <c r="AI668" s="23" t="s">
        <v>3133</v>
      </c>
      <c r="AJ668" s="23">
        <v>0</v>
      </c>
      <c r="AK668" s="23" t="s">
        <v>3162</v>
      </c>
      <c r="AL668" s="23" t="s">
        <v>3165</v>
      </c>
      <c r="AM668" s="23">
        <v>57.6</v>
      </c>
      <c r="AN668" s="32"/>
    </row>
    <row r="669" spans="1:40" ht="32" x14ac:dyDescent="0.2">
      <c r="A669" s="29" t="s">
        <v>2229</v>
      </c>
      <c r="B669" s="12" t="s">
        <v>3351</v>
      </c>
      <c r="C669" s="12" t="s">
        <v>154</v>
      </c>
      <c r="D669" s="12">
        <v>49</v>
      </c>
      <c r="E669" s="21">
        <v>27984</v>
      </c>
      <c r="F669" s="12" t="s">
        <v>402</v>
      </c>
      <c r="G669" s="12" t="s">
        <v>72</v>
      </c>
      <c r="H669" s="12" t="s">
        <v>616</v>
      </c>
      <c r="I669" s="12" t="s">
        <v>74</v>
      </c>
      <c r="J669" s="12" t="s">
        <v>575</v>
      </c>
      <c r="K669" s="12" t="s">
        <v>576</v>
      </c>
      <c r="L669" s="12" t="s">
        <v>149</v>
      </c>
      <c r="M669" s="12" t="s">
        <v>61</v>
      </c>
      <c r="N669" s="12" t="s">
        <v>150</v>
      </c>
      <c r="O669" s="21">
        <v>45280</v>
      </c>
      <c r="P669" s="21"/>
      <c r="Q669" s="12" t="s">
        <v>62</v>
      </c>
      <c r="R669" s="22">
        <v>64000</v>
      </c>
      <c r="S669" s="22">
        <v>3200</v>
      </c>
      <c r="T669" s="12">
        <v>3</v>
      </c>
      <c r="U669" s="12">
        <v>21</v>
      </c>
      <c r="V669" s="12">
        <v>22</v>
      </c>
      <c r="W669" s="12">
        <v>2</v>
      </c>
      <c r="X669" s="12">
        <v>61</v>
      </c>
      <c r="Y669" s="12" t="s">
        <v>46</v>
      </c>
      <c r="Z669" s="12" t="s">
        <v>47</v>
      </c>
      <c r="AA669" s="12" t="s">
        <v>176</v>
      </c>
      <c r="AB669" s="12" t="s">
        <v>66</v>
      </c>
      <c r="AC669" s="12" t="s">
        <v>408</v>
      </c>
      <c r="AD669" s="12" t="s">
        <v>68</v>
      </c>
      <c r="AE669" s="12">
        <v>62.6</v>
      </c>
      <c r="AF669" s="12">
        <v>2.5</v>
      </c>
      <c r="AG669" s="12" t="s">
        <v>3171</v>
      </c>
      <c r="AH669" s="12" t="s">
        <v>3168</v>
      </c>
      <c r="AI669" s="12" t="s">
        <v>3133</v>
      </c>
      <c r="AJ669" s="12">
        <v>0</v>
      </c>
      <c r="AK669" s="12" t="s">
        <v>3162</v>
      </c>
      <c r="AL669" s="12" t="s">
        <v>3165</v>
      </c>
      <c r="AM669" s="12">
        <v>62.6</v>
      </c>
      <c r="AN669" s="31"/>
    </row>
    <row r="670" spans="1:40" ht="32" x14ac:dyDescent="0.2">
      <c r="A670" s="30" t="s">
        <v>2231</v>
      </c>
      <c r="B670" s="23" t="s">
        <v>2232</v>
      </c>
      <c r="C670" s="23" t="s">
        <v>35</v>
      </c>
      <c r="D670" s="23">
        <v>56</v>
      </c>
      <c r="E670" s="24">
        <v>25528</v>
      </c>
      <c r="F670" s="23" t="s">
        <v>210</v>
      </c>
      <c r="G670" s="23" t="s">
        <v>100</v>
      </c>
      <c r="H670" s="23" t="s">
        <v>329</v>
      </c>
      <c r="I670" s="23" t="s">
        <v>115</v>
      </c>
      <c r="J670" s="23" t="s">
        <v>902</v>
      </c>
      <c r="K670" s="23" t="s">
        <v>903</v>
      </c>
      <c r="L670" s="23" t="s">
        <v>562</v>
      </c>
      <c r="M670" s="23" t="s">
        <v>563</v>
      </c>
      <c r="N670" s="23" t="s">
        <v>564</v>
      </c>
      <c r="O670" s="24">
        <v>44402</v>
      </c>
      <c r="P670" s="24">
        <v>45749</v>
      </c>
      <c r="Q670" s="23" t="s">
        <v>141</v>
      </c>
      <c r="R670" s="25">
        <v>52000</v>
      </c>
      <c r="S670" s="25">
        <v>2600</v>
      </c>
      <c r="T670" s="23">
        <v>3</v>
      </c>
      <c r="U670" s="23">
        <v>9</v>
      </c>
      <c r="V670" s="23">
        <v>15</v>
      </c>
      <c r="W670" s="23">
        <v>8</v>
      </c>
      <c r="X670" s="23">
        <v>61</v>
      </c>
      <c r="Y670" s="23" t="s">
        <v>46</v>
      </c>
      <c r="Z670" s="23" t="s">
        <v>47</v>
      </c>
      <c r="AA670" s="23" t="s">
        <v>95</v>
      </c>
      <c r="AB670" s="23" t="s">
        <v>66</v>
      </c>
      <c r="AC670" s="23" t="s">
        <v>121</v>
      </c>
      <c r="AD670" s="23" t="s">
        <v>68</v>
      </c>
      <c r="AE670" s="23">
        <v>56.6</v>
      </c>
      <c r="AF670" s="23">
        <v>3.7</v>
      </c>
      <c r="AG670" s="23" t="s">
        <v>3156</v>
      </c>
      <c r="AH670" s="23" t="s">
        <v>3164</v>
      </c>
      <c r="AI670" s="23" t="s">
        <v>3133</v>
      </c>
      <c r="AJ670" s="23">
        <v>1</v>
      </c>
      <c r="AK670" s="23" t="s">
        <v>3175</v>
      </c>
      <c r="AL670" s="23" t="s">
        <v>3159</v>
      </c>
      <c r="AM670" s="23">
        <v>56.6</v>
      </c>
      <c r="AN670" s="32"/>
    </row>
    <row r="671" spans="1:40" ht="32" x14ac:dyDescent="0.2">
      <c r="A671" s="29" t="s">
        <v>2233</v>
      </c>
      <c r="B671" s="12" t="s">
        <v>3352</v>
      </c>
      <c r="C671" s="12" t="s">
        <v>35</v>
      </c>
      <c r="D671" s="12">
        <v>58</v>
      </c>
      <c r="E671" s="21">
        <v>24903</v>
      </c>
      <c r="F671" s="12" t="s">
        <v>210</v>
      </c>
      <c r="G671" s="12" t="s">
        <v>100</v>
      </c>
      <c r="H671" s="12" t="s">
        <v>114</v>
      </c>
      <c r="I671" s="12" t="s">
        <v>57</v>
      </c>
      <c r="J671" s="12" t="s">
        <v>902</v>
      </c>
      <c r="K671" s="12" t="s">
        <v>903</v>
      </c>
      <c r="L671" s="12" t="s">
        <v>374</v>
      </c>
      <c r="M671" s="12" t="s">
        <v>289</v>
      </c>
      <c r="N671" s="12" t="s">
        <v>375</v>
      </c>
      <c r="O671" s="21">
        <v>43430</v>
      </c>
      <c r="P671" s="21"/>
      <c r="Q671" s="12" t="s">
        <v>62</v>
      </c>
      <c r="R671" s="22">
        <v>97000</v>
      </c>
      <c r="S671" s="22">
        <v>4800</v>
      </c>
      <c r="T671" s="12">
        <v>3</v>
      </c>
      <c r="U671" s="12">
        <v>49</v>
      </c>
      <c r="V671" s="12">
        <v>17</v>
      </c>
      <c r="W671" s="12">
        <v>0</v>
      </c>
      <c r="X671" s="12">
        <v>95</v>
      </c>
      <c r="Y671" s="12" t="s">
        <v>46</v>
      </c>
      <c r="Z671" s="12" t="s">
        <v>64</v>
      </c>
      <c r="AA671" s="12" t="s">
        <v>65</v>
      </c>
      <c r="AB671" s="12" t="s">
        <v>66</v>
      </c>
      <c r="AC671" s="12" t="s">
        <v>121</v>
      </c>
      <c r="AD671" s="12" t="s">
        <v>68</v>
      </c>
      <c r="AE671" s="12">
        <v>80.2</v>
      </c>
      <c r="AF671" s="12">
        <v>7.5</v>
      </c>
      <c r="AG671" s="12" t="s">
        <v>3156</v>
      </c>
      <c r="AH671" s="12" t="s">
        <v>3161</v>
      </c>
      <c r="AI671" s="12" t="s">
        <v>3133</v>
      </c>
      <c r="AJ671" s="12">
        <v>0</v>
      </c>
      <c r="AK671" s="12" t="s">
        <v>3158</v>
      </c>
      <c r="AL671" s="12" t="s">
        <v>3165</v>
      </c>
      <c r="AM671" s="12">
        <v>80.2</v>
      </c>
      <c r="AN671" s="31" t="s">
        <v>3166</v>
      </c>
    </row>
    <row r="672" spans="1:40" ht="48" x14ac:dyDescent="0.2">
      <c r="A672" s="30" t="s">
        <v>2235</v>
      </c>
      <c r="B672" s="23" t="s">
        <v>3353</v>
      </c>
      <c r="C672" s="23" t="s">
        <v>35</v>
      </c>
      <c r="D672" s="23">
        <v>39</v>
      </c>
      <c r="E672" s="24">
        <v>31665</v>
      </c>
      <c r="F672" s="23" t="s">
        <v>71</v>
      </c>
      <c r="G672" s="23" t="s">
        <v>72</v>
      </c>
      <c r="H672" s="23" t="s">
        <v>1322</v>
      </c>
      <c r="I672" s="23" t="s">
        <v>57</v>
      </c>
      <c r="J672" s="23" t="s">
        <v>397</v>
      </c>
      <c r="K672" s="23" t="s">
        <v>398</v>
      </c>
      <c r="L672" s="23" t="s">
        <v>186</v>
      </c>
      <c r="M672" s="23" t="s">
        <v>61</v>
      </c>
      <c r="N672" s="23" t="s">
        <v>186</v>
      </c>
      <c r="O672" s="24">
        <v>45853</v>
      </c>
      <c r="P672" s="24"/>
      <c r="Q672" s="23" t="s">
        <v>62</v>
      </c>
      <c r="R672" s="25">
        <v>98000</v>
      </c>
      <c r="S672" s="25">
        <v>4900</v>
      </c>
      <c r="T672" s="23">
        <v>3</v>
      </c>
      <c r="U672" s="23">
        <v>27</v>
      </c>
      <c r="V672" s="23">
        <v>9</v>
      </c>
      <c r="W672" s="23">
        <v>3</v>
      </c>
      <c r="X672" s="23">
        <v>52</v>
      </c>
      <c r="Y672" s="23" t="s">
        <v>46</v>
      </c>
      <c r="Z672" s="23" t="s">
        <v>151</v>
      </c>
      <c r="AA672" s="23" t="s">
        <v>221</v>
      </c>
      <c r="AB672" s="23" t="s">
        <v>80</v>
      </c>
      <c r="AC672" s="23" t="s">
        <v>81</v>
      </c>
      <c r="AD672" s="23" t="s">
        <v>51</v>
      </c>
      <c r="AE672" s="23">
        <v>60.5</v>
      </c>
      <c r="AF672" s="23">
        <v>0.9</v>
      </c>
      <c r="AG672" s="23" t="s">
        <v>3167</v>
      </c>
      <c r="AH672" s="23" t="s">
        <v>3161</v>
      </c>
      <c r="AI672" s="23" t="s">
        <v>3133</v>
      </c>
      <c r="AJ672" s="23">
        <v>0</v>
      </c>
      <c r="AK672" s="23" t="s">
        <v>3162</v>
      </c>
      <c r="AL672" s="23" t="s">
        <v>3159</v>
      </c>
      <c r="AM672" s="23">
        <v>60.5</v>
      </c>
      <c r="AN672" s="32"/>
    </row>
    <row r="673" spans="1:40" ht="32" x14ac:dyDescent="0.2">
      <c r="A673" s="29" t="s">
        <v>2238</v>
      </c>
      <c r="B673" s="12" t="s">
        <v>2239</v>
      </c>
      <c r="C673" s="12" t="s">
        <v>154</v>
      </c>
      <c r="D673" s="12">
        <v>58</v>
      </c>
      <c r="E673" s="21">
        <v>24951</v>
      </c>
      <c r="F673" s="12" t="s">
        <v>523</v>
      </c>
      <c r="G673" s="12" t="s">
        <v>100</v>
      </c>
      <c r="H673" s="12" t="s">
        <v>342</v>
      </c>
      <c r="I673" s="12" t="s">
        <v>74</v>
      </c>
      <c r="J673" s="12" t="s">
        <v>343</v>
      </c>
      <c r="K673" s="12" t="s">
        <v>344</v>
      </c>
      <c r="L673" s="12" t="s">
        <v>1018</v>
      </c>
      <c r="M673" s="12" t="s">
        <v>234</v>
      </c>
      <c r="N673" s="12" t="s">
        <v>974</v>
      </c>
      <c r="O673" s="21">
        <v>45642</v>
      </c>
      <c r="P673" s="21">
        <v>45907</v>
      </c>
      <c r="Q673" s="12" t="s">
        <v>141</v>
      </c>
      <c r="R673" s="22">
        <v>51000</v>
      </c>
      <c r="S673" s="22">
        <v>2600</v>
      </c>
      <c r="T673" s="12">
        <v>3</v>
      </c>
      <c r="U673" s="12">
        <v>27</v>
      </c>
      <c r="V673" s="12">
        <v>25</v>
      </c>
      <c r="W673" s="12">
        <v>5</v>
      </c>
      <c r="X673" s="12">
        <v>70</v>
      </c>
      <c r="Y673" s="12" t="s">
        <v>46</v>
      </c>
      <c r="Z673" s="12" t="s">
        <v>47</v>
      </c>
      <c r="AA673" s="12" t="s">
        <v>215</v>
      </c>
      <c r="AB673" s="12" t="s">
        <v>66</v>
      </c>
      <c r="AC673" s="12" t="s">
        <v>267</v>
      </c>
      <c r="AD673" s="12" t="s">
        <v>1346</v>
      </c>
      <c r="AE673" s="12">
        <v>65.8</v>
      </c>
      <c r="AF673" s="12">
        <v>0.7</v>
      </c>
      <c r="AG673" s="12" t="s">
        <v>3156</v>
      </c>
      <c r="AH673" s="12" t="s">
        <v>3164</v>
      </c>
      <c r="AI673" s="12" t="s">
        <v>3133</v>
      </c>
      <c r="AJ673" s="12">
        <v>1</v>
      </c>
      <c r="AK673" s="12" t="s">
        <v>3162</v>
      </c>
      <c r="AL673" s="12" t="s">
        <v>3159</v>
      </c>
      <c r="AM673" s="12">
        <v>65.8</v>
      </c>
      <c r="AN673" s="31"/>
    </row>
    <row r="674" spans="1:40" ht="48" x14ac:dyDescent="0.2">
      <c r="A674" s="30" t="s">
        <v>2240</v>
      </c>
      <c r="B674" s="23" t="s">
        <v>2241</v>
      </c>
      <c r="C674" s="23" t="s">
        <v>154</v>
      </c>
      <c r="D674" s="23">
        <v>47</v>
      </c>
      <c r="E674" s="24">
        <v>28831</v>
      </c>
      <c r="F674" s="23" t="s">
        <v>523</v>
      </c>
      <c r="G674" s="23" t="s">
        <v>100</v>
      </c>
      <c r="H674" s="23" t="s">
        <v>379</v>
      </c>
      <c r="I674" s="23" t="s">
        <v>39</v>
      </c>
      <c r="J674" s="23" t="s">
        <v>343</v>
      </c>
      <c r="K674" s="23" t="s">
        <v>344</v>
      </c>
      <c r="L674" s="23" t="s">
        <v>319</v>
      </c>
      <c r="M674" s="23" t="s">
        <v>255</v>
      </c>
      <c r="N674" s="23" t="s">
        <v>80</v>
      </c>
      <c r="O674" s="24">
        <v>45911</v>
      </c>
      <c r="P674" s="24">
        <v>46083</v>
      </c>
      <c r="Q674" s="23" t="s">
        <v>141</v>
      </c>
      <c r="R674" s="25">
        <v>177000</v>
      </c>
      <c r="S674" s="25">
        <v>5300</v>
      </c>
      <c r="T674" s="23">
        <v>2</v>
      </c>
      <c r="U674" s="23">
        <v>34</v>
      </c>
      <c r="V674" s="23">
        <v>15</v>
      </c>
      <c r="W674" s="23">
        <v>0</v>
      </c>
      <c r="X674" s="23">
        <v>34</v>
      </c>
      <c r="Y674" s="23" t="s">
        <v>46</v>
      </c>
      <c r="Z674" s="23" t="s">
        <v>47</v>
      </c>
      <c r="AA674" s="23" t="s">
        <v>215</v>
      </c>
      <c r="AB674" s="23" t="s">
        <v>80</v>
      </c>
      <c r="AC674" s="23" t="s">
        <v>267</v>
      </c>
      <c r="AD674" s="23" t="s">
        <v>68</v>
      </c>
      <c r="AE674" s="23">
        <v>48.4</v>
      </c>
      <c r="AF674" s="23">
        <v>0.5</v>
      </c>
      <c r="AG674" s="23" t="s">
        <v>3171</v>
      </c>
      <c r="AH674" s="23" t="s">
        <v>3177</v>
      </c>
      <c r="AI674" s="23" t="s">
        <v>3128</v>
      </c>
      <c r="AJ674" s="23">
        <v>1</v>
      </c>
      <c r="AK674" s="23" t="s">
        <v>3158</v>
      </c>
      <c r="AL674" s="23" t="s">
        <v>3159</v>
      </c>
      <c r="AM674" s="23">
        <v>48.4</v>
      </c>
      <c r="AN674" s="32" t="s">
        <v>3166</v>
      </c>
    </row>
    <row r="675" spans="1:40" ht="32" x14ac:dyDescent="0.2">
      <c r="A675" s="29" t="s">
        <v>2242</v>
      </c>
      <c r="B675" s="12" t="s">
        <v>2243</v>
      </c>
      <c r="C675" s="12" t="s">
        <v>35</v>
      </c>
      <c r="D675" s="12">
        <v>25</v>
      </c>
      <c r="E675" s="21">
        <v>36955</v>
      </c>
      <c r="F675" s="12" t="s">
        <v>210</v>
      </c>
      <c r="G675" s="12" t="s">
        <v>100</v>
      </c>
      <c r="H675" s="12" t="s">
        <v>329</v>
      </c>
      <c r="I675" s="12" t="s">
        <v>57</v>
      </c>
      <c r="J675" s="12" t="s">
        <v>418</v>
      </c>
      <c r="K675" s="12" t="s">
        <v>419</v>
      </c>
      <c r="L675" s="12" t="s">
        <v>76</v>
      </c>
      <c r="M675" s="12" t="s">
        <v>265</v>
      </c>
      <c r="N675" s="12" t="s">
        <v>78</v>
      </c>
      <c r="O675" s="21">
        <v>42893</v>
      </c>
      <c r="P675" s="21"/>
      <c r="Q675" s="12" t="s">
        <v>62</v>
      </c>
      <c r="R675" s="22">
        <v>63000</v>
      </c>
      <c r="S675" s="22">
        <v>3200</v>
      </c>
      <c r="T675" s="12">
        <v>3</v>
      </c>
      <c r="U675" s="12">
        <v>41</v>
      </c>
      <c r="V675" s="12">
        <v>23</v>
      </c>
      <c r="W675" s="12">
        <v>13</v>
      </c>
      <c r="X675" s="12">
        <v>72</v>
      </c>
      <c r="Y675" s="12" t="s">
        <v>46</v>
      </c>
      <c r="Z675" s="12" t="s">
        <v>64</v>
      </c>
      <c r="AA675" s="12" t="s">
        <v>48</v>
      </c>
      <c r="AB675" s="12" t="s">
        <v>80</v>
      </c>
      <c r="AC675" s="12" t="s">
        <v>121</v>
      </c>
      <c r="AD675" s="12" t="s">
        <v>68</v>
      </c>
      <c r="AE675" s="12">
        <v>65.7</v>
      </c>
      <c r="AF675" s="12">
        <v>9</v>
      </c>
      <c r="AG675" s="12" t="s">
        <v>3160</v>
      </c>
      <c r="AH675" s="12" t="s">
        <v>3168</v>
      </c>
      <c r="AI675" s="12" t="s">
        <v>3133</v>
      </c>
      <c r="AJ675" s="12">
        <v>0</v>
      </c>
      <c r="AK675" s="12" t="s">
        <v>3158</v>
      </c>
      <c r="AL675" s="12" t="s">
        <v>3165</v>
      </c>
      <c r="AM675" s="12">
        <v>65.7</v>
      </c>
      <c r="AN675" s="31"/>
    </row>
    <row r="676" spans="1:40" ht="32" x14ac:dyDescent="0.2">
      <c r="A676" s="30" t="s">
        <v>2245</v>
      </c>
      <c r="B676" s="23" t="s">
        <v>2246</v>
      </c>
      <c r="C676" s="23" t="s">
        <v>35</v>
      </c>
      <c r="D676" s="23">
        <v>49</v>
      </c>
      <c r="E676" s="24">
        <v>28061</v>
      </c>
      <c r="F676" s="23" t="s">
        <v>133</v>
      </c>
      <c r="G676" s="23" t="s">
        <v>133</v>
      </c>
      <c r="H676" s="23" t="s">
        <v>652</v>
      </c>
      <c r="I676" s="23" t="s">
        <v>157</v>
      </c>
      <c r="J676" s="23" t="s">
        <v>135</v>
      </c>
      <c r="K676" s="23" t="s">
        <v>136</v>
      </c>
      <c r="L676" s="23" t="s">
        <v>118</v>
      </c>
      <c r="M676" s="23" t="s">
        <v>119</v>
      </c>
      <c r="N676" s="23" t="s">
        <v>120</v>
      </c>
      <c r="O676" s="24">
        <v>44967</v>
      </c>
      <c r="P676" s="24"/>
      <c r="Q676" s="23" t="s">
        <v>62</v>
      </c>
      <c r="R676" s="25">
        <v>47000</v>
      </c>
      <c r="S676" s="25">
        <v>0</v>
      </c>
      <c r="T676" s="23">
        <v>1</v>
      </c>
      <c r="U676" s="23">
        <v>15</v>
      </c>
      <c r="V676" s="23">
        <v>21</v>
      </c>
      <c r="W676" s="23">
        <v>0</v>
      </c>
      <c r="X676" s="23">
        <v>34</v>
      </c>
      <c r="Y676" s="23" t="s">
        <v>46</v>
      </c>
      <c r="Z676" s="23" t="s">
        <v>151</v>
      </c>
      <c r="AA676" s="23" t="s">
        <v>142</v>
      </c>
      <c r="AB676" s="23" t="s">
        <v>66</v>
      </c>
      <c r="AC676" s="23" t="s">
        <v>143</v>
      </c>
      <c r="AD676" s="23" t="s">
        <v>68</v>
      </c>
      <c r="AE676" s="23">
        <v>34.6</v>
      </c>
      <c r="AF676" s="23">
        <v>3.3</v>
      </c>
      <c r="AG676" s="23" t="s">
        <v>3171</v>
      </c>
      <c r="AH676" s="23" t="s">
        <v>3164</v>
      </c>
      <c r="AI676" s="23" t="s">
        <v>3128</v>
      </c>
      <c r="AJ676" s="23">
        <v>0</v>
      </c>
      <c r="AK676" s="23" t="s">
        <v>3162</v>
      </c>
      <c r="AL676" s="23" t="s">
        <v>3159</v>
      </c>
      <c r="AM676" s="23">
        <v>34.6</v>
      </c>
      <c r="AN676" s="32"/>
    </row>
    <row r="677" spans="1:40" ht="32" x14ac:dyDescent="0.2">
      <c r="A677" s="29" t="s">
        <v>2248</v>
      </c>
      <c r="B677" s="12" t="s">
        <v>2249</v>
      </c>
      <c r="C677" s="12" t="s">
        <v>35</v>
      </c>
      <c r="D677" s="12">
        <v>39</v>
      </c>
      <c r="E677" s="21">
        <v>31758</v>
      </c>
      <c r="F677" s="12" t="s">
        <v>429</v>
      </c>
      <c r="G677" s="12" t="s">
        <v>72</v>
      </c>
      <c r="H677" s="12" t="s">
        <v>201</v>
      </c>
      <c r="I677" s="12" t="s">
        <v>57</v>
      </c>
      <c r="J677" s="12" t="s">
        <v>126</v>
      </c>
      <c r="K677" s="12" t="s">
        <v>127</v>
      </c>
      <c r="L677" s="12" t="s">
        <v>968</v>
      </c>
      <c r="M677" s="12" t="s">
        <v>337</v>
      </c>
      <c r="N677" s="12" t="s">
        <v>709</v>
      </c>
      <c r="O677" s="21">
        <v>43895</v>
      </c>
      <c r="P677" s="21"/>
      <c r="Q677" s="12" t="s">
        <v>62</v>
      </c>
      <c r="R677" s="22">
        <v>94000</v>
      </c>
      <c r="S677" s="22">
        <v>13200</v>
      </c>
      <c r="T677" s="12">
        <v>5</v>
      </c>
      <c r="U677" s="12">
        <v>26</v>
      </c>
      <c r="V677" s="12">
        <v>7</v>
      </c>
      <c r="W677" s="12">
        <v>29</v>
      </c>
      <c r="X677" s="12">
        <v>67</v>
      </c>
      <c r="Y677" s="12" t="s">
        <v>46</v>
      </c>
      <c r="Z677" s="12" t="s">
        <v>64</v>
      </c>
      <c r="AA677" s="12" t="s">
        <v>142</v>
      </c>
      <c r="AB677" s="12" t="s">
        <v>66</v>
      </c>
      <c r="AC677" s="12" t="s">
        <v>130</v>
      </c>
      <c r="AD677" s="12" t="s">
        <v>68</v>
      </c>
      <c r="AE677" s="12">
        <v>75</v>
      </c>
      <c r="AF677" s="12">
        <v>6.3</v>
      </c>
      <c r="AG677" s="12" t="s">
        <v>3167</v>
      </c>
      <c r="AH677" s="12" t="s">
        <v>3161</v>
      </c>
      <c r="AI677" s="12" t="s">
        <v>3136</v>
      </c>
      <c r="AJ677" s="12">
        <v>0</v>
      </c>
      <c r="AK677" s="12" t="s">
        <v>3162</v>
      </c>
      <c r="AL677" s="12" t="s">
        <v>3165</v>
      </c>
      <c r="AM677" s="12">
        <v>75</v>
      </c>
      <c r="AN677" s="31"/>
    </row>
    <row r="678" spans="1:40" ht="48" x14ac:dyDescent="0.2">
      <c r="A678" s="30" t="s">
        <v>2250</v>
      </c>
      <c r="B678" s="23" t="s">
        <v>3354</v>
      </c>
      <c r="C678" s="23" t="s">
        <v>154</v>
      </c>
      <c r="D678" s="23">
        <v>43</v>
      </c>
      <c r="E678" s="24">
        <v>30220</v>
      </c>
      <c r="F678" s="23" t="s">
        <v>523</v>
      </c>
      <c r="G678" s="23" t="s">
        <v>100</v>
      </c>
      <c r="H678" s="23" t="s">
        <v>261</v>
      </c>
      <c r="I678" s="23" t="s">
        <v>57</v>
      </c>
      <c r="J678" s="23" t="s">
        <v>343</v>
      </c>
      <c r="K678" s="23" t="s">
        <v>344</v>
      </c>
      <c r="L678" s="23" t="s">
        <v>411</v>
      </c>
      <c r="M678" s="23" t="s">
        <v>119</v>
      </c>
      <c r="N678" s="23" t="s">
        <v>412</v>
      </c>
      <c r="O678" s="24">
        <v>44373</v>
      </c>
      <c r="P678" s="24"/>
      <c r="Q678" s="23" t="s">
        <v>62</v>
      </c>
      <c r="R678" s="25">
        <v>109000</v>
      </c>
      <c r="S678" s="25">
        <v>9800</v>
      </c>
      <c r="T678" s="23">
        <v>4</v>
      </c>
      <c r="U678" s="23">
        <v>20</v>
      </c>
      <c r="V678" s="23">
        <v>23</v>
      </c>
      <c r="W678" s="23">
        <v>7</v>
      </c>
      <c r="X678" s="23">
        <v>86</v>
      </c>
      <c r="Y678" s="23" t="s">
        <v>339</v>
      </c>
      <c r="Z678" s="23" t="s">
        <v>151</v>
      </c>
      <c r="AA678" s="23" t="s">
        <v>95</v>
      </c>
      <c r="AB678" s="23" t="s">
        <v>80</v>
      </c>
      <c r="AC678" s="23" t="s">
        <v>267</v>
      </c>
      <c r="AD678" s="23" t="s">
        <v>68</v>
      </c>
      <c r="AE678" s="23">
        <v>77.599999999999994</v>
      </c>
      <c r="AF678" s="23">
        <v>5</v>
      </c>
      <c r="AG678" s="23" t="s">
        <v>3167</v>
      </c>
      <c r="AH678" s="23" t="s">
        <v>3161</v>
      </c>
      <c r="AI678" s="23" t="s">
        <v>3136</v>
      </c>
      <c r="AJ678" s="23">
        <v>0</v>
      </c>
      <c r="AK678" s="23" t="s">
        <v>3162</v>
      </c>
      <c r="AL678" s="23" t="s">
        <v>3165</v>
      </c>
      <c r="AM678" s="23">
        <v>77.599999999999994</v>
      </c>
      <c r="AN678" s="32" t="s">
        <v>3166</v>
      </c>
    </row>
    <row r="679" spans="1:40" ht="32" x14ac:dyDescent="0.2">
      <c r="A679" s="29" t="s">
        <v>2252</v>
      </c>
      <c r="B679" s="12" t="s">
        <v>3355</v>
      </c>
      <c r="C679" s="12" t="s">
        <v>35</v>
      </c>
      <c r="D679" s="12">
        <v>41</v>
      </c>
      <c r="E679" s="21">
        <v>31022</v>
      </c>
      <c r="F679" s="12" t="s">
        <v>54</v>
      </c>
      <c r="G679" s="12" t="s">
        <v>55</v>
      </c>
      <c r="H679" s="12" t="s">
        <v>302</v>
      </c>
      <c r="I679" s="12" t="s">
        <v>115</v>
      </c>
      <c r="J679" s="12" t="s">
        <v>58</v>
      </c>
      <c r="K679" s="12" t="s">
        <v>59</v>
      </c>
      <c r="L679" s="12" t="s">
        <v>319</v>
      </c>
      <c r="M679" s="12" t="s">
        <v>255</v>
      </c>
      <c r="N679" s="12" t="s">
        <v>80</v>
      </c>
      <c r="O679" s="21">
        <v>43157</v>
      </c>
      <c r="P679" s="21"/>
      <c r="Q679" s="12" t="s">
        <v>62</v>
      </c>
      <c r="R679" s="22">
        <v>68000</v>
      </c>
      <c r="S679" s="22">
        <v>3400</v>
      </c>
      <c r="T679" s="12">
        <v>3</v>
      </c>
      <c r="U679" s="12">
        <v>17</v>
      </c>
      <c r="V679" s="12">
        <v>22</v>
      </c>
      <c r="W679" s="12">
        <v>0</v>
      </c>
      <c r="X679" s="12">
        <v>63</v>
      </c>
      <c r="Y679" s="12" t="s">
        <v>46</v>
      </c>
      <c r="Z679" s="12" t="s">
        <v>64</v>
      </c>
      <c r="AA679" s="12" t="s">
        <v>188</v>
      </c>
      <c r="AB679" s="12" t="s">
        <v>66</v>
      </c>
      <c r="AC679" s="12" t="s">
        <v>67</v>
      </c>
      <c r="AD679" s="12" t="s">
        <v>68</v>
      </c>
      <c r="AE679" s="12">
        <v>63.3</v>
      </c>
      <c r="AF679" s="12">
        <v>8.3000000000000007</v>
      </c>
      <c r="AG679" s="12" t="s">
        <v>3167</v>
      </c>
      <c r="AH679" s="12" t="s">
        <v>3168</v>
      </c>
      <c r="AI679" s="12" t="s">
        <v>3133</v>
      </c>
      <c r="AJ679" s="12">
        <v>0</v>
      </c>
      <c r="AK679" s="12" t="s">
        <v>3162</v>
      </c>
      <c r="AL679" s="12" t="s">
        <v>3165</v>
      </c>
      <c r="AM679" s="12">
        <v>63.3</v>
      </c>
      <c r="AN679" s="31" t="s">
        <v>3166</v>
      </c>
    </row>
    <row r="680" spans="1:40" ht="32" x14ac:dyDescent="0.2">
      <c r="A680" s="30" t="s">
        <v>2254</v>
      </c>
      <c r="B680" s="23" t="s">
        <v>2255</v>
      </c>
      <c r="C680" s="23" t="s">
        <v>154</v>
      </c>
      <c r="D680" s="23">
        <v>46</v>
      </c>
      <c r="E680" s="24">
        <v>29189</v>
      </c>
      <c r="F680" s="23" t="s">
        <v>99</v>
      </c>
      <c r="G680" s="23" t="s">
        <v>100</v>
      </c>
      <c r="H680" s="23" t="s">
        <v>1703</v>
      </c>
      <c r="I680" s="23" t="s">
        <v>318</v>
      </c>
      <c r="J680" s="23" t="s">
        <v>102</v>
      </c>
      <c r="K680" s="23" t="s">
        <v>103</v>
      </c>
      <c r="L680" s="23" t="s">
        <v>619</v>
      </c>
      <c r="M680" s="23" t="s">
        <v>525</v>
      </c>
      <c r="N680" s="23" t="s">
        <v>620</v>
      </c>
      <c r="O680" s="24">
        <v>45396</v>
      </c>
      <c r="P680" s="24"/>
      <c r="Q680" s="23" t="s">
        <v>62</v>
      </c>
      <c r="R680" s="25">
        <v>258000</v>
      </c>
      <c r="S680" s="25">
        <v>15500</v>
      </c>
      <c r="T680" s="23">
        <v>3</v>
      </c>
      <c r="U680" s="23">
        <v>40</v>
      </c>
      <c r="V680" s="23">
        <v>11</v>
      </c>
      <c r="W680" s="23">
        <v>12</v>
      </c>
      <c r="X680" s="23">
        <v>65</v>
      </c>
      <c r="Y680" s="23" t="s">
        <v>46</v>
      </c>
      <c r="Z680" s="23" t="s">
        <v>64</v>
      </c>
      <c r="AA680" s="23" t="s">
        <v>188</v>
      </c>
      <c r="AB680" s="23" t="s">
        <v>80</v>
      </c>
      <c r="AC680" s="23" t="s">
        <v>108</v>
      </c>
      <c r="AD680" s="23" t="s">
        <v>68</v>
      </c>
      <c r="AE680" s="23">
        <v>63.8</v>
      </c>
      <c r="AF680" s="23">
        <v>2.2000000000000002</v>
      </c>
      <c r="AG680" s="23" t="s">
        <v>3171</v>
      </c>
      <c r="AH680" s="23" t="s">
        <v>3177</v>
      </c>
      <c r="AI680" s="23" t="s">
        <v>3133</v>
      </c>
      <c r="AJ680" s="23">
        <v>0</v>
      </c>
      <c r="AK680" s="23" t="s">
        <v>3158</v>
      </c>
      <c r="AL680" s="23" t="s">
        <v>3165</v>
      </c>
      <c r="AM680" s="23">
        <v>63.8</v>
      </c>
      <c r="AN680" s="32"/>
    </row>
    <row r="681" spans="1:40" ht="32" x14ac:dyDescent="0.2">
      <c r="A681" s="29" t="s">
        <v>2256</v>
      </c>
      <c r="B681" s="12" t="s">
        <v>2257</v>
      </c>
      <c r="C681" s="12" t="s">
        <v>35</v>
      </c>
      <c r="D681" s="12">
        <v>33</v>
      </c>
      <c r="E681" s="21">
        <v>33772</v>
      </c>
      <c r="F681" s="12" t="s">
        <v>99</v>
      </c>
      <c r="G681" s="12" t="s">
        <v>100</v>
      </c>
      <c r="H681" s="12" t="s">
        <v>388</v>
      </c>
      <c r="I681" s="12" t="s">
        <v>57</v>
      </c>
      <c r="J681" s="12" t="s">
        <v>102</v>
      </c>
      <c r="K681" s="12" t="s">
        <v>103</v>
      </c>
      <c r="L681" s="12" t="s">
        <v>92</v>
      </c>
      <c r="M681" s="12" t="s">
        <v>337</v>
      </c>
      <c r="N681" s="12" t="s">
        <v>94</v>
      </c>
      <c r="O681" s="21">
        <v>43013</v>
      </c>
      <c r="P681" s="21"/>
      <c r="Q681" s="12" t="s">
        <v>62</v>
      </c>
      <c r="R681" s="22">
        <v>100000</v>
      </c>
      <c r="S681" s="22">
        <v>5000</v>
      </c>
      <c r="T681" s="12">
        <v>3</v>
      </c>
      <c r="U681" s="12">
        <v>21</v>
      </c>
      <c r="V681" s="12">
        <v>13</v>
      </c>
      <c r="W681" s="12">
        <v>10</v>
      </c>
      <c r="X681" s="12">
        <v>39</v>
      </c>
      <c r="Y681" s="12" t="s">
        <v>46</v>
      </c>
      <c r="Z681" s="12" t="s">
        <v>64</v>
      </c>
      <c r="AA681" s="12" t="s">
        <v>95</v>
      </c>
      <c r="AB681" s="12" t="s">
        <v>66</v>
      </c>
      <c r="AC681" s="12" t="s">
        <v>108</v>
      </c>
      <c r="AD681" s="12" t="s">
        <v>68</v>
      </c>
      <c r="AE681" s="12">
        <v>50.9</v>
      </c>
      <c r="AF681" s="12">
        <v>8.6999999999999993</v>
      </c>
      <c r="AG681" s="12" t="s">
        <v>3160</v>
      </c>
      <c r="AH681" s="12" t="s">
        <v>3161</v>
      </c>
      <c r="AI681" s="12" t="s">
        <v>3133</v>
      </c>
      <c r="AJ681" s="12">
        <v>0</v>
      </c>
      <c r="AK681" s="12" t="s">
        <v>3162</v>
      </c>
      <c r="AL681" s="12" t="s">
        <v>3159</v>
      </c>
      <c r="AM681" s="12">
        <v>50.9</v>
      </c>
      <c r="AN681" s="31"/>
    </row>
    <row r="682" spans="1:40" ht="32" x14ac:dyDescent="0.2">
      <c r="A682" s="30" t="s">
        <v>2258</v>
      </c>
      <c r="B682" s="23" t="s">
        <v>2259</v>
      </c>
      <c r="C682" s="23" t="s">
        <v>35</v>
      </c>
      <c r="D682" s="23">
        <v>56</v>
      </c>
      <c r="E682" s="24">
        <v>25649</v>
      </c>
      <c r="F682" s="23" t="s">
        <v>402</v>
      </c>
      <c r="G682" s="23" t="s">
        <v>72</v>
      </c>
      <c r="H682" s="23" t="s">
        <v>403</v>
      </c>
      <c r="I682" s="23" t="s">
        <v>115</v>
      </c>
      <c r="J682" s="23" t="s">
        <v>404</v>
      </c>
      <c r="K682" s="23" t="s">
        <v>405</v>
      </c>
      <c r="L682" s="23" t="s">
        <v>242</v>
      </c>
      <c r="M682" s="23" t="s">
        <v>234</v>
      </c>
      <c r="N682" s="23" t="s">
        <v>235</v>
      </c>
      <c r="O682" s="24">
        <v>43267</v>
      </c>
      <c r="P682" s="24"/>
      <c r="Q682" s="23" t="s">
        <v>62</v>
      </c>
      <c r="R682" s="25">
        <v>76000</v>
      </c>
      <c r="S682" s="25">
        <v>10600</v>
      </c>
      <c r="T682" s="23">
        <v>5</v>
      </c>
      <c r="U682" s="23">
        <v>15</v>
      </c>
      <c r="V682" s="23">
        <v>12</v>
      </c>
      <c r="W682" s="23">
        <v>15</v>
      </c>
      <c r="X682" s="23">
        <v>80</v>
      </c>
      <c r="Y682" s="23" t="s">
        <v>46</v>
      </c>
      <c r="Z682" s="23" t="s">
        <v>844</v>
      </c>
      <c r="AA682" s="23" t="s">
        <v>188</v>
      </c>
      <c r="AB682" s="23" t="s">
        <v>66</v>
      </c>
      <c r="AC682" s="23" t="s">
        <v>408</v>
      </c>
      <c r="AD682" s="23" t="s">
        <v>68</v>
      </c>
      <c r="AE682" s="23">
        <v>79.2</v>
      </c>
      <c r="AF682" s="23">
        <v>8</v>
      </c>
      <c r="AG682" s="23" t="s">
        <v>3156</v>
      </c>
      <c r="AH682" s="23" t="s">
        <v>3168</v>
      </c>
      <c r="AI682" s="23" t="s">
        <v>3136</v>
      </c>
      <c r="AJ682" s="23">
        <v>0</v>
      </c>
      <c r="AK682" s="23" t="s">
        <v>3162</v>
      </c>
      <c r="AL682" s="23" t="s">
        <v>3169</v>
      </c>
      <c r="AM682" s="23">
        <v>79.2</v>
      </c>
      <c r="AN682" s="32"/>
    </row>
    <row r="683" spans="1:40" ht="32" x14ac:dyDescent="0.2">
      <c r="A683" s="29" t="s">
        <v>2260</v>
      </c>
      <c r="B683" s="12" t="s">
        <v>2261</v>
      </c>
      <c r="C683" s="12" t="s">
        <v>154</v>
      </c>
      <c r="D683" s="12">
        <v>57</v>
      </c>
      <c r="E683" s="21">
        <v>25245</v>
      </c>
      <c r="F683" s="12" t="s">
        <v>402</v>
      </c>
      <c r="G683" s="12" t="s">
        <v>72</v>
      </c>
      <c r="H683" s="12" t="s">
        <v>862</v>
      </c>
      <c r="I683" s="12" t="s">
        <v>115</v>
      </c>
      <c r="J683" s="12" t="s">
        <v>404</v>
      </c>
      <c r="K683" s="12" t="s">
        <v>405</v>
      </c>
      <c r="L683" s="12" t="s">
        <v>319</v>
      </c>
      <c r="M683" s="12" t="s">
        <v>255</v>
      </c>
      <c r="N683" s="12" t="s">
        <v>80</v>
      </c>
      <c r="O683" s="21">
        <v>44988</v>
      </c>
      <c r="P683" s="21"/>
      <c r="Q683" s="12" t="s">
        <v>62</v>
      </c>
      <c r="R683" s="22">
        <v>66000</v>
      </c>
      <c r="S683" s="22">
        <v>3300</v>
      </c>
      <c r="T683" s="12">
        <v>3</v>
      </c>
      <c r="U683" s="12">
        <v>22</v>
      </c>
      <c r="V683" s="12">
        <v>10</v>
      </c>
      <c r="W683" s="12">
        <v>1</v>
      </c>
      <c r="X683" s="12">
        <v>59</v>
      </c>
      <c r="Y683" s="12" t="s">
        <v>46</v>
      </c>
      <c r="Z683" s="12" t="s">
        <v>64</v>
      </c>
      <c r="AA683" s="12" t="s">
        <v>176</v>
      </c>
      <c r="AB683" s="12" t="s">
        <v>66</v>
      </c>
      <c r="AC683" s="12" t="s">
        <v>408</v>
      </c>
      <c r="AD683" s="12" t="s">
        <v>68</v>
      </c>
      <c r="AE683" s="12">
        <v>62.6</v>
      </c>
      <c r="AF683" s="12">
        <v>3.3</v>
      </c>
      <c r="AG683" s="12" t="s">
        <v>3156</v>
      </c>
      <c r="AH683" s="12" t="s">
        <v>3168</v>
      </c>
      <c r="AI683" s="12" t="s">
        <v>3133</v>
      </c>
      <c r="AJ683" s="12">
        <v>0</v>
      </c>
      <c r="AK683" s="12" t="s">
        <v>3162</v>
      </c>
      <c r="AL683" s="12" t="s">
        <v>3159</v>
      </c>
      <c r="AM683" s="12">
        <v>62.6</v>
      </c>
      <c r="AN683" s="31" t="s">
        <v>3166</v>
      </c>
    </row>
    <row r="684" spans="1:40" ht="32" x14ac:dyDescent="0.2">
      <c r="A684" s="30" t="s">
        <v>2262</v>
      </c>
      <c r="B684" s="23" t="s">
        <v>2263</v>
      </c>
      <c r="C684" s="23" t="s">
        <v>154</v>
      </c>
      <c r="D684" s="23">
        <v>35</v>
      </c>
      <c r="E684" s="24">
        <v>33193</v>
      </c>
      <c r="F684" s="23" t="s">
        <v>370</v>
      </c>
      <c r="G684" s="23" t="s">
        <v>181</v>
      </c>
      <c r="H684" s="23" t="s">
        <v>371</v>
      </c>
      <c r="I684" s="23" t="s">
        <v>39</v>
      </c>
      <c r="J684" s="23" t="s">
        <v>372</v>
      </c>
      <c r="K684" s="23" t="s">
        <v>373</v>
      </c>
      <c r="L684" s="23" t="s">
        <v>491</v>
      </c>
      <c r="M684" s="23" t="s">
        <v>43</v>
      </c>
      <c r="N684" s="23" t="s">
        <v>492</v>
      </c>
      <c r="O684" s="24">
        <v>44875</v>
      </c>
      <c r="P684" s="24"/>
      <c r="Q684" s="23" t="s">
        <v>62</v>
      </c>
      <c r="R684" s="25">
        <v>162000</v>
      </c>
      <c r="S684" s="25">
        <v>9700</v>
      </c>
      <c r="T684" s="23">
        <v>3</v>
      </c>
      <c r="U684" s="23">
        <v>32</v>
      </c>
      <c r="V684" s="23">
        <v>23</v>
      </c>
      <c r="W684" s="23">
        <v>10</v>
      </c>
      <c r="X684" s="23">
        <v>55</v>
      </c>
      <c r="Y684" s="23" t="s">
        <v>46</v>
      </c>
      <c r="Z684" s="23" t="s">
        <v>47</v>
      </c>
      <c r="AA684" s="23" t="s">
        <v>48</v>
      </c>
      <c r="AB684" s="23" t="s">
        <v>66</v>
      </c>
      <c r="AC684" s="23" t="s">
        <v>376</v>
      </c>
      <c r="AD684" s="23" t="s">
        <v>222</v>
      </c>
      <c r="AE684" s="23">
        <v>59.2</v>
      </c>
      <c r="AF684" s="23">
        <v>3.6</v>
      </c>
      <c r="AG684" s="23" t="s">
        <v>3167</v>
      </c>
      <c r="AH684" s="23" t="s">
        <v>3157</v>
      </c>
      <c r="AI684" s="23" t="s">
        <v>3133</v>
      </c>
      <c r="AJ684" s="23">
        <v>0</v>
      </c>
      <c r="AK684" s="23" t="s">
        <v>3158</v>
      </c>
      <c r="AL684" s="23" t="s">
        <v>3159</v>
      </c>
      <c r="AM684" s="23">
        <v>59.2</v>
      </c>
      <c r="AN684" s="32"/>
    </row>
    <row r="685" spans="1:40" ht="48" x14ac:dyDescent="0.2">
      <c r="A685" s="29" t="s">
        <v>2264</v>
      </c>
      <c r="B685" s="12" t="s">
        <v>2265</v>
      </c>
      <c r="C685" s="12" t="s">
        <v>35</v>
      </c>
      <c r="D685" s="12">
        <v>51</v>
      </c>
      <c r="E685" s="21">
        <v>27307</v>
      </c>
      <c r="F685" s="12" t="s">
        <v>71</v>
      </c>
      <c r="G685" s="12" t="s">
        <v>72</v>
      </c>
      <c r="H685" s="12" t="s">
        <v>1322</v>
      </c>
      <c r="I685" s="12" t="s">
        <v>57</v>
      </c>
      <c r="J685" s="12" t="s">
        <v>240</v>
      </c>
      <c r="K685" s="12" t="s">
        <v>241</v>
      </c>
      <c r="L685" s="12" t="s">
        <v>611</v>
      </c>
      <c r="M685" s="12" t="s">
        <v>563</v>
      </c>
      <c r="N685" s="12" t="s">
        <v>1333</v>
      </c>
      <c r="O685" s="21">
        <v>44709</v>
      </c>
      <c r="P685" s="21"/>
      <c r="Q685" s="12" t="s">
        <v>62</v>
      </c>
      <c r="R685" s="22">
        <v>83000</v>
      </c>
      <c r="S685" s="22">
        <v>7500</v>
      </c>
      <c r="T685" s="12">
        <v>4</v>
      </c>
      <c r="U685" s="12">
        <v>9</v>
      </c>
      <c r="V685" s="12">
        <v>7</v>
      </c>
      <c r="W685" s="12">
        <v>16</v>
      </c>
      <c r="X685" s="12">
        <v>81</v>
      </c>
      <c r="Y685" s="12" t="s">
        <v>46</v>
      </c>
      <c r="Z685" s="12" t="s">
        <v>47</v>
      </c>
      <c r="AA685" s="12" t="s">
        <v>142</v>
      </c>
      <c r="AB685" s="12" t="s">
        <v>164</v>
      </c>
      <c r="AC685" s="12" t="s">
        <v>81</v>
      </c>
      <c r="AD685" s="12" t="s">
        <v>68</v>
      </c>
      <c r="AE685" s="12">
        <v>68.599999999999994</v>
      </c>
      <c r="AF685" s="12">
        <v>4</v>
      </c>
      <c r="AG685" s="12" t="s">
        <v>3171</v>
      </c>
      <c r="AH685" s="12" t="s">
        <v>3168</v>
      </c>
      <c r="AI685" s="12" t="s">
        <v>3136</v>
      </c>
      <c r="AJ685" s="12">
        <v>0</v>
      </c>
      <c r="AK685" s="12" t="s">
        <v>3175</v>
      </c>
      <c r="AL685" s="12" t="s">
        <v>3169</v>
      </c>
      <c r="AM685" s="12">
        <v>68.599999999999994</v>
      </c>
      <c r="AN685" s="31" t="s">
        <v>3166</v>
      </c>
    </row>
    <row r="686" spans="1:40" ht="48" x14ac:dyDescent="0.2">
      <c r="A686" s="30" t="s">
        <v>2266</v>
      </c>
      <c r="B686" s="23" t="s">
        <v>2267</v>
      </c>
      <c r="C686" s="23" t="s">
        <v>35</v>
      </c>
      <c r="D686" s="23">
        <v>43</v>
      </c>
      <c r="E686" s="24">
        <v>30355</v>
      </c>
      <c r="F686" s="23" t="s">
        <v>279</v>
      </c>
      <c r="G686" s="23" t="s">
        <v>55</v>
      </c>
      <c r="H686" s="23" t="s">
        <v>280</v>
      </c>
      <c r="I686" s="23" t="s">
        <v>115</v>
      </c>
      <c r="J686" s="23" t="s">
        <v>627</v>
      </c>
      <c r="K686" s="23" t="s">
        <v>628</v>
      </c>
      <c r="L686" s="23" t="s">
        <v>186</v>
      </c>
      <c r="M686" s="23" t="s">
        <v>61</v>
      </c>
      <c r="N686" s="23" t="s">
        <v>186</v>
      </c>
      <c r="O686" s="24">
        <v>45082</v>
      </c>
      <c r="P686" s="24"/>
      <c r="Q686" s="23" t="s">
        <v>62</v>
      </c>
      <c r="R686" s="25">
        <v>81000</v>
      </c>
      <c r="S686" s="25">
        <v>11300</v>
      </c>
      <c r="T686" s="23">
        <v>5</v>
      </c>
      <c r="U686" s="23">
        <v>24</v>
      </c>
      <c r="V686" s="23">
        <v>18</v>
      </c>
      <c r="W686" s="23">
        <v>17</v>
      </c>
      <c r="X686" s="23">
        <v>56</v>
      </c>
      <c r="Y686" s="23" t="s">
        <v>339</v>
      </c>
      <c r="Z686" s="23" t="s">
        <v>47</v>
      </c>
      <c r="AA686" s="23" t="s">
        <v>95</v>
      </c>
      <c r="AB686" s="23" t="s">
        <v>66</v>
      </c>
      <c r="AC686" s="23" t="s">
        <v>284</v>
      </c>
      <c r="AD686" s="23" t="s">
        <v>68</v>
      </c>
      <c r="AE686" s="23">
        <v>72.099999999999994</v>
      </c>
      <c r="AF686" s="23">
        <v>3</v>
      </c>
      <c r="AG686" s="23" t="s">
        <v>3167</v>
      </c>
      <c r="AH686" s="23" t="s">
        <v>3168</v>
      </c>
      <c r="AI686" s="23" t="s">
        <v>3136</v>
      </c>
      <c r="AJ686" s="23">
        <v>0</v>
      </c>
      <c r="AK686" s="23" t="s">
        <v>3162</v>
      </c>
      <c r="AL686" s="23" t="s">
        <v>3159</v>
      </c>
      <c r="AM686" s="23">
        <v>72.099999999999994</v>
      </c>
      <c r="AN686" s="32" t="s">
        <v>3166</v>
      </c>
    </row>
    <row r="687" spans="1:40" ht="32" x14ac:dyDescent="0.2">
      <c r="A687" s="29" t="s">
        <v>2269</v>
      </c>
      <c r="B687" s="12" t="s">
        <v>2270</v>
      </c>
      <c r="C687" s="12" t="s">
        <v>35</v>
      </c>
      <c r="D687" s="12">
        <v>24</v>
      </c>
      <c r="E687" s="21">
        <v>37399</v>
      </c>
      <c r="F687" s="12" t="s">
        <v>36</v>
      </c>
      <c r="G687" s="12" t="s">
        <v>37</v>
      </c>
      <c r="H687" s="12" t="s">
        <v>38</v>
      </c>
      <c r="I687" s="12" t="s">
        <v>115</v>
      </c>
      <c r="J687" s="12" t="s">
        <v>270</v>
      </c>
      <c r="K687" s="12" t="s">
        <v>271</v>
      </c>
      <c r="L687" s="12" t="s">
        <v>619</v>
      </c>
      <c r="M687" s="12" t="s">
        <v>525</v>
      </c>
      <c r="N687" s="12" t="s">
        <v>620</v>
      </c>
      <c r="O687" s="21">
        <v>44849</v>
      </c>
      <c r="P687" s="21"/>
      <c r="Q687" s="12" t="s">
        <v>62</v>
      </c>
      <c r="R687" s="22">
        <v>74000</v>
      </c>
      <c r="S687" s="22">
        <v>6700</v>
      </c>
      <c r="T687" s="12">
        <v>4</v>
      </c>
      <c r="U687" s="12">
        <v>20</v>
      </c>
      <c r="V687" s="12">
        <v>8</v>
      </c>
      <c r="W687" s="12">
        <v>6</v>
      </c>
      <c r="X687" s="12">
        <v>70</v>
      </c>
      <c r="Y687" s="12" t="s">
        <v>46</v>
      </c>
      <c r="Z687" s="12" t="s">
        <v>64</v>
      </c>
      <c r="AA687" s="12" t="s">
        <v>176</v>
      </c>
      <c r="AB687" s="12" t="s">
        <v>80</v>
      </c>
      <c r="AC687" s="12" t="s">
        <v>50</v>
      </c>
      <c r="AD687" s="12" t="s">
        <v>222</v>
      </c>
      <c r="AE687" s="12">
        <v>72.5</v>
      </c>
      <c r="AF687" s="12">
        <v>3.7</v>
      </c>
      <c r="AG687" s="12" t="s">
        <v>3163</v>
      </c>
      <c r="AH687" s="12" t="s">
        <v>3168</v>
      </c>
      <c r="AI687" s="12" t="s">
        <v>3136</v>
      </c>
      <c r="AJ687" s="12">
        <v>0</v>
      </c>
      <c r="AK687" s="12" t="s">
        <v>3162</v>
      </c>
      <c r="AL687" s="12" t="s">
        <v>3169</v>
      </c>
      <c r="AM687" s="12">
        <v>72.5</v>
      </c>
      <c r="AN687" s="31"/>
    </row>
    <row r="688" spans="1:40" ht="32" x14ac:dyDescent="0.2">
      <c r="A688" s="30" t="s">
        <v>3356</v>
      </c>
      <c r="B688" s="23" t="s">
        <v>2274</v>
      </c>
      <c r="C688" s="23" t="s">
        <v>35</v>
      </c>
      <c r="D688" s="23">
        <v>41</v>
      </c>
      <c r="E688" s="24">
        <v>31092</v>
      </c>
      <c r="F688" s="23" t="s">
        <v>598</v>
      </c>
      <c r="G688" s="23" t="s">
        <v>133</v>
      </c>
      <c r="H688" s="23" t="s">
        <v>599</v>
      </c>
      <c r="I688" s="23" t="s">
        <v>115</v>
      </c>
      <c r="J688" s="23" t="s">
        <v>193</v>
      </c>
      <c r="K688" s="23" t="s">
        <v>194</v>
      </c>
      <c r="L688" s="23" t="s">
        <v>1101</v>
      </c>
      <c r="M688" s="23" t="s">
        <v>289</v>
      </c>
      <c r="N688" s="23" t="s">
        <v>311</v>
      </c>
      <c r="O688" s="24">
        <v>43897</v>
      </c>
      <c r="P688" s="24"/>
      <c r="Q688" s="23" t="s">
        <v>62</v>
      </c>
      <c r="R688" s="25">
        <v>72000</v>
      </c>
      <c r="S688" s="25">
        <v>10100</v>
      </c>
      <c r="T688" s="23">
        <v>5</v>
      </c>
      <c r="U688" s="23">
        <v>41</v>
      </c>
      <c r="V688" s="23">
        <v>21</v>
      </c>
      <c r="W688" s="23">
        <v>8</v>
      </c>
      <c r="X688" s="23">
        <v>71</v>
      </c>
      <c r="Y688" s="23" t="s">
        <v>46</v>
      </c>
      <c r="Z688" s="23" t="s">
        <v>107</v>
      </c>
      <c r="AA688" s="23" t="s">
        <v>65</v>
      </c>
      <c r="AB688" s="23" t="s">
        <v>66</v>
      </c>
      <c r="AC688" s="23" t="s">
        <v>195</v>
      </c>
      <c r="AD688" s="23" t="s">
        <v>68</v>
      </c>
      <c r="AE688" s="23">
        <v>85.8</v>
      </c>
      <c r="AF688" s="23">
        <v>6.3</v>
      </c>
      <c r="AG688" s="23" t="s">
        <v>3167</v>
      </c>
      <c r="AH688" s="23" t="s">
        <v>3168</v>
      </c>
      <c r="AI688" s="23" t="s">
        <v>3136</v>
      </c>
      <c r="AJ688" s="23">
        <v>0</v>
      </c>
      <c r="AK688" s="23" t="s">
        <v>3158</v>
      </c>
      <c r="AL688" s="23" t="s">
        <v>3169</v>
      </c>
      <c r="AM688" s="23">
        <v>85.8</v>
      </c>
      <c r="AN688" s="32"/>
    </row>
    <row r="689" spans="1:40" ht="32" x14ac:dyDescent="0.2">
      <c r="A689" s="29" t="s">
        <v>2275</v>
      </c>
      <c r="B689" s="12" t="s">
        <v>2276</v>
      </c>
      <c r="C689" s="12" t="s">
        <v>35</v>
      </c>
      <c r="D689" s="12">
        <v>54</v>
      </c>
      <c r="E689" s="21">
        <v>26366</v>
      </c>
      <c r="F689" s="12" t="s">
        <v>429</v>
      </c>
      <c r="G689" s="12" t="s">
        <v>72</v>
      </c>
      <c r="H689" s="12" t="s">
        <v>295</v>
      </c>
      <c r="I689" s="12" t="s">
        <v>57</v>
      </c>
      <c r="J689" s="12" t="s">
        <v>126</v>
      </c>
      <c r="K689" s="12" t="s">
        <v>127</v>
      </c>
      <c r="L689" s="12" t="s">
        <v>374</v>
      </c>
      <c r="M689" s="12" t="s">
        <v>289</v>
      </c>
      <c r="N689" s="12" t="s">
        <v>375</v>
      </c>
      <c r="O689" s="21">
        <v>44308</v>
      </c>
      <c r="P689" s="21"/>
      <c r="Q689" s="12" t="s">
        <v>62</v>
      </c>
      <c r="R689" s="22">
        <v>98000</v>
      </c>
      <c r="S689" s="22">
        <v>13700</v>
      </c>
      <c r="T689" s="12">
        <v>5</v>
      </c>
      <c r="U689" s="12">
        <v>26</v>
      </c>
      <c r="V689" s="12">
        <v>16</v>
      </c>
      <c r="W689" s="12">
        <v>15</v>
      </c>
      <c r="X689" s="12">
        <v>81</v>
      </c>
      <c r="Y689" s="12" t="s">
        <v>339</v>
      </c>
      <c r="Z689" s="12" t="s">
        <v>151</v>
      </c>
      <c r="AA689" s="12" t="s">
        <v>142</v>
      </c>
      <c r="AB689" s="12" t="s">
        <v>66</v>
      </c>
      <c r="AC689" s="12" t="s">
        <v>130</v>
      </c>
      <c r="AD689" s="12" t="s">
        <v>68</v>
      </c>
      <c r="AE689" s="12">
        <v>82.3</v>
      </c>
      <c r="AF689" s="12">
        <v>5.0999999999999996</v>
      </c>
      <c r="AG689" s="12" t="s">
        <v>3171</v>
      </c>
      <c r="AH689" s="12" t="s">
        <v>3161</v>
      </c>
      <c r="AI689" s="12" t="s">
        <v>3136</v>
      </c>
      <c r="AJ689" s="12">
        <v>0</v>
      </c>
      <c r="AK689" s="12" t="s">
        <v>3162</v>
      </c>
      <c r="AL689" s="12" t="s">
        <v>3165</v>
      </c>
      <c r="AM689" s="12">
        <v>82.3</v>
      </c>
      <c r="AN689" s="31"/>
    </row>
    <row r="690" spans="1:40" ht="48" x14ac:dyDescent="0.2">
      <c r="A690" s="30" t="s">
        <v>2277</v>
      </c>
      <c r="B690" s="23" t="s">
        <v>3357</v>
      </c>
      <c r="C690" s="23" t="s">
        <v>35</v>
      </c>
      <c r="D690" s="23">
        <v>27</v>
      </c>
      <c r="E690" s="24">
        <v>36266</v>
      </c>
      <c r="F690" s="23" t="s">
        <v>429</v>
      </c>
      <c r="G690" s="23" t="s">
        <v>72</v>
      </c>
      <c r="H690" s="23" t="s">
        <v>247</v>
      </c>
      <c r="I690" s="23" t="s">
        <v>115</v>
      </c>
      <c r="J690" s="23" t="s">
        <v>461</v>
      </c>
      <c r="K690" s="23" t="s">
        <v>462</v>
      </c>
      <c r="L690" s="23" t="s">
        <v>160</v>
      </c>
      <c r="M690" s="23" t="s">
        <v>161</v>
      </c>
      <c r="N690" s="23" t="s">
        <v>174</v>
      </c>
      <c r="O690" s="24">
        <v>44941</v>
      </c>
      <c r="P690" s="24"/>
      <c r="Q690" s="23" t="s">
        <v>62</v>
      </c>
      <c r="R690" s="25">
        <v>80000</v>
      </c>
      <c r="S690" s="25">
        <v>7200</v>
      </c>
      <c r="T690" s="23">
        <v>4</v>
      </c>
      <c r="U690" s="23">
        <v>11</v>
      </c>
      <c r="V690" s="23">
        <v>13</v>
      </c>
      <c r="W690" s="23">
        <v>12</v>
      </c>
      <c r="X690" s="23">
        <v>97</v>
      </c>
      <c r="Y690" s="23" t="s">
        <v>46</v>
      </c>
      <c r="Z690" s="23" t="s">
        <v>64</v>
      </c>
      <c r="AA690" s="23" t="s">
        <v>221</v>
      </c>
      <c r="AB690" s="23" t="s">
        <v>66</v>
      </c>
      <c r="AC690" s="23" t="s">
        <v>130</v>
      </c>
      <c r="AD690" s="23" t="s">
        <v>68</v>
      </c>
      <c r="AE690" s="23">
        <v>76.7</v>
      </c>
      <c r="AF690" s="23">
        <v>3.4</v>
      </c>
      <c r="AG690" s="23" t="s">
        <v>3160</v>
      </c>
      <c r="AH690" s="23" t="s">
        <v>3168</v>
      </c>
      <c r="AI690" s="23" t="s">
        <v>3136</v>
      </c>
      <c r="AJ690" s="23">
        <v>0</v>
      </c>
      <c r="AK690" s="23" t="s">
        <v>3162</v>
      </c>
      <c r="AL690" s="23" t="s">
        <v>3169</v>
      </c>
      <c r="AM690" s="23">
        <v>76.7</v>
      </c>
      <c r="AN690" s="32"/>
    </row>
    <row r="691" spans="1:40" ht="32" x14ac:dyDescent="0.2">
      <c r="A691" s="29" t="s">
        <v>2279</v>
      </c>
      <c r="B691" s="12" t="s">
        <v>2280</v>
      </c>
      <c r="C691" s="12" t="s">
        <v>154</v>
      </c>
      <c r="D691" s="12">
        <v>33</v>
      </c>
      <c r="E691" s="21">
        <v>33901</v>
      </c>
      <c r="F691" s="12" t="s">
        <v>54</v>
      </c>
      <c r="G691" s="12" t="s">
        <v>55</v>
      </c>
      <c r="H691" s="12" t="s">
        <v>385</v>
      </c>
      <c r="I691" s="12" t="s">
        <v>115</v>
      </c>
      <c r="J691" s="12" t="s">
        <v>58</v>
      </c>
      <c r="K691" s="12" t="s">
        <v>59</v>
      </c>
      <c r="L691" s="12" t="s">
        <v>242</v>
      </c>
      <c r="M691" s="12" t="s">
        <v>234</v>
      </c>
      <c r="N691" s="12" t="s">
        <v>235</v>
      </c>
      <c r="O691" s="21">
        <v>45355</v>
      </c>
      <c r="P691" s="21">
        <v>45468</v>
      </c>
      <c r="Q691" s="12" t="s">
        <v>141</v>
      </c>
      <c r="R691" s="22">
        <v>90000</v>
      </c>
      <c r="S691" s="22">
        <v>8100</v>
      </c>
      <c r="T691" s="12">
        <v>4</v>
      </c>
      <c r="U691" s="12">
        <v>30</v>
      </c>
      <c r="V691" s="12">
        <v>19</v>
      </c>
      <c r="W691" s="12">
        <v>25</v>
      </c>
      <c r="X691" s="12">
        <v>61</v>
      </c>
      <c r="Y691" s="12" t="s">
        <v>46</v>
      </c>
      <c r="Z691" s="12" t="s">
        <v>292</v>
      </c>
      <c r="AA691" s="12" t="s">
        <v>188</v>
      </c>
      <c r="AB691" s="12" t="s">
        <v>66</v>
      </c>
      <c r="AC691" s="12" t="s">
        <v>67</v>
      </c>
      <c r="AD691" s="12" t="s">
        <v>68</v>
      </c>
      <c r="AE691" s="12">
        <v>64.8</v>
      </c>
      <c r="AF691" s="12">
        <v>0.3</v>
      </c>
      <c r="AG691" s="12" t="s">
        <v>3160</v>
      </c>
      <c r="AH691" s="12" t="s">
        <v>3161</v>
      </c>
      <c r="AI691" s="12" t="s">
        <v>3136</v>
      </c>
      <c r="AJ691" s="12">
        <v>1</v>
      </c>
      <c r="AK691" s="12" t="s">
        <v>3162</v>
      </c>
      <c r="AL691" s="12" t="s">
        <v>3159</v>
      </c>
      <c r="AM691" s="12">
        <v>64.8</v>
      </c>
      <c r="AN691" s="31"/>
    </row>
    <row r="692" spans="1:40" ht="32" x14ac:dyDescent="0.2">
      <c r="A692" s="30" t="s">
        <v>2281</v>
      </c>
      <c r="B692" s="23" t="s">
        <v>3358</v>
      </c>
      <c r="C692" s="23" t="s">
        <v>35</v>
      </c>
      <c r="D692" s="23">
        <v>45</v>
      </c>
      <c r="E692" s="24">
        <v>29572</v>
      </c>
      <c r="F692" s="23" t="s">
        <v>402</v>
      </c>
      <c r="G692" s="23" t="s">
        <v>72</v>
      </c>
      <c r="H692" s="23" t="s">
        <v>403</v>
      </c>
      <c r="I692" s="23" t="s">
        <v>57</v>
      </c>
      <c r="J692" s="23" t="s">
        <v>617</v>
      </c>
      <c r="K692" s="23" t="s">
        <v>618</v>
      </c>
      <c r="L692" s="23" t="s">
        <v>442</v>
      </c>
      <c r="M692" s="23" t="s">
        <v>265</v>
      </c>
      <c r="N692" s="23" t="s">
        <v>266</v>
      </c>
      <c r="O692" s="24">
        <v>43788</v>
      </c>
      <c r="P692" s="24"/>
      <c r="Q692" s="23" t="s">
        <v>62</v>
      </c>
      <c r="R692" s="25">
        <v>64000</v>
      </c>
      <c r="S692" s="25">
        <v>5800</v>
      </c>
      <c r="T692" s="23">
        <v>4</v>
      </c>
      <c r="U692" s="23">
        <v>21</v>
      </c>
      <c r="V692" s="23">
        <v>15</v>
      </c>
      <c r="W692" s="23">
        <v>31</v>
      </c>
      <c r="X692" s="23">
        <v>85</v>
      </c>
      <c r="Y692" s="23" t="s">
        <v>339</v>
      </c>
      <c r="Z692" s="23" t="s">
        <v>64</v>
      </c>
      <c r="AA692" s="23" t="s">
        <v>95</v>
      </c>
      <c r="AB692" s="23" t="s">
        <v>80</v>
      </c>
      <c r="AC692" s="23" t="s">
        <v>408</v>
      </c>
      <c r="AD692" s="23" t="s">
        <v>68</v>
      </c>
      <c r="AE692" s="23">
        <v>71</v>
      </c>
      <c r="AF692" s="23">
        <v>6.6</v>
      </c>
      <c r="AG692" s="23" t="s">
        <v>3171</v>
      </c>
      <c r="AH692" s="23" t="s">
        <v>3168</v>
      </c>
      <c r="AI692" s="23" t="s">
        <v>3136</v>
      </c>
      <c r="AJ692" s="23">
        <v>0</v>
      </c>
      <c r="AK692" s="23" t="s">
        <v>3162</v>
      </c>
      <c r="AL692" s="23" t="s">
        <v>3165</v>
      </c>
      <c r="AM692" s="23">
        <v>71</v>
      </c>
      <c r="AN692" s="32" t="s">
        <v>3166</v>
      </c>
    </row>
    <row r="693" spans="1:40" ht="32" x14ac:dyDescent="0.2">
      <c r="A693" s="29" t="s">
        <v>2283</v>
      </c>
      <c r="B693" s="12" t="s">
        <v>2284</v>
      </c>
      <c r="C693" s="12" t="s">
        <v>35</v>
      </c>
      <c r="D693" s="12">
        <v>30</v>
      </c>
      <c r="E693" s="21">
        <v>35122</v>
      </c>
      <c r="F693" s="12" t="s">
        <v>133</v>
      </c>
      <c r="G693" s="12" t="s">
        <v>133</v>
      </c>
      <c r="H693" s="12" t="s">
        <v>475</v>
      </c>
      <c r="I693" s="12" t="s">
        <v>74</v>
      </c>
      <c r="J693" s="12" t="s">
        <v>685</v>
      </c>
      <c r="K693" s="12" t="s">
        <v>686</v>
      </c>
      <c r="L693" s="12" t="s">
        <v>76</v>
      </c>
      <c r="M693" s="12" t="s">
        <v>265</v>
      </c>
      <c r="N693" s="12" t="s">
        <v>78</v>
      </c>
      <c r="O693" s="21">
        <v>42218</v>
      </c>
      <c r="P693" s="21"/>
      <c r="Q693" s="12" t="s">
        <v>62</v>
      </c>
      <c r="R693" s="22">
        <v>37000</v>
      </c>
      <c r="S693" s="22">
        <v>700</v>
      </c>
      <c r="T693" s="12">
        <v>2</v>
      </c>
      <c r="U693" s="12">
        <v>25</v>
      </c>
      <c r="V693" s="12">
        <v>23</v>
      </c>
      <c r="W693" s="12">
        <v>23</v>
      </c>
      <c r="X693" s="12">
        <v>62</v>
      </c>
      <c r="Y693" s="12" t="s">
        <v>46</v>
      </c>
      <c r="Z693" s="12" t="s">
        <v>151</v>
      </c>
      <c r="AA693" s="12" t="s">
        <v>215</v>
      </c>
      <c r="AB693" s="12" t="s">
        <v>66</v>
      </c>
      <c r="AC693" s="12" t="s">
        <v>143</v>
      </c>
      <c r="AD693" s="12" t="s">
        <v>51</v>
      </c>
      <c r="AE693" s="12">
        <v>46</v>
      </c>
      <c r="AF693" s="12">
        <v>10.9</v>
      </c>
      <c r="AG693" s="12" t="s">
        <v>3160</v>
      </c>
      <c r="AH693" s="12" t="s">
        <v>3180</v>
      </c>
      <c r="AI693" s="12" t="s">
        <v>3128</v>
      </c>
      <c r="AJ693" s="12">
        <v>0</v>
      </c>
      <c r="AK693" s="12" t="s">
        <v>3162</v>
      </c>
      <c r="AL693" s="12" t="s">
        <v>3159</v>
      </c>
      <c r="AM693" s="12">
        <v>46</v>
      </c>
      <c r="AN693" s="31"/>
    </row>
    <row r="694" spans="1:40" ht="48" x14ac:dyDescent="0.2">
      <c r="A694" s="30" t="s">
        <v>2285</v>
      </c>
      <c r="B694" s="23" t="s">
        <v>2286</v>
      </c>
      <c r="C694" s="23" t="s">
        <v>35</v>
      </c>
      <c r="D694" s="23">
        <v>30</v>
      </c>
      <c r="E694" s="24">
        <v>35086</v>
      </c>
      <c r="F694" s="23" t="s">
        <v>210</v>
      </c>
      <c r="G694" s="23" t="s">
        <v>100</v>
      </c>
      <c r="H694" s="23" t="s">
        <v>230</v>
      </c>
      <c r="I694" s="23" t="s">
        <v>39</v>
      </c>
      <c r="J694" s="23" t="s">
        <v>211</v>
      </c>
      <c r="K694" s="23" t="s">
        <v>212</v>
      </c>
      <c r="L694" s="23" t="s">
        <v>60</v>
      </c>
      <c r="M694" s="23" t="s">
        <v>61</v>
      </c>
      <c r="N694" s="23" t="s">
        <v>60</v>
      </c>
      <c r="O694" s="24">
        <v>45743</v>
      </c>
      <c r="P694" s="24"/>
      <c r="Q694" s="23" t="s">
        <v>62</v>
      </c>
      <c r="R694" s="25">
        <v>184000</v>
      </c>
      <c r="S694" s="25">
        <v>1800</v>
      </c>
      <c r="T694" s="23">
        <v>1</v>
      </c>
      <c r="U694" s="23">
        <v>16</v>
      </c>
      <c r="V694" s="23">
        <v>1</v>
      </c>
      <c r="W694" s="23">
        <v>15</v>
      </c>
      <c r="X694" s="23">
        <v>52</v>
      </c>
      <c r="Y694" s="23" t="s">
        <v>46</v>
      </c>
      <c r="Z694" s="23" t="s">
        <v>844</v>
      </c>
      <c r="AA694" s="23" t="s">
        <v>65</v>
      </c>
      <c r="AB694" s="23" t="s">
        <v>80</v>
      </c>
      <c r="AC694" s="23" t="s">
        <v>121</v>
      </c>
      <c r="AD694" s="23" t="s">
        <v>68</v>
      </c>
      <c r="AE694" s="23">
        <v>33.700000000000003</v>
      </c>
      <c r="AF694" s="23">
        <v>1.2</v>
      </c>
      <c r="AG694" s="23" t="s">
        <v>3160</v>
      </c>
      <c r="AH694" s="23" t="s">
        <v>3177</v>
      </c>
      <c r="AI694" s="23" t="s">
        <v>3128</v>
      </c>
      <c r="AJ694" s="23">
        <v>0</v>
      </c>
      <c r="AK694" s="23" t="s">
        <v>3162</v>
      </c>
      <c r="AL694" s="23" t="s">
        <v>3159</v>
      </c>
      <c r="AM694" s="23">
        <v>33.700000000000003</v>
      </c>
      <c r="AN694" s="32" t="s">
        <v>3166</v>
      </c>
    </row>
    <row r="695" spans="1:40" ht="32" x14ac:dyDescent="0.2">
      <c r="A695" s="29" t="s">
        <v>2287</v>
      </c>
      <c r="B695" s="12" t="s">
        <v>2288</v>
      </c>
      <c r="C695" s="12" t="s">
        <v>154</v>
      </c>
      <c r="D695" s="12">
        <v>50</v>
      </c>
      <c r="E695" s="21">
        <v>27737</v>
      </c>
      <c r="F695" s="12" t="s">
        <v>523</v>
      </c>
      <c r="G695" s="12" t="s">
        <v>100</v>
      </c>
      <c r="H695" s="12" t="s">
        <v>561</v>
      </c>
      <c r="I695" s="12" t="s">
        <v>57</v>
      </c>
      <c r="J695" s="12" t="s">
        <v>381</v>
      </c>
      <c r="K695" s="12" t="s">
        <v>382</v>
      </c>
      <c r="L695" s="12" t="s">
        <v>434</v>
      </c>
      <c r="M695" s="12" t="s">
        <v>61</v>
      </c>
      <c r="N695" s="12" t="s">
        <v>220</v>
      </c>
      <c r="O695" s="21">
        <v>44724</v>
      </c>
      <c r="P695" s="21"/>
      <c r="Q695" s="12" t="s">
        <v>62</v>
      </c>
      <c r="R695" s="22">
        <v>121000</v>
      </c>
      <c r="S695" s="22">
        <v>16900</v>
      </c>
      <c r="T695" s="12">
        <v>5</v>
      </c>
      <c r="U695" s="12">
        <v>23</v>
      </c>
      <c r="V695" s="12">
        <v>28</v>
      </c>
      <c r="W695" s="12">
        <v>22</v>
      </c>
      <c r="X695" s="12">
        <v>91</v>
      </c>
      <c r="Y695" s="12" t="s">
        <v>46</v>
      </c>
      <c r="Z695" s="12" t="s">
        <v>844</v>
      </c>
      <c r="AA695" s="12" t="s">
        <v>176</v>
      </c>
      <c r="AB695" s="12" t="s">
        <v>66</v>
      </c>
      <c r="AC695" s="12" t="s">
        <v>267</v>
      </c>
      <c r="AD695" s="12" t="s">
        <v>68</v>
      </c>
      <c r="AE695" s="12">
        <v>82.6</v>
      </c>
      <c r="AF695" s="12">
        <v>4</v>
      </c>
      <c r="AG695" s="12" t="s">
        <v>3171</v>
      </c>
      <c r="AH695" s="12" t="s">
        <v>3157</v>
      </c>
      <c r="AI695" s="12" t="s">
        <v>3136</v>
      </c>
      <c r="AJ695" s="12">
        <v>0</v>
      </c>
      <c r="AK695" s="12" t="s">
        <v>3162</v>
      </c>
      <c r="AL695" s="12" t="s">
        <v>3169</v>
      </c>
      <c r="AM695" s="12">
        <v>82.6</v>
      </c>
      <c r="AN695" s="31"/>
    </row>
    <row r="696" spans="1:40" ht="32" x14ac:dyDescent="0.2">
      <c r="A696" s="30" t="s">
        <v>2289</v>
      </c>
      <c r="B696" s="23" t="s">
        <v>3359</v>
      </c>
      <c r="C696" s="23" t="s">
        <v>35</v>
      </c>
      <c r="D696" s="23">
        <v>23</v>
      </c>
      <c r="E696" s="24">
        <v>37575</v>
      </c>
      <c r="F696" s="23" t="s">
        <v>99</v>
      </c>
      <c r="G696" s="23" t="s">
        <v>100</v>
      </c>
      <c r="H696" s="23" t="s">
        <v>1703</v>
      </c>
      <c r="I696" s="23" t="s">
        <v>157</v>
      </c>
      <c r="J696" s="23" t="s">
        <v>102</v>
      </c>
      <c r="K696" s="23" t="s">
        <v>103</v>
      </c>
      <c r="L696" s="23" t="s">
        <v>390</v>
      </c>
      <c r="M696" s="23" t="s">
        <v>265</v>
      </c>
      <c r="N696" s="23" t="s">
        <v>360</v>
      </c>
      <c r="O696" s="24">
        <v>42808</v>
      </c>
      <c r="P696" s="24"/>
      <c r="Q696" s="23" t="s">
        <v>62</v>
      </c>
      <c r="R696" s="25">
        <v>30000</v>
      </c>
      <c r="S696" s="25">
        <v>1500</v>
      </c>
      <c r="T696" s="23">
        <v>3</v>
      </c>
      <c r="U696" s="23">
        <v>30</v>
      </c>
      <c r="V696" s="23">
        <v>5</v>
      </c>
      <c r="W696" s="23">
        <v>7</v>
      </c>
      <c r="X696" s="23">
        <v>67</v>
      </c>
      <c r="Y696" s="23" t="s">
        <v>46</v>
      </c>
      <c r="Z696" s="23" t="s">
        <v>844</v>
      </c>
      <c r="AA696" s="23" t="s">
        <v>215</v>
      </c>
      <c r="AB696" s="23" t="s">
        <v>80</v>
      </c>
      <c r="AC696" s="23" t="s">
        <v>108</v>
      </c>
      <c r="AD696" s="23" t="s">
        <v>68</v>
      </c>
      <c r="AE696" s="23">
        <v>64.5</v>
      </c>
      <c r="AF696" s="23">
        <v>9.3000000000000007</v>
      </c>
      <c r="AG696" s="23" t="s">
        <v>3163</v>
      </c>
      <c r="AH696" s="23" t="s">
        <v>3180</v>
      </c>
      <c r="AI696" s="23" t="s">
        <v>3133</v>
      </c>
      <c r="AJ696" s="23">
        <v>0</v>
      </c>
      <c r="AK696" s="23" t="s">
        <v>3162</v>
      </c>
      <c r="AL696" s="23" t="s">
        <v>3165</v>
      </c>
      <c r="AM696" s="23">
        <v>64.5</v>
      </c>
      <c r="AN696" s="32" t="s">
        <v>3166</v>
      </c>
    </row>
    <row r="697" spans="1:40" ht="32" x14ac:dyDescent="0.2">
      <c r="A697" s="29" t="s">
        <v>2291</v>
      </c>
      <c r="B697" s="12" t="s">
        <v>3360</v>
      </c>
      <c r="C697" s="12" t="s">
        <v>35</v>
      </c>
      <c r="D697" s="12">
        <v>24</v>
      </c>
      <c r="E697" s="21">
        <v>37212</v>
      </c>
      <c r="F697" s="12" t="s">
        <v>210</v>
      </c>
      <c r="G697" s="12" t="s">
        <v>100</v>
      </c>
      <c r="H697" s="12" t="s">
        <v>519</v>
      </c>
      <c r="I697" s="12" t="s">
        <v>74</v>
      </c>
      <c r="J697" s="12" t="s">
        <v>440</v>
      </c>
      <c r="K697" s="12" t="s">
        <v>441</v>
      </c>
      <c r="L697" s="12" t="s">
        <v>60</v>
      </c>
      <c r="M697" s="12" t="s">
        <v>61</v>
      </c>
      <c r="N697" s="12" t="s">
        <v>60</v>
      </c>
      <c r="O697" s="21">
        <v>45789</v>
      </c>
      <c r="P697" s="21"/>
      <c r="Q697" s="12" t="s">
        <v>62</v>
      </c>
      <c r="R697" s="22">
        <v>64000</v>
      </c>
      <c r="S697" s="22">
        <v>3200</v>
      </c>
      <c r="T697" s="12">
        <v>3</v>
      </c>
      <c r="U697" s="12">
        <v>27</v>
      </c>
      <c r="V697" s="12">
        <v>21</v>
      </c>
      <c r="W697" s="12">
        <v>16</v>
      </c>
      <c r="X697" s="12">
        <v>68</v>
      </c>
      <c r="Y697" s="12" t="s">
        <v>46</v>
      </c>
      <c r="Z697" s="12" t="s">
        <v>844</v>
      </c>
      <c r="AA697" s="12" t="s">
        <v>95</v>
      </c>
      <c r="AB697" s="12" t="s">
        <v>164</v>
      </c>
      <c r="AC697" s="12" t="s">
        <v>121</v>
      </c>
      <c r="AD697" s="12" t="s">
        <v>68</v>
      </c>
      <c r="AE697" s="12">
        <v>59.5</v>
      </c>
      <c r="AF697" s="12">
        <v>1.1000000000000001</v>
      </c>
      <c r="AG697" s="12" t="s">
        <v>3163</v>
      </c>
      <c r="AH697" s="12" t="s">
        <v>3168</v>
      </c>
      <c r="AI697" s="12" t="s">
        <v>3133</v>
      </c>
      <c r="AJ697" s="12">
        <v>0</v>
      </c>
      <c r="AK697" s="12" t="s">
        <v>3162</v>
      </c>
      <c r="AL697" s="12" t="s">
        <v>3165</v>
      </c>
      <c r="AM697" s="12">
        <v>59.5</v>
      </c>
      <c r="AN697" s="31" t="s">
        <v>3166</v>
      </c>
    </row>
    <row r="698" spans="1:40" ht="32" x14ac:dyDescent="0.2">
      <c r="A698" s="30" t="s">
        <v>2293</v>
      </c>
      <c r="B698" s="23" t="s">
        <v>2294</v>
      </c>
      <c r="C698" s="23" t="s">
        <v>35</v>
      </c>
      <c r="D698" s="23">
        <v>49</v>
      </c>
      <c r="E698" s="24">
        <v>27930</v>
      </c>
      <c r="F698" s="23" t="s">
        <v>523</v>
      </c>
      <c r="G698" s="23" t="s">
        <v>100</v>
      </c>
      <c r="H698" s="23" t="s">
        <v>342</v>
      </c>
      <c r="I698" s="23" t="s">
        <v>74</v>
      </c>
      <c r="J698" s="23" t="s">
        <v>357</v>
      </c>
      <c r="K698" s="23" t="s">
        <v>358</v>
      </c>
      <c r="L698" s="23" t="s">
        <v>1251</v>
      </c>
      <c r="M698" s="23" t="s">
        <v>161</v>
      </c>
      <c r="N698" s="23" t="s">
        <v>1252</v>
      </c>
      <c r="O698" s="24">
        <v>42116</v>
      </c>
      <c r="P698" s="24"/>
      <c r="Q698" s="23" t="s">
        <v>62</v>
      </c>
      <c r="R698" s="25">
        <v>59000</v>
      </c>
      <c r="S698" s="25">
        <v>3000</v>
      </c>
      <c r="T698" s="23">
        <v>3</v>
      </c>
      <c r="U698" s="23">
        <v>36</v>
      </c>
      <c r="V698" s="23">
        <v>25</v>
      </c>
      <c r="W698" s="23">
        <v>30</v>
      </c>
      <c r="X698" s="23">
        <v>51</v>
      </c>
      <c r="Y698" s="23" t="s">
        <v>46</v>
      </c>
      <c r="Z698" s="23" t="s">
        <v>47</v>
      </c>
      <c r="AA698" s="23" t="s">
        <v>95</v>
      </c>
      <c r="AB698" s="23" t="s">
        <v>66</v>
      </c>
      <c r="AC698" s="23" t="s">
        <v>267</v>
      </c>
      <c r="AD698" s="23" t="s">
        <v>68</v>
      </c>
      <c r="AE698" s="23">
        <v>53.8</v>
      </c>
      <c r="AF698" s="23">
        <v>11.1</v>
      </c>
      <c r="AG698" s="23" t="s">
        <v>3171</v>
      </c>
      <c r="AH698" s="23" t="s">
        <v>3164</v>
      </c>
      <c r="AI698" s="23" t="s">
        <v>3133</v>
      </c>
      <c r="AJ698" s="23">
        <v>0</v>
      </c>
      <c r="AK698" s="23" t="s">
        <v>3158</v>
      </c>
      <c r="AL698" s="23" t="s">
        <v>3159</v>
      </c>
      <c r="AM698" s="23">
        <v>53.8</v>
      </c>
      <c r="AN698" s="32" t="s">
        <v>3166</v>
      </c>
    </row>
    <row r="699" spans="1:40" ht="32" x14ac:dyDescent="0.2">
      <c r="A699" s="29" t="s">
        <v>2296</v>
      </c>
      <c r="B699" s="12" t="s">
        <v>2297</v>
      </c>
      <c r="C699" s="12" t="s">
        <v>35</v>
      </c>
      <c r="D699" s="12">
        <v>37</v>
      </c>
      <c r="E699" s="21">
        <v>32603</v>
      </c>
      <c r="F699" s="12" t="s">
        <v>279</v>
      </c>
      <c r="G699" s="12" t="s">
        <v>55</v>
      </c>
      <c r="H699" s="12" t="s">
        <v>626</v>
      </c>
      <c r="I699" s="12" t="s">
        <v>115</v>
      </c>
      <c r="J699" s="12" t="s">
        <v>627</v>
      </c>
      <c r="K699" s="12" t="s">
        <v>628</v>
      </c>
      <c r="L699" s="12" t="s">
        <v>319</v>
      </c>
      <c r="M699" s="12" t="s">
        <v>255</v>
      </c>
      <c r="N699" s="12" t="s">
        <v>80</v>
      </c>
      <c r="O699" s="21">
        <v>44381</v>
      </c>
      <c r="P699" s="21"/>
      <c r="Q699" s="12" t="s">
        <v>62</v>
      </c>
      <c r="R699" s="22">
        <v>68000</v>
      </c>
      <c r="S699" s="22">
        <v>3400</v>
      </c>
      <c r="T699" s="12">
        <v>3</v>
      </c>
      <c r="U699" s="12">
        <v>24</v>
      </c>
      <c r="V699" s="12">
        <v>2</v>
      </c>
      <c r="W699" s="12">
        <v>23</v>
      </c>
      <c r="X699" s="12">
        <v>67</v>
      </c>
      <c r="Y699" s="12" t="s">
        <v>46</v>
      </c>
      <c r="Z699" s="12" t="s">
        <v>47</v>
      </c>
      <c r="AA699" s="12" t="s">
        <v>215</v>
      </c>
      <c r="AB699" s="12" t="s">
        <v>80</v>
      </c>
      <c r="AC699" s="12" t="s">
        <v>284</v>
      </c>
      <c r="AD699" s="12" t="s">
        <v>68</v>
      </c>
      <c r="AE699" s="12">
        <v>56.5</v>
      </c>
      <c r="AF699" s="12">
        <v>4.9000000000000004</v>
      </c>
      <c r="AG699" s="12" t="s">
        <v>3167</v>
      </c>
      <c r="AH699" s="12" t="s">
        <v>3168</v>
      </c>
      <c r="AI699" s="12" t="s">
        <v>3133</v>
      </c>
      <c r="AJ699" s="12">
        <v>0</v>
      </c>
      <c r="AK699" s="12" t="s">
        <v>3162</v>
      </c>
      <c r="AL699" s="12" t="s">
        <v>3165</v>
      </c>
      <c r="AM699" s="12">
        <v>56.5</v>
      </c>
      <c r="AN699" s="31" t="s">
        <v>3166</v>
      </c>
    </row>
    <row r="700" spans="1:40" ht="32" x14ac:dyDescent="0.2">
      <c r="A700" s="30" t="s">
        <v>2298</v>
      </c>
      <c r="B700" s="23" t="s">
        <v>2299</v>
      </c>
      <c r="C700" s="23" t="s">
        <v>35</v>
      </c>
      <c r="D700" s="23">
        <v>57</v>
      </c>
      <c r="E700" s="24">
        <v>25334</v>
      </c>
      <c r="F700" s="23" t="s">
        <v>133</v>
      </c>
      <c r="G700" s="23" t="s">
        <v>133</v>
      </c>
      <c r="H700" s="23" t="s">
        <v>652</v>
      </c>
      <c r="I700" s="23" t="s">
        <v>115</v>
      </c>
      <c r="J700" s="23" t="s">
        <v>685</v>
      </c>
      <c r="K700" s="23" t="s">
        <v>686</v>
      </c>
      <c r="L700" s="23" t="s">
        <v>160</v>
      </c>
      <c r="M700" s="23" t="s">
        <v>161</v>
      </c>
      <c r="N700" s="23" t="s">
        <v>174</v>
      </c>
      <c r="O700" s="24">
        <v>43802</v>
      </c>
      <c r="P700" s="24"/>
      <c r="Q700" s="23" t="s">
        <v>62</v>
      </c>
      <c r="R700" s="25">
        <v>76000</v>
      </c>
      <c r="S700" s="25">
        <v>3800</v>
      </c>
      <c r="T700" s="23">
        <v>3</v>
      </c>
      <c r="U700" s="23">
        <v>21</v>
      </c>
      <c r="V700" s="23">
        <v>13</v>
      </c>
      <c r="W700" s="23">
        <v>1</v>
      </c>
      <c r="X700" s="23">
        <v>56</v>
      </c>
      <c r="Y700" s="23" t="s">
        <v>46</v>
      </c>
      <c r="Z700" s="23" t="s">
        <v>47</v>
      </c>
      <c r="AA700" s="23" t="s">
        <v>142</v>
      </c>
      <c r="AB700" s="23" t="s">
        <v>80</v>
      </c>
      <c r="AC700" s="23" t="s">
        <v>143</v>
      </c>
      <c r="AD700" s="23" t="s">
        <v>68</v>
      </c>
      <c r="AE700" s="23">
        <v>61.3</v>
      </c>
      <c r="AF700" s="23">
        <v>6.5</v>
      </c>
      <c r="AG700" s="23" t="s">
        <v>3156</v>
      </c>
      <c r="AH700" s="23" t="s">
        <v>3168</v>
      </c>
      <c r="AI700" s="23" t="s">
        <v>3133</v>
      </c>
      <c r="AJ700" s="23">
        <v>0</v>
      </c>
      <c r="AK700" s="23" t="s">
        <v>3162</v>
      </c>
      <c r="AL700" s="23" t="s">
        <v>3159</v>
      </c>
      <c r="AM700" s="23">
        <v>61.3</v>
      </c>
      <c r="AN700" s="32"/>
    </row>
    <row r="701" spans="1:40" ht="32" x14ac:dyDescent="0.2">
      <c r="A701" s="29" t="s">
        <v>2300</v>
      </c>
      <c r="B701" s="12" t="s">
        <v>3361</v>
      </c>
      <c r="C701" s="12" t="s">
        <v>287</v>
      </c>
      <c r="D701" s="12">
        <v>36</v>
      </c>
      <c r="E701" s="21">
        <v>32707</v>
      </c>
      <c r="F701" s="12" t="s">
        <v>429</v>
      </c>
      <c r="G701" s="12" t="s">
        <v>72</v>
      </c>
      <c r="H701" s="12" t="s">
        <v>555</v>
      </c>
      <c r="I701" s="12" t="s">
        <v>115</v>
      </c>
      <c r="J701" s="12" t="s">
        <v>202</v>
      </c>
      <c r="K701" s="12" t="s">
        <v>203</v>
      </c>
      <c r="L701" s="12" t="s">
        <v>1251</v>
      </c>
      <c r="M701" s="12" t="s">
        <v>161</v>
      </c>
      <c r="N701" s="12" t="s">
        <v>1252</v>
      </c>
      <c r="O701" s="21">
        <v>44487</v>
      </c>
      <c r="P701" s="21"/>
      <c r="Q701" s="12" t="s">
        <v>62</v>
      </c>
      <c r="R701" s="22">
        <v>66000</v>
      </c>
      <c r="S701" s="22">
        <v>9200</v>
      </c>
      <c r="T701" s="12">
        <v>5</v>
      </c>
      <c r="U701" s="12">
        <v>30</v>
      </c>
      <c r="V701" s="12">
        <v>13</v>
      </c>
      <c r="W701" s="12">
        <v>0</v>
      </c>
      <c r="X701" s="12">
        <v>80</v>
      </c>
      <c r="Y701" s="12" t="s">
        <v>46</v>
      </c>
      <c r="Z701" s="12" t="s">
        <v>47</v>
      </c>
      <c r="AA701" s="12" t="s">
        <v>48</v>
      </c>
      <c r="AB701" s="12" t="s">
        <v>66</v>
      </c>
      <c r="AC701" s="12" t="s">
        <v>130</v>
      </c>
      <c r="AD701" s="12" t="s">
        <v>68</v>
      </c>
      <c r="AE701" s="12">
        <v>90.5</v>
      </c>
      <c r="AF701" s="12">
        <v>4.7</v>
      </c>
      <c r="AG701" s="12" t="s">
        <v>3167</v>
      </c>
      <c r="AH701" s="12" t="s">
        <v>3168</v>
      </c>
      <c r="AI701" s="12" t="s">
        <v>3136</v>
      </c>
      <c r="AJ701" s="12">
        <v>0</v>
      </c>
      <c r="AK701" s="12" t="s">
        <v>3162</v>
      </c>
      <c r="AL701" s="12" t="s">
        <v>3169</v>
      </c>
      <c r="AM701" s="12">
        <v>90.5</v>
      </c>
      <c r="AN701" s="31"/>
    </row>
    <row r="702" spans="1:40" ht="32" x14ac:dyDescent="0.2">
      <c r="A702" s="30" t="s">
        <v>2303</v>
      </c>
      <c r="B702" s="23" t="s">
        <v>2304</v>
      </c>
      <c r="C702" s="23" t="s">
        <v>35</v>
      </c>
      <c r="D702" s="23">
        <v>54</v>
      </c>
      <c r="E702" s="24">
        <v>26122</v>
      </c>
      <c r="F702" s="23" t="s">
        <v>99</v>
      </c>
      <c r="G702" s="23" t="s">
        <v>100</v>
      </c>
      <c r="H702" s="23" t="s">
        <v>218</v>
      </c>
      <c r="I702" s="23" t="s">
        <v>74</v>
      </c>
      <c r="J702" s="23" t="s">
        <v>102</v>
      </c>
      <c r="K702" s="23" t="s">
        <v>103</v>
      </c>
      <c r="L702" s="23" t="s">
        <v>319</v>
      </c>
      <c r="M702" s="23" t="s">
        <v>255</v>
      </c>
      <c r="N702" s="23" t="s">
        <v>80</v>
      </c>
      <c r="O702" s="24">
        <v>44199</v>
      </c>
      <c r="P702" s="24"/>
      <c r="Q702" s="23" t="s">
        <v>62</v>
      </c>
      <c r="R702" s="25">
        <v>59000</v>
      </c>
      <c r="S702" s="25">
        <v>1200</v>
      </c>
      <c r="T702" s="23">
        <v>2</v>
      </c>
      <c r="U702" s="23">
        <v>0</v>
      </c>
      <c r="V702" s="23">
        <v>23</v>
      </c>
      <c r="W702" s="23">
        <v>10</v>
      </c>
      <c r="X702" s="23">
        <v>56</v>
      </c>
      <c r="Y702" s="23" t="s">
        <v>46</v>
      </c>
      <c r="Z702" s="23" t="s">
        <v>64</v>
      </c>
      <c r="AA702" s="23" t="s">
        <v>142</v>
      </c>
      <c r="AB702" s="23" t="s">
        <v>80</v>
      </c>
      <c r="AC702" s="23" t="s">
        <v>108</v>
      </c>
      <c r="AD702" s="23" t="s">
        <v>68</v>
      </c>
      <c r="AE702" s="23">
        <v>42.6</v>
      </c>
      <c r="AF702" s="23">
        <v>5.4</v>
      </c>
      <c r="AG702" s="23" t="s">
        <v>3171</v>
      </c>
      <c r="AH702" s="23" t="s">
        <v>3164</v>
      </c>
      <c r="AI702" s="23" t="s">
        <v>3128</v>
      </c>
      <c r="AJ702" s="23">
        <v>0</v>
      </c>
      <c r="AK702" s="23" t="s">
        <v>3175</v>
      </c>
      <c r="AL702" s="23" t="s">
        <v>3159</v>
      </c>
      <c r="AM702" s="23">
        <v>42.6</v>
      </c>
      <c r="AN702" s="32" t="s">
        <v>3166</v>
      </c>
    </row>
    <row r="703" spans="1:40" ht="32" x14ac:dyDescent="0.2">
      <c r="A703" s="29" t="s">
        <v>2306</v>
      </c>
      <c r="B703" s="12" t="s">
        <v>2307</v>
      </c>
      <c r="C703" s="12" t="s">
        <v>35</v>
      </c>
      <c r="D703" s="12">
        <v>25</v>
      </c>
      <c r="E703" s="21">
        <v>36975</v>
      </c>
      <c r="F703" s="12" t="s">
        <v>279</v>
      </c>
      <c r="G703" s="12" t="s">
        <v>55</v>
      </c>
      <c r="H703" s="12" t="s">
        <v>1089</v>
      </c>
      <c r="I703" s="12" t="s">
        <v>115</v>
      </c>
      <c r="J703" s="12" t="s">
        <v>627</v>
      </c>
      <c r="K703" s="12" t="s">
        <v>628</v>
      </c>
      <c r="L703" s="12" t="s">
        <v>968</v>
      </c>
      <c r="M703" s="12" t="s">
        <v>337</v>
      </c>
      <c r="N703" s="12" t="s">
        <v>709</v>
      </c>
      <c r="O703" s="21">
        <v>45926</v>
      </c>
      <c r="P703" s="21">
        <v>46110</v>
      </c>
      <c r="Q703" s="12" t="s">
        <v>141</v>
      </c>
      <c r="R703" s="22">
        <v>72000</v>
      </c>
      <c r="S703" s="22">
        <v>6500</v>
      </c>
      <c r="T703" s="12">
        <v>4</v>
      </c>
      <c r="U703" s="12">
        <v>3</v>
      </c>
      <c r="V703" s="12">
        <v>6</v>
      </c>
      <c r="W703" s="12">
        <v>13</v>
      </c>
      <c r="X703" s="12">
        <v>49</v>
      </c>
      <c r="Y703" s="12" t="s">
        <v>46</v>
      </c>
      <c r="Z703" s="12" t="s">
        <v>64</v>
      </c>
      <c r="AA703" s="12" t="s">
        <v>215</v>
      </c>
      <c r="AB703" s="12" t="s">
        <v>164</v>
      </c>
      <c r="AC703" s="12" t="s">
        <v>284</v>
      </c>
      <c r="AD703" s="12" t="s">
        <v>68</v>
      </c>
      <c r="AE703" s="12">
        <v>57.4</v>
      </c>
      <c r="AF703" s="12">
        <v>0.5</v>
      </c>
      <c r="AG703" s="12" t="s">
        <v>3160</v>
      </c>
      <c r="AH703" s="12" t="s">
        <v>3168</v>
      </c>
      <c r="AI703" s="12" t="s">
        <v>3136</v>
      </c>
      <c r="AJ703" s="12">
        <v>1</v>
      </c>
      <c r="AK703" s="12" t="s">
        <v>3175</v>
      </c>
      <c r="AL703" s="12" t="s">
        <v>3159</v>
      </c>
      <c r="AM703" s="12">
        <v>57.4</v>
      </c>
      <c r="AN703" s="31"/>
    </row>
    <row r="704" spans="1:40" ht="32" x14ac:dyDescent="0.2">
      <c r="A704" s="30" t="s">
        <v>2309</v>
      </c>
      <c r="B704" s="23" t="s">
        <v>2310</v>
      </c>
      <c r="C704" s="23" t="s">
        <v>154</v>
      </c>
      <c r="D704" s="23">
        <v>54</v>
      </c>
      <c r="E704" s="24">
        <v>26144</v>
      </c>
      <c r="F704" s="23" t="s">
        <v>99</v>
      </c>
      <c r="G704" s="23" t="s">
        <v>100</v>
      </c>
      <c r="H704" s="23" t="s">
        <v>218</v>
      </c>
      <c r="I704" s="23" t="s">
        <v>74</v>
      </c>
      <c r="J704" s="23" t="s">
        <v>102</v>
      </c>
      <c r="K704" s="23" t="s">
        <v>103</v>
      </c>
      <c r="L704" s="23" t="s">
        <v>442</v>
      </c>
      <c r="M704" s="23" t="s">
        <v>265</v>
      </c>
      <c r="N704" s="23" t="s">
        <v>266</v>
      </c>
      <c r="O704" s="24">
        <v>45548</v>
      </c>
      <c r="P704" s="24"/>
      <c r="Q704" s="23" t="s">
        <v>62</v>
      </c>
      <c r="R704" s="25">
        <v>36000</v>
      </c>
      <c r="S704" s="25">
        <v>700</v>
      </c>
      <c r="T704" s="23">
        <v>2</v>
      </c>
      <c r="U704" s="23">
        <v>24</v>
      </c>
      <c r="V704" s="23">
        <v>7</v>
      </c>
      <c r="W704" s="23">
        <v>18</v>
      </c>
      <c r="X704" s="23">
        <v>49</v>
      </c>
      <c r="Y704" s="23" t="s">
        <v>46</v>
      </c>
      <c r="Z704" s="23" t="s">
        <v>64</v>
      </c>
      <c r="AA704" s="23" t="s">
        <v>48</v>
      </c>
      <c r="AB704" s="23" t="s">
        <v>66</v>
      </c>
      <c r="AC704" s="23" t="s">
        <v>108</v>
      </c>
      <c r="AD704" s="23" t="s">
        <v>68</v>
      </c>
      <c r="AE704" s="23">
        <v>42.1</v>
      </c>
      <c r="AF704" s="23">
        <v>1.7</v>
      </c>
      <c r="AG704" s="23" t="s">
        <v>3171</v>
      </c>
      <c r="AH704" s="23" t="s">
        <v>3180</v>
      </c>
      <c r="AI704" s="23" t="s">
        <v>3128</v>
      </c>
      <c r="AJ704" s="23">
        <v>0</v>
      </c>
      <c r="AK704" s="23" t="s">
        <v>3162</v>
      </c>
      <c r="AL704" s="23" t="s">
        <v>3159</v>
      </c>
      <c r="AM704" s="23">
        <v>42.1</v>
      </c>
      <c r="AN704" s="32" t="s">
        <v>3166</v>
      </c>
    </row>
    <row r="705" spans="1:40" ht="48" x14ac:dyDescent="0.2">
      <c r="A705" s="29" t="s">
        <v>2311</v>
      </c>
      <c r="B705" s="12" t="s">
        <v>3362</v>
      </c>
      <c r="C705" s="12" t="s">
        <v>35</v>
      </c>
      <c r="D705" s="12">
        <v>22</v>
      </c>
      <c r="E705" s="21">
        <v>37876</v>
      </c>
      <c r="F705" s="12" t="s">
        <v>71</v>
      </c>
      <c r="G705" s="12" t="s">
        <v>72</v>
      </c>
      <c r="H705" s="12" t="s">
        <v>1322</v>
      </c>
      <c r="I705" s="12" t="s">
        <v>57</v>
      </c>
      <c r="J705" s="12" t="s">
        <v>450</v>
      </c>
      <c r="K705" s="12" t="s">
        <v>451</v>
      </c>
      <c r="L705" s="12" t="s">
        <v>160</v>
      </c>
      <c r="M705" s="12" t="s">
        <v>161</v>
      </c>
      <c r="N705" s="12" t="s">
        <v>174</v>
      </c>
      <c r="O705" s="21">
        <v>44430</v>
      </c>
      <c r="P705" s="21">
        <v>44888</v>
      </c>
      <c r="Q705" s="12" t="s">
        <v>141</v>
      </c>
      <c r="R705" s="22">
        <v>127000</v>
      </c>
      <c r="S705" s="22">
        <v>2500</v>
      </c>
      <c r="T705" s="12">
        <v>2</v>
      </c>
      <c r="U705" s="12">
        <v>38</v>
      </c>
      <c r="V705" s="12">
        <v>20</v>
      </c>
      <c r="W705" s="12">
        <v>16</v>
      </c>
      <c r="X705" s="12">
        <v>53</v>
      </c>
      <c r="Y705" s="12" t="s">
        <v>46</v>
      </c>
      <c r="Z705" s="12" t="s">
        <v>47</v>
      </c>
      <c r="AA705" s="12" t="s">
        <v>221</v>
      </c>
      <c r="AB705" s="12" t="s">
        <v>80</v>
      </c>
      <c r="AC705" s="12" t="s">
        <v>81</v>
      </c>
      <c r="AD705" s="12" t="s">
        <v>68</v>
      </c>
      <c r="AE705" s="12">
        <v>48</v>
      </c>
      <c r="AF705" s="12">
        <v>1.3</v>
      </c>
      <c r="AG705" s="12" t="s">
        <v>3163</v>
      </c>
      <c r="AH705" s="12" t="s">
        <v>3157</v>
      </c>
      <c r="AI705" s="12" t="s">
        <v>3128</v>
      </c>
      <c r="AJ705" s="12">
        <v>1</v>
      </c>
      <c r="AK705" s="12" t="s">
        <v>3158</v>
      </c>
      <c r="AL705" s="12" t="s">
        <v>3159</v>
      </c>
      <c r="AM705" s="12">
        <v>48</v>
      </c>
      <c r="AN705" s="31"/>
    </row>
    <row r="706" spans="1:40" ht="48" x14ac:dyDescent="0.2">
      <c r="A706" s="30" t="s">
        <v>2313</v>
      </c>
      <c r="B706" s="23" t="s">
        <v>2314</v>
      </c>
      <c r="C706" s="23" t="s">
        <v>154</v>
      </c>
      <c r="D706" s="23">
        <v>31</v>
      </c>
      <c r="E706" s="24">
        <v>34627</v>
      </c>
      <c r="F706" s="23" t="s">
        <v>402</v>
      </c>
      <c r="G706" s="23" t="s">
        <v>72</v>
      </c>
      <c r="H706" s="23" t="s">
        <v>690</v>
      </c>
      <c r="I706" s="23" t="s">
        <v>115</v>
      </c>
      <c r="J706" s="23" t="s">
        <v>617</v>
      </c>
      <c r="K706" s="23" t="s">
        <v>618</v>
      </c>
      <c r="L706" s="23" t="s">
        <v>149</v>
      </c>
      <c r="M706" s="23" t="s">
        <v>61</v>
      </c>
      <c r="N706" s="23" t="s">
        <v>150</v>
      </c>
      <c r="O706" s="24">
        <v>44674</v>
      </c>
      <c r="P706" s="24">
        <v>44945</v>
      </c>
      <c r="Q706" s="23" t="s">
        <v>141</v>
      </c>
      <c r="R706" s="25">
        <v>92000</v>
      </c>
      <c r="S706" s="25">
        <v>4600</v>
      </c>
      <c r="T706" s="23">
        <v>3</v>
      </c>
      <c r="U706" s="23">
        <v>48</v>
      </c>
      <c r="V706" s="23">
        <v>19</v>
      </c>
      <c r="W706" s="23">
        <v>8</v>
      </c>
      <c r="X706" s="23">
        <v>50</v>
      </c>
      <c r="Y706" s="23" t="s">
        <v>46</v>
      </c>
      <c r="Z706" s="23" t="s">
        <v>64</v>
      </c>
      <c r="AA706" s="23" t="s">
        <v>48</v>
      </c>
      <c r="AB706" s="23" t="s">
        <v>66</v>
      </c>
      <c r="AC706" s="23" t="s">
        <v>408</v>
      </c>
      <c r="AD706" s="23" t="s">
        <v>68</v>
      </c>
      <c r="AE706" s="23">
        <v>60.5</v>
      </c>
      <c r="AF706" s="23">
        <v>0.7</v>
      </c>
      <c r="AG706" s="23" t="s">
        <v>3160</v>
      </c>
      <c r="AH706" s="23" t="s">
        <v>3161</v>
      </c>
      <c r="AI706" s="23" t="s">
        <v>3133</v>
      </c>
      <c r="AJ706" s="23">
        <v>1</v>
      </c>
      <c r="AK706" s="23" t="s">
        <v>3158</v>
      </c>
      <c r="AL706" s="23" t="s">
        <v>3159</v>
      </c>
      <c r="AM706" s="23">
        <v>60.5</v>
      </c>
      <c r="AN706" s="32" t="s">
        <v>3166</v>
      </c>
    </row>
    <row r="707" spans="1:40" ht="32" x14ac:dyDescent="0.2">
      <c r="A707" s="29" t="s">
        <v>2317</v>
      </c>
      <c r="B707" s="12" t="s">
        <v>2318</v>
      </c>
      <c r="C707" s="12" t="s">
        <v>154</v>
      </c>
      <c r="D707" s="12">
        <v>59</v>
      </c>
      <c r="E707" s="21">
        <v>24300</v>
      </c>
      <c r="F707" s="12" t="s">
        <v>279</v>
      </c>
      <c r="G707" s="12" t="s">
        <v>55</v>
      </c>
      <c r="H707" s="12" t="s">
        <v>1089</v>
      </c>
      <c r="I707" s="12" t="s">
        <v>115</v>
      </c>
      <c r="J707" s="12" t="s">
        <v>627</v>
      </c>
      <c r="K707" s="12" t="s">
        <v>628</v>
      </c>
      <c r="L707" s="12" t="s">
        <v>366</v>
      </c>
      <c r="M707" s="12" t="s">
        <v>273</v>
      </c>
      <c r="N707" s="12" t="s">
        <v>274</v>
      </c>
      <c r="O707" s="21">
        <v>46012</v>
      </c>
      <c r="P707" s="21"/>
      <c r="Q707" s="12" t="s">
        <v>62</v>
      </c>
      <c r="R707" s="22">
        <v>80000</v>
      </c>
      <c r="S707" s="22">
        <v>4000</v>
      </c>
      <c r="T707" s="12">
        <v>3</v>
      </c>
      <c r="U707" s="12">
        <v>24</v>
      </c>
      <c r="V707" s="12">
        <v>20</v>
      </c>
      <c r="W707" s="12">
        <v>10</v>
      </c>
      <c r="X707" s="12">
        <v>62</v>
      </c>
      <c r="Y707" s="12" t="s">
        <v>46</v>
      </c>
      <c r="Z707" s="12" t="s">
        <v>64</v>
      </c>
      <c r="AA707" s="12" t="s">
        <v>221</v>
      </c>
      <c r="AB707" s="12" t="s">
        <v>164</v>
      </c>
      <c r="AC707" s="12" t="s">
        <v>284</v>
      </c>
      <c r="AD707" s="12" t="s">
        <v>68</v>
      </c>
      <c r="AE707" s="12">
        <v>59.7</v>
      </c>
      <c r="AF707" s="12">
        <v>0.5</v>
      </c>
      <c r="AG707" s="12" t="s">
        <v>3156</v>
      </c>
      <c r="AH707" s="12" t="s">
        <v>3168</v>
      </c>
      <c r="AI707" s="12" t="s">
        <v>3133</v>
      </c>
      <c r="AJ707" s="12">
        <v>0</v>
      </c>
      <c r="AK707" s="12" t="s">
        <v>3162</v>
      </c>
      <c r="AL707" s="12" t="s">
        <v>3165</v>
      </c>
      <c r="AM707" s="12">
        <v>59.7</v>
      </c>
      <c r="AN707" s="31" t="s">
        <v>3166</v>
      </c>
    </row>
    <row r="708" spans="1:40" ht="32" x14ac:dyDescent="0.2">
      <c r="A708" s="30" t="s">
        <v>2322</v>
      </c>
      <c r="B708" s="23" t="s">
        <v>3363</v>
      </c>
      <c r="C708" s="23" t="s">
        <v>35</v>
      </c>
      <c r="D708" s="23">
        <v>46</v>
      </c>
      <c r="E708" s="24">
        <v>29314</v>
      </c>
      <c r="F708" s="23" t="s">
        <v>429</v>
      </c>
      <c r="G708" s="23" t="s">
        <v>72</v>
      </c>
      <c r="H708" s="23" t="s">
        <v>201</v>
      </c>
      <c r="I708" s="23" t="s">
        <v>89</v>
      </c>
      <c r="J708" s="23" t="s">
        <v>514</v>
      </c>
      <c r="K708" s="23" t="s">
        <v>515</v>
      </c>
      <c r="L708" s="23" t="s">
        <v>186</v>
      </c>
      <c r="M708" s="23" t="s">
        <v>61</v>
      </c>
      <c r="N708" s="23" t="s">
        <v>186</v>
      </c>
      <c r="O708" s="24">
        <v>45064</v>
      </c>
      <c r="P708" s="24"/>
      <c r="Q708" s="23" t="s">
        <v>62</v>
      </c>
      <c r="R708" s="25">
        <v>124000</v>
      </c>
      <c r="S708" s="25">
        <v>18600</v>
      </c>
      <c r="T708" s="23">
        <v>5</v>
      </c>
      <c r="U708" s="23">
        <v>44</v>
      </c>
      <c r="V708" s="23">
        <v>11</v>
      </c>
      <c r="W708" s="23">
        <v>11</v>
      </c>
      <c r="X708" s="23">
        <v>88</v>
      </c>
      <c r="Y708" s="23" t="s">
        <v>46</v>
      </c>
      <c r="Z708" s="23" t="s">
        <v>64</v>
      </c>
      <c r="AA708" s="23" t="s">
        <v>176</v>
      </c>
      <c r="AB708" s="23" t="s">
        <v>80</v>
      </c>
      <c r="AC708" s="23" t="s">
        <v>130</v>
      </c>
      <c r="AD708" s="23" t="s">
        <v>68</v>
      </c>
      <c r="AE708" s="23">
        <v>90.3</v>
      </c>
      <c r="AF708" s="23">
        <v>3.1</v>
      </c>
      <c r="AG708" s="23" t="s">
        <v>3171</v>
      </c>
      <c r="AH708" s="23" t="s">
        <v>3157</v>
      </c>
      <c r="AI708" s="23" t="s">
        <v>3136</v>
      </c>
      <c r="AJ708" s="23">
        <v>0</v>
      </c>
      <c r="AK708" s="23" t="s">
        <v>3158</v>
      </c>
      <c r="AL708" s="23" t="s">
        <v>3169</v>
      </c>
      <c r="AM708" s="23">
        <v>90.3</v>
      </c>
      <c r="AN708" s="32"/>
    </row>
    <row r="709" spans="1:40" ht="32" x14ac:dyDescent="0.2">
      <c r="A709" s="29" t="s">
        <v>2324</v>
      </c>
      <c r="B709" s="12" t="s">
        <v>3364</v>
      </c>
      <c r="C709" s="12" t="s">
        <v>35</v>
      </c>
      <c r="D709" s="12">
        <v>55</v>
      </c>
      <c r="E709" s="21">
        <v>25871</v>
      </c>
      <c r="F709" s="12" t="s">
        <v>99</v>
      </c>
      <c r="G709" s="12" t="s">
        <v>100</v>
      </c>
      <c r="H709" s="12" t="s">
        <v>682</v>
      </c>
      <c r="I709" s="12" t="s">
        <v>157</v>
      </c>
      <c r="J709" s="12" t="s">
        <v>102</v>
      </c>
      <c r="K709" s="12" t="s">
        <v>103</v>
      </c>
      <c r="L709" s="12" t="s">
        <v>173</v>
      </c>
      <c r="M709" s="12" t="s">
        <v>161</v>
      </c>
      <c r="N709" s="12" t="s">
        <v>174</v>
      </c>
      <c r="O709" s="21">
        <v>42419</v>
      </c>
      <c r="P709" s="21"/>
      <c r="Q709" s="12" t="s">
        <v>62</v>
      </c>
      <c r="R709" s="22">
        <v>46000</v>
      </c>
      <c r="S709" s="22">
        <v>2300</v>
      </c>
      <c r="T709" s="12">
        <v>3</v>
      </c>
      <c r="U709" s="12">
        <v>5</v>
      </c>
      <c r="V709" s="12">
        <v>0</v>
      </c>
      <c r="W709" s="12">
        <v>8</v>
      </c>
      <c r="X709" s="12">
        <v>59</v>
      </c>
      <c r="Y709" s="12" t="s">
        <v>46</v>
      </c>
      <c r="Z709" s="12" t="s">
        <v>47</v>
      </c>
      <c r="AA709" s="12" t="s">
        <v>48</v>
      </c>
      <c r="AB709" s="12" t="s">
        <v>66</v>
      </c>
      <c r="AC709" s="12" t="s">
        <v>108</v>
      </c>
      <c r="AD709" s="12" t="s">
        <v>68</v>
      </c>
      <c r="AE709" s="12">
        <v>54.9</v>
      </c>
      <c r="AF709" s="12">
        <v>10.3</v>
      </c>
      <c r="AG709" s="12" t="s">
        <v>3156</v>
      </c>
      <c r="AH709" s="12" t="s">
        <v>3164</v>
      </c>
      <c r="AI709" s="12" t="s">
        <v>3133</v>
      </c>
      <c r="AJ709" s="12">
        <v>0</v>
      </c>
      <c r="AK709" s="12" t="s">
        <v>3175</v>
      </c>
      <c r="AL709" s="12" t="s">
        <v>3159</v>
      </c>
      <c r="AM709" s="12">
        <v>54.9</v>
      </c>
      <c r="AN709" s="31"/>
    </row>
    <row r="710" spans="1:40" ht="48" x14ac:dyDescent="0.2">
      <c r="A710" s="30" t="s">
        <v>2326</v>
      </c>
      <c r="B710" s="23" t="s">
        <v>3365</v>
      </c>
      <c r="C710" s="23" t="s">
        <v>154</v>
      </c>
      <c r="D710" s="23">
        <v>22</v>
      </c>
      <c r="E710" s="24">
        <v>37978</v>
      </c>
      <c r="F710" s="23" t="s">
        <v>71</v>
      </c>
      <c r="G710" s="23" t="s">
        <v>72</v>
      </c>
      <c r="H710" s="23" t="s">
        <v>1322</v>
      </c>
      <c r="I710" s="23" t="s">
        <v>74</v>
      </c>
      <c r="J710" s="23" t="s">
        <v>456</v>
      </c>
      <c r="K710" s="23" t="s">
        <v>75</v>
      </c>
      <c r="L710" s="23" t="s">
        <v>729</v>
      </c>
      <c r="M710" s="23" t="s">
        <v>525</v>
      </c>
      <c r="N710" s="23" t="s">
        <v>139</v>
      </c>
      <c r="O710" s="24">
        <v>42911</v>
      </c>
      <c r="P710" s="24"/>
      <c r="Q710" s="23" t="s">
        <v>62</v>
      </c>
      <c r="R710" s="25">
        <v>45000</v>
      </c>
      <c r="S710" s="25">
        <v>900</v>
      </c>
      <c r="T710" s="23">
        <v>2</v>
      </c>
      <c r="U710" s="23">
        <v>32</v>
      </c>
      <c r="V710" s="23">
        <v>11</v>
      </c>
      <c r="W710" s="23">
        <v>10</v>
      </c>
      <c r="X710" s="23">
        <v>64</v>
      </c>
      <c r="Y710" s="23" t="s">
        <v>46</v>
      </c>
      <c r="Z710" s="23" t="s">
        <v>151</v>
      </c>
      <c r="AA710" s="23" t="s">
        <v>215</v>
      </c>
      <c r="AB710" s="23" t="s">
        <v>66</v>
      </c>
      <c r="AC710" s="23" t="s">
        <v>81</v>
      </c>
      <c r="AD710" s="23" t="s">
        <v>68</v>
      </c>
      <c r="AE710" s="23">
        <v>53.4</v>
      </c>
      <c r="AF710" s="23">
        <v>9</v>
      </c>
      <c r="AG710" s="23" t="s">
        <v>3163</v>
      </c>
      <c r="AH710" s="23" t="s">
        <v>3164</v>
      </c>
      <c r="AI710" s="23" t="s">
        <v>3128</v>
      </c>
      <c r="AJ710" s="23">
        <v>0</v>
      </c>
      <c r="AK710" s="23" t="s">
        <v>3158</v>
      </c>
      <c r="AL710" s="23" t="s">
        <v>3159</v>
      </c>
      <c r="AM710" s="23">
        <v>53.4</v>
      </c>
      <c r="AN710" s="32"/>
    </row>
    <row r="711" spans="1:40" ht="48" x14ac:dyDescent="0.2">
      <c r="A711" s="29" t="s">
        <v>2329</v>
      </c>
      <c r="B711" s="12" t="s">
        <v>2330</v>
      </c>
      <c r="C711" s="12" t="s">
        <v>35</v>
      </c>
      <c r="D711" s="12">
        <v>23</v>
      </c>
      <c r="E711" s="21">
        <v>37496</v>
      </c>
      <c r="F711" s="12" t="s">
        <v>523</v>
      </c>
      <c r="G711" s="12" t="s">
        <v>100</v>
      </c>
      <c r="H711" s="12" t="s">
        <v>379</v>
      </c>
      <c r="I711" s="12" t="s">
        <v>57</v>
      </c>
      <c r="J711" s="12" t="s">
        <v>262</v>
      </c>
      <c r="K711" s="12" t="s">
        <v>263</v>
      </c>
      <c r="L711" s="12" t="s">
        <v>366</v>
      </c>
      <c r="M711" s="12" t="s">
        <v>273</v>
      </c>
      <c r="N711" s="12" t="s">
        <v>274</v>
      </c>
      <c r="O711" s="21">
        <v>45713</v>
      </c>
      <c r="P711" s="21"/>
      <c r="Q711" s="12" t="s">
        <v>62</v>
      </c>
      <c r="R711" s="22">
        <v>111000</v>
      </c>
      <c r="S711" s="22">
        <v>5600</v>
      </c>
      <c r="T711" s="12">
        <v>3</v>
      </c>
      <c r="U711" s="12">
        <v>10</v>
      </c>
      <c r="V711" s="12">
        <v>11</v>
      </c>
      <c r="W711" s="12">
        <v>22</v>
      </c>
      <c r="X711" s="12">
        <v>66</v>
      </c>
      <c r="Y711" s="12" t="s">
        <v>46</v>
      </c>
      <c r="Z711" s="12" t="s">
        <v>107</v>
      </c>
      <c r="AA711" s="12" t="s">
        <v>176</v>
      </c>
      <c r="AB711" s="12" t="s">
        <v>80</v>
      </c>
      <c r="AC711" s="12" t="s">
        <v>267</v>
      </c>
      <c r="AD711" s="12" t="s">
        <v>68</v>
      </c>
      <c r="AE711" s="12">
        <v>52.6</v>
      </c>
      <c r="AF711" s="12">
        <v>1.3</v>
      </c>
      <c r="AG711" s="12" t="s">
        <v>3163</v>
      </c>
      <c r="AH711" s="12" t="s">
        <v>3161</v>
      </c>
      <c r="AI711" s="12" t="s">
        <v>3133</v>
      </c>
      <c r="AJ711" s="12">
        <v>0</v>
      </c>
      <c r="AK711" s="12" t="s">
        <v>3162</v>
      </c>
      <c r="AL711" s="12" t="s">
        <v>3165</v>
      </c>
      <c r="AM711" s="12">
        <v>52.6</v>
      </c>
      <c r="AN711" s="31"/>
    </row>
    <row r="712" spans="1:40" ht="32" x14ac:dyDescent="0.2">
      <c r="A712" s="30" t="s">
        <v>2331</v>
      </c>
      <c r="B712" s="23" t="s">
        <v>2332</v>
      </c>
      <c r="C712" s="23" t="s">
        <v>35</v>
      </c>
      <c r="D712" s="23">
        <v>27</v>
      </c>
      <c r="E712" s="24">
        <v>36099</v>
      </c>
      <c r="F712" s="23" t="s">
        <v>36</v>
      </c>
      <c r="G712" s="23" t="s">
        <v>37</v>
      </c>
      <c r="H712" s="23" t="s">
        <v>1433</v>
      </c>
      <c r="I712" s="23" t="s">
        <v>115</v>
      </c>
      <c r="J712" s="23" t="s">
        <v>147</v>
      </c>
      <c r="K712" s="23" t="s">
        <v>148</v>
      </c>
      <c r="L712" s="23" t="s">
        <v>92</v>
      </c>
      <c r="M712" s="23" t="s">
        <v>337</v>
      </c>
      <c r="N712" s="23" t="s">
        <v>94</v>
      </c>
      <c r="O712" s="24">
        <v>45128</v>
      </c>
      <c r="P712" s="24"/>
      <c r="Q712" s="23" t="s">
        <v>62</v>
      </c>
      <c r="R712" s="25">
        <v>65000</v>
      </c>
      <c r="S712" s="25">
        <v>3200</v>
      </c>
      <c r="T712" s="23">
        <v>3</v>
      </c>
      <c r="U712" s="23">
        <v>15</v>
      </c>
      <c r="V712" s="23">
        <v>6</v>
      </c>
      <c r="W712" s="23">
        <v>24</v>
      </c>
      <c r="X712" s="23">
        <v>52</v>
      </c>
      <c r="Y712" s="23" t="s">
        <v>46</v>
      </c>
      <c r="Z712" s="23" t="s">
        <v>47</v>
      </c>
      <c r="AA712" s="23" t="s">
        <v>142</v>
      </c>
      <c r="AB712" s="23" t="s">
        <v>66</v>
      </c>
      <c r="AC712" s="23" t="s">
        <v>50</v>
      </c>
      <c r="AD712" s="23" t="s">
        <v>68</v>
      </c>
      <c r="AE712" s="23">
        <v>49</v>
      </c>
      <c r="AF712" s="23">
        <v>2.9</v>
      </c>
      <c r="AG712" s="23" t="s">
        <v>3160</v>
      </c>
      <c r="AH712" s="23" t="s">
        <v>3168</v>
      </c>
      <c r="AI712" s="23" t="s">
        <v>3133</v>
      </c>
      <c r="AJ712" s="23">
        <v>0</v>
      </c>
      <c r="AK712" s="23" t="s">
        <v>3162</v>
      </c>
      <c r="AL712" s="23" t="s">
        <v>3159</v>
      </c>
      <c r="AM712" s="23">
        <v>49</v>
      </c>
      <c r="AN712" s="32"/>
    </row>
    <row r="713" spans="1:40" ht="48" x14ac:dyDescent="0.2">
      <c r="A713" s="29" t="s">
        <v>2333</v>
      </c>
      <c r="B713" s="12" t="s">
        <v>2334</v>
      </c>
      <c r="C713" s="12" t="s">
        <v>154</v>
      </c>
      <c r="D713" s="12">
        <v>27</v>
      </c>
      <c r="E713" s="21">
        <v>36158</v>
      </c>
      <c r="F713" s="12" t="s">
        <v>523</v>
      </c>
      <c r="G713" s="12" t="s">
        <v>100</v>
      </c>
      <c r="H713" s="12" t="s">
        <v>261</v>
      </c>
      <c r="I713" s="12" t="s">
        <v>74</v>
      </c>
      <c r="J713" s="12" t="s">
        <v>381</v>
      </c>
      <c r="K713" s="12" t="s">
        <v>382</v>
      </c>
      <c r="L713" s="12" t="s">
        <v>173</v>
      </c>
      <c r="M713" s="12" t="s">
        <v>161</v>
      </c>
      <c r="N713" s="12" t="s">
        <v>174</v>
      </c>
      <c r="O713" s="21">
        <v>45280</v>
      </c>
      <c r="P713" s="21"/>
      <c r="Q713" s="12" t="s">
        <v>62</v>
      </c>
      <c r="R713" s="22">
        <v>47000</v>
      </c>
      <c r="S713" s="22">
        <v>4200</v>
      </c>
      <c r="T713" s="12">
        <v>4</v>
      </c>
      <c r="U713" s="12">
        <v>12</v>
      </c>
      <c r="V713" s="12">
        <v>15</v>
      </c>
      <c r="W713" s="12">
        <v>9</v>
      </c>
      <c r="X713" s="12">
        <v>59</v>
      </c>
      <c r="Y713" s="12" t="s">
        <v>46</v>
      </c>
      <c r="Z713" s="12" t="s">
        <v>64</v>
      </c>
      <c r="AA713" s="12" t="s">
        <v>215</v>
      </c>
      <c r="AB713" s="12" t="s">
        <v>66</v>
      </c>
      <c r="AC713" s="12" t="s">
        <v>267</v>
      </c>
      <c r="AD713" s="12" t="s">
        <v>68</v>
      </c>
      <c r="AE713" s="12">
        <v>65.2</v>
      </c>
      <c r="AF713" s="12">
        <v>2.5</v>
      </c>
      <c r="AG713" s="12" t="s">
        <v>3160</v>
      </c>
      <c r="AH713" s="12" t="s">
        <v>3164</v>
      </c>
      <c r="AI713" s="12" t="s">
        <v>3136</v>
      </c>
      <c r="AJ713" s="12">
        <v>0</v>
      </c>
      <c r="AK713" s="12" t="s">
        <v>3162</v>
      </c>
      <c r="AL713" s="12" t="s">
        <v>3159</v>
      </c>
      <c r="AM713" s="12">
        <v>65.2</v>
      </c>
      <c r="AN713" s="31"/>
    </row>
    <row r="714" spans="1:40" x14ac:dyDescent="0.2">
      <c r="A714" s="30" t="s">
        <v>2335</v>
      </c>
      <c r="B714" s="23" t="s">
        <v>75</v>
      </c>
      <c r="C714" s="23" t="s">
        <v>154</v>
      </c>
      <c r="D714" s="23">
        <v>56</v>
      </c>
      <c r="E714" s="24">
        <v>25449</v>
      </c>
      <c r="F714" s="23" t="s">
        <v>133</v>
      </c>
      <c r="G714" s="23" t="s">
        <v>133</v>
      </c>
      <c r="H714" s="23" t="s">
        <v>652</v>
      </c>
      <c r="I714" s="23" t="s">
        <v>74</v>
      </c>
      <c r="J714" s="23" t="s">
        <v>135</v>
      </c>
      <c r="K714" s="23" t="s">
        <v>136</v>
      </c>
      <c r="L714" s="23" t="s">
        <v>374</v>
      </c>
      <c r="M714" s="23" t="s">
        <v>289</v>
      </c>
      <c r="N714" s="23" t="s">
        <v>375</v>
      </c>
      <c r="O714" s="24">
        <v>44989</v>
      </c>
      <c r="P714" s="24"/>
      <c r="Q714" s="23" t="s">
        <v>62</v>
      </c>
      <c r="R714" s="25">
        <v>55000</v>
      </c>
      <c r="S714" s="25">
        <v>2800</v>
      </c>
      <c r="T714" s="23">
        <v>3</v>
      </c>
      <c r="U714" s="23">
        <v>36</v>
      </c>
      <c r="V714" s="23">
        <v>17</v>
      </c>
      <c r="W714" s="23">
        <v>23</v>
      </c>
      <c r="X714" s="23">
        <v>67</v>
      </c>
      <c r="Y714" s="23" t="s">
        <v>46</v>
      </c>
      <c r="Z714" s="23" t="s">
        <v>47</v>
      </c>
      <c r="AA714" s="23" t="s">
        <v>221</v>
      </c>
      <c r="AB714" s="23" t="s">
        <v>80</v>
      </c>
      <c r="AC714" s="23" t="s">
        <v>143</v>
      </c>
      <c r="AD714" s="23" t="s">
        <v>68</v>
      </c>
      <c r="AE714" s="23">
        <v>59.5</v>
      </c>
      <c r="AF714" s="23">
        <v>3.3</v>
      </c>
      <c r="AG714" s="23" t="s">
        <v>3156</v>
      </c>
      <c r="AH714" s="23" t="s">
        <v>3164</v>
      </c>
      <c r="AI714" s="23" t="s">
        <v>3133</v>
      </c>
      <c r="AJ714" s="23">
        <v>0</v>
      </c>
      <c r="AK714" s="23" t="s">
        <v>3158</v>
      </c>
      <c r="AL714" s="23" t="s">
        <v>3165</v>
      </c>
      <c r="AM714" s="23">
        <v>59.5</v>
      </c>
      <c r="AN714" s="32"/>
    </row>
    <row r="715" spans="1:40" ht="48" x14ac:dyDescent="0.2">
      <c r="A715" s="29" t="s">
        <v>2337</v>
      </c>
      <c r="B715" s="12" t="s">
        <v>3366</v>
      </c>
      <c r="C715" s="12" t="s">
        <v>35</v>
      </c>
      <c r="D715" s="12">
        <v>40</v>
      </c>
      <c r="E715" s="21">
        <v>31385</v>
      </c>
      <c r="F715" s="12" t="s">
        <v>609</v>
      </c>
      <c r="G715" s="12" t="s">
        <v>55</v>
      </c>
      <c r="H715" s="12" t="s">
        <v>699</v>
      </c>
      <c r="I715" s="12" t="s">
        <v>57</v>
      </c>
      <c r="J715" s="12" t="s">
        <v>171</v>
      </c>
      <c r="K715" s="12" t="s">
        <v>172</v>
      </c>
      <c r="L715" s="12" t="s">
        <v>374</v>
      </c>
      <c r="M715" s="12" t="s">
        <v>289</v>
      </c>
      <c r="N715" s="12" t="s">
        <v>375</v>
      </c>
      <c r="O715" s="21">
        <v>44373</v>
      </c>
      <c r="P715" s="21"/>
      <c r="Q715" s="12" t="s">
        <v>62</v>
      </c>
      <c r="R715" s="22">
        <v>101000</v>
      </c>
      <c r="S715" s="22">
        <v>9100</v>
      </c>
      <c r="T715" s="12">
        <v>4</v>
      </c>
      <c r="U715" s="12">
        <v>33</v>
      </c>
      <c r="V715" s="12">
        <v>12</v>
      </c>
      <c r="W715" s="12">
        <v>18</v>
      </c>
      <c r="X715" s="12">
        <v>58</v>
      </c>
      <c r="Y715" s="12" t="s">
        <v>46</v>
      </c>
      <c r="Z715" s="12" t="s">
        <v>64</v>
      </c>
      <c r="AA715" s="12" t="s">
        <v>176</v>
      </c>
      <c r="AB715" s="12" t="s">
        <v>66</v>
      </c>
      <c r="AC715" s="12" t="s">
        <v>177</v>
      </c>
      <c r="AD715" s="12" t="s">
        <v>68</v>
      </c>
      <c r="AE715" s="12">
        <v>65.5</v>
      </c>
      <c r="AF715" s="12">
        <v>5</v>
      </c>
      <c r="AG715" s="12" t="s">
        <v>3167</v>
      </c>
      <c r="AH715" s="12" t="s">
        <v>3161</v>
      </c>
      <c r="AI715" s="12" t="s">
        <v>3136</v>
      </c>
      <c r="AJ715" s="12">
        <v>0</v>
      </c>
      <c r="AK715" s="12" t="s">
        <v>3158</v>
      </c>
      <c r="AL715" s="12" t="s">
        <v>3159</v>
      </c>
      <c r="AM715" s="12">
        <v>65.5</v>
      </c>
      <c r="AN715" s="31" t="s">
        <v>3166</v>
      </c>
    </row>
    <row r="716" spans="1:40" ht="32" x14ac:dyDescent="0.2">
      <c r="A716" s="30" t="s">
        <v>2339</v>
      </c>
      <c r="B716" s="23" t="s">
        <v>2100</v>
      </c>
      <c r="C716" s="23" t="s">
        <v>35</v>
      </c>
      <c r="D716" s="23">
        <v>36</v>
      </c>
      <c r="E716" s="24">
        <v>32940</v>
      </c>
      <c r="F716" s="23" t="s">
        <v>133</v>
      </c>
      <c r="G716" s="23" t="s">
        <v>133</v>
      </c>
      <c r="H716" s="23" t="s">
        <v>475</v>
      </c>
      <c r="I716" s="23" t="s">
        <v>57</v>
      </c>
      <c r="J716" s="23" t="s">
        <v>583</v>
      </c>
      <c r="K716" s="23" t="s">
        <v>584</v>
      </c>
      <c r="L716" s="23" t="s">
        <v>1251</v>
      </c>
      <c r="M716" s="23" t="s">
        <v>161</v>
      </c>
      <c r="N716" s="23" t="s">
        <v>1252</v>
      </c>
      <c r="O716" s="24">
        <v>45452</v>
      </c>
      <c r="P716" s="24"/>
      <c r="Q716" s="23" t="s">
        <v>62</v>
      </c>
      <c r="R716" s="25">
        <v>114000</v>
      </c>
      <c r="S716" s="25">
        <v>10300</v>
      </c>
      <c r="T716" s="23">
        <v>4</v>
      </c>
      <c r="U716" s="23">
        <v>28</v>
      </c>
      <c r="V716" s="23">
        <v>11</v>
      </c>
      <c r="W716" s="23">
        <v>0</v>
      </c>
      <c r="X716" s="23">
        <v>81</v>
      </c>
      <c r="Y716" s="23" t="s">
        <v>339</v>
      </c>
      <c r="Z716" s="23" t="s">
        <v>64</v>
      </c>
      <c r="AA716" s="23" t="s">
        <v>65</v>
      </c>
      <c r="AB716" s="23" t="s">
        <v>66</v>
      </c>
      <c r="AC716" s="23" t="s">
        <v>143</v>
      </c>
      <c r="AD716" s="23" t="s">
        <v>68</v>
      </c>
      <c r="AE716" s="23">
        <v>81.3</v>
      </c>
      <c r="AF716" s="23">
        <v>2</v>
      </c>
      <c r="AG716" s="23" t="s">
        <v>3167</v>
      </c>
      <c r="AH716" s="23" t="s">
        <v>3161</v>
      </c>
      <c r="AI716" s="23" t="s">
        <v>3136</v>
      </c>
      <c r="AJ716" s="23">
        <v>0</v>
      </c>
      <c r="AK716" s="23" t="s">
        <v>3162</v>
      </c>
      <c r="AL716" s="23" t="s">
        <v>3165</v>
      </c>
      <c r="AM716" s="23">
        <v>81.3</v>
      </c>
      <c r="AN716" s="32"/>
    </row>
    <row r="717" spans="1:40" ht="32" x14ac:dyDescent="0.2">
      <c r="A717" s="29" t="s">
        <v>2340</v>
      </c>
      <c r="B717" s="12" t="s">
        <v>2341</v>
      </c>
      <c r="C717" s="12" t="s">
        <v>154</v>
      </c>
      <c r="D717" s="12">
        <v>49</v>
      </c>
      <c r="E717" s="21">
        <v>28208</v>
      </c>
      <c r="F717" s="12" t="s">
        <v>133</v>
      </c>
      <c r="G717" s="12" t="s">
        <v>133</v>
      </c>
      <c r="H717" s="12" t="s">
        <v>582</v>
      </c>
      <c r="I717" s="12" t="s">
        <v>157</v>
      </c>
      <c r="J717" s="12" t="s">
        <v>583</v>
      </c>
      <c r="K717" s="12" t="s">
        <v>584</v>
      </c>
      <c r="L717" s="12" t="s">
        <v>242</v>
      </c>
      <c r="M717" s="12" t="s">
        <v>234</v>
      </c>
      <c r="N717" s="12" t="s">
        <v>235</v>
      </c>
      <c r="O717" s="21">
        <v>45518</v>
      </c>
      <c r="P717" s="21"/>
      <c r="Q717" s="12" t="s">
        <v>62</v>
      </c>
      <c r="R717" s="22">
        <v>43000</v>
      </c>
      <c r="S717" s="22">
        <v>3900</v>
      </c>
      <c r="T717" s="12">
        <v>4</v>
      </c>
      <c r="U717" s="12">
        <v>21</v>
      </c>
      <c r="V717" s="12">
        <v>18</v>
      </c>
      <c r="W717" s="12">
        <v>10</v>
      </c>
      <c r="X717" s="12">
        <v>74</v>
      </c>
      <c r="Y717" s="12" t="s">
        <v>339</v>
      </c>
      <c r="Z717" s="12" t="s">
        <v>151</v>
      </c>
      <c r="AA717" s="12" t="s">
        <v>221</v>
      </c>
      <c r="AB717" s="12" t="s">
        <v>66</v>
      </c>
      <c r="AC717" s="12" t="s">
        <v>143</v>
      </c>
      <c r="AD717" s="12" t="s">
        <v>68</v>
      </c>
      <c r="AE717" s="12">
        <v>72.2</v>
      </c>
      <c r="AF717" s="12">
        <v>1.8</v>
      </c>
      <c r="AG717" s="12" t="s">
        <v>3171</v>
      </c>
      <c r="AH717" s="12" t="s">
        <v>3164</v>
      </c>
      <c r="AI717" s="12" t="s">
        <v>3136</v>
      </c>
      <c r="AJ717" s="12">
        <v>0</v>
      </c>
      <c r="AK717" s="12" t="s">
        <v>3162</v>
      </c>
      <c r="AL717" s="12" t="s">
        <v>3165</v>
      </c>
      <c r="AM717" s="12">
        <v>72.2</v>
      </c>
      <c r="AN717" s="31" t="s">
        <v>3166</v>
      </c>
    </row>
    <row r="718" spans="1:40" ht="32" x14ac:dyDescent="0.2">
      <c r="A718" s="30" t="s">
        <v>2342</v>
      </c>
      <c r="B718" s="23" t="s">
        <v>2343</v>
      </c>
      <c r="C718" s="23" t="s">
        <v>154</v>
      </c>
      <c r="D718" s="23">
        <v>38</v>
      </c>
      <c r="E718" s="24">
        <v>32035</v>
      </c>
      <c r="F718" s="23" t="s">
        <v>133</v>
      </c>
      <c r="G718" s="23" t="s">
        <v>133</v>
      </c>
      <c r="H718" s="23" t="s">
        <v>475</v>
      </c>
      <c r="I718" s="23" t="s">
        <v>115</v>
      </c>
      <c r="J718" s="23" t="s">
        <v>135</v>
      </c>
      <c r="K718" s="23" t="s">
        <v>136</v>
      </c>
      <c r="L718" s="23" t="s">
        <v>390</v>
      </c>
      <c r="M718" s="23" t="s">
        <v>265</v>
      </c>
      <c r="N718" s="23" t="s">
        <v>360</v>
      </c>
      <c r="O718" s="24">
        <v>45661</v>
      </c>
      <c r="P718" s="24"/>
      <c r="Q718" s="23" t="s">
        <v>62</v>
      </c>
      <c r="R718" s="25">
        <v>58000</v>
      </c>
      <c r="S718" s="25">
        <v>2900</v>
      </c>
      <c r="T718" s="23">
        <v>3</v>
      </c>
      <c r="U718" s="23">
        <v>14</v>
      </c>
      <c r="V718" s="23">
        <v>0</v>
      </c>
      <c r="W718" s="23">
        <v>24</v>
      </c>
      <c r="X718" s="23">
        <v>79</v>
      </c>
      <c r="Y718" s="23" t="s">
        <v>46</v>
      </c>
      <c r="Z718" s="23" t="s">
        <v>64</v>
      </c>
      <c r="AA718" s="23" t="s">
        <v>65</v>
      </c>
      <c r="AB718" s="23" t="s">
        <v>66</v>
      </c>
      <c r="AC718" s="23" t="s">
        <v>143</v>
      </c>
      <c r="AD718" s="23" t="s">
        <v>68</v>
      </c>
      <c r="AE718" s="23">
        <v>58.1</v>
      </c>
      <c r="AF718" s="23">
        <v>1.4</v>
      </c>
      <c r="AG718" s="23" t="s">
        <v>3167</v>
      </c>
      <c r="AH718" s="23" t="s">
        <v>3164</v>
      </c>
      <c r="AI718" s="23" t="s">
        <v>3133</v>
      </c>
      <c r="AJ718" s="23">
        <v>0</v>
      </c>
      <c r="AK718" s="23" t="s">
        <v>3162</v>
      </c>
      <c r="AL718" s="23" t="s">
        <v>3165</v>
      </c>
      <c r="AM718" s="23">
        <v>58.1</v>
      </c>
      <c r="AN718" s="32"/>
    </row>
    <row r="719" spans="1:40" ht="32" x14ac:dyDescent="0.2">
      <c r="A719" s="29" t="s">
        <v>2344</v>
      </c>
      <c r="B719" s="12" t="s">
        <v>3367</v>
      </c>
      <c r="C719" s="12" t="s">
        <v>35</v>
      </c>
      <c r="D719" s="12">
        <v>48</v>
      </c>
      <c r="E719" s="21">
        <v>28521</v>
      </c>
      <c r="F719" s="12" t="s">
        <v>133</v>
      </c>
      <c r="G719" s="12" t="s">
        <v>133</v>
      </c>
      <c r="H719" s="12" t="s">
        <v>134</v>
      </c>
      <c r="I719" s="12" t="s">
        <v>115</v>
      </c>
      <c r="J719" s="12" t="s">
        <v>135</v>
      </c>
      <c r="K719" s="12" t="s">
        <v>136</v>
      </c>
      <c r="L719" s="12" t="s">
        <v>242</v>
      </c>
      <c r="M719" s="12" t="s">
        <v>234</v>
      </c>
      <c r="N719" s="12" t="s">
        <v>235</v>
      </c>
      <c r="O719" s="21">
        <v>42796</v>
      </c>
      <c r="P719" s="21"/>
      <c r="Q719" s="12" t="s">
        <v>62</v>
      </c>
      <c r="R719" s="22">
        <v>76000</v>
      </c>
      <c r="S719" s="22">
        <v>6800</v>
      </c>
      <c r="T719" s="12">
        <v>4</v>
      </c>
      <c r="U719" s="12">
        <v>32</v>
      </c>
      <c r="V719" s="12">
        <v>10</v>
      </c>
      <c r="W719" s="12">
        <v>0</v>
      </c>
      <c r="X719" s="12">
        <v>79</v>
      </c>
      <c r="Y719" s="12" t="s">
        <v>46</v>
      </c>
      <c r="Z719" s="12" t="s">
        <v>47</v>
      </c>
      <c r="AA719" s="12" t="s">
        <v>176</v>
      </c>
      <c r="AB719" s="12" t="s">
        <v>66</v>
      </c>
      <c r="AC719" s="12" t="s">
        <v>143</v>
      </c>
      <c r="AD719" s="12" t="s">
        <v>68</v>
      </c>
      <c r="AE719" s="12">
        <v>81.7</v>
      </c>
      <c r="AF719" s="12">
        <v>9.3000000000000007</v>
      </c>
      <c r="AG719" s="12" t="s">
        <v>3171</v>
      </c>
      <c r="AH719" s="12" t="s">
        <v>3168</v>
      </c>
      <c r="AI719" s="12" t="s">
        <v>3136</v>
      </c>
      <c r="AJ719" s="12">
        <v>0</v>
      </c>
      <c r="AK719" s="12" t="s">
        <v>3158</v>
      </c>
      <c r="AL719" s="12" t="s">
        <v>3169</v>
      </c>
      <c r="AM719" s="12">
        <v>81.7</v>
      </c>
      <c r="AN719" s="31"/>
    </row>
    <row r="720" spans="1:40" ht="32" x14ac:dyDescent="0.2">
      <c r="A720" s="30" t="s">
        <v>2347</v>
      </c>
      <c r="B720" s="23" t="s">
        <v>3368</v>
      </c>
      <c r="C720" s="23" t="s">
        <v>287</v>
      </c>
      <c r="D720" s="23">
        <v>54</v>
      </c>
      <c r="E720" s="24">
        <v>26375</v>
      </c>
      <c r="F720" s="23" t="s">
        <v>523</v>
      </c>
      <c r="G720" s="23" t="s">
        <v>100</v>
      </c>
      <c r="H720" s="23" t="s">
        <v>561</v>
      </c>
      <c r="I720" s="23" t="s">
        <v>74</v>
      </c>
      <c r="J720" s="23" t="s">
        <v>357</v>
      </c>
      <c r="K720" s="23" t="s">
        <v>358</v>
      </c>
      <c r="L720" s="23" t="s">
        <v>619</v>
      </c>
      <c r="M720" s="23" t="s">
        <v>525</v>
      </c>
      <c r="N720" s="23" t="s">
        <v>620</v>
      </c>
      <c r="O720" s="24">
        <v>45834</v>
      </c>
      <c r="P720" s="24"/>
      <c r="Q720" s="23" t="s">
        <v>62</v>
      </c>
      <c r="R720" s="25">
        <v>67000</v>
      </c>
      <c r="S720" s="25">
        <v>0</v>
      </c>
      <c r="T720" s="23">
        <v>1</v>
      </c>
      <c r="U720" s="23">
        <v>18</v>
      </c>
      <c r="V720" s="23">
        <v>8</v>
      </c>
      <c r="W720" s="23">
        <v>9</v>
      </c>
      <c r="X720" s="23">
        <v>63</v>
      </c>
      <c r="Y720" s="23" t="s">
        <v>46</v>
      </c>
      <c r="Z720" s="23" t="s">
        <v>47</v>
      </c>
      <c r="AA720" s="23" t="s">
        <v>65</v>
      </c>
      <c r="AB720" s="23" t="s">
        <v>66</v>
      </c>
      <c r="AC720" s="23" t="s">
        <v>267</v>
      </c>
      <c r="AD720" s="23" t="s">
        <v>51</v>
      </c>
      <c r="AE720" s="23">
        <v>41</v>
      </c>
      <c r="AF720" s="23">
        <v>1</v>
      </c>
      <c r="AG720" s="23" t="s">
        <v>3171</v>
      </c>
      <c r="AH720" s="23" t="s">
        <v>3168</v>
      </c>
      <c r="AI720" s="23" t="s">
        <v>3128</v>
      </c>
      <c r="AJ720" s="23">
        <v>0</v>
      </c>
      <c r="AK720" s="23" t="s">
        <v>3162</v>
      </c>
      <c r="AL720" s="23" t="s">
        <v>3159</v>
      </c>
      <c r="AM720" s="23">
        <v>41</v>
      </c>
      <c r="AN720" s="32"/>
    </row>
    <row r="721" spans="1:40" ht="32" x14ac:dyDescent="0.2">
      <c r="A721" s="29" t="s">
        <v>2349</v>
      </c>
      <c r="B721" s="12" t="s">
        <v>2350</v>
      </c>
      <c r="C721" s="12" t="s">
        <v>35</v>
      </c>
      <c r="D721" s="12">
        <v>34</v>
      </c>
      <c r="E721" s="21">
        <v>33691</v>
      </c>
      <c r="F721" s="12" t="s">
        <v>598</v>
      </c>
      <c r="G721" s="12" t="s">
        <v>133</v>
      </c>
      <c r="H721" s="12" t="s">
        <v>599</v>
      </c>
      <c r="I721" s="12" t="s">
        <v>39</v>
      </c>
      <c r="J721" s="12" t="s">
        <v>334</v>
      </c>
      <c r="K721" s="12" t="s">
        <v>335</v>
      </c>
      <c r="L721" s="12" t="s">
        <v>472</v>
      </c>
      <c r="M721" s="12" t="s">
        <v>43</v>
      </c>
      <c r="N721" s="12" t="s">
        <v>421</v>
      </c>
      <c r="O721" s="21">
        <v>45526</v>
      </c>
      <c r="P721" s="21"/>
      <c r="Q721" s="12" t="s">
        <v>62</v>
      </c>
      <c r="R721" s="22">
        <v>165000</v>
      </c>
      <c r="S721" s="22">
        <v>24800</v>
      </c>
      <c r="T721" s="12">
        <v>5</v>
      </c>
      <c r="U721" s="12">
        <v>0</v>
      </c>
      <c r="V721" s="12">
        <v>19</v>
      </c>
      <c r="W721" s="12">
        <v>7</v>
      </c>
      <c r="X721" s="12">
        <v>81</v>
      </c>
      <c r="Y721" s="12" t="s">
        <v>46</v>
      </c>
      <c r="Z721" s="12" t="s">
        <v>47</v>
      </c>
      <c r="AA721" s="12" t="s">
        <v>188</v>
      </c>
      <c r="AB721" s="12" t="s">
        <v>66</v>
      </c>
      <c r="AC721" s="12" t="s">
        <v>195</v>
      </c>
      <c r="AD721" s="12" t="s">
        <v>68</v>
      </c>
      <c r="AE721" s="12">
        <v>79.8</v>
      </c>
      <c r="AF721" s="12">
        <v>1.8</v>
      </c>
      <c r="AG721" s="12" t="s">
        <v>3160</v>
      </c>
      <c r="AH721" s="12" t="s">
        <v>3157</v>
      </c>
      <c r="AI721" s="12" t="s">
        <v>3136</v>
      </c>
      <c r="AJ721" s="12">
        <v>0</v>
      </c>
      <c r="AK721" s="12" t="s">
        <v>3175</v>
      </c>
      <c r="AL721" s="12" t="s">
        <v>3165</v>
      </c>
      <c r="AM721" s="12">
        <v>79.8</v>
      </c>
      <c r="AN721" s="31"/>
    </row>
    <row r="722" spans="1:40" ht="32" x14ac:dyDescent="0.2">
      <c r="A722" s="30" t="s">
        <v>2351</v>
      </c>
      <c r="B722" s="23" t="s">
        <v>2352</v>
      </c>
      <c r="C722" s="23" t="s">
        <v>35</v>
      </c>
      <c r="D722" s="23">
        <v>32</v>
      </c>
      <c r="E722" s="24">
        <v>34462</v>
      </c>
      <c r="F722" s="23" t="s">
        <v>370</v>
      </c>
      <c r="G722" s="23" t="s">
        <v>181</v>
      </c>
      <c r="H722" s="23" t="s">
        <v>897</v>
      </c>
      <c r="I722" s="23" t="s">
        <v>74</v>
      </c>
      <c r="J722" s="23" t="s">
        <v>446</v>
      </c>
      <c r="K722" s="23" t="s">
        <v>447</v>
      </c>
      <c r="L722" s="23" t="s">
        <v>442</v>
      </c>
      <c r="M722" s="23" t="s">
        <v>265</v>
      </c>
      <c r="N722" s="23" t="s">
        <v>266</v>
      </c>
      <c r="O722" s="24">
        <v>42559</v>
      </c>
      <c r="P722" s="24"/>
      <c r="Q722" s="23" t="s">
        <v>62</v>
      </c>
      <c r="R722" s="25">
        <v>36000</v>
      </c>
      <c r="S722" s="25">
        <v>3200</v>
      </c>
      <c r="T722" s="23">
        <v>4</v>
      </c>
      <c r="U722" s="23">
        <v>28</v>
      </c>
      <c r="V722" s="23">
        <v>21</v>
      </c>
      <c r="W722" s="23">
        <v>36</v>
      </c>
      <c r="X722" s="23">
        <v>65</v>
      </c>
      <c r="Y722" s="23" t="s">
        <v>46</v>
      </c>
      <c r="Z722" s="23" t="s">
        <v>64</v>
      </c>
      <c r="AA722" s="23" t="s">
        <v>188</v>
      </c>
      <c r="AB722" s="23" t="s">
        <v>66</v>
      </c>
      <c r="AC722" s="23" t="s">
        <v>376</v>
      </c>
      <c r="AD722" s="23" t="s">
        <v>51</v>
      </c>
      <c r="AE722" s="23">
        <v>65.8</v>
      </c>
      <c r="AF722" s="23">
        <v>9.9</v>
      </c>
      <c r="AG722" s="23" t="s">
        <v>3160</v>
      </c>
      <c r="AH722" s="23" t="s">
        <v>3180</v>
      </c>
      <c r="AI722" s="23" t="s">
        <v>3136</v>
      </c>
      <c r="AJ722" s="23">
        <v>0</v>
      </c>
      <c r="AK722" s="23" t="s">
        <v>3162</v>
      </c>
      <c r="AL722" s="23" t="s">
        <v>3165</v>
      </c>
      <c r="AM722" s="23">
        <v>65.8</v>
      </c>
      <c r="AN722" s="32"/>
    </row>
    <row r="723" spans="1:40" ht="32" x14ac:dyDescent="0.2">
      <c r="A723" s="29" t="s">
        <v>2353</v>
      </c>
      <c r="B723" s="12" t="s">
        <v>2354</v>
      </c>
      <c r="C723" s="12" t="s">
        <v>154</v>
      </c>
      <c r="D723" s="12">
        <v>22</v>
      </c>
      <c r="E723" s="21">
        <v>38134</v>
      </c>
      <c r="F723" s="12" t="s">
        <v>86</v>
      </c>
      <c r="G723" s="12" t="s">
        <v>181</v>
      </c>
      <c r="H723" s="12" t="s">
        <v>915</v>
      </c>
      <c r="I723" s="12" t="s">
        <v>89</v>
      </c>
      <c r="J723" s="12" t="s">
        <v>1854</v>
      </c>
      <c r="K723" s="12" t="s">
        <v>1949</v>
      </c>
      <c r="L723" s="12" t="s">
        <v>160</v>
      </c>
      <c r="M723" s="12" t="s">
        <v>161</v>
      </c>
      <c r="N723" s="12" t="s">
        <v>174</v>
      </c>
      <c r="O723" s="21">
        <v>45520</v>
      </c>
      <c r="P723" s="21"/>
      <c r="Q723" s="12" t="s">
        <v>62</v>
      </c>
      <c r="R723" s="22">
        <v>153000</v>
      </c>
      <c r="S723" s="22">
        <v>4600</v>
      </c>
      <c r="T723" s="12">
        <v>2</v>
      </c>
      <c r="U723" s="12">
        <v>0</v>
      </c>
      <c r="V723" s="12">
        <v>24</v>
      </c>
      <c r="W723" s="12">
        <v>10</v>
      </c>
      <c r="X723" s="12">
        <v>67</v>
      </c>
      <c r="Y723" s="12" t="s">
        <v>46</v>
      </c>
      <c r="Z723" s="12" t="s">
        <v>47</v>
      </c>
      <c r="AA723" s="12" t="s">
        <v>65</v>
      </c>
      <c r="AB723" s="12" t="s">
        <v>66</v>
      </c>
      <c r="AC723" s="12" t="s">
        <v>96</v>
      </c>
      <c r="AD723" s="12" t="s">
        <v>68</v>
      </c>
      <c r="AE723" s="12">
        <v>46.5</v>
      </c>
      <c r="AF723" s="12">
        <v>1.8</v>
      </c>
      <c r="AG723" s="12" t="s">
        <v>3163</v>
      </c>
      <c r="AH723" s="12" t="s">
        <v>3157</v>
      </c>
      <c r="AI723" s="12" t="s">
        <v>3128</v>
      </c>
      <c r="AJ723" s="12">
        <v>0</v>
      </c>
      <c r="AK723" s="12" t="s">
        <v>3175</v>
      </c>
      <c r="AL723" s="12" t="s">
        <v>3159</v>
      </c>
      <c r="AM723" s="12">
        <v>46.5</v>
      </c>
      <c r="AN723" s="31" t="s">
        <v>3166</v>
      </c>
    </row>
    <row r="724" spans="1:40" ht="48" x14ac:dyDescent="0.2">
      <c r="A724" s="30" t="s">
        <v>2356</v>
      </c>
      <c r="B724" s="23" t="s">
        <v>2357</v>
      </c>
      <c r="C724" s="23" t="s">
        <v>154</v>
      </c>
      <c r="D724" s="23">
        <v>45</v>
      </c>
      <c r="E724" s="24">
        <v>29399</v>
      </c>
      <c r="F724" s="23" t="s">
        <v>429</v>
      </c>
      <c r="G724" s="23" t="s">
        <v>72</v>
      </c>
      <c r="H724" s="23" t="s">
        <v>247</v>
      </c>
      <c r="I724" s="23" t="s">
        <v>115</v>
      </c>
      <c r="J724" s="23" t="s">
        <v>470</v>
      </c>
      <c r="K724" s="23" t="s">
        <v>589</v>
      </c>
      <c r="L724" s="23" t="s">
        <v>118</v>
      </c>
      <c r="M724" s="23" t="s">
        <v>119</v>
      </c>
      <c r="N724" s="23" t="s">
        <v>120</v>
      </c>
      <c r="O724" s="24">
        <v>44582</v>
      </c>
      <c r="P724" s="24"/>
      <c r="Q724" s="23" t="s">
        <v>62</v>
      </c>
      <c r="R724" s="25">
        <v>89000</v>
      </c>
      <c r="S724" s="25">
        <v>8000</v>
      </c>
      <c r="T724" s="23">
        <v>4</v>
      </c>
      <c r="U724" s="23">
        <v>19</v>
      </c>
      <c r="V724" s="23">
        <v>10</v>
      </c>
      <c r="W724" s="23">
        <v>7</v>
      </c>
      <c r="X724" s="23">
        <v>67</v>
      </c>
      <c r="Y724" s="23" t="s">
        <v>46</v>
      </c>
      <c r="Z724" s="23" t="s">
        <v>64</v>
      </c>
      <c r="AA724" s="23" t="s">
        <v>221</v>
      </c>
      <c r="AB724" s="23" t="s">
        <v>80</v>
      </c>
      <c r="AC724" s="23" t="s">
        <v>130</v>
      </c>
      <c r="AD724" s="23" t="s">
        <v>68</v>
      </c>
      <c r="AE724" s="23">
        <v>70.7</v>
      </c>
      <c r="AF724" s="23">
        <v>4.4000000000000004</v>
      </c>
      <c r="AG724" s="23" t="s">
        <v>3171</v>
      </c>
      <c r="AH724" s="23" t="s">
        <v>3161</v>
      </c>
      <c r="AI724" s="23" t="s">
        <v>3136</v>
      </c>
      <c r="AJ724" s="23">
        <v>0</v>
      </c>
      <c r="AK724" s="23" t="s">
        <v>3162</v>
      </c>
      <c r="AL724" s="23" t="s">
        <v>3165</v>
      </c>
      <c r="AM724" s="23">
        <v>70.7</v>
      </c>
      <c r="AN724" s="32"/>
    </row>
    <row r="725" spans="1:40" ht="48" x14ac:dyDescent="0.2">
      <c r="A725" s="29" t="s">
        <v>2358</v>
      </c>
      <c r="B725" s="12" t="s">
        <v>3369</v>
      </c>
      <c r="C725" s="12" t="s">
        <v>154</v>
      </c>
      <c r="D725" s="12">
        <v>59</v>
      </c>
      <c r="E725" s="21">
        <v>24367</v>
      </c>
      <c r="F725" s="12" t="s">
        <v>210</v>
      </c>
      <c r="G725" s="12" t="s">
        <v>100</v>
      </c>
      <c r="H725" s="12" t="s">
        <v>230</v>
      </c>
      <c r="I725" s="12" t="s">
        <v>74</v>
      </c>
      <c r="J725" s="12" t="s">
        <v>418</v>
      </c>
      <c r="K725" s="12" t="s">
        <v>419</v>
      </c>
      <c r="L725" s="12" t="s">
        <v>319</v>
      </c>
      <c r="M725" s="12" t="s">
        <v>255</v>
      </c>
      <c r="N725" s="12" t="s">
        <v>80</v>
      </c>
      <c r="O725" s="21">
        <v>44127</v>
      </c>
      <c r="P725" s="21">
        <v>45198</v>
      </c>
      <c r="Q725" s="12" t="s">
        <v>141</v>
      </c>
      <c r="R725" s="22">
        <v>46000</v>
      </c>
      <c r="S725" s="22">
        <v>4100</v>
      </c>
      <c r="T725" s="12">
        <v>4</v>
      </c>
      <c r="U725" s="12">
        <v>23</v>
      </c>
      <c r="V725" s="12">
        <v>20</v>
      </c>
      <c r="W725" s="12">
        <v>18</v>
      </c>
      <c r="X725" s="12">
        <v>39</v>
      </c>
      <c r="Y725" s="12" t="s">
        <v>46</v>
      </c>
      <c r="Z725" s="12" t="s">
        <v>292</v>
      </c>
      <c r="AA725" s="12" t="s">
        <v>95</v>
      </c>
      <c r="AB725" s="12" t="s">
        <v>66</v>
      </c>
      <c r="AC725" s="12" t="s">
        <v>121</v>
      </c>
      <c r="AD725" s="12" t="s">
        <v>68</v>
      </c>
      <c r="AE725" s="12">
        <v>56.4</v>
      </c>
      <c r="AF725" s="12">
        <v>2.9</v>
      </c>
      <c r="AG725" s="12" t="s">
        <v>3156</v>
      </c>
      <c r="AH725" s="12" t="s">
        <v>3164</v>
      </c>
      <c r="AI725" s="12" t="s">
        <v>3136</v>
      </c>
      <c r="AJ725" s="12">
        <v>1</v>
      </c>
      <c r="AK725" s="12" t="s">
        <v>3162</v>
      </c>
      <c r="AL725" s="12" t="s">
        <v>3159</v>
      </c>
      <c r="AM725" s="12">
        <v>56.4</v>
      </c>
      <c r="AN725" s="31" t="s">
        <v>3166</v>
      </c>
    </row>
    <row r="726" spans="1:40" ht="32" x14ac:dyDescent="0.2">
      <c r="A726" s="30" t="s">
        <v>2360</v>
      </c>
      <c r="B726" s="23" t="s">
        <v>2361</v>
      </c>
      <c r="C726" s="23" t="s">
        <v>154</v>
      </c>
      <c r="D726" s="23">
        <v>36</v>
      </c>
      <c r="E726" s="24">
        <v>32735</v>
      </c>
      <c r="F726" s="23" t="s">
        <v>210</v>
      </c>
      <c r="G726" s="23" t="s">
        <v>100</v>
      </c>
      <c r="H726" s="23" t="s">
        <v>329</v>
      </c>
      <c r="I726" s="23" t="s">
        <v>115</v>
      </c>
      <c r="J726" s="23" t="s">
        <v>743</v>
      </c>
      <c r="K726" s="23" t="s">
        <v>744</v>
      </c>
      <c r="L726" s="23" t="s">
        <v>242</v>
      </c>
      <c r="M726" s="23" t="s">
        <v>234</v>
      </c>
      <c r="N726" s="23" t="s">
        <v>235</v>
      </c>
      <c r="O726" s="24">
        <v>43061</v>
      </c>
      <c r="P726" s="24"/>
      <c r="Q726" s="23" t="s">
        <v>62</v>
      </c>
      <c r="R726" s="25">
        <v>70000</v>
      </c>
      <c r="S726" s="25">
        <v>9800</v>
      </c>
      <c r="T726" s="23">
        <v>5</v>
      </c>
      <c r="U726" s="23">
        <v>37</v>
      </c>
      <c r="V726" s="23">
        <v>27</v>
      </c>
      <c r="W726" s="23">
        <v>13</v>
      </c>
      <c r="X726" s="23">
        <v>83</v>
      </c>
      <c r="Y726" s="23" t="s">
        <v>46</v>
      </c>
      <c r="Z726" s="23" t="s">
        <v>107</v>
      </c>
      <c r="AA726" s="23" t="s">
        <v>48</v>
      </c>
      <c r="AB726" s="23" t="s">
        <v>164</v>
      </c>
      <c r="AC726" s="23" t="s">
        <v>121</v>
      </c>
      <c r="AD726" s="23" t="s">
        <v>68</v>
      </c>
      <c r="AE726" s="23">
        <v>86.8</v>
      </c>
      <c r="AF726" s="23">
        <v>8.6</v>
      </c>
      <c r="AG726" s="23" t="s">
        <v>3167</v>
      </c>
      <c r="AH726" s="23" t="s">
        <v>3168</v>
      </c>
      <c r="AI726" s="23" t="s">
        <v>3136</v>
      </c>
      <c r="AJ726" s="23">
        <v>0</v>
      </c>
      <c r="AK726" s="23" t="s">
        <v>3158</v>
      </c>
      <c r="AL726" s="23" t="s">
        <v>3169</v>
      </c>
      <c r="AM726" s="23">
        <v>86.8</v>
      </c>
      <c r="AN726" s="32"/>
    </row>
    <row r="727" spans="1:40" ht="32" x14ac:dyDescent="0.2">
      <c r="A727" s="29" t="s">
        <v>2362</v>
      </c>
      <c r="B727" s="12" t="s">
        <v>3370</v>
      </c>
      <c r="C727" s="12" t="s">
        <v>35</v>
      </c>
      <c r="D727" s="12">
        <v>33</v>
      </c>
      <c r="E727" s="21">
        <v>34133</v>
      </c>
      <c r="F727" s="12" t="s">
        <v>429</v>
      </c>
      <c r="G727" s="12" t="s">
        <v>72</v>
      </c>
      <c r="H727" s="12" t="s">
        <v>555</v>
      </c>
      <c r="I727" s="12" t="s">
        <v>57</v>
      </c>
      <c r="J727" s="12" t="s">
        <v>470</v>
      </c>
      <c r="K727" s="12" t="s">
        <v>589</v>
      </c>
      <c r="L727" s="12" t="s">
        <v>288</v>
      </c>
      <c r="M727" s="12" t="s">
        <v>289</v>
      </c>
      <c r="N727" s="12" t="s">
        <v>303</v>
      </c>
      <c r="O727" s="21">
        <v>42752</v>
      </c>
      <c r="P727" s="21"/>
      <c r="Q727" s="12" t="s">
        <v>62</v>
      </c>
      <c r="R727" s="22">
        <v>103000</v>
      </c>
      <c r="S727" s="22">
        <v>9300</v>
      </c>
      <c r="T727" s="12">
        <v>4</v>
      </c>
      <c r="U727" s="12">
        <v>39</v>
      </c>
      <c r="V727" s="12">
        <v>9</v>
      </c>
      <c r="W727" s="12">
        <v>10</v>
      </c>
      <c r="X727" s="12">
        <v>64</v>
      </c>
      <c r="Y727" s="12" t="s">
        <v>46</v>
      </c>
      <c r="Z727" s="12" t="s">
        <v>47</v>
      </c>
      <c r="AA727" s="12" t="s">
        <v>48</v>
      </c>
      <c r="AB727" s="12" t="s">
        <v>66</v>
      </c>
      <c r="AC727" s="12" t="s">
        <v>130</v>
      </c>
      <c r="AD727" s="12" t="s">
        <v>68</v>
      </c>
      <c r="AE727" s="12">
        <v>73.2</v>
      </c>
      <c r="AF727" s="12">
        <v>9.4</v>
      </c>
      <c r="AG727" s="12" t="s">
        <v>3160</v>
      </c>
      <c r="AH727" s="12" t="s">
        <v>3161</v>
      </c>
      <c r="AI727" s="12" t="s">
        <v>3136</v>
      </c>
      <c r="AJ727" s="12">
        <v>0</v>
      </c>
      <c r="AK727" s="12" t="s">
        <v>3158</v>
      </c>
      <c r="AL727" s="12" t="s">
        <v>3165</v>
      </c>
      <c r="AM727" s="12">
        <v>73.2</v>
      </c>
      <c r="AN727" s="31"/>
    </row>
    <row r="728" spans="1:40" ht="32" x14ac:dyDescent="0.2">
      <c r="A728" s="30" t="s">
        <v>2364</v>
      </c>
      <c r="B728" s="23" t="s">
        <v>3371</v>
      </c>
      <c r="C728" s="23" t="s">
        <v>154</v>
      </c>
      <c r="D728" s="23">
        <v>37</v>
      </c>
      <c r="E728" s="24">
        <v>32390</v>
      </c>
      <c r="F728" s="23" t="s">
        <v>36</v>
      </c>
      <c r="G728" s="23" t="s">
        <v>37</v>
      </c>
      <c r="H728" s="23" t="s">
        <v>1134</v>
      </c>
      <c r="I728" s="23" t="s">
        <v>74</v>
      </c>
      <c r="J728" s="23" t="s">
        <v>40</v>
      </c>
      <c r="K728" s="23" t="s">
        <v>41</v>
      </c>
      <c r="L728" s="23" t="s">
        <v>472</v>
      </c>
      <c r="M728" s="23" t="s">
        <v>43</v>
      </c>
      <c r="N728" s="23" t="s">
        <v>421</v>
      </c>
      <c r="O728" s="24">
        <v>45513</v>
      </c>
      <c r="P728" s="24"/>
      <c r="Q728" s="23" t="s">
        <v>62</v>
      </c>
      <c r="R728" s="25">
        <v>53000</v>
      </c>
      <c r="S728" s="25">
        <v>4800</v>
      </c>
      <c r="T728" s="23">
        <v>4</v>
      </c>
      <c r="U728" s="23">
        <v>19</v>
      </c>
      <c r="V728" s="23">
        <v>11</v>
      </c>
      <c r="W728" s="23">
        <v>5</v>
      </c>
      <c r="X728" s="23">
        <v>93</v>
      </c>
      <c r="Y728" s="23" t="s">
        <v>46</v>
      </c>
      <c r="Z728" s="23" t="s">
        <v>47</v>
      </c>
      <c r="AA728" s="23" t="s">
        <v>215</v>
      </c>
      <c r="AB728" s="23" t="s">
        <v>164</v>
      </c>
      <c r="AC728" s="23" t="s">
        <v>50</v>
      </c>
      <c r="AD728" s="23" t="s">
        <v>68</v>
      </c>
      <c r="AE728" s="23">
        <v>80.8</v>
      </c>
      <c r="AF728" s="23">
        <v>1.8</v>
      </c>
      <c r="AG728" s="23" t="s">
        <v>3167</v>
      </c>
      <c r="AH728" s="23" t="s">
        <v>3164</v>
      </c>
      <c r="AI728" s="23" t="s">
        <v>3136</v>
      </c>
      <c r="AJ728" s="23">
        <v>0</v>
      </c>
      <c r="AK728" s="23" t="s">
        <v>3162</v>
      </c>
      <c r="AL728" s="23" t="s">
        <v>3165</v>
      </c>
      <c r="AM728" s="23">
        <v>80.8</v>
      </c>
      <c r="AN728" s="32"/>
    </row>
    <row r="729" spans="1:40" ht="32" x14ac:dyDescent="0.2">
      <c r="A729" s="29" t="s">
        <v>2366</v>
      </c>
      <c r="B729" s="12" t="s">
        <v>2367</v>
      </c>
      <c r="C729" s="12" t="s">
        <v>154</v>
      </c>
      <c r="D729" s="12">
        <v>47</v>
      </c>
      <c r="E729" s="21">
        <v>28927</v>
      </c>
      <c r="F729" s="12" t="s">
        <v>429</v>
      </c>
      <c r="G729" s="12" t="s">
        <v>72</v>
      </c>
      <c r="H729" s="12" t="s">
        <v>430</v>
      </c>
      <c r="I729" s="12" t="s">
        <v>57</v>
      </c>
      <c r="J729" s="12" t="s">
        <v>324</v>
      </c>
      <c r="K729" s="12" t="s">
        <v>325</v>
      </c>
      <c r="L729" s="12" t="s">
        <v>319</v>
      </c>
      <c r="M729" s="12" t="s">
        <v>255</v>
      </c>
      <c r="N729" s="12" t="s">
        <v>80</v>
      </c>
      <c r="O729" s="21">
        <v>44800</v>
      </c>
      <c r="P729" s="21">
        <v>44930</v>
      </c>
      <c r="Q729" s="12" t="s">
        <v>141</v>
      </c>
      <c r="R729" s="22">
        <v>110000</v>
      </c>
      <c r="S729" s="22">
        <v>0</v>
      </c>
      <c r="T729" s="12">
        <v>1</v>
      </c>
      <c r="U729" s="12">
        <v>33</v>
      </c>
      <c r="V729" s="12">
        <v>10</v>
      </c>
      <c r="W729" s="12">
        <v>11</v>
      </c>
      <c r="X729" s="12">
        <v>49</v>
      </c>
      <c r="Y729" s="12" t="s">
        <v>46</v>
      </c>
      <c r="Z729" s="12" t="s">
        <v>107</v>
      </c>
      <c r="AA729" s="12" t="s">
        <v>95</v>
      </c>
      <c r="AB729" s="12" t="s">
        <v>80</v>
      </c>
      <c r="AC729" s="12" t="s">
        <v>130</v>
      </c>
      <c r="AD729" s="12" t="s">
        <v>68</v>
      </c>
      <c r="AE729" s="12">
        <v>38.9</v>
      </c>
      <c r="AF729" s="12">
        <v>0.4</v>
      </c>
      <c r="AG729" s="12" t="s">
        <v>3171</v>
      </c>
      <c r="AH729" s="12" t="s">
        <v>3161</v>
      </c>
      <c r="AI729" s="12" t="s">
        <v>3128</v>
      </c>
      <c r="AJ729" s="12">
        <v>1</v>
      </c>
      <c r="AK729" s="12" t="s">
        <v>3158</v>
      </c>
      <c r="AL729" s="12" t="s">
        <v>3159</v>
      </c>
      <c r="AM729" s="12">
        <v>38.9</v>
      </c>
      <c r="AN729" s="31" t="s">
        <v>3166</v>
      </c>
    </row>
    <row r="730" spans="1:40" ht="32" x14ac:dyDescent="0.2">
      <c r="A730" s="30" t="s">
        <v>2368</v>
      </c>
      <c r="B730" s="23" t="s">
        <v>769</v>
      </c>
      <c r="C730" s="23" t="s">
        <v>35</v>
      </c>
      <c r="D730" s="23">
        <v>36</v>
      </c>
      <c r="E730" s="24">
        <v>32894</v>
      </c>
      <c r="F730" s="23" t="s">
        <v>429</v>
      </c>
      <c r="G730" s="23" t="s">
        <v>72</v>
      </c>
      <c r="H730" s="23" t="s">
        <v>430</v>
      </c>
      <c r="I730" s="23" t="s">
        <v>115</v>
      </c>
      <c r="J730" s="23" t="s">
        <v>248</v>
      </c>
      <c r="K730" s="23" t="s">
        <v>249</v>
      </c>
      <c r="L730" s="23" t="s">
        <v>374</v>
      </c>
      <c r="M730" s="23" t="s">
        <v>289</v>
      </c>
      <c r="N730" s="23" t="s">
        <v>375</v>
      </c>
      <c r="O730" s="24">
        <v>45574</v>
      </c>
      <c r="P730" s="24"/>
      <c r="Q730" s="23" t="s">
        <v>62</v>
      </c>
      <c r="R730" s="25">
        <v>82000</v>
      </c>
      <c r="S730" s="25">
        <v>4100</v>
      </c>
      <c r="T730" s="23">
        <v>3</v>
      </c>
      <c r="U730" s="23">
        <v>44</v>
      </c>
      <c r="V730" s="23">
        <v>16</v>
      </c>
      <c r="W730" s="23">
        <v>12</v>
      </c>
      <c r="X730" s="23">
        <v>51</v>
      </c>
      <c r="Y730" s="23" t="s">
        <v>46</v>
      </c>
      <c r="Z730" s="23" t="s">
        <v>64</v>
      </c>
      <c r="AA730" s="23" t="s">
        <v>221</v>
      </c>
      <c r="AB730" s="23" t="s">
        <v>66</v>
      </c>
      <c r="AC730" s="23" t="s">
        <v>130</v>
      </c>
      <c r="AD730" s="23" t="s">
        <v>68</v>
      </c>
      <c r="AE730" s="23">
        <v>58.8</v>
      </c>
      <c r="AF730" s="23">
        <v>1.7</v>
      </c>
      <c r="AG730" s="23" t="s">
        <v>3167</v>
      </c>
      <c r="AH730" s="23" t="s">
        <v>3168</v>
      </c>
      <c r="AI730" s="23" t="s">
        <v>3133</v>
      </c>
      <c r="AJ730" s="23">
        <v>0</v>
      </c>
      <c r="AK730" s="23" t="s">
        <v>3158</v>
      </c>
      <c r="AL730" s="23" t="s">
        <v>3159</v>
      </c>
      <c r="AM730" s="23">
        <v>58.8</v>
      </c>
      <c r="AN730" s="32"/>
    </row>
    <row r="731" spans="1:40" ht="32" x14ac:dyDescent="0.2">
      <c r="A731" s="29" t="s">
        <v>2369</v>
      </c>
      <c r="B731" s="12" t="s">
        <v>3372</v>
      </c>
      <c r="C731" s="12" t="s">
        <v>154</v>
      </c>
      <c r="D731" s="12">
        <v>32</v>
      </c>
      <c r="E731" s="21">
        <v>34301</v>
      </c>
      <c r="F731" s="12" t="s">
        <v>54</v>
      </c>
      <c r="G731" s="12" t="s">
        <v>55</v>
      </c>
      <c r="H731" s="12" t="s">
        <v>1100</v>
      </c>
      <c r="I731" s="12" t="s">
        <v>57</v>
      </c>
      <c r="J731" s="12" t="s">
        <v>539</v>
      </c>
      <c r="K731" s="12" t="s">
        <v>540</v>
      </c>
      <c r="L731" s="12" t="s">
        <v>524</v>
      </c>
      <c r="M731" s="12" t="s">
        <v>525</v>
      </c>
      <c r="N731" s="12" t="s">
        <v>526</v>
      </c>
      <c r="O731" s="21">
        <v>44825</v>
      </c>
      <c r="P731" s="21"/>
      <c r="Q731" s="12" t="s">
        <v>62</v>
      </c>
      <c r="R731" s="22">
        <v>101000</v>
      </c>
      <c r="S731" s="22">
        <v>14100</v>
      </c>
      <c r="T731" s="12">
        <v>5</v>
      </c>
      <c r="U731" s="12">
        <v>16</v>
      </c>
      <c r="V731" s="12">
        <v>8</v>
      </c>
      <c r="W731" s="12">
        <v>5</v>
      </c>
      <c r="X731" s="12">
        <v>69</v>
      </c>
      <c r="Y731" s="12" t="s">
        <v>46</v>
      </c>
      <c r="Z731" s="12" t="s">
        <v>47</v>
      </c>
      <c r="AA731" s="12" t="s">
        <v>188</v>
      </c>
      <c r="AB731" s="12" t="s">
        <v>66</v>
      </c>
      <c r="AC731" s="12" t="s">
        <v>67</v>
      </c>
      <c r="AD731" s="12" t="s">
        <v>51</v>
      </c>
      <c r="AE731" s="12">
        <v>80.7</v>
      </c>
      <c r="AF731" s="12">
        <v>3.7</v>
      </c>
      <c r="AG731" s="12" t="s">
        <v>3160</v>
      </c>
      <c r="AH731" s="12" t="s">
        <v>3161</v>
      </c>
      <c r="AI731" s="12" t="s">
        <v>3136</v>
      </c>
      <c r="AJ731" s="12">
        <v>0</v>
      </c>
      <c r="AK731" s="12" t="s">
        <v>3162</v>
      </c>
      <c r="AL731" s="12" t="s">
        <v>3165</v>
      </c>
      <c r="AM731" s="12">
        <v>80.7</v>
      </c>
      <c r="AN731" s="31"/>
    </row>
    <row r="732" spans="1:40" ht="32" x14ac:dyDescent="0.2">
      <c r="A732" s="30" t="s">
        <v>2371</v>
      </c>
      <c r="B732" s="23" t="s">
        <v>2372</v>
      </c>
      <c r="C732" s="23" t="s">
        <v>154</v>
      </c>
      <c r="D732" s="23">
        <v>23</v>
      </c>
      <c r="E732" s="24">
        <v>37432</v>
      </c>
      <c r="F732" s="23" t="s">
        <v>99</v>
      </c>
      <c r="G732" s="23" t="s">
        <v>100</v>
      </c>
      <c r="H732" s="23" t="s">
        <v>682</v>
      </c>
      <c r="I732" s="23" t="s">
        <v>74</v>
      </c>
      <c r="J732" s="23" t="s">
        <v>102</v>
      </c>
      <c r="K732" s="23" t="s">
        <v>103</v>
      </c>
      <c r="L732" s="23" t="s">
        <v>374</v>
      </c>
      <c r="M732" s="23" t="s">
        <v>289</v>
      </c>
      <c r="N732" s="23" t="s">
        <v>375</v>
      </c>
      <c r="O732" s="24">
        <v>45092</v>
      </c>
      <c r="P732" s="24"/>
      <c r="Q732" s="23" t="s">
        <v>62</v>
      </c>
      <c r="R732" s="25">
        <v>62000</v>
      </c>
      <c r="S732" s="25">
        <v>3100</v>
      </c>
      <c r="T732" s="23">
        <v>3</v>
      </c>
      <c r="U732" s="23">
        <v>27</v>
      </c>
      <c r="V732" s="23">
        <v>11</v>
      </c>
      <c r="W732" s="23">
        <v>36</v>
      </c>
      <c r="X732" s="23">
        <v>63</v>
      </c>
      <c r="Y732" s="23" t="s">
        <v>46</v>
      </c>
      <c r="Z732" s="23" t="s">
        <v>64</v>
      </c>
      <c r="AA732" s="23" t="s">
        <v>176</v>
      </c>
      <c r="AB732" s="23" t="s">
        <v>66</v>
      </c>
      <c r="AC732" s="23" t="s">
        <v>108</v>
      </c>
      <c r="AD732" s="23" t="s">
        <v>1346</v>
      </c>
      <c r="AE732" s="23">
        <v>55.8</v>
      </c>
      <c r="AF732" s="23">
        <v>3</v>
      </c>
      <c r="AG732" s="23" t="s">
        <v>3163</v>
      </c>
      <c r="AH732" s="23" t="s">
        <v>3168</v>
      </c>
      <c r="AI732" s="23" t="s">
        <v>3133</v>
      </c>
      <c r="AJ732" s="23">
        <v>0</v>
      </c>
      <c r="AK732" s="23" t="s">
        <v>3162</v>
      </c>
      <c r="AL732" s="23" t="s">
        <v>3165</v>
      </c>
      <c r="AM732" s="23">
        <v>55.8</v>
      </c>
      <c r="AN732" s="32"/>
    </row>
    <row r="733" spans="1:40" ht="32" x14ac:dyDescent="0.2">
      <c r="A733" s="29" t="s">
        <v>2373</v>
      </c>
      <c r="B733" s="12" t="s">
        <v>3373</v>
      </c>
      <c r="C733" s="12" t="s">
        <v>154</v>
      </c>
      <c r="D733" s="12">
        <v>26</v>
      </c>
      <c r="E733" s="21">
        <v>36455</v>
      </c>
      <c r="F733" s="12" t="s">
        <v>523</v>
      </c>
      <c r="G733" s="12" t="s">
        <v>100</v>
      </c>
      <c r="H733" s="12" t="s">
        <v>342</v>
      </c>
      <c r="I733" s="12" t="s">
        <v>115</v>
      </c>
      <c r="J733" s="12" t="s">
        <v>262</v>
      </c>
      <c r="K733" s="12" t="s">
        <v>263</v>
      </c>
      <c r="L733" s="12" t="s">
        <v>619</v>
      </c>
      <c r="M733" s="12" t="s">
        <v>525</v>
      </c>
      <c r="N733" s="12" t="s">
        <v>620</v>
      </c>
      <c r="O733" s="21">
        <v>43883</v>
      </c>
      <c r="P733" s="21"/>
      <c r="Q733" s="12" t="s">
        <v>62</v>
      </c>
      <c r="R733" s="22">
        <v>81000</v>
      </c>
      <c r="S733" s="22">
        <v>4000</v>
      </c>
      <c r="T733" s="12">
        <v>3</v>
      </c>
      <c r="U733" s="12">
        <v>25</v>
      </c>
      <c r="V733" s="12">
        <v>17</v>
      </c>
      <c r="W733" s="12">
        <v>0</v>
      </c>
      <c r="X733" s="12">
        <v>60</v>
      </c>
      <c r="Y733" s="12" t="s">
        <v>46</v>
      </c>
      <c r="Z733" s="12" t="s">
        <v>47</v>
      </c>
      <c r="AA733" s="12" t="s">
        <v>188</v>
      </c>
      <c r="AB733" s="12" t="s">
        <v>66</v>
      </c>
      <c r="AC733" s="12" t="s">
        <v>267</v>
      </c>
      <c r="AD733" s="12" t="s">
        <v>68</v>
      </c>
      <c r="AE733" s="12">
        <v>64.2</v>
      </c>
      <c r="AF733" s="12">
        <v>6.3</v>
      </c>
      <c r="AG733" s="12" t="s">
        <v>3160</v>
      </c>
      <c r="AH733" s="12" t="s">
        <v>3168</v>
      </c>
      <c r="AI733" s="12" t="s">
        <v>3133</v>
      </c>
      <c r="AJ733" s="12">
        <v>0</v>
      </c>
      <c r="AK733" s="12" t="s">
        <v>3162</v>
      </c>
      <c r="AL733" s="12" t="s">
        <v>3165</v>
      </c>
      <c r="AM733" s="12">
        <v>64.2</v>
      </c>
      <c r="AN733" s="31"/>
    </row>
    <row r="734" spans="1:40" ht="32" x14ac:dyDescent="0.2">
      <c r="A734" s="30" t="s">
        <v>2375</v>
      </c>
      <c r="B734" s="23" t="s">
        <v>3374</v>
      </c>
      <c r="C734" s="23" t="s">
        <v>154</v>
      </c>
      <c r="D734" s="23">
        <v>49</v>
      </c>
      <c r="E734" s="24">
        <v>28154</v>
      </c>
      <c r="F734" s="23" t="s">
        <v>71</v>
      </c>
      <c r="G734" s="23" t="s">
        <v>72</v>
      </c>
      <c r="H734" s="23" t="s">
        <v>715</v>
      </c>
      <c r="I734" s="23" t="s">
        <v>74</v>
      </c>
      <c r="J734" s="23" t="s">
        <v>456</v>
      </c>
      <c r="K734" s="23" t="s">
        <v>75</v>
      </c>
      <c r="L734" s="23" t="s">
        <v>619</v>
      </c>
      <c r="M734" s="23" t="s">
        <v>525</v>
      </c>
      <c r="N734" s="23" t="s">
        <v>620</v>
      </c>
      <c r="O734" s="24">
        <v>42395</v>
      </c>
      <c r="P734" s="24"/>
      <c r="Q734" s="23" t="s">
        <v>62</v>
      </c>
      <c r="R734" s="25">
        <v>68000</v>
      </c>
      <c r="S734" s="25">
        <v>6100</v>
      </c>
      <c r="T734" s="23">
        <v>4</v>
      </c>
      <c r="U734" s="23">
        <v>21</v>
      </c>
      <c r="V734" s="23">
        <v>8</v>
      </c>
      <c r="W734" s="23">
        <v>15</v>
      </c>
      <c r="X734" s="23">
        <v>66</v>
      </c>
      <c r="Y734" s="23" t="s">
        <v>46</v>
      </c>
      <c r="Z734" s="23" t="s">
        <v>47</v>
      </c>
      <c r="AA734" s="23" t="s">
        <v>65</v>
      </c>
      <c r="AB734" s="23" t="s">
        <v>66</v>
      </c>
      <c r="AC734" s="23" t="s">
        <v>81</v>
      </c>
      <c r="AD734" s="23" t="s">
        <v>51</v>
      </c>
      <c r="AE734" s="23">
        <v>66.8</v>
      </c>
      <c r="AF734" s="23">
        <v>10.4</v>
      </c>
      <c r="AG734" s="23" t="s">
        <v>3171</v>
      </c>
      <c r="AH734" s="23" t="s">
        <v>3168</v>
      </c>
      <c r="AI734" s="23" t="s">
        <v>3136</v>
      </c>
      <c r="AJ734" s="23">
        <v>0</v>
      </c>
      <c r="AK734" s="23" t="s">
        <v>3162</v>
      </c>
      <c r="AL734" s="23" t="s">
        <v>3165</v>
      </c>
      <c r="AM734" s="23">
        <v>66.8</v>
      </c>
      <c r="AN734" s="32"/>
    </row>
    <row r="735" spans="1:40" x14ac:dyDescent="0.2">
      <c r="A735" s="29" t="s">
        <v>2378</v>
      </c>
      <c r="B735" s="12" t="s">
        <v>3375</v>
      </c>
      <c r="C735" s="12" t="s">
        <v>154</v>
      </c>
      <c r="D735" s="12">
        <v>30</v>
      </c>
      <c r="E735" s="21">
        <v>35229</v>
      </c>
      <c r="F735" s="12" t="s">
        <v>133</v>
      </c>
      <c r="G735" s="12" t="s">
        <v>133</v>
      </c>
      <c r="H735" s="12" t="s">
        <v>652</v>
      </c>
      <c r="I735" s="12" t="s">
        <v>74</v>
      </c>
      <c r="J735" s="12" t="s">
        <v>583</v>
      </c>
      <c r="K735" s="12" t="s">
        <v>584</v>
      </c>
      <c r="L735" s="12" t="s">
        <v>92</v>
      </c>
      <c r="M735" s="12" t="s">
        <v>337</v>
      </c>
      <c r="N735" s="12" t="s">
        <v>94</v>
      </c>
      <c r="O735" s="21">
        <v>44950</v>
      </c>
      <c r="P735" s="21">
        <v>45857</v>
      </c>
      <c r="Q735" s="12" t="s">
        <v>141</v>
      </c>
      <c r="R735" s="22">
        <v>47000</v>
      </c>
      <c r="S735" s="22">
        <v>900</v>
      </c>
      <c r="T735" s="12">
        <v>2</v>
      </c>
      <c r="U735" s="12">
        <v>30</v>
      </c>
      <c r="V735" s="12">
        <v>16</v>
      </c>
      <c r="W735" s="12">
        <v>15</v>
      </c>
      <c r="X735" s="12">
        <v>41</v>
      </c>
      <c r="Y735" s="12" t="s">
        <v>46</v>
      </c>
      <c r="Z735" s="12" t="s">
        <v>47</v>
      </c>
      <c r="AA735" s="12" t="s">
        <v>188</v>
      </c>
      <c r="AB735" s="12" t="s">
        <v>66</v>
      </c>
      <c r="AC735" s="12" t="s">
        <v>143</v>
      </c>
      <c r="AD735" s="12" t="s">
        <v>51</v>
      </c>
      <c r="AE735" s="12">
        <v>42.4</v>
      </c>
      <c r="AF735" s="12">
        <v>2.5</v>
      </c>
      <c r="AG735" s="12" t="s">
        <v>3160</v>
      </c>
      <c r="AH735" s="12" t="s">
        <v>3164</v>
      </c>
      <c r="AI735" s="12" t="s">
        <v>3128</v>
      </c>
      <c r="AJ735" s="12">
        <v>1</v>
      </c>
      <c r="AK735" s="12" t="s">
        <v>3162</v>
      </c>
      <c r="AL735" s="12" t="s">
        <v>3159</v>
      </c>
      <c r="AM735" s="12">
        <v>42.4</v>
      </c>
      <c r="AN735" s="31" t="s">
        <v>3166</v>
      </c>
    </row>
    <row r="736" spans="1:40" ht="32" x14ac:dyDescent="0.2">
      <c r="A736" s="30" t="s">
        <v>2382</v>
      </c>
      <c r="B736" s="23" t="s">
        <v>2383</v>
      </c>
      <c r="C736" s="23" t="s">
        <v>154</v>
      </c>
      <c r="D736" s="23">
        <v>39</v>
      </c>
      <c r="E736" s="24">
        <v>31940</v>
      </c>
      <c r="F736" s="23" t="s">
        <v>429</v>
      </c>
      <c r="G736" s="23" t="s">
        <v>72</v>
      </c>
      <c r="H736" s="23" t="s">
        <v>125</v>
      </c>
      <c r="I736" s="23" t="s">
        <v>115</v>
      </c>
      <c r="J736" s="23" t="s">
        <v>514</v>
      </c>
      <c r="K736" s="23" t="s">
        <v>515</v>
      </c>
      <c r="L736" s="23" t="s">
        <v>619</v>
      </c>
      <c r="M736" s="23" t="s">
        <v>525</v>
      </c>
      <c r="N736" s="23" t="s">
        <v>620</v>
      </c>
      <c r="O736" s="24">
        <v>43243</v>
      </c>
      <c r="P736" s="24"/>
      <c r="Q736" s="23" t="s">
        <v>62</v>
      </c>
      <c r="R736" s="25">
        <v>70000</v>
      </c>
      <c r="S736" s="25">
        <v>9800</v>
      </c>
      <c r="T736" s="23">
        <v>5</v>
      </c>
      <c r="U736" s="23">
        <v>49</v>
      </c>
      <c r="V736" s="23">
        <v>22</v>
      </c>
      <c r="W736" s="23">
        <v>0</v>
      </c>
      <c r="X736" s="23">
        <v>70</v>
      </c>
      <c r="Y736" s="23" t="s">
        <v>46</v>
      </c>
      <c r="Z736" s="23" t="s">
        <v>844</v>
      </c>
      <c r="AA736" s="23" t="s">
        <v>215</v>
      </c>
      <c r="AB736" s="23" t="s">
        <v>164</v>
      </c>
      <c r="AC736" s="23" t="s">
        <v>130</v>
      </c>
      <c r="AD736" s="23" t="s">
        <v>68</v>
      </c>
      <c r="AE736" s="23">
        <v>89.5</v>
      </c>
      <c r="AF736" s="23">
        <v>8.1</v>
      </c>
      <c r="AG736" s="23" t="s">
        <v>3167</v>
      </c>
      <c r="AH736" s="23" t="s">
        <v>3168</v>
      </c>
      <c r="AI736" s="23" t="s">
        <v>3136</v>
      </c>
      <c r="AJ736" s="23">
        <v>0</v>
      </c>
      <c r="AK736" s="23" t="s">
        <v>3158</v>
      </c>
      <c r="AL736" s="23" t="s">
        <v>3169</v>
      </c>
      <c r="AM736" s="23">
        <v>89.5</v>
      </c>
      <c r="AN736" s="32"/>
    </row>
    <row r="737" spans="1:40" ht="32" x14ac:dyDescent="0.2">
      <c r="A737" s="29" t="s">
        <v>2384</v>
      </c>
      <c r="B737" s="12" t="s">
        <v>3376</v>
      </c>
      <c r="C737" s="12" t="s">
        <v>154</v>
      </c>
      <c r="D737" s="12">
        <v>25</v>
      </c>
      <c r="E737" s="21">
        <v>37010</v>
      </c>
      <c r="F737" s="12" t="s">
        <v>429</v>
      </c>
      <c r="G737" s="12" t="s">
        <v>72</v>
      </c>
      <c r="H737" s="12" t="s">
        <v>295</v>
      </c>
      <c r="I737" s="12" t="s">
        <v>115</v>
      </c>
      <c r="J737" s="12" t="s">
        <v>126</v>
      </c>
      <c r="K737" s="12" t="s">
        <v>127</v>
      </c>
      <c r="L737" s="12" t="s">
        <v>242</v>
      </c>
      <c r="M737" s="12" t="s">
        <v>234</v>
      </c>
      <c r="N737" s="12" t="s">
        <v>235</v>
      </c>
      <c r="O737" s="21">
        <v>44254</v>
      </c>
      <c r="P737" s="21"/>
      <c r="Q737" s="12" t="s">
        <v>62</v>
      </c>
      <c r="R737" s="22">
        <v>78000</v>
      </c>
      <c r="S737" s="22">
        <v>3900</v>
      </c>
      <c r="T737" s="12">
        <v>3</v>
      </c>
      <c r="U737" s="12">
        <v>23</v>
      </c>
      <c r="V737" s="12">
        <v>12</v>
      </c>
      <c r="W737" s="12">
        <v>0</v>
      </c>
      <c r="X737" s="12">
        <v>88</v>
      </c>
      <c r="Y737" s="12" t="s">
        <v>46</v>
      </c>
      <c r="Z737" s="12" t="s">
        <v>47</v>
      </c>
      <c r="AA737" s="12" t="s">
        <v>142</v>
      </c>
      <c r="AB737" s="12" t="s">
        <v>164</v>
      </c>
      <c r="AC737" s="12" t="s">
        <v>130</v>
      </c>
      <c r="AD737" s="12" t="s">
        <v>68</v>
      </c>
      <c r="AE737" s="12">
        <v>73.5</v>
      </c>
      <c r="AF737" s="12">
        <v>5.3</v>
      </c>
      <c r="AG737" s="12" t="s">
        <v>3160</v>
      </c>
      <c r="AH737" s="12" t="s">
        <v>3168</v>
      </c>
      <c r="AI737" s="12" t="s">
        <v>3133</v>
      </c>
      <c r="AJ737" s="12">
        <v>0</v>
      </c>
      <c r="AK737" s="12" t="s">
        <v>3162</v>
      </c>
      <c r="AL737" s="12" t="s">
        <v>3165</v>
      </c>
      <c r="AM737" s="12">
        <v>73.5</v>
      </c>
      <c r="AN737" s="31"/>
    </row>
    <row r="738" spans="1:40" ht="32" x14ac:dyDescent="0.2">
      <c r="A738" s="30" t="s">
        <v>2387</v>
      </c>
      <c r="B738" s="23" t="s">
        <v>2388</v>
      </c>
      <c r="C738" s="23" t="s">
        <v>35</v>
      </c>
      <c r="D738" s="23">
        <v>26</v>
      </c>
      <c r="E738" s="24">
        <v>36471</v>
      </c>
      <c r="F738" s="23" t="s">
        <v>99</v>
      </c>
      <c r="G738" s="23" t="s">
        <v>100</v>
      </c>
      <c r="H738" s="23" t="s">
        <v>682</v>
      </c>
      <c r="I738" s="23" t="s">
        <v>57</v>
      </c>
      <c r="J738" s="23" t="s">
        <v>102</v>
      </c>
      <c r="K738" s="23" t="s">
        <v>103</v>
      </c>
      <c r="L738" s="23" t="s">
        <v>186</v>
      </c>
      <c r="M738" s="23" t="s">
        <v>61</v>
      </c>
      <c r="N738" s="23" t="s">
        <v>186</v>
      </c>
      <c r="O738" s="24">
        <v>45233</v>
      </c>
      <c r="P738" s="24"/>
      <c r="Q738" s="23" t="s">
        <v>62</v>
      </c>
      <c r="R738" s="25">
        <v>110000</v>
      </c>
      <c r="S738" s="25">
        <v>5500</v>
      </c>
      <c r="T738" s="23">
        <v>3</v>
      </c>
      <c r="U738" s="23">
        <v>19</v>
      </c>
      <c r="V738" s="23">
        <v>4</v>
      </c>
      <c r="W738" s="23">
        <v>13</v>
      </c>
      <c r="X738" s="23">
        <v>81</v>
      </c>
      <c r="Y738" s="23" t="s">
        <v>46</v>
      </c>
      <c r="Z738" s="23" t="s">
        <v>47</v>
      </c>
      <c r="AA738" s="23" t="s">
        <v>142</v>
      </c>
      <c r="AB738" s="23" t="s">
        <v>66</v>
      </c>
      <c r="AC738" s="23" t="s">
        <v>108</v>
      </c>
      <c r="AD738" s="23" t="s">
        <v>68</v>
      </c>
      <c r="AE738" s="23">
        <v>63.6</v>
      </c>
      <c r="AF738" s="23">
        <v>2.6</v>
      </c>
      <c r="AG738" s="23" t="s">
        <v>3160</v>
      </c>
      <c r="AH738" s="23" t="s">
        <v>3161</v>
      </c>
      <c r="AI738" s="23" t="s">
        <v>3133</v>
      </c>
      <c r="AJ738" s="23">
        <v>0</v>
      </c>
      <c r="AK738" s="23" t="s">
        <v>3162</v>
      </c>
      <c r="AL738" s="23" t="s">
        <v>3165</v>
      </c>
      <c r="AM738" s="23">
        <v>63.6</v>
      </c>
      <c r="AN738" s="32"/>
    </row>
    <row r="739" spans="1:40" ht="32" x14ac:dyDescent="0.2">
      <c r="A739" s="29" t="s">
        <v>2389</v>
      </c>
      <c r="B739" s="12" t="s">
        <v>3377</v>
      </c>
      <c r="C739" s="12" t="s">
        <v>35</v>
      </c>
      <c r="D739" s="12">
        <v>60</v>
      </c>
      <c r="E739" s="21">
        <v>24141</v>
      </c>
      <c r="F739" s="12" t="s">
        <v>36</v>
      </c>
      <c r="G739" s="12" t="s">
        <v>37</v>
      </c>
      <c r="H739" s="12" t="s">
        <v>1433</v>
      </c>
      <c r="I739" s="12" t="s">
        <v>115</v>
      </c>
      <c r="J739" s="12" t="s">
        <v>270</v>
      </c>
      <c r="K739" s="12" t="s">
        <v>271</v>
      </c>
      <c r="L739" s="12" t="s">
        <v>92</v>
      </c>
      <c r="M739" s="12" t="s">
        <v>337</v>
      </c>
      <c r="N739" s="12" t="s">
        <v>94</v>
      </c>
      <c r="O739" s="21">
        <v>43034</v>
      </c>
      <c r="P739" s="21"/>
      <c r="Q739" s="12" t="s">
        <v>62</v>
      </c>
      <c r="R739" s="22">
        <v>80000</v>
      </c>
      <c r="S739" s="22">
        <v>11200</v>
      </c>
      <c r="T739" s="12">
        <v>5</v>
      </c>
      <c r="U739" s="12">
        <v>27</v>
      </c>
      <c r="V739" s="12">
        <v>20</v>
      </c>
      <c r="W739" s="12">
        <v>5</v>
      </c>
      <c r="X739" s="12">
        <v>75</v>
      </c>
      <c r="Y739" s="12" t="s">
        <v>46</v>
      </c>
      <c r="Z739" s="12" t="s">
        <v>47</v>
      </c>
      <c r="AA739" s="12" t="s">
        <v>176</v>
      </c>
      <c r="AB739" s="12" t="s">
        <v>66</v>
      </c>
      <c r="AC739" s="12" t="s">
        <v>50</v>
      </c>
      <c r="AD739" s="12" t="s">
        <v>68</v>
      </c>
      <c r="AE739" s="12">
        <v>85.5</v>
      </c>
      <c r="AF739" s="12">
        <v>8.6</v>
      </c>
      <c r="AG739" s="12" t="s">
        <v>3156</v>
      </c>
      <c r="AH739" s="12" t="s">
        <v>3168</v>
      </c>
      <c r="AI739" s="12" t="s">
        <v>3136</v>
      </c>
      <c r="AJ739" s="12">
        <v>0</v>
      </c>
      <c r="AK739" s="12" t="s">
        <v>3162</v>
      </c>
      <c r="AL739" s="12" t="s">
        <v>3169</v>
      </c>
      <c r="AM739" s="12">
        <v>85.5</v>
      </c>
      <c r="AN739" s="31"/>
    </row>
    <row r="740" spans="1:40" ht="32" x14ac:dyDescent="0.2">
      <c r="A740" s="30" t="s">
        <v>2391</v>
      </c>
      <c r="B740" s="23" t="s">
        <v>2392</v>
      </c>
      <c r="C740" s="23" t="s">
        <v>154</v>
      </c>
      <c r="D740" s="23">
        <v>61</v>
      </c>
      <c r="E740" s="24">
        <v>23701</v>
      </c>
      <c r="F740" s="23" t="s">
        <v>71</v>
      </c>
      <c r="G740" s="23" t="s">
        <v>72</v>
      </c>
      <c r="H740" s="23" t="s">
        <v>715</v>
      </c>
      <c r="I740" s="23" t="s">
        <v>74</v>
      </c>
      <c r="J740" s="23" t="s">
        <v>397</v>
      </c>
      <c r="K740" s="23" t="s">
        <v>398</v>
      </c>
      <c r="L740" s="23" t="s">
        <v>186</v>
      </c>
      <c r="M740" s="23" t="s">
        <v>61</v>
      </c>
      <c r="N740" s="23" t="s">
        <v>186</v>
      </c>
      <c r="O740" s="24">
        <v>46003</v>
      </c>
      <c r="P740" s="24"/>
      <c r="Q740" s="23" t="s">
        <v>62</v>
      </c>
      <c r="R740" s="25">
        <v>58000</v>
      </c>
      <c r="S740" s="25">
        <v>5200</v>
      </c>
      <c r="T740" s="23">
        <v>4</v>
      </c>
      <c r="U740" s="23">
        <v>25</v>
      </c>
      <c r="V740" s="23">
        <v>29</v>
      </c>
      <c r="W740" s="23">
        <v>18</v>
      </c>
      <c r="X740" s="23">
        <v>81</v>
      </c>
      <c r="Y740" s="23" t="s">
        <v>46</v>
      </c>
      <c r="Z740" s="23" t="s">
        <v>64</v>
      </c>
      <c r="AA740" s="23" t="s">
        <v>95</v>
      </c>
      <c r="AB740" s="23" t="s">
        <v>164</v>
      </c>
      <c r="AC740" s="23" t="s">
        <v>81</v>
      </c>
      <c r="AD740" s="23" t="s">
        <v>68</v>
      </c>
      <c r="AE740" s="23">
        <v>71.599999999999994</v>
      </c>
      <c r="AF740" s="23">
        <v>0.5</v>
      </c>
      <c r="AG740" s="23" t="s">
        <v>3156</v>
      </c>
      <c r="AH740" s="23" t="s">
        <v>3164</v>
      </c>
      <c r="AI740" s="23" t="s">
        <v>3136</v>
      </c>
      <c r="AJ740" s="23">
        <v>0</v>
      </c>
      <c r="AK740" s="23" t="s">
        <v>3162</v>
      </c>
      <c r="AL740" s="23" t="s">
        <v>3165</v>
      </c>
      <c r="AM740" s="23">
        <v>71.599999999999994</v>
      </c>
      <c r="AN740" s="32"/>
    </row>
    <row r="741" spans="1:40" ht="32" x14ac:dyDescent="0.2">
      <c r="A741" s="29" t="s">
        <v>2394</v>
      </c>
      <c r="B741" s="12" t="s">
        <v>2395</v>
      </c>
      <c r="C741" s="12" t="s">
        <v>154</v>
      </c>
      <c r="D741" s="12">
        <v>38</v>
      </c>
      <c r="E741" s="21">
        <v>32155</v>
      </c>
      <c r="F741" s="12" t="s">
        <v>598</v>
      </c>
      <c r="G741" s="12" t="s">
        <v>133</v>
      </c>
      <c r="H741" s="12" t="s">
        <v>599</v>
      </c>
      <c r="I741" s="12" t="s">
        <v>115</v>
      </c>
      <c r="J741" s="12" t="s">
        <v>193</v>
      </c>
      <c r="K741" s="12" t="s">
        <v>194</v>
      </c>
      <c r="L741" s="12" t="s">
        <v>60</v>
      </c>
      <c r="M741" s="12" t="s">
        <v>61</v>
      </c>
      <c r="N741" s="12" t="s">
        <v>60</v>
      </c>
      <c r="O741" s="21">
        <v>43797</v>
      </c>
      <c r="P741" s="21"/>
      <c r="Q741" s="12" t="s">
        <v>62</v>
      </c>
      <c r="R741" s="22">
        <v>87000</v>
      </c>
      <c r="S741" s="22">
        <v>4400</v>
      </c>
      <c r="T741" s="12">
        <v>3</v>
      </c>
      <c r="U741" s="12">
        <v>22</v>
      </c>
      <c r="V741" s="12">
        <v>17</v>
      </c>
      <c r="W741" s="12">
        <v>20</v>
      </c>
      <c r="X741" s="12">
        <v>37</v>
      </c>
      <c r="Y741" s="12" t="s">
        <v>46</v>
      </c>
      <c r="Z741" s="12" t="s">
        <v>47</v>
      </c>
      <c r="AA741" s="12" t="s">
        <v>95</v>
      </c>
      <c r="AB741" s="12" t="s">
        <v>66</v>
      </c>
      <c r="AC741" s="12" t="s">
        <v>195</v>
      </c>
      <c r="AD741" s="12" t="s">
        <v>68</v>
      </c>
      <c r="AE741" s="12">
        <v>45.5</v>
      </c>
      <c r="AF741" s="12">
        <v>6.5</v>
      </c>
      <c r="AG741" s="12" t="s">
        <v>3167</v>
      </c>
      <c r="AH741" s="12" t="s">
        <v>3161</v>
      </c>
      <c r="AI741" s="12" t="s">
        <v>3133</v>
      </c>
      <c r="AJ741" s="12">
        <v>0</v>
      </c>
      <c r="AK741" s="12" t="s">
        <v>3162</v>
      </c>
      <c r="AL741" s="12" t="s">
        <v>3159</v>
      </c>
      <c r="AM741" s="12">
        <v>45.5</v>
      </c>
      <c r="AN741" s="31"/>
    </row>
    <row r="742" spans="1:40" ht="32" x14ac:dyDescent="0.2">
      <c r="A742" s="30" t="s">
        <v>2396</v>
      </c>
      <c r="B742" s="23" t="s">
        <v>3378</v>
      </c>
      <c r="C742" s="23" t="s">
        <v>35</v>
      </c>
      <c r="D742" s="23">
        <v>47</v>
      </c>
      <c r="E742" s="24">
        <v>28939</v>
      </c>
      <c r="F742" s="23" t="s">
        <v>71</v>
      </c>
      <c r="G742" s="23" t="s">
        <v>72</v>
      </c>
      <c r="H742" s="23" t="s">
        <v>73</v>
      </c>
      <c r="I742" s="23" t="s">
        <v>74</v>
      </c>
      <c r="J742" s="23" t="s">
        <v>1323</v>
      </c>
      <c r="K742" s="23" t="s">
        <v>1324</v>
      </c>
      <c r="L742" s="23" t="s">
        <v>524</v>
      </c>
      <c r="M742" s="23" t="s">
        <v>525</v>
      </c>
      <c r="N742" s="23" t="s">
        <v>526</v>
      </c>
      <c r="O742" s="24">
        <v>43986</v>
      </c>
      <c r="P742" s="24">
        <v>45343</v>
      </c>
      <c r="Q742" s="23" t="s">
        <v>141</v>
      </c>
      <c r="R742" s="25">
        <v>59000</v>
      </c>
      <c r="S742" s="25">
        <v>5300</v>
      </c>
      <c r="T742" s="23">
        <v>4</v>
      </c>
      <c r="U742" s="23">
        <v>28</v>
      </c>
      <c r="V742" s="23">
        <v>12</v>
      </c>
      <c r="W742" s="23">
        <v>15</v>
      </c>
      <c r="X742" s="23">
        <v>64</v>
      </c>
      <c r="Y742" s="23" t="s">
        <v>46</v>
      </c>
      <c r="Z742" s="23" t="s">
        <v>47</v>
      </c>
      <c r="AA742" s="23" t="s">
        <v>95</v>
      </c>
      <c r="AB742" s="23" t="s">
        <v>164</v>
      </c>
      <c r="AC742" s="23" t="s">
        <v>81</v>
      </c>
      <c r="AD742" s="23" t="s">
        <v>1346</v>
      </c>
      <c r="AE742" s="23">
        <v>67.900000000000006</v>
      </c>
      <c r="AF742" s="23">
        <v>3.7</v>
      </c>
      <c r="AG742" s="23" t="s">
        <v>3171</v>
      </c>
      <c r="AH742" s="23" t="s">
        <v>3164</v>
      </c>
      <c r="AI742" s="23" t="s">
        <v>3136</v>
      </c>
      <c r="AJ742" s="23">
        <v>1</v>
      </c>
      <c r="AK742" s="23" t="s">
        <v>3162</v>
      </c>
      <c r="AL742" s="23" t="s">
        <v>3159</v>
      </c>
      <c r="AM742" s="23">
        <v>67.900000000000006</v>
      </c>
      <c r="AN742" s="32" t="s">
        <v>3166</v>
      </c>
    </row>
    <row r="743" spans="1:40" ht="32" x14ac:dyDescent="0.2">
      <c r="A743" s="29" t="s">
        <v>2400</v>
      </c>
      <c r="B743" s="12" t="s">
        <v>2401</v>
      </c>
      <c r="C743" s="12" t="s">
        <v>35</v>
      </c>
      <c r="D743" s="12">
        <v>40</v>
      </c>
      <c r="E743" s="21">
        <v>31217</v>
      </c>
      <c r="F743" s="12" t="s">
        <v>155</v>
      </c>
      <c r="G743" s="12" t="s">
        <v>181</v>
      </c>
      <c r="H743" s="12" t="s">
        <v>182</v>
      </c>
      <c r="I743" s="12" t="s">
        <v>57</v>
      </c>
      <c r="J743" s="12" t="s">
        <v>184</v>
      </c>
      <c r="K743" s="12" t="s">
        <v>185</v>
      </c>
      <c r="L743" s="12" t="s">
        <v>242</v>
      </c>
      <c r="M743" s="12" t="s">
        <v>234</v>
      </c>
      <c r="N743" s="12" t="s">
        <v>235</v>
      </c>
      <c r="O743" s="21">
        <v>42358</v>
      </c>
      <c r="P743" s="21"/>
      <c r="Q743" s="12" t="s">
        <v>62</v>
      </c>
      <c r="R743" s="22">
        <v>103000</v>
      </c>
      <c r="S743" s="22">
        <v>9300</v>
      </c>
      <c r="T743" s="12">
        <v>4</v>
      </c>
      <c r="U743" s="12">
        <v>40</v>
      </c>
      <c r="V743" s="12">
        <v>10</v>
      </c>
      <c r="W743" s="12">
        <v>16</v>
      </c>
      <c r="X743" s="12">
        <v>73</v>
      </c>
      <c r="Y743" s="12" t="s">
        <v>339</v>
      </c>
      <c r="Z743" s="12" t="s">
        <v>151</v>
      </c>
      <c r="AA743" s="12" t="s">
        <v>188</v>
      </c>
      <c r="AB743" s="12" t="s">
        <v>164</v>
      </c>
      <c r="AC743" s="12" t="s">
        <v>165</v>
      </c>
      <c r="AD743" s="12" t="s">
        <v>51</v>
      </c>
      <c r="AE743" s="12">
        <v>73.5</v>
      </c>
      <c r="AF743" s="12">
        <v>10.5</v>
      </c>
      <c r="AG743" s="12" t="s">
        <v>3167</v>
      </c>
      <c r="AH743" s="12" t="s">
        <v>3161</v>
      </c>
      <c r="AI743" s="12" t="s">
        <v>3136</v>
      </c>
      <c r="AJ743" s="12">
        <v>0</v>
      </c>
      <c r="AK743" s="12" t="s">
        <v>3158</v>
      </c>
      <c r="AL743" s="12" t="s">
        <v>3165</v>
      </c>
      <c r="AM743" s="12">
        <v>73.5</v>
      </c>
      <c r="AN743" s="31" t="s">
        <v>3166</v>
      </c>
    </row>
    <row r="744" spans="1:40" ht="32" x14ac:dyDescent="0.2">
      <c r="A744" s="30" t="s">
        <v>2403</v>
      </c>
      <c r="B744" s="23" t="s">
        <v>2404</v>
      </c>
      <c r="C744" s="23" t="s">
        <v>154</v>
      </c>
      <c r="D744" s="23">
        <v>25</v>
      </c>
      <c r="E744" s="24">
        <v>37051</v>
      </c>
      <c r="F744" s="23" t="s">
        <v>429</v>
      </c>
      <c r="G744" s="23" t="s">
        <v>72</v>
      </c>
      <c r="H744" s="23" t="s">
        <v>125</v>
      </c>
      <c r="I744" s="23" t="s">
        <v>115</v>
      </c>
      <c r="J744" s="23" t="s">
        <v>248</v>
      </c>
      <c r="K744" s="23" t="s">
        <v>249</v>
      </c>
      <c r="L744" s="23" t="s">
        <v>160</v>
      </c>
      <c r="M744" s="23" t="s">
        <v>161</v>
      </c>
      <c r="N744" s="23" t="s">
        <v>174</v>
      </c>
      <c r="O744" s="24">
        <v>42853</v>
      </c>
      <c r="P744" s="24"/>
      <c r="Q744" s="23" t="s">
        <v>62</v>
      </c>
      <c r="R744" s="25">
        <v>76000</v>
      </c>
      <c r="S744" s="25">
        <v>6800</v>
      </c>
      <c r="T744" s="23">
        <v>4</v>
      </c>
      <c r="U744" s="23">
        <v>41</v>
      </c>
      <c r="V744" s="23">
        <v>12</v>
      </c>
      <c r="W744" s="23">
        <v>9</v>
      </c>
      <c r="X744" s="23">
        <v>62</v>
      </c>
      <c r="Y744" s="23" t="s">
        <v>46</v>
      </c>
      <c r="Z744" s="23" t="s">
        <v>47</v>
      </c>
      <c r="AA744" s="23" t="s">
        <v>176</v>
      </c>
      <c r="AB744" s="23" t="s">
        <v>66</v>
      </c>
      <c r="AC744" s="23" t="s">
        <v>130</v>
      </c>
      <c r="AD744" s="23" t="s">
        <v>68</v>
      </c>
      <c r="AE744" s="23">
        <v>73.2</v>
      </c>
      <c r="AF744" s="23">
        <v>9.1</v>
      </c>
      <c r="AG744" s="23" t="s">
        <v>3160</v>
      </c>
      <c r="AH744" s="23" t="s">
        <v>3168</v>
      </c>
      <c r="AI744" s="23" t="s">
        <v>3136</v>
      </c>
      <c r="AJ744" s="23">
        <v>0</v>
      </c>
      <c r="AK744" s="23" t="s">
        <v>3158</v>
      </c>
      <c r="AL744" s="23" t="s">
        <v>3165</v>
      </c>
      <c r="AM744" s="23">
        <v>73.2</v>
      </c>
      <c r="AN744" s="32"/>
    </row>
    <row r="745" spans="1:40" ht="32" x14ac:dyDescent="0.2">
      <c r="A745" s="29" t="s">
        <v>2405</v>
      </c>
      <c r="B745" s="12" t="s">
        <v>3379</v>
      </c>
      <c r="C745" s="12" t="s">
        <v>154</v>
      </c>
      <c r="D745" s="12">
        <v>34</v>
      </c>
      <c r="E745" s="21">
        <v>33703</v>
      </c>
      <c r="F745" s="12" t="s">
        <v>210</v>
      </c>
      <c r="G745" s="12" t="s">
        <v>100</v>
      </c>
      <c r="H745" s="12" t="s">
        <v>114</v>
      </c>
      <c r="I745" s="12" t="s">
        <v>115</v>
      </c>
      <c r="J745" s="12" t="s">
        <v>211</v>
      </c>
      <c r="K745" s="12" t="s">
        <v>212</v>
      </c>
      <c r="L745" s="12" t="s">
        <v>491</v>
      </c>
      <c r="M745" s="12" t="s">
        <v>43</v>
      </c>
      <c r="N745" s="12" t="s">
        <v>492</v>
      </c>
      <c r="O745" s="21">
        <v>45986</v>
      </c>
      <c r="P745" s="21"/>
      <c r="Q745" s="12" t="s">
        <v>62</v>
      </c>
      <c r="R745" s="22">
        <v>59000</v>
      </c>
      <c r="S745" s="22">
        <v>8300</v>
      </c>
      <c r="T745" s="12">
        <v>5</v>
      </c>
      <c r="U745" s="12">
        <v>19</v>
      </c>
      <c r="V745" s="12">
        <v>25</v>
      </c>
      <c r="W745" s="12">
        <v>13</v>
      </c>
      <c r="X745" s="12">
        <v>86</v>
      </c>
      <c r="Y745" s="12" t="s">
        <v>46</v>
      </c>
      <c r="Z745" s="12" t="s">
        <v>64</v>
      </c>
      <c r="AA745" s="12" t="s">
        <v>215</v>
      </c>
      <c r="AB745" s="12" t="s">
        <v>164</v>
      </c>
      <c r="AC745" s="12" t="s">
        <v>121</v>
      </c>
      <c r="AD745" s="12" t="s">
        <v>68</v>
      </c>
      <c r="AE745" s="12">
        <v>83.3</v>
      </c>
      <c r="AF745" s="12">
        <v>0.6</v>
      </c>
      <c r="AG745" s="12" t="s">
        <v>3160</v>
      </c>
      <c r="AH745" s="12" t="s">
        <v>3164</v>
      </c>
      <c r="AI745" s="12" t="s">
        <v>3136</v>
      </c>
      <c r="AJ745" s="12">
        <v>0</v>
      </c>
      <c r="AK745" s="12" t="s">
        <v>3162</v>
      </c>
      <c r="AL745" s="12" t="s">
        <v>3165</v>
      </c>
      <c r="AM745" s="12">
        <v>83.3</v>
      </c>
      <c r="AN745" s="31"/>
    </row>
    <row r="746" spans="1:40" ht="32" x14ac:dyDescent="0.2">
      <c r="A746" s="30" t="s">
        <v>2407</v>
      </c>
      <c r="B746" s="23" t="s">
        <v>2408</v>
      </c>
      <c r="C746" s="23" t="s">
        <v>35</v>
      </c>
      <c r="D746" s="23">
        <v>54</v>
      </c>
      <c r="E746" s="24">
        <v>26151</v>
      </c>
      <c r="F746" s="23" t="s">
        <v>279</v>
      </c>
      <c r="G746" s="23" t="s">
        <v>55</v>
      </c>
      <c r="H746" s="23" t="s">
        <v>626</v>
      </c>
      <c r="I746" s="23" t="s">
        <v>57</v>
      </c>
      <c r="J746" s="23" t="s">
        <v>627</v>
      </c>
      <c r="K746" s="23" t="s">
        <v>628</v>
      </c>
      <c r="L746" s="23" t="s">
        <v>524</v>
      </c>
      <c r="M746" s="23" t="s">
        <v>525</v>
      </c>
      <c r="N746" s="23" t="s">
        <v>526</v>
      </c>
      <c r="O746" s="24">
        <v>44965</v>
      </c>
      <c r="P746" s="24"/>
      <c r="Q746" s="23" t="s">
        <v>62</v>
      </c>
      <c r="R746" s="25">
        <v>97000</v>
      </c>
      <c r="S746" s="25">
        <v>4800</v>
      </c>
      <c r="T746" s="23">
        <v>3</v>
      </c>
      <c r="U746" s="23">
        <v>47</v>
      </c>
      <c r="V746" s="23">
        <v>3</v>
      </c>
      <c r="W746" s="23">
        <v>2</v>
      </c>
      <c r="X746" s="23">
        <v>81</v>
      </c>
      <c r="Y746" s="23" t="s">
        <v>46</v>
      </c>
      <c r="Z746" s="23" t="s">
        <v>64</v>
      </c>
      <c r="AA746" s="23" t="s">
        <v>65</v>
      </c>
      <c r="AB746" s="23" t="s">
        <v>66</v>
      </c>
      <c r="AC746" s="23" t="s">
        <v>284</v>
      </c>
      <c r="AD746" s="23" t="s">
        <v>68</v>
      </c>
      <c r="AE746" s="23">
        <v>74.3</v>
      </c>
      <c r="AF746" s="23">
        <v>3.3</v>
      </c>
      <c r="AG746" s="23" t="s">
        <v>3171</v>
      </c>
      <c r="AH746" s="23" t="s">
        <v>3161</v>
      </c>
      <c r="AI746" s="23" t="s">
        <v>3133</v>
      </c>
      <c r="AJ746" s="23">
        <v>0</v>
      </c>
      <c r="AK746" s="23" t="s">
        <v>3158</v>
      </c>
      <c r="AL746" s="23" t="s">
        <v>3165</v>
      </c>
      <c r="AM746" s="23">
        <v>74.3</v>
      </c>
      <c r="AN746" s="32"/>
    </row>
    <row r="747" spans="1:40" ht="32" x14ac:dyDescent="0.2">
      <c r="A747" s="29" t="s">
        <v>2410</v>
      </c>
      <c r="B747" s="12" t="s">
        <v>2411</v>
      </c>
      <c r="C747" s="12" t="s">
        <v>35</v>
      </c>
      <c r="D747" s="12">
        <v>24</v>
      </c>
      <c r="E747" s="21">
        <v>37391</v>
      </c>
      <c r="F747" s="12" t="s">
        <v>523</v>
      </c>
      <c r="G747" s="12" t="s">
        <v>100</v>
      </c>
      <c r="H747" s="12" t="s">
        <v>561</v>
      </c>
      <c r="I747" s="12" t="s">
        <v>115</v>
      </c>
      <c r="J747" s="12" t="s">
        <v>381</v>
      </c>
      <c r="K747" s="12" t="s">
        <v>382</v>
      </c>
      <c r="L747" s="12" t="s">
        <v>491</v>
      </c>
      <c r="M747" s="12" t="s">
        <v>43</v>
      </c>
      <c r="N747" s="12" t="s">
        <v>492</v>
      </c>
      <c r="O747" s="21">
        <v>44404</v>
      </c>
      <c r="P747" s="21"/>
      <c r="Q747" s="12" t="s">
        <v>62</v>
      </c>
      <c r="R747" s="22">
        <v>60000</v>
      </c>
      <c r="S747" s="22">
        <v>3000</v>
      </c>
      <c r="T747" s="12">
        <v>3</v>
      </c>
      <c r="U747" s="12">
        <v>15</v>
      </c>
      <c r="V747" s="12">
        <v>17</v>
      </c>
      <c r="W747" s="12">
        <v>15</v>
      </c>
      <c r="X747" s="12">
        <v>38</v>
      </c>
      <c r="Y747" s="12" t="s">
        <v>46</v>
      </c>
      <c r="Z747" s="12" t="s">
        <v>292</v>
      </c>
      <c r="AA747" s="12" t="s">
        <v>221</v>
      </c>
      <c r="AB747" s="12" t="s">
        <v>66</v>
      </c>
      <c r="AC747" s="12" t="s">
        <v>267</v>
      </c>
      <c r="AD747" s="12" t="s">
        <v>68</v>
      </c>
      <c r="AE747" s="12">
        <v>46.5</v>
      </c>
      <c r="AF747" s="12">
        <v>4.9000000000000004</v>
      </c>
      <c r="AG747" s="12" t="s">
        <v>3163</v>
      </c>
      <c r="AH747" s="12" t="s">
        <v>3168</v>
      </c>
      <c r="AI747" s="12" t="s">
        <v>3133</v>
      </c>
      <c r="AJ747" s="12">
        <v>0</v>
      </c>
      <c r="AK747" s="12" t="s">
        <v>3162</v>
      </c>
      <c r="AL747" s="12" t="s">
        <v>3159</v>
      </c>
      <c r="AM747" s="12">
        <v>46.5</v>
      </c>
      <c r="AN747" s="31"/>
    </row>
    <row r="748" spans="1:40" ht="32" x14ac:dyDescent="0.2">
      <c r="A748" s="30" t="s">
        <v>2413</v>
      </c>
      <c r="B748" s="23" t="s">
        <v>2414</v>
      </c>
      <c r="C748" s="23" t="s">
        <v>35</v>
      </c>
      <c r="D748" s="23">
        <v>40</v>
      </c>
      <c r="E748" s="24">
        <v>31420</v>
      </c>
      <c r="F748" s="23" t="s">
        <v>99</v>
      </c>
      <c r="G748" s="23" t="s">
        <v>100</v>
      </c>
      <c r="H748" s="23" t="s">
        <v>317</v>
      </c>
      <c r="I748" s="23" t="s">
        <v>39</v>
      </c>
      <c r="J748" s="23" t="s">
        <v>102</v>
      </c>
      <c r="K748" s="23" t="s">
        <v>103</v>
      </c>
      <c r="L748" s="23" t="s">
        <v>160</v>
      </c>
      <c r="M748" s="23" t="s">
        <v>161</v>
      </c>
      <c r="N748" s="23" t="s">
        <v>174</v>
      </c>
      <c r="O748" s="24">
        <v>44421</v>
      </c>
      <c r="P748" s="24"/>
      <c r="Q748" s="23" t="s">
        <v>62</v>
      </c>
      <c r="R748" s="25">
        <v>211000</v>
      </c>
      <c r="S748" s="25">
        <v>12700</v>
      </c>
      <c r="T748" s="23">
        <v>3</v>
      </c>
      <c r="U748" s="23">
        <v>31</v>
      </c>
      <c r="V748" s="23">
        <v>15</v>
      </c>
      <c r="W748" s="23">
        <v>11</v>
      </c>
      <c r="X748" s="23">
        <v>65</v>
      </c>
      <c r="Y748" s="23" t="s">
        <v>46</v>
      </c>
      <c r="Z748" s="23" t="s">
        <v>64</v>
      </c>
      <c r="AA748" s="23" t="s">
        <v>95</v>
      </c>
      <c r="AB748" s="23" t="s">
        <v>66</v>
      </c>
      <c r="AC748" s="23" t="s">
        <v>108</v>
      </c>
      <c r="AD748" s="23" t="s">
        <v>68</v>
      </c>
      <c r="AE748" s="23">
        <v>62</v>
      </c>
      <c r="AF748" s="23">
        <v>4.8</v>
      </c>
      <c r="AG748" s="23" t="s">
        <v>3167</v>
      </c>
      <c r="AH748" s="23" t="s">
        <v>3177</v>
      </c>
      <c r="AI748" s="23" t="s">
        <v>3133</v>
      </c>
      <c r="AJ748" s="23">
        <v>0</v>
      </c>
      <c r="AK748" s="23" t="s">
        <v>3158</v>
      </c>
      <c r="AL748" s="23" t="s">
        <v>3165</v>
      </c>
      <c r="AM748" s="23">
        <v>62</v>
      </c>
      <c r="AN748" s="32"/>
    </row>
    <row r="749" spans="1:40" ht="32" x14ac:dyDescent="0.2">
      <c r="A749" s="29" t="s">
        <v>2415</v>
      </c>
      <c r="B749" s="12" t="s">
        <v>3380</v>
      </c>
      <c r="C749" s="12" t="s">
        <v>35</v>
      </c>
      <c r="D749" s="12">
        <v>51</v>
      </c>
      <c r="E749" s="21">
        <v>27284</v>
      </c>
      <c r="F749" s="12" t="s">
        <v>36</v>
      </c>
      <c r="G749" s="12" t="s">
        <v>37</v>
      </c>
      <c r="H749" s="12" t="s">
        <v>1134</v>
      </c>
      <c r="I749" s="12" t="s">
        <v>115</v>
      </c>
      <c r="J749" s="12" t="s">
        <v>147</v>
      </c>
      <c r="K749" s="12" t="s">
        <v>148</v>
      </c>
      <c r="L749" s="12" t="s">
        <v>186</v>
      </c>
      <c r="M749" s="12" t="s">
        <v>61</v>
      </c>
      <c r="N749" s="12" t="s">
        <v>186</v>
      </c>
      <c r="O749" s="21">
        <v>43644</v>
      </c>
      <c r="P749" s="21">
        <v>43796</v>
      </c>
      <c r="Q749" s="12" t="s">
        <v>141</v>
      </c>
      <c r="R749" s="22">
        <v>85000</v>
      </c>
      <c r="S749" s="22">
        <v>4200</v>
      </c>
      <c r="T749" s="12">
        <v>3</v>
      </c>
      <c r="U749" s="12">
        <v>8</v>
      </c>
      <c r="V749" s="12">
        <v>19</v>
      </c>
      <c r="W749" s="12">
        <v>11</v>
      </c>
      <c r="X749" s="12">
        <v>57</v>
      </c>
      <c r="Y749" s="12" t="s">
        <v>46</v>
      </c>
      <c r="Z749" s="12" t="s">
        <v>47</v>
      </c>
      <c r="AA749" s="12" t="s">
        <v>95</v>
      </c>
      <c r="AB749" s="12" t="s">
        <v>66</v>
      </c>
      <c r="AC749" s="12" t="s">
        <v>50</v>
      </c>
      <c r="AD749" s="12" t="s">
        <v>68</v>
      </c>
      <c r="AE749" s="12">
        <v>53.5</v>
      </c>
      <c r="AF749" s="12">
        <v>0.4</v>
      </c>
      <c r="AG749" s="12" t="s">
        <v>3171</v>
      </c>
      <c r="AH749" s="12" t="s">
        <v>3161</v>
      </c>
      <c r="AI749" s="12" t="s">
        <v>3133</v>
      </c>
      <c r="AJ749" s="12">
        <v>1</v>
      </c>
      <c r="AK749" s="12" t="s">
        <v>3175</v>
      </c>
      <c r="AL749" s="12" t="s">
        <v>3159</v>
      </c>
      <c r="AM749" s="12">
        <v>53.5</v>
      </c>
      <c r="AN749" s="31"/>
    </row>
    <row r="750" spans="1:40" ht="32" x14ac:dyDescent="0.2">
      <c r="A750" s="30" t="s">
        <v>2417</v>
      </c>
      <c r="B750" s="23" t="s">
        <v>3381</v>
      </c>
      <c r="C750" s="23" t="s">
        <v>35</v>
      </c>
      <c r="D750" s="23">
        <v>47</v>
      </c>
      <c r="E750" s="24">
        <v>28793</v>
      </c>
      <c r="F750" s="23" t="s">
        <v>71</v>
      </c>
      <c r="G750" s="23" t="s">
        <v>72</v>
      </c>
      <c r="H750" s="23" t="s">
        <v>73</v>
      </c>
      <c r="I750" s="23" t="s">
        <v>74</v>
      </c>
      <c r="J750" s="23" t="s">
        <v>397</v>
      </c>
      <c r="K750" s="23" t="s">
        <v>398</v>
      </c>
      <c r="L750" s="23" t="s">
        <v>366</v>
      </c>
      <c r="M750" s="23" t="s">
        <v>273</v>
      </c>
      <c r="N750" s="23" t="s">
        <v>274</v>
      </c>
      <c r="O750" s="24">
        <v>44054</v>
      </c>
      <c r="P750" s="24"/>
      <c r="Q750" s="23" t="s">
        <v>62</v>
      </c>
      <c r="R750" s="25">
        <v>65000</v>
      </c>
      <c r="S750" s="25">
        <v>3200</v>
      </c>
      <c r="T750" s="23">
        <v>3</v>
      </c>
      <c r="U750" s="23">
        <v>37</v>
      </c>
      <c r="V750" s="23">
        <v>14</v>
      </c>
      <c r="W750" s="23">
        <v>23</v>
      </c>
      <c r="X750" s="23">
        <v>43</v>
      </c>
      <c r="Y750" s="23" t="s">
        <v>46</v>
      </c>
      <c r="Z750" s="23" t="s">
        <v>151</v>
      </c>
      <c r="AA750" s="23" t="s">
        <v>95</v>
      </c>
      <c r="AB750" s="23" t="s">
        <v>66</v>
      </c>
      <c r="AC750" s="23" t="s">
        <v>81</v>
      </c>
      <c r="AD750" s="23" t="s">
        <v>68</v>
      </c>
      <c r="AE750" s="23">
        <v>51.3</v>
      </c>
      <c r="AF750" s="23">
        <v>5.8</v>
      </c>
      <c r="AG750" s="23" t="s">
        <v>3171</v>
      </c>
      <c r="AH750" s="23" t="s">
        <v>3168</v>
      </c>
      <c r="AI750" s="23" t="s">
        <v>3133</v>
      </c>
      <c r="AJ750" s="23">
        <v>0</v>
      </c>
      <c r="AK750" s="23" t="s">
        <v>3158</v>
      </c>
      <c r="AL750" s="23" t="s">
        <v>3159</v>
      </c>
      <c r="AM750" s="23">
        <v>51.3</v>
      </c>
      <c r="AN750" s="32" t="s">
        <v>3166</v>
      </c>
    </row>
    <row r="751" spans="1:40" ht="32" x14ac:dyDescent="0.2">
      <c r="A751" s="29" t="s">
        <v>2420</v>
      </c>
      <c r="B751" s="12" t="s">
        <v>2421</v>
      </c>
      <c r="C751" s="12" t="s">
        <v>35</v>
      </c>
      <c r="D751" s="12">
        <v>33</v>
      </c>
      <c r="E751" s="21">
        <v>34130</v>
      </c>
      <c r="F751" s="12" t="s">
        <v>370</v>
      </c>
      <c r="G751" s="12" t="s">
        <v>181</v>
      </c>
      <c r="H751" s="12" t="s">
        <v>1971</v>
      </c>
      <c r="I751" s="12" t="s">
        <v>74</v>
      </c>
      <c r="J751" s="12" t="s">
        <v>372</v>
      </c>
      <c r="K751" s="12" t="s">
        <v>373</v>
      </c>
      <c r="L751" s="12" t="s">
        <v>619</v>
      </c>
      <c r="M751" s="12" t="s">
        <v>525</v>
      </c>
      <c r="N751" s="12" t="s">
        <v>620</v>
      </c>
      <c r="O751" s="21">
        <v>42962</v>
      </c>
      <c r="P751" s="21"/>
      <c r="Q751" s="12" t="s">
        <v>62</v>
      </c>
      <c r="R751" s="22">
        <v>62000</v>
      </c>
      <c r="S751" s="22">
        <v>1200</v>
      </c>
      <c r="T751" s="12">
        <v>2</v>
      </c>
      <c r="U751" s="12">
        <v>28</v>
      </c>
      <c r="V751" s="12">
        <v>13</v>
      </c>
      <c r="W751" s="12">
        <v>17</v>
      </c>
      <c r="X751" s="12">
        <v>35</v>
      </c>
      <c r="Y751" s="12" t="s">
        <v>46</v>
      </c>
      <c r="Z751" s="12" t="s">
        <v>64</v>
      </c>
      <c r="AA751" s="12" t="s">
        <v>176</v>
      </c>
      <c r="AB751" s="12" t="s">
        <v>164</v>
      </c>
      <c r="AC751" s="12" t="s">
        <v>376</v>
      </c>
      <c r="AD751" s="12" t="s">
        <v>68</v>
      </c>
      <c r="AE751" s="12">
        <v>38.799999999999997</v>
      </c>
      <c r="AF751" s="12">
        <v>8.8000000000000007</v>
      </c>
      <c r="AG751" s="12" t="s">
        <v>3160</v>
      </c>
      <c r="AH751" s="12" t="s">
        <v>3168</v>
      </c>
      <c r="AI751" s="12" t="s">
        <v>3128</v>
      </c>
      <c r="AJ751" s="12">
        <v>0</v>
      </c>
      <c r="AK751" s="12" t="s">
        <v>3162</v>
      </c>
      <c r="AL751" s="12" t="s">
        <v>3159</v>
      </c>
      <c r="AM751" s="12">
        <v>38.799999999999997</v>
      </c>
      <c r="AN751" s="31" t="s">
        <v>3166</v>
      </c>
    </row>
    <row r="752" spans="1:40" ht="32" x14ac:dyDescent="0.2">
      <c r="A752" s="30" t="s">
        <v>2423</v>
      </c>
      <c r="B752" s="23" t="s">
        <v>2424</v>
      </c>
      <c r="C752" s="23" t="s">
        <v>154</v>
      </c>
      <c r="D752" s="23">
        <v>60</v>
      </c>
      <c r="E752" s="24">
        <v>23934</v>
      </c>
      <c r="F752" s="23" t="s">
        <v>71</v>
      </c>
      <c r="G752" s="23" t="s">
        <v>72</v>
      </c>
      <c r="H752" s="23" t="s">
        <v>424</v>
      </c>
      <c r="I752" s="23" t="s">
        <v>74</v>
      </c>
      <c r="J752" s="23" t="s">
        <v>1011</v>
      </c>
      <c r="K752" s="23" t="s">
        <v>1388</v>
      </c>
      <c r="L752" s="23" t="s">
        <v>619</v>
      </c>
      <c r="M752" s="23" t="s">
        <v>525</v>
      </c>
      <c r="N752" s="23" t="s">
        <v>620</v>
      </c>
      <c r="O752" s="24">
        <v>45992</v>
      </c>
      <c r="P752" s="24"/>
      <c r="Q752" s="23" t="s">
        <v>62</v>
      </c>
      <c r="R752" s="25">
        <v>60000</v>
      </c>
      <c r="S752" s="25">
        <v>3000</v>
      </c>
      <c r="T752" s="23">
        <v>3</v>
      </c>
      <c r="U752" s="23">
        <v>26</v>
      </c>
      <c r="V752" s="23">
        <v>6</v>
      </c>
      <c r="W752" s="23">
        <v>14</v>
      </c>
      <c r="X752" s="23">
        <v>75</v>
      </c>
      <c r="Y752" s="23" t="s">
        <v>46</v>
      </c>
      <c r="Z752" s="23" t="s">
        <v>64</v>
      </c>
      <c r="AA752" s="23" t="s">
        <v>215</v>
      </c>
      <c r="AB752" s="23" t="s">
        <v>66</v>
      </c>
      <c r="AC752" s="23" t="s">
        <v>81</v>
      </c>
      <c r="AD752" s="23" t="s">
        <v>51</v>
      </c>
      <c r="AE752" s="23">
        <v>62.8</v>
      </c>
      <c r="AF752" s="23">
        <v>0.5</v>
      </c>
      <c r="AG752" s="23" t="s">
        <v>3156</v>
      </c>
      <c r="AH752" s="23" t="s">
        <v>3168</v>
      </c>
      <c r="AI752" s="23" t="s">
        <v>3133</v>
      </c>
      <c r="AJ752" s="23">
        <v>0</v>
      </c>
      <c r="AK752" s="23" t="s">
        <v>3162</v>
      </c>
      <c r="AL752" s="23" t="s">
        <v>3165</v>
      </c>
      <c r="AM752" s="23">
        <v>62.8</v>
      </c>
      <c r="AN752" s="32" t="s">
        <v>3166</v>
      </c>
    </row>
    <row r="753" spans="1:40" ht="32" x14ac:dyDescent="0.2">
      <c r="A753" s="29" t="s">
        <v>2425</v>
      </c>
      <c r="B753" s="12" t="s">
        <v>3382</v>
      </c>
      <c r="C753" s="12" t="s">
        <v>35</v>
      </c>
      <c r="D753" s="12">
        <v>52</v>
      </c>
      <c r="E753" s="21">
        <v>27109</v>
      </c>
      <c r="F753" s="12" t="s">
        <v>279</v>
      </c>
      <c r="G753" s="12" t="s">
        <v>55</v>
      </c>
      <c r="H753" s="12" t="s">
        <v>626</v>
      </c>
      <c r="I753" s="12" t="s">
        <v>157</v>
      </c>
      <c r="J753" s="12" t="s">
        <v>627</v>
      </c>
      <c r="K753" s="12" t="s">
        <v>628</v>
      </c>
      <c r="L753" s="12" t="s">
        <v>390</v>
      </c>
      <c r="M753" s="12" t="s">
        <v>265</v>
      </c>
      <c r="N753" s="12" t="s">
        <v>360</v>
      </c>
      <c r="O753" s="21">
        <v>45398</v>
      </c>
      <c r="P753" s="21"/>
      <c r="Q753" s="12" t="s">
        <v>62</v>
      </c>
      <c r="R753" s="22">
        <v>33000</v>
      </c>
      <c r="S753" s="22">
        <v>1600</v>
      </c>
      <c r="T753" s="12">
        <v>3</v>
      </c>
      <c r="U753" s="12">
        <v>27</v>
      </c>
      <c r="V753" s="12">
        <v>23</v>
      </c>
      <c r="W753" s="12">
        <v>0</v>
      </c>
      <c r="X753" s="12">
        <v>86</v>
      </c>
      <c r="Y753" s="12" t="s">
        <v>46</v>
      </c>
      <c r="Z753" s="12" t="s">
        <v>64</v>
      </c>
      <c r="AA753" s="12" t="s">
        <v>142</v>
      </c>
      <c r="AB753" s="12" t="s">
        <v>80</v>
      </c>
      <c r="AC753" s="12" t="s">
        <v>284</v>
      </c>
      <c r="AD753" s="12" t="s">
        <v>68</v>
      </c>
      <c r="AE753" s="12">
        <v>73.8</v>
      </c>
      <c r="AF753" s="12">
        <v>2.2000000000000002</v>
      </c>
      <c r="AG753" s="12" t="s">
        <v>3171</v>
      </c>
      <c r="AH753" s="12" t="s">
        <v>3180</v>
      </c>
      <c r="AI753" s="12" t="s">
        <v>3133</v>
      </c>
      <c r="AJ753" s="12">
        <v>0</v>
      </c>
      <c r="AK753" s="12" t="s">
        <v>3162</v>
      </c>
      <c r="AL753" s="12" t="s">
        <v>3165</v>
      </c>
      <c r="AM753" s="12">
        <v>73.8</v>
      </c>
      <c r="AN753" s="31"/>
    </row>
    <row r="754" spans="1:40" ht="32" x14ac:dyDescent="0.2">
      <c r="A754" s="30" t="s">
        <v>2428</v>
      </c>
      <c r="B754" s="23" t="s">
        <v>3383</v>
      </c>
      <c r="C754" s="23" t="s">
        <v>154</v>
      </c>
      <c r="D754" s="23">
        <v>41</v>
      </c>
      <c r="E754" s="24">
        <v>31185</v>
      </c>
      <c r="F754" s="23" t="s">
        <v>54</v>
      </c>
      <c r="G754" s="23" t="s">
        <v>55</v>
      </c>
      <c r="H754" s="23" t="s">
        <v>302</v>
      </c>
      <c r="I754" s="23" t="s">
        <v>318</v>
      </c>
      <c r="J754" s="23" t="s">
        <v>539</v>
      </c>
      <c r="K754" s="23" t="s">
        <v>540</v>
      </c>
      <c r="L754" s="23" t="s">
        <v>411</v>
      </c>
      <c r="M754" s="23" t="s">
        <v>119</v>
      </c>
      <c r="N754" s="23" t="s">
        <v>412</v>
      </c>
      <c r="O754" s="24">
        <v>44198</v>
      </c>
      <c r="P754" s="24"/>
      <c r="Q754" s="23" t="s">
        <v>62</v>
      </c>
      <c r="R754" s="25">
        <v>205000</v>
      </c>
      <c r="S754" s="25">
        <v>12300</v>
      </c>
      <c r="T754" s="23">
        <v>3</v>
      </c>
      <c r="U754" s="23">
        <v>43</v>
      </c>
      <c r="V754" s="23">
        <v>26</v>
      </c>
      <c r="W754" s="23">
        <v>16</v>
      </c>
      <c r="X754" s="23">
        <v>62</v>
      </c>
      <c r="Y754" s="23" t="s">
        <v>46</v>
      </c>
      <c r="Z754" s="23" t="s">
        <v>107</v>
      </c>
      <c r="AA754" s="23" t="s">
        <v>176</v>
      </c>
      <c r="AB754" s="23" t="s">
        <v>66</v>
      </c>
      <c r="AC754" s="23" t="s">
        <v>67</v>
      </c>
      <c r="AD754" s="23" t="s">
        <v>68</v>
      </c>
      <c r="AE754" s="23">
        <v>60.7</v>
      </c>
      <c r="AF754" s="23">
        <v>5.4</v>
      </c>
      <c r="AG754" s="23" t="s">
        <v>3167</v>
      </c>
      <c r="AH754" s="23" t="s">
        <v>3177</v>
      </c>
      <c r="AI754" s="23" t="s">
        <v>3133</v>
      </c>
      <c r="AJ754" s="23">
        <v>0</v>
      </c>
      <c r="AK754" s="23" t="s">
        <v>3158</v>
      </c>
      <c r="AL754" s="23" t="s">
        <v>3165</v>
      </c>
      <c r="AM754" s="23">
        <v>60.7</v>
      </c>
      <c r="AN754" s="32"/>
    </row>
    <row r="755" spans="1:40" ht="32" x14ac:dyDescent="0.2">
      <c r="A755" s="29" t="s">
        <v>2430</v>
      </c>
      <c r="B755" s="12" t="s">
        <v>2431</v>
      </c>
      <c r="C755" s="12" t="s">
        <v>154</v>
      </c>
      <c r="D755" s="12">
        <v>30</v>
      </c>
      <c r="E755" s="21">
        <v>34962</v>
      </c>
      <c r="F755" s="12" t="s">
        <v>402</v>
      </c>
      <c r="G755" s="12" t="s">
        <v>72</v>
      </c>
      <c r="H755" s="12" t="s">
        <v>616</v>
      </c>
      <c r="I755" s="12" t="s">
        <v>157</v>
      </c>
      <c r="J755" s="12" t="s">
        <v>533</v>
      </c>
      <c r="K755" s="12" t="s">
        <v>534</v>
      </c>
      <c r="L755" s="12" t="s">
        <v>472</v>
      </c>
      <c r="M755" s="12" t="s">
        <v>43</v>
      </c>
      <c r="N755" s="12" t="s">
        <v>421</v>
      </c>
      <c r="O755" s="21">
        <v>43122</v>
      </c>
      <c r="P755" s="21">
        <v>45781</v>
      </c>
      <c r="Q755" s="12" t="s">
        <v>141</v>
      </c>
      <c r="R755" s="22">
        <v>38000</v>
      </c>
      <c r="S755" s="22">
        <v>800</v>
      </c>
      <c r="T755" s="12">
        <v>2</v>
      </c>
      <c r="U755" s="12">
        <v>33</v>
      </c>
      <c r="V755" s="12">
        <v>14</v>
      </c>
      <c r="W755" s="12">
        <v>10</v>
      </c>
      <c r="X755" s="12">
        <v>43</v>
      </c>
      <c r="Y755" s="12" t="s">
        <v>46</v>
      </c>
      <c r="Z755" s="12" t="s">
        <v>47</v>
      </c>
      <c r="AA755" s="12" t="s">
        <v>188</v>
      </c>
      <c r="AB755" s="12" t="s">
        <v>66</v>
      </c>
      <c r="AC755" s="12" t="s">
        <v>408</v>
      </c>
      <c r="AD755" s="12" t="s">
        <v>68</v>
      </c>
      <c r="AE755" s="12">
        <v>46.3</v>
      </c>
      <c r="AF755" s="12">
        <v>7.3</v>
      </c>
      <c r="AG755" s="12" t="s">
        <v>3160</v>
      </c>
      <c r="AH755" s="12" t="s">
        <v>3180</v>
      </c>
      <c r="AI755" s="12" t="s">
        <v>3128</v>
      </c>
      <c r="AJ755" s="12">
        <v>1</v>
      </c>
      <c r="AK755" s="12" t="s">
        <v>3158</v>
      </c>
      <c r="AL755" s="12" t="s">
        <v>3159</v>
      </c>
      <c r="AM755" s="12">
        <v>46.3</v>
      </c>
      <c r="AN755" s="31"/>
    </row>
    <row r="756" spans="1:40" ht="32" x14ac:dyDescent="0.2">
      <c r="A756" s="30" t="s">
        <v>2432</v>
      </c>
      <c r="B756" s="23" t="s">
        <v>2433</v>
      </c>
      <c r="C756" s="23" t="s">
        <v>154</v>
      </c>
      <c r="D756" s="23">
        <v>37</v>
      </c>
      <c r="E756" s="24">
        <v>32483</v>
      </c>
      <c r="F756" s="23" t="s">
        <v>402</v>
      </c>
      <c r="G756" s="23" t="s">
        <v>72</v>
      </c>
      <c r="H756" s="23" t="s">
        <v>862</v>
      </c>
      <c r="I756" s="23" t="s">
        <v>157</v>
      </c>
      <c r="J756" s="23" t="s">
        <v>533</v>
      </c>
      <c r="K756" s="23" t="s">
        <v>534</v>
      </c>
      <c r="L756" s="23" t="s">
        <v>173</v>
      </c>
      <c r="M756" s="23" t="s">
        <v>161</v>
      </c>
      <c r="N756" s="23" t="s">
        <v>174</v>
      </c>
      <c r="O756" s="24">
        <v>43844</v>
      </c>
      <c r="P756" s="24"/>
      <c r="Q756" s="23" t="s">
        <v>62</v>
      </c>
      <c r="R756" s="25">
        <v>35000</v>
      </c>
      <c r="S756" s="25">
        <v>3200</v>
      </c>
      <c r="T756" s="23">
        <v>4</v>
      </c>
      <c r="U756" s="23">
        <v>28</v>
      </c>
      <c r="V756" s="23">
        <v>9</v>
      </c>
      <c r="W756" s="23">
        <v>13</v>
      </c>
      <c r="X756" s="23">
        <v>61</v>
      </c>
      <c r="Y756" s="23" t="s">
        <v>46</v>
      </c>
      <c r="Z756" s="23" t="s">
        <v>64</v>
      </c>
      <c r="AA756" s="23" t="s">
        <v>65</v>
      </c>
      <c r="AB756" s="23" t="s">
        <v>66</v>
      </c>
      <c r="AC756" s="23" t="s">
        <v>408</v>
      </c>
      <c r="AD756" s="23" t="s">
        <v>68</v>
      </c>
      <c r="AE756" s="23">
        <v>67.8</v>
      </c>
      <c r="AF756" s="23">
        <v>6.4</v>
      </c>
      <c r="AG756" s="23" t="s">
        <v>3167</v>
      </c>
      <c r="AH756" s="23" t="s">
        <v>3180</v>
      </c>
      <c r="AI756" s="23" t="s">
        <v>3136</v>
      </c>
      <c r="AJ756" s="23">
        <v>0</v>
      </c>
      <c r="AK756" s="23" t="s">
        <v>3162</v>
      </c>
      <c r="AL756" s="23" t="s">
        <v>3165</v>
      </c>
      <c r="AM756" s="23">
        <v>67.8</v>
      </c>
      <c r="AN756" s="32"/>
    </row>
    <row r="757" spans="1:40" ht="32" x14ac:dyDescent="0.2">
      <c r="A757" s="29" t="s">
        <v>2434</v>
      </c>
      <c r="B757" s="12" t="s">
        <v>2435</v>
      </c>
      <c r="C757" s="12" t="s">
        <v>35</v>
      </c>
      <c r="D757" s="12">
        <v>26</v>
      </c>
      <c r="E757" s="21">
        <v>36341</v>
      </c>
      <c r="F757" s="12" t="s">
        <v>429</v>
      </c>
      <c r="G757" s="12" t="s">
        <v>72</v>
      </c>
      <c r="H757" s="12" t="s">
        <v>201</v>
      </c>
      <c r="I757" s="12" t="s">
        <v>74</v>
      </c>
      <c r="J757" s="12" t="s">
        <v>248</v>
      </c>
      <c r="K757" s="12" t="s">
        <v>249</v>
      </c>
      <c r="L757" s="12" t="s">
        <v>374</v>
      </c>
      <c r="M757" s="12" t="s">
        <v>289</v>
      </c>
      <c r="N757" s="12" t="s">
        <v>375</v>
      </c>
      <c r="O757" s="21">
        <v>45985</v>
      </c>
      <c r="P757" s="21">
        <v>46113</v>
      </c>
      <c r="Q757" s="12" t="s">
        <v>141</v>
      </c>
      <c r="R757" s="22">
        <v>58000</v>
      </c>
      <c r="S757" s="22">
        <v>2900</v>
      </c>
      <c r="T757" s="12">
        <v>3</v>
      </c>
      <c r="U757" s="12">
        <v>34</v>
      </c>
      <c r="V757" s="12">
        <v>24</v>
      </c>
      <c r="W757" s="12">
        <v>7</v>
      </c>
      <c r="X757" s="12">
        <v>55</v>
      </c>
      <c r="Y757" s="12" t="s">
        <v>46</v>
      </c>
      <c r="Z757" s="12" t="s">
        <v>47</v>
      </c>
      <c r="AA757" s="12" t="s">
        <v>221</v>
      </c>
      <c r="AB757" s="12" t="s">
        <v>66</v>
      </c>
      <c r="AC757" s="12" t="s">
        <v>130</v>
      </c>
      <c r="AD757" s="12" t="s">
        <v>222</v>
      </c>
      <c r="AE757" s="12">
        <v>61.2</v>
      </c>
      <c r="AF757" s="12">
        <v>0.4</v>
      </c>
      <c r="AG757" s="12" t="s">
        <v>3160</v>
      </c>
      <c r="AH757" s="12" t="s">
        <v>3164</v>
      </c>
      <c r="AI757" s="12" t="s">
        <v>3133</v>
      </c>
      <c r="AJ757" s="12">
        <v>1</v>
      </c>
      <c r="AK757" s="12" t="s">
        <v>3158</v>
      </c>
      <c r="AL757" s="12" t="s">
        <v>3159</v>
      </c>
      <c r="AM757" s="12">
        <v>61.2</v>
      </c>
      <c r="AN757" s="31"/>
    </row>
    <row r="758" spans="1:40" ht="48" x14ac:dyDescent="0.2">
      <c r="A758" s="30" t="s">
        <v>2436</v>
      </c>
      <c r="B758" s="23" t="s">
        <v>2437</v>
      </c>
      <c r="C758" s="23" t="s">
        <v>35</v>
      </c>
      <c r="D758" s="23">
        <v>46</v>
      </c>
      <c r="E758" s="24">
        <v>29186</v>
      </c>
      <c r="F758" s="23" t="s">
        <v>429</v>
      </c>
      <c r="G758" s="23" t="s">
        <v>72</v>
      </c>
      <c r="H758" s="23" t="s">
        <v>247</v>
      </c>
      <c r="I758" s="23" t="s">
        <v>115</v>
      </c>
      <c r="J758" s="23" t="s">
        <v>248</v>
      </c>
      <c r="K758" s="23" t="s">
        <v>249</v>
      </c>
      <c r="L758" s="23" t="s">
        <v>374</v>
      </c>
      <c r="M758" s="23" t="s">
        <v>289</v>
      </c>
      <c r="N758" s="23" t="s">
        <v>375</v>
      </c>
      <c r="O758" s="24">
        <v>42016</v>
      </c>
      <c r="P758" s="24"/>
      <c r="Q758" s="23" t="s">
        <v>62</v>
      </c>
      <c r="R758" s="25">
        <v>92000</v>
      </c>
      <c r="S758" s="25">
        <v>12900</v>
      </c>
      <c r="T758" s="23">
        <v>5</v>
      </c>
      <c r="U758" s="23">
        <v>0</v>
      </c>
      <c r="V758" s="23">
        <v>24</v>
      </c>
      <c r="W758" s="23">
        <v>0</v>
      </c>
      <c r="X758" s="23">
        <v>96</v>
      </c>
      <c r="Y758" s="23" t="s">
        <v>46</v>
      </c>
      <c r="Z758" s="23" t="s">
        <v>151</v>
      </c>
      <c r="AA758" s="23" t="s">
        <v>48</v>
      </c>
      <c r="AB758" s="23" t="s">
        <v>66</v>
      </c>
      <c r="AC758" s="23" t="s">
        <v>130</v>
      </c>
      <c r="AD758" s="23" t="s">
        <v>222</v>
      </c>
      <c r="AE758" s="23">
        <v>88.6</v>
      </c>
      <c r="AF758" s="23">
        <v>11.4</v>
      </c>
      <c r="AG758" s="23" t="s">
        <v>3171</v>
      </c>
      <c r="AH758" s="23" t="s">
        <v>3161</v>
      </c>
      <c r="AI758" s="23" t="s">
        <v>3136</v>
      </c>
      <c r="AJ758" s="23">
        <v>0</v>
      </c>
      <c r="AK758" s="23" t="s">
        <v>3175</v>
      </c>
      <c r="AL758" s="23" t="s">
        <v>3169</v>
      </c>
      <c r="AM758" s="23">
        <v>88.6</v>
      </c>
      <c r="AN758" s="32"/>
    </row>
    <row r="759" spans="1:40" ht="48" x14ac:dyDescent="0.2">
      <c r="A759" s="29" t="s">
        <v>2439</v>
      </c>
      <c r="B759" s="12" t="s">
        <v>2440</v>
      </c>
      <c r="C759" s="12" t="s">
        <v>154</v>
      </c>
      <c r="D759" s="12">
        <v>47</v>
      </c>
      <c r="E759" s="21">
        <v>28835</v>
      </c>
      <c r="F759" s="12" t="s">
        <v>523</v>
      </c>
      <c r="G759" s="12" t="s">
        <v>100</v>
      </c>
      <c r="H759" s="12" t="s">
        <v>261</v>
      </c>
      <c r="I759" s="12" t="s">
        <v>74</v>
      </c>
      <c r="J759" s="12" t="s">
        <v>343</v>
      </c>
      <c r="K759" s="12" t="s">
        <v>344</v>
      </c>
      <c r="L759" s="12" t="s">
        <v>149</v>
      </c>
      <c r="M759" s="12" t="s">
        <v>61</v>
      </c>
      <c r="N759" s="12" t="s">
        <v>150</v>
      </c>
      <c r="O759" s="21">
        <v>42564</v>
      </c>
      <c r="P759" s="21"/>
      <c r="Q759" s="12" t="s">
        <v>62</v>
      </c>
      <c r="R759" s="22">
        <v>65000</v>
      </c>
      <c r="S759" s="22">
        <v>3200</v>
      </c>
      <c r="T759" s="12">
        <v>3</v>
      </c>
      <c r="U759" s="12">
        <v>27</v>
      </c>
      <c r="V759" s="12">
        <v>19</v>
      </c>
      <c r="W759" s="12">
        <v>10</v>
      </c>
      <c r="X759" s="12">
        <v>65</v>
      </c>
      <c r="Y759" s="12" t="s">
        <v>46</v>
      </c>
      <c r="Z759" s="12" t="s">
        <v>47</v>
      </c>
      <c r="AA759" s="12" t="s">
        <v>95</v>
      </c>
      <c r="AB759" s="12" t="s">
        <v>164</v>
      </c>
      <c r="AC759" s="12" t="s">
        <v>267</v>
      </c>
      <c r="AD759" s="12" t="s">
        <v>68</v>
      </c>
      <c r="AE759" s="12">
        <v>61.5</v>
      </c>
      <c r="AF759" s="12">
        <v>9.9</v>
      </c>
      <c r="AG759" s="12" t="s">
        <v>3171</v>
      </c>
      <c r="AH759" s="12" t="s">
        <v>3168</v>
      </c>
      <c r="AI759" s="12" t="s">
        <v>3133</v>
      </c>
      <c r="AJ759" s="12">
        <v>0</v>
      </c>
      <c r="AK759" s="12" t="s">
        <v>3162</v>
      </c>
      <c r="AL759" s="12" t="s">
        <v>3165</v>
      </c>
      <c r="AM759" s="12">
        <v>61.5</v>
      </c>
      <c r="AN759" s="31"/>
    </row>
    <row r="760" spans="1:40" ht="32" x14ac:dyDescent="0.2">
      <c r="A760" s="30" t="s">
        <v>2442</v>
      </c>
      <c r="B760" s="23" t="s">
        <v>3384</v>
      </c>
      <c r="C760" s="23" t="s">
        <v>35</v>
      </c>
      <c r="D760" s="23">
        <v>29</v>
      </c>
      <c r="E760" s="24">
        <v>35550</v>
      </c>
      <c r="F760" s="23" t="s">
        <v>36</v>
      </c>
      <c r="G760" s="23" t="s">
        <v>37</v>
      </c>
      <c r="H760" s="23" t="s">
        <v>1134</v>
      </c>
      <c r="I760" s="23" t="s">
        <v>74</v>
      </c>
      <c r="J760" s="23" t="s">
        <v>270</v>
      </c>
      <c r="K760" s="23" t="s">
        <v>271</v>
      </c>
      <c r="L760" s="23" t="s">
        <v>42</v>
      </c>
      <c r="M760" s="23" t="s">
        <v>43</v>
      </c>
      <c r="N760" s="23" t="s">
        <v>44</v>
      </c>
      <c r="O760" s="24">
        <v>46002</v>
      </c>
      <c r="P760" s="24"/>
      <c r="Q760" s="23" t="s">
        <v>62</v>
      </c>
      <c r="R760" s="25">
        <v>47000</v>
      </c>
      <c r="S760" s="25">
        <v>2400</v>
      </c>
      <c r="T760" s="23">
        <v>3</v>
      </c>
      <c r="U760" s="23">
        <v>21</v>
      </c>
      <c r="V760" s="23">
        <v>12</v>
      </c>
      <c r="W760" s="23">
        <v>1</v>
      </c>
      <c r="X760" s="23">
        <v>64</v>
      </c>
      <c r="Y760" s="23" t="s">
        <v>46</v>
      </c>
      <c r="Z760" s="23" t="s">
        <v>47</v>
      </c>
      <c r="AA760" s="23" t="s">
        <v>176</v>
      </c>
      <c r="AB760" s="23" t="s">
        <v>66</v>
      </c>
      <c r="AC760" s="23" t="s">
        <v>50</v>
      </c>
      <c r="AD760" s="23" t="s">
        <v>68</v>
      </c>
      <c r="AE760" s="23">
        <v>64.2</v>
      </c>
      <c r="AF760" s="23">
        <v>0.5</v>
      </c>
      <c r="AG760" s="23" t="s">
        <v>3160</v>
      </c>
      <c r="AH760" s="23" t="s">
        <v>3164</v>
      </c>
      <c r="AI760" s="23" t="s">
        <v>3133</v>
      </c>
      <c r="AJ760" s="23">
        <v>0</v>
      </c>
      <c r="AK760" s="23" t="s">
        <v>3162</v>
      </c>
      <c r="AL760" s="23" t="s">
        <v>3165</v>
      </c>
      <c r="AM760" s="23">
        <v>64.2</v>
      </c>
      <c r="AN760" s="32"/>
    </row>
    <row r="761" spans="1:40" ht="32" x14ac:dyDescent="0.2">
      <c r="A761" s="29" t="s">
        <v>2445</v>
      </c>
      <c r="B761" s="12" t="s">
        <v>2446</v>
      </c>
      <c r="C761" s="12" t="s">
        <v>154</v>
      </c>
      <c r="D761" s="12">
        <v>61</v>
      </c>
      <c r="E761" s="21">
        <v>23699</v>
      </c>
      <c r="F761" s="12" t="s">
        <v>429</v>
      </c>
      <c r="G761" s="12" t="s">
        <v>72</v>
      </c>
      <c r="H761" s="12" t="s">
        <v>430</v>
      </c>
      <c r="I761" s="12" t="s">
        <v>74</v>
      </c>
      <c r="J761" s="12" t="s">
        <v>514</v>
      </c>
      <c r="K761" s="12" t="s">
        <v>515</v>
      </c>
      <c r="L761" s="12" t="s">
        <v>118</v>
      </c>
      <c r="M761" s="12" t="s">
        <v>119</v>
      </c>
      <c r="N761" s="12" t="s">
        <v>120</v>
      </c>
      <c r="O761" s="21">
        <v>45221</v>
      </c>
      <c r="P761" s="21"/>
      <c r="Q761" s="12" t="s">
        <v>62</v>
      </c>
      <c r="R761" s="22">
        <v>55000</v>
      </c>
      <c r="S761" s="22">
        <v>2800</v>
      </c>
      <c r="T761" s="12">
        <v>3</v>
      </c>
      <c r="U761" s="12">
        <v>32</v>
      </c>
      <c r="V761" s="12">
        <v>1</v>
      </c>
      <c r="W761" s="12">
        <v>7</v>
      </c>
      <c r="X761" s="12">
        <v>34</v>
      </c>
      <c r="Y761" s="12" t="s">
        <v>46</v>
      </c>
      <c r="Z761" s="12" t="s">
        <v>64</v>
      </c>
      <c r="AA761" s="12" t="s">
        <v>142</v>
      </c>
      <c r="AB761" s="12" t="s">
        <v>80</v>
      </c>
      <c r="AC761" s="12" t="s">
        <v>130</v>
      </c>
      <c r="AD761" s="12" t="s">
        <v>68</v>
      </c>
      <c r="AE761" s="12">
        <v>53.4</v>
      </c>
      <c r="AF761" s="12">
        <v>2.6</v>
      </c>
      <c r="AG761" s="12" t="s">
        <v>3156</v>
      </c>
      <c r="AH761" s="12" t="s">
        <v>3164</v>
      </c>
      <c r="AI761" s="12" t="s">
        <v>3133</v>
      </c>
      <c r="AJ761" s="12">
        <v>0</v>
      </c>
      <c r="AK761" s="12" t="s">
        <v>3158</v>
      </c>
      <c r="AL761" s="12" t="s">
        <v>3159</v>
      </c>
      <c r="AM761" s="12">
        <v>53.4</v>
      </c>
      <c r="AN761" s="31"/>
    </row>
    <row r="762" spans="1:40" ht="32" x14ac:dyDescent="0.2">
      <c r="A762" s="30" t="s">
        <v>2448</v>
      </c>
      <c r="B762" s="23" t="s">
        <v>2449</v>
      </c>
      <c r="C762" s="23" t="s">
        <v>35</v>
      </c>
      <c r="D762" s="23">
        <v>56</v>
      </c>
      <c r="E762" s="24">
        <v>25613</v>
      </c>
      <c r="F762" s="23" t="s">
        <v>71</v>
      </c>
      <c r="G762" s="23" t="s">
        <v>72</v>
      </c>
      <c r="H762" s="23" t="s">
        <v>395</v>
      </c>
      <c r="I762" s="23" t="s">
        <v>74</v>
      </c>
      <c r="J762" s="23" t="s">
        <v>1323</v>
      </c>
      <c r="K762" s="23" t="s">
        <v>1324</v>
      </c>
      <c r="L762" s="23" t="s">
        <v>442</v>
      </c>
      <c r="M762" s="23" t="s">
        <v>265</v>
      </c>
      <c r="N762" s="23" t="s">
        <v>266</v>
      </c>
      <c r="O762" s="24">
        <v>43519</v>
      </c>
      <c r="P762" s="24"/>
      <c r="Q762" s="23" t="s">
        <v>62</v>
      </c>
      <c r="R762" s="25">
        <v>43000</v>
      </c>
      <c r="S762" s="25">
        <v>2200</v>
      </c>
      <c r="T762" s="23">
        <v>3</v>
      </c>
      <c r="U762" s="23">
        <v>14</v>
      </c>
      <c r="V762" s="23">
        <v>18</v>
      </c>
      <c r="W762" s="23">
        <v>10</v>
      </c>
      <c r="X762" s="23">
        <v>53</v>
      </c>
      <c r="Y762" s="23" t="s">
        <v>46</v>
      </c>
      <c r="Z762" s="23" t="s">
        <v>64</v>
      </c>
      <c r="AA762" s="23" t="s">
        <v>95</v>
      </c>
      <c r="AB762" s="23" t="s">
        <v>80</v>
      </c>
      <c r="AC762" s="23" t="s">
        <v>81</v>
      </c>
      <c r="AD762" s="23" t="s">
        <v>68</v>
      </c>
      <c r="AE762" s="23">
        <v>54</v>
      </c>
      <c r="AF762" s="23">
        <v>7.3</v>
      </c>
      <c r="AG762" s="23" t="s">
        <v>3156</v>
      </c>
      <c r="AH762" s="23" t="s">
        <v>3164</v>
      </c>
      <c r="AI762" s="23" t="s">
        <v>3133</v>
      </c>
      <c r="AJ762" s="23">
        <v>0</v>
      </c>
      <c r="AK762" s="23" t="s">
        <v>3162</v>
      </c>
      <c r="AL762" s="23" t="s">
        <v>3159</v>
      </c>
      <c r="AM762" s="23">
        <v>54</v>
      </c>
      <c r="AN762" s="32" t="s">
        <v>3166</v>
      </c>
    </row>
    <row r="763" spans="1:40" ht="32" x14ac:dyDescent="0.2">
      <c r="A763" s="29" t="s">
        <v>2451</v>
      </c>
      <c r="B763" s="12" t="s">
        <v>1586</v>
      </c>
      <c r="C763" s="12" t="s">
        <v>35</v>
      </c>
      <c r="D763" s="12">
        <v>51</v>
      </c>
      <c r="E763" s="21">
        <v>27354</v>
      </c>
      <c r="F763" s="12" t="s">
        <v>99</v>
      </c>
      <c r="G763" s="12" t="s">
        <v>100</v>
      </c>
      <c r="H763" s="12" t="s">
        <v>317</v>
      </c>
      <c r="I763" s="12" t="s">
        <v>89</v>
      </c>
      <c r="J763" s="12" t="s">
        <v>102</v>
      </c>
      <c r="K763" s="12" t="s">
        <v>103</v>
      </c>
      <c r="L763" s="12" t="s">
        <v>611</v>
      </c>
      <c r="M763" s="12" t="s">
        <v>563</v>
      </c>
      <c r="N763" s="12" t="s">
        <v>1333</v>
      </c>
      <c r="O763" s="21">
        <v>43935</v>
      </c>
      <c r="P763" s="21"/>
      <c r="Q763" s="12" t="s">
        <v>62</v>
      </c>
      <c r="R763" s="22">
        <v>100000</v>
      </c>
      <c r="S763" s="22">
        <v>10000</v>
      </c>
      <c r="T763" s="12">
        <v>4</v>
      </c>
      <c r="U763" s="12">
        <v>2</v>
      </c>
      <c r="V763" s="12">
        <v>25</v>
      </c>
      <c r="W763" s="12">
        <v>3</v>
      </c>
      <c r="X763" s="12">
        <v>63</v>
      </c>
      <c r="Y763" s="12" t="s">
        <v>46</v>
      </c>
      <c r="Z763" s="12" t="s">
        <v>151</v>
      </c>
      <c r="AA763" s="12" t="s">
        <v>48</v>
      </c>
      <c r="AB763" s="12" t="s">
        <v>80</v>
      </c>
      <c r="AC763" s="12" t="s">
        <v>108</v>
      </c>
      <c r="AD763" s="12" t="s">
        <v>68</v>
      </c>
      <c r="AE763" s="12">
        <v>67</v>
      </c>
      <c r="AF763" s="12">
        <v>6.2</v>
      </c>
      <c r="AG763" s="12" t="s">
        <v>3171</v>
      </c>
      <c r="AH763" s="12" t="s">
        <v>3161</v>
      </c>
      <c r="AI763" s="12" t="s">
        <v>3136</v>
      </c>
      <c r="AJ763" s="12">
        <v>0</v>
      </c>
      <c r="AK763" s="12" t="s">
        <v>3175</v>
      </c>
      <c r="AL763" s="12" t="s">
        <v>3165</v>
      </c>
      <c r="AM763" s="12">
        <v>67</v>
      </c>
      <c r="AN763" s="31" t="s">
        <v>3166</v>
      </c>
    </row>
    <row r="764" spans="1:40" ht="32" x14ac:dyDescent="0.2">
      <c r="A764" s="30" t="s">
        <v>2453</v>
      </c>
      <c r="B764" s="23" t="s">
        <v>2454</v>
      </c>
      <c r="C764" s="23" t="s">
        <v>35</v>
      </c>
      <c r="D764" s="23">
        <v>23</v>
      </c>
      <c r="E764" s="24">
        <v>37512</v>
      </c>
      <c r="F764" s="23" t="s">
        <v>279</v>
      </c>
      <c r="G764" s="23" t="s">
        <v>55</v>
      </c>
      <c r="H764" s="23" t="s">
        <v>1089</v>
      </c>
      <c r="I764" s="23" t="s">
        <v>157</v>
      </c>
      <c r="J764" s="23" t="s">
        <v>810</v>
      </c>
      <c r="K764" s="23" t="s">
        <v>811</v>
      </c>
      <c r="L764" s="23" t="s">
        <v>619</v>
      </c>
      <c r="M764" s="23" t="s">
        <v>525</v>
      </c>
      <c r="N764" s="23" t="s">
        <v>620</v>
      </c>
      <c r="O764" s="24">
        <v>45376</v>
      </c>
      <c r="P764" s="24"/>
      <c r="Q764" s="23" t="s">
        <v>62</v>
      </c>
      <c r="R764" s="25">
        <v>37000</v>
      </c>
      <c r="S764" s="25">
        <v>3300</v>
      </c>
      <c r="T764" s="23">
        <v>4</v>
      </c>
      <c r="U764" s="23">
        <v>15</v>
      </c>
      <c r="V764" s="23">
        <v>19</v>
      </c>
      <c r="W764" s="23">
        <v>8</v>
      </c>
      <c r="X764" s="23">
        <v>83</v>
      </c>
      <c r="Y764" s="23" t="s">
        <v>339</v>
      </c>
      <c r="Z764" s="23" t="s">
        <v>107</v>
      </c>
      <c r="AA764" s="23" t="s">
        <v>176</v>
      </c>
      <c r="AB764" s="23" t="s">
        <v>66</v>
      </c>
      <c r="AC764" s="23" t="s">
        <v>284</v>
      </c>
      <c r="AD764" s="23" t="s">
        <v>1346</v>
      </c>
      <c r="AE764" s="23">
        <v>74.8</v>
      </c>
      <c r="AF764" s="23">
        <v>2.2000000000000002</v>
      </c>
      <c r="AG764" s="23" t="s">
        <v>3163</v>
      </c>
      <c r="AH764" s="23" t="s">
        <v>3180</v>
      </c>
      <c r="AI764" s="23" t="s">
        <v>3136</v>
      </c>
      <c r="AJ764" s="23">
        <v>0</v>
      </c>
      <c r="AK764" s="23" t="s">
        <v>3162</v>
      </c>
      <c r="AL764" s="23" t="s">
        <v>3165</v>
      </c>
      <c r="AM764" s="23">
        <v>74.8</v>
      </c>
      <c r="AN764" s="32"/>
    </row>
    <row r="765" spans="1:40" ht="32" x14ac:dyDescent="0.2">
      <c r="A765" s="29" t="s">
        <v>2456</v>
      </c>
      <c r="B765" s="12" t="s">
        <v>2457</v>
      </c>
      <c r="C765" s="12" t="s">
        <v>35</v>
      </c>
      <c r="D765" s="12">
        <v>59</v>
      </c>
      <c r="E765" s="21">
        <v>24577</v>
      </c>
      <c r="F765" s="12" t="s">
        <v>36</v>
      </c>
      <c r="G765" s="12" t="s">
        <v>37</v>
      </c>
      <c r="H765" s="12" t="s">
        <v>225</v>
      </c>
      <c r="I765" s="12" t="s">
        <v>115</v>
      </c>
      <c r="J765" s="12" t="s">
        <v>40</v>
      </c>
      <c r="K765" s="12" t="s">
        <v>41</v>
      </c>
      <c r="L765" s="12" t="s">
        <v>319</v>
      </c>
      <c r="M765" s="12" t="s">
        <v>255</v>
      </c>
      <c r="N765" s="12" t="s">
        <v>80</v>
      </c>
      <c r="O765" s="21">
        <v>45979</v>
      </c>
      <c r="P765" s="21"/>
      <c r="Q765" s="12" t="s">
        <v>62</v>
      </c>
      <c r="R765" s="22">
        <v>66000</v>
      </c>
      <c r="S765" s="22">
        <v>5900</v>
      </c>
      <c r="T765" s="12">
        <v>4</v>
      </c>
      <c r="U765" s="12">
        <v>44</v>
      </c>
      <c r="V765" s="12">
        <v>10</v>
      </c>
      <c r="W765" s="12">
        <v>9</v>
      </c>
      <c r="X765" s="12">
        <v>80</v>
      </c>
      <c r="Y765" s="12" t="s">
        <v>46</v>
      </c>
      <c r="Z765" s="12" t="s">
        <v>47</v>
      </c>
      <c r="AA765" s="12" t="s">
        <v>176</v>
      </c>
      <c r="AB765" s="12" t="s">
        <v>66</v>
      </c>
      <c r="AC765" s="12" t="s">
        <v>50</v>
      </c>
      <c r="AD765" s="12" t="s">
        <v>68</v>
      </c>
      <c r="AE765" s="12">
        <v>79.5</v>
      </c>
      <c r="AF765" s="12">
        <v>0.6</v>
      </c>
      <c r="AG765" s="12" t="s">
        <v>3156</v>
      </c>
      <c r="AH765" s="12" t="s">
        <v>3168</v>
      </c>
      <c r="AI765" s="12" t="s">
        <v>3136</v>
      </c>
      <c r="AJ765" s="12">
        <v>0</v>
      </c>
      <c r="AK765" s="12" t="s">
        <v>3158</v>
      </c>
      <c r="AL765" s="12" t="s">
        <v>3165</v>
      </c>
      <c r="AM765" s="12">
        <v>79.5</v>
      </c>
      <c r="AN765" s="31" t="s">
        <v>3166</v>
      </c>
    </row>
    <row r="766" spans="1:40" ht="48" x14ac:dyDescent="0.2">
      <c r="A766" s="30" t="s">
        <v>2458</v>
      </c>
      <c r="B766" s="23" t="s">
        <v>2459</v>
      </c>
      <c r="C766" s="23" t="s">
        <v>35</v>
      </c>
      <c r="D766" s="23">
        <v>23</v>
      </c>
      <c r="E766" s="24">
        <v>37771</v>
      </c>
      <c r="F766" s="23" t="s">
        <v>210</v>
      </c>
      <c r="G766" s="23" t="s">
        <v>100</v>
      </c>
      <c r="H766" s="23" t="s">
        <v>230</v>
      </c>
      <c r="I766" s="23" t="s">
        <v>57</v>
      </c>
      <c r="J766" s="23" t="s">
        <v>676</v>
      </c>
      <c r="K766" s="23" t="s">
        <v>677</v>
      </c>
      <c r="L766" s="23" t="s">
        <v>611</v>
      </c>
      <c r="M766" s="23" t="s">
        <v>563</v>
      </c>
      <c r="N766" s="23" t="s">
        <v>1333</v>
      </c>
      <c r="O766" s="24">
        <v>45356</v>
      </c>
      <c r="P766" s="24"/>
      <c r="Q766" s="23" t="s">
        <v>62</v>
      </c>
      <c r="R766" s="25">
        <v>66000</v>
      </c>
      <c r="S766" s="25">
        <v>5900</v>
      </c>
      <c r="T766" s="23">
        <v>4</v>
      </c>
      <c r="U766" s="23">
        <v>0</v>
      </c>
      <c r="V766" s="23">
        <v>20</v>
      </c>
      <c r="W766" s="23">
        <v>4</v>
      </c>
      <c r="X766" s="23">
        <v>67</v>
      </c>
      <c r="Y766" s="23" t="s">
        <v>339</v>
      </c>
      <c r="Z766" s="23" t="s">
        <v>47</v>
      </c>
      <c r="AA766" s="23" t="s">
        <v>221</v>
      </c>
      <c r="AB766" s="23" t="s">
        <v>66</v>
      </c>
      <c r="AC766" s="23" t="s">
        <v>121</v>
      </c>
      <c r="AD766" s="23" t="s">
        <v>68</v>
      </c>
      <c r="AE766" s="23">
        <v>67.5</v>
      </c>
      <c r="AF766" s="23">
        <v>2.2999999999999998</v>
      </c>
      <c r="AG766" s="23" t="s">
        <v>3163</v>
      </c>
      <c r="AH766" s="23" t="s">
        <v>3168</v>
      </c>
      <c r="AI766" s="23" t="s">
        <v>3136</v>
      </c>
      <c r="AJ766" s="23">
        <v>0</v>
      </c>
      <c r="AK766" s="23" t="s">
        <v>3175</v>
      </c>
      <c r="AL766" s="23" t="s">
        <v>3165</v>
      </c>
      <c r="AM766" s="23">
        <v>67.5</v>
      </c>
      <c r="AN766" s="32" t="s">
        <v>3166</v>
      </c>
    </row>
    <row r="767" spans="1:40" ht="48" x14ac:dyDescent="0.2">
      <c r="A767" s="29" t="s">
        <v>2461</v>
      </c>
      <c r="B767" s="12" t="s">
        <v>2462</v>
      </c>
      <c r="C767" s="12" t="s">
        <v>35</v>
      </c>
      <c r="D767" s="12">
        <v>53</v>
      </c>
      <c r="E767" s="21">
        <v>26805</v>
      </c>
      <c r="F767" s="12" t="s">
        <v>429</v>
      </c>
      <c r="G767" s="12" t="s">
        <v>72</v>
      </c>
      <c r="H767" s="12" t="s">
        <v>247</v>
      </c>
      <c r="I767" s="12" t="s">
        <v>74</v>
      </c>
      <c r="J767" s="12" t="s">
        <v>514</v>
      </c>
      <c r="K767" s="12" t="s">
        <v>515</v>
      </c>
      <c r="L767" s="12" t="s">
        <v>491</v>
      </c>
      <c r="M767" s="12" t="s">
        <v>43</v>
      </c>
      <c r="N767" s="12" t="s">
        <v>492</v>
      </c>
      <c r="O767" s="21">
        <v>45314</v>
      </c>
      <c r="P767" s="21"/>
      <c r="Q767" s="12" t="s">
        <v>62</v>
      </c>
      <c r="R767" s="22">
        <v>55000</v>
      </c>
      <c r="S767" s="22">
        <v>5000</v>
      </c>
      <c r="T767" s="12">
        <v>4</v>
      </c>
      <c r="U767" s="12">
        <v>27</v>
      </c>
      <c r="V767" s="12">
        <v>10</v>
      </c>
      <c r="W767" s="12">
        <v>2</v>
      </c>
      <c r="X767" s="12">
        <v>76</v>
      </c>
      <c r="Y767" s="12" t="s">
        <v>46</v>
      </c>
      <c r="Z767" s="12" t="s">
        <v>64</v>
      </c>
      <c r="AA767" s="12" t="s">
        <v>65</v>
      </c>
      <c r="AB767" s="12" t="s">
        <v>66</v>
      </c>
      <c r="AC767" s="12" t="s">
        <v>130</v>
      </c>
      <c r="AD767" s="12" t="s">
        <v>68</v>
      </c>
      <c r="AE767" s="12">
        <v>78.3</v>
      </c>
      <c r="AF767" s="12">
        <v>2.4</v>
      </c>
      <c r="AG767" s="12" t="s">
        <v>3171</v>
      </c>
      <c r="AH767" s="12" t="s">
        <v>3164</v>
      </c>
      <c r="AI767" s="12" t="s">
        <v>3136</v>
      </c>
      <c r="AJ767" s="12">
        <v>0</v>
      </c>
      <c r="AK767" s="12" t="s">
        <v>3162</v>
      </c>
      <c r="AL767" s="12" t="s">
        <v>3169</v>
      </c>
      <c r="AM767" s="12">
        <v>78.3</v>
      </c>
      <c r="AN767" s="31"/>
    </row>
    <row r="768" spans="1:40" ht="32" x14ac:dyDescent="0.2">
      <c r="A768" s="30" t="s">
        <v>2463</v>
      </c>
      <c r="B768" s="23" t="s">
        <v>2464</v>
      </c>
      <c r="C768" s="23" t="s">
        <v>35</v>
      </c>
      <c r="D768" s="23">
        <v>25</v>
      </c>
      <c r="E768" s="24">
        <v>36726</v>
      </c>
      <c r="F768" s="23" t="s">
        <v>133</v>
      </c>
      <c r="G768" s="23" t="s">
        <v>133</v>
      </c>
      <c r="H768" s="23" t="s">
        <v>652</v>
      </c>
      <c r="I768" s="23" t="s">
        <v>89</v>
      </c>
      <c r="J768" s="23" t="s">
        <v>135</v>
      </c>
      <c r="K768" s="23" t="s">
        <v>136</v>
      </c>
      <c r="L768" s="23" t="s">
        <v>442</v>
      </c>
      <c r="M768" s="23" t="s">
        <v>265</v>
      </c>
      <c r="N768" s="23" t="s">
        <v>266</v>
      </c>
      <c r="O768" s="24">
        <v>45689</v>
      </c>
      <c r="P768" s="24"/>
      <c r="Q768" s="23" t="s">
        <v>62</v>
      </c>
      <c r="R768" s="25">
        <v>92000</v>
      </c>
      <c r="S768" s="25">
        <v>5500</v>
      </c>
      <c r="T768" s="23">
        <v>3</v>
      </c>
      <c r="U768" s="23">
        <v>22</v>
      </c>
      <c r="V768" s="23">
        <v>13</v>
      </c>
      <c r="W768" s="23">
        <v>17</v>
      </c>
      <c r="X768" s="23">
        <v>64</v>
      </c>
      <c r="Y768" s="23" t="s">
        <v>46</v>
      </c>
      <c r="Z768" s="23" t="s">
        <v>47</v>
      </c>
      <c r="AA768" s="23" t="s">
        <v>188</v>
      </c>
      <c r="AB768" s="23" t="s">
        <v>66</v>
      </c>
      <c r="AC768" s="23" t="s">
        <v>143</v>
      </c>
      <c r="AD768" s="23" t="s">
        <v>68</v>
      </c>
      <c r="AE768" s="23">
        <v>56.4</v>
      </c>
      <c r="AF768" s="23">
        <v>1.4</v>
      </c>
      <c r="AG768" s="23" t="s">
        <v>3160</v>
      </c>
      <c r="AH768" s="23" t="s">
        <v>3161</v>
      </c>
      <c r="AI768" s="23" t="s">
        <v>3133</v>
      </c>
      <c r="AJ768" s="23">
        <v>0</v>
      </c>
      <c r="AK768" s="23" t="s">
        <v>3162</v>
      </c>
      <c r="AL768" s="23" t="s">
        <v>3165</v>
      </c>
      <c r="AM768" s="23">
        <v>56.4</v>
      </c>
      <c r="AN768" s="32"/>
    </row>
    <row r="769" spans="1:40" x14ac:dyDescent="0.2">
      <c r="A769" s="29" t="s">
        <v>2465</v>
      </c>
      <c r="B769" s="12" t="s">
        <v>2466</v>
      </c>
      <c r="C769" s="12" t="s">
        <v>35</v>
      </c>
      <c r="D769" s="12">
        <v>34</v>
      </c>
      <c r="E769" s="21">
        <v>33708</v>
      </c>
      <c r="F769" s="12" t="s">
        <v>523</v>
      </c>
      <c r="G769" s="12" t="s">
        <v>100</v>
      </c>
      <c r="H769" s="12" t="s">
        <v>755</v>
      </c>
      <c r="I769" s="12" t="s">
        <v>115</v>
      </c>
      <c r="J769" s="12" t="s">
        <v>381</v>
      </c>
      <c r="K769" s="12" t="s">
        <v>382</v>
      </c>
      <c r="L769" s="12" t="s">
        <v>390</v>
      </c>
      <c r="M769" s="12" t="s">
        <v>265</v>
      </c>
      <c r="N769" s="12" t="s">
        <v>360</v>
      </c>
      <c r="O769" s="21">
        <v>43663</v>
      </c>
      <c r="P769" s="21"/>
      <c r="Q769" s="12" t="s">
        <v>62</v>
      </c>
      <c r="R769" s="22">
        <v>61000</v>
      </c>
      <c r="S769" s="22">
        <v>3000</v>
      </c>
      <c r="T769" s="12">
        <v>3</v>
      </c>
      <c r="U769" s="12">
        <v>25</v>
      </c>
      <c r="V769" s="12">
        <v>16</v>
      </c>
      <c r="W769" s="12">
        <v>18</v>
      </c>
      <c r="X769" s="12">
        <v>71</v>
      </c>
      <c r="Y769" s="12" t="s">
        <v>46</v>
      </c>
      <c r="Z769" s="12" t="s">
        <v>64</v>
      </c>
      <c r="AA769" s="12" t="s">
        <v>188</v>
      </c>
      <c r="AB769" s="12" t="s">
        <v>66</v>
      </c>
      <c r="AC769" s="12" t="s">
        <v>267</v>
      </c>
      <c r="AD769" s="12" t="s">
        <v>68</v>
      </c>
      <c r="AE769" s="12">
        <v>59.1</v>
      </c>
      <c r="AF769" s="12">
        <v>6.9</v>
      </c>
      <c r="AG769" s="12" t="s">
        <v>3160</v>
      </c>
      <c r="AH769" s="12" t="s">
        <v>3168</v>
      </c>
      <c r="AI769" s="12" t="s">
        <v>3133</v>
      </c>
      <c r="AJ769" s="12">
        <v>0</v>
      </c>
      <c r="AK769" s="12" t="s">
        <v>3162</v>
      </c>
      <c r="AL769" s="12" t="s">
        <v>3165</v>
      </c>
      <c r="AM769" s="12">
        <v>59.1</v>
      </c>
      <c r="AN769" s="31"/>
    </row>
    <row r="770" spans="1:40" ht="32" x14ac:dyDescent="0.2">
      <c r="A770" s="30" t="s">
        <v>2467</v>
      </c>
      <c r="B770" s="23" t="s">
        <v>2468</v>
      </c>
      <c r="C770" s="23" t="s">
        <v>154</v>
      </c>
      <c r="D770" s="23">
        <v>58</v>
      </c>
      <c r="E770" s="24">
        <v>24680</v>
      </c>
      <c r="F770" s="23" t="s">
        <v>133</v>
      </c>
      <c r="G770" s="23" t="s">
        <v>133</v>
      </c>
      <c r="H770" s="23" t="s">
        <v>652</v>
      </c>
      <c r="I770" s="23" t="s">
        <v>57</v>
      </c>
      <c r="J770" s="23" t="s">
        <v>135</v>
      </c>
      <c r="K770" s="23" t="s">
        <v>136</v>
      </c>
      <c r="L770" s="23" t="s">
        <v>411</v>
      </c>
      <c r="M770" s="23" t="s">
        <v>119</v>
      </c>
      <c r="N770" s="23" t="s">
        <v>412</v>
      </c>
      <c r="O770" s="24">
        <v>45835</v>
      </c>
      <c r="P770" s="24"/>
      <c r="Q770" s="23" t="s">
        <v>62</v>
      </c>
      <c r="R770" s="25">
        <v>105000</v>
      </c>
      <c r="S770" s="25">
        <v>5200</v>
      </c>
      <c r="T770" s="23">
        <v>3</v>
      </c>
      <c r="U770" s="23">
        <v>24</v>
      </c>
      <c r="V770" s="23">
        <v>19</v>
      </c>
      <c r="W770" s="23">
        <v>2</v>
      </c>
      <c r="X770" s="23">
        <v>49</v>
      </c>
      <c r="Y770" s="23" t="s">
        <v>46</v>
      </c>
      <c r="Z770" s="23" t="s">
        <v>64</v>
      </c>
      <c r="AA770" s="23" t="s">
        <v>48</v>
      </c>
      <c r="AB770" s="23" t="s">
        <v>80</v>
      </c>
      <c r="AC770" s="23" t="s">
        <v>143</v>
      </c>
      <c r="AD770" s="23" t="s">
        <v>68</v>
      </c>
      <c r="AE770" s="23">
        <v>59.1</v>
      </c>
      <c r="AF770" s="23">
        <v>1</v>
      </c>
      <c r="AG770" s="23" t="s">
        <v>3156</v>
      </c>
      <c r="AH770" s="23" t="s">
        <v>3161</v>
      </c>
      <c r="AI770" s="23" t="s">
        <v>3133</v>
      </c>
      <c r="AJ770" s="23">
        <v>0</v>
      </c>
      <c r="AK770" s="23" t="s">
        <v>3162</v>
      </c>
      <c r="AL770" s="23" t="s">
        <v>3159</v>
      </c>
      <c r="AM770" s="23">
        <v>59.1</v>
      </c>
      <c r="AN770" s="32"/>
    </row>
    <row r="771" spans="1:40" ht="48" x14ac:dyDescent="0.2">
      <c r="A771" s="29" t="s">
        <v>2469</v>
      </c>
      <c r="B771" s="12" t="s">
        <v>2470</v>
      </c>
      <c r="C771" s="12" t="s">
        <v>35</v>
      </c>
      <c r="D771" s="12">
        <v>52</v>
      </c>
      <c r="E771" s="21">
        <v>26841</v>
      </c>
      <c r="F771" s="12" t="s">
        <v>279</v>
      </c>
      <c r="G771" s="12" t="s">
        <v>55</v>
      </c>
      <c r="H771" s="12" t="s">
        <v>307</v>
      </c>
      <c r="I771" s="12" t="s">
        <v>89</v>
      </c>
      <c r="J771" s="12" t="s">
        <v>810</v>
      </c>
      <c r="K771" s="12" t="s">
        <v>811</v>
      </c>
      <c r="L771" s="12" t="s">
        <v>186</v>
      </c>
      <c r="M771" s="12" t="s">
        <v>61</v>
      </c>
      <c r="N771" s="12" t="s">
        <v>186</v>
      </c>
      <c r="O771" s="21">
        <v>43649</v>
      </c>
      <c r="P771" s="21"/>
      <c r="Q771" s="12" t="s">
        <v>62</v>
      </c>
      <c r="R771" s="22">
        <v>161000</v>
      </c>
      <c r="S771" s="22">
        <v>9700</v>
      </c>
      <c r="T771" s="12">
        <v>3</v>
      </c>
      <c r="U771" s="12">
        <v>27</v>
      </c>
      <c r="V771" s="12">
        <v>16</v>
      </c>
      <c r="W771" s="12">
        <v>14</v>
      </c>
      <c r="X771" s="12">
        <v>63</v>
      </c>
      <c r="Y771" s="12" t="s">
        <v>46</v>
      </c>
      <c r="Z771" s="12" t="s">
        <v>64</v>
      </c>
      <c r="AA771" s="12" t="s">
        <v>142</v>
      </c>
      <c r="AB771" s="12" t="s">
        <v>80</v>
      </c>
      <c r="AC771" s="12" t="s">
        <v>284</v>
      </c>
      <c r="AD771" s="12" t="s">
        <v>68</v>
      </c>
      <c r="AE771" s="12">
        <v>58.8</v>
      </c>
      <c r="AF771" s="12">
        <v>6.9</v>
      </c>
      <c r="AG771" s="12" t="s">
        <v>3171</v>
      </c>
      <c r="AH771" s="12" t="s">
        <v>3157</v>
      </c>
      <c r="AI771" s="12" t="s">
        <v>3133</v>
      </c>
      <c r="AJ771" s="12">
        <v>0</v>
      </c>
      <c r="AK771" s="12" t="s">
        <v>3162</v>
      </c>
      <c r="AL771" s="12" t="s">
        <v>3165</v>
      </c>
      <c r="AM771" s="12">
        <v>58.8</v>
      </c>
      <c r="AN771" s="31"/>
    </row>
    <row r="772" spans="1:40" ht="32" x14ac:dyDescent="0.2">
      <c r="A772" s="30" t="s">
        <v>2471</v>
      </c>
      <c r="B772" s="23" t="s">
        <v>2472</v>
      </c>
      <c r="C772" s="23" t="s">
        <v>154</v>
      </c>
      <c r="D772" s="23">
        <v>34</v>
      </c>
      <c r="E772" s="24">
        <v>33574</v>
      </c>
      <c r="F772" s="23" t="s">
        <v>429</v>
      </c>
      <c r="G772" s="23" t="s">
        <v>72</v>
      </c>
      <c r="H772" s="23" t="s">
        <v>295</v>
      </c>
      <c r="I772" s="23" t="s">
        <v>157</v>
      </c>
      <c r="J772" s="23" t="s">
        <v>461</v>
      </c>
      <c r="K772" s="23" t="s">
        <v>462</v>
      </c>
      <c r="L772" s="23" t="s">
        <v>374</v>
      </c>
      <c r="M772" s="23" t="s">
        <v>289</v>
      </c>
      <c r="N772" s="23" t="s">
        <v>375</v>
      </c>
      <c r="O772" s="24">
        <v>44082</v>
      </c>
      <c r="P772" s="24"/>
      <c r="Q772" s="23" t="s">
        <v>62</v>
      </c>
      <c r="R772" s="25">
        <v>44000</v>
      </c>
      <c r="S772" s="25">
        <v>2200</v>
      </c>
      <c r="T772" s="23">
        <v>3</v>
      </c>
      <c r="U772" s="23">
        <v>42</v>
      </c>
      <c r="V772" s="23">
        <v>12</v>
      </c>
      <c r="W772" s="23">
        <v>22</v>
      </c>
      <c r="X772" s="23">
        <v>59</v>
      </c>
      <c r="Y772" s="23" t="s">
        <v>46</v>
      </c>
      <c r="Z772" s="23" t="s">
        <v>47</v>
      </c>
      <c r="AA772" s="23" t="s">
        <v>95</v>
      </c>
      <c r="AB772" s="23" t="s">
        <v>80</v>
      </c>
      <c r="AC772" s="23" t="s">
        <v>130</v>
      </c>
      <c r="AD772" s="23" t="s">
        <v>68</v>
      </c>
      <c r="AE772" s="23">
        <v>57.6</v>
      </c>
      <c r="AF772" s="23">
        <v>5.8</v>
      </c>
      <c r="AG772" s="23" t="s">
        <v>3160</v>
      </c>
      <c r="AH772" s="23" t="s">
        <v>3164</v>
      </c>
      <c r="AI772" s="23" t="s">
        <v>3133</v>
      </c>
      <c r="AJ772" s="23">
        <v>0</v>
      </c>
      <c r="AK772" s="23" t="s">
        <v>3158</v>
      </c>
      <c r="AL772" s="23" t="s">
        <v>3159</v>
      </c>
      <c r="AM772" s="23">
        <v>57.6</v>
      </c>
      <c r="AN772" s="32"/>
    </row>
    <row r="773" spans="1:40" x14ac:dyDescent="0.2">
      <c r="A773" s="29" t="s">
        <v>2473</v>
      </c>
      <c r="B773" s="12" t="s">
        <v>2474</v>
      </c>
      <c r="C773" s="12" t="s">
        <v>154</v>
      </c>
      <c r="D773" s="12">
        <v>52</v>
      </c>
      <c r="E773" s="21">
        <v>27092</v>
      </c>
      <c r="F773" s="12" t="s">
        <v>523</v>
      </c>
      <c r="G773" s="12" t="s">
        <v>100</v>
      </c>
      <c r="H773" s="12" t="s">
        <v>755</v>
      </c>
      <c r="I773" s="12" t="s">
        <v>57</v>
      </c>
      <c r="J773" s="12" t="s">
        <v>357</v>
      </c>
      <c r="K773" s="12" t="s">
        <v>358</v>
      </c>
      <c r="L773" s="12" t="s">
        <v>186</v>
      </c>
      <c r="M773" s="12" t="s">
        <v>61</v>
      </c>
      <c r="N773" s="12" t="s">
        <v>186</v>
      </c>
      <c r="O773" s="21">
        <v>45770</v>
      </c>
      <c r="P773" s="21"/>
      <c r="Q773" s="12" t="s">
        <v>62</v>
      </c>
      <c r="R773" s="22">
        <v>96000</v>
      </c>
      <c r="S773" s="22">
        <v>1900</v>
      </c>
      <c r="T773" s="12">
        <v>2</v>
      </c>
      <c r="U773" s="12">
        <v>23</v>
      </c>
      <c r="V773" s="12">
        <v>13</v>
      </c>
      <c r="W773" s="12">
        <v>21</v>
      </c>
      <c r="X773" s="12">
        <v>66</v>
      </c>
      <c r="Y773" s="12" t="s">
        <v>46</v>
      </c>
      <c r="Z773" s="12" t="s">
        <v>64</v>
      </c>
      <c r="AA773" s="12" t="s">
        <v>188</v>
      </c>
      <c r="AB773" s="12" t="s">
        <v>66</v>
      </c>
      <c r="AC773" s="12" t="s">
        <v>267</v>
      </c>
      <c r="AD773" s="12" t="s">
        <v>1346</v>
      </c>
      <c r="AE773" s="12">
        <v>46.8</v>
      </c>
      <c r="AF773" s="12">
        <v>1.1000000000000001</v>
      </c>
      <c r="AG773" s="12" t="s">
        <v>3171</v>
      </c>
      <c r="AH773" s="12" t="s">
        <v>3161</v>
      </c>
      <c r="AI773" s="12" t="s">
        <v>3128</v>
      </c>
      <c r="AJ773" s="12">
        <v>0</v>
      </c>
      <c r="AK773" s="12" t="s">
        <v>3162</v>
      </c>
      <c r="AL773" s="12" t="s">
        <v>3159</v>
      </c>
      <c r="AM773" s="12">
        <v>46.8</v>
      </c>
      <c r="AN773" s="31"/>
    </row>
    <row r="774" spans="1:40" ht="32" x14ac:dyDescent="0.2">
      <c r="A774" s="30" t="s">
        <v>2475</v>
      </c>
      <c r="B774" s="23" t="s">
        <v>2476</v>
      </c>
      <c r="C774" s="23" t="s">
        <v>154</v>
      </c>
      <c r="D774" s="23">
        <v>33</v>
      </c>
      <c r="E774" s="24">
        <v>34043</v>
      </c>
      <c r="F774" s="23" t="s">
        <v>402</v>
      </c>
      <c r="G774" s="23" t="s">
        <v>72</v>
      </c>
      <c r="H774" s="23" t="s">
        <v>403</v>
      </c>
      <c r="I774" s="23" t="s">
        <v>74</v>
      </c>
      <c r="J774" s="23" t="s">
        <v>404</v>
      </c>
      <c r="K774" s="23" t="s">
        <v>405</v>
      </c>
      <c r="L774" s="23" t="s">
        <v>242</v>
      </c>
      <c r="M774" s="23" t="s">
        <v>234</v>
      </c>
      <c r="N774" s="23" t="s">
        <v>235</v>
      </c>
      <c r="O774" s="24">
        <v>45815</v>
      </c>
      <c r="P774" s="24"/>
      <c r="Q774" s="23" t="s">
        <v>62</v>
      </c>
      <c r="R774" s="25">
        <v>51000</v>
      </c>
      <c r="S774" s="25">
        <v>2600</v>
      </c>
      <c r="T774" s="23">
        <v>3</v>
      </c>
      <c r="U774" s="23">
        <v>32</v>
      </c>
      <c r="V774" s="23">
        <v>6</v>
      </c>
      <c r="W774" s="23">
        <v>8</v>
      </c>
      <c r="X774" s="23">
        <v>41</v>
      </c>
      <c r="Y774" s="23" t="s">
        <v>46</v>
      </c>
      <c r="Z774" s="23" t="s">
        <v>64</v>
      </c>
      <c r="AA774" s="23" t="s">
        <v>215</v>
      </c>
      <c r="AB774" s="23" t="s">
        <v>66</v>
      </c>
      <c r="AC774" s="23" t="s">
        <v>408</v>
      </c>
      <c r="AD774" s="23" t="s">
        <v>68</v>
      </c>
      <c r="AE774" s="23">
        <v>55.4</v>
      </c>
      <c r="AF774" s="23">
        <v>1</v>
      </c>
      <c r="AG774" s="23" t="s">
        <v>3160</v>
      </c>
      <c r="AH774" s="23" t="s">
        <v>3164</v>
      </c>
      <c r="AI774" s="23" t="s">
        <v>3133</v>
      </c>
      <c r="AJ774" s="23">
        <v>0</v>
      </c>
      <c r="AK774" s="23" t="s">
        <v>3158</v>
      </c>
      <c r="AL774" s="23" t="s">
        <v>3159</v>
      </c>
      <c r="AM774" s="23">
        <v>55.4</v>
      </c>
      <c r="AN774" s="32" t="s">
        <v>3166</v>
      </c>
    </row>
    <row r="775" spans="1:40" ht="32" x14ac:dyDescent="0.2">
      <c r="A775" s="29" t="s">
        <v>2477</v>
      </c>
      <c r="B775" s="12" t="s">
        <v>2478</v>
      </c>
      <c r="C775" s="12" t="s">
        <v>35</v>
      </c>
      <c r="D775" s="12">
        <v>37</v>
      </c>
      <c r="E775" s="21">
        <v>32670</v>
      </c>
      <c r="F775" s="12" t="s">
        <v>210</v>
      </c>
      <c r="G775" s="12" t="s">
        <v>100</v>
      </c>
      <c r="H775" s="12" t="s">
        <v>114</v>
      </c>
      <c r="I775" s="12" t="s">
        <v>74</v>
      </c>
      <c r="J775" s="12" t="s">
        <v>743</v>
      </c>
      <c r="K775" s="12" t="s">
        <v>744</v>
      </c>
      <c r="L775" s="12" t="s">
        <v>491</v>
      </c>
      <c r="M775" s="12" t="s">
        <v>43</v>
      </c>
      <c r="N775" s="12" t="s">
        <v>492</v>
      </c>
      <c r="O775" s="21">
        <v>43852</v>
      </c>
      <c r="P775" s="21">
        <v>45520</v>
      </c>
      <c r="Q775" s="12" t="s">
        <v>141</v>
      </c>
      <c r="R775" s="22">
        <v>45000</v>
      </c>
      <c r="S775" s="22">
        <v>4000</v>
      </c>
      <c r="T775" s="12">
        <v>4</v>
      </c>
      <c r="U775" s="12">
        <v>21</v>
      </c>
      <c r="V775" s="12">
        <v>21</v>
      </c>
      <c r="W775" s="12">
        <v>0</v>
      </c>
      <c r="X775" s="12">
        <v>55</v>
      </c>
      <c r="Y775" s="12" t="s">
        <v>46</v>
      </c>
      <c r="Z775" s="12" t="s">
        <v>47</v>
      </c>
      <c r="AA775" s="12" t="s">
        <v>95</v>
      </c>
      <c r="AB775" s="12" t="s">
        <v>164</v>
      </c>
      <c r="AC775" s="12" t="s">
        <v>121</v>
      </c>
      <c r="AD775" s="12" t="s">
        <v>68</v>
      </c>
      <c r="AE775" s="12">
        <v>70.5</v>
      </c>
      <c r="AF775" s="12">
        <v>4.5999999999999996</v>
      </c>
      <c r="AG775" s="12" t="s">
        <v>3167</v>
      </c>
      <c r="AH775" s="12" t="s">
        <v>3164</v>
      </c>
      <c r="AI775" s="12" t="s">
        <v>3136</v>
      </c>
      <c r="AJ775" s="12">
        <v>1</v>
      </c>
      <c r="AK775" s="12" t="s">
        <v>3162</v>
      </c>
      <c r="AL775" s="12" t="s">
        <v>3159</v>
      </c>
      <c r="AM775" s="12">
        <v>70.5</v>
      </c>
      <c r="AN775" s="31"/>
    </row>
    <row r="776" spans="1:40" ht="32" x14ac:dyDescent="0.2">
      <c r="A776" s="30" t="s">
        <v>2479</v>
      </c>
      <c r="B776" s="23" t="s">
        <v>2480</v>
      </c>
      <c r="C776" s="23" t="s">
        <v>35</v>
      </c>
      <c r="D776" s="23">
        <v>38</v>
      </c>
      <c r="E776" s="24">
        <v>32017</v>
      </c>
      <c r="F776" s="23" t="s">
        <v>429</v>
      </c>
      <c r="G776" s="23" t="s">
        <v>72</v>
      </c>
      <c r="H776" s="23" t="s">
        <v>125</v>
      </c>
      <c r="I776" s="23" t="s">
        <v>74</v>
      </c>
      <c r="J776" s="23" t="s">
        <v>202</v>
      </c>
      <c r="K776" s="23" t="s">
        <v>203</v>
      </c>
      <c r="L776" s="23" t="s">
        <v>160</v>
      </c>
      <c r="M776" s="23" t="s">
        <v>161</v>
      </c>
      <c r="N776" s="23" t="s">
        <v>174</v>
      </c>
      <c r="O776" s="24">
        <v>43078</v>
      </c>
      <c r="P776" s="24">
        <v>45487</v>
      </c>
      <c r="Q776" s="23" t="s">
        <v>141</v>
      </c>
      <c r="R776" s="25">
        <v>67000</v>
      </c>
      <c r="S776" s="25">
        <v>1300</v>
      </c>
      <c r="T776" s="23">
        <v>2</v>
      </c>
      <c r="U776" s="23">
        <v>7</v>
      </c>
      <c r="V776" s="23">
        <v>10</v>
      </c>
      <c r="W776" s="23">
        <v>4</v>
      </c>
      <c r="X776" s="23">
        <v>46</v>
      </c>
      <c r="Y776" s="23" t="s">
        <v>46</v>
      </c>
      <c r="Z776" s="23" t="s">
        <v>292</v>
      </c>
      <c r="AA776" s="23" t="s">
        <v>65</v>
      </c>
      <c r="AB776" s="23" t="s">
        <v>66</v>
      </c>
      <c r="AC776" s="23" t="s">
        <v>130</v>
      </c>
      <c r="AD776" s="23" t="s">
        <v>68</v>
      </c>
      <c r="AE776" s="23">
        <v>43.8</v>
      </c>
      <c r="AF776" s="23">
        <v>6.6</v>
      </c>
      <c r="AG776" s="23" t="s">
        <v>3167</v>
      </c>
      <c r="AH776" s="23" t="s">
        <v>3168</v>
      </c>
      <c r="AI776" s="23" t="s">
        <v>3128</v>
      </c>
      <c r="AJ776" s="23">
        <v>1</v>
      </c>
      <c r="AK776" s="23" t="s">
        <v>3175</v>
      </c>
      <c r="AL776" s="23" t="s">
        <v>3159</v>
      </c>
      <c r="AM776" s="23">
        <v>43.8</v>
      </c>
      <c r="AN776" s="32"/>
    </row>
    <row r="777" spans="1:40" ht="48" x14ac:dyDescent="0.2">
      <c r="A777" s="29" t="s">
        <v>2482</v>
      </c>
      <c r="B777" s="12" t="s">
        <v>2483</v>
      </c>
      <c r="C777" s="12" t="s">
        <v>35</v>
      </c>
      <c r="D777" s="12">
        <v>22</v>
      </c>
      <c r="E777" s="21">
        <v>38082</v>
      </c>
      <c r="F777" s="12" t="s">
        <v>429</v>
      </c>
      <c r="G777" s="12" t="s">
        <v>72</v>
      </c>
      <c r="H777" s="12" t="s">
        <v>247</v>
      </c>
      <c r="I777" s="12" t="s">
        <v>74</v>
      </c>
      <c r="J777" s="12" t="s">
        <v>202</v>
      </c>
      <c r="K777" s="12" t="s">
        <v>203</v>
      </c>
      <c r="L777" s="12" t="s">
        <v>160</v>
      </c>
      <c r="M777" s="12" t="s">
        <v>161</v>
      </c>
      <c r="N777" s="12" t="s">
        <v>174</v>
      </c>
      <c r="O777" s="21">
        <v>45246</v>
      </c>
      <c r="P777" s="21">
        <v>46082</v>
      </c>
      <c r="Q777" s="12" t="s">
        <v>141</v>
      </c>
      <c r="R777" s="22">
        <v>65000</v>
      </c>
      <c r="S777" s="22">
        <v>1300</v>
      </c>
      <c r="T777" s="12">
        <v>2</v>
      </c>
      <c r="U777" s="12">
        <v>24</v>
      </c>
      <c r="V777" s="12">
        <v>26</v>
      </c>
      <c r="W777" s="12">
        <v>22</v>
      </c>
      <c r="X777" s="12">
        <v>39</v>
      </c>
      <c r="Y777" s="12" t="s">
        <v>46</v>
      </c>
      <c r="Z777" s="12" t="s">
        <v>64</v>
      </c>
      <c r="AA777" s="12" t="s">
        <v>142</v>
      </c>
      <c r="AB777" s="12" t="s">
        <v>66</v>
      </c>
      <c r="AC777" s="12" t="s">
        <v>130</v>
      </c>
      <c r="AD777" s="12" t="s">
        <v>68</v>
      </c>
      <c r="AE777" s="12">
        <v>37.6</v>
      </c>
      <c r="AF777" s="12">
        <v>2.2999999999999998</v>
      </c>
      <c r="AG777" s="12" t="s">
        <v>3163</v>
      </c>
      <c r="AH777" s="12" t="s">
        <v>3168</v>
      </c>
      <c r="AI777" s="12" t="s">
        <v>3128</v>
      </c>
      <c r="AJ777" s="12">
        <v>1</v>
      </c>
      <c r="AK777" s="12" t="s">
        <v>3162</v>
      </c>
      <c r="AL777" s="12" t="s">
        <v>3159</v>
      </c>
      <c r="AM777" s="12">
        <v>37.6</v>
      </c>
      <c r="AN777" s="31"/>
    </row>
    <row r="778" spans="1:40" ht="48" x14ac:dyDescent="0.2">
      <c r="A778" s="30" t="s">
        <v>2484</v>
      </c>
      <c r="B778" s="23" t="s">
        <v>3385</v>
      </c>
      <c r="C778" s="23" t="s">
        <v>35</v>
      </c>
      <c r="D778" s="23">
        <v>32</v>
      </c>
      <c r="E778" s="24">
        <v>34281</v>
      </c>
      <c r="F778" s="23" t="s">
        <v>210</v>
      </c>
      <c r="G778" s="23" t="s">
        <v>100</v>
      </c>
      <c r="H778" s="23" t="s">
        <v>230</v>
      </c>
      <c r="I778" s="23" t="s">
        <v>115</v>
      </c>
      <c r="J778" s="23" t="s">
        <v>231</v>
      </c>
      <c r="K778" s="23" t="s">
        <v>232</v>
      </c>
      <c r="L778" s="23" t="s">
        <v>1251</v>
      </c>
      <c r="M778" s="23" t="s">
        <v>161</v>
      </c>
      <c r="N778" s="23" t="s">
        <v>1252</v>
      </c>
      <c r="O778" s="24">
        <v>45255</v>
      </c>
      <c r="P778" s="24">
        <v>45692</v>
      </c>
      <c r="Q778" s="23" t="s">
        <v>141</v>
      </c>
      <c r="R778" s="25">
        <v>80000</v>
      </c>
      <c r="S778" s="25">
        <v>11200</v>
      </c>
      <c r="T778" s="23">
        <v>5</v>
      </c>
      <c r="U778" s="23">
        <v>9</v>
      </c>
      <c r="V778" s="23">
        <v>16</v>
      </c>
      <c r="W778" s="23">
        <v>1</v>
      </c>
      <c r="X778" s="23">
        <v>88</v>
      </c>
      <c r="Y778" s="23" t="s">
        <v>46</v>
      </c>
      <c r="Z778" s="23" t="s">
        <v>107</v>
      </c>
      <c r="AA778" s="23" t="s">
        <v>221</v>
      </c>
      <c r="AB778" s="23" t="s">
        <v>164</v>
      </c>
      <c r="AC778" s="23" t="s">
        <v>121</v>
      </c>
      <c r="AD778" s="23" t="s">
        <v>68</v>
      </c>
      <c r="AE778" s="23">
        <v>87.5</v>
      </c>
      <c r="AF778" s="23">
        <v>1.2</v>
      </c>
      <c r="AG778" s="23" t="s">
        <v>3160</v>
      </c>
      <c r="AH778" s="23" t="s">
        <v>3168</v>
      </c>
      <c r="AI778" s="23" t="s">
        <v>3136</v>
      </c>
      <c r="AJ778" s="23">
        <v>1</v>
      </c>
      <c r="AK778" s="23" t="s">
        <v>3175</v>
      </c>
      <c r="AL778" s="23" t="s">
        <v>3159</v>
      </c>
      <c r="AM778" s="23">
        <v>87.5</v>
      </c>
      <c r="AN778" s="32"/>
    </row>
    <row r="779" spans="1:40" ht="32" x14ac:dyDescent="0.2">
      <c r="A779" s="29" t="s">
        <v>2487</v>
      </c>
      <c r="B779" s="12" t="s">
        <v>3386</v>
      </c>
      <c r="C779" s="12" t="s">
        <v>35</v>
      </c>
      <c r="D779" s="12">
        <v>23</v>
      </c>
      <c r="E779" s="21">
        <v>37524</v>
      </c>
      <c r="F779" s="12" t="s">
        <v>279</v>
      </c>
      <c r="G779" s="12" t="s">
        <v>55</v>
      </c>
      <c r="H779" s="12" t="s">
        <v>1089</v>
      </c>
      <c r="I779" s="12" t="s">
        <v>57</v>
      </c>
      <c r="J779" s="12" t="s">
        <v>308</v>
      </c>
      <c r="K779" s="12" t="s">
        <v>309</v>
      </c>
      <c r="L779" s="12" t="s">
        <v>186</v>
      </c>
      <c r="M779" s="12" t="s">
        <v>61</v>
      </c>
      <c r="N779" s="12" t="s">
        <v>186</v>
      </c>
      <c r="O779" s="21">
        <v>43163</v>
      </c>
      <c r="P779" s="21"/>
      <c r="Q779" s="12" t="s">
        <v>62</v>
      </c>
      <c r="R779" s="22">
        <v>103000</v>
      </c>
      <c r="S779" s="22">
        <v>0</v>
      </c>
      <c r="T779" s="12">
        <v>1</v>
      </c>
      <c r="U779" s="12">
        <v>11</v>
      </c>
      <c r="V779" s="12">
        <v>25</v>
      </c>
      <c r="W779" s="12">
        <v>10</v>
      </c>
      <c r="X779" s="12">
        <v>62</v>
      </c>
      <c r="Y779" s="12" t="s">
        <v>46</v>
      </c>
      <c r="Z779" s="12" t="s">
        <v>47</v>
      </c>
      <c r="AA779" s="12" t="s">
        <v>221</v>
      </c>
      <c r="AB779" s="12" t="s">
        <v>66</v>
      </c>
      <c r="AC779" s="12" t="s">
        <v>284</v>
      </c>
      <c r="AD779" s="12" t="s">
        <v>68</v>
      </c>
      <c r="AE779" s="12">
        <v>38.5</v>
      </c>
      <c r="AF779" s="12">
        <v>8.3000000000000007</v>
      </c>
      <c r="AG779" s="12" t="s">
        <v>3163</v>
      </c>
      <c r="AH779" s="12" t="s">
        <v>3161</v>
      </c>
      <c r="AI779" s="12" t="s">
        <v>3128</v>
      </c>
      <c r="AJ779" s="12">
        <v>0</v>
      </c>
      <c r="AK779" s="12" t="s">
        <v>3162</v>
      </c>
      <c r="AL779" s="12" t="s">
        <v>3159</v>
      </c>
      <c r="AM779" s="12">
        <v>38.5</v>
      </c>
      <c r="AN779" s="31"/>
    </row>
    <row r="780" spans="1:40" ht="48" x14ac:dyDescent="0.2">
      <c r="A780" s="30" t="s">
        <v>2491</v>
      </c>
      <c r="B780" s="23" t="s">
        <v>2492</v>
      </c>
      <c r="C780" s="23" t="s">
        <v>35</v>
      </c>
      <c r="D780" s="23">
        <v>57</v>
      </c>
      <c r="E780" s="24">
        <v>25131</v>
      </c>
      <c r="F780" s="23" t="s">
        <v>523</v>
      </c>
      <c r="G780" s="23" t="s">
        <v>100</v>
      </c>
      <c r="H780" s="23" t="s">
        <v>379</v>
      </c>
      <c r="I780" s="23" t="s">
        <v>74</v>
      </c>
      <c r="J780" s="23" t="s">
        <v>262</v>
      </c>
      <c r="K780" s="23" t="s">
        <v>263</v>
      </c>
      <c r="L780" s="23" t="s">
        <v>374</v>
      </c>
      <c r="M780" s="23" t="s">
        <v>289</v>
      </c>
      <c r="N780" s="23" t="s">
        <v>375</v>
      </c>
      <c r="O780" s="24">
        <v>44849</v>
      </c>
      <c r="P780" s="24"/>
      <c r="Q780" s="23" t="s">
        <v>62</v>
      </c>
      <c r="R780" s="25">
        <v>67000</v>
      </c>
      <c r="S780" s="25">
        <v>1300</v>
      </c>
      <c r="T780" s="23">
        <v>2</v>
      </c>
      <c r="U780" s="23">
        <v>28</v>
      </c>
      <c r="V780" s="23">
        <v>8</v>
      </c>
      <c r="W780" s="23">
        <v>4</v>
      </c>
      <c r="X780" s="23">
        <v>74</v>
      </c>
      <c r="Y780" s="23" t="s">
        <v>46</v>
      </c>
      <c r="Z780" s="23" t="s">
        <v>844</v>
      </c>
      <c r="AA780" s="23" t="s">
        <v>65</v>
      </c>
      <c r="AB780" s="23" t="s">
        <v>164</v>
      </c>
      <c r="AC780" s="23" t="s">
        <v>267</v>
      </c>
      <c r="AD780" s="23" t="s">
        <v>68</v>
      </c>
      <c r="AE780" s="23">
        <v>58.9</v>
      </c>
      <c r="AF780" s="23">
        <v>3.7</v>
      </c>
      <c r="AG780" s="23" t="s">
        <v>3156</v>
      </c>
      <c r="AH780" s="23" t="s">
        <v>3168</v>
      </c>
      <c r="AI780" s="23" t="s">
        <v>3128</v>
      </c>
      <c r="AJ780" s="23">
        <v>0</v>
      </c>
      <c r="AK780" s="23" t="s">
        <v>3162</v>
      </c>
      <c r="AL780" s="23" t="s">
        <v>3159</v>
      </c>
      <c r="AM780" s="23">
        <v>58.9</v>
      </c>
      <c r="AN780" s="32" t="s">
        <v>3166</v>
      </c>
    </row>
    <row r="781" spans="1:40" ht="32" x14ac:dyDescent="0.2">
      <c r="A781" s="29" t="s">
        <v>2493</v>
      </c>
      <c r="B781" s="12" t="s">
        <v>2494</v>
      </c>
      <c r="C781" s="12" t="s">
        <v>154</v>
      </c>
      <c r="D781" s="12">
        <v>52</v>
      </c>
      <c r="E781" s="21">
        <v>27093</v>
      </c>
      <c r="F781" s="12" t="s">
        <v>429</v>
      </c>
      <c r="G781" s="12" t="s">
        <v>72</v>
      </c>
      <c r="H781" s="12" t="s">
        <v>430</v>
      </c>
      <c r="I781" s="12" t="s">
        <v>57</v>
      </c>
      <c r="J781" s="12" t="s">
        <v>126</v>
      </c>
      <c r="K781" s="12" t="s">
        <v>127</v>
      </c>
      <c r="L781" s="12" t="s">
        <v>374</v>
      </c>
      <c r="M781" s="12" t="s">
        <v>289</v>
      </c>
      <c r="N781" s="12" t="s">
        <v>375</v>
      </c>
      <c r="O781" s="21">
        <v>43327</v>
      </c>
      <c r="P781" s="21">
        <v>46017</v>
      </c>
      <c r="Q781" s="12" t="s">
        <v>141</v>
      </c>
      <c r="R781" s="22">
        <v>114000</v>
      </c>
      <c r="S781" s="22">
        <v>5700</v>
      </c>
      <c r="T781" s="12">
        <v>3</v>
      </c>
      <c r="U781" s="12">
        <v>16</v>
      </c>
      <c r="V781" s="12">
        <v>19</v>
      </c>
      <c r="W781" s="12">
        <v>20</v>
      </c>
      <c r="X781" s="12">
        <v>58</v>
      </c>
      <c r="Y781" s="12" t="s">
        <v>46</v>
      </c>
      <c r="Z781" s="12" t="s">
        <v>64</v>
      </c>
      <c r="AA781" s="12" t="s">
        <v>176</v>
      </c>
      <c r="AB781" s="12" t="s">
        <v>164</v>
      </c>
      <c r="AC781" s="12" t="s">
        <v>130</v>
      </c>
      <c r="AD781" s="12" t="s">
        <v>68</v>
      </c>
      <c r="AE781" s="12">
        <v>51.3</v>
      </c>
      <c r="AF781" s="12">
        <v>7.4</v>
      </c>
      <c r="AG781" s="12" t="s">
        <v>3171</v>
      </c>
      <c r="AH781" s="12" t="s">
        <v>3161</v>
      </c>
      <c r="AI781" s="12" t="s">
        <v>3133</v>
      </c>
      <c r="AJ781" s="12">
        <v>1</v>
      </c>
      <c r="AK781" s="12" t="s">
        <v>3162</v>
      </c>
      <c r="AL781" s="12" t="s">
        <v>3159</v>
      </c>
      <c r="AM781" s="12">
        <v>51.3</v>
      </c>
      <c r="AN781" s="31"/>
    </row>
    <row r="782" spans="1:40" ht="32" x14ac:dyDescent="0.2">
      <c r="A782" s="30" t="s">
        <v>2495</v>
      </c>
      <c r="B782" s="23" t="s">
        <v>2598</v>
      </c>
      <c r="C782" s="23" t="s">
        <v>35</v>
      </c>
      <c r="D782" s="23">
        <v>48</v>
      </c>
      <c r="E782" s="24">
        <v>28310</v>
      </c>
      <c r="F782" s="23" t="s">
        <v>71</v>
      </c>
      <c r="G782" s="23" t="s">
        <v>72</v>
      </c>
      <c r="H782" s="23" t="s">
        <v>73</v>
      </c>
      <c r="I782" s="23" t="s">
        <v>74</v>
      </c>
      <c r="J782" s="23" t="s">
        <v>456</v>
      </c>
      <c r="K782" s="23" t="s">
        <v>75</v>
      </c>
      <c r="L782" s="23" t="s">
        <v>472</v>
      </c>
      <c r="M782" s="23" t="s">
        <v>43</v>
      </c>
      <c r="N782" s="23" t="s">
        <v>421</v>
      </c>
      <c r="O782" s="24">
        <v>45958</v>
      </c>
      <c r="P782" s="24"/>
      <c r="Q782" s="23" t="s">
        <v>62</v>
      </c>
      <c r="R782" s="25">
        <v>50000</v>
      </c>
      <c r="S782" s="25">
        <v>2500</v>
      </c>
      <c r="T782" s="23">
        <v>3</v>
      </c>
      <c r="U782" s="23">
        <v>2</v>
      </c>
      <c r="V782" s="23">
        <v>24</v>
      </c>
      <c r="W782" s="23">
        <v>3</v>
      </c>
      <c r="X782" s="23">
        <v>72</v>
      </c>
      <c r="Y782" s="23" t="s">
        <v>46</v>
      </c>
      <c r="Z782" s="23" t="s">
        <v>64</v>
      </c>
      <c r="AA782" s="23" t="s">
        <v>65</v>
      </c>
      <c r="AB782" s="23" t="s">
        <v>66</v>
      </c>
      <c r="AC782" s="23" t="s">
        <v>81</v>
      </c>
      <c r="AD782" s="23" t="s">
        <v>51</v>
      </c>
      <c r="AE782" s="23">
        <v>61.2</v>
      </c>
      <c r="AF782" s="23">
        <v>0.6</v>
      </c>
      <c r="AG782" s="23" t="s">
        <v>3171</v>
      </c>
      <c r="AH782" s="23" t="s">
        <v>3164</v>
      </c>
      <c r="AI782" s="23" t="s">
        <v>3133</v>
      </c>
      <c r="AJ782" s="23">
        <v>0</v>
      </c>
      <c r="AK782" s="23" t="s">
        <v>3175</v>
      </c>
      <c r="AL782" s="23" t="s">
        <v>3165</v>
      </c>
      <c r="AM782" s="23">
        <v>61.2</v>
      </c>
      <c r="AN782" s="32"/>
    </row>
    <row r="783" spans="1:40" ht="32" x14ac:dyDescent="0.2">
      <c r="A783" s="29" t="s">
        <v>2497</v>
      </c>
      <c r="B783" s="12" t="s">
        <v>2498</v>
      </c>
      <c r="C783" s="12" t="s">
        <v>35</v>
      </c>
      <c r="D783" s="12">
        <v>38</v>
      </c>
      <c r="E783" s="21">
        <v>32271</v>
      </c>
      <c r="F783" s="12" t="s">
        <v>133</v>
      </c>
      <c r="G783" s="12" t="s">
        <v>133</v>
      </c>
      <c r="H783" s="12" t="s">
        <v>475</v>
      </c>
      <c r="I783" s="12" t="s">
        <v>74</v>
      </c>
      <c r="J783" s="12" t="s">
        <v>583</v>
      </c>
      <c r="K783" s="12" t="s">
        <v>584</v>
      </c>
      <c r="L783" s="12" t="s">
        <v>729</v>
      </c>
      <c r="M783" s="12" t="s">
        <v>525</v>
      </c>
      <c r="N783" s="12" t="s">
        <v>139</v>
      </c>
      <c r="O783" s="21">
        <v>45041</v>
      </c>
      <c r="P783" s="21"/>
      <c r="Q783" s="12" t="s">
        <v>62</v>
      </c>
      <c r="R783" s="22">
        <v>59000</v>
      </c>
      <c r="S783" s="22">
        <v>8300</v>
      </c>
      <c r="T783" s="12">
        <v>5</v>
      </c>
      <c r="U783" s="12">
        <v>23</v>
      </c>
      <c r="V783" s="12">
        <v>24</v>
      </c>
      <c r="W783" s="12">
        <v>9</v>
      </c>
      <c r="X783" s="12">
        <v>91</v>
      </c>
      <c r="Y783" s="12" t="s">
        <v>46</v>
      </c>
      <c r="Z783" s="12" t="s">
        <v>64</v>
      </c>
      <c r="AA783" s="12" t="s">
        <v>176</v>
      </c>
      <c r="AB783" s="12" t="s">
        <v>66</v>
      </c>
      <c r="AC783" s="12" t="s">
        <v>143</v>
      </c>
      <c r="AD783" s="12" t="s">
        <v>68</v>
      </c>
      <c r="AE783" s="12">
        <v>88.1</v>
      </c>
      <c r="AF783" s="12">
        <v>3.1</v>
      </c>
      <c r="AG783" s="12" t="s">
        <v>3167</v>
      </c>
      <c r="AH783" s="12" t="s">
        <v>3164</v>
      </c>
      <c r="AI783" s="12" t="s">
        <v>3136</v>
      </c>
      <c r="AJ783" s="12">
        <v>0</v>
      </c>
      <c r="AK783" s="12" t="s">
        <v>3162</v>
      </c>
      <c r="AL783" s="12" t="s">
        <v>3169</v>
      </c>
      <c r="AM783" s="12">
        <v>88.1</v>
      </c>
      <c r="AN783" s="31"/>
    </row>
    <row r="784" spans="1:40" ht="32" x14ac:dyDescent="0.2">
      <c r="A784" s="30" t="s">
        <v>2500</v>
      </c>
      <c r="B784" s="23" t="s">
        <v>3387</v>
      </c>
      <c r="C784" s="23" t="s">
        <v>35</v>
      </c>
      <c r="D784" s="23">
        <v>25</v>
      </c>
      <c r="E784" s="24">
        <v>36753</v>
      </c>
      <c r="F784" s="23" t="s">
        <v>523</v>
      </c>
      <c r="G784" s="23" t="s">
        <v>100</v>
      </c>
      <c r="H784" s="23" t="s">
        <v>561</v>
      </c>
      <c r="I784" s="23" t="s">
        <v>115</v>
      </c>
      <c r="J784" s="23" t="s">
        <v>262</v>
      </c>
      <c r="K784" s="23" t="s">
        <v>263</v>
      </c>
      <c r="L784" s="23" t="s">
        <v>411</v>
      </c>
      <c r="M784" s="23" t="s">
        <v>119</v>
      </c>
      <c r="N784" s="23" t="s">
        <v>412</v>
      </c>
      <c r="O784" s="24">
        <v>43760</v>
      </c>
      <c r="P784" s="24"/>
      <c r="Q784" s="23" t="s">
        <v>62</v>
      </c>
      <c r="R784" s="25">
        <v>77000</v>
      </c>
      <c r="S784" s="25">
        <v>6900</v>
      </c>
      <c r="T784" s="23">
        <v>4</v>
      </c>
      <c r="U784" s="23">
        <v>0</v>
      </c>
      <c r="V784" s="23">
        <v>6</v>
      </c>
      <c r="W784" s="23">
        <v>16</v>
      </c>
      <c r="X784" s="23">
        <v>73</v>
      </c>
      <c r="Y784" s="23" t="s">
        <v>46</v>
      </c>
      <c r="Z784" s="23" t="s">
        <v>292</v>
      </c>
      <c r="AA784" s="23" t="s">
        <v>142</v>
      </c>
      <c r="AB784" s="23" t="s">
        <v>164</v>
      </c>
      <c r="AC784" s="23" t="s">
        <v>267</v>
      </c>
      <c r="AD784" s="23" t="s">
        <v>68</v>
      </c>
      <c r="AE784" s="23">
        <v>63.5</v>
      </c>
      <c r="AF784" s="23">
        <v>6.6</v>
      </c>
      <c r="AG784" s="23" t="s">
        <v>3160</v>
      </c>
      <c r="AH784" s="23" t="s">
        <v>3168</v>
      </c>
      <c r="AI784" s="23" t="s">
        <v>3136</v>
      </c>
      <c r="AJ784" s="23">
        <v>0</v>
      </c>
      <c r="AK784" s="23" t="s">
        <v>3175</v>
      </c>
      <c r="AL784" s="23" t="s">
        <v>3169</v>
      </c>
      <c r="AM784" s="23">
        <v>63.5</v>
      </c>
      <c r="AN784" s="32"/>
    </row>
    <row r="785" spans="1:40" ht="32" x14ac:dyDescent="0.2">
      <c r="A785" s="29" t="s">
        <v>2502</v>
      </c>
      <c r="B785" s="12" t="s">
        <v>3388</v>
      </c>
      <c r="C785" s="12" t="s">
        <v>154</v>
      </c>
      <c r="D785" s="12">
        <v>52</v>
      </c>
      <c r="E785" s="21">
        <v>27027</v>
      </c>
      <c r="F785" s="12" t="s">
        <v>36</v>
      </c>
      <c r="G785" s="12" t="s">
        <v>37</v>
      </c>
      <c r="H785" s="12" t="s">
        <v>225</v>
      </c>
      <c r="I785" s="12" t="s">
        <v>89</v>
      </c>
      <c r="J785" s="12" t="s">
        <v>147</v>
      </c>
      <c r="K785" s="12" t="s">
        <v>148</v>
      </c>
      <c r="L785" s="12" t="s">
        <v>149</v>
      </c>
      <c r="M785" s="12" t="s">
        <v>61</v>
      </c>
      <c r="N785" s="12" t="s">
        <v>150</v>
      </c>
      <c r="O785" s="21">
        <v>45119</v>
      </c>
      <c r="P785" s="21"/>
      <c r="Q785" s="12" t="s">
        <v>62</v>
      </c>
      <c r="R785" s="22">
        <v>164000</v>
      </c>
      <c r="S785" s="22">
        <v>4900</v>
      </c>
      <c r="T785" s="12">
        <v>2</v>
      </c>
      <c r="U785" s="12">
        <v>24</v>
      </c>
      <c r="V785" s="12">
        <v>13</v>
      </c>
      <c r="W785" s="12">
        <v>19</v>
      </c>
      <c r="X785" s="12">
        <v>57</v>
      </c>
      <c r="Y785" s="12" t="s">
        <v>46</v>
      </c>
      <c r="Z785" s="12" t="s">
        <v>64</v>
      </c>
      <c r="AA785" s="12" t="s">
        <v>221</v>
      </c>
      <c r="AB785" s="12" t="s">
        <v>66</v>
      </c>
      <c r="AC785" s="12" t="s">
        <v>50</v>
      </c>
      <c r="AD785" s="12" t="s">
        <v>68</v>
      </c>
      <c r="AE785" s="12">
        <v>44.5</v>
      </c>
      <c r="AF785" s="12">
        <v>2.9</v>
      </c>
      <c r="AG785" s="12" t="s">
        <v>3171</v>
      </c>
      <c r="AH785" s="12" t="s">
        <v>3157</v>
      </c>
      <c r="AI785" s="12" t="s">
        <v>3128</v>
      </c>
      <c r="AJ785" s="12">
        <v>0</v>
      </c>
      <c r="AK785" s="12" t="s">
        <v>3162</v>
      </c>
      <c r="AL785" s="12" t="s">
        <v>3159</v>
      </c>
      <c r="AM785" s="12">
        <v>44.5</v>
      </c>
      <c r="AN785" s="31"/>
    </row>
    <row r="786" spans="1:40" ht="32" x14ac:dyDescent="0.2">
      <c r="A786" s="30" t="s">
        <v>2505</v>
      </c>
      <c r="B786" s="23" t="s">
        <v>3389</v>
      </c>
      <c r="C786" s="23" t="s">
        <v>154</v>
      </c>
      <c r="D786" s="23">
        <v>23</v>
      </c>
      <c r="E786" s="24">
        <v>37714</v>
      </c>
      <c r="F786" s="23" t="s">
        <v>370</v>
      </c>
      <c r="G786" s="23" t="s">
        <v>181</v>
      </c>
      <c r="H786" s="23" t="s">
        <v>897</v>
      </c>
      <c r="I786" s="23" t="s">
        <v>89</v>
      </c>
      <c r="J786" s="23" t="s">
        <v>446</v>
      </c>
      <c r="K786" s="23" t="s">
        <v>447</v>
      </c>
      <c r="L786" s="23" t="s">
        <v>76</v>
      </c>
      <c r="M786" s="23" t="s">
        <v>265</v>
      </c>
      <c r="N786" s="23" t="s">
        <v>78</v>
      </c>
      <c r="O786" s="24">
        <v>43688</v>
      </c>
      <c r="P786" s="24"/>
      <c r="Q786" s="23" t="s">
        <v>62</v>
      </c>
      <c r="R786" s="25">
        <v>105000</v>
      </c>
      <c r="S786" s="25">
        <v>6300</v>
      </c>
      <c r="T786" s="23">
        <v>3</v>
      </c>
      <c r="U786" s="23">
        <v>17</v>
      </c>
      <c r="V786" s="23">
        <v>12</v>
      </c>
      <c r="W786" s="23">
        <v>0</v>
      </c>
      <c r="X786" s="23">
        <v>57</v>
      </c>
      <c r="Y786" s="23" t="s">
        <v>46</v>
      </c>
      <c r="Z786" s="23" t="s">
        <v>47</v>
      </c>
      <c r="AA786" s="23" t="s">
        <v>176</v>
      </c>
      <c r="AB786" s="23" t="s">
        <v>66</v>
      </c>
      <c r="AC786" s="23" t="s">
        <v>376</v>
      </c>
      <c r="AD786" s="23" t="s">
        <v>68</v>
      </c>
      <c r="AE786" s="23">
        <v>61.2</v>
      </c>
      <c r="AF786" s="23">
        <v>6.8</v>
      </c>
      <c r="AG786" s="23" t="s">
        <v>3163</v>
      </c>
      <c r="AH786" s="23" t="s">
        <v>3161</v>
      </c>
      <c r="AI786" s="23" t="s">
        <v>3133</v>
      </c>
      <c r="AJ786" s="23">
        <v>0</v>
      </c>
      <c r="AK786" s="23" t="s">
        <v>3162</v>
      </c>
      <c r="AL786" s="23" t="s">
        <v>3159</v>
      </c>
      <c r="AM786" s="23">
        <v>61.2</v>
      </c>
      <c r="AN786" s="32"/>
    </row>
    <row r="787" spans="1:40" ht="48" x14ac:dyDescent="0.2">
      <c r="A787" s="29" t="s">
        <v>2508</v>
      </c>
      <c r="B787" s="12" t="s">
        <v>3390</v>
      </c>
      <c r="C787" s="12" t="s">
        <v>154</v>
      </c>
      <c r="D787" s="12">
        <v>26</v>
      </c>
      <c r="E787" s="21">
        <v>36558</v>
      </c>
      <c r="F787" s="12" t="s">
        <v>279</v>
      </c>
      <c r="G787" s="12" t="s">
        <v>55</v>
      </c>
      <c r="H787" s="12" t="s">
        <v>307</v>
      </c>
      <c r="I787" s="12" t="s">
        <v>115</v>
      </c>
      <c r="J787" s="12" t="s">
        <v>810</v>
      </c>
      <c r="K787" s="12" t="s">
        <v>811</v>
      </c>
      <c r="L787" s="12" t="s">
        <v>118</v>
      </c>
      <c r="M787" s="12" t="s">
        <v>119</v>
      </c>
      <c r="N787" s="12" t="s">
        <v>120</v>
      </c>
      <c r="O787" s="21">
        <v>44289</v>
      </c>
      <c r="P787" s="21">
        <v>45489</v>
      </c>
      <c r="Q787" s="12" t="s">
        <v>141</v>
      </c>
      <c r="R787" s="22">
        <v>84000</v>
      </c>
      <c r="S787" s="22">
        <v>4200</v>
      </c>
      <c r="T787" s="12">
        <v>3</v>
      </c>
      <c r="U787" s="12">
        <v>28</v>
      </c>
      <c r="V787" s="12">
        <v>21</v>
      </c>
      <c r="W787" s="12">
        <v>25</v>
      </c>
      <c r="X787" s="12">
        <v>46</v>
      </c>
      <c r="Y787" s="12" t="s">
        <v>46</v>
      </c>
      <c r="Z787" s="12" t="s">
        <v>844</v>
      </c>
      <c r="AA787" s="12" t="s">
        <v>48</v>
      </c>
      <c r="AB787" s="12" t="s">
        <v>164</v>
      </c>
      <c r="AC787" s="12" t="s">
        <v>284</v>
      </c>
      <c r="AD787" s="12" t="s">
        <v>68</v>
      </c>
      <c r="AE787" s="12">
        <v>50.1</v>
      </c>
      <c r="AF787" s="12">
        <v>3.3</v>
      </c>
      <c r="AG787" s="12" t="s">
        <v>3160</v>
      </c>
      <c r="AH787" s="12" t="s">
        <v>3168</v>
      </c>
      <c r="AI787" s="12" t="s">
        <v>3133</v>
      </c>
      <c r="AJ787" s="12">
        <v>1</v>
      </c>
      <c r="AK787" s="12" t="s">
        <v>3162</v>
      </c>
      <c r="AL787" s="12" t="s">
        <v>3159</v>
      </c>
      <c r="AM787" s="12">
        <v>50.1</v>
      </c>
      <c r="AN787" s="31" t="s">
        <v>3166</v>
      </c>
    </row>
    <row r="788" spans="1:40" ht="32" x14ac:dyDescent="0.2">
      <c r="A788" s="30" t="s">
        <v>2510</v>
      </c>
      <c r="B788" s="23" t="s">
        <v>2511</v>
      </c>
      <c r="C788" s="23" t="s">
        <v>35</v>
      </c>
      <c r="D788" s="23">
        <v>28</v>
      </c>
      <c r="E788" s="24">
        <v>35951</v>
      </c>
      <c r="F788" s="23" t="s">
        <v>36</v>
      </c>
      <c r="G788" s="23" t="s">
        <v>37</v>
      </c>
      <c r="H788" s="23" t="s">
        <v>38</v>
      </c>
      <c r="I788" s="23" t="s">
        <v>115</v>
      </c>
      <c r="J788" s="23" t="s">
        <v>270</v>
      </c>
      <c r="K788" s="23" t="s">
        <v>271</v>
      </c>
      <c r="L788" s="23" t="s">
        <v>619</v>
      </c>
      <c r="M788" s="23" t="s">
        <v>525</v>
      </c>
      <c r="N788" s="23" t="s">
        <v>620</v>
      </c>
      <c r="O788" s="24">
        <v>45243</v>
      </c>
      <c r="P788" s="24"/>
      <c r="Q788" s="23" t="s">
        <v>62</v>
      </c>
      <c r="R788" s="25">
        <v>82000</v>
      </c>
      <c r="S788" s="25">
        <v>0</v>
      </c>
      <c r="T788" s="23">
        <v>1</v>
      </c>
      <c r="U788" s="23">
        <v>0</v>
      </c>
      <c r="V788" s="23">
        <v>10</v>
      </c>
      <c r="W788" s="23">
        <v>19</v>
      </c>
      <c r="X788" s="23">
        <v>47</v>
      </c>
      <c r="Y788" s="23" t="s">
        <v>46</v>
      </c>
      <c r="Z788" s="23" t="s">
        <v>47</v>
      </c>
      <c r="AA788" s="23" t="s">
        <v>188</v>
      </c>
      <c r="AB788" s="23" t="s">
        <v>66</v>
      </c>
      <c r="AC788" s="23" t="s">
        <v>50</v>
      </c>
      <c r="AD788" s="23" t="s">
        <v>68</v>
      </c>
      <c r="AE788" s="23">
        <v>25.9</v>
      </c>
      <c r="AF788" s="23">
        <v>2.6</v>
      </c>
      <c r="AG788" s="23" t="s">
        <v>3160</v>
      </c>
      <c r="AH788" s="23" t="s">
        <v>3168</v>
      </c>
      <c r="AI788" s="23" t="s">
        <v>3128</v>
      </c>
      <c r="AJ788" s="23">
        <v>0</v>
      </c>
      <c r="AK788" s="23" t="s">
        <v>3175</v>
      </c>
      <c r="AL788" s="23" t="s">
        <v>3159</v>
      </c>
      <c r="AM788" s="23">
        <v>25.9</v>
      </c>
      <c r="AN788" s="32" t="s">
        <v>3166</v>
      </c>
    </row>
    <row r="789" spans="1:40" ht="32" x14ac:dyDescent="0.2">
      <c r="A789" s="29" t="s">
        <v>2512</v>
      </c>
      <c r="B789" s="12" t="s">
        <v>2513</v>
      </c>
      <c r="C789" s="12" t="s">
        <v>35</v>
      </c>
      <c r="D789" s="12">
        <v>27</v>
      </c>
      <c r="E789" s="21">
        <v>35994</v>
      </c>
      <c r="F789" s="12" t="s">
        <v>279</v>
      </c>
      <c r="G789" s="12" t="s">
        <v>55</v>
      </c>
      <c r="H789" s="12" t="s">
        <v>1089</v>
      </c>
      <c r="I789" s="12" t="s">
        <v>115</v>
      </c>
      <c r="J789" s="12" t="s">
        <v>627</v>
      </c>
      <c r="K789" s="12" t="s">
        <v>628</v>
      </c>
      <c r="L789" s="12" t="s">
        <v>1101</v>
      </c>
      <c r="M789" s="12" t="s">
        <v>289</v>
      </c>
      <c r="N789" s="12" t="s">
        <v>311</v>
      </c>
      <c r="O789" s="21">
        <v>43110</v>
      </c>
      <c r="P789" s="21"/>
      <c r="Q789" s="12" t="s">
        <v>62</v>
      </c>
      <c r="R789" s="22">
        <v>67000</v>
      </c>
      <c r="S789" s="22">
        <v>1300</v>
      </c>
      <c r="T789" s="12">
        <v>2</v>
      </c>
      <c r="U789" s="12">
        <v>3</v>
      </c>
      <c r="V789" s="12">
        <v>12</v>
      </c>
      <c r="W789" s="12">
        <v>10</v>
      </c>
      <c r="X789" s="12">
        <v>61</v>
      </c>
      <c r="Y789" s="12" t="s">
        <v>46</v>
      </c>
      <c r="Z789" s="12" t="s">
        <v>64</v>
      </c>
      <c r="AA789" s="12" t="s">
        <v>221</v>
      </c>
      <c r="AB789" s="12" t="s">
        <v>66</v>
      </c>
      <c r="AC789" s="12" t="s">
        <v>284</v>
      </c>
      <c r="AD789" s="12" t="s">
        <v>68</v>
      </c>
      <c r="AE789" s="12">
        <v>45.1</v>
      </c>
      <c r="AF789" s="12">
        <v>8.4</v>
      </c>
      <c r="AG789" s="12" t="s">
        <v>3160</v>
      </c>
      <c r="AH789" s="12" t="s">
        <v>3168</v>
      </c>
      <c r="AI789" s="12" t="s">
        <v>3128</v>
      </c>
      <c r="AJ789" s="12">
        <v>0</v>
      </c>
      <c r="AK789" s="12" t="s">
        <v>3175</v>
      </c>
      <c r="AL789" s="12" t="s">
        <v>3159</v>
      </c>
      <c r="AM789" s="12">
        <v>45.1</v>
      </c>
      <c r="AN789" s="31"/>
    </row>
    <row r="790" spans="1:40" ht="32" x14ac:dyDescent="0.2">
      <c r="A790" s="30" t="s">
        <v>2514</v>
      </c>
      <c r="B790" s="23" t="s">
        <v>2515</v>
      </c>
      <c r="C790" s="23" t="s">
        <v>35</v>
      </c>
      <c r="D790" s="23">
        <v>32</v>
      </c>
      <c r="E790" s="24">
        <v>34398</v>
      </c>
      <c r="F790" s="23" t="s">
        <v>71</v>
      </c>
      <c r="G790" s="23" t="s">
        <v>72</v>
      </c>
      <c r="H790" s="23" t="s">
        <v>395</v>
      </c>
      <c r="I790" s="23" t="s">
        <v>115</v>
      </c>
      <c r="J790" s="23" t="s">
        <v>240</v>
      </c>
      <c r="K790" s="23" t="s">
        <v>241</v>
      </c>
      <c r="L790" s="23" t="s">
        <v>160</v>
      </c>
      <c r="M790" s="23" t="s">
        <v>161</v>
      </c>
      <c r="N790" s="23" t="s">
        <v>174</v>
      </c>
      <c r="O790" s="24">
        <v>42168</v>
      </c>
      <c r="P790" s="24"/>
      <c r="Q790" s="23" t="s">
        <v>62</v>
      </c>
      <c r="R790" s="25">
        <v>74000</v>
      </c>
      <c r="S790" s="25">
        <v>3700</v>
      </c>
      <c r="T790" s="23">
        <v>3</v>
      </c>
      <c r="U790" s="23">
        <v>26</v>
      </c>
      <c r="V790" s="23">
        <v>15</v>
      </c>
      <c r="W790" s="23">
        <v>14</v>
      </c>
      <c r="X790" s="23">
        <v>75</v>
      </c>
      <c r="Y790" s="23" t="s">
        <v>46</v>
      </c>
      <c r="Z790" s="23" t="s">
        <v>64</v>
      </c>
      <c r="AA790" s="23" t="s">
        <v>215</v>
      </c>
      <c r="AB790" s="23" t="s">
        <v>66</v>
      </c>
      <c r="AC790" s="23" t="s">
        <v>81</v>
      </c>
      <c r="AD790" s="23" t="s">
        <v>68</v>
      </c>
      <c r="AE790" s="23">
        <v>62.8</v>
      </c>
      <c r="AF790" s="23">
        <v>11</v>
      </c>
      <c r="AG790" s="23" t="s">
        <v>3160</v>
      </c>
      <c r="AH790" s="23" t="s">
        <v>3168</v>
      </c>
      <c r="AI790" s="23" t="s">
        <v>3133</v>
      </c>
      <c r="AJ790" s="23">
        <v>0</v>
      </c>
      <c r="AK790" s="23" t="s">
        <v>3162</v>
      </c>
      <c r="AL790" s="23" t="s">
        <v>3165</v>
      </c>
      <c r="AM790" s="23">
        <v>62.8</v>
      </c>
      <c r="AN790" s="32"/>
    </row>
    <row r="791" spans="1:40" ht="32" x14ac:dyDescent="0.2">
      <c r="A791" s="29" t="s">
        <v>2517</v>
      </c>
      <c r="B791" s="12" t="s">
        <v>2518</v>
      </c>
      <c r="C791" s="12" t="s">
        <v>154</v>
      </c>
      <c r="D791" s="12">
        <v>22</v>
      </c>
      <c r="E791" s="21">
        <v>37928</v>
      </c>
      <c r="F791" s="12" t="s">
        <v>133</v>
      </c>
      <c r="G791" s="12" t="s">
        <v>133</v>
      </c>
      <c r="H791" s="12" t="s">
        <v>134</v>
      </c>
      <c r="I791" s="12" t="s">
        <v>74</v>
      </c>
      <c r="J791" s="12" t="s">
        <v>685</v>
      </c>
      <c r="K791" s="12" t="s">
        <v>686</v>
      </c>
      <c r="L791" s="12" t="s">
        <v>472</v>
      </c>
      <c r="M791" s="12" t="s">
        <v>43</v>
      </c>
      <c r="N791" s="12" t="s">
        <v>421</v>
      </c>
      <c r="O791" s="21">
        <v>45451</v>
      </c>
      <c r="P791" s="21"/>
      <c r="Q791" s="12" t="s">
        <v>62</v>
      </c>
      <c r="R791" s="22">
        <v>42000</v>
      </c>
      <c r="S791" s="22">
        <v>2100</v>
      </c>
      <c r="T791" s="12">
        <v>3</v>
      </c>
      <c r="U791" s="12">
        <v>21</v>
      </c>
      <c r="V791" s="12">
        <v>16</v>
      </c>
      <c r="W791" s="12">
        <v>17</v>
      </c>
      <c r="X791" s="12">
        <v>60</v>
      </c>
      <c r="Y791" s="12" t="s">
        <v>46</v>
      </c>
      <c r="Z791" s="12" t="s">
        <v>64</v>
      </c>
      <c r="AA791" s="12" t="s">
        <v>221</v>
      </c>
      <c r="AB791" s="12" t="s">
        <v>80</v>
      </c>
      <c r="AC791" s="12" t="s">
        <v>143</v>
      </c>
      <c r="AD791" s="12" t="s">
        <v>68</v>
      </c>
      <c r="AE791" s="12">
        <v>54.8</v>
      </c>
      <c r="AF791" s="12">
        <v>2</v>
      </c>
      <c r="AG791" s="12" t="s">
        <v>3163</v>
      </c>
      <c r="AH791" s="12" t="s">
        <v>3164</v>
      </c>
      <c r="AI791" s="12" t="s">
        <v>3133</v>
      </c>
      <c r="AJ791" s="12">
        <v>0</v>
      </c>
      <c r="AK791" s="12" t="s">
        <v>3162</v>
      </c>
      <c r="AL791" s="12" t="s">
        <v>3165</v>
      </c>
      <c r="AM791" s="12">
        <v>54.8</v>
      </c>
      <c r="AN791" s="31" t="s">
        <v>3166</v>
      </c>
    </row>
    <row r="792" spans="1:40" ht="32" x14ac:dyDescent="0.2">
      <c r="A792" s="30" t="s">
        <v>2520</v>
      </c>
      <c r="B792" s="23" t="s">
        <v>2521</v>
      </c>
      <c r="C792" s="23" t="s">
        <v>35</v>
      </c>
      <c r="D792" s="23">
        <v>30</v>
      </c>
      <c r="E792" s="24">
        <v>35207</v>
      </c>
      <c r="F792" s="23" t="s">
        <v>429</v>
      </c>
      <c r="G792" s="23" t="s">
        <v>72</v>
      </c>
      <c r="H792" s="23" t="s">
        <v>295</v>
      </c>
      <c r="I792" s="23" t="s">
        <v>74</v>
      </c>
      <c r="J792" s="23" t="s">
        <v>514</v>
      </c>
      <c r="K792" s="23" t="s">
        <v>515</v>
      </c>
      <c r="L792" s="23" t="s">
        <v>472</v>
      </c>
      <c r="M792" s="23" t="s">
        <v>43</v>
      </c>
      <c r="N792" s="23" t="s">
        <v>421</v>
      </c>
      <c r="O792" s="24">
        <v>45294</v>
      </c>
      <c r="P792" s="24"/>
      <c r="Q792" s="23" t="s">
        <v>62</v>
      </c>
      <c r="R792" s="25">
        <v>44000</v>
      </c>
      <c r="S792" s="25">
        <v>900</v>
      </c>
      <c r="T792" s="23">
        <v>2</v>
      </c>
      <c r="U792" s="23">
        <v>26</v>
      </c>
      <c r="V792" s="23">
        <v>9</v>
      </c>
      <c r="W792" s="23">
        <v>14</v>
      </c>
      <c r="X792" s="23">
        <v>55</v>
      </c>
      <c r="Y792" s="23" t="s">
        <v>46</v>
      </c>
      <c r="Z792" s="23" t="s">
        <v>47</v>
      </c>
      <c r="AA792" s="23" t="s">
        <v>95</v>
      </c>
      <c r="AB792" s="23" t="s">
        <v>80</v>
      </c>
      <c r="AC792" s="23" t="s">
        <v>130</v>
      </c>
      <c r="AD792" s="23" t="s">
        <v>68</v>
      </c>
      <c r="AE792" s="23">
        <v>46.8</v>
      </c>
      <c r="AF792" s="23">
        <v>2.4</v>
      </c>
      <c r="AG792" s="23" t="s">
        <v>3160</v>
      </c>
      <c r="AH792" s="23" t="s">
        <v>3164</v>
      </c>
      <c r="AI792" s="23" t="s">
        <v>3128</v>
      </c>
      <c r="AJ792" s="23">
        <v>0</v>
      </c>
      <c r="AK792" s="23" t="s">
        <v>3162</v>
      </c>
      <c r="AL792" s="23" t="s">
        <v>3159</v>
      </c>
      <c r="AM792" s="23">
        <v>46.8</v>
      </c>
      <c r="AN792" s="32"/>
    </row>
    <row r="793" spans="1:40" ht="32" x14ac:dyDescent="0.2">
      <c r="A793" s="29" t="s">
        <v>2522</v>
      </c>
      <c r="B793" s="12" t="s">
        <v>2523</v>
      </c>
      <c r="C793" s="12" t="s">
        <v>154</v>
      </c>
      <c r="D793" s="12">
        <v>28</v>
      </c>
      <c r="E793" s="21">
        <v>35717</v>
      </c>
      <c r="F793" s="12" t="s">
        <v>54</v>
      </c>
      <c r="G793" s="12" t="s">
        <v>55</v>
      </c>
      <c r="H793" s="12" t="s">
        <v>385</v>
      </c>
      <c r="I793" s="12" t="s">
        <v>57</v>
      </c>
      <c r="J793" s="12" t="s">
        <v>647</v>
      </c>
      <c r="K793" s="12" t="s">
        <v>648</v>
      </c>
      <c r="L793" s="12" t="s">
        <v>374</v>
      </c>
      <c r="M793" s="12" t="s">
        <v>289</v>
      </c>
      <c r="N793" s="12" t="s">
        <v>375</v>
      </c>
      <c r="O793" s="21">
        <v>45227</v>
      </c>
      <c r="P793" s="21"/>
      <c r="Q793" s="12" t="s">
        <v>62</v>
      </c>
      <c r="R793" s="22">
        <v>104000</v>
      </c>
      <c r="S793" s="22">
        <v>5200</v>
      </c>
      <c r="T793" s="12">
        <v>3</v>
      </c>
      <c r="U793" s="12">
        <v>18</v>
      </c>
      <c r="V793" s="12">
        <v>11</v>
      </c>
      <c r="W793" s="12">
        <v>18</v>
      </c>
      <c r="X793" s="12">
        <v>54</v>
      </c>
      <c r="Y793" s="12" t="s">
        <v>46</v>
      </c>
      <c r="Z793" s="12" t="s">
        <v>47</v>
      </c>
      <c r="AA793" s="12" t="s">
        <v>142</v>
      </c>
      <c r="AB793" s="12" t="s">
        <v>66</v>
      </c>
      <c r="AC793" s="12" t="s">
        <v>67</v>
      </c>
      <c r="AD793" s="12" t="s">
        <v>68</v>
      </c>
      <c r="AE793" s="12">
        <v>51.4</v>
      </c>
      <c r="AF793" s="12">
        <v>2.6</v>
      </c>
      <c r="AG793" s="12" t="s">
        <v>3160</v>
      </c>
      <c r="AH793" s="12" t="s">
        <v>3161</v>
      </c>
      <c r="AI793" s="12" t="s">
        <v>3133</v>
      </c>
      <c r="AJ793" s="12">
        <v>0</v>
      </c>
      <c r="AK793" s="12" t="s">
        <v>3162</v>
      </c>
      <c r="AL793" s="12" t="s">
        <v>3159</v>
      </c>
      <c r="AM793" s="12">
        <v>51.4</v>
      </c>
      <c r="AN793" s="31"/>
    </row>
    <row r="794" spans="1:40" x14ac:dyDescent="0.2">
      <c r="A794" s="30" t="s">
        <v>2524</v>
      </c>
      <c r="B794" s="23" t="s">
        <v>1622</v>
      </c>
      <c r="C794" s="23" t="s">
        <v>35</v>
      </c>
      <c r="D794" s="23">
        <v>60</v>
      </c>
      <c r="E794" s="24">
        <v>24252</v>
      </c>
      <c r="F794" s="23" t="s">
        <v>133</v>
      </c>
      <c r="G794" s="23" t="s">
        <v>133</v>
      </c>
      <c r="H794" s="23" t="s">
        <v>652</v>
      </c>
      <c r="I794" s="23" t="s">
        <v>115</v>
      </c>
      <c r="J794" s="23" t="s">
        <v>583</v>
      </c>
      <c r="K794" s="23" t="s">
        <v>584</v>
      </c>
      <c r="L794" s="23" t="s">
        <v>374</v>
      </c>
      <c r="M794" s="23" t="s">
        <v>289</v>
      </c>
      <c r="N794" s="23" t="s">
        <v>375</v>
      </c>
      <c r="O794" s="24">
        <v>44904</v>
      </c>
      <c r="P794" s="24"/>
      <c r="Q794" s="23" t="s">
        <v>62</v>
      </c>
      <c r="R794" s="25">
        <v>88000</v>
      </c>
      <c r="S794" s="25">
        <v>1800</v>
      </c>
      <c r="T794" s="23">
        <v>2</v>
      </c>
      <c r="U794" s="23">
        <v>24</v>
      </c>
      <c r="V794" s="23">
        <v>20</v>
      </c>
      <c r="W794" s="23">
        <v>16</v>
      </c>
      <c r="X794" s="23">
        <v>72</v>
      </c>
      <c r="Y794" s="23" t="s">
        <v>46</v>
      </c>
      <c r="Z794" s="23" t="s">
        <v>107</v>
      </c>
      <c r="AA794" s="23" t="s">
        <v>188</v>
      </c>
      <c r="AB794" s="23" t="s">
        <v>164</v>
      </c>
      <c r="AC794" s="23" t="s">
        <v>143</v>
      </c>
      <c r="AD794" s="23" t="s">
        <v>68</v>
      </c>
      <c r="AE794" s="23">
        <v>51.2</v>
      </c>
      <c r="AF794" s="23">
        <v>3.5</v>
      </c>
      <c r="AG794" s="23" t="s">
        <v>3156</v>
      </c>
      <c r="AH794" s="23" t="s">
        <v>3161</v>
      </c>
      <c r="AI794" s="23" t="s">
        <v>3128</v>
      </c>
      <c r="AJ794" s="23">
        <v>0</v>
      </c>
      <c r="AK794" s="23" t="s">
        <v>3162</v>
      </c>
      <c r="AL794" s="23" t="s">
        <v>3159</v>
      </c>
      <c r="AM794" s="23">
        <v>51.2</v>
      </c>
      <c r="AN794" s="32" t="s">
        <v>3166</v>
      </c>
    </row>
    <row r="795" spans="1:40" ht="32" x14ac:dyDescent="0.2">
      <c r="A795" s="29" t="s">
        <v>2526</v>
      </c>
      <c r="B795" s="12" t="s">
        <v>2527</v>
      </c>
      <c r="C795" s="12" t="s">
        <v>154</v>
      </c>
      <c r="D795" s="12">
        <v>54</v>
      </c>
      <c r="E795" s="21">
        <v>26443</v>
      </c>
      <c r="F795" s="12" t="s">
        <v>71</v>
      </c>
      <c r="G795" s="12" t="s">
        <v>72</v>
      </c>
      <c r="H795" s="12" t="s">
        <v>424</v>
      </c>
      <c r="I795" s="12" t="s">
        <v>74</v>
      </c>
      <c r="J795" s="12" t="s">
        <v>764</v>
      </c>
      <c r="K795" s="12" t="s">
        <v>765</v>
      </c>
      <c r="L795" s="12" t="s">
        <v>442</v>
      </c>
      <c r="M795" s="12" t="s">
        <v>265</v>
      </c>
      <c r="N795" s="12" t="s">
        <v>266</v>
      </c>
      <c r="O795" s="21">
        <v>45313</v>
      </c>
      <c r="P795" s="21"/>
      <c r="Q795" s="12" t="s">
        <v>62</v>
      </c>
      <c r="R795" s="22">
        <v>44000</v>
      </c>
      <c r="S795" s="22">
        <v>900</v>
      </c>
      <c r="T795" s="12">
        <v>2</v>
      </c>
      <c r="U795" s="12">
        <v>38</v>
      </c>
      <c r="V795" s="12">
        <v>3</v>
      </c>
      <c r="W795" s="12">
        <v>0</v>
      </c>
      <c r="X795" s="12">
        <v>61</v>
      </c>
      <c r="Y795" s="12" t="s">
        <v>46</v>
      </c>
      <c r="Z795" s="12" t="s">
        <v>47</v>
      </c>
      <c r="AA795" s="12" t="s">
        <v>48</v>
      </c>
      <c r="AB795" s="12" t="s">
        <v>66</v>
      </c>
      <c r="AC795" s="12" t="s">
        <v>81</v>
      </c>
      <c r="AD795" s="12" t="s">
        <v>68</v>
      </c>
      <c r="AE795" s="12">
        <v>58.8</v>
      </c>
      <c r="AF795" s="12">
        <v>2.4</v>
      </c>
      <c r="AG795" s="12" t="s">
        <v>3171</v>
      </c>
      <c r="AH795" s="12" t="s">
        <v>3164</v>
      </c>
      <c r="AI795" s="12" t="s">
        <v>3128</v>
      </c>
      <c r="AJ795" s="12">
        <v>0</v>
      </c>
      <c r="AK795" s="12" t="s">
        <v>3158</v>
      </c>
      <c r="AL795" s="12" t="s">
        <v>3159</v>
      </c>
      <c r="AM795" s="12">
        <v>58.8</v>
      </c>
      <c r="AN795" s="31"/>
    </row>
    <row r="796" spans="1:40" ht="32" x14ac:dyDescent="0.2">
      <c r="A796" s="30" t="s">
        <v>2529</v>
      </c>
      <c r="B796" s="23" t="s">
        <v>3391</v>
      </c>
      <c r="C796" s="23" t="s">
        <v>154</v>
      </c>
      <c r="D796" s="23">
        <v>44</v>
      </c>
      <c r="E796" s="24">
        <v>30025</v>
      </c>
      <c r="F796" s="23" t="s">
        <v>99</v>
      </c>
      <c r="G796" s="23" t="s">
        <v>100</v>
      </c>
      <c r="H796" s="23" t="s">
        <v>682</v>
      </c>
      <c r="I796" s="23" t="s">
        <v>57</v>
      </c>
      <c r="J796" s="23" t="s">
        <v>102</v>
      </c>
      <c r="K796" s="23" t="s">
        <v>103</v>
      </c>
      <c r="L796" s="23" t="s">
        <v>173</v>
      </c>
      <c r="M796" s="23" t="s">
        <v>161</v>
      </c>
      <c r="N796" s="23" t="s">
        <v>174</v>
      </c>
      <c r="O796" s="24">
        <v>43325</v>
      </c>
      <c r="P796" s="24"/>
      <c r="Q796" s="23" t="s">
        <v>62</v>
      </c>
      <c r="R796" s="25">
        <v>94000</v>
      </c>
      <c r="S796" s="25">
        <v>4700</v>
      </c>
      <c r="T796" s="23">
        <v>3</v>
      </c>
      <c r="U796" s="23">
        <v>25</v>
      </c>
      <c r="V796" s="23">
        <v>16</v>
      </c>
      <c r="W796" s="23">
        <v>15</v>
      </c>
      <c r="X796" s="23">
        <v>58</v>
      </c>
      <c r="Y796" s="23" t="s">
        <v>46</v>
      </c>
      <c r="Z796" s="23" t="s">
        <v>151</v>
      </c>
      <c r="AA796" s="23" t="s">
        <v>188</v>
      </c>
      <c r="AB796" s="23" t="s">
        <v>66</v>
      </c>
      <c r="AC796" s="23" t="s">
        <v>108</v>
      </c>
      <c r="AD796" s="23" t="s">
        <v>68</v>
      </c>
      <c r="AE796" s="23">
        <v>56</v>
      </c>
      <c r="AF796" s="23">
        <v>7.8</v>
      </c>
      <c r="AG796" s="23" t="s">
        <v>3167</v>
      </c>
      <c r="AH796" s="23" t="s">
        <v>3161</v>
      </c>
      <c r="AI796" s="23" t="s">
        <v>3133</v>
      </c>
      <c r="AJ796" s="23">
        <v>0</v>
      </c>
      <c r="AK796" s="23" t="s">
        <v>3162</v>
      </c>
      <c r="AL796" s="23" t="s">
        <v>3159</v>
      </c>
      <c r="AM796" s="23">
        <v>56</v>
      </c>
      <c r="AN796" s="32"/>
    </row>
    <row r="797" spans="1:40" ht="32" x14ac:dyDescent="0.2">
      <c r="A797" s="29" t="s">
        <v>3392</v>
      </c>
      <c r="B797" s="12" t="s">
        <v>2531</v>
      </c>
      <c r="C797" s="12" t="s">
        <v>154</v>
      </c>
      <c r="D797" s="12">
        <v>46</v>
      </c>
      <c r="E797" s="21">
        <v>29288</v>
      </c>
      <c r="F797" s="12" t="s">
        <v>370</v>
      </c>
      <c r="G797" s="12" t="s">
        <v>181</v>
      </c>
      <c r="H797" s="12" t="s">
        <v>897</v>
      </c>
      <c r="I797" s="12" t="s">
        <v>57</v>
      </c>
      <c r="J797" s="12" t="s">
        <v>446</v>
      </c>
      <c r="K797" s="12" t="s">
        <v>447</v>
      </c>
      <c r="L797" s="12" t="s">
        <v>186</v>
      </c>
      <c r="M797" s="12" t="s">
        <v>61</v>
      </c>
      <c r="N797" s="12" t="s">
        <v>186</v>
      </c>
      <c r="O797" s="21">
        <v>43966</v>
      </c>
      <c r="P797" s="21"/>
      <c r="Q797" s="12" t="s">
        <v>62</v>
      </c>
      <c r="R797" s="22">
        <v>119000</v>
      </c>
      <c r="S797" s="22">
        <v>6000</v>
      </c>
      <c r="T797" s="12">
        <v>3</v>
      </c>
      <c r="U797" s="12">
        <v>31</v>
      </c>
      <c r="V797" s="12">
        <v>8</v>
      </c>
      <c r="W797" s="12">
        <v>0</v>
      </c>
      <c r="X797" s="12">
        <v>50</v>
      </c>
      <c r="Y797" s="12" t="s">
        <v>46</v>
      </c>
      <c r="Z797" s="12" t="s">
        <v>844</v>
      </c>
      <c r="AA797" s="12" t="s">
        <v>142</v>
      </c>
      <c r="AB797" s="12" t="s">
        <v>164</v>
      </c>
      <c r="AC797" s="12" t="s">
        <v>376</v>
      </c>
      <c r="AD797" s="12" t="s">
        <v>68</v>
      </c>
      <c r="AE797" s="12">
        <v>62.2</v>
      </c>
      <c r="AF797" s="12">
        <v>6.1</v>
      </c>
      <c r="AG797" s="12" t="s">
        <v>3171</v>
      </c>
      <c r="AH797" s="12" t="s">
        <v>3161</v>
      </c>
      <c r="AI797" s="12" t="s">
        <v>3133</v>
      </c>
      <c r="AJ797" s="12">
        <v>0</v>
      </c>
      <c r="AK797" s="12" t="s">
        <v>3158</v>
      </c>
      <c r="AL797" s="12" t="s">
        <v>3159</v>
      </c>
      <c r="AM797" s="12">
        <v>62.2</v>
      </c>
      <c r="AN797" s="31"/>
    </row>
    <row r="798" spans="1:40" ht="48" x14ac:dyDescent="0.2">
      <c r="A798" s="30" t="s">
        <v>2532</v>
      </c>
      <c r="B798" s="23" t="s">
        <v>2533</v>
      </c>
      <c r="C798" s="23" t="s">
        <v>154</v>
      </c>
      <c r="D798" s="23">
        <v>54</v>
      </c>
      <c r="E798" s="24">
        <v>26114</v>
      </c>
      <c r="F798" s="23" t="s">
        <v>523</v>
      </c>
      <c r="G798" s="23" t="s">
        <v>100</v>
      </c>
      <c r="H798" s="23" t="s">
        <v>261</v>
      </c>
      <c r="I798" s="23" t="s">
        <v>115</v>
      </c>
      <c r="J798" s="23" t="s">
        <v>357</v>
      </c>
      <c r="K798" s="23" t="s">
        <v>358</v>
      </c>
      <c r="L798" s="23" t="s">
        <v>76</v>
      </c>
      <c r="M798" s="23" t="s">
        <v>265</v>
      </c>
      <c r="N798" s="23" t="s">
        <v>78</v>
      </c>
      <c r="O798" s="24">
        <v>44336</v>
      </c>
      <c r="P798" s="24"/>
      <c r="Q798" s="23" t="s">
        <v>62</v>
      </c>
      <c r="R798" s="25">
        <v>48000</v>
      </c>
      <c r="S798" s="25">
        <v>2400</v>
      </c>
      <c r="T798" s="23">
        <v>3</v>
      </c>
      <c r="U798" s="23">
        <v>20</v>
      </c>
      <c r="V798" s="23">
        <v>11</v>
      </c>
      <c r="W798" s="23">
        <v>22</v>
      </c>
      <c r="X798" s="23">
        <v>48</v>
      </c>
      <c r="Y798" s="23" t="s">
        <v>46</v>
      </c>
      <c r="Z798" s="23" t="s">
        <v>64</v>
      </c>
      <c r="AA798" s="23" t="s">
        <v>221</v>
      </c>
      <c r="AB798" s="23" t="s">
        <v>164</v>
      </c>
      <c r="AC798" s="23" t="s">
        <v>267</v>
      </c>
      <c r="AD798" s="23" t="s">
        <v>222</v>
      </c>
      <c r="AE798" s="23">
        <v>48.8</v>
      </c>
      <c r="AF798" s="23">
        <v>5.0999999999999996</v>
      </c>
      <c r="AG798" s="23" t="s">
        <v>3171</v>
      </c>
      <c r="AH798" s="23" t="s">
        <v>3164</v>
      </c>
      <c r="AI798" s="23" t="s">
        <v>3133</v>
      </c>
      <c r="AJ798" s="23">
        <v>0</v>
      </c>
      <c r="AK798" s="23" t="s">
        <v>3162</v>
      </c>
      <c r="AL798" s="23" t="s">
        <v>3159</v>
      </c>
      <c r="AM798" s="23">
        <v>48.8</v>
      </c>
      <c r="AN798" s="32"/>
    </row>
    <row r="799" spans="1:40" ht="32" x14ac:dyDescent="0.2">
      <c r="A799" s="29" t="s">
        <v>2535</v>
      </c>
      <c r="B799" s="12" t="s">
        <v>3393</v>
      </c>
      <c r="C799" s="12" t="s">
        <v>154</v>
      </c>
      <c r="D799" s="12">
        <v>32</v>
      </c>
      <c r="E799" s="21">
        <v>34316</v>
      </c>
      <c r="F799" s="12" t="s">
        <v>99</v>
      </c>
      <c r="G799" s="12" t="s">
        <v>100</v>
      </c>
      <c r="H799" s="12" t="s">
        <v>682</v>
      </c>
      <c r="I799" s="12" t="s">
        <v>157</v>
      </c>
      <c r="J799" s="12" t="s">
        <v>102</v>
      </c>
      <c r="K799" s="12" t="s">
        <v>103</v>
      </c>
      <c r="L799" s="12" t="s">
        <v>434</v>
      </c>
      <c r="M799" s="12" t="s">
        <v>61</v>
      </c>
      <c r="N799" s="12" t="s">
        <v>220</v>
      </c>
      <c r="O799" s="21">
        <v>43013</v>
      </c>
      <c r="P799" s="21">
        <v>44613</v>
      </c>
      <c r="Q799" s="12" t="s">
        <v>141</v>
      </c>
      <c r="R799" s="22">
        <v>43000</v>
      </c>
      <c r="S799" s="22">
        <v>900</v>
      </c>
      <c r="T799" s="12">
        <v>2</v>
      </c>
      <c r="U799" s="12">
        <v>48</v>
      </c>
      <c r="V799" s="12">
        <v>21</v>
      </c>
      <c r="W799" s="12">
        <v>26</v>
      </c>
      <c r="X799" s="12">
        <v>42</v>
      </c>
      <c r="Y799" s="12" t="s">
        <v>46</v>
      </c>
      <c r="Z799" s="12" t="s">
        <v>64</v>
      </c>
      <c r="AA799" s="12" t="s">
        <v>188</v>
      </c>
      <c r="AB799" s="12" t="s">
        <v>66</v>
      </c>
      <c r="AC799" s="12" t="s">
        <v>108</v>
      </c>
      <c r="AD799" s="12" t="s">
        <v>68</v>
      </c>
      <c r="AE799" s="12">
        <v>42.7</v>
      </c>
      <c r="AF799" s="12">
        <v>4.4000000000000004</v>
      </c>
      <c r="AG799" s="12" t="s">
        <v>3160</v>
      </c>
      <c r="AH799" s="12" t="s">
        <v>3164</v>
      </c>
      <c r="AI799" s="12" t="s">
        <v>3128</v>
      </c>
      <c r="AJ799" s="12">
        <v>1</v>
      </c>
      <c r="AK799" s="12" t="s">
        <v>3158</v>
      </c>
      <c r="AL799" s="12" t="s">
        <v>3159</v>
      </c>
      <c r="AM799" s="12">
        <v>42.7</v>
      </c>
      <c r="AN799" s="31" t="s">
        <v>3166</v>
      </c>
    </row>
    <row r="800" spans="1:40" ht="48" x14ac:dyDescent="0.2">
      <c r="A800" s="30" t="s">
        <v>2538</v>
      </c>
      <c r="B800" s="23" t="s">
        <v>2539</v>
      </c>
      <c r="C800" s="23" t="s">
        <v>35</v>
      </c>
      <c r="D800" s="23">
        <v>37</v>
      </c>
      <c r="E800" s="24">
        <v>32436</v>
      </c>
      <c r="F800" s="23" t="s">
        <v>279</v>
      </c>
      <c r="G800" s="23" t="s">
        <v>55</v>
      </c>
      <c r="H800" s="23" t="s">
        <v>280</v>
      </c>
      <c r="I800" s="23" t="s">
        <v>57</v>
      </c>
      <c r="J800" s="23" t="s">
        <v>308</v>
      </c>
      <c r="K800" s="23" t="s">
        <v>309</v>
      </c>
      <c r="L800" s="23" t="s">
        <v>92</v>
      </c>
      <c r="M800" s="23" t="s">
        <v>337</v>
      </c>
      <c r="N800" s="23" t="s">
        <v>94</v>
      </c>
      <c r="O800" s="24">
        <v>45255</v>
      </c>
      <c r="P800" s="24"/>
      <c r="Q800" s="23" t="s">
        <v>62</v>
      </c>
      <c r="R800" s="25">
        <v>83000</v>
      </c>
      <c r="S800" s="25">
        <v>4200</v>
      </c>
      <c r="T800" s="23">
        <v>3</v>
      </c>
      <c r="U800" s="23">
        <v>19</v>
      </c>
      <c r="V800" s="23">
        <v>19</v>
      </c>
      <c r="W800" s="23">
        <v>0</v>
      </c>
      <c r="X800" s="23">
        <v>64</v>
      </c>
      <c r="Y800" s="23" t="s">
        <v>46</v>
      </c>
      <c r="Z800" s="23" t="s">
        <v>64</v>
      </c>
      <c r="AA800" s="23" t="s">
        <v>215</v>
      </c>
      <c r="AB800" s="23" t="s">
        <v>164</v>
      </c>
      <c r="AC800" s="23" t="s">
        <v>284</v>
      </c>
      <c r="AD800" s="23" t="s">
        <v>68</v>
      </c>
      <c r="AE800" s="23">
        <v>64.2</v>
      </c>
      <c r="AF800" s="23">
        <v>2.6</v>
      </c>
      <c r="AG800" s="23" t="s">
        <v>3167</v>
      </c>
      <c r="AH800" s="23" t="s">
        <v>3168</v>
      </c>
      <c r="AI800" s="23" t="s">
        <v>3133</v>
      </c>
      <c r="AJ800" s="23">
        <v>0</v>
      </c>
      <c r="AK800" s="23" t="s">
        <v>3162</v>
      </c>
      <c r="AL800" s="23" t="s">
        <v>3165</v>
      </c>
      <c r="AM800" s="23">
        <v>64.2</v>
      </c>
      <c r="AN800" s="32" t="s">
        <v>3166</v>
      </c>
    </row>
    <row r="801" spans="1:40" ht="32" x14ac:dyDescent="0.2">
      <c r="A801" s="29" t="s">
        <v>2540</v>
      </c>
      <c r="B801" s="12" t="s">
        <v>2541</v>
      </c>
      <c r="C801" s="12" t="s">
        <v>154</v>
      </c>
      <c r="D801" s="12">
        <v>24</v>
      </c>
      <c r="E801" s="21">
        <v>37399</v>
      </c>
      <c r="F801" s="12" t="s">
        <v>36</v>
      </c>
      <c r="G801" s="12" t="s">
        <v>37</v>
      </c>
      <c r="H801" s="12" t="s">
        <v>1134</v>
      </c>
      <c r="I801" s="12" t="s">
        <v>115</v>
      </c>
      <c r="J801" s="12" t="s">
        <v>147</v>
      </c>
      <c r="K801" s="12" t="s">
        <v>148</v>
      </c>
      <c r="L801" s="12" t="s">
        <v>160</v>
      </c>
      <c r="M801" s="12" t="s">
        <v>161</v>
      </c>
      <c r="N801" s="12" t="s">
        <v>174</v>
      </c>
      <c r="O801" s="21">
        <v>45013</v>
      </c>
      <c r="P801" s="21"/>
      <c r="Q801" s="12" t="s">
        <v>62</v>
      </c>
      <c r="R801" s="22">
        <v>96000</v>
      </c>
      <c r="S801" s="22">
        <v>1900</v>
      </c>
      <c r="T801" s="12">
        <v>2</v>
      </c>
      <c r="U801" s="12">
        <v>41</v>
      </c>
      <c r="V801" s="12">
        <v>20</v>
      </c>
      <c r="W801" s="12">
        <v>0</v>
      </c>
      <c r="X801" s="12">
        <v>58</v>
      </c>
      <c r="Y801" s="12" t="s">
        <v>46</v>
      </c>
      <c r="Z801" s="12" t="s">
        <v>151</v>
      </c>
      <c r="AA801" s="12" t="s">
        <v>65</v>
      </c>
      <c r="AB801" s="12" t="s">
        <v>66</v>
      </c>
      <c r="AC801" s="12" t="s">
        <v>50</v>
      </c>
      <c r="AD801" s="12" t="s">
        <v>51</v>
      </c>
      <c r="AE801" s="12">
        <v>58.3</v>
      </c>
      <c r="AF801" s="12">
        <v>3.2</v>
      </c>
      <c r="AG801" s="12" t="s">
        <v>3163</v>
      </c>
      <c r="AH801" s="12" t="s">
        <v>3161</v>
      </c>
      <c r="AI801" s="12" t="s">
        <v>3128</v>
      </c>
      <c r="AJ801" s="12">
        <v>0</v>
      </c>
      <c r="AK801" s="12" t="s">
        <v>3158</v>
      </c>
      <c r="AL801" s="12" t="s">
        <v>3159</v>
      </c>
      <c r="AM801" s="12">
        <v>58.3</v>
      </c>
      <c r="AN801" s="31"/>
    </row>
    <row r="802" spans="1:40" ht="32" x14ac:dyDescent="0.2">
      <c r="A802" s="30" t="s">
        <v>2542</v>
      </c>
      <c r="B802" s="23" t="s">
        <v>2543</v>
      </c>
      <c r="C802" s="23" t="s">
        <v>154</v>
      </c>
      <c r="D802" s="23">
        <v>47</v>
      </c>
      <c r="E802" s="24">
        <v>28868</v>
      </c>
      <c r="F802" s="23" t="s">
        <v>370</v>
      </c>
      <c r="G802" s="23" t="s">
        <v>181</v>
      </c>
      <c r="H802" s="23" t="s">
        <v>897</v>
      </c>
      <c r="I802" s="23" t="s">
        <v>157</v>
      </c>
      <c r="J802" s="23" t="s">
        <v>372</v>
      </c>
      <c r="K802" s="23" t="s">
        <v>373</v>
      </c>
      <c r="L802" s="23" t="s">
        <v>149</v>
      </c>
      <c r="M802" s="23" t="s">
        <v>61</v>
      </c>
      <c r="N802" s="23" t="s">
        <v>150</v>
      </c>
      <c r="O802" s="24">
        <v>44752</v>
      </c>
      <c r="P802" s="24"/>
      <c r="Q802" s="23" t="s">
        <v>62</v>
      </c>
      <c r="R802" s="25">
        <v>48000</v>
      </c>
      <c r="S802" s="25">
        <v>4300</v>
      </c>
      <c r="T802" s="23">
        <v>4</v>
      </c>
      <c r="U802" s="23">
        <v>22</v>
      </c>
      <c r="V802" s="23">
        <v>13</v>
      </c>
      <c r="W802" s="23">
        <v>3</v>
      </c>
      <c r="X802" s="23">
        <v>81</v>
      </c>
      <c r="Y802" s="23" t="s">
        <v>46</v>
      </c>
      <c r="Z802" s="23" t="s">
        <v>107</v>
      </c>
      <c r="AA802" s="23" t="s">
        <v>142</v>
      </c>
      <c r="AB802" s="23" t="s">
        <v>66</v>
      </c>
      <c r="AC802" s="23" t="s">
        <v>376</v>
      </c>
      <c r="AD802" s="23" t="s">
        <v>68</v>
      </c>
      <c r="AE802" s="23">
        <v>78.3</v>
      </c>
      <c r="AF802" s="23">
        <v>3.9</v>
      </c>
      <c r="AG802" s="23" t="s">
        <v>3171</v>
      </c>
      <c r="AH802" s="23" t="s">
        <v>3164</v>
      </c>
      <c r="AI802" s="23" t="s">
        <v>3136</v>
      </c>
      <c r="AJ802" s="23">
        <v>0</v>
      </c>
      <c r="AK802" s="23" t="s">
        <v>3162</v>
      </c>
      <c r="AL802" s="23" t="s">
        <v>3169</v>
      </c>
      <c r="AM802" s="23">
        <v>78.3</v>
      </c>
      <c r="AN802" s="32" t="s">
        <v>3166</v>
      </c>
    </row>
    <row r="803" spans="1:40" ht="48" x14ac:dyDescent="0.2">
      <c r="A803" s="29" t="s">
        <v>2544</v>
      </c>
      <c r="B803" s="12" t="s">
        <v>2545</v>
      </c>
      <c r="C803" s="12" t="s">
        <v>35</v>
      </c>
      <c r="D803" s="12">
        <v>46</v>
      </c>
      <c r="E803" s="21">
        <v>29060</v>
      </c>
      <c r="F803" s="12" t="s">
        <v>523</v>
      </c>
      <c r="G803" s="12" t="s">
        <v>100</v>
      </c>
      <c r="H803" s="12" t="s">
        <v>379</v>
      </c>
      <c r="I803" s="12" t="s">
        <v>39</v>
      </c>
      <c r="J803" s="12" t="s">
        <v>343</v>
      </c>
      <c r="K803" s="12" t="s">
        <v>344</v>
      </c>
      <c r="L803" s="12" t="s">
        <v>76</v>
      </c>
      <c r="M803" s="12" t="s">
        <v>265</v>
      </c>
      <c r="N803" s="12" t="s">
        <v>78</v>
      </c>
      <c r="O803" s="21">
        <v>42940</v>
      </c>
      <c r="P803" s="21">
        <v>44243</v>
      </c>
      <c r="Q803" s="12" t="s">
        <v>141</v>
      </c>
      <c r="R803" s="22">
        <v>127000</v>
      </c>
      <c r="S803" s="22">
        <v>7600</v>
      </c>
      <c r="T803" s="12">
        <v>3</v>
      </c>
      <c r="U803" s="12">
        <v>26</v>
      </c>
      <c r="V803" s="12">
        <v>10</v>
      </c>
      <c r="W803" s="12">
        <v>12</v>
      </c>
      <c r="X803" s="12">
        <v>58</v>
      </c>
      <c r="Y803" s="12" t="s">
        <v>46</v>
      </c>
      <c r="Z803" s="12" t="s">
        <v>47</v>
      </c>
      <c r="AA803" s="12" t="s">
        <v>176</v>
      </c>
      <c r="AB803" s="12" t="s">
        <v>66</v>
      </c>
      <c r="AC803" s="12" t="s">
        <v>267</v>
      </c>
      <c r="AD803" s="12" t="s">
        <v>68</v>
      </c>
      <c r="AE803" s="12">
        <v>57.8</v>
      </c>
      <c r="AF803" s="12">
        <v>3.6</v>
      </c>
      <c r="AG803" s="12" t="s">
        <v>3171</v>
      </c>
      <c r="AH803" s="12" t="s">
        <v>3157</v>
      </c>
      <c r="AI803" s="12" t="s">
        <v>3133</v>
      </c>
      <c r="AJ803" s="12">
        <v>1</v>
      </c>
      <c r="AK803" s="12" t="s">
        <v>3162</v>
      </c>
      <c r="AL803" s="12" t="s">
        <v>3159</v>
      </c>
      <c r="AM803" s="12">
        <v>57.8</v>
      </c>
      <c r="AN803" s="31"/>
    </row>
    <row r="804" spans="1:40" ht="32" x14ac:dyDescent="0.2">
      <c r="A804" s="30" t="s">
        <v>2546</v>
      </c>
      <c r="B804" s="23" t="s">
        <v>3394</v>
      </c>
      <c r="C804" s="23" t="s">
        <v>154</v>
      </c>
      <c r="D804" s="23">
        <v>29</v>
      </c>
      <c r="E804" s="24">
        <v>35451</v>
      </c>
      <c r="F804" s="23" t="s">
        <v>402</v>
      </c>
      <c r="G804" s="23" t="s">
        <v>72</v>
      </c>
      <c r="H804" s="23" t="s">
        <v>403</v>
      </c>
      <c r="I804" s="23" t="s">
        <v>89</v>
      </c>
      <c r="J804" s="23" t="s">
        <v>617</v>
      </c>
      <c r="K804" s="23" t="s">
        <v>618</v>
      </c>
      <c r="L804" s="23" t="s">
        <v>1101</v>
      </c>
      <c r="M804" s="23" t="s">
        <v>289</v>
      </c>
      <c r="N804" s="23" t="s">
        <v>311</v>
      </c>
      <c r="O804" s="24">
        <v>45012</v>
      </c>
      <c r="P804" s="24"/>
      <c r="Q804" s="23" t="s">
        <v>62</v>
      </c>
      <c r="R804" s="25">
        <v>130000</v>
      </c>
      <c r="S804" s="25">
        <v>7800</v>
      </c>
      <c r="T804" s="23">
        <v>3</v>
      </c>
      <c r="U804" s="23">
        <v>12</v>
      </c>
      <c r="V804" s="23">
        <v>9</v>
      </c>
      <c r="W804" s="23">
        <v>0</v>
      </c>
      <c r="X804" s="23">
        <v>63</v>
      </c>
      <c r="Y804" s="23" t="s">
        <v>46</v>
      </c>
      <c r="Z804" s="23" t="s">
        <v>64</v>
      </c>
      <c r="AA804" s="23" t="s">
        <v>48</v>
      </c>
      <c r="AB804" s="23" t="s">
        <v>164</v>
      </c>
      <c r="AC804" s="23" t="s">
        <v>408</v>
      </c>
      <c r="AD804" s="23" t="s">
        <v>68</v>
      </c>
      <c r="AE804" s="23">
        <v>62</v>
      </c>
      <c r="AF804" s="23">
        <v>3.2</v>
      </c>
      <c r="AG804" s="23" t="s">
        <v>3160</v>
      </c>
      <c r="AH804" s="23" t="s">
        <v>3157</v>
      </c>
      <c r="AI804" s="23" t="s">
        <v>3133</v>
      </c>
      <c r="AJ804" s="23">
        <v>0</v>
      </c>
      <c r="AK804" s="23" t="s">
        <v>3162</v>
      </c>
      <c r="AL804" s="23" t="s">
        <v>3165</v>
      </c>
      <c r="AM804" s="23">
        <v>62</v>
      </c>
      <c r="AN804" s="32"/>
    </row>
    <row r="805" spans="1:40" ht="48" x14ac:dyDescent="0.2">
      <c r="A805" s="29" t="s">
        <v>2548</v>
      </c>
      <c r="B805" s="12" t="s">
        <v>3395</v>
      </c>
      <c r="C805" s="12" t="s">
        <v>154</v>
      </c>
      <c r="D805" s="12">
        <v>49</v>
      </c>
      <c r="E805" s="21">
        <v>28081</v>
      </c>
      <c r="F805" s="12" t="s">
        <v>429</v>
      </c>
      <c r="G805" s="12" t="s">
        <v>72</v>
      </c>
      <c r="H805" s="12" t="s">
        <v>247</v>
      </c>
      <c r="I805" s="12" t="s">
        <v>57</v>
      </c>
      <c r="J805" s="12" t="s">
        <v>202</v>
      </c>
      <c r="K805" s="12" t="s">
        <v>203</v>
      </c>
      <c r="L805" s="12" t="s">
        <v>160</v>
      </c>
      <c r="M805" s="12" t="s">
        <v>161</v>
      </c>
      <c r="N805" s="12" t="s">
        <v>174</v>
      </c>
      <c r="O805" s="21">
        <v>42118</v>
      </c>
      <c r="P805" s="21"/>
      <c r="Q805" s="12" t="s">
        <v>62</v>
      </c>
      <c r="R805" s="22">
        <v>109000</v>
      </c>
      <c r="S805" s="22">
        <v>5400</v>
      </c>
      <c r="T805" s="12">
        <v>3</v>
      </c>
      <c r="U805" s="12">
        <v>26</v>
      </c>
      <c r="V805" s="12">
        <v>17</v>
      </c>
      <c r="W805" s="12">
        <v>10</v>
      </c>
      <c r="X805" s="12">
        <v>67</v>
      </c>
      <c r="Y805" s="12" t="s">
        <v>46</v>
      </c>
      <c r="Z805" s="12" t="s">
        <v>47</v>
      </c>
      <c r="AA805" s="12" t="s">
        <v>221</v>
      </c>
      <c r="AB805" s="12" t="s">
        <v>66</v>
      </c>
      <c r="AC805" s="12" t="s">
        <v>130</v>
      </c>
      <c r="AD805" s="12" t="s">
        <v>68</v>
      </c>
      <c r="AE805" s="12">
        <v>62</v>
      </c>
      <c r="AF805" s="12">
        <v>11.1</v>
      </c>
      <c r="AG805" s="12" t="s">
        <v>3171</v>
      </c>
      <c r="AH805" s="12" t="s">
        <v>3161</v>
      </c>
      <c r="AI805" s="12" t="s">
        <v>3133</v>
      </c>
      <c r="AJ805" s="12">
        <v>0</v>
      </c>
      <c r="AK805" s="12" t="s">
        <v>3162</v>
      </c>
      <c r="AL805" s="12" t="s">
        <v>3165</v>
      </c>
      <c r="AM805" s="12">
        <v>62</v>
      </c>
      <c r="AN805" s="31"/>
    </row>
    <row r="806" spans="1:40" ht="48" x14ac:dyDescent="0.2">
      <c r="A806" s="30" t="s">
        <v>2551</v>
      </c>
      <c r="B806" s="23" t="s">
        <v>2552</v>
      </c>
      <c r="C806" s="23" t="s">
        <v>154</v>
      </c>
      <c r="D806" s="23">
        <v>44</v>
      </c>
      <c r="E806" s="24">
        <v>29833</v>
      </c>
      <c r="F806" s="23" t="s">
        <v>279</v>
      </c>
      <c r="G806" s="23" t="s">
        <v>55</v>
      </c>
      <c r="H806" s="23" t="s">
        <v>307</v>
      </c>
      <c r="I806" s="23" t="s">
        <v>89</v>
      </c>
      <c r="J806" s="23" t="s">
        <v>627</v>
      </c>
      <c r="K806" s="23" t="s">
        <v>628</v>
      </c>
      <c r="L806" s="23" t="s">
        <v>160</v>
      </c>
      <c r="M806" s="23" t="s">
        <v>161</v>
      </c>
      <c r="N806" s="23" t="s">
        <v>174</v>
      </c>
      <c r="O806" s="24">
        <v>44544</v>
      </c>
      <c r="P806" s="24"/>
      <c r="Q806" s="23" t="s">
        <v>62</v>
      </c>
      <c r="R806" s="25">
        <v>151000</v>
      </c>
      <c r="S806" s="25">
        <v>9100</v>
      </c>
      <c r="T806" s="23">
        <v>3</v>
      </c>
      <c r="U806" s="23">
        <v>24</v>
      </c>
      <c r="V806" s="23">
        <v>20</v>
      </c>
      <c r="W806" s="23">
        <v>27</v>
      </c>
      <c r="X806" s="23">
        <v>30</v>
      </c>
      <c r="Y806" s="23" t="s">
        <v>46</v>
      </c>
      <c r="Z806" s="23" t="s">
        <v>64</v>
      </c>
      <c r="AA806" s="23" t="s">
        <v>95</v>
      </c>
      <c r="AB806" s="23" t="s">
        <v>66</v>
      </c>
      <c r="AC806" s="23" t="s">
        <v>284</v>
      </c>
      <c r="AD806" s="23" t="s">
        <v>51</v>
      </c>
      <c r="AE806" s="23">
        <v>43.5</v>
      </c>
      <c r="AF806" s="23">
        <v>4.5</v>
      </c>
      <c r="AG806" s="23" t="s">
        <v>3167</v>
      </c>
      <c r="AH806" s="23" t="s">
        <v>3157</v>
      </c>
      <c r="AI806" s="23" t="s">
        <v>3133</v>
      </c>
      <c r="AJ806" s="23">
        <v>0</v>
      </c>
      <c r="AK806" s="23" t="s">
        <v>3162</v>
      </c>
      <c r="AL806" s="23" t="s">
        <v>3159</v>
      </c>
      <c r="AM806" s="23">
        <v>43.5</v>
      </c>
      <c r="AN806" s="32"/>
    </row>
    <row r="807" spans="1:40" ht="32" x14ac:dyDescent="0.2">
      <c r="A807" s="29" t="s">
        <v>2553</v>
      </c>
      <c r="B807" s="12" t="s">
        <v>2554</v>
      </c>
      <c r="C807" s="12" t="s">
        <v>154</v>
      </c>
      <c r="D807" s="12">
        <v>48</v>
      </c>
      <c r="E807" s="21">
        <v>28613</v>
      </c>
      <c r="F807" s="12" t="s">
        <v>210</v>
      </c>
      <c r="G807" s="12" t="s">
        <v>100</v>
      </c>
      <c r="H807" s="12" t="s">
        <v>519</v>
      </c>
      <c r="I807" s="12" t="s">
        <v>115</v>
      </c>
      <c r="J807" s="12" t="s">
        <v>231</v>
      </c>
      <c r="K807" s="12" t="s">
        <v>232</v>
      </c>
      <c r="L807" s="12" t="s">
        <v>374</v>
      </c>
      <c r="M807" s="12" t="s">
        <v>289</v>
      </c>
      <c r="N807" s="12" t="s">
        <v>375</v>
      </c>
      <c r="O807" s="21">
        <v>42934</v>
      </c>
      <c r="P807" s="21"/>
      <c r="Q807" s="12" t="s">
        <v>62</v>
      </c>
      <c r="R807" s="22">
        <v>89000</v>
      </c>
      <c r="S807" s="22">
        <v>0</v>
      </c>
      <c r="T807" s="12">
        <v>1</v>
      </c>
      <c r="U807" s="12">
        <v>30</v>
      </c>
      <c r="V807" s="12">
        <v>16</v>
      </c>
      <c r="W807" s="12">
        <v>6</v>
      </c>
      <c r="X807" s="12">
        <v>52</v>
      </c>
      <c r="Y807" s="12" t="s">
        <v>46</v>
      </c>
      <c r="Z807" s="12" t="s">
        <v>107</v>
      </c>
      <c r="AA807" s="12" t="s">
        <v>188</v>
      </c>
      <c r="AB807" s="12" t="s">
        <v>164</v>
      </c>
      <c r="AC807" s="12" t="s">
        <v>121</v>
      </c>
      <c r="AD807" s="12" t="s">
        <v>68</v>
      </c>
      <c r="AE807" s="12">
        <v>41.7</v>
      </c>
      <c r="AF807" s="12">
        <v>8.9</v>
      </c>
      <c r="AG807" s="12" t="s">
        <v>3171</v>
      </c>
      <c r="AH807" s="12" t="s">
        <v>3161</v>
      </c>
      <c r="AI807" s="12" t="s">
        <v>3128</v>
      </c>
      <c r="AJ807" s="12">
        <v>0</v>
      </c>
      <c r="AK807" s="12" t="s">
        <v>3162</v>
      </c>
      <c r="AL807" s="12" t="s">
        <v>3159</v>
      </c>
      <c r="AM807" s="12">
        <v>41.7</v>
      </c>
      <c r="AN807" s="31"/>
    </row>
    <row r="808" spans="1:40" ht="48" x14ac:dyDescent="0.2">
      <c r="A808" s="30" t="s">
        <v>2555</v>
      </c>
      <c r="B808" s="23" t="s">
        <v>2556</v>
      </c>
      <c r="C808" s="23" t="s">
        <v>287</v>
      </c>
      <c r="D808" s="23">
        <v>44</v>
      </c>
      <c r="E808" s="24">
        <v>30021</v>
      </c>
      <c r="F808" s="23" t="s">
        <v>210</v>
      </c>
      <c r="G808" s="23" t="s">
        <v>100</v>
      </c>
      <c r="H808" s="23" t="s">
        <v>230</v>
      </c>
      <c r="I808" s="23" t="s">
        <v>115</v>
      </c>
      <c r="J808" s="23" t="s">
        <v>676</v>
      </c>
      <c r="K808" s="23" t="s">
        <v>677</v>
      </c>
      <c r="L808" s="23" t="s">
        <v>60</v>
      </c>
      <c r="M808" s="23" t="s">
        <v>61</v>
      </c>
      <c r="N808" s="23" t="s">
        <v>60</v>
      </c>
      <c r="O808" s="24">
        <v>46014</v>
      </c>
      <c r="P808" s="24"/>
      <c r="Q808" s="23" t="s">
        <v>62</v>
      </c>
      <c r="R808" s="25">
        <v>88000</v>
      </c>
      <c r="S808" s="25">
        <v>4400</v>
      </c>
      <c r="T808" s="23">
        <v>3</v>
      </c>
      <c r="U808" s="23">
        <v>10</v>
      </c>
      <c r="V808" s="23">
        <v>21</v>
      </c>
      <c r="W808" s="23">
        <v>0</v>
      </c>
      <c r="X808" s="23">
        <v>73</v>
      </c>
      <c r="Y808" s="23" t="s">
        <v>46</v>
      </c>
      <c r="Z808" s="23" t="s">
        <v>64</v>
      </c>
      <c r="AA808" s="23" t="s">
        <v>188</v>
      </c>
      <c r="AB808" s="23" t="s">
        <v>164</v>
      </c>
      <c r="AC808" s="23" t="s">
        <v>121</v>
      </c>
      <c r="AD808" s="23" t="s">
        <v>51</v>
      </c>
      <c r="AE808" s="23">
        <v>65</v>
      </c>
      <c r="AF808" s="23">
        <v>0.5</v>
      </c>
      <c r="AG808" s="23" t="s">
        <v>3167</v>
      </c>
      <c r="AH808" s="23" t="s">
        <v>3161</v>
      </c>
      <c r="AI808" s="23" t="s">
        <v>3133</v>
      </c>
      <c r="AJ808" s="23">
        <v>0</v>
      </c>
      <c r="AK808" s="23" t="s">
        <v>3162</v>
      </c>
      <c r="AL808" s="23" t="s">
        <v>3165</v>
      </c>
      <c r="AM808" s="23">
        <v>65</v>
      </c>
      <c r="AN808" s="32"/>
    </row>
    <row r="809" spans="1:40" ht="48" x14ac:dyDescent="0.2">
      <c r="A809" s="29" t="s">
        <v>2557</v>
      </c>
      <c r="B809" s="12" t="s">
        <v>3396</v>
      </c>
      <c r="C809" s="12" t="s">
        <v>35</v>
      </c>
      <c r="D809" s="12">
        <v>39</v>
      </c>
      <c r="E809" s="21">
        <v>31816</v>
      </c>
      <c r="F809" s="12" t="s">
        <v>402</v>
      </c>
      <c r="G809" s="12" t="s">
        <v>72</v>
      </c>
      <c r="H809" s="12" t="s">
        <v>690</v>
      </c>
      <c r="I809" s="12" t="s">
        <v>115</v>
      </c>
      <c r="J809" s="12" t="s">
        <v>533</v>
      </c>
      <c r="K809" s="12" t="s">
        <v>534</v>
      </c>
      <c r="L809" s="12" t="s">
        <v>288</v>
      </c>
      <c r="M809" s="12" t="s">
        <v>289</v>
      </c>
      <c r="N809" s="12" t="s">
        <v>303</v>
      </c>
      <c r="O809" s="21">
        <v>44425</v>
      </c>
      <c r="P809" s="21"/>
      <c r="Q809" s="12" t="s">
        <v>62</v>
      </c>
      <c r="R809" s="22">
        <v>70000</v>
      </c>
      <c r="S809" s="22">
        <v>3500</v>
      </c>
      <c r="T809" s="12">
        <v>3</v>
      </c>
      <c r="U809" s="12">
        <v>10</v>
      </c>
      <c r="V809" s="12">
        <v>10</v>
      </c>
      <c r="W809" s="12">
        <v>12</v>
      </c>
      <c r="X809" s="12">
        <v>82</v>
      </c>
      <c r="Y809" s="12" t="s">
        <v>46</v>
      </c>
      <c r="Z809" s="12" t="s">
        <v>64</v>
      </c>
      <c r="AA809" s="12" t="s">
        <v>142</v>
      </c>
      <c r="AB809" s="12" t="s">
        <v>164</v>
      </c>
      <c r="AC809" s="12" t="s">
        <v>408</v>
      </c>
      <c r="AD809" s="12" t="s">
        <v>68</v>
      </c>
      <c r="AE809" s="12">
        <v>62.2</v>
      </c>
      <c r="AF809" s="12">
        <v>4.8</v>
      </c>
      <c r="AG809" s="12" t="s">
        <v>3167</v>
      </c>
      <c r="AH809" s="12" t="s">
        <v>3168</v>
      </c>
      <c r="AI809" s="12" t="s">
        <v>3133</v>
      </c>
      <c r="AJ809" s="12">
        <v>0</v>
      </c>
      <c r="AK809" s="12" t="s">
        <v>3162</v>
      </c>
      <c r="AL809" s="12" t="s">
        <v>3165</v>
      </c>
      <c r="AM809" s="12">
        <v>62.2</v>
      </c>
      <c r="AN809" s="31" t="s">
        <v>3166</v>
      </c>
    </row>
    <row r="810" spans="1:40" ht="32" x14ac:dyDescent="0.2">
      <c r="A810" s="30" t="s">
        <v>2560</v>
      </c>
      <c r="B810" s="23" t="s">
        <v>2561</v>
      </c>
      <c r="C810" s="23" t="s">
        <v>35</v>
      </c>
      <c r="D810" s="23">
        <v>45</v>
      </c>
      <c r="E810" s="24">
        <v>29395</v>
      </c>
      <c r="F810" s="23" t="s">
        <v>155</v>
      </c>
      <c r="G810" s="23" t="s">
        <v>181</v>
      </c>
      <c r="H810" s="23" t="s">
        <v>156</v>
      </c>
      <c r="I810" s="23" t="s">
        <v>115</v>
      </c>
      <c r="J810" s="23" t="s">
        <v>184</v>
      </c>
      <c r="K810" s="23" t="s">
        <v>185</v>
      </c>
      <c r="L810" s="23" t="s">
        <v>472</v>
      </c>
      <c r="M810" s="23" t="s">
        <v>43</v>
      </c>
      <c r="N810" s="23" t="s">
        <v>421</v>
      </c>
      <c r="O810" s="24">
        <v>43866</v>
      </c>
      <c r="P810" s="24"/>
      <c r="Q810" s="23" t="s">
        <v>62</v>
      </c>
      <c r="R810" s="25">
        <v>61000</v>
      </c>
      <c r="S810" s="25">
        <v>3000</v>
      </c>
      <c r="T810" s="23">
        <v>3</v>
      </c>
      <c r="U810" s="23">
        <v>2</v>
      </c>
      <c r="V810" s="23">
        <v>6</v>
      </c>
      <c r="W810" s="23">
        <v>16</v>
      </c>
      <c r="X810" s="23">
        <v>72</v>
      </c>
      <c r="Y810" s="23" t="s">
        <v>46</v>
      </c>
      <c r="Z810" s="23" t="s">
        <v>47</v>
      </c>
      <c r="AA810" s="23" t="s">
        <v>95</v>
      </c>
      <c r="AB810" s="23" t="s">
        <v>66</v>
      </c>
      <c r="AC810" s="23" t="s">
        <v>165</v>
      </c>
      <c r="AD810" s="23" t="s">
        <v>68</v>
      </c>
      <c r="AE810" s="23">
        <v>54.7</v>
      </c>
      <c r="AF810" s="23">
        <v>6.4</v>
      </c>
      <c r="AG810" s="23" t="s">
        <v>3171</v>
      </c>
      <c r="AH810" s="23" t="s">
        <v>3168</v>
      </c>
      <c r="AI810" s="23" t="s">
        <v>3133</v>
      </c>
      <c r="AJ810" s="23">
        <v>0</v>
      </c>
      <c r="AK810" s="23" t="s">
        <v>3175</v>
      </c>
      <c r="AL810" s="23" t="s">
        <v>3165</v>
      </c>
      <c r="AM810" s="23">
        <v>54.7</v>
      </c>
      <c r="AN810" s="32"/>
    </row>
    <row r="811" spans="1:40" ht="32" x14ac:dyDescent="0.2">
      <c r="A811" s="29" t="s">
        <v>2562</v>
      </c>
      <c r="B811" s="12" t="s">
        <v>2563</v>
      </c>
      <c r="C811" s="12" t="s">
        <v>35</v>
      </c>
      <c r="D811" s="12">
        <v>30</v>
      </c>
      <c r="E811" s="21">
        <v>34934</v>
      </c>
      <c r="F811" s="12" t="s">
        <v>86</v>
      </c>
      <c r="G811" s="12" t="s">
        <v>181</v>
      </c>
      <c r="H811" s="12" t="s">
        <v>1064</v>
      </c>
      <c r="I811" s="12" t="s">
        <v>157</v>
      </c>
      <c r="J811" s="12" t="s">
        <v>1854</v>
      </c>
      <c r="K811" s="12" t="s">
        <v>1949</v>
      </c>
      <c r="L811" s="12" t="s">
        <v>1101</v>
      </c>
      <c r="M811" s="12" t="s">
        <v>289</v>
      </c>
      <c r="N811" s="12" t="s">
        <v>311</v>
      </c>
      <c r="O811" s="21">
        <v>45487</v>
      </c>
      <c r="P811" s="21"/>
      <c r="Q811" s="12" t="s">
        <v>62</v>
      </c>
      <c r="R811" s="22">
        <v>43000</v>
      </c>
      <c r="S811" s="22">
        <v>900</v>
      </c>
      <c r="T811" s="12">
        <v>2</v>
      </c>
      <c r="U811" s="12">
        <v>8</v>
      </c>
      <c r="V811" s="12">
        <v>18</v>
      </c>
      <c r="W811" s="12">
        <v>0</v>
      </c>
      <c r="X811" s="12">
        <v>61</v>
      </c>
      <c r="Y811" s="12" t="s">
        <v>46</v>
      </c>
      <c r="Z811" s="12" t="s">
        <v>64</v>
      </c>
      <c r="AA811" s="12" t="s">
        <v>142</v>
      </c>
      <c r="AB811" s="12" t="s">
        <v>66</v>
      </c>
      <c r="AC811" s="12" t="s">
        <v>96</v>
      </c>
      <c r="AD811" s="12" t="s">
        <v>68</v>
      </c>
      <c r="AE811" s="12">
        <v>51.3</v>
      </c>
      <c r="AF811" s="12">
        <v>1.9</v>
      </c>
      <c r="AG811" s="12" t="s">
        <v>3160</v>
      </c>
      <c r="AH811" s="12" t="s">
        <v>3164</v>
      </c>
      <c r="AI811" s="12" t="s">
        <v>3128</v>
      </c>
      <c r="AJ811" s="12">
        <v>0</v>
      </c>
      <c r="AK811" s="12" t="s">
        <v>3175</v>
      </c>
      <c r="AL811" s="12" t="s">
        <v>3159</v>
      </c>
      <c r="AM811" s="12">
        <v>51.3</v>
      </c>
      <c r="AN811" s="31"/>
    </row>
    <row r="812" spans="1:40" ht="32" x14ac:dyDescent="0.2">
      <c r="A812" s="30" t="s">
        <v>2564</v>
      </c>
      <c r="B812" s="23" t="s">
        <v>3397</v>
      </c>
      <c r="C812" s="23" t="s">
        <v>35</v>
      </c>
      <c r="D812" s="23">
        <v>61</v>
      </c>
      <c r="E812" s="24">
        <v>23615</v>
      </c>
      <c r="F812" s="23" t="s">
        <v>36</v>
      </c>
      <c r="G812" s="23" t="s">
        <v>37</v>
      </c>
      <c r="H812" s="23" t="s">
        <v>38</v>
      </c>
      <c r="I812" s="23" t="s">
        <v>74</v>
      </c>
      <c r="J812" s="23" t="s">
        <v>147</v>
      </c>
      <c r="K812" s="23" t="s">
        <v>148</v>
      </c>
      <c r="L812" s="23" t="s">
        <v>442</v>
      </c>
      <c r="M812" s="23" t="s">
        <v>265</v>
      </c>
      <c r="N812" s="23" t="s">
        <v>266</v>
      </c>
      <c r="O812" s="24">
        <v>45416</v>
      </c>
      <c r="P812" s="24"/>
      <c r="Q812" s="23" t="s">
        <v>62</v>
      </c>
      <c r="R812" s="25">
        <v>35000</v>
      </c>
      <c r="S812" s="25">
        <v>3200</v>
      </c>
      <c r="T812" s="23">
        <v>4</v>
      </c>
      <c r="U812" s="23">
        <v>7</v>
      </c>
      <c r="V812" s="23">
        <v>13</v>
      </c>
      <c r="W812" s="23">
        <v>15</v>
      </c>
      <c r="X812" s="23">
        <v>88</v>
      </c>
      <c r="Y812" s="23" t="s">
        <v>46</v>
      </c>
      <c r="Z812" s="23" t="s">
        <v>64</v>
      </c>
      <c r="AA812" s="23" t="s">
        <v>95</v>
      </c>
      <c r="AB812" s="23" t="s">
        <v>66</v>
      </c>
      <c r="AC812" s="23" t="s">
        <v>50</v>
      </c>
      <c r="AD812" s="23" t="s">
        <v>68</v>
      </c>
      <c r="AE812" s="23">
        <v>71</v>
      </c>
      <c r="AF812" s="23">
        <v>2.1</v>
      </c>
      <c r="AG812" s="23" t="s">
        <v>3156</v>
      </c>
      <c r="AH812" s="23" t="s">
        <v>3180</v>
      </c>
      <c r="AI812" s="23" t="s">
        <v>3136</v>
      </c>
      <c r="AJ812" s="23">
        <v>0</v>
      </c>
      <c r="AK812" s="23" t="s">
        <v>3175</v>
      </c>
      <c r="AL812" s="23" t="s">
        <v>3169</v>
      </c>
      <c r="AM812" s="23">
        <v>71</v>
      </c>
      <c r="AN812" s="32" t="s">
        <v>3166</v>
      </c>
    </row>
    <row r="813" spans="1:40" ht="32" x14ac:dyDescent="0.2">
      <c r="A813" s="29" t="s">
        <v>2566</v>
      </c>
      <c r="B813" s="12" t="s">
        <v>3249</v>
      </c>
      <c r="C813" s="12" t="s">
        <v>35</v>
      </c>
      <c r="D813" s="12">
        <v>22</v>
      </c>
      <c r="E813" s="21">
        <v>37843</v>
      </c>
      <c r="F813" s="12" t="s">
        <v>429</v>
      </c>
      <c r="G813" s="12" t="s">
        <v>72</v>
      </c>
      <c r="H813" s="12" t="s">
        <v>555</v>
      </c>
      <c r="I813" s="12" t="s">
        <v>115</v>
      </c>
      <c r="J813" s="12" t="s">
        <v>248</v>
      </c>
      <c r="K813" s="12" t="s">
        <v>249</v>
      </c>
      <c r="L813" s="12" t="s">
        <v>60</v>
      </c>
      <c r="M813" s="12" t="s">
        <v>61</v>
      </c>
      <c r="N813" s="12" t="s">
        <v>60</v>
      </c>
      <c r="O813" s="21">
        <v>43106</v>
      </c>
      <c r="P813" s="21"/>
      <c r="Q813" s="12" t="s">
        <v>62</v>
      </c>
      <c r="R813" s="22">
        <v>88000</v>
      </c>
      <c r="S813" s="22">
        <v>0</v>
      </c>
      <c r="T813" s="12">
        <v>1</v>
      </c>
      <c r="U813" s="12">
        <v>11</v>
      </c>
      <c r="V813" s="12">
        <v>20</v>
      </c>
      <c r="W813" s="12">
        <v>13</v>
      </c>
      <c r="X813" s="12">
        <v>50</v>
      </c>
      <c r="Y813" s="12" t="s">
        <v>46</v>
      </c>
      <c r="Z813" s="12" t="s">
        <v>64</v>
      </c>
      <c r="AA813" s="12" t="s">
        <v>221</v>
      </c>
      <c r="AB813" s="12" t="s">
        <v>66</v>
      </c>
      <c r="AC813" s="12" t="s">
        <v>130</v>
      </c>
      <c r="AD813" s="12" t="s">
        <v>68</v>
      </c>
      <c r="AE813" s="12">
        <v>32.799999999999997</v>
      </c>
      <c r="AF813" s="12">
        <v>8.4</v>
      </c>
      <c r="AG813" s="12" t="s">
        <v>3163</v>
      </c>
      <c r="AH813" s="12" t="s">
        <v>3161</v>
      </c>
      <c r="AI813" s="12" t="s">
        <v>3128</v>
      </c>
      <c r="AJ813" s="12">
        <v>0</v>
      </c>
      <c r="AK813" s="12" t="s">
        <v>3162</v>
      </c>
      <c r="AL813" s="12" t="s">
        <v>3159</v>
      </c>
      <c r="AM813" s="12">
        <v>32.799999999999997</v>
      </c>
      <c r="AN813" s="31"/>
    </row>
    <row r="814" spans="1:40" ht="32" x14ac:dyDescent="0.2">
      <c r="A814" s="30" t="s">
        <v>2568</v>
      </c>
      <c r="B814" s="23" t="s">
        <v>3398</v>
      </c>
      <c r="C814" s="23" t="s">
        <v>154</v>
      </c>
      <c r="D814" s="23">
        <v>22</v>
      </c>
      <c r="E814" s="24">
        <v>37868</v>
      </c>
      <c r="F814" s="23" t="s">
        <v>86</v>
      </c>
      <c r="G814" s="23" t="s">
        <v>181</v>
      </c>
      <c r="H814" s="23" t="s">
        <v>88</v>
      </c>
      <c r="I814" s="23" t="s">
        <v>115</v>
      </c>
      <c r="J814" s="23" t="s">
        <v>1854</v>
      </c>
      <c r="K814" s="23" t="s">
        <v>1949</v>
      </c>
      <c r="L814" s="23" t="s">
        <v>442</v>
      </c>
      <c r="M814" s="23" t="s">
        <v>265</v>
      </c>
      <c r="N814" s="23" t="s">
        <v>266</v>
      </c>
      <c r="O814" s="24">
        <v>43973</v>
      </c>
      <c r="P814" s="24"/>
      <c r="Q814" s="23" t="s">
        <v>62</v>
      </c>
      <c r="R814" s="25">
        <v>54000</v>
      </c>
      <c r="S814" s="25">
        <v>2700</v>
      </c>
      <c r="T814" s="23">
        <v>3</v>
      </c>
      <c r="U814" s="23">
        <v>23</v>
      </c>
      <c r="V814" s="23">
        <v>9</v>
      </c>
      <c r="W814" s="23">
        <v>29</v>
      </c>
      <c r="X814" s="23">
        <v>30</v>
      </c>
      <c r="Y814" s="23" t="s">
        <v>46</v>
      </c>
      <c r="Z814" s="23" t="s">
        <v>64</v>
      </c>
      <c r="AA814" s="23" t="s">
        <v>95</v>
      </c>
      <c r="AB814" s="23" t="s">
        <v>80</v>
      </c>
      <c r="AC814" s="23" t="s">
        <v>96</v>
      </c>
      <c r="AD814" s="23" t="s">
        <v>68</v>
      </c>
      <c r="AE814" s="23">
        <v>43.2</v>
      </c>
      <c r="AF814" s="23">
        <v>6.1</v>
      </c>
      <c r="AG814" s="23" t="s">
        <v>3163</v>
      </c>
      <c r="AH814" s="23" t="s">
        <v>3164</v>
      </c>
      <c r="AI814" s="23" t="s">
        <v>3133</v>
      </c>
      <c r="AJ814" s="23">
        <v>0</v>
      </c>
      <c r="AK814" s="23" t="s">
        <v>3162</v>
      </c>
      <c r="AL814" s="23" t="s">
        <v>3159</v>
      </c>
      <c r="AM814" s="23">
        <v>43.2</v>
      </c>
      <c r="AN814" s="32"/>
    </row>
    <row r="815" spans="1:40" ht="32" x14ac:dyDescent="0.2">
      <c r="A815" s="29" t="s">
        <v>2570</v>
      </c>
      <c r="B815" s="12" t="s">
        <v>3399</v>
      </c>
      <c r="C815" s="12" t="s">
        <v>154</v>
      </c>
      <c r="D815" s="12">
        <v>22</v>
      </c>
      <c r="E815" s="21">
        <v>38128</v>
      </c>
      <c r="F815" s="12" t="s">
        <v>429</v>
      </c>
      <c r="G815" s="12" t="s">
        <v>72</v>
      </c>
      <c r="H815" s="12" t="s">
        <v>430</v>
      </c>
      <c r="I815" s="12" t="s">
        <v>157</v>
      </c>
      <c r="J815" s="12" t="s">
        <v>202</v>
      </c>
      <c r="K815" s="12" t="s">
        <v>203</v>
      </c>
      <c r="L815" s="12" t="s">
        <v>374</v>
      </c>
      <c r="M815" s="12" t="s">
        <v>289</v>
      </c>
      <c r="N815" s="12" t="s">
        <v>375</v>
      </c>
      <c r="O815" s="21">
        <v>44976</v>
      </c>
      <c r="P815" s="21"/>
      <c r="Q815" s="12" t="s">
        <v>62</v>
      </c>
      <c r="R815" s="22">
        <v>47000</v>
      </c>
      <c r="S815" s="22">
        <v>2400</v>
      </c>
      <c r="T815" s="12">
        <v>3</v>
      </c>
      <c r="U815" s="12">
        <v>31</v>
      </c>
      <c r="V815" s="12">
        <v>29</v>
      </c>
      <c r="W815" s="12">
        <v>20</v>
      </c>
      <c r="X815" s="12">
        <v>59</v>
      </c>
      <c r="Y815" s="12" t="s">
        <v>46</v>
      </c>
      <c r="Z815" s="12" t="s">
        <v>151</v>
      </c>
      <c r="AA815" s="12" t="s">
        <v>221</v>
      </c>
      <c r="AB815" s="12" t="s">
        <v>66</v>
      </c>
      <c r="AC815" s="12" t="s">
        <v>130</v>
      </c>
      <c r="AD815" s="12" t="s">
        <v>68</v>
      </c>
      <c r="AE815" s="12">
        <v>55.4</v>
      </c>
      <c r="AF815" s="12">
        <v>3.3</v>
      </c>
      <c r="AG815" s="12" t="s">
        <v>3163</v>
      </c>
      <c r="AH815" s="12" t="s">
        <v>3164</v>
      </c>
      <c r="AI815" s="12" t="s">
        <v>3133</v>
      </c>
      <c r="AJ815" s="12">
        <v>0</v>
      </c>
      <c r="AK815" s="12" t="s">
        <v>3158</v>
      </c>
      <c r="AL815" s="12" t="s">
        <v>3159</v>
      </c>
      <c r="AM815" s="12">
        <v>55.4</v>
      </c>
      <c r="AN815" s="31"/>
    </row>
    <row r="816" spans="1:40" ht="32" x14ac:dyDescent="0.2">
      <c r="A816" s="30" t="s">
        <v>2572</v>
      </c>
      <c r="B816" s="23" t="s">
        <v>3400</v>
      </c>
      <c r="C816" s="23" t="s">
        <v>154</v>
      </c>
      <c r="D816" s="23">
        <v>40</v>
      </c>
      <c r="E816" s="24">
        <v>31356</v>
      </c>
      <c r="F816" s="23" t="s">
        <v>210</v>
      </c>
      <c r="G816" s="23" t="s">
        <v>100</v>
      </c>
      <c r="H816" s="23" t="s">
        <v>519</v>
      </c>
      <c r="I816" s="23" t="s">
        <v>157</v>
      </c>
      <c r="J816" s="23" t="s">
        <v>902</v>
      </c>
      <c r="K816" s="23" t="s">
        <v>903</v>
      </c>
      <c r="L816" s="23" t="s">
        <v>491</v>
      </c>
      <c r="M816" s="23" t="s">
        <v>43</v>
      </c>
      <c r="N816" s="23" t="s">
        <v>492</v>
      </c>
      <c r="O816" s="24">
        <v>44634</v>
      </c>
      <c r="P816" s="24"/>
      <c r="Q816" s="23" t="s">
        <v>62</v>
      </c>
      <c r="R816" s="25">
        <v>40000</v>
      </c>
      <c r="S816" s="25">
        <v>0</v>
      </c>
      <c r="T816" s="23">
        <v>1</v>
      </c>
      <c r="U816" s="23">
        <v>18</v>
      </c>
      <c r="V816" s="23">
        <v>11</v>
      </c>
      <c r="W816" s="23">
        <v>2</v>
      </c>
      <c r="X816" s="23">
        <v>66</v>
      </c>
      <c r="Y816" s="23" t="s">
        <v>46</v>
      </c>
      <c r="Z816" s="23" t="s">
        <v>151</v>
      </c>
      <c r="AA816" s="23" t="s">
        <v>221</v>
      </c>
      <c r="AB816" s="23" t="s">
        <v>80</v>
      </c>
      <c r="AC816" s="23" t="s">
        <v>121</v>
      </c>
      <c r="AD816" s="23" t="s">
        <v>68</v>
      </c>
      <c r="AE816" s="23">
        <v>45.6</v>
      </c>
      <c r="AF816" s="23">
        <v>4.3</v>
      </c>
      <c r="AG816" s="23" t="s">
        <v>3167</v>
      </c>
      <c r="AH816" s="23" t="s">
        <v>3164</v>
      </c>
      <c r="AI816" s="23" t="s">
        <v>3128</v>
      </c>
      <c r="AJ816" s="23">
        <v>0</v>
      </c>
      <c r="AK816" s="23" t="s">
        <v>3162</v>
      </c>
      <c r="AL816" s="23" t="s">
        <v>3159</v>
      </c>
      <c r="AM816" s="23">
        <v>45.6</v>
      </c>
      <c r="AN816" s="32" t="s">
        <v>3166</v>
      </c>
    </row>
    <row r="817" spans="1:40" ht="32" x14ac:dyDescent="0.2">
      <c r="A817" s="29" t="s">
        <v>2574</v>
      </c>
      <c r="B817" s="12" t="s">
        <v>3401</v>
      </c>
      <c r="C817" s="12" t="s">
        <v>154</v>
      </c>
      <c r="D817" s="12">
        <v>24</v>
      </c>
      <c r="E817" s="21">
        <v>37220</v>
      </c>
      <c r="F817" s="12" t="s">
        <v>210</v>
      </c>
      <c r="G817" s="12" t="s">
        <v>100</v>
      </c>
      <c r="H817" s="12" t="s">
        <v>519</v>
      </c>
      <c r="I817" s="12" t="s">
        <v>115</v>
      </c>
      <c r="J817" s="12" t="s">
        <v>116</v>
      </c>
      <c r="K817" s="12" t="s">
        <v>117</v>
      </c>
      <c r="L817" s="12" t="s">
        <v>92</v>
      </c>
      <c r="M817" s="12" t="s">
        <v>337</v>
      </c>
      <c r="N817" s="12" t="s">
        <v>94</v>
      </c>
      <c r="O817" s="21">
        <v>43953</v>
      </c>
      <c r="P817" s="21"/>
      <c r="Q817" s="12" t="s">
        <v>62</v>
      </c>
      <c r="R817" s="22">
        <v>77000</v>
      </c>
      <c r="S817" s="22">
        <v>1500</v>
      </c>
      <c r="T817" s="12">
        <v>2</v>
      </c>
      <c r="U817" s="12">
        <v>19</v>
      </c>
      <c r="V817" s="12">
        <v>20</v>
      </c>
      <c r="W817" s="12">
        <v>0</v>
      </c>
      <c r="X817" s="12">
        <v>46</v>
      </c>
      <c r="Y817" s="12" t="s">
        <v>46</v>
      </c>
      <c r="Z817" s="12" t="s">
        <v>151</v>
      </c>
      <c r="AA817" s="12" t="s">
        <v>95</v>
      </c>
      <c r="AB817" s="12" t="s">
        <v>66</v>
      </c>
      <c r="AC817" s="12" t="s">
        <v>121</v>
      </c>
      <c r="AD817" s="12" t="s">
        <v>68</v>
      </c>
      <c r="AE817" s="12">
        <v>48.8</v>
      </c>
      <c r="AF817" s="12">
        <v>6.1</v>
      </c>
      <c r="AG817" s="12" t="s">
        <v>3163</v>
      </c>
      <c r="AH817" s="12" t="s">
        <v>3168</v>
      </c>
      <c r="AI817" s="12" t="s">
        <v>3128</v>
      </c>
      <c r="AJ817" s="12">
        <v>0</v>
      </c>
      <c r="AK817" s="12" t="s">
        <v>3162</v>
      </c>
      <c r="AL817" s="12" t="s">
        <v>3159</v>
      </c>
      <c r="AM817" s="12">
        <v>48.8</v>
      </c>
      <c r="AN817" s="31"/>
    </row>
    <row r="818" spans="1:40" ht="48" x14ac:dyDescent="0.2">
      <c r="A818" s="30" t="s">
        <v>2576</v>
      </c>
      <c r="B818" s="23" t="s">
        <v>3402</v>
      </c>
      <c r="C818" s="23" t="s">
        <v>154</v>
      </c>
      <c r="D818" s="23">
        <v>43</v>
      </c>
      <c r="E818" s="24">
        <v>30361</v>
      </c>
      <c r="F818" s="23" t="s">
        <v>71</v>
      </c>
      <c r="G818" s="23" t="s">
        <v>72</v>
      </c>
      <c r="H818" s="23" t="s">
        <v>1322</v>
      </c>
      <c r="I818" s="23" t="s">
        <v>115</v>
      </c>
      <c r="J818" s="23" t="s">
        <v>872</v>
      </c>
      <c r="K818" s="23" t="s">
        <v>873</v>
      </c>
      <c r="L818" s="23" t="s">
        <v>76</v>
      </c>
      <c r="M818" s="23" t="s">
        <v>265</v>
      </c>
      <c r="N818" s="23" t="s">
        <v>78</v>
      </c>
      <c r="O818" s="24">
        <v>43601</v>
      </c>
      <c r="P818" s="24"/>
      <c r="Q818" s="23" t="s">
        <v>62</v>
      </c>
      <c r="R818" s="25">
        <v>50000</v>
      </c>
      <c r="S818" s="25">
        <v>2500</v>
      </c>
      <c r="T818" s="23">
        <v>3</v>
      </c>
      <c r="U818" s="23">
        <v>26</v>
      </c>
      <c r="V818" s="23">
        <v>8</v>
      </c>
      <c r="W818" s="23">
        <v>13</v>
      </c>
      <c r="X818" s="23">
        <v>76</v>
      </c>
      <c r="Y818" s="23" t="s">
        <v>46</v>
      </c>
      <c r="Z818" s="23" t="s">
        <v>64</v>
      </c>
      <c r="AA818" s="23" t="s">
        <v>48</v>
      </c>
      <c r="AB818" s="23" t="s">
        <v>66</v>
      </c>
      <c r="AC818" s="23" t="s">
        <v>81</v>
      </c>
      <c r="AD818" s="23" t="s">
        <v>68</v>
      </c>
      <c r="AE818" s="23">
        <v>63.6</v>
      </c>
      <c r="AF818" s="23">
        <v>7.1</v>
      </c>
      <c r="AG818" s="23" t="s">
        <v>3167</v>
      </c>
      <c r="AH818" s="23" t="s">
        <v>3164</v>
      </c>
      <c r="AI818" s="23" t="s">
        <v>3133</v>
      </c>
      <c r="AJ818" s="23">
        <v>0</v>
      </c>
      <c r="AK818" s="23" t="s">
        <v>3162</v>
      </c>
      <c r="AL818" s="23" t="s">
        <v>3165</v>
      </c>
      <c r="AM818" s="23">
        <v>63.6</v>
      </c>
      <c r="AN818" s="32"/>
    </row>
    <row r="819" spans="1:40" ht="32" x14ac:dyDescent="0.2">
      <c r="A819" s="29" t="s">
        <v>2578</v>
      </c>
      <c r="B819" s="12" t="s">
        <v>2579</v>
      </c>
      <c r="C819" s="12" t="s">
        <v>154</v>
      </c>
      <c r="D819" s="12">
        <v>40</v>
      </c>
      <c r="E819" s="21">
        <v>31407</v>
      </c>
      <c r="F819" s="12" t="s">
        <v>402</v>
      </c>
      <c r="G819" s="12" t="s">
        <v>72</v>
      </c>
      <c r="H819" s="12" t="s">
        <v>862</v>
      </c>
      <c r="I819" s="12" t="s">
        <v>74</v>
      </c>
      <c r="J819" s="12" t="s">
        <v>533</v>
      </c>
      <c r="K819" s="12" t="s">
        <v>534</v>
      </c>
      <c r="L819" s="12" t="s">
        <v>160</v>
      </c>
      <c r="M819" s="12" t="s">
        <v>161</v>
      </c>
      <c r="N819" s="12" t="s">
        <v>174</v>
      </c>
      <c r="O819" s="21">
        <v>45478</v>
      </c>
      <c r="P819" s="21"/>
      <c r="Q819" s="12" t="s">
        <v>62</v>
      </c>
      <c r="R819" s="22">
        <v>70000</v>
      </c>
      <c r="S819" s="22">
        <v>9800</v>
      </c>
      <c r="T819" s="12">
        <v>5</v>
      </c>
      <c r="U819" s="12">
        <v>41</v>
      </c>
      <c r="V819" s="12">
        <v>19</v>
      </c>
      <c r="W819" s="12">
        <v>0</v>
      </c>
      <c r="X819" s="12">
        <v>82</v>
      </c>
      <c r="Y819" s="12" t="s">
        <v>46</v>
      </c>
      <c r="Z819" s="12" t="s">
        <v>47</v>
      </c>
      <c r="AA819" s="12" t="s">
        <v>142</v>
      </c>
      <c r="AB819" s="12" t="s">
        <v>66</v>
      </c>
      <c r="AC819" s="12" t="s">
        <v>408</v>
      </c>
      <c r="AD819" s="12" t="s">
        <v>68</v>
      </c>
      <c r="AE819" s="12">
        <v>93.7</v>
      </c>
      <c r="AF819" s="12">
        <v>1.9</v>
      </c>
      <c r="AG819" s="12" t="s">
        <v>3167</v>
      </c>
      <c r="AH819" s="12" t="s">
        <v>3168</v>
      </c>
      <c r="AI819" s="12" t="s">
        <v>3136</v>
      </c>
      <c r="AJ819" s="12">
        <v>0</v>
      </c>
      <c r="AK819" s="12" t="s">
        <v>3158</v>
      </c>
      <c r="AL819" s="12" t="s">
        <v>3165</v>
      </c>
      <c r="AM819" s="12">
        <v>93.7</v>
      </c>
      <c r="AN819" s="31" t="s">
        <v>3166</v>
      </c>
    </row>
    <row r="820" spans="1:40" ht="48" x14ac:dyDescent="0.2">
      <c r="A820" s="30" t="s">
        <v>2580</v>
      </c>
      <c r="B820" s="23" t="s">
        <v>2581</v>
      </c>
      <c r="C820" s="23" t="s">
        <v>154</v>
      </c>
      <c r="D820" s="23">
        <v>37</v>
      </c>
      <c r="E820" s="24">
        <v>32357</v>
      </c>
      <c r="F820" s="23" t="s">
        <v>523</v>
      </c>
      <c r="G820" s="23" t="s">
        <v>100</v>
      </c>
      <c r="H820" s="23" t="s">
        <v>261</v>
      </c>
      <c r="I820" s="23" t="s">
        <v>74</v>
      </c>
      <c r="J820" s="23" t="s">
        <v>343</v>
      </c>
      <c r="K820" s="23" t="s">
        <v>344</v>
      </c>
      <c r="L820" s="23" t="s">
        <v>242</v>
      </c>
      <c r="M820" s="23" t="s">
        <v>234</v>
      </c>
      <c r="N820" s="23" t="s">
        <v>235</v>
      </c>
      <c r="O820" s="24">
        <v>44687</v>
      </c>
      <c r="P820" s="24"/>
      <c r="Q820" s="23" t="s">
        <v>62</v>
      </c>
      <c r="R820" s="25">
        <v>57000</v>
      </c>
      <c r="S820" s="25">
        <v>5100</v>
      </c>
      <c r="T820" s="23">
        <v>4</v>
      </c>
      <c r="U820" s="23">
        <v>19</v>
      </c>
      <c r="V820" s="23">
        <v>21</v>
      </c>
      <c r="W820" s="23">
        <v>19</v>
      </c>
      <c r="X820" s="23">
        <v>67</v>
      </c>
      <c r="Y820" s="23" t="s">
        <v>46</v>
      </c>
      <c r="Z820" s="23" t="s">
        <v>151</v>
      </c>
      <c r="AA820" s="23" t="s">
        <v>215</v>
      </c>
      <c r="AB820" s="23" t="s">
        <v>164</v>
      </c>
      <c r="AC820" s="23" t="s">
        <v>267</v>
      </c>
      <c r="AD820" s="23" t="s">
        <v>51</v>
      </c>
      <c r="AE820" s="23">
        <v>64.7</v>
      </c>
      <c r="AF820" s="23">
        <v>4.0999999999999996</v>
      </c>
      <c r="AG820" s="23" t="s">
        <v>3167</v>
      </c>
      <c r="AH820" s="23" t="s">
        <v>3164</v>
      </c>
      <c r="AI820" s="23" t="s">
        <v>3136</v>
      </c>
      <c r="AJ820" s="23">
        <v>0</v>
      </c>
      <c r="AK820" s="23" t="s">
        <v>3162</v>
      </c>
      <c r="AL820" s="23" t="s">
        <v>3165</v>
      </c>
      <c r="AM820" s="23">
        <v>64.7</v>
      </c>
      <c r="AN820" s="32"/>
    </row>
    <row r="821" spans="1:40" ht="32" x14ac:dyDescent="0.2">
      <c r="A821" s="29" t="s">
        <v>2582</v>
      </c>
      <c r="B821" s="12" t="s">
        <v>2583</v>
      </c>
      <c r="C821" s="12" t="s">
        <v>35</v>
      </c>
      <c r="D821" s="12">
        <v>41</v>
      </c>
      <c r="E821" s="21">
        <v>30906</v>
      </c>
      <c r="F821" s="12" t="s">
        <v>429</v>
      </c>
      <c r="G821" s="12" t="s">
        <v>72</v>
      </c>
      <c r="H821" s="12" t="s">
        <v>430</v>
      </c>
      <c r="I821" s="12" t="s">
        <v>115</v>
      </c>
      <c r="J821" s="12" t="s">
        <v>324</v>
      </c>
      <c r="K821" s="12" t="s">
        <v>325</v>
      </c>
      <c r="L821" s="12" t="s">
        <v>1101</v>
      </c>
      <c r="M821" s="12" t="s">
        <v>289</v>
      </c>
      <c r="N821" s="12" t="s">
        <v>311</v>
      </c>
      <c r="O821" s="21">
        <v>45603</v>
      </c>
      <c r="P821" s="21"/>
      <c r="Q821" s="12" t="s">
        <v>62</v>
      </c>
      <c r="R821" s="22">
        <v>63000</v>
      </c>
      <c r="S821" s="22">
        <v>3200</v>
      </c>
      <c r="T821" s="12">
        <v>3</v>
      </c>
      <c r="U821" s="12">
        <v>4</v>
      </c>
      <c r="V821" s="12">
        <v>12</v>
      </c>
      <c r="W821" s="12">
        <v>11</v>
      </c>
      <c r="X821" s="12">
        <v>58</v>
      </c>
      <c r="Y821" s="12" t="s">
        <v>46</v>
      </c>
      <c r="Z821" s="12" t="s">
        <v>47</v>
      </c>
      <c r="AA821" s="12" t="s">
        <v>142</v>
      </c>
      <c r="AB821" s="12" t="s">
        <v>164</v>
      </c>
      <c r="AC821" s="12" t="s">
        <v>130</v>
      </c>
      <c r="AD821" s="12" t="s">
        <v>68</v>
      </c>
      <c r="AE821" s="12">
        <v>52.8</v>
      </c>
      <c r="AF821" s="12">
        <v>1.6</v>
      </c>
      <c r="AG821" s="12" t="s">
        <v>3167</v>
      </c>
      <c r="AH821" s="12" t="s">
        <v>3168</v>
      </c>
      <c r="AI821" s="12" t="s">
        <v>3133</v>
      </c>
      <c r="AJ821" s="12">
        <v>0</v>
      </c>
      <c r="AK821" s="12" t="s">
        <v>3175</v>
      </c>
      <c r="AL821" s="12" t="s">
        <v>3159</v>
      </c>
      <c r="AM821" s="12">
        <v>52.8</v>
      </c>
      <c r="AN821" s="31"/>
    </row>
    <row r="822" spans="1:40" ht="32" x14ac:dyDescent="0.2">
      <c r="A822" s="30" t="s">
        <v>2584</v>
      </c>
      <c r="B822" s="23" t="s">
        <v>2585</v>
      </c>
      <c r="C822" s="23" t="s">
        <v>35</v>
      </c>
      <c r="D822" s="23">
        <v>40</v>
      </c>
      <c r="E822" s="24">
        <v>31269</v>
      </c>
      <c r="F822" s="23" t="s">
        <v>71</v>
      </c>
      <c r="G822" s="23" t="s">
        <v>72</v>
      </c>
      <c r="H822" s="23" t="s">
        <v>715</v>
      </c>
      <c r="I822" s="23" t="s">
        <v>74</v>
      </c>
      <c r="J822" s="23" t="s">
        <v>450</v>
      </c>
      <c r="K822" s="23" t="s">
        <v>451</v>
      </c>
      <c r="L822" s="23" t="s">
        <v>524</v>
      </c>
      <c r="M822" s="23" t="s">
        <v>525</v>
      </c>
      <c r="N822" s="23" t="s">
        <v>526</v>
      </c>
      <c r="O822" s="24">
        <v>43513</v>
      </c>
      <c r="P822" s="24"/>
      <c r="Q822" s="23" t="s">
        <v>62</v>
      </c>
      <c r="R822" s="25">
        <v>47000</v>
      </c>
      <c r="S822" s="25">
        <v>4200</v>
      </c>
      <c r="T822" s="23">
        <v>4</v>
      </c>
      <c r="U822" s="23">
        <v>20</v>
      </c>
      <c r="V822" s="23">
        <v>10</v>
      </c>
      <c r="W822" s="23">
        <v>0</v>
      </c>
      <c r="X822" s="23">
        <v>50</v>
      </c>
      <c r="Y822" s="23" t="s">
        <v>46</v>
      </c>
      <c r="Z822" s="23" t="s">
        <v>64</v>
      </c>
      <c r="AA822" s="23" t="s">
        <v>176</v>
      </c>
      <c r="AB822" s="23" t="s">
        <v>66</v>
      </c>
      <c r="AC822" s="23" t="s">
        <v>81</v>
      </c>
      <c r="AD822" s="23" t="s">
        <v>68</v>
      </c>
      <c r="AE822" s="23">
        <v>68.5</v>
      </c>
      <c r="AF822" s="23">
        <v>7.3</v>
      </c>
      <c r="AG822" s="23" t="s">
        <v>3167</v>
      </c>
      <c r="AH822" s="23" t="s">
        <v>3164</v>
      </c>
      <c r="AI822" s="23" t="s">
        <v>3136</v>
      </c>
      <c r="AJ822" s="23">
        <v>0</v>
      </c>
      <c r="AK822" s="23" t="s">
        <v>3162</v>
      </c>
      <c r="AL822" s="23" t="s">
        <v>3159</v>
      </c>
      <c r="AM822" s="23">
        <v>68.5</v>
      </c>
      <c r="AN822" s="32"/>
    </row>
    <row r="823" spans="1:40" ht="32" x14ac:dyDescent="0.2">
      <c r="A823" s="29" t="s">
        <v>2586</v>
      </c>
      <c r="B823" s="12" t="s">
        <v>2587</v>
      </c>
      <c r="C823" s="12" t="s">
        <v>35</v>
      </c>
      <c r="D823" s="12">
        <v>33</v>
      </c>
      <c r="E823" s="21">
        <v>33889</v>
      </c>
      <c r="F823" s="12" t="s">
        <v>99</v>
      </c>
      <c r="G823" s="12" t="s">
        <v>100</v>
      </c>
      <c r="H823" s="12" t="s">
        <v>317</v>
      </c>
      <c r="I823" s="12" t="s">
        <v>74</v>
      </c>
      <c r="J823" s="12" t="s">
        <v>102</v>
      </c>
      <c r="K823" s="12" t="s">
        <v>103</v>
      </c>
      <c r="L823" s="12" t="s">
        <v>242</v>
      </c>
      <c r="M823" s="12" t="s">
        <v>234</v>
      </c>
      <c r="N823" s="12" t="s">
        <v>235</v>
      </c>
      <c r="O823" s="21">
        <v>45083</v>
      </c>
      <c r="P823" s="21">
        <v>45881</v>
      </c>
      <c r="Q823" s="12" t="s">
        <v>141</v>
      </c>
      <c r="R823" s="22">
        <v>56000</v>
      </c>
      <c r="S823" s="22">
        <v>2800</v>
      </c>
      <c r="T823" s="12">
        <v>3</v>
      </c>
      <c r="U823" s="12">
        <v>41</v>
      </c>
      <c r="V823" s="12">
        <v>9</v>
      </c>
      <c r="W823" s="12">
        <v>0</v>
      </c>
      <c r="X823" s="12">
        <v>60</v>
      </c>
      <c r="Y823" s="12" t="s">
        <v>46</v>
      </c>
      <c r="Z823" s="12" t="s">
        <v>64</v>
      </c>
      <c r="AA823" s="12" t="s">
        <v>215</v>
      </c>
      <c r="AB823" s="12" t="s">
        <v>66</v>
      </c>
      <c r="AC823" s="12" t="s">
        <v>108</v>
      </c>
      <c r="AD823" s="12" t="s">
        <v>51</v>
      </c>
      <c r="AE823" s="12">
        <v>68</v>
      </c>
      <c r="AF823" s="12">
        <v>2.2000000000000002</v>
      </c>
      <c r="AG823" s="12" t="s">
        <v>3160</v>
      </c>
      <c r="AH823" s="12" t="s">
        <v>3164</v>
      </c>
      <c r="AI823" s="12" t="s">
        <v>3133</v>
      </c>
      <c r="AJ823" s="12">
        <v>1</v>
      </c>
      <c r="AK823" s="12" t="s">
        <v>3158</v>
      </c>
      <c r="AL823" s="12" t="s">
        <v>3159</v>
      </c>
      <c r="AM823" s="12">
        <v>68</v>
      </c>
      <c r="AN823" s="31"/>
    </row>
    <row r="824" spans="1:40" ht="32" x14ac:dyDescent="0.2">
      <c r="A824" s="30" t="s">
        <v>2589</v>
      </c>
      <c r="B824" s="23" t="s">
        <v>1581</v>
      </c>
      <c r="C824" s="23" t="s">
        <v>154</v>
      </c>
      <c r="D824" s="23">
        <v>34</v>
      </c>
      <c r="E824" s="24">
        <v>33620</v>
      </c>
      <c r="F824" s="23" t="s">
        <v>36</v>
      </c>
      <c r="G824" s="23" t="s">
        <v>37</v>
      </c>
      <c r="H824" s="23" t="s">
        <v>1433</v>
      </c>
      <c r="I824" s="23" t="s">
        <v>115</v>
      </c>
      <c r="J824" s="23" t="s">
        <v>270</v>
      </c>
      <c r="K824" s="23" t="s">
        <v>271</v>
      </c>
      <c r="L824" s="23" t="s">
        <v>288</v>
      </c>
      <c r="M824" s="23" t="s">
        <v>289</v>
      </c>
      <c r="N824" s="23" t="s">
        <v>303</v>
      </c>
      <c r="O824" s="24">
        <v>43909</v>
      </c>
      <c r="P824" s="24"/>
      <c r="Q824" s="23" t="s">
        <v>62</v>
      </c>
      <c r="R824" s="25">
        <v>76000</v>
      </c>
      <c r="S824" s="25">
        <v>1500</v>
      </c>
      <c r="T824" s="23">
        <v>2</v>
      </c>
      <c r="U824" s="23">
        <v>20</v>
      </c>
      <c r="V824" s="23">
        <v>19</v>
      </c>
      <c r="W824" s="23">
        <v>2</v>
      </c>
      <c r="X824" s="23">
        <v>69</v>
      </c>
      <c r="Y824" s="23" t="s">
        <v>46</v>
      </c>
      <c r="Z824" s="23" t="s">
        <v>47</v>
      </c>
      <c r="AA824" s="23" t="s">
        <v>95</v>
      </c>
      <c r="AB824" s="23" t="s">
        <v>66</v>
      </c>
      <c r="AC824" s="23" t="s">
        <v>50</v>
      </c>
      <c r="AD824" s="23" t="s">
        <v>68</v>
      </c>
      <c r="AE824" s="23">
        <v>56.1</v>
      </c>
      <c r="AF824" s="23">
        <v>6.2</v>
      </c>
      <c r="AG824" s="23" t="s">
        <v>3160</v>
      </c>
      <c r="AH824" s="23" t="s">
        <v>3168</v>
      </c>
      <c r="AI824" s="23" t="s">
        <v>3128</v>
      </c>
      <c r="AJ824" s="23">
        <v>0</v>
      </c>
      <c r="AK824" s="23" t="s">
        <v>3162</v>
      </c>
      <c r="AL824" s="23" t="s">
        <v>3159</v>
      </c>
      <c r="AM824" s="23">
        <v>56.1</v>
      </c>
      <c r="AN824" s="32" t="s">
        <v>3166</v>
      </c>
    </row>
    <row r="825" spans="1:40" ht="32" x14ac:dyDescent="0.2">
      <c r="A825" s="29" t="s">
        <v>2590</v>
      </c>
      <c r="B825" s="12" t="s">
        <v>2591</v>
      </c>
      <c r="C825" s="12" t="s">
        <v>154</v>
      </c>
      <c r="D825" s="12">
        <v>58</v>
      </c>
      <c r="E825" s="21">
        <v>24704</v>
      </c>
      <c r="F825" s="12" t="s">
        <v>133</v>
      </c>
      <c r="G825" s="12" t="s">
        <v>133</v>
      </c>
      <c r="H825" s="12" t="s">
        <v>475</v>
      </c>
      <c r="I825" s="12" t="s">
        <v>57</v>
      </c>
      <c r="J825" s="12" t="s">
        <v>135</v>
      </c>
      <c r="K825" s="12" t="s">
        <v>136</v>
      </c>
      <c r="L825" s="12" t="s">
        <v>524</v>
      </c>
      <c r="M825" s="12" t="s">
        <v>525</v>
      </c>
      <c r="N825" s="12" t="s">
        <v>526</v>
      </c>
      <c r="O825" s="21">
        <v>44781</v>
      </c>
      <c r="P825" s="21"/>
      <c r="Q825" s="12" t="s">
        <v>62</v>
      </c>
      <c r="R825" s="22">
        <v>103000</v>
      </c>
      <c r="S825" s="22">
        <v>5200</v>
      </c>
      <c r="T825" s="12">
        <v>3</v>
      </c>
      <c r="U825" s="12">
        <v>41</v>
      </c>
      <c r="V825" s="12">
        <v>10</v>
      </c>
      <c r="W825" s="12">
        <v>19</v>
      </c>
      <c r="X825" s="12">
        <v>79</v>
      </c>
      <c r="Y825" s="12" t="s">
        <v>46</v>
      </c>
      <c r="Z825" s="12" t="s">
        <v>64</v>
      </c>
      <c r="AA825" s="12" t="s">
        <v>95</v>
      </c>
      <c r="AB825" s="12" t="s">
        <v>66</v>
      </c>
      <c r="AC825" s="12" t="s">
        <v>143</v>
      </c>
      <c r="AD825" s="12" t="s">
        <v>68</v>
      </c>
      <c r="AE825" s="12">
        <v>65.2</v>
      </c>
      <c r="AF825" s="12">
        <v>3.8</v>
      </c>
      <c r="AG825" s="12" t="s">
        <v>3156</v>
      </c>
      <c r="AH825" s="12" t="s">
        <v>3161</v>
      </c>
      <c r="AI825" s="12" t="s">
        <v>3133</v>
      </c>
      <c r="AJ825" s="12">
        <v>0</v>
      </c>
      <c r="AK825" s="12" t="s">
        <v>3158</v>
      </c>
      <c r="AL825" s="12" t="s">
        <v>3165</v>
      </c>
      <c r="AM825" s="12">
        <v>65.2</v>
      </c>
      <c r="AN825" s="31" t="s">
        <v>3166</v>
      </c>
    </row>
    <row r="826" spans="1:40" ht="32" x14ac:dyDescent="0.2">
      <c r="A826" s="30" t="s">
        <v>2592</v>
      </c>
      <c r="B826" s="23" t="s">
        <v>2593</v>
      </c>
      <c r="C826" s="23" t="s">
        <v>154</v>
      </c>
      <c r="D826" s="23">
        <v>46</v>
      </c>
      <c r="E826" s="24">
        <v>29245</v>
      </c>
      <c r="F826" s="23" t="s">
        <v>402</v>
      </c>
      <c r="G826" s="23" t="s">
        <v>72</v>
      </c>
      <c r="H826" s="23" t="s">
        <v>616</v>
      </c>
      <c r="I826" s="23" t="s">
        <v>115</v>
      </c>
      <c r="J826" s="23" t="s">
        <v>533</v>
      </c>
      <c r="K826" s="23" t="s">
        <v>534</v>
      </c>
      <c r="L826" s="23" t="s">
        <v>390</v>
      </c>
      <c r="M826" s="23" t="s">
        <v>265</v>
      </c>
      <c r="N826" s="23" t="s">
        <v>360</v>
      </c>
      <c r="O826" s="24">
        <v>45981</v>
      </c>
      <c r="P826" s="24"/>
      <c r="Q826" s="23" t="s">
        <v>62</v>
      </c>
      <c r="R826" s="25">
        <v>59000</v>
      </c>
      <c r="S826" s="25">
        <v>3000</v>
      </c>
      <c r="T826" s="23">
        <v>3</v>
      </c>
      <c r="U826" s="23">
        <v>1</v>
      </c>
      <c r="V826" s="23">
        <v>9</v>
      </c>
      <c r="W826" s="23">
        <v>20</v>
      </c>
      <c r="X826" s="23">
        <v>40</v>
      </c>
      <c r="Y826" s="23" t="s">
        <v>46</v>
      </c>
      <c r="Z826" s="23" t="s">
        <v>64</v>
      </c>
      <c r="AA826" s="23" t="s">
        <v>65</v>
      </c>
      <c r="AB826" s="23" t="s">
        <v>66</v>
      </c>
      <c r="AC826" s="23" t="s">
        <v>408</v>
      </c>
      <c r="AD826" s="23" t="s">
        <v>68</v>
      </c>
      <c r="AE826" s="23">
        <v>41.2</v>
      </c>
      <c r="AF826" s="23">
        <v>0.6</v>
      </c>
      <c r="AG826" s="23" t="s">
        <v>3171</v>
      </c>
      <c r="AH826" s="23" t="s">
        <v>3164</v>
      </c>
      <c r="AI826" s="23" t="s">
        <v>3133</v>
      </c>
      <c r="AJ826" s="23">
        <v>0</v>
      </c>
      <c r="AK826" s="23" t="s">
        <v>3175</v>
      </c>
      <c r="AL826" s="23" t="s">
        <v>3159</v>
      </c>
      <c r="AM826" s="23">
        <v>41.2</v>
      </c>
      <c r="AN826" s="32"/>
    </row>
    <row r="827" spans="1:40" ht="32" x14ac:dyDescent="0.2">
      <c r="A827" s="29" t="s">
        <v>2595</v>
      </c>
      <c r="B827" s="12" t="s">
        <v>2596</v>
      </c>
      <c r="C827" s="12" t="s">
        <v>35</v>
      </c>
      <c r="D827" s="12">
        <v>59</v>
      </c>
      <c r="E827" s="21">
        <v>24611</v>
      </c>
      <c r="F827" s="12" t="s">
        <v>71</v>
      </c>
      <c r="G827" s="12" t="s">
        <v>72</v>
      </c>
      <c r="H827" s="12" t="s">
        <v>424</v>
      </c>
      <c r="I827" s="12" t="s">
        <v>157</v>
      </c>
      <c r="J827" s="12" t="s">
        <v>872</v>
      </c>
      <c r="K827" s="12" t="s">
        <v>873</v>
      </c>
      <c r="L827" s="12" t="s">
        <v>411</v>
      </c>
      <c r="M827" s="12" t="s">
        <v>119</v>
      </c>
      <c r="N827" s="12" t="s">
        <v>412</v>
      </c>
      <c r="O827" s="21">
        <v>45258</v>
      </c>
      <c r="P827" s="21"/>
      <c r="Q827" s="12" t="s">
        <v>62</v>
      </c>
      <c r="R827" s="22">
        <v>33000</v>
      </c>
      <c r="S827" s="22">
        <v>700</v>
      </c>
      <c r="T827" s="12">
        <v>2</v>
      </c>
      <c r="U827" s="12">
        <v>16</v>
      </c>
      <c r="V827" s="12">
        <v>14</v>
      </c>
      <c r="W827" s="12">
        <v>0</v>
      </c>
      <c r="X827" s="12">
        <v>45</v>
      </c>
      <c r="Y827" s="12" t="s">
        <v>46</v>
      </c>
      <c r="Z827" s="12" t="s">
        <v>47</v>
      </c>
      <c r="AA827" s="12" t="s">
        <v>142</v>
      </c>
      <c r="AB827" s="12" t="s">
        <v>164</v>
      </c>
      <c r="AC827" s="12" t="s">
        <v>81</v>
      </c>
      <c r="AD827" s="12" t="s">
        <v>68</v>
      </c>
      <c r="AE827" s="12">
        <v>47.8</v>
      </c>
      <c r="AF827" s="12">
        <v>2.5</v>
      </c>
      <c r="AG827" s="12" t="s">
        <v>3156</v>
      </c>
      <c r="AH827" s="12" t="s">
        <v>3180</v>
      </c>
      <c r="AI827" s="12" t="s">
        <v>3128</v>
      </c>
      <c r="AJ827" s="12">
        <v>0</v>
      </c>
      <c r="AK827" s="12" t="s">
        <v>3162</v>
      </c>
      <c r="AL827" s="12" t="s">
        <v>3159</v>
      </c>
      <c r="AM827" s="12">
        <v>47.8</v>
      </c>
      <c r="AN827" s="31"/>
    </row>
    <row r="828" spans="1:40" ht="32" x14ac:dyDescent="0.2">
      <c r="A828" s="30" t="s">
        <v>2597</v>
      </c>
      <c r="B828" s="23" t="s">
        <v>2598</v>
      </c>
      <c r="C828" s="23" t="s">
        <v>35</v>
      </c>
      <c r="D828" s="23">
        <v>38</v>
      </c>
      <c r="E828" s="24">
        <v>32140</v>
      </c>
      <c r="F828" s="23" t="s">
        <v>133</v>
      </c>
      <c r="G828" s="23" t="s">
        <v>133</v>
      </c>
      <c r="H828" s="23" t="s">
        <v>582</v>
      </c>
      <c r="I828" s="23" t="s">
        <v>57</v>
      </c>
      <c r="J828" s="23" t="s">
        <v>583</v>
      </c>
      <c r="K828" s="23" t="s">
        <v>584</v>
      </c>
      <c r="L828" s="23" t="s">
        <v>619</v>
      </c>
      <c r="M828" s="23" t="s">
        <v>525</v>
      </c>
      <c r="N828" s="23" t="s">
        <v>620</v>
      </c>
      <c r="O828" s="24">
        <v>45548</v>
      </c>
      <c r="P828" s="24"/>
      <c r="Q828" s="23" t="s">
        <v>62</v>
      </c>
      <c r="R828" s="25">
        <v>97000</v>
      </c>
      <c r="S828" s="25">
        <v>1900</v>
      </c>
      <c r="T828" s="23">
        <v>2</v>
      </c>
      <c r="U828" s="23">
        <v>24</v>
      </c>
      <c r="V828" s="23">
        <v>16</v>
      </c>
      <c r="W828" s="23">
        <v>3</v>
      </c>
      <c r="X828" s="23">
        <v>57</v>
      </c>
      <c r="Y828" s="23" t="s">
        <v>46</v>
      </c>
      <c r="Z828" s="23" t="s">
        <v>64</v>
      </c>
      <c r="AA828" s="23" t="s">
        <v>215</v>
      </c>
      <c r="AB828" s="23" t="s">
        <v>80</v>
      </c>
      <c r="AC828" s="23" t="s">
        <v>143</v>
      </c>
      <c r="AD828" s="23" t="s">
        <v>68</v>
      </c>
      <c r="AE828" s="23">
        <v>52.5</v>
      </c>
      <c r="AF828" s="23">
        <v>1.7</v>
      </c>
      <c r="AG828" s="23" t="s">
        <v>3167</v>
      </c>
      <c r="AH828" s="23" t="s">
        <v>3161</v>
      </c>
      <c r="AI828" s="23" t="s">
        <v>3128</v>
      </c>
      <c r="AJ828" s="23">
        <v>0</v>
      </c>
      <c r="AK828" s="23" t="s">
        <v>3162</v>
      </c>
      <c r="AL828" s="23" t="s">
        <v>3159</v>
      </c>
      <c r="AM828" s="23">
        <v>52.5</v>
      </c>
      <c r="AN828" s="32"/>
    </row>
    <row r="829" spans="1:40" ht="32" x14ac:dyDescent="0.2">
      <c r="A829" s="29" t="s">
        <v>2601</v>
      </c>
      <c r="B829" s="12" t="s">
        <v>3403</v>
      </c>
      <c r="C829" s="12" t="s">
        <v>154</v>
      </c>
      <c r="D829" s="12">
        <v>27</v>
      </c>
      <c r="E829" s="21">
        <v>36185</v>
      </c>
      <c r="F829" s="12" t="s">
        <v>155</v>
      </c>
      <c r="G829" s="12" t="s">
        <v>181</v>
      </c>
      <c r="H829" s="12" t="s">
        <v>182</v>
      </c>
      <c r="I829" s="12" t="s">
        <v>74</v>
      </c>
      <c r="J829" s="12" t="s">
        <v>184</v>
      </c>
      <c r="K829" s="12" t="s">
        <v>185</v>
      </c>
      <c r="L829" s="12" t="s">
        <v>390</v>
      </c>
      <c r="M829" s="12" t="s">
        <v>265</v>
      </c>
      <c r="N829" s="12" t="s">
        <v>360</v>
      </c>
      <c r="O829" s="21">
        <v>45279</v>
      </c>
      <c r="P829" s="21"/>
      <c r="Q829" s="12" t="s">
        <v>62</v>
      </c>
      <c r="R829" s="22">
        <v>37000</v>
      </c>
      <c r="S829" s="22">
        <v>700</v>
      </c>
      <c r="T829" s="12">
        <v>2</v>
      </c>
      <c r="U829" s="12">
        <v>20</v>
      </c>
      <c r="V829" s="12">
        <v>15</v>
      </c>
      <c r="W829" s="12">
        <v>7</v>
      </c>
      <c r="X829" s="12">
        <v>73</v>
      </c>
      <c r="Y829" s="12" t="s">
        <v>46</v>
      </c>
      <c r="Z829" s="12" t="s">
        <v>64</v>
      </c>
      <c r="AA829" s="12" t="s">
        <v>95</v>
      </c>
      <c r="AB829" s="12" t="s">
        <v>66</v>
      </c>
      <c r="AC829" s="12" t="s">
        <v>165</v>
      </c>
      <c r="AD829" s="12" t="s">
        <v>68</v>
      </c>
      <c r="AE829" s="12">
        <v>55</v>
      </c>
      <c r="AF829" s="12">
        <v>2.5</v>
      </c>
      <c r="AG829" s="12" t="s">
        <v>3160</v>
      </c>
      <c r="AH829" s="12" t="s">
        <v>3180</v>
      </c>
      <c r="AI829" s="12" t="s">
        <v>3128</v>
      </c>
      <c r="AJ829" s="12">
        <v>0</v>
      </c>
      <c r="AK829" s="12" t="s">
        <v>3162</v>
      </c>
      <c r="AL829" s="12" t="s">
        <v>3159</v>
      </c>
      <c r="AM829" s="12">
        <v>55</v>
      </c>
      <c r="AN829" s="31"/>
    </row>
    <row r="830" spans="1:40" ht="32" x14ac:dyDescent="0.2">
      <c r="A830" s="30" t="s">
        <v>2603</v>
      </c>
      <c r="B830" s="23" t="s">
        <v>2604</v>
      </c>
      <c r="C830" s="23" t="s">
        <v>154</v>
      </c>
      <c r="D830" s="23">
        <v>42</v>
      </c>
      <c r="E830" s="24">
        <v>30589</v>
      </c>
      <c r="F830" s="23" t="s">
        <v>210</v>
      </c>
      <c r="G830" s="23" t="s">
        <v>100</v>
      </c>
      <c r="H830" s="23" t="s">
        <v>519</v>
      </c>
      <c r="I830" s="23" t="s">
        <v>157</v>
      </c>
      <c r="J830" s="23" t="s">
        <v>902</v>
      </c>
      <c r="K830" s="23" t="s">
        <v>903</v>
      </c>
      <c r="L830" s="23" t="s">
        <v>390</v>
      </c>
      <c r="M830" s="23" t="s">
        <v>265</v>
      </c>
      <c r="N830" s="23" t="s">
        <v>360</v>
      </c>
      <c r="O830" s="24">
        <v>45021</v>
      </c>
      <c r="P830" s="24"/>
      <c r="Q830" s="23" t="s">
        <v>62</v>
      </c>
      <c r="R830" s="25">
        <v>25000</v>
      </c>
      <c r="S830" s="25">
        <v>2200</v>
      </c>
      <c r="T830" s="23">
        <v>4</v>
      </c>
      <c r="U830" s="23">
        <v>30</v>
      </c>
      <c r="V830" s="23">
        <v>18</v>
      </c>
      <c r="W830" s="23">
        <v>10</v>
      </c>
      <c r="X830" s="23">
        <v>69</v>
      </c>
      <c r="Y830" s="23" t="s">
        <v>46</v>
      </c>
      <c r="Z830" s="23" t="s">
        <v>64</v>
      </c>
      <c r="AA830" s="23" t="s">
        <v>142</v>
      </c>
      <c r="AB830" s="23" t="s">
        <v>66</v>
      </c>
      <c r="AC830" s="23" t="s">
        <v>121</v>
      </c>
      <c r="AD830" s="23" t="s">
        <v>68</v>
      </c>
      <c r="AE830" s="23">
        <v>72.7</v>
      </c>
      <c r="AF830" s="23">
        <v>3.2</v>
      </c>
      <c r="AG830" s="23" t="s">
        <v>3167</v>
      </c>
      <c r="AH830" s="23" t="s">
        <v>3180</v>
      </c>
      <c r="AI830" s="23" t="s">
        <v>3136</v>
      </c>
      <c r="AJ830" s="23">
        <v>0</v>
      </c>
      <c r="AK830" s="23" t="s">
        <v>3162</v>
      </c>
      <c r="AL830" s="23" t="s">
        <v>3165</v>
      </c>
      <c r="AM830" s="23">
        <v>72.7</v>
      </c>
      <c r="AN830" s="32"/>
    </row>
    <row r="831" spans="1:40" ht="32" x14ac:dyDescent="0.2">
      <c r="A831" s="29" t="s">
        <v>2605</v>
      </c>
      <c r="B831" s="12" t="s">
        <v>3404</v>
      </c>
      <c r="C831" s="12" t="s">
        <v>35</v>
      </c>
      <c r="D831" s="12">
        <v>49</v>
      </c>
      <c r="E831" s="21">
        <v>28269</v>
      </c>
      <c r="F831" s="12" t="s">
        <v>99</v>
      </c>
      <c r="G831" s="12" t="s">
        <v>100</v>
      </c>
      <c r="H831" s="12" t="s">
        <v>317</v>
      </c>
      <c r="I831" s="12" t="s">
        <v>57</v>
      </c>
      <c r="J831" s="12" t="s">
        <v>102</v>
      </c>
      <c r="K831" s="12" t="s">
        <v>103</v>
      </c>
      <c r="L831" s="12" t="s">
        <v>968</v>
      </c>
      <c r="M831" s="12" t="s">
        <v>337</v>
      </c>
      <c r="N831" s="12" t="s">
        <v>709</v>
      </c>
      <c r="O831" s="21">
        <v>44936</v>
      </c>
      <c r="P831" s="21"/>
      <c r="Q831" s="12" t="s">
        <v>62</v>
      </c>
      <c r="R831" s="22">
        <v>102000</v>
      </c>
      <c r="S831" s="22">
        <v>5100</v>
      </c>
      <c r="T831" s="12">
        <v>3</v>
      </c>
      <c r="U831" s="12">
        <v>22</v>
      </c>
      <c r="V831" s="12">
        <v>10</v>
      </c>
      <c r="W831" s="12">
        <v>19</v>
      </c>
      <c r="X831" s="12">
        <v>67</v>
      </c>
      <c r="Y831" s="12" t="s">
        <v>46</v>
      </c>
      <c r="Z831" s="12" t="s">
        <v>47</v>
      </c>
      <c r="AA831" s="12" t="s">
        <v>142</v>
      </c>
      <c r="AB831" s="12" t="s">
        <v>164</v>
      </c>
      <c r="AC831" s="12" t="s">
        <v>108</v>
      </c>
      <c r="AD831" s="12" t="s">
        <v>68</v>
      </c>
      <c r="AE831" s="12">
        <v>56.5</v>
      </c>
      <c r="AF831" s="12">
        <v>3.4</v>
      </c>
      <c r="AG831" s="12" t="s">
        <v>3171</v>
      </c>
      <c r="AH831" s="12" t="s">
        <v>3161</v>
      </c>
      <c r="AI831" s="12" t="s">
        <v>3133</v>
      </c>
      <c r="AJ831" s="12">
        <v>0</v>
      </c>
      <c r="AK831" s="12" t="s">
        <v>3162</v>
      </c>
      <c r="AL831" s="12" t="s">
        <v>3165</v>
      </c>
      <c r="AM831" s="12">
        <v>56.5</v>
      </c>
      <c r="AN831" s="31"/>
    </row>
    <row r="832" spans="1:40" ht="32" x14ac:dyDescent="0.2">
      <c r="A832" s="30" t="s">
        <v>2607</v>
      </c>
      <c r="B832" s="23" t="s">
        <v>2608</v>
      </c>
      <c r="C832" s="23" t="s">
        <v>35</v>
      </c>
      <c r="D832" s="23">
        <v>44</v>
      </c>
      <c r="E832" s="24">
        <v>29856</v>
      </c>
      <c r="F832" s="23" t="s">
        <v>402</v>
      </c>
      <c r="G832" s="23" t="s">
        <v>72</v>
      </c>
      <c r="H832" s="23" t="s">
        <v>862</v>
      </c>
      <c r="I832" s="23" t="s">
        <v>115</v>
      </c>
      <c r="J832" s="23" t="s">
        <v>575</v>
      </c>
      <c r="K832" s="23" t="s">
        <v>576</v>
      </c>
      <c r="L832" s="23" t="s">
        <v>434</v>
      </c>
      <c r="M832" s="23" t="s">
        <v>61</v>
      </c>
      <c r="N832" s="23" t="s">
        <v>220</v>
      </c>
      <c r="O832" s="24">
        <v>45314</v>
      </c>
      <c r="P832" s="24">
        <v>45745</v>
      </c>
      <c r="Q832" s="23" t="s">
        <v>141</v>
      </c>
      <c r="R832" s="25">
        <v>82000</v>
      </c>
      <c r="S832" s="25">
        <v>11500</v>
      </c>
      <c r="T832" s="23">
        <v>5</v>
      </c>
      <c r="U832" s="23">
        <v>30</v>
      </c>
      <c r="V832" s="23">
        <v>8</v>
      </c>
      <c r="W832" s="23">
        <v>0</v>
      </c>
      <c r="X832" s="23">
        <v>92</v>
      </c>
      <c r="Y832" s="23" t="s">
        <v>46</v>
      </c>
      <c r="Z832" s="23" t="s">
        <v>64</v>
      </c>
      <c r="AA832" s="23" t="s">
        <v>48</v>
      </c>
      <c r="AB832" s="23" t="s">
        <v>164</v>
      </c>
      <c r="AC832" s="23" t="s">
        <v>408</v>
      </c>
      <c r="AD832" s="23" t="s">
        <v>68</v>
      </c>
      <c r="AE832" s="23">
        <v>94.7</v>
      </c>
      <c r="AF832" s="23">
        <v>1.2</v>
      </c>
      <c r="AG832" s="23" t="s">
        <v>3167</v>
      </c>
      <c r="AH832" s="23" t="s">
        <v>3168</v>
      </c>
      <c r="AI832" s="23" t="s">
        <v>3136</v>
      </c>
      <c r="AJ832" s="23">
        <v>1</v>
      </c>
      <c r="AK832" s="23" t="s">
        <v>3162</v>
      </c>
      <c r="AL832" s="23" t="s">
        <v>3159</v>
      </c>
      <c r="AM832" s="23">
        <v>94.7</v>
      </c>
      <c r="AN832" s="32"/>
    </row>
    <row r="833" spans="1:40" ht="32" x14ac:dyDescent="0.2">
      <c r="A833" s="29" t="s">
        <v>2609</v>
      </c>
      <c r="B833" s="12" t="s">
        <v>2610</v>
      </c>
      <c r="C833" s="12" t="s">
        <v>35</v>
      </c>
      <c r="D833" s="12">
        <v>53</v>
      </c>
      <c r="E833" s="21">
        <v>26539</v>
      </c>
      <c r="F833" s="12" t="s">
        <v>71</v>
      </c>
      <c r="G833" s="12" t="s">
        <v>72</v>
      </c>
      <c r="H833" s="12" t="s">
        <v>73</v>
      </c>
      <c r="I833" s="12" t="s">
        <v>74</v>
      </c>
      <c r="J833" s="12" t="s">
        <v>1011</v>
      </c>
      <c r="K833" s="12" t="s">
        <v>1388</v>
      </c>
      <c r="L833" s="12" t="s">
        <v>374</v>
      </c>
      <c r="M833" s="12" t="s">
        <v>289</v>
      </c>
      <c r="N833" s="12" t="s">
        <v>375</v>
      </c>
      <c r="O833" s="21">
        <v>43789</v>
      </c>
      <c r="P833" s="21">
        <v>44427</v>
      </c>
      <c r="Q833" s="12" t="s">
        <v>141</v>
      </c>
      <c r="R833" s="22">
        <v>66000</v>
      </c>
      <c r="S833" s="22">
        <v>9200</v>
      </c>
      <c r="T833" s="12">
        <v>5</v>
      </c>
      <c r="U833" s="12">
        <v>25</v>
      </c>
      <c r="V833" s="12">
        <v>16</v>
      </c>
      <c r="W833" s="12">
        <v>18</v>
      </c>
      <c r="X833" s="12">
        <v>80</v>
      </c>
      <c r="Y833" s="12" t="s">
        <v>46</v>
      </c>
      <c r="Z833" s="12" t="s">
        <v>292</v>
      </c>
      <c r="AA833" s="12" t="s">
        <v>95</v>
      </c>
      <c r="AB833" s="12" t="s">
        <v>66</v>
      </c>
      <c r="AC833" s="12" t="s">
        <v>81</v>
      </c>
      <c r="AD833" s="12" t="s">
        <v>68</v>
      </c>
      <c r="AE833" s="12">
        <v>80.2</v>
      </c>
      <c r="AF833" s="12">
        <v>1.7</v>
      </c>
      <c r="AG833" s="12" t="s">
        <v>3171</v>
      </c>
      <c r="AH833" s="12" t="s">
        <v>3168</v>
      </c>
      <c r="AI833" s="12" t="s">
        <v>3136</v>
      </c>
      <c r="AJ833" s="12">
        <v>1</v>
      </c>
      <c r="AK833" s="12" t="s">
        <v>3162</v>
      </c>
      <c r="AL833" s="12" t="s">
        <v>3159</v>
      </c>
      <c r="AM833" s="12">
        <v>80.2</v>
      </c>
      <c r="AN833" s="31"/>
    </row>
    <row r="834" spans="1:40" ht="32" x14ac:dyDescent="0.2">
      <c r="A834" s="30" t="s">
        <v>2613</v>
      </c>
      <c r="B834" s="23" t="s">
        <v>2614</v>
      </c>
      <c r="C834" s="23" t="s">
        <v>35</v>
      </c>
      <c r="D834" s="23">
        <v>27</v>
      </c>
      <c r="E834" s="24">
        <v>36132</v>
      </c>
      <c r="F834" s="23" t="s">
        <v>133</v>
      </c>
      <c r="G834" s="23" t="s">
        <v>133</v>
      </c>
      <c r="H834" s="23" t="s">
        <v>134</v>
      </c>
      <c r="I834" s="23" t="s">
        <v>74</v>
      </c>
      <c r="J834" s="23" t="s">
        <v>135</v>
      </c>
      <c r="K834" s="23" t="s">
        <v>136</v>
      </c>
      <c r="L834" s="23" t="s">
        <v>160</v>
      </c>
      <c r="M834" s="23" t="s">
        <v>161</v>
      </c>
      <c r="N834" s="23" t="s">
        <v>174</v>
      </c>
      <c r="O834" s="24">
        <v>43084</v>
      </c>
      <c r="P834" s="24"/>
      <c r="Q834" s="23" t="s">
        <v>62</v>
      </c>
      <c r="R834" s="25">
        <v>58000</v>
      </c>
      <c r="S834" s="25">
        <v>5200</v>
      </c>
      <c r="T834" s="23">
        <v>4</v>
      </c>
      <c r="U834" s="23">
        <v>11</v>
      </c>
      <c r="V834" s="23">
        <v>27</v>
      </c>
      <c r="W834" s="23">
        <v>6</v>
      </c>
      <c r="X834" s="23">
        <v>63</v>
      </c>
      <c r="Y834" s="23" t="s">
        <v>46</v>
      </c>
      <c r="Z834" s="23" t="s">
        <v>151</v>
      </c>
      <c r="AA834" s="23" t="s">
        <v>65</v>
      </c>
      <c r="AB834" s="23" t="s">
        <v>80</v>
      </c>
      <c r="AC834" s="23" t="s">
        <v>143</v>
      </c>
      <c r="AD834" s="23" t="s">
        <v>68</v>
      </c>
      <c r="AE834" s="23">
        <v>67.8</v>
      </c>
      <c r="AF834" s="23">
        <v>8.5</v>
      </c>
      <c r="AG834" s="23" t="s">
        <v>3160</v>
      </c>
      <c r="AH834" s="23" t="s">
        <v>3164</v>
      </c>
      <c r="AI834" s="23" t="s">
        <v>3136</v>
      </c>
      <c r="AJ834" s="23">
        <v>0</v>
      </c>
      <c r="AK834" s="23" t="s">
        <v>3162</v>
      </c>
      <c r="AL834" s="23" t="s">
        <v>3165</v>
      </c>
      <c r="AM834" s="23">
        <v>67.8</v>
      </c>
      <c r="AN834" s="32"/>
    </row>
    <row r="835" spans="1:40" ht="32" x14ac:dyDescent="0.2">
      <c r="A835" s="29" t="s">
        <v>2615</v>
      </c>
      <c r="B835" s="12" t="s">
        <v>2616</v>
      </c>
      <c r="C835" s="12" t="s">
        <v>35</v>
      </c>
      <c r="D835" s="12">
        <v>53</v>
      </c>
      <c r="E835" s="21">
        <v>26720</v>
      </c>
      <c r="F835" s="12" t="s">
        <v>429</v>
      </c>
      <c r="G835" s="12" t="s">
        <v>72</v>
      </c>
      <c r="H835" s="12" t="s">
        <v>555</v>
      </c>
      <c r="I835" s="12" t="s">
        <v>74</v>
      </c>
      <c r="J835" s="12" t="s">
        <v>461</v>
      </c>
      <c r="K835" s="12" t="s">
        <v>462</v>
      </c>
      <c r="L835" s="12" t="s">
        <v>374</v>
      </c>
      <c r="M835" s="12" t="s">
        <v>289</v>
      </c>
      <c r="N835" s="12" t="s">
        <v>375</v>
      </c>
      <c r="O835" s="21">
        <v>45928</v>
      </c>
      <c r="P835" s="21">
        <v>46084</v>
      </c>
      <c r="Q835" s="12" t="s">
        <v>141</v>
      </c>
      <c r="R835" s="22">
        <v>63000</v>
      </c>
      <c r="S835" s="22">
        <v>3200</v>
      </c>
      <c r="T835" s="12">
        <v>3</v>
      </c>
      <c r="U835" s="12">
        <v>9</v>
      </c>
      <c r="V835" s="12">
        <v>10</v>
      </c>
      <c r="W835" s="12">
        <v>17</v>
      </c>
      <c r="X835" s="12">
        <v>29</v>
      </c>
      <c r="Y835" s="12" t="s">
        <v>46</v>
      </c>
      <c r="Z835" s="12" t="s">
        <v>47</v>
      </c>
      <c r="AA835" s="12" t="s">
        <v>176</v>
      </c>
      <c r="AB835" s="12" t="s">
        <v>66</v>
      </c>
      <c r="AC835" s="12" t="s">
        <v>130</v>
      </c>
      <c r="AD835" s="12" t="s">
        <v>68</v>
      </c>
      <c r="AE835" s="12">
        <v>40.9</v>
      </c>
      <c r="AF835" s="12">
        <v>0.4</v>
      </c>
      <c r="AG835" s="12" t="s">
        <v>3171</v>
      </c>
      <c r="AH835" s="12" t="s">
        <v>3168</v>
      </c>
      <c r="AI835" s="12" t="s">
        <v>3133</v>
      </c>
      <c r="AJ835" s="12">
        <v>1</v>
      </c>
      <c r="AK835" s="12" t="s">
        <v>3175</v>
      </c>
      <c r="AL835" s="12" t="s">
        <v>3159</v>
      </c>
      <c r="AM835" s="12">
        <v>40.9</v>
      </c>
      <c r="AN835" s="31"/>
    </row>
    <row r="836" spans="1:40" ht="48" x14ac:dyDescent="0.2">
      <c r="A836" s="30" t="s">
        <v>2618</v>
      </c>
      <c r="B836" s="23" t="s">
        <v>1728</v>
      </c>
      <c r="C836" s="23" t="s">
        <v>154</v>
      </c>
      <c r="D836" s="23">
        <v>22</v>
      </c>
      <c r="E836" s="24">
        <v>37861</v>
      </c>
      <c r="F836" s="23" t="s">
        <v>71</v>
      </c>
      <c r="G836" s="23" t="s">
        <v>72</v>
      </c>
      <c r="H836" s="23" t="s">
        <v>1322</v>
      </c>
      <c r="I836" s="23" t="s">
        <v>115</v>
      </c>
      <c r="J836" s="23" t="s">
        <v>450</v>
      </c>
      <c r="K836" s="23" t="s">
        <v>451</v>
      </c>
      <c r="L836" s="23" t="s">
        <v>288</v>
      </c>
      <c r="M836" s="23" t="s">
        <v>289</v>
      </c>
      <c r="N836" s="23" t="s">
        <v>303</v>
      </c>
      <c r="O836" s="24">
        <v>43641</v>
      </c>
      <c r="P836" s="24"/>
      <c r="Q836" s="23" t="s">
        <v>62</v>
      </c>
      <c r="R836" s="25">
        <v>65000</v>
      </c>
      <c r="S836" s="25">
        <v>5800</v>
      </c>
      <c r="T836" s="23">
        <v>4</v>
      </c>
      <c r="U836" s="23">
        <v>33</v>
      </c>
      <c r="V836" s="23">
        <v>4</v>
      </c>
      <c r="W836" s="23">
        <v>0</v>
      </c>
      <c r="X836" s="23">
        <v>66</v>
      </c>
      <c r="Y836" s="23" t="s">
        <v>339</v>
      </c>
      <c r="Z836" s="23" t="s">
        <v>64</v>
      </c>
      <c r="AA836" s="23" t="s">
        <v>142</v>
      </c>
      <c r="AB836" s="23" t="s">
        <v>66</v>
      </c>
      <c r="AC836" s="23" t="s">
        <v>81</v>
      </c>
      <c r="AD836" s="23" t="s">
        <v>68</v>
      </c>
      <c r="AE836" s="23">
        <v>77.3</v>
      </c>
      <c r="AF836" s="23">
        <v>7</v>
      </c>
      <c r="AG836" s="23" t="s">
        <v>3163</v>
      </c>
      <c r="AH836" s="23" t="s">
        <v>3168</v>
      </c>
      <c r="AI836" s="23" t="s">
        <v>3136</v>
      </c>
      <c r="AJ836" s="23">
        <v>0</v>
      </c>
      <c r="AK836" s="23" t="s">
        <v>3158</v>
      </c>
      <c r="AL836" s="23" t="s">
        <v>3165</v>
      </c>
      <c r="AM836" s="23">
        <v>77.3</v>
      </c>
      <c r="AN836" s="32"/>
    </row>
    <row r="837" spans="1:40" ht="32" x14ac:dyDescent="0.2">
      <c r="A837" s="29" t="s">
        <v>2619</v>
      </c>
      <c r="B837" s="12" t="s">
        <v>2620</v>
      </c>
      <c r="C837" s="12" t="s">
        <v>154</v>
      </c>
      <c r="D837" s="12">
        <v>29</v>
      </c>
      <c r="E837" s="21">
        <v>35541</v>
      </c>
      <c r="F837" s="12" t="s">
        <v>402</v>
      </c>
      <c r="G837" s="12" t="s">
        <v>72</v>
      </c>
      <c r="H837" s="12" t="s">
        <v>616</v>
      </c>
      <c r="I837" s="12" t="s">
        <v>57</v>
      </c>
      <c r="J837" s="12" t="s">
        <v>617</v>
      </c>
      <c r="K837" s="12" t="s">
        <v>618</v>
      </c>
      <c r="L837" s="12" t="s">
        <v>186</v>
      </c>
      <c r="M837" s="12" t="s">
        <v>61</v>
      </c>
      <c r="N837" s="12" t="s">
        <v>186</v>
      </c>
      <c r="O837" s="21">
        <v>45947</v>
      </c>
      <c r="P837" s="21"/>
      <c r="Q837" s="12" t="s">
        <v>62</v>
      </c>
      <c r="R837" s="22">
        <v>121000</v>
      </c>
      <c r="S837" s="22">
        <v>6000</v>
      </c>
      <c r="T837" s="12">
        <v>3</v>
      </c>
      <c r="U837" s="12">
        <v>27</v>
      </c>
      <c r="V837" s="12">
        <v>22</v>
      </c>
      <c r="W837" s="12">
        <v>7</v>
      </c>
      <c r="X837" s="12">
        <v>55</v>
      </c>
      <c r="Y837" s="12" t="s">
        <v>46</v>
      </c>
      <c r="Z837" s="12" t="s">
        <v>64</v>
      </c>
      <c r="AA837" s="12" t="s">
        <v>48</v>
      </c>
      <c r="AB837" s="12" t="s">
        <v>164</v>
      </c>
      <c r="AC837" s="12" t="s">
        <v>408</v>
      </c>
      <c r="AD837" s="12" t="s">
        <v>68</v>
      </c>
      <c r="AE837" s="12">
        <v>59.5</v>
      </c>
      <c r="AF837" s="12">
        <v>0.7</v>
      </c>
      <c r="AG837" s="12" t="s">
        <v>3160</v>
      </c>
      <c r="AH837" s="12" t="s">
        <v>3157</v>
      </c>
      <c r="AI837" s="12" t="s">
        <v>3133</v>
      </c>
      <c r="AJ837" s="12">
        <v>0</v>
      </c>
      <c r="AK837" s="12" t="s">
        <v>3162</v>
      </c>
      <c r="AL837" s="12" t="s">
        <v>3159</v>
      </c>
      <c r="AM837" s="12">
        <v>59.5</v>
      </c>
      <c r="AN837" s="31" t="s">
        <v>3166</v>
      </c>
    </row>
    <row r="838" spans="1:40" ht="32" x14ac:dyDescent="0.2">
      <c r="A838" s="30" t="s">
        <v>2622</v>
      </c>
      <c r="B838" s="23" t="s">
        <v>145</v>
      </c>
      <c r="C838" s="23" t="s">
        <v>35</v>
      </c>
      <c r="D838" s="23">
        <v>38</v>
      </c>
      <c r="E838" s="24">
        <v>32260</v>
      </c>
      <c r="F838" s="23" t="s">
        <v>71</v>
      </c>
      <c r="G838" s="23" t="s">
        <v>72</v>
      </c>
      <c r="H838" s="23" t="s">
        <v>73</v>
      </c>
      <c r="I838" s="23" t="s">
        <v>157</v>
      </c>
      <c r="J838" s="23" t="s">
        <v>1011</v>
      </c>
      <c r="K838" s="23" t="s">
        <v>1388</v>
      </c>
      <c r="L838" s="23" t="s">
        <v>611</v>
      </c>
      <c r="M838" s="23" t="s">
        <v>563</v>
      </c>
      <c r="N838" s="23" t="s">
        <v>1333</v>
      </c>
      <c r="O838" s="24">
        <v>44101</v>
      </c>
      <c r="P838" s="24"/>
      <c r="Q838" s="23" t="s">
        <v>62</v>
      </c>
      <c r="R838" s="25">
        <v>28000</v>
      </c>
      <c r="S838" s="25">
        <v>0</v>
      </c>
      <c r="T838" s="23">
        <v>1</v>
      </c>
      <c r="U838" s="23">
        <v>12</v>
      </c>
      <c r="V838" s="23">
        <v>13</v>
      </c>
      <c r="W838" s="23">
        <v>2</v>
      </c>
      <c r="X838" s="23">
        <v>70</v>
      </c>
      <c r="Y838" s="23" t="s">
        <v>46</v>
      </c>
      <c r="Z838" s="23" t="s">
        <v>107</v>
      </c>
      <c r="AA838" s="23" t="s">
        <v>221</v>
      </c>
      <c r="AB838" s="23" t="s">
        <v>164</v>
      </c>
      <c r="AC838" s="23" t="s">
        <v>81</v>
      </c>
      <c r="AD838" s="23" t="s">
        <v>51</v>
      </c>
      <c r="AE838" s="23">
        <v>45.5</v>
      </c>
      <c r="AF838" s="23">
        <v>5.7</v>
      </c>
      <c r="AG838" s="23" t="s">
        <v>3167</v>
      </c>
      <c r="AH838" s="23" t="s">
        <v>3180</v>
      </c>
      <c r="AI838" s="23" t="s">
        <v>3128</v>
      </c>
      <c r="AJ838" s="23">
        <v>0</v>
      </c>
      <c r="AK838" s="23" t="s">
        <v>3162</v>
      </c>
      <c r="AL838" s="23" t="s">
        <v>3159</v>
      </c>
      <c r="AM838" s="23">
        <v>45.5</v>
      </c>
      <c r="AN838" s="32" t="s">
        <v>3166</v>
      </c>
    </row>
    <row r="839" spans="1:40" ht="32" x14ac:dyDescent="0.2">
      <c r="A839" s="29" t="s">
        <v>2625</v>
      </c>
      <c r="B839" s="12" t="s">
        <v>2626</v>
      </c>
      <c r="C839" s="12" t="s">
        <v>154</v>
      </c>
      <c r="D839" s="12">
        <v>44</v>
      </c>
      <c r="E839" s="21">
        <v>29886</v>
      </c>
      <c r="F839" s="12" t="s">
        <v>210</v>
      </c>
      <c r="G839" s="12" t="s">
        <v>100</v>
      </c>
      <c r="H839" s="12" t="s">
        <v>114</v>
      </c>
      <c r="I839" s="12" t="s">
        <v>157</v>
      </c>
      <c r="J839" s="12" t="s">
        <v>743</v>
      </c>
      <c r="K839" s="12" t="s">
        <v>744</v>
      </c>
      <c r="L839" s="12" t="s">
        <v>160</v>
      </c>
      <c r="M839" s="12" t="s">
        <v>161</v>
      </c>
      <c r="N839" s="12" t="s">
        <v>174</v>
      </c>
      <c r="O839" s="21">
        <v>45161</v>
      </c>
      <c r="P839" s="21"/>
      <c r="Q839" s="12" t="s">
        <v>62</v>
      </c>
      <c r="R839" s="22">
        <v>47000</v>
      </c>
      <c r="S839" s="22">
        <v>900</v>
      </c>
      <c r="T839" s="12">
        <v>2</v>
      </c>
      <c r="U839" s="12">
        <v>26</v>
      </c>
      <c r="V839" s="12">
        <v>20</v>
      </c>
      <c r="W839" s="12">
        <v>18</v>
      </c>
      <c r="X839" s="12">
        <v>57</v>
      </c>
      <c r="Y839" s="12" t="s">
        <v>46</v>
      </c>
      <c r="Z839" s="12" t="s">
        <v>64</v>
      </c>
      <c r="AA839" s="12" t="s">
        <v>215</v>
      </c>
      <c r="AB839" s="12" t="s">
        <v>164</v>
      </c>
      <c r="AC839" s="12" t="s">
        <v>121</v>
      </c>
      <c r="AD839" s="12" t="s">
        <v>68</v>
      </c>
      <c r="AE839" s="12">
        <v>45.5</v>
      </c>
      <c r="AF839" s="12">
        <v>2.8</v>
      </c>
      <c r="AG839" s="12" t="s">
        <v>3167</v>
      </c>
      <c r="AH839" s="12" t="s">
        <v>3164</v>
      </c>
      <c r="AI839" s="12" t="s">
        <v>3128</v>
      </c>
      <c r="AJ839" s="12">
        <v>0</v>
      </c>
      <c r="AK839" s="12" t="s">
        <v>3162</v>
      </c>
      <c r="AL839" s="12" t="s">
        <v>3159</v>
      </c>
      <c r="AM839" s="12">
        <v>45.5</v>
      </c>
      <c r="AN839" s="31"/>
    </row>
    <row r="840" spans="1:40" ht="48" x14ac:dyDescent="0.2">
      <c r="A840" s="30" t="s">
        <v>2628</v>
      </c>
      <c r="B840" s="23" t="s">
        <v>3405</v>
      </c>
      <c r="C840" s="23" t="s">
        <v>35</v>
      </c>
      <c r="D840" s="23">
        <v>31</v>
      </c>
      <c r="E840" s="24">
        <v>34791</v>
      </c>
      <c r="F840" s="23" t="s">
        <v>402</v>
      </c>
      <c r="G840" s="23" t="s">
        <v>72</v>
      </c>
      <c r="H840" s="23" t="s">
        <v>690</v>
      </c>
      <c r="I840" s="23" t="s">
        <v>115</v>
      </c>
      <c r="J840" s="23" t="s">
        <v>617</v>
      </c>
      <c r="K840" s="23" t="s">
        <v>618</v>
      </c>
      <c r="L840" s="23" t="s">
        <v>472</v>
      </c>
      <c r="M840" s="23" t="s">
        <v>43</v>
      </c>
      <c r="N840" s="23" t="s">
        <v>421</v>
      </c>
      <c r="O840" s="24">
        <v>45509</v>
      </c>
      <c r="P840" s="24"/>
      <c r="Q840" s="23" t="s">
        <v>62</v>
      </c>
      <c r="R840" s="25">
        <v>78000</v>
      </c>
      <c r="S840" s="25">
        <v>7000</v>
      </c>
      <c r="T840" s="23">
        <v>4</v>
      </c>
      <c r="U840" s="23">
        <v>16</v>
      </c>
      <c r="V840" s="23">
        <v>12</v>
      </c>
      <c r="W840" s="23">
        <v>13</v>
      </c>
      <c r="X840" s="23">
        <v>74</v>
      </c>
      <c r="Y840" s="23" t="s">
        <v>46</v>
      </c>
      <c r="Z840" s="23" t="s">
        <v>64</v>
      </c>
      <c r="AA840" s="23" t="s">
        <v>188</v>
      </c>
      <c r="AB840" s="23" t="s">
        <v>164</v>
      </c>
      <c r="AC840" s="23" t="s">
        <v>408</v>
      </c>
      <c r="AD840" s="23" t="s">
        <v>68</v>
      </c>
      <c r="AE840" s="23">
        <v>69.400000000000006</v>
      </c>
      <c r="AF840" s="23">
        <v>1.9</v>
      </c>
      <c r="AG840" s="23" t="s">
        <v>3160</v>
      </c>
      <c r="AH840" s="23" t="s">
        <v>3168</v>
      </c>
      <c r="AI840" s="23" t="s">
        <v>3136</v>
      </c>
      <c r="AJ840" s="23">
        <v>0</v>
      </c>
      <c r="AK840" s="23" t="s">
        <v>3162</v>
      </c>
      <c r="AL840" s="23" t="s">
        <v>3165</v>
      </c>
      <c r="AM840" s="23">
        <v>69.400000000000006</v>
      </c>
      <c r="AN840" s="32" t="s">
        <v>3166</v>
      </c>
    </row>
    <row r="841" spans="1:40" ht="32" x14ac:dyDescent="0.2">
      <c r="A841" s="29" t="s">
        <v>2631</v>
      </c>
      <c r="B841" s="12" t="s">
        <v>2632</v>
      </c>
      <c r="C841" s="12" t="s">
        <v>35</v>
      </c>
      <c r="D841" s="12">
        <v>28</v>
      </c>
      <c r="E841" s="21">
        <v>35687</v>
      </c>
      <c r="F841" s="12" t="s">
        <v>133</v>
      </c>
      <c r="G841" s="12" t="s">
        <v>133</v>
      </c>
      <c r="H841" s="12" t="s">
        <v>582</v>
      </c>
      <c r="I841" s="12" t="s">
        <v>157</v>
      </c>
      <c r="J841" s="12" t="s">
        <v>583</v>
      </c>
      <c r="K841" s="12" t="s">
        <v>584</v>
      </c>
      <c r="L841" s="12" t="s">
        <v>374</v>
      </c>
      <c r="M841" s="12" t="s">
        <v>289</v>
      </c>
      <c r="N841" s="12" t="s">
        <v>375</v>
      </c>
      <c r="O841" s="21">
        <v>44543</v>
      </c>
      <c r="P841" s="21"/>
      <c r="Q841" s="12" t="s">
        <v>62</v>
      </c>
      <c r="R841" s="22">
        <v>43000</v>
      </c>
      <c r="S841" s="22">
        <v>900</v>
      </c>
      <c r="T841" s="12">
        <v>2</v>
      </c>
      <c r="U841" s="12">
        <v>9</v>
      </c>
      <c r="V841" s="12">
        <v>21</v>
      </c>
      <c r="W841" s="12">
        <v>22</v>
      </c>
      <c r="X841" s="12">
        <v>81</v>
      </c>
      <c r="Y841" s="12" t="s">
        <v>46</v>
      </c>
      <c r="Z841" s="12" t="s">
        <v>64</v>
      </c>
      <c r="AA841" s="12" t="s">
        <v>176</v>
      </c>
      <c r="AB841" s="12" t="s">
        <v>164</v>
      </c>
      <c r="AC841" s="12" t="s">
        <v>143</v>
      </c>
      <c r="AD841" s="12" t="s">
        <v>68</v>
      </c>
      <c r="AE841" s="12">
        <v>48.6</v>
      </c>
      <c r="AF841" s="12">
        <v>4.5</v>
      </c>
      <c r="AG841" s="12" t="s">
        <v>3160</v>
      </c>
      <c r="AH841" s="12" t="s">
        <v>3164</v>
      </c>
      <c r="AI841" s="12" t="s">
        <v>3128</v>
      </c>
      <c r="AJ841" s="12">
        <v>0</v>
      </c>
      <c r="AK841" s="12" t="s">
        <v>3175</v>
      </c>
      <c r="AL841" s="12" t="s">
        <v>3159</v>
      </c>
      <c r="AM841" s="12">
        <v>48.6</v>
      </c>
      <c r="AN841" s="31"/>
    </row>
    <row r="842" spans="1:40" ht="32" x14ac:dyDescent="0.2">
      <c r="A842" s="30" t="s">
        <v>2634</v>
      </c>
      <c r="B842" s="23" t="s">
        <v>2635</v>
      </c>
      <c r="C842" s="23" t="s">
        <v>154</v>
      </c>
      <c r="D842" s="23">
        <v>48</v>
      </c>
      <c r="E842" s="24">
        <v>28586</v>
      </c>
      <c r="F842" s="23" t="s">
        <v>429</v>
      </c>
      <c r="G842" s="23" t="s">
        <v>72</v>
      </c>
      <c r="H842" s="23" t="s">
        <v>555</v>
      </c>
      <c r="I842" s="23" t="s">
        <v>74</v>
      </c>
      <c r="J842" s="23" t="s">
        <v>126</v>
      </c>
      <c r="K842" s="23" t="s">
        <v>127</v>
      </c>
      <c r="L842" s="23" t="s">
        <v>472</v>
      </c>
      <c r="M842" s="23" t="s">
        <v>43</v>
      </c>
      <c r="N842" s="23" t="s">
        <v>421</v>
      </c>
      <c r="O842" s="24">
        <v>42232</v>
      </c>
      <c r="P842" s="24"/>
      <c r="Q842" s="23" t="s">
        <v>62</v>
      </c>
      <c r="R842" s="25">
        <v>42000</v>
      </c>
      <c r="S842" s="25">
        <v>800</v>
      </c>
      <c r="T842" s="23">
        <v>2</v>
      </c>
      <c r="U842" s="23">
        <v>24</v>
      </c>
      <c r="V842" s="23">
        <v>21</v>
      </c>
      <c r="W842" s="23">
        <v>18</v>
      </c>
      <c r="X842" s="23">
        <v>27</v>
      </c>
      <c r="Y842" s="23" t="s">
        <v>46</v>
      </c>
      <c r="Z842" s="23" t="s">
        <v>844</v>
      </c>
      <c r="AA842" s="23" t="s">
        <v>142</v>
      </c>
      <c r="AB842" s="23" t="s">
        <v>164</v>
      </c>
      <c r="AC842" s="23" t="s">
        <v>130</v>
      </c>
      <c r="AD842" s="23" t="s">
        <v>68</v>
      </c>
      <c r="AE842" s="23">
        <v>34.5</v>
      </c>
      <c r="AF842" s="23">
        <v>10.8</v>
      </c>
      <c r="AG842" s="23" t="s">
        <v>3171</v>
      </c>
      <c r="AH842" s="23" t="s">
        <v>3164</v>
      </c>
      <c r="AI842" s="23" t="s">
        <v>3128</v>
      </c>
      <c r="AJ842" s="23">
        <v>0</v>
      </c>
      <c r="AK842" s="23" t="s">
        <v>3162</v>
      </c>
      <c r="AL842" s="23" t="s">
        <v>3159</v>
      </c>
      <c r="AM842" s="23">
        <v>34.5</v>
      </c>
      <c r="AN842" s="32" t="s">
        <v>3166</v>
      </c>
    </row>
    <row r="843" spans="1:40" ht="32" x14ac:dyDescent="0.2">
      <c r="A843" s="29" t="s">
        <v>2636</v>
      </c>
      <c r="B843" s="12" t="s">
        <v>3406</v>
      </c>
      <c r="C843" s="12" t="s">
        <v>154</v>
      </c>
      <c r="D843" s="12">
        <v>50</v>
      </c>
      <c r="E843" s="21">
        <v>27838</v>
      </c>
      <c r="F843" s="12" t="s">
        <v>429</v>
      </c>
      <c r="G843" s="12" t="s">
        <v>72</v>
      </c>
      <c r="H843" s="12" t="s">
        <v>201</v>
      </c>
      <c r="I843" s="12" t="s">
        <v>157</v>
      </c>
      <c r="J843" s="12" t="s">
        <v>514</v>
      </c>
      <c r="K843" s="12" t="s">
        <v>515</v>
      </c>
      <c r="L843" s="12" t="s">
        <v>374</v>
      </c>
      <c r="M843" s="12" t="s">
        <v>289</v>
      </c>
      <c r="N843" s="12" t="s">
        <v>375</v>
      </c>
      <c r="O843" s="21">
        <v>42629</v>
      </c>
      <c r="P843" s="21"/>
      <c r="Q843" s="12" t="s">
        <v>62</v>
      </c>
      <c r="R843" s="22">
        <v>45000</v>
      </c>
      <c r="S843" s="22">
        <v>2200</v>
      </c>
      <c r="T843" s="12">
        <v>3</v>
      </c>
      <c r="U843" s="12">
        <v>25</v>
      </c>
      <c r="V843" s="12">
        <v>16</v>
      </c>
      <c r="W843" s="12">
        <v>15</v>
      </c>
      <c r="X843" s="12">
        <v>54</v>
      </c>
      <c r="Y843" s="12" t="s">
        <v>46</v>
      </c>
      <c r="Z843" s="12" t="s">
        <v>107</v>
      </c>
      <c r="AA843" s="12" t="s">
        <v>221</v>
      </c>
      <c r="AB843" s="12" t="s">
        <v>66</v>
      </c>
      <c r="AC843" s="12" t="s">
        <v>130</v>
      </c>
      <c r="AD843" s="12" t="s">
        <v>68</v>
      </c>
      <c r="AE843" s="12">
        <v>54.6</v>
      </c>
      <c r="AF843" s="12">
        <v>9.6999999999999993</v>
      </c>
      <c r="AG843" s="12" t="s">
        <v>3171</v>
      </c>
      <c r="AH843" s="12" t="s">
        <v>3164</v>
      </c>
      <c r="AI843" s="12" t="s">
        <v>3133</v>
      </c>
      <c r="AJ843" s="12">
        <v>0</v>
      </c>
      <c r="AK843" s="12" t="s">
        <v>3162</v>
      </c>
      <c r="AL843" s="12" t="s">
        <v>3159</v>
      </c>
      <c r="AM843" s="12">
        <v>54.6</v>
      </c>
      <c r="AN843" s="31" t="s">
        <v>3166</v>
      </c>
    </row>
    <row r="844" spans="1:40" ht="32" x14ac:dyDescent="0.2">
      <c r="A844" s="30" t="s">
        <v>2638</v>
      </c>
      <c r="B844" s="23" t="s">
        <v>2073</v>
      </c>
      <c r="C844" s="23" t="s">
        <v>154</v>
      </c>
      <c r="D844" s="23">
        <v>57</v>
      </c>
      <c r="E844" s="24">
        <v>25333</v>
      </c>
      <c r="F844" s="23" t="s">
        <v>210</v>
      </c>
      <c r="G844" s="23" t="s">
        <v>100</v>
      </c>
      <c r="H844" s="23" t="s">
        <v>114</v>
      </c>
      <c r="I844" s="23" t="s">
        <v>157</v>
      </c>
      <c r="J844" s="23" t="s">
        <v>418</v>
      </c>
      <c r="K844" s="23" t="s">
        <v>419</v>
      </c>
      <c r="L844" s="23" t="s">
        <v>186</v>
      </c>
      <c r="M844" s="23" t="s">
        <v>61</v>
      </c>
      <c r="N844" s="23" t="s">
        <v>186</v>
      </c>
      <c r="O844" s="24">
        <v>42456</v>
      </c>
      <c r="P844" s="24"/>
      <c r="Q844" s="23" t="s">
        <v>62</v>
      </c>
      <c r="R844" s="25">
        <v>39000</v>
      </c>
      <c r="S844" s="25">
        <v>3500</v>
      </c>
      <c r="T844" s="23">
        <v>4</v>
      </c>
      <c r="U844" s="23">
        <v>29</v>
      </c>
      <c r="V844" s="23">
        <v>13</v>
      </c>
      <c r="W844" s="23">
        <v>9</v>
      </c>
      <c r="X844" s="23">
        <v>74</v>
      </c>
      <c r="Y844" s="23" t="s">
        <v>46</v>
      </c>
      <c r="Z844" s="23" t="s">
        <v>64</v>
      </c>
      <c r="AA844" s="23" t="s">
        <v>188</v>
      </c>
      <c r="AB844" s="23" t="s">
        <v>164</v>
      </c>
      <c r="AC844" s="23" t="s">
        <v>121</v>
      </c>
      <c r="AD844" s="23" t="s">
        <v>68</v>
      </c>
      <c r="AE844" s="23">
        <v>74.7</v>
      </c>
      <c r="AF844" s="23">
        <v>10.199999999999999</v>
      </c>
      <c r="AG844" s="23" t="s">
        <v>3156</v>
      </c>
      <c r="AH844" s="23" t="s">
        <v>3180</v>
      </c>
      <c r="AI844" s="23" t="s">
        <v>3136</v>
      </c>
      <c r="AJ844" s="23">
        <v>0</v>
      </c>
      <c r="AK844" s="23" t="s">
        <v>3162</v>
      </c>
      <c r="AL844" s="23" t="s">
        <v>3169</v>
      </c>
      <c r="AM844" s="23">
        <v>74.7</v>
      </c>
      <c r="AN844" s="32"/>
    </row>
    <row r="845" spans="1:40" ht="32" x14ac:dyDescent="0.2">
      <c r="A845" s="29" t="s">
        <v>2639</v>
      </c>
      <c r="B845" s="12" t="s">
        <v>2640</v>
      </c>
      <c r="C845" s="12" t="s">
        <v>154</v>
      </c>
      <c r="D845" s="12">
        <v>23</v>
      </c>
      <c r="E845" s="21">
        <v>37488</v>
      </c>
      <c r="F845" s="12" t="s">
        <v>36</v>
      </c>
      <c r="G845" s="12" t="s">
        <v>37</v>
      </c>
      <c r="H845" s="12" t="s">
        <v>146</v>
      </c>
      <c r="I845" s="12" t="s">
        <v>57</v>
      </c>
      <c r="J845" s="12" t="s">
        <v>270</v>
      </c>
      <c r="K845" s="12" t="s">
        <v>271</v>
      </c>
      <c r="L845" s="12" t="s">
        <v>366</v>
      </c>
      <c r="M845" s="12" t="s">
        <v>273</v>
      </c>
      <c r="N845" s="12" t="s">
        <v>274</v>
      </c>
      <c r="O845" s="21">
        <v>43837</v>
      </c>
      <c r="P845" s="21"/>
      <c r="Q845" s="12" t="s">
        <v>62</v>
      </c>
      <c r="R845" s="22">
        <v>103000</v>
      </c>
      <c r="S845" s="22">
        <v>5200</v>
      </c>
      <c r="T845" s="12">
        <v>3</v>
      </c>
      <c r="U845" s="12">
        <v>20</v>
      </c>
      <c r="V845" s="12">
        <v>19</v>
      </c>
      <c r="W845" s="12">
        <v>18</v>
      </c>
      <c r="X845" s="12">
        <v>72</v>
      </c>
      <c r="Y845" s="12" t="s">
        <v>46</v>
      </c>
      <c r="Z845" s="12" t="s">
        <v>47</v>
      </c>
      <c r="AA845" s="12" t="s">
        <v>221</v>
      </c>
      <c r="AB845" s="12" t="s">
        <v>66</v>
      </c>
      <c r="AC845" s="12" t="s">
        <v>50</v>
      </c>
      <c r="AD845" s="12" t="s">
        <v>68</v>
      </c>
      <c r="AE845" s="12">
        <v>58.2</v>
      </c>
      <c r="AF845" s="12">
        <v>6.4</v>
      </c>
      <c r="AG845" s="12" t="s">
        <v>3163</v>
      </c>
      <c r="AH845" s="12" t="s">
        <v>3161</v>
      </c>
      <c r="AI845" s="12" t="s">
        <v>3133</v>
      </c>
      <c r="AJ845" s="12">
        <v>0</v>
      </c>
      <c r="AK845" s="12" t="s">
        <v>3162</v>
      </c>
      <c r="AL845" s="12" t="s">
        <v>3165</v>
      </c>
      <c r="AM845" s="12">
        <v>58.2</v>
      </c>
      <c r="AN845" s="31"/>
    </row>
    <row r="846" spans="1:40" ht="48" x14ac:dyDescent="0.2">
      <c r="A846" s="30" t="s">
        <v>2642</v>
      </c>
      <c r="B846" s="23" t="s">
        <v>2643</v>
      </c>
      <c r="C846" s="23" t="s">
        <v>154</v>
      </c>
      <c r="D846" s="23">
        <v>44</v>
      </c>
      <c r="E846" s="24">
        <v>29817</v>
      </c>
      <c r="F846" s="23" t="s">
        <v>210</v>
      </c>
      <c r="G846" s="23" t="s">
        <v>100</v>
      </c>
      <c r="H846" s="23" t="s">
        <v>230</v>
      </c>
      <c r="I846" s="23" t="s">
        <v>157</v>
      </c>
      <c r="J846" s="23" t="s">
        <v>231</v>
      </c>
      <c r="K846" s="23" t="s">
        <v>232</v>
      </c>
      <c r="L846" s="23" t="s">
        <v>173</v>
      </c>
      <c r="M846" s="23" t="s">
        <v>161</v>
      </c>
      <c r="N846" s="23" t="s">
        <v>174</v>
      </c>
      <c r="O846" s="24">
        <v>44603</v>
      </c>
      <c r="P846" s="24"/>
      <c r="Q846" s="23" t="s">
        <v>62</v>
      </c>
      <c r="R846" s="25">
        <v>40000</v>
      </c>
      <c r="S846" s="25">
        <v>5600</v>
      </c>
      <c r="T846" s="23">
        <v>5</v>
      </c>
      <c r="U846" s="23">
        <v>42</v>
      </c>
      <c r="V846" s="23">
        <v>21</v>
      </c>
      <c r="W846" s="23">
        <v>3</v>
      </c>
      <c r="X846" s="23">
        <v>74</v>
      </c>
      <c r="Y846" s="23" t="s">
        <v>46</v>
      </c>
      <c r="Z846" s="23" t="s">
        <v>64</v>
      </c>
      <c r="AA846" s="23" t="s">
        <v>95</v>
      </c>
      <c r="AB846" s="23" t="s">
        <v>66</v>
      </c>
      <c r="AC846" s="23" t="s">
        <v>121</v>
      </c>
      <c r="AD846" s="23" t="s">
        <v>68</v>
      </c>
      <c r="AE846" s="23">
        <v>89.4</v>
      </c>
      <c r="AF846" s="23">
        <v>4.3</v>
      </c>
      <c r="AG846" s="23" t="s">
        <v>3167</v>
      </c>
      <c r="AH846" s="23" t="s">
        <v>3164</v>
      </c>
      <c r="AI846" s="23" t="s">
        <v>3136</v>
      </c>
      <c r="AJ846" s="23">
        <v>0</v>
      </c>
      <c r="AK846" s="23" t="s">
        <v>3158</v>
      </c>
      <c r="AL846" s="23" t="s">
        <v>3169</v>
      </c>
      <c r="AM846" s="23">
        <v>89.4</v>
      </c>
      <c r="AN846" s="32"/>
    </row>
    <row r="847" spans="1:40" ht="32" x14ac:dyDescent="0.2">
      <c r="A847" s="29" t="s">
        <v>2644</v>
      </c>
      <c r="B847" s="12" t="s">
        <v>3407</v>
      </c>
      <c r="C847" s="12" t="s">
        <v>35</v>
      </c>
      <c r="D847" s="12">
        <v>35</v>
      </c>
      <c r="E847" s="21">
        <v>33166</v>
      </c>
      <c r="F847" s="12" t="s">
        <v>523</v>
      </c>
      <c r="G847" s="12" t="s">
        <v>100</v>
      </c>
      <c r="H847" s="12" t="s">
        <v>342</v>
      </c>
      <c r="I847" s="12" t="s">
        <v>157</v>
      </c>
      <c r="J847" s="12" t="s">
        <v>343</v>
      </c>
      <c r="K847" s="12" t="s">
        <v>344</v>
      </c>
      <c r="L847" s="12" t="s">
        <v>60</v>
      </c>
      <c r="M847" s="12" t="s">
        <v>61</v>
      </c>
      <c r="N847" s="12" t="s">
        <v>60</v>
      </c>
      <c r="O847" s="21">
        <v>43732</v>
      </c>
      <c r="P847" s="21"/>
      <c r="Q847" s="12" t="s">
        <v>62</v>
      </c>
      <c r="R847" s="22">
        <v>45000</v>
      </c>
      <c r="S847" s="22">
        <v>2200</v>
      </c>
      <c r="T847" s="12">
        <v>3</v>
      </c>
      <c r="U847" s="12">
        <v>37</v>
      </c>
      <c r="V847" s="12">
        <v>19</v>
      </c>
      <c r="W847" s="12">
        <v>2</v>
      </c>
      <c r="X847" s="12">
        <v>59</v>
      </c>
      <c r="Y847" s="12" t="s">
        <v>46</v>
      </c>
      <c r="Z847" s="12" t="s">
        <v>47</v>
      </c>
      <c r="AA847" s="12" t="s">
        <v>188</v>
      </c>
      <c r="AB847" s="12" t="s">
        <v>164</v>
      </c>
      <c r="AC847" s="12" t="s">
        <v>267</v>
      </c>
      <c r="AD847" s="12" t="s">
        <v>68</v>
      </c>
      <c r="AE847" s="12">
        <v>65.900000000000006</v>
      </c>
      <c r="AF847" s="12">
        <v>6.7</v>
      </c>
      <c r="AG847" s="12" t="s">
        <v>3167</v>
      </c>
      <c r="AH847" s="12" t="s">
        <v>3164</v>
      </c>
      <c r="AI847" s="12" t="s">
        <v>3133</v>
      </c>
      <c r="AJ847" s="12">
        <v>0</v>
      </c>
      <c r="AK847" s="12" t="s">
        <v>3158</v>
      </c>
      <c r="AL847" s="12" t="s">
        <v>3159</v>
      </c>
      <c r="AM847" s="12">
        <v>65.900000000000006</v>
      </c>
      <c r="AN847" s="31" t="s">
        <v>3166</v>
      </c>
    </row>
    <row r="848" spans="1:40" ht="32" x14ac:dyDescent="0.2">
      <c r="A848" s="30" t="s">
        <v>2646</v>
      </c>
      <c r="B848" s="23" t="s">
        <v>2647</v>
      </c>
      <c r="C848" s="23" t="s">
        <v>154</v>
      </c>
      <c r="D848" s="23">
        <v>55</v>
      </c>
      <c r="E848" s="24">
        <v>25995</v>
      </c>
      <c r="F848" s="23" t="s">
        <v>523</v>
      </c>
      <c r="G848" s="23" t="s">
        <v>100</v>
      </c>
      <c r="H848" s="23" t="s">
        <v>755</v>
      </c>
      <c r="I848" s="23" t="s">
        <v>39</v>
      </c>
      <c r="J848" s="23" t="s">
        <v>357</v>
      </c>
      <c r="K848" s="23" t="s">
        <v>358</v>
      </c>
      <c r="L848" s="23" t="s">
        <v>76</v>
      </c>
      <c r="M848" s="23" t="s">
        <v>265</v>
      </c>
      <c r="N848" s="23" t="s">
        <v>78</v>
      </c>
      <c r="O848" s="24">
        <v>45795</v>
      </c>
      <c r="P848" s="24"/>
      <c r="Q848" s="23" t="s">
        <v>62</v>
      </c>
      <c r="R848" s="25">
        <v>121000</v>
      </c>
      <c r="S848" s="25">
        <v>7300</v>
      </c>
      <c r="T848" s="23">
        <v>3</v>
      </c>
      <c r="U848" s="23">
        <v>37</v>
      </c>
      <c r="V848" s="23">
        <v>12</v>
      </c>
      <c r="W848" s="23">
        <v>20</v>
      </c>
      <c r="X848" s="23">
        <v>73</v>
      </c>
      <c r="Y848" s="23" t="s">
        <v>46</v>
      </c>
      <c r="Z848" s="23" t="s">
        <v>64</v>
      </c>
      <c r="AA848" s="23" t="s">
        <v>65</v>
      </c>
      <c r="AB848" s="23" t="s">
        <v>66</v>
      </c>
      <c r="AC848" s="23" t="s">
        <v>267</v>
      </c>
      <c r="AD848" s="23" t="s">
        <v>68</v>
      </c>
      <c r="AE848" s="23">
        <v>61.8</v>
      </c>
      <c r="AF848" s="23">
        <v>1.1000000000000001</v>
      </c>
      <c r="AG848" s="23" t="s">
        <v>3156</v>
      </c>
      <c r="AH848" s="23" t="s">
        <v>3157</v>
      </c>
      <c r="AI848" s="23" t="s">
        <v>3133</v>
      </c>
      <c r="AJ848" s="23">
        <v>0</v>
      </c>
      <c r="AK848" s="23" t="s">
        <v>3158</v>
      </c>
      <c r="AL848" s="23" t="s">
        <v>3165</v>
      </c>
      <c r="AM848" s="23">
        <v>61.8</v>
      </c>
      <c r="AN848" s="32"/>
    </row>
    <row r="849" spans="1:40" ht="32" x14ac:dyDescent="0.2">
      <c r="A849" s="29" t="s">
        <v>2648</v>
      </c>
      <c r="B849" s="12" t="s">
        <v>2649</v>
      </c>
      <c r="C849" s="12" t="s">
        <v>35</v>
      </c>
      <c r="D849" s="12">
        <v>32</v>
      </c>
      <c r="E849" s="21">
        <v>34397</v>
      </c>
      <c r="F849" s="12" t="s">
        <v>402</v>
      </c>
      <c r="G849" s="12" t="s">
        <v>72</v>
      </c>
      <c r="H849" s="12" t="s">
        <v>862</v>
      </c>
      <c r="I849" s="12" t="s">
        <v>115</v>
      </c>
      <c r="J849" s="12" t="s">
        <v>617</v>
      </c>
      <c r="K849" s="12" t="s">
        <v>618</v>
      </c>
      <c r="L849" s="12" t="s">
        <v>434</v>
      </c>
      <c r="M849" s="12" t="s">
        <v>61</v>
      </c>
      <c r="N849" s="12" t="s">
        <v>220</v>
      </c>
      <c r="O849" s="21">
        <v>43946</v>
      </c>
      <c r="P849" s="21"/>
      <c r="Q849" s="12" t="s">
        <v>62</v>
      </c>
      <c r="R849" s="22">
        <v>70000</v>
      </c>
      <c r="S849" s="22">
        <v>0</v>
      </c>
      <c r="T849" s="12">
        <v>1</v>
      </c>
      <c r="U849" s="12">
        <v>14</v>
      </c>
      <c r="V849" s="12">
        <v>14</v>
      </c>
      <c r="W849" s="12">
        <v>8</v>
      </c>
      <c r="X849" s="12">
        <v>71</v>
      </c>
      <c r="Y849" s="12" t="s">
        <v>46</v>
      </c>
      <c r="Z849" s="12" t="s">
        <v>64</v>
      </c>
      <c r="AA849" s="12" t="s">
        <v>48</v>
      </c>
      <c r="AB849" s="12" t="s">
        <v>66</v>
      </c>
      <c r="AC849" s="12" t="s">
        <v>408</v>
      </c>
      <c r="AD849" s="12" t="s">
        <v>68</v>
      </c>
      <c r="AE849" s="12">
        <v>43.3</v>
      </c>
      <c r="AF849" s="12">
        <v>6.1</v>
      </c>
      <c r="AG849" s="12" t="s">
        <v>3160</v>
      </c>
      <c r="AH849" s="12" t="s">
        <v>3168</v>
      </c>
      <c r="AI849" s="12" t="s">
        <v>3128</v>
      </c>
      <c r="AJ849" s="12">
        <v>0</v>
      </c>
      <c r="AK849" s="12" t="s">
        <v>3162</v>
      </c>
      <c r="AL849" s="12" t="s">
        <v>3159</v>
      </c>
      <c r="AM849" s="12">
        <v>43.3</v>
      </c>
      <c r="AN849" s="31" t="s">
        <v>3166</v>
      </c>
    </row>
    <row r="850" spans="1:40" ht="32" x14ac:dyDescent="0.2">
      <c r="A850" s="30" t="s">
        <v>3408</v>
      </c>
      <c r="B850" s="23" t="s">
        <v>3409</v>
      </c>
      <c r="C850" s="23" t="s">
        <v>154</v>
      </c>
      <c r="D850" s="23">
        <v>58</v>
      </c>
      <c r="E850" s="24">
        <v>24957</v>
      </c>
      <c r="F850" s="23" t="s">
        <v>429</v>
      </c>
      <c r="G850" s="23" t="s">
        <v>72</v>
      </c>
      <c r="H850" s="23" t="s">
        <v>295</v>
      </c>
      <c r="I850" s="23" t="s">
        <v>157</v>
      </c>
      <c r="J850" s="23" t="s">
        <v>248</v>
      </c>
      <c r="K850" s="23" t="s">
        <v>249</v>
      </c>
      <c r="L850" s="23" t="s">
        <v>472</v>
      </c>
      <c r="M850" s="23" t="s">
        <v>43</v>
      </c>
      <c r="N850" s="23" t="s">
        <v>421</v>
      </c>
      <c r="O850" s="24">
        <v>45335</v>
      </c>
      <c r="P850" s="24"/>
      <c r="Q850" s="23" t="s">
        <v>62</v>
      </c>
      <c r="R850" s="25">
        <v>38000</v>
      </c>
      <c r="S850" s="25">
        <v>800</v>
      </c>
      <c r="T850" s="23">
        <v>2</v>
      </c>
      <c r="U850" s="23">
        <v>25</v>
      </c>
      <c r="V850" s="23">
        <v>25</v>
      </c>
      <c r="W850" s="23">
        <v>14</v>
      </c>
      <c r="X850" s="23">
        <v>70</v>
      </c>
      <c r="Y850" s="23" t="s">
        <v>46</v>
      </c>
      <c r="Z850" s="23" t="s">
        <v>47</v>
      </c>
      <c r="AA850" s="23" t="s">
        <v>142</v>
      </c>
      <c r="AB850" s="23" t="s">
        <v>66</v>
      </c>
      <c r="AC850" s="23" t="s">
        <v>130</v>
      </c>
      <c r="AD850" s="23" t="s">
        <v>68</v>
      </c>
      <c r="AE850" s="23">
        <v>51.8</v>
      </c>
      <c r="AF850" s="23">
        <v>2.2999999999999998</v>
      </c>
      <c r="AG850" s="23" t="s">
        <v>3156</v>
      </c>
      <c r="AH850" s="23" t="s">
        <v>3180</v>
      </c>
      <c r="AI850" s="23" t="s">
        <v>3128</v>
      </c>
      <c r="AJ850" s="23">
        <v>0</v>
      </c>
      <c r="AK850" s="23" t="s">
        <v>3162</v>
      </c>
      <c r="AL850" s="23" t="s">
        <v>3159</v>
      </c>
      <c r="AM850" s="23">
        <v>51.8</v>
      </c>
      <c r="AN850" s="32"/>
    </row>
    <row r="851" spans="1:40" ht="32" x14ac:dyDescent="0.2">
      <c r="A851" s="29" t="s">
        <v>2652</v>
      </c>
      <c r="B851" s="12" t="s">
        <v>3410</v>
      </c>
      <c r="C851" s="12" t="s">
        <v>154</v>
      </c>
      <c r="D851" s="12">
        <v>43</v>
      </c>
      <c r="E851" s="21">
        <v>30328</v>
      </c>
      <c r="F851" s="12" t="s">
        <v>99</v>
      </c>
      <c r="G851" s="12" t="s">
        <v>100</v>
      </c>
      <c r="H851" s="12" t="s">
        <v>682</v>
      </c>
      <c r="I851" s="12" t="s">
        <v>57</v>
      </c>
      <c r="J851" s="12" t="s">
        <v>102</v>
      </c>
      <c r="K851" s="12" t="s">
        <v>103</v>
      </c>
      <c r="L851" s="12" t="s">
        <v>619</v>
      </c>
      <c r="M851" s="12" t="s">
        <v>525</v>
      </c>
      <c r="N851" s="12" t="s">
        <v>620</v>
      </c>
      <c r="O851" s="21">
        <v>43557</v>
      </c>
      <c r="P851" s="21">
        <v>46091</v>
      </c>
      <c r="Q851" s="12" t="s">
        <v>141</v>
      </c>
      <c r="R851" s="22">
        <v>120000</v>
      </c>
      <c r="S851" s="22">
        <v>16800</v>
      </c>
      <c r="T851" s="12">
        <v>5</v>
      </c>
      <c r="U851" s="12">
        <v>20</v>
      </c>
      <c r="V851" s="12">
        <v>10</v>
      </c>
      <c r="W851" s="12">
        <v>14</v>
      </c>
      <c r="X851" s="12">
        <v>71</v>
      </c>
      <c r="Y851" s="12" t="s">
        <v>46</v>
      </c>
      <c r="Z851" s="12" t="s">
        <v>47</v>
      </c>
      <c r="AA851" s="12" t="s">
        <v>142</v>
      </c>
      <c r="AB851" s="12" t="s">
        <v>164</v>
      </c>
      <c r="AC851" s="12" t="s">
        <v>108</v>
      </c>
      <c r="AD851" s="12" t="s">
        <v>68</v>
      </c>
      <c r="AE851" s="12">
        <v>77.8</v>
      </c>
      <c r="AF851" s="12">
        <v>6.9</v>
      </c>
      <c r="AG851" s="12" t="s">
        <v>3167</v>
      </c>
      <c r="AH851" s="12" t="s">
        <v>3157</v>
      </c>
      <c r="AI851" s="12" t="s">
        <v>3136</v>
      </c>
      <c r="AJ851" s="12">
        <v>1</v>
      </c>
      <c r="AK851" s="12" t="s">
        <v>3162</v>
      </c>
      <c r="AL851" s="12" t="s">
        <v>3159</v>
      </c>
      <c r="AM851" s="12">
        <v>77.8</v>
      </c>
      <c r="AN851" s="31" t="s">
        <v>3166</v>
      </c>
    </row>
    <row r="852" spans="1:40" ht="32" x14ac:dyDescent="0.2">
      <c r="A852" s="30" t="s">
        <v>2654</v>
      </c>
      <c r="B852" s="23" t="s">
        <v>2655</v>
      </c>
      <c r="C852" s="23" t="s">
        <v>35</v>
      </c>
      <c r="D852" s="23">
        <v>60</v>
      </c>
      <c r="E852" s="24">
        <v>23988</v>
      </c>
      <c r="F852" s="23" t="s">
        <v>54</v>
      </c>
      <c r="G852" s="23" t="s">
        <v>55</v>
      </c>
      <c r="H852" s="23" t="s">
        <v>385</v>
      </c>
      <c r="I852" s="23" t="s">
        <v>57</v>
      </c>
      <c r="J852" s="23" t="s">
        <v>539</v>
      </c>
      <c r="K852" s="23" t="s">
        <v>540</v>
      </c>
      <c r="L852" s="23" t="s">
        <v>390</v>
      </c>
      <c r="M852" s="23" t="s">
        <v>265</v>
      </c>
      <c r="N852" s="23" t="s">
        <v>360</v>
      </c>
      <c r="O852" s="24">
        <v>45782</v>
      </c>
      <c r="P852" s="24"/>
      <c r="Q852" s="23" t="s">
        <v>62</v>
      </c>
      <c r="R852" s="25">
        <v>71000</v>
      </c>
      <c r="S852" s="25">
        <v>3600</v>
      </c>
      <c r="T852" s="23">
        <v>3</v>
      </c>
      <c r="U852" s="23">
        <v>25</v>
      </c>
      <c r="V852" s="23">
        <v>14</v>
      </c>
      <c r="W852" s="23">
        <v>6</v>
      </c>
      <c r="X852" s="23">
        <v>73</v>
      </c>
      <c r="Y852" s="23" t="s">
        <v>46</v>
      </c>
      <c r="Z852" s="23" t="s">
        <v>64</v>
      </c>
      <c r="AA852" s="23" t="s">
        <v>95</v>
      </c>
      <c r="AB852" s="23" t="s">
        <v>66</v>
      </c>
      <c r="AC852" s="23" t="s">
        <v>67</v>
      </c>
      <c r="AD852" s="23" t="s">
        <v>68</v>
      </c>
      <c r="AE852" s="23">
        <v>65.8</v>
      </c>
      <c r="AF852" s="23">
        <v>1.1000000000000001</v>
      </c>
      <c r="AG852" s="23" t="s">
        <v>3156</v>
      </c>
      <c r="AH852" s="23" t="s">
        <v>3168</v>
      </c>
      <c r="AI852" s="23" t="s">
        <v>3133</v>
      </c>
      <c r="AJ852" s="23">
        <v>0</v>
      </c>
      <c r="AK852" s="23" t="s">
        <v>3162</v>
      </c>
      <c r="AL852" s="23" t="s">
        <v>3165</v>
      </c>
      <c r="AM852" s="23">
        <v>65.8</v>
      </c>
      <c r="AN852" s="32"/>
    </row>
    <row r="853" spans="1:40" ht="32" x14ac:dyDescent="0.2">
      <c r="A853" s="29" t="s">
        <v>2657</v>
      </c>
      <c r="B853" s="12" t="s">
        <v>2658</v>
      </c>
      <c r="C853" s="12" t="s">
        <v>154</v>
      </c>
      <c r="D853" s="12">
        <v>38</v>
      </c>
      <c r="E853" s="21">
        <v>32163</v>
      </c>
      <c r="F853" s="12" t="s">
        <v>99</v>
      </c>
      <c r="G853" s="12" t="s">
        <v>100</v>
      </c>
      <c r="H853" s="12" t="s">
        <v>1703</v>
      </c>
      <c r="I853" s="12" t="s">
        <v>57</v>
      </c>
      <c r="J853" s="12" t="s">
        <v>102</v>
      </c>
      <c r="K853" s="12" t="s">
        <v>103</v>
      </c>
      <c r="L853" s="12" t="s">
        <v>288</v>
      </c>
      <c r="M853" s="12" t="s">
        <v>289</v>
      </c>
      <c r="N853" s="12" t="s">
        <v>303</v>
      </c>
      <c r="O853" s="21">
        <v>44959</v>
      </c>
      <c r="P853" s="21"/>
      <c r="Q853" s="12" t="s">
        <v>62</v>
      </c>
      <c r="R853" s="22">
        <v>93000</v>
      </c>
      <c r="S853" s="22">
        <v>4600</v>
      </c>
      <c r="T853" s="12">
        <v>3</v>
      </c>
      <c r="U853" s="12">
        <v>30</v>
      </c>
      <c r="V853" s="12">
        <v>15</v>
      </c>
      <c r="W853" s="12">
        <v>14</v>
      </c>
      <c r="X853" s="12">
        <v>37</v>
      </c>
      <c r="Y853" s="12" t="s">
        <v>46</v>
      </c>
      <c r="Z853" s="12" t="s">
        <v>47</v>
      </c>
      <c r="AA853" s="12" t="s">
        <v>188</v>
      </c>
      <c r="AB853" s="12" t="s">
        <v>80</v>
      </c>
      <c r="AC853" s="12" t="s">
        <v>108</v>
      </c>
      <c r="AD853" s="12" t="s">
        <v>68</v>
      </c>
      <c r="AE853" s="12">
        <v>50.5</v>
      </c>
      <c r="AF853" s="12">
        <v>3.4</v>
      </c>
      <c r="AG853" s="12" t="s">
        <v>3167</v>
      </c>
      <c r="AH853" s="12" t="s">
        <v>3161</v>
      </c>
      <c r="AI853" s="12" t="s">
        <v>3133</v>
      </c>
      <c r="AJ853" s="12">
        <v>0</v>
      </c>
      <c r="AK853" s="12" t="s">
        <v>3162</v>
      </c>
      <c r="AL853" s="12" t="s">
        <v>3159</v>
      </c>
      <c r="AM853" s="12">
        <v>50.5</v>
      </c>
      <c r="AN853" s="31"/>
    </row>
    <row r="854" spans="1:40" ht="48" x14ac:dyDescent="0.2">
      <c r="A854" s="30" t="s">
        <v>2659</v>
      </c>
      <c r="B854" s="23" t="s">
        <v>2660</v>
      </c>
      <c r="C854" s="23" t="s">
        <v>154</v>
      </c>
      <c r="D854" s="23">
        <v>40</v>
      </c>
      <c r="E854" s="24">
        <v>31577</v>
      </c>
      <c r="F854" s="23" t="s">
        <v>429</v>
      </c>
      <c r="G854" s="23" t="s">
        <v>72</v>
      </c>
      <c r="H854" s="23" t="s">
        <v>247</v>
      </c>
      <c r="I854" s="23" t="s">
        <v>89</v>
      </c>
      <c r="J854" s="23" t="s">
        <v>248</v>
      </c>
      <c r="K854" s="23" t="s">
        <v>249</v>
      </c>
      <c r="L854" s="23" t="s">
        <v>524</v>
      </c>
      <c r="M854" s="23" t="s">
        <v>525</v>
      </c>
      <c r="N854" s="23" t="s">
        <v>526</v>
      </c>
      <c r="O854" s="24">
        <v>44608</v>
      </c>
      <c r="P854" s="24"/>
      <c r="Q854" s="23" t="s">
        <v>62</v>
      </c>
      <c r="R854" s="25">
        <v>129000</v>
      </c>
      <c r="S854" s="25">
        <v>3900</v>
      </c>
      <c r="T854" s="23">
        <v>2</v>
      </c>
      <c r="U854" s="23">
        <v>27</v>
      </c>
      <c r="V854" s="23">
        <v>30</v>
      </c>
      <c r="W854" s="23">
        <v>8</v>
      </c>
      <c r="X854" s="23">
        <v>52</v>
      </c>
      <c r="Y854" s="23" t="s">
        <v>46</v>
      </c>
      <c r="Z854" s="23" t="s">
        <v>64</v>
      </c>
      <c r="AA854" s="23" t="s">
        <v>48</v>
      </c>
      <c r="AB854" s="23" t="s">
        <v>66</v>
      </c>
      <c r="AC854" s="23" t="s">
        <v>130</v>
      </c>
      <c r="AD854" s="23" t="s">
        <v>68</v>
      </c>
      <c r="AE854" s="23">
        <v>49</v>
      </c>
      <c r="AF854" s="23">
        <v>4.3</v>
      </c>
      <c r="AG854" s="23" t="s">
        <v>3167</v>
      </c>
      <c r="AH854" s="23" t="s">
        <v>3157</v>
      </c>
      <c r="AI854" s="23" t="s">
        <v>3128</v>
      </c>
      <c r="AJ854" s="23">
        <v>0</v>
      </c>
      <c r="AK854" s="23" t="s">
        <v>3162</v>
      </c>
      <c r="AL854" s="23" t="s">
        <v>3159</v>
      </c>
      <c r="AM854" s="23">
        <v>49</v>
      </c>
      <c r="AN854" s="32" t="s">
        <v>3166</v>
      </c>
    </row>
    <row r="855" spans="1:40" ht="32" x14ac:dyDescent="0.2">
      <c r="A855" s="29" t="s">
        <v>2661</v>
      </c>
      <c r="B855" s="12" t="s">
        <v>2662</v>
      </c>
      <c r="C855" s="12" t="s">
        <v>35</v>
      </c>
      <c r="D855" s="12">
        <v>61</v>
      </c>
      <c r="E855" s="21">
        <v>23859</v>
      </c>
      <c r="F855" s="12" t="s">
        <v>609</v>
      </c>
      <c r="G855" s="12" t="s">
        <v>55</v>
      </c>
      <c r="H855" s="12" t="s">
        <v>352</v>
      </c>
      <c r="I855" s="12" t="s">
        <v>115</v>
      </c>
      <c r="J855" s="12" t="s">
        <v>171</v>
      </c>
      <c r="K855" s="12" t="s">
        <v>172</v>
      </c>
      <c r="L855" s="12" t="s">
        <v>173</v>
      </c>
      <c r="M855" s="12" t="s">
        <v>161</v>
      </c>
      <c r="N855" s="12" t="s">
        <v>174</v>
      </c>
      <c r="O855" s="21">
        <v>42919</v>
      </c>
      <c r="P855" s="21"/>
      <c r="Q855" s="12" t="s">
        <v>62</v>
      </c>
      <c r="R855" s="22">
        <v>82000</v>
      </c>
      <c r="S855" s="22">
        <v>11500</v>
      </c>
      <c r="T855" s="12">
        <v>5</v>
      </c>
      <c r="U855" s="12">
        <v>22</v>
      </c>
      <c r="V855" s="12">
        <v>16</v>
      </c>
      <c r="W855" s="12">
        <v>2</v>
      </c>
      <c r="X855" s="12">
        <v>55</v>
      </c>
      <c r="Y855" s="12" t="s">
        <v>339</v>
      </c>
      <c r="Z855" s="12" t="s">
        <v>844</v>
      </c>
      <c r="AA855" s="12" t="s">
        <v>142</v>
      </c>
      <c r="AB855" s="12" t="s">
        <v>66</v>
      </c>
      <c r="AC855" s="12" t="s">
        <v>177</v>
      </c>
      <c r="AD855" s="12" t="s">
        <v>68</v>
      </c>
      <c r="AE855" s="12">
        <v>78.8</v>
      </c>
      <c r="AF855" s="12">
        <v>8.9</v>
      </c>
      <c r="AG855" s="12" t="s">
        <v>3156</v>
      </c>
      <c r="AH855" s="12" t="s">
        <v>3168</v>
      </c>
      <c r="AI855" s="12" t="s">
        <v>3136</v>
      </c>
      <c r="AJ855" s="12">
        <v>0</v>
      </c>
      <c r="AK855" s="12" t="s">
        <v>3162</v>
      </c>
      <c r="AL855" s="12" t="s">
        <v>3159</v>
      </c>
      <c r="AM855" s="12">
        <v>78.8</v>
      </c>
      <c r="AN855" s="31" t="s">
        <v>3166</v>
      </c>
    </row>
    <row r="856" spans="1:40" ht="48" x14ac:dyDescent="0.2">
      <c r="A856" s="30" t="s">
        <v>2664</v>
      </c>
      <c r="B856" s="23" t="s">
        <v>3411</v>
      </c>
      <c r="C856" s="23" t="s">
        <v>35</v>
      </c>
      <c r="D856" s="23">
        <v>25</v>
      </c>
      <c r="E856" s="24">
        <v>37013</v>
      </c>
      <c r="F856" s="23" t="s">
        <v>429</v>
      </c>
      <c r="G856" s="23" t="s">
        <v>72</v>
      </c>
      <c r="H856" s="23" t="s">
        <v>247</v>
      </c>
      <c r="I856" s="23" t="s">
        <v>74</v>
      </c>
      <c r="J856" s="23" t="s">
        <v>470</v>
      </c>
      <c r="K856" s="23" t="s">
        <v>589</v>
      </c>
      <c r="L856" s="23" t="s">
        <v>173</v>
      </c>
      <c r="M856" s="23" t="s">
        <v>161</v>
      </c>
      <c r="N856" s="23" t="s">
        <v>174</v>
      </c>
      <c r="O856" s="24">
        <v>43075</v>
      </c>
      <c r="P856" s="24"/>
      <c r="Q856" s="23" t="s">
        <v>62</v>
      </c>
      <c r="R856" s="25">
        <v>62000</v>
      </c>
      <c r="S856" s="25">
        <v>3100</v>
      </c>
      <c r="T856" s="23">
        <v>3</v>
      </c>
      <c r="U856" s="23">
        <v>40</v>
      </c>
      <c r="V856" s="23">
        <v>14</v>
      </c>
      <c r="W856" s="23">
        <v>15</v>
      </c>
      <c r="X856" s="23">
        <v>65</v>
      </c>
      <c r="Y856" s="23" t="s">
        <v>46</v>
      </c>
      <c r="Z856" s="23" t="s">
        <v>844</v>
      </c>
      <c r="AA856" s="23" t="s">
        <v>221</v>
      </c>
      <c r="AB856" s="23" t="s">
        <v>80</v>
      </c>
      <c r="AC856" s="23" t="s">
        <v>130</v>
      </c>
      <c r="AD856" s="23" t="s">
        <v>68</v>
      </c>
      <c r="AE856" s="23">
        <v>62.2</v>
      </c>
      <c r="AF856" s="23">
        <v>8.5</v>
      </c>
      <c r="AG856" s="23" t="s">
        <v>3160</v>
      </c>
      <c r="AH856" s="23" t="s">
        <v>3168</v>
      </c>
      <c r="AI856" s="23" t="s">
        <v>3133</v>
      </c>
      <c r="AJ856" s="23">
        <v>0</v>
      </c>
      <c r="AK856" s="23" t="s">
        <v>3158</v>
      </c>
      <c r="AL856" s="23" t="s">
        <v>3165</v>
      </c>
      <c r="AM856" s="23">
        <v>62.2</v>
      </c>
      <c r="AN856" s="32" t="s">
        <v>3166</v>
      </c>
    </row>
    <row r="857" spans="1:40" ht="48" x14ac:dyDescent="0.2">
      <c r="A857" s="29" t="s">
        <v>2666</v>
      </c>
      <c r="B857" s="12" t="s">
        <v>3412</v>
      </c>
      <c r="C857" s="12" t="s">
        <v>154</v>
      </c>
      <c r="D857" s="12">
        <v>49</v>
      </c>
      <c r="E857" s="21">
        <v>28124</v>
      </c>
      <c r="F857" s="12" t="s">
        <v>71</v>
      </c>
      <c r="G857" s="12" t="s">
        <v>72</v>
      </c>
      <c r="H857" s="12" t="s">
        <v>1322</v>
      </c>
      <c r="I857" s="12" t="s">
        <v>57</v>
      </c>
      <c r="J857" s="12" t="s">
        <v>397</v>
      </c>
      <c r="K857" s="12" t="s">
        <v>398</v>
      </c>
      <c r="L857" s="12" t="s">
        <v>374</v>
      </c>
      <c r="M857" s="12" t="s">
        <v>289</v>
      </c>
      <c r="N857" s="12" t="s">
        <v>375</v>
      </c>
      <c r="O857" s="21">
        <v>42511</v>
      </c>
      <c r="P857" s="21"/>
      <c r="Q857" s="12" t="s">
        <v>62</v>
      </c>
      <c r="R857" s="22">
        <v>100000</v>
      </c>
      <c r="S857" s="22">
        <v>5000</v>
      </c>
      <c r="T857" s="12">
        <v>3</v>
      </c>
      <c r="U857" s="12">
        <v>47</v>
      </c>
      <c r="V857" s="12">
        <v>13</v>
      </c>
      <c r="W857" s="12">
        <v>6</v>
      </c>
      <c r="X857" s="12">
        <v>86</v>
      </c>
      <c r="Y857" s="12" t="s">
        <v>46</v>
      </c>
      <c r="Z857" s="12" t="s">
        <v>844</v>
      </c>
      <c r="AA857" s="12" t="s">
        <v>215</v>
      </c>
      <c r="AB857" s="12" t="s">
        <v>66</v>
      </c>
      <c r="AC857" s="12" t="s">
        <v>81</v>
      </c>
      <c r="AD857" s="12" t="s">
        <v>68</v>
      </c>
      <c r="AE857" s="12">
        <v>74.099999999999994</v>
      </c>
      <c r="AF857" s="12">
        <v>10.1</v>
      </c>
      <c r="AG857" s="12" t="s">
        <v>3171</v>
      </c>
      <c r="AH857" s="12" t="s">
        <v>3161</v>
      </c>
      <c r="AI857" s="12" t="s">
        <v>3133</v>
      </c>
      <c r="AJ857" s="12">
        <v>0</v>
      </c>
      <c r="AK857" s="12" t="s">
        <v>3158</v>
      </c>
      <c r="AL857" s="12" t="s">
        <v>3165</v>
      </c>
      <c r="AM857" s="12">
        <v>74.099999999999994</v>
      </c>
      <c r="AN857" s="31"/>
    </row>
    <row r="858" spans="1:40" ht="32" x14ac:dyDescent="0.2">
      <c r="A858" s="30" t="s">
        <v>2668</v>
      </c>
      <c r="B858" s="23" t="s">
        <v>2669</v>
      </c>
      <c r="C858" s="23" t="s">
        <v>154</v>
      </c>
      <c r="D858" s="23">
        <v>35</v>
      </c>
      <c r="E858" s="24">
        <v>33245</v>
      </c>
      <c r="F858" s="23" t="s">
        <v>210</v>
      </c>
      <c r="G858" s="23" t="s">
        <v>100</v>
      </c>
      <c r="H858" s="23" t="s">
        <v>329</v>
      </c>
      <c r="I858" s="23" t="s">
        <v>74</v>
      </c>
      <c r="J858" s="23" t="s">
        <v>211</v>
      </c>
      <c r="K858" s="23" t="s">
        <v>212</v>
      </c>
      <c r="L858" s="23" t="s">
        <v>729</v>
      </c>
      <c r="M858" s="23" t="s">
        <v>525</v>
      </c>
      <c r="N858" s="23" t="s">
        <v>139</v>
      </c>
      <c r="O858" s="24">
        <v>44422</v>
      </c>
      <c r="P858" s="24"/>
      <c r="Q858" s="23" t="s">
        <v>62</v>
      </c>
      <c r="R858" s="25">
        <v>48000</v>
      </c>
      <c r="S858" s="25">
        <v>2400</v>
      </c>
      <c r="T858" s="23">
        <v>3</v>
      </c>
      <c r="U858" s="23">
        <v>38</v>
      </c>
      <c r="V858" s="23">
        <v>21</v>
      </c>
      <c r="W858" s="23">
        <v>18</v>
      </c>
      <c r="X858" s="23">
        <v>47</v>
      </c>
      <c r="Y858" s="23" t="s">
        <v>46</v>
      </c>
      <c r="Z858" s="23" t="s">
        <v>64</v>
      </c>
      <c r="AA858" s="23" t="s">
        <v>142</v>
      </c>
      <c r="AB858" s="23" t="s">
        <v>80</v>
      </c>
      <c r="AC858" s="23" t="s">
        <v>121</v>
      </c>
      <c r="AD858" s="23" t="s">
        <v>68</v>
      </c>
      <c r="AE858" s="23">
        <v>54</v>
      </c>
      <c r="AF858" s="23">
        <v>4.8</v>
      </c>
      <c r="AG858" s="23" t="s">
        <v>3167</v>
      </c>
      <c r="AH858" s="23" t="s">
        <v>3164</v>
      </c>
      <c r="AI858" s="23" t="s">
        <v>3133</v>
      </c>
      <c r="AJ858" s="23">
        <v>0</v>
      </c>
      <c r="AK858" s="23" t="s">
        <v>3158</v>
      </c>
      <c r="AL858" s="23" t="s">
        <v>3159</v>
      </c>
      <c r="AM858" s="23">
        <v>54</v>
      </c>
      <c r="AN858" s="32"/>
    </row>
    <row r="859" spans="1:40" ht="32" x14ac:dyDescent="0.2">
      <c r="A859" s="29" t="s">
        <v>2670</v>
      </c>
      <c r="B859" s="12" t="s">
        <v>2671</v>
      </c>
      <c r="C859" s="12" t="s">
        <v>154</v>
      </c>
      <c r="D859" s="12">
        <v>44</v>
      </c>
      <c r="E859" s="21">
        <v>29759</v>
      </c>
      <c r="F859" s="12" t="s">
        <v>133</v>
      </c>
      <c r="G859" s="12" t="s">
        <v>133</v>
      </c>
      <c r="H859" s="12" t="s">
        <v>582</v>
      </c>
      <c r="I859" s="12" t="s">
        <v>39</v>
      </c>
      <c r="J859" s="12" t="s">
        <v>583</v>
      </c>
      <c r="K859" s="12" t="s">
        <v>584</v>
      </c>
      <c r="L859" s="12" t="s">
        <v>319</v>
      </c>
      <c r="M859" s="12" t="s">
        <v>255</v>
      </c>
      <c r="N859" s="12" t="s">
        <v>80</v>
      </c>
      <c r="O859" s="21">
        <v>45945</v>
      </c>
      <c r="P859" s="21"/>
      <c r="Q859" s="12" t="s">
        <v>62</v>
      </c>
      <c r="R859" s="22">
        <v>163000</v>
      </c>
      <c r="S859" s="22">
        <v>9800</v>
      </c>
      <c r="T859" s="12">
        <v>3</v>
      </c>
      <c r="U859" s="12">
        <v>0</v>
      </c>
      <c r="V859" s="12">
        <v>14</v>
      </c>
      <c r="W859" s="12">
        <v>13</v>
      </c>
      <c r="X859" s="12">
        <v>54</v>
      </c>
      <c r="Y859" s="12" t="s">
        <v>46</v>
      </c>
      <c r="Z859" s="12" t="s">
        <v>64</v>
      </c>
      <c r="AA859" s="12" t="s">
        <v>215</v>
      </c>
      <c r="AB859" s="12" t="s">
        <v>66</v>
      </c>
      <c r="AC859" s="12" t="s">
        <v>143</v>
      </c>
      <c r="AD859" s="12" t="s">
        <v>68</v>
      </c>
      <c r="AE859" s="12">
        <v>49.4</v>
      </c>
      <c r="AF859" s="12">
        <v>0.7</v>
      </c>
      <c r="AG859" s="12" t="s">
        <v>3167</v>
      </c>
      <c r="AH859" s="12" t="s">
        <v>3157</v>
      </c>
      <c r="AI859" s="12" t="s">
        <v>3133</v>
      </c>
      <c r="AJ859" s="12">
        <v>0</v>
      </c>
      <c r="AK859" s="12" t="s">
        <v>3175</v>
      </c>
      <c r="AL859" s="12" t="s">
        <v>3159</v>
      </c>
      <c r="AM859" s="12">
        <v>49.4</v>
      </c>
      <c r="AN859" s="31" t="s">
        <v>3166</v>
      </c>
    </row>
    <row r="860" spans="1:40" ht="32" x14ac:dyDescent="0.2">
      <c r="A860" s="30" t="s">
        <v>2673</v>
      </c>
      <c r="B860" s="23" t="s">
        <v>2674</v>
      </c>
      <c r="C860" s="23" t="s">
        <v>35</v>
      </c>
      <c r="D860" s="23">
        <v>48</v>
      </c>
      <c r="E860" s="24">
        <v>28600</v>
      </c>
      <c r="F860" s="23" t="s">
        <v>133</v>
      </c>
      <c r="G860" s="23" t="s">
        <v>133</v>
      </c>
      <c r="H860" s="23" t="s">
        <v>134</v>
      </c>
      <c r="I860" s="23" t="s">
        <v>74</v>
      </c>
      <c r="J860" s="23" t="s">
        <v>583</v>
      </c>
      <c r="K860" s="23" t="s">
        <v>584</v>
      </c>
      <c r="L860" s="23" t="s">
        <v>319</v>
      </c>
      <c r="M860" s="23" t="s">
        <v>255</v>
      </c>
      <c r="N860" s="23" t="s">
        <v>80</v>
      </c>
      <c r="O860" s="24">
        <v>42914</v>
      </c>
      <c r="P860" s="24"/>
      <c r="Q860" s="23" t="s">
        <v>62</v>
      </c>
      <c r="R860" s="25">
        <v>48000</v>
      </c>
      <c r="S860" s="25">
        <v>1000</v>
      </c>
      <c r="T860" s="23">
        <v>2</v>
      </c>
      <c r="U860" s="23">
        <v>20</v>
      </c>
      <c r="V860" s="23">
        <v>0</v>
      </c>
      <c r="W860" s="23">
        <v>12</v>
      </c>
      <c r="X860" s="23">
        <v>43</v>
      </c>
      <c r="Y860" s="23" t="s">
        <v>46</v>
      </c>
      <c r="Z860" s="23" t="s">
        <v>107</v>
      </c>
      <c r="AA860" s="23" t="s">
        <v>188</v>
      </c>
      <c r="AB860" s="23" t="s">
        <v>164</v>
      </c>
      <c r="AC860" s="23" t="s">
        <v>143</v>
      </c>
      <c r="AD860" s="23" t="s">
        <v>68</v>
      </c>
      <c r="AE860" s="23">
        <v>42</v>
      </c>
      <c r="AF860" s="23">
        <v>9</v>
      </c>
      <c r="AG860" s="23" t="s">
        <v>3171</v>
      </c>
      <c r="AH860" s="23" t="s">
        <v>3164</v>
      </c>
      <c r="AI860" s="23" t="s">
        <v>3128</v>
      </c>
      <c r="AJ860" s="23">
        <v>0</v>
      </c>
      <c r="AK860" s="23" t="s">
        <v>3162</v>
      </c>
      <c r="AL860" s="23" t="s">
        <v>3159</v>
      </c>
      <c r="AM860" s="23">
        <v>42</v>
      </c>
      <c r="AN860" s="32" t="s">
        <v>3166</v>
      </c>
    </row>
    <row r="861" spans="1:40" ht="32" x14ac:dyDescent="0.2">
      <c r="A861" s="29" t="s">
        <v>2675</v>
      </c>
      <c r="B861" s="12" t="s">
        <v>2676</v>
      </c>
      <c r="C861" s="12" t="s">
        <v>154</v>
      </c>
      <c r="D861" s="12">
        <v>44</v>
      </c>
      <c r="E861" s="21">
        <v>30033</v>
      </c>
      <c r="F861" s="12" t="s">
        <v>523</v>
      </c>
      <c r="G861" s="12" t="s">
        <v>100</v>
      </c>
      <c r="H861" s="12" t="s">
        <v>755</v>
      </c>
      <c r="I861" s="12" t="s">
        <v>115</v>
      </c>
      <c r="J861" s="12" t="s">
        <v>381</v>
      </c>
      <c r="K861" s="12" t="s">
        <v>382</v>
      </c>
      <c r="L861" s="12" t="s">
        <v>319</v>
      </c>
      <c r="M861" s="12" t="s">
        <v>255</v>
      </c>
      <c r="N861" s="12" t="s">
        <v>80</v>
      </c>
      <c r="O861" s="21">
        <v>45072</v>
      </c>
      <c r="P861" s="21"/>
      <c r="Q861" s="12" t="s">
        <v>62</v>
      </c>
      <c r="R861" s="22">
        <v>79000</v>
      </c>
      <c r="S861" s="22">
        <v>7100</v>
      </c>
      <c r="T861" s="12">
        <v>4</v>
      </c>
      <c r="U861" s="12">
        <v>39</v>
      </c>
      <c r="V861" s="12">
        <v>21</v>
      </c>
      <c r="W861" s="12">
        <v>6</v>
      </c>
      <c r="X861" s="12">
        <v>71</v>
      </c>
      <c r="Y861" s="12" t="s">
        <v>46</v>
      </c>
      <c r="Z861" s="12" t="s">
        <v>64</v>
      </c>
      <c r="AA861" s="12" t="s">
        <v>142</v>
      </c>
      <c r="AB861" s="12" t="s">
        <v>66</v>
      </c>
      <c r="AC861" s="12" t="s">
        <v>267</v>
      </c>
      <c r="AD861" s="12" t="s">
        <v>51</v>
      </c>
      <c r="AE861" s="12">
        <v>77.599999999999994</v>
      </c>
      <c r="AF861" s="12">
        <v>3.1</v>
      </c>
      <c r="AG861" s="12" t="s">
        <v>3167</v>
      </c>
      <c r="AH861" s="12" t="s">
        <v>3168</v>
      </c>
      <c r="AI861" s="12" t="s">
        <v>3136</v>
      </c>
      <c r="AJ861" s="12">
        <v>0</v>
      </c>
      <c r="AK861" s="12" t="s">
        <v>3158</v>
      </c>
      <c r="AL861" s="12" t="s">
        <v>3169</v>
      </c>
      <c r="AM861" s="12">
        <v>77.599999999999994</v>
      </c>
      <c r="AN861" s="31" t="s">
        <v>3166</v>
      </c>
    </row>
    <row r="862" spans="1:40" ht="32" x14ac:dyDescent="0.2">
      <c r="A862" s="30" t="s">
        <v>2677</v>
      </c>
      <c r="B862" s="23" t="s">
        <v>2678</v>
      </c>
      <c r="C862" s="23" t="s">
        <v>35</v>
      </c>
      <c r="D862" s="23">
        <v>43</v>
      </c>
      <c r="E862" s="24">
        <v>30135</v>
      </c>
      <c r="F862" s="23" t="s">
        <v>99</v>
      </c>
      <c r="G862" s="23" t="s">
        <v>100</v>
      </c>
      <c r="H862" s="23" t="s">
        <v>218</v>
      </c>
      <c r="I862" s="23" t="s">
        <v>74</v>
      </c>
      <c r="J862" s="23" t="s">
        <v>102</v>
      </c>
      <c r="K862" s="23" t="s">
        <v>103</v>
      </c>
      <c r="L862" s="23" t="s">
        <v>411</v>
      </c>
      <c r="M862" s="23" t="s">
        <v>119</v>
      </c>
      <c r="N862" s="23" t="s">
        <v>412</v>
      </c>
      <c r="O862" s="24">
        <v>44700</v>
      </c>
      <c r="P862" s="24"/>
      <c r="Q862" s="23" t="s">
        <v>62</v>
      </c>
      <c r="R862" s="25">
        <v>54000</v>
      </c>
      <c r="S862" s="25">
        <v>7600</v>
      </c>
      <c r="T862" s="23">
        <v>5</v>
      </c>
      <c r="U862" s="23">
        <v>4</v>
      </c>
      <c r="V862" s="23">
        <v>22</v>
      </c>
      <c r="W862" s="23">
        <v>29</v>
      </c>
      <c r="X862" s="23">
        <v>76</v>
      </c>
      <c r="Y862" s="23" t="s">
        <v>46</v>
      </c>
      <c r="Z862" s="23" t="s">
        <v>292</v>
      </c>
      <c r="AA862" s="23" t="s">
        <v>188</v>
      </c>
      <c r="AB862" s="23" t="s">
        <v>164</v>
      </c>
      <c r="AC862" s="23" t="s">
        <v>108</v>
      </c>
      <c r="AD862" s="23" t="s">
        <v>68</v>
      </c>
      <c r="AE862" s="23">
        <v>72.599999999999994</v>
      </c>
      <c r="AF862" s="23">
        <v>4.0999999999999996</v>
      </c>
      <c r="AG862" s="23" t="s">
        <v>3167</v>
      </c>
      <c r="AH862" s="23" t="s">
        <v>3164</v>
      </c>
      <c r="AI862" s="23" t="s">
        <v>3136</v>
      </c>
      <c r="AJ862" s="23">
        <v>0</v>
      </c>
      <c r="AK862" s="23" t="s">
        <v>3175</v>
      </c>
      <c r="AL862" s="23" t="s">
        <v>3169</v>
      </c>
      <c r="AM862" s="23">
        <v>72.599999999999994</v>
      </c>
      <c r="AN862" s="32"/>
    </row>
    <row r="863" spans="1:40" ht="32" x14ac:dyDescent="0.2">
      <c r="A863" s="29" t="s">
        <v>2680</v>
      </c>
      <c r="B863" s="12" t="s">
        <v>2681</v>
      </c>
      <c r="C863" s="12" t="s">
        <v>35</v>
      </c>
      <c r="D863" s="12">
        <v>39</v>
      </c>
      <c r="E863" s="21">
        <v>31900</v>
      </c>
      <c r="F863" s="12" t="s">
        <v>133</v>
      </c>
      <c r="G863" s="12" t="s">
        <v>133</v>
      </c>
      <c r="H863" s="12" t="s">
        <v>475</v>
      </c>
      <c r="I863" s="12" t="s">
        <v>74</v>
      </c>
      <c r="J863" s="12" t="s">
        <v>135</v>
      </c>
      <c r="K863" s="12" t="s">
        <v>136</v>
      </c>
      <c r="L863" s="12" t="s">
        <v>118</v>
      </c>
      <c r="M863" s="12" t="s">
        <v>119</v>
      </c>
      <c r="N863" s="12" t="s">
        <v>120</v>
      </c>
      <c r="O863" s="21">
        <v>42667</v>
      </c>
      <c r="P863" s="21"/>
      <c r="Q863" s="12" t="s">
        <v>62</v>
      </c>
      <c r="R863" s="22">
        <v>58000</v>
      </c>
      <c r="S863" s="22">
        <v>5200</v>
      </c>
      <c r="T863" s="12">
        <v>4</v>
      </c>
      <c r="U863" s="12">
        <v>24</v>
      </c>
      <c r="V863" s="12">
        <v>18</v>
      </c>
      <c r="W863" s="12">
        <v>9</v>
      </c>
      <c r="X863" s="12">
        <v>53</v>
      </c>
      <c r="Y863" s="12" t="s">
        <v>46</v>
      </c>
      <c r="Z863" s="12" t="s">
        <v>151</v>
      </c>
      <c r="AA863" s="12" t="s">
        <v>176</v>
      </c>
      <c r="AB863" s="12" t="s">
        <v>164</v>
      </c>
      <c r="AC863" s="12" t="s">
        <v>143</v>
      </c>
      <c r="AD863" s="12" t="s">
        <v>68</v>
      </c>
      <c r="AE863" s="12">
        <v>66</v>
      </c>
      <c r="AF863" s="12">
        <v>9.6</v>
      </c>
      <c r="AG863" s="12" t="s">
        <v>3167</v>
      </c>
      <c r="AH863" s="12" t="s">
        <v>3164</v>
      </c>
      <c r="AI863" s="12" t="s">
        <v>3136</v>
      </c>
      <c r="AJ863" s="12">
        <v>0</v>
      </c>
      <c r="AK863" s="12" t="s">
        <v>3162</v>
      </c>
      <c r="AL863" s="12" t="s">
        <v>3159</v>
      </c>
      <c r="AM863" s="12">
        <v>66</v>
      </c>
      <c r="AN863" s="31"/>
    </row>
    <row r="864" spans="1:40" ht="32" x14ac:dyDescent="0.2">
      <c r="A864" s="30" t="s">
        <v>2682</v>
      </c>
      <c r="B864" s="23" t="s">
        <v>2683</v>
      </c>
      <c r="C864" s="23" t="s">
        <v>154</v>
      </c>
      <c r="D864" s="23">
        <v>57</v>
      </c>
      <c r="E864" s="24">
        <v>25065</v>
      </c>
      <c r="F864" s="23" t="s">
        <v>54</v>
      </c>
      <c r="G864" s="23" t="s">
        <v>55</v>
      </c>
      <c r="H864" s="23" t="s">
        <v>56</v>
      </c>
      <c r="I864" s="23" t="s">
        <v>89</v>
      </c>
      <c r="J864" s="23" t="s">
        <v>58</v>
      </c>
      <c r="K864" s="23" t="s">
        <v>59</v>
      </c>
      <c r="L864" s="23" t="s">
        <v>173</v>
      </c>
      <c r="M864" s="23" t="s">
        <v>161</v>
      </c>
      <c r="N864" s="23" t="s">
        <v>174</v>
      </c>
      <c r="O864" s="24">
        <v>43472</v>
      </c>
      <c r="P864" s="24"/>
      <c r="Q864" s="23" t="s">
        <v>62</v>
      </c>
      <c r="R864" s="25">
        <v>151000</v>
      </c>
      <c r="S864" s="25">
        <v>15100</v>
      </c>
      <c r="T864" s="23">
        <v>4</v>
      </c>
      <c r="U864" s="23">
        <v>25</v>
      </c>
      <c r="V864" s="23">
        <v>26</v>
      </c>
      <c r="W864" s="23">
        <v>7</v>
      </c>
      <c r="X864" s="23">
        <v>71</v>
      </c>
      <c r="Y864" s="23" t="s">
        <v>46</v>
      </c>
      <c r="Z864" s="23" t="s">
        <v>47</v>
      </c>
      <c r="AA864" s="23" t="s">
        <v>95</v>
      </c>
      <c r="AB864" s="23" t="s">
        <v>164</v>
      </c>
      <c r="AC864" s="23" t="s">
        <v>67</v>
      </c>
      <c r="AD864" s="23" t="s">
        <v>68</v>
      </c>
      <c r="AE864" s="23">
        <v>73.599999999999994</v>
      </c>
      <c r="AF864" s="23">
        <v>7.4</v>
      </c>
      <c r="AG864" s="23" t="s">
        <v>3156</v>
      </c>
      <c r="AH864" s="23" t="s">
        <v>3157</v>
      </c>
      <c r="AI864" s="23" t="s">
        <v>3136</v>
      </c>
      <c r="AJ864" s="23">
        <v>0</v>
      </c>
      <c r="AK864" s="23" t="s">
        <v>3162</v>
      </c>
      <c r="AL864" s="23" t="s">
        <v>3169</v>
      </c>
      <c r="AM864" s="23">
        <v>73.599999999999994</v>
      </c>
      <c r="AN864" s="32"/>
    </row>
    <row r="865" spans="1:40" ht="32" x14ac:dyDescent="0.2">
      <c r="A865" s="29" t="s">
        <v>2685</v>
      </c>
      <c r="B865" s="12" t="s">
        <v>1839</v>
      </c>
      <c r="C865" s="12" t="s">
        <v>154</v>
      </c>
      <c r="D865" s="12">
        <v>44</v>
      </c>
      <c r="E865" s="21">
        <v>29766</v>
      </c>
      <c r="F865" s="12" t="s">
        <v>402</v>
      </c>
      <c r="G865" s="12" t="s">
        <v>72</v>
      </c>
      <c r="H865" s="12" t="s">
        <v>403</v>
      </c>
      <c r="I865" s="12" t="s">
        <v>39</v>
      </c>
      <c r="J865" s="12" t="s">
        <v>533</v>
      </c>
      <c r="K865" s="12" t="s">
        <v>534</v>
      </c>
      <c r="L865" s="12" t="s">
        <v>186</v>
      </c>
      <c r="M865" s="12" t="s">
        <v>61</v>
      </c>
      <c r="N865" s="12" t="s">
        <v>186</v>
      </c>
      <c r="O865" s="21">
        <v>44709</v>
      </c>
      <c r="P865" s="21"/>
      <c r="Q865" s="12" t="s">
        <v>62</v>
      </c>
      <c r="R865" s="22">
        <v>182000</v>
      </c>
      <c r="S865" s="22">
        <v>10900</v>
      </c>
      <c r="T865" s="12">
        <v>3</v>
      </c>
      <c r="U865" s="12">
        <v>42</v>
      </c>
      <c r="V865" s="12">
        <v>3</v>
      </c>
      <c r="W865" s="12">
        <v>9</v>
      </c>
      <c r="X865" s="12">
        <v>61</v>
      </c>
      <c r="Y865" s="12" t="s">
        <v>46</v>
      </c>
      <c r="Z865" s="12" t="s">
        <v>107</v>
      </c>
      <c r="AA865" s="12" t="s">
        <v>65</v>
      </c>
      <c r="AB865" s="12" t="s">
        <v>66</v>
      </c>
      <c r="AC865" s="12" t="s">
        <v>408</v>
      </c>
      <c r="AD865" s="12" t="s">
        <v>68</v>
      </c>
      <c r="AE865" s="12">
        <v>63.8</v>
      </c>
      <c r="AF865" s="12">
        <v>4</v>
      </c>
      <c r="AG865" s="12" t="s">
        <v>3167</v>
      </c>
      <c r="AH865" s="12" t="s">
        <v>3177</v>
      </c>
      <c r="AI865" s="12" t="s">
        <v>3133</v>
      </c>
      <c r="AJ865" s="12">
        <v>0</v>
      </c>
      <c r="AK865" s="12" t="s">
        <v>3158</v>
      </c>
      <c r="AL865" s="12" t="s">
        <v>3165</v>
      </c>
      <c r="AM865" s="12">
        <v>63.8</v>
      </c>
      <c r="AN865" s="31" t="s">
        <v>3166</v>
      </c>
    </row>
    <row r="866" spans="1:40" ht="32" x14ac:dyDescent="0.2">
      <c r="A866" s="30" t="s">
        <v>2686</v>
      </c>
      <c r="B866" s="23" t="s">
        <v>2687</v>
      </c>
      <c r="C866" s="23" t="s">
        <v>35</v>
      </c>
      <c r="D866" s="23">
        <v>32</v>
      </c>
      <c r="E866" s="24">
        <v>34214</v>
      </c>
      <c r="F866" s="23" t="s">
        <v>210</v>
      </c>
      <c r="G866" s="23" t="s">
        <v>100</v>
      </c>
      <c r="H866" s="23" t="s">
        <v>519</v>
      </c>
      <c r="I866" s="23" t="s">
        <v>89</v>
      </c>
      <c r="J866" s="23" t="s">
        <v>902</v>
      </c>
      <c r="K866" s="23" t="s">
        <v>903</v>
      </c>
      <c r="L866" s="23" t="s">
        <v>1101</v>
      </c>
      <c r="M866" s="23" t="s">
        <v>289</v>
      </c>
      <c r="N866" s="23" t="s">
        <v>311</v>
      </c>
      <c r="O866" s="24">
        <v>45590</v>
      </c>
      <c r="P866" s="24">
        <v>45796</v>
      </c>
      <c r="Q866" s="23" t="s">
        <v>141</v>
      </c>
      <c r="R866" s="25">
        <v>126000</v>
      </c>
      <c r="S866" s="25">
        <v>1300</v>
      </c>
      <c r="T866" s="23">
        <v>1</v>
      </c>
      <c r="U866" s="23">
        <v>21</v>
      </c>
      <c r="V866" s="23">
        <v>11</v>
      </c>
      <c r="W866" s="23">
        <v>0</v>
      </c>
      <c r="X866" s="23">
        <v>25</v>
      </c>
      <c r="Y866" s="23" t="s">
        <v>46</v>
      </c>
      <c r="Z866" s="23" t="s">
        <v>64</v>
      </c>
      <c r="AA866" s="23" t="s">
        <v>48</v>
      </c>
      <c r="AB866" s="23" t="s">
        <v>66</v>
      </c>
      <c r="AC866" s="23" t="s">
        <v>121</v>
      </c>
      <c r="AD866" s="23" t="s">
        <v>51</v>
      </c>
      <c r="AE866" s="23">
        <v>33</v>
      </c>
      <c r="AF866" s="23">
        <v>0.6</v>
      </c>
      <c r="AG866" s="23" t="s">
        <v>3160</v>
      </c>
      <c r="AH866" s="23" t="s">
        <v>3157</v>
      </c>
      <c r="AI866" s="23" t="s">
        <v>3128</v>
      </c>
      <c r="AJ866" s="23">
        <v>1</v>
      </c>
      <c r="AK866" s="23" t="s">
        <v>3162</v>
      </c>
      <c r="AL866" s="23" t="s">
        <v>3159</v>
      </c>
      <c r="AM866" s="23">
        <v>33</v>
      </c>
      <c r="AN866" s="32"/>
    </row>
    <row r="867" spans="1:40" ht="32" x14ac:dyDescent="0.2">
      <c r="A867" s="29" t="s">
        <v>2688</v>
      </c>
      <c r="B867" s="12" t="s">
        <v>2689</v>
      </c>
      <c r="C867" s="12" t="s">
        <v>287</v>
      </c>
      <c r="D867" s="12">
        <v>38</v>
      </c>
      <c r="E867" s="21">
        <v>32062</v>
      </c>
      <c r="F867" s="12" t="s">
        <v>210</v>
      </c>
      <c r="G867" s="12" t="s">
        <v>100</v>
      </c>
      <c r="H867" s="12" t="s">
        <v>329</v>
      </c>
      <c r="I867" s="12" t="s">
        <v>74</v>
      </c>
      <c r="J867" s="12" t="s">
        <v>676</v>
      </c>
      <c r="K867" s="12" t="s">
        <v>677</v>
      </c>
      <c r="L867" s="12" t="s">
        <v>434</v>
      </c>
      <c r="M867" s="12" t="s">
        <v>61</v>
      </c>
      <c r="N867" s="12" t="s">
        <v>220</v>
      </c>
      <c r="O867" s="21">
        <v>43691</v>
      </c>
      <c r="P867" s="21"/>
      <c r="Q867" s="12" t="s">
        <v>62</v>
      </c>
      <c r="R867" s="22">
        <v>51000</v>
      </c>
      <c r="S867" s="22">
        <v>7100</v>
      </c>
      <c r="T867" s="12">
        <v>5</v>
      </c>
      <c r="U867" s="12">
        <v>28</v>
      </c>
      <c r="V867" s="12">
        <v>20</v>
      </c>
      <c r="W867" s="12">
        <v>26</v>
      </c>
      <c r="X867" s="12">
        <v>75</v>
      </c>
      <c r="Y867" s="12" t="s">
        <v>46</v>
      </c>
      <c r="Z867" s="12" t="s">
        <v>47</v>
      </c>
      <c r="AA867" s="12" t="s">
        <v>142</v>
      </c>
      <c r="AB867" s="12" t="s">
        <v>80</v>
      </c>
      <c r="AC867" s="12" t="s">
        <v>121</v>
      </c>
      <c r="AD867" s="12" t="s">
        <v>68</v>
      </c>
      <c r="AE867" s="12">
        <v>78.2</v>
      </c>
      <c r="AF867" s="12">
        <v>6.8</v>
      </c>
      <c r="AG867" s="12" t="s">
        <v>3167</v>
      </c>
      <c r="AH867" s="12" t="s">
        <v>3164</v>
      </c>
      <c r="AI867" s="12" t="s">
        <v>3136</v>
      </c>
      <c r="AJ867" s="12">
        <v>0</v>
      </c>
      <c r="AK867" s="12" t="s">
        <v>3162</v>
      </c>
      <c r="AL867" s="12" t="s">
        <v>3169</v>
      </c>
      <c r="AM867" s="12">
        <v>78.2</v>
      </c>
      <c r="AN867" s="31"/>
    </row>
    <row r="868" spans="1:40" ht="32" x14ac:dyDescent="0.2">
      <c r="A868" s="30" t="s">
        <v>2691</v>
      </c>
      <c r="B868" s="23" t="s">
        <v>1670</v>
      </c>
      <c r="C868" s="23" t="s">
        <v>154</v>
      </c>
      <c r="D868" s="23">
        <v>40</v>
      </c>
      <c r="E868" s="24">
        <v>31478</v>
      </c>
      <c r="F868" s="23" t="s">
        <v>133</v>
      </c>
      <c r="G868" s="23" t="s">
        <v>133</v>
      </c>
      <c r="H868" s="23" t="s">
        <v>134</v>
      </c>
      <c r="I868" s="23" t="s">
        <v>74</v>
      </c>
      <c r="J868" s="23" t="s">
        <v>135</v>
      </c>
      <c r="K868" s="23" t="s">
        <v>136</v>
      </c>
      <c r="L868" s="23" t="s">
        <v>242</v>
      </c>
      <c r="M868" s="23" t="s">
        <v>234</v>
      </c>
      <c r="N868" s="23" t="s">
        <v>235</v>
      </c>
      <c r="O868" s="24">
        <v>45492</v>
      </c>
      <c r="P868" s="24">
        <v>45975</v>
      </c>
      <c r="Q868" s="23" t="s">
        <v>141</v>
      </c>
      <c r="R868" s="25">
        <v>62000</v>
      </c>
      <c r="S868" s="25">
        <v>5600</v>
      </c>
      <c r="T868" s="23">
        <v>4</v>
      </c>
      <c r="U868" s="23">
        <v>29</v>
      </c>
      <c r="V868" s="23">
        <v>10</v>
      </c>
      <c r="W868" s="23">
        <v>11</v>
      </c>
      <c r="X868" s="23">
        <v>60</v>
      </c>
      <c r="Y868" s="23" t="s">
        <v>46</v>
      </c>
      <c r="Z868" s="23" t="s">
        <v>47</v>
      </c>
      <c r="AA868" s="23" t="s">
        <v>65</v>
      </c>
      <c r="AB868" s="23" t="s">
        <v>164</v>
      </c>
      <c r="AC868" s="23" t="s">
        <v>143</v>
      </c>
      <c r="AD868" s="23" t="s">
        <v>68</v>
      </c>
      <c r="AE868" s="23">
        <v>68.8</v>
      </c>
      <c r="AF868" s="23">
        <v>1.3</v>
      </c>
      <c r="AG868" s="23" t="s">
        <v>3167</v>
      </c>
      <c r="AH868" s="23" t="s">
        <v>3168</v>
      </c>
      <c r="AI868" s="23" t="s">
        <v>3136</v>
      </c>
      <c r="AJ868" s="23">
        <v>1</v>
      </c>
      <c r="AK868" s="23" t="s">
        <v>3162</v>
      </c>
      <c r="AL868" s="23" t="s">
        <v>3159</v>
      </c>
      <c r="AM868" s="23">
        <v>68.8</v>
      </c>
      <c r="AN868" s="32"/>
    </row>
    <row r="869" spans="1:40" ht="32" x14ac:dyDescent="0.2">
      <c r="A869" s="29" t="s">
        <v>2693</v>
      </c>
      <c r="B869" s="12" t="s">
        <v>3413</v>
      </c>
      <c r="C869" s="12" t="s">
        <v>154</v>
      </c>
      <c r="D869" s="12">
        <v>45</v>
      </c>
      <c r="E869" s="21">
        <v>29395</v>
      </c>
      <c r="F869" s="12" t="s">
        <v>402</v>
      </c>
      <c r="G869" s="12" t="s">
        <v>72</v>
      </c>
      <c r="H869" s="12" t="s">
        <v>862</v>
      </c>
      <c r="I869" s="12" t="s">
        <v>89</v>
      </c>
      <c r="J869" s="12" t="s">
        <v>617</v>
      </c>
      <c r="K869" s="12" t="s">
        <v>618</v>
      </c>
      <c r="L869" s="12" t="s">
        <v>60</v>
      </c>
      <c r="M869" s="12" t="s">
        <v>61</v>
      </c>
      <c r="N869" s="12" t="s">
        <v>60</v>
      </c>
      <c r="O869" s="21">
        <v>45483</v>
      </c>
      <c r="P869" s="21"/>
      <c r="Q869" s="12" t="s">
        <v>62</v>
      </c>
      <c r="R869" s="22">
        <v>135000</v>
      </c>
      <c r="S869" s="22">
        <v>1400</v>
      </c>
      <c r="T869" s="12">
        <v>1</v>
      </c>
      <c r="U869" s="12">
        <v>31</v>
      </c>
      <c r="V869" s="12">
        <v>12</v>
      </c>
      <c r="W869" s="12">
        <v>0</v>
      </c>
      <c r="X869" s="12">
        <v>79</v>
      </c>
      <c r="Y869" s="12" t="s">
        <v>46</v>
      </c>
      <c r="Z869" s="12" t="s">
        <v>107</v>
      </c>
      <c r="AA869" s="12" t="s">
        <v>221</v>
      </c>
      <c r="AB869" s="12" t="s">
        <v>80</v>
      </c>
      <c r="AC869" s="12" t="s">
        <v>408</v>
      </c>
      <c r="AD869" s="12" t="s">
        <v>68</v>
      </c>
      <c r="AE869" s="12">
        <v>54.4</v>
      </c>
      <c r="AF869" s="12">
        <v>1.9</v>
      </c>
      <c r="AG869" s="12" t="s">
        <v>3171</v>
      </c>
      <c r="AH869" s="12" t="s">
        <v>3157</v>
      </c>
      <c r="AI869" s="12" t="s">
        <v>3128</v>
      </c>
      <c r="AJ869" s="12">
        <v>0</v>
      </c>
      <c r="AK869" s="12" t="s">
        <v>3158</v>
      </c>
      <c r="AL869" s="12" t="s">
        <v>3159</v>
      </c>
      <c r="AM869" s="12">
        <v>54.4</v>
      </c>
      <c r="AN869" s="31"/>
    </row>
    <row r="870" spans="1:40" ht="32" x14ac:dyDescent="0.2">
      <c r="A870" s="30" t="s">
        <v>2696</v>
      </c>
      <c r="B870" s="23" t="s">
        <v>2697</v>
      </c>
      <c r="C870" s="23" t="s">
        <v>154</v>
      </c>
      <c r="D870" s="23">
        <v>29</v>
      </c>
      <c r="E870" s="24">
        <v>35278</v>
      </c>
      <c r="F870" s="23" t="s">
        <v>210</v>
      </c>
      <c r="G870" s="23" t="s">
        <v>100</v>
      </c>
      <c r="H870" s="23" t="s">
        <v>329</v>
      </c>
      <c r="I870" s="23" t="s">
        <v>74</v>
      </c>
      <c r="J870" s="23" t="s">
        <v>418</v>
      </c>
      <c r="K870" s="23" t="s">
        <v>419</v>
      </c>
      <c r="L870" s="23" t="s">
        <v>524</v>
      </c>
      <c r="M870" s="23" t="s">
        <v>525</v>
      </c>
      <c r="N870" s="23" t="s">
        <v>526</v>
      </c>
      <c r="O870" s="24">
        <v>43869</v>
      </c>
      <c r="P870" s="24">
        <v>45193</v>
      </c>
      <c r="Q870" s="23" t="s">
        <v>141</v>
      </c>
      <c r="R870" s="25">
        <v>62000</v>
      </c>
      <c r="S870" s="25">
        <v>5600</v>
      </c>
      <c r="T870" s="23">
        <v>4</v>
      </c>
      <c r="U870" s="23">
        <v>32</v>
      </c>
      <c r="V870" s="23">
        <v>3</v>
      </c>
      <c r="W870" s="23">
        <v>9</v>
      </c>
      <c r="X870" s="23">
        <v>70</v>
      </c>
      <c r="Y870" s="23" t="s">
        <v>46</v>
      </c>
      <c r="Z870" s="23" t="s">
        <v>64</v>
      </c>
      <c r="AA870" s="23" t="s">
        <v>65</v>
      </c>
      <c r="AB870" s="23" t="s">
        <v>80</v>
      </c>
      <c r="AC870" s="23" t="s">
        <v>121</v>
      </c>
      <c r="AD870" s="23" t="s">
        <v>68</v>
      </c>
      <c r="AE870" s="23">
        <v>74</v>
      </c>
      <c r="AF870" s="23">
        <v>3.6</v>
      </c>
      <c r="AG870" s="23" t="s">
        <v>3160</v>
      </c>
      <c r="AH870" s="23" t="s">
        <v>3168</v>
      </c>
      <c r="AI870" s="23" t="s">
        <v>3136</v>
      </c>
      <c r="AJ870" s="23">
        <v>1</v>
      </c>
      <c r="AK870" s="23" t="s">
        <v>3158</v>
      </c>
      <c r="AL870" s="23" t="s">
        <v>3159</v>
      </c>
      <c r="AM870" s="23">
        <v>74</v>
      </c>
      <c r="AN870" s="32"/>
    </row>
    <row r="871" spans="1:40" ht="48" x14ac:dyDescent="0.2">
      <c r="A871" s="29" t="s">
        <v>2698</v>
      </c>
      <c r="B871" s="12" t="s">
        <v>3414</v>
      </c>
      <c r="C871" s="12" t="s">
        <v>154</v>
      </c>
      <c r="D871" s="12">
        <v>57</v>
      </c>
      <c r="E871" s="21">
        <v>25170</v>
      </c>
      <c r="F871" s="12" t="s">
        <v>279</v>
      </c>
      <c r="G871" s="12" t="s">
        <v>55</v>
      </c>
      <c r="H871" s="12" t="s">
        <v>307</v>
      </c>
      <c r="I871" s="12" t="s">
        <v>115</v>
      </c>
      <c r="J871" s="12" t="s">
        <v>308</v>
      </c>
      <c r="K871" s="12" t="s">
        <v>309</v>
      </c>
      <c r="L871" s="12" t="s">
        <v>42</v>
      </c>
      <c r="M871" s="12" t="s">
        <v>43</v>
      </c>
      <c r="N871" s="12" t="s">
        <v>44</v>
      </c>
      <c r="O871" s="21">
        <v>45816</v>
      </c>
      <c r="P871" s="21"/>
      <c r="Q871" s="12" t="s">
        <v>62</v>
      </c>
      <c r="R871" s="22">
        <v>55000</v>
      </c>
      <c r="S871" s="22">
        <v>0</v>
      </c>
      <c r="T871" s="12">
        <v>1</v>
      </c>
      <c r="U871" s="12">
        <v>29</v>
      </c>
      <c r="V871" s="12">
        <v>15</v>
      </c>
      <c r="W871" s="12">
        <v>13</v>
      </c>
      <c r="X871" s="12">
        <v>25</v>
      </c>
      <c r="Y871" s="12" t="s">
        <v>46</v>
      </c>
      <c r="Z871" s="12" t="s">
        <v>64</v>
      </c>
      <c r="AA871" s="12" t="s">
        <v>188</v>
      </c>
      <c r="AB871" s="12" t="s">
        <v>66</v>
      </c>
      <c r="AC871" s="12" t="s">
        <v>284</v>
      </c>
      <c r="AD871" s="12" t="s">
        <v>51</v>
      </c>
      <c r="AE871" s="12">
        <v>28.5</v>
      </c>
      <c r="AF871" s="12">
        <v>1</v>
      </c>
      <c r="AG871" s="12" t="s">
        <v>3156</v>
      </c>
      <c r="AH871" s="12" t="s">
        <v>3164</v>
      </c>
      <c r="AI871" s="12" t="s">
        <v>3128</v>
      </c>
      <c r="AJ871" s="12">
        <v>0</v>
      </c>
      <c r="AK871" s="12" t="s">
        <v>3162</v>
      </c>
      <c r="AL871" s="12" t="s">
        <v>3159</v>
      </c>
      <c r="AM871" s="12">
        <v>28.5</v>
      </c>
      <c r="AN871" s="31" t="s">
        <v>3166</v>
      </c>
    </row>
    <row r="872" spans="1:40" ht="32" x14ac:dyDescent="0.2">
      <c r="A872" s="30" t="s">
        <v>2701</v>
      </c>
      <c r="B872" s="23" t="s">
        <v>2702</v>
      </c>
      <c r="C872" s="23" t="s">
        <v>154</v>
      </c>
      <c r="D872" s="23">
        <v>29</v>
      </c>
      <c r="E872" s="24">
        <v>35432</v>
      </c>
      <c r="F872" s="23" t="s">
        <v>210</v>
      </c>
      <c r="G872" s="23" t="s">
        <v>100</v>
      </c>
      <c r="H872" s="23" t="s">
        <v>114</v>
      </c>
      <c r="I872" s="23" t="s">
        <v>115</v>
      </c>
      <c r="J872" s="23" t="s">
        <v>743</v>
      </c>
      <c r="K872" s="23" t="s">
        <v>744</v>
      </c>
      <c r="L872" s="23" t="s">
        <v>242</v>
      </c>
      <c r="M872" s="23" t="s">
        <v>234</v>
      </c>
      <c r="N872" s="23" t="s">
        <v>235</v>
      </c>
      <c r="O872" s="24">
        <v>45520</v>
      </c>
      <c r="P872" s="24"/>
      <c r="Q872" s="23" t="s">
        <v>62</v>
      </c>
      <c r="R872" s="25">
        <v>72000</v>
      </c>
      <c r="S872" s="25">
        <v>3600</v>
      </c>
      <c r="T872" s="23">
        <v>3</v>
      </c>
      <c r="U872" s="23">
        <v>13</v>
      </c>
      <c r="V872" s="23">
        <v>21</v>
      </c>
      <c r="W872" s="23">
        <v>3</v>
      </c>
      <c r="X872" s="23">
        <v>65</v>
      </c>
      <c r="Y872" s="23" t="s">
        <v>46</v>
      </c>
      <c r="Z872" s="23" t="s">
        <v>64</v>
      </c>
      <c r="AA872" s="23" t="s">
        <v>95</v>
      </c>
      <c r="AB872" s="23" t="s">
        <v>80</v>
      </c>
      <c r="AC872" s="23" t="s">
        <v>121</v>
      </c>
      <c r="AD872" s="23" t="s">
        <v>68</v>
      </c>
      <c r="AE872" s="23">
        <v>61.5</v>
      </c>
      <c r="AF872" s="23">
        <v>1.8</v>
      </c>
      <c r="AG872" s="23" t="s">
        <v>3160</v>
      </c>
      <c r="AH872" s="23" t="s">
        <v>3168</v>
      </c>
      <c r="AI872" s="23" t="s">
        <v>3133</v>
      </c>
      <c r="AJ872" s="23">
        <v>0</v>
      </c>
      <c r="AK872" s="23" t="s">
        <v>3162</v>
      </c>
      <c r="AL872" s="23" t="s">
        <v>3165</v>
      </c>
      <c r="AM872" s="23">
        <v>61.5</v>
      </c>
      <c r="AN872" s="32" t="s">
        <v>3166</v>
      </c>
    </row>
    <row r="873" spans="1:40" ht="32" x14ac:dyDescent="0.2">
      <c r="A873" s="29" t="s">
        <v>2703</v>
      </c>
      <c r="B873" s="12" t="s">
        <v>3415</v>
      </c>
      <c r="C873" s="12" t="s">
        <v>35</v>
      </c>
      <c r="D873" s="12">
        <v>46</v>
      </c>
      <c r="E873" s="21">
        <v>29377</v>
      </c>
      <c r="F873" s="12" t="s">
        <v>429</v>
      </c>
      <c r="G873" s="12" t="s">
        <v>72</v>
      </c>
      <c r="H873" s="12" t="s">
        <v>555</v>
      </c>
      <c r="I873" s="12" t="s">
        <v>57</v>
      </c>
      <c r="J873" s="12" t="s">
        <v>514</v>
      </c>
      <c r="K873" s="12" t="s">
        <v>515</v>
      </c>
      <c r="L873" s="12" t="s">
        <v>390</v>
      </c>
      <c r="M873" s="12" t="s">
        <v>265</v>
      </c>
      <c r="N873" s="12" t="s">
        <v>360</v>
      </c>
      <c r="O873" s="21">
        <v>45791</v>
      </c>
      <c r="P873" s="21"/>
      <c r="Q873" s="12" t="s">
        <v>62</v>
      </c>
      <c r="R873" s="22">
        <v>77000</v>
      </c>
      <c r="S873" s="22">
        <v>0</v>
      </c>
      <c r="T873" s="12">
        <v>1</v>
      </c>
      <c r="U873" s="12">
        <v>29</v>
      </c>
      <c r="V873" s="12">
        <v>16</v>
      </c>
      <c r="W873" s="12">
        <v>8</v>
      </c>
      <c r="X873" s="12">
        <v>53</v>
      </c>
      <c r="Y873" s="12" t="s">
        <v>46</v>
      </c>
      <c r="Z873" s="12" t="s">
        <v>64</v>
      </c>
      <c r="AA873" s="12" t="s">
        <v>215</v>
      </c>
      <c r="AB873" s="12" t="s">
        <v>66</v>
      </c>
      <c r="AC873" s="12" t="s">
        <v>130</v>
      </c>
      <c r="AD873" s="12" t="s">
        <v>68</v>
      </c>
      <c r="AE873" s="12">
        <v>40.799999999999997</v>
      </c>
      <c r="AF873" s="12">
        <v>1.1000000000000001</v>
      </c>
      <c r="AG873" s="12" t="s">
        <v>3171</v>
      </c>
      <c r="AH873" s="12" t="s">
        <v>3168</v>
      </c>
      <c r="AI873" s="12" t="s">
        <v>3128</v>
      </c>
      <c r="AJ873" s="12">
        <v>0</v>
      </c>
      <c r="AK873" s="12" t="s">
        <v>3162</v>
      </c>
      <c r="AL873" s="12" t="s">
        <v>3159</v>
      </c>
      <c r="AM873" s="12">
        <v>40.799999999999997</v>
      </c>
      <c r="AN873" s="31" t="s">
        <v>3166</v>
      </c>
    </row>
    <row r="874" spans="1:40" ht="32" x14ac:dyDescent="0.2">
      <c r="A874" s="30" t="s">
        <v>2705</v>
      </c>
      <c r="B874" s="23" t="s">
        <v>3416</v>
      </c>
      <c r="C874" s="23" t="s">
        <v>287</v>
      </c>
      <c r="D874" s="23">
        <v>36</v>
      </c>
      <c r="E874" s="24">
        <v>32792</v>
      </c>
      <c r="F874" s="23" t="s">
        <v>279</v>
      </c>
      <c r="G874" s="23" t="s">
        <v>55</v>
      </c>
      <c r="H874" s="23" t="s">
        <v>626</v>
      </c>
      <c r="I874" s="23" t="s">
        <v>157</v>
      </c>
      <c r="J874" s="23" t="s">
        <v>281</v>
      </c>
      <c r="K874" s="23" t="s">
        <v>1026</v>
      </c>
      <c r="L874" s="23" t="s">
        <v>60</v>
      </c>
      <c r="M874" s="23" t="s">
        <v>61</v>
      </c>
      <c r="N874" s="23" t="s">
        <v>60</v>
      </c>
      <c r="O874" s="24">
        <v>45901</v>
      </c>
      <c r="P874" s="24"/>
      <c r="Q874" s="23" t="s">
        <v>62</v>
      </c>
      <c r="R874" s="25">
        <v>46000</v>
      </c>
      <c r="S874" s="25">
        <v>2300</v>
      </c>
      <c r="T874" s="23">
        <v>3</v>
      </c>
      <c r="U874" s="23">
        <v>33</v>
      </c>
      <c r="V874" s="23">
        <v>17</v>
      </c>
      <c r="W874" s="23">
        <v>20</v>
      </c>
      <c r="X874" s="23">
        <v>47</v>
      </c>
      <c r="Y874" s="23" t="s">
        <v>46</v>
      </c>
      <c r="Z874" s="23" t="s">
        <v>47</v>
      </c>
      <c r="AA874" s="23" t="s">
        <v>95</v>
      </c>
      <c r="AB874" s="23" t="s">
        <v>164</v>
      </c>
      <c r="AC874" s="23" t="s">
        <v>284</v>
      </c>
      <c r="AD874" s="23" t="s">
        <v>68</v>
      </c>
      <c r="AE874" s="23">
        <v>51.7</v>
      </c>
      <c r="AF874" s="23">
        <v>0.8</v>
      </c>
      <c r="AG874" s="23" t="s">
        <v>3167</v>
      </c>
      <c r="AH874" s="23" t="s">
        <v>3164</v>
      </c>
      <c r="AI874" s="23" t="s">
        <v>3133</v>
      </c>
      <c r="AJ874" s="23">
        <v>0</v>
      </c>
      <c r="AK874" s="23" t="s">
        <v>3158</v>
      </c>
      <c r="AL874" s="23" t="s">
        <v>3159</v>
      </c>
      <c r="AM874" s="23">
        <v>51.7</v>
      </c>
      <c r="AN874" s="32" t="s">
        <v>3166</v>
      </c>
    </row>
    <row r="875" spans="1:40" ht="32" x14ac:dyDescent="0.2">
      <c r="A875" s="29" t="s">
        <v>2708</v>
      </c>
      <c r="B875" s="12" t="s">
        <v>3417</v>
      </c>
      <c r="C875" s="12" t="s">
        <v>154</v>
      </c>
      <c r="D875" s="12">
        <v>47</v>
      </c>
      <c r="E875" s="21">
        <v>28670</v>
      </c>
      <c r="F875" s="12" t="s">
        <v>210</v>
      </c>
      <c r="G875" s="12" t="s">
        <v>100</v>
      </c>
      <c r="H875" s="12" t="s">
        <v>519</v>
      </c>
      <c r="I875" s="12" t="s">
        <v>39</v>
      </c>
      <c r="J875" s="12" t="s">
        <v>231</v>
      </c>
      <c r="K875" s="12" t="s">
        <v>232</v>
      </c>
      <c r="L875" s="12" t="s">
        <v>729</v>
      </c>
      <c r="M875" s="12" t="s">
        <v>525</v>
      </c>
      <c r="N875" s="12" t="s">
        <v>139</v>
      </c>
      <c r="O875" s="21">
        <v>45306</v>
      </c>
      <c r="P875" s="21"/>
      <c r="Q875" s="12" t="s">
        <v>62</v>
      </c>
      <c r="R875" s="22">
        <v>160000</v>
      </c>
      <c r="S875" s="22">
        <v>1600</v>
      </c>
      <c r="T875" s="12">
        <v>1</v>
      </c>
      <c r="U875" s="12">
        <v>17</v>
      </c>
      <c r="V875" s="12">
        <v>9</v>
      </c>
      <c r="W875" s="12">
        <v>14</v>
      </c>
      <c r="X875" s="12">
        <v>65</v>
      </c>
      <c r="Y875" s="12" t="s">
        <v>46</v>
      </c>
      <c r="Z875" s="12" t="s">
        <v>151</v>
      </c>
      <c r="AA875" s="12" t="s">
        <v>48</v>
      </c>
      <c r="AB875" s="12" t="s">
        <v>80</v>
      </c>
      <c r="AC875" s="12" t="s">
        <v>121</v>
      </c>
      <c r="AD875" s="12" t="s">
        <v>68</v>
      </c>
      <c r="AE875" s="12">
        <v>39</v>
      </c>
      <c r="AF875" s="12">
        <v>2.4</v>
      </c>
      <c r="AG875" s="12" t="s">
        <v>3171</v>
      </c>
      <c r="AH875" s="12" t="s">
        <v>3157</v>
      </c>
      <c r="AI875" s="12" t="s">
        <v>3128</v>
      </c>
      <c r="AJ875" s="12">
        <v>0</v>
      </c>
      <c r="AK875" s="12" t="s">
        <v>3162</v>
      </c>
      <c r="AL875" s="12" t="s">
        <v>3159</v>
      </c>
      <c r="AM875" s="12">
        <v>39</v>
      </c>
      <c r="AN875" s="31"/>
    </row>
    <row r="876" spans="1:40" ht="32" x14ac:dyDescent="0.2">
      <c r="A876" s="30" t="s">
        <v>2710</v>
      </c>
      <c r="B876" s="23" t="s">
        <v>2711</v>
      </c>
      <c r="C876" s="23" t="s">
        <v>35</v>
      </c>
      <c r="D876" s="23">
        <v>30</v>
      </c>
      <c r="E876" s="24">
        <v>35047</v>
      </c>
      <c r="F876" s="23" t="s">
        <v>99</v>
      </c>
      <c r="G876" s="23" t="s">
        <v>100</v>
      </c>
      <c r="H876" s="23" t="s">
        <v>218</v>
      </c>
      <c r="I876" s="23" t="s">
        <v>74</v>
      </c>
      <c r="J876" s="23" t="s">
        <v>102</v>
      </c>
      <c r="K876" s="23" t="s">
        <v>103</v>
      </c>
      <c r="L876" s="23" t="s">
        <v>411</v>
      </c>
      <c r="M876" s="23" t="s">
        <v>119</v>
      </c>
      <c r="N876" s="23" t="s">
        <v>412</v>
      </c>
      <c r="O876" s="24">
        <v>45567</v>
      </c>
      <c r="P876" s="24"/>
      <c r="Q876" s="23" t="s">
        <v>62</v>
      </c>
      <c r="R876" s="25">
        <v>56000</v>
      </c>
      <c r="S876" s="25">
        <v>0</v>
      </c>
      <c r="T876" s="23">
        <v>1</v>
      </c>
      <c r="U876" s="23">
        <v>21</v>
      </c>
      <c r="V876" s="23">
        <v>30</v>
      </c>
      <c r="W876" s="23">
        <v>3</v>
      </c>
      <c r="X876" s="23">
        <v>51</v>
      </c>
      <c r="Y876" s="23" t="s">
        <v>46</v>
      </c>
      <c r="Z876" s="23" t="s">
        <v>47</v>
      </c>
      <c r="AA876" s="23" t="s">
        <v>188</v>
      </c>
      <c r="AB876" s="23" t="s">
        <v>164</v>
      </c>
      <c r="AC876" s="23" t="s">
        <v>108</v>
      </c>
      <c r="AD876" s="23" t="s">
        <v>68</v>
      </c>
      <c r="AE876" s="23">
        <v>40.6</v>
      </c>
      <c r="AF876" s="23">
        <v>1.7</v>
      </c>
      <c r="AG876" s="23" t="s">
        <v>3160</v>
      </c>
      <c r="AH876" s="23" t="s">
        <v>3164</v>
      </c>
      <c r="AI876" s="23" t="s">
        <v>3128</v>
      </c>
      <c r="AJ876" s="23">
        <v>0</v>
      </c>
      <c r="AK876" s="23" t="s">
        <v>3162</v>
      </c>
      <c r="AL876" s="23" t="s">
        <v>3159</v>
      </c>
      <c r="AM876" s="23">
        <v>40.6</v>
      </c>
      <c r="AN876" s="32"/>
    </row>
    <row r="877" spans="1:40" ht="32" x14ac:dyDescent="0.2">
      <c r="A877" s="29" t="s">
        <v>2713</v>
      </c>
      <c r="B877" s="12" t="s">
        <v>3418</v>
      </c>
      <c r="C877" s="12" t="s">
        <v>35</v>
      </c>
      <c r="D877" s="12">
        <v>22</v>
      </c>
      <c r="E877" s="21">
        <v>37975</v>
      </c>
      <c r="F877" s="12" t="s">
        <v>133</v>
      </c>
      <c r="G877" s="12" t="s">
        <v>133</v>
      </c>
      <c r="H877" s="12" t="s">
        <v>582</v>
      </c>
      <c r="I877" s="12" t="s">
        <v>57</v>
      </c>
      <c r="J877" s="12" t="s">
        <v>583</v>
      </c>
      <c r="K877" s="12" t="s">
        <v>584</v>
      </c>
      <c r="L877" s="12" t="s">
        <v>186</v>
      </c>
      <c r="M877" s="12" t="s">
        <v>61</v>
      </c>
      <c r="N877" s="12" t="s">
        <v>186</v>
      </c>
      <c r="O877" s="21">
        <v>44238</v>
      </c>
      <c r="P877" s="21"/>
      <c r="Q877" s="12" t="s">
        <v>62</v>
      </c>
      <c r="R877" s="22">
        <v>106000</v>
      </c>
      <c r="S877" s="22">
        <v>14800</v>
      </c>
      <c r="T877" s="12">
        <v>5</v>
      </c>
      <c r="U877" s="12">
        <v>25</v>
      </c>
      <c r="V877" s="12">
        <v>9</v>
      </c>
      <c r="W877" s="12">
        <v>5</v>
      </c>
      <c r="X877" s="12">
        <v>59</v>
      </c>
      <c r="Y877" s="12" t="s">
        <v>46</v>
      </c>
      <c r="Z877" s="12" t="s">
        <v>151</v>
      </c>
      <c r="AA877" s="12" t="s">
        <v>142</v>
      </c>
      <c r="AB877" s="12" t="s">
        <v>66</v>
      </c>
      <c r="AC877" s="12" t="s">
        <v>143</v>
      </c>
      <c r="AD877" s="12" t="s">
        <v>51</v>
      </c>
      <c r="AE877" s="12">
        <v>79.400000000000006</v>
      </c>
      <c r="AF877" s="12">
        <v>5.3</v>
      </c>
      <c r="AG877" s="12" t="s">
        <v>3163</v>
      </c>
      <c r="AH877" s="12" t="s">
        <v>3161</v>
      </c>
      <c r="AI877" s="12" t="s">
        <v>3136</v>
      </c>
      <c r="AJ877" s="12">
        <v>0</v>
      </c>
      <c r="AK877" s="12" t="s">
        <v>3162</v>
      </c>
      <c r="AL877" s="12" t="s">
        <v>3159</v>
      </c>
      <c r="AM877" s="12">
        <v>79.400000000000006</v>
      </c>
      <c r="AN877" s="31"/>
    </row>
    <row r="878" spans="1:40" ht="48" x14ac:dyDescent="0.2">
      <c r="A878" s="30" t="s">
        <v>3419</v>
      </c>
      <c r="B878" s="23" t="s">
        <v>2715</v>
      </c>
      <c r="C878" s="23" t="s">
        <v>35</v>
      </c>
      <c r="D878" s="23">
        <v>38</v>
      </c>
      <c r="E878" s="24">
        <v>32227</v>
      </c>
      <c r="F878" s="23" t="s">
        <v>210</v>
      </c>
      <c r="G878" s="23" t="s">
        <v>100</v>
      </c>
      <c r="H878" s="23" t="s">
        <v>230</v>
      </c>
      <c r="I878" s="23" t="s">
        <v>157</v>
      </c>
      <c r="J878" s="23" t="s">
        <v>440</v>
      </c>
      <c r="K878" s="23" t="s">
        <v>441</v>
      </c>
      <c r="L878" s="23" t="s">
        <v>92</v>
      </c>
      <c r="M878" s="23" t="s">
        <v>337</v>
      </c>
      <c r="N878" s="23" t="s">
        <v>94</v>
      </c>
      <c r="O878" s="24">
        <v>44648</v>
      </c>
      <c r="P878" s="24">
        <v>45168</v>
      </c>
      <c r="Q878" s="23" t="s">
        <v>141</v>
      </c>
      <c r="R878" s="25">
        <v>41000</v>
      </c>
      <c r="S878" s="25">
        <v>2000</v>
      </c>
      <c r="T878" s="23">
        <v>3</v>
      </c>
      <c r="U878" s="23">
        <v>31</v>
      </c>
      <c r="V878" s="23">
        <v>24</v>
      </c>
      <c r="W878" s="23">
        <v>17</v>
      </c>
      <c r="X878" s="23">
        <v>70</v>
      </c>
      <c r="Y878" s="23" t="s">
        <v>46</v>
      </c>
      <c r="Z878" s="23" t="s">
        <v>64</v>
      </c>
      <c r="AA878" s="23" t="s">
        <v>215</v>
      </c>
      <c r="AB878" s="23" t="s">
        <v>66</v>
      </c>
      <c r="AC878" s="23" t="s">
        <v>121</v>
      </c>
      <c r="AD878" s="23" t="s">
        <v>51</v>
      </c>
      <c r="AE878" s="23">
        <v>60.8</v>
      </c>
      <c r="AF878" s="23">
        <v>1.4</v>
      </c>
      <c r="AG878" s="23" t="s">
        <v>3167</v>
      </c>
      <c r="AH878" s="23" t="s">
        <v>3164</v>
      </c>
      <c r="AI878" s="23" t="s">
        <v>3133</v>
      </c>
      <c r="AJ878" s="23">
        <v>1</v>
      </c>
      <c r="AK878" s="23" t="s">
        <v>3158</v>
      </c>
      <c r="AL878" s="23" t="s">
        <v>3159</v>
      </c>
      <c r="AM878" s="23">
        <v>60.8</v>
      </c>
      <c r="AN878" s="32"/>
    </row>
    <row r="879" spans="1:40" ht="32" x14ac:dyDescent="0.2">
      <c r="A879" s="29" t="s">
        <v>2716</v>
      </c>
      <c r="B879" s="12" t="s">
        <v>3420</v>
      </c>
      <c r="C879" s="12" t="s">
        <v>154</v>
      </c>
      <c r="D879" s="12">
        <v>49</v>
      </c>
      <c r="E879" s="21">
        <v>27980</v>
      </c>
      <c r="F879" s="12" t="s">
        <v>429</v>
      </c>
      <c r="G879" s="12" t="s">
        <v>72</v>
      </c>
      <c r="H879" s="12" t="s">
        <v>555</v>
      </c>
      <c r="I879" s="12" t="s">
        <v>115</v>
      </c>
      <c r="J879" s="12" t="s">
        <v>461</v>
      </c>
      <c r="K879" s="12" t="s">
        <v>462</v>
      </c>
      <c r="L879" s="12" t="s">
        <v>160</v>
      </c>
      <c r="M879" s="12" t="s">
        <v>161</v>
      </c>
      <c r="N879" s="12" t="s">
        <v>174</v>
      </c>
      <c r="O879" s="21">
        <v>44122</v>
      </c>
      <c r="P879" s="21"/>
      <c r="Q879" s="12" t="s">
        <v>62</v>
      </c>
      <c r="R879" s="22">
        <v>79000</v>
      </c>
      <c r="S879" s="22">
        <v>7100</v>
      </c>
      <c r="T879" s="12">
        <v>4</v>
      </c>
      <c r="U879" s="12">
        <v>11</v>
      </c>
      <c r="V879" s="12">
        <v>20</v>
      </c>
      <c r="W879" s="12">
        <v>17</v>
      </c>
      <c r="X879" s="12">
        <v>70</v>
      </c>
      <c r="Y879" s="12" t="s">
        <v>339</v>
      </c>
      <c r="Z879" s="12" t="s">
        <v>64</v>
      </c>
      <c r="AA879" s="12" t="s">
        <v>176</v>
      </c>
      <c r="AB879" s="12" t="s">
        <v>164</v>
      </c>
      <c r="AC879" s="12" t="s">
        <v>130</v>
      </c>
      <c r="AD879" s="12" t="s">
        <v>51</v>
      </c>
      <c r="AE879" s="12">
        <v>64.8</v>
      </c>
      <c r="AF879" s="12">
        <v>5.7</v>
      </c>
      <c r="AG879" s="12" t="s">
        <v>3171</v>
      </c>
      <c r="AH879" s="12" t="s">
        <v>3168</v>
      </c>
      <c r="AI879" s="12" t="s">
        <v>3136</v>
      </c>
      <c r="AJ879" s="12">
        <v>0</v>
      </c>
      <c r="AK879" s="12" t="s">
        <v>3162</v>
      </c>
      <c r="AL879" s="12" t="s">
        <v>3165</v>
      </c>
      <c r="AM879" s="12">
        <v>64.8</v>
      </c>
      <c r="AN879" s="31"/>
    </row>
    <row r="880" spans="1:40" ht="32" x14ac:dyDescent="0.2">
      <c r="A880" s="30" t="s">
        <v>2718</v>
      </c>
      <c r="B880" s="23" t="s">
        <v>3421</v>
      </c>
      <c r="C880" s="23" t="s">
        <v>35</v>
      </c>
      <c r="D880" s="23">
        <v>33</v>
      </c>
      <c r="E880" s="24">
        <v>33923</v>
      </c>
      <c r="F880" s="23" t="s">
        <v>609</v>
      </c>
      <c r="G880" s="23" t="s">
        <v>55</v>
      </c>
      <c r="H880" s="23" t="s">
        <v>610</v>
      </c>
      <c r="I880" s="23" t="s">
        <v>39</v>
      </c>
      <c r="J880" s="23" t="s">
        <v>171</v>
      </c>
      <c r="K880" s="23" t="s">
        <v>172</v>
      </c>
      <c r="L880" s="23" t="s">
        <v>319</v>
      </c>
      <c r="M880" s="23" t="s">
        <v>255</v>
      </c>
      <c r="N880" s="23" t="s">
        <v>80</v>
      </c>
      <c r="O880" s="24">
        <v>45738</v>
      </c>
      <c r="P880" s="24"/>
      <c r="Q880" s="23" t="s">
        <v>62</v>
      </c>
      <c r="R880" s="25">
        <v>166000</v>
      </c>
      <c r="S880" s="25">
        <v>5000</v>
      </c>
      <c r="T880" s="23">
        <v>2</v>
      </c>
      <c r="U880" s="23">
        <v>21</v>
      </c>
      <c r="V880" s="23">
        <v>15</v>
      </c>
      <c r="W880" s="23">
        <v>21</v>
      </c>
      <c r="X880" s="23">
        <v>62</v>
      </c>
      <c r="Y880" s="23" t="s">
        <v>46</v>
      </c>
      <c r="Z880" s="23" t="s">
        <v>47</v>
      </c>
      <c r="AA880" s="23" t="s">
        <v>176</v>
      </c>
      <c r="AB880" s="23" t="s">
        <v>80</v>
      </c>
      <c r="AC880" s="23" t="s">
        <v>177</v>
      </c>
      <c r="AD880" s="23" t="s">
        <v>68</v>
      </c>
      <c r="AE880" s="23">
        <v>45</v>
      </c>
      <c r="AF880" s="23">
        <v>1.2</v>
      </c>
      <c r="AG880" s="23" t="s">
        <v>3160</v>
      </c>
      <c r="AH880" s="23" t="s">
        <v>3157</v>
      </c>
      <c r="AI880" s="23" t="s">
        <v>3128</v>
      </c>
      <c r="AJ880" s="23">
        <v>0</v>
      </c>
      <c r="AK880" s="23" t="s">
        <v>3162</v>
      </c>
      <c r="AL880" s="23" t="s">
        <v>3159</v>
      </c>
      <c r="AM880" s="23">
        <v>45</v>
      </c>
      <c r="AN880" s="32" t="s">
        <v>3166</v>
      </c>
    </row>
    <row r="881" spans="1:40" ht="32" x14ac:dyDescent="0.2">
      <c r="A881" s="29" t="s">
        <v>2721</v>
      </c>
      <c r="B881" s="12" t="s">
        <v>2722</v>
      </c>
      <c r="C881" s="12" t="s">
        <v>154</v>
      </c>
      <c r="D881" s="12">
        <v>50</v>
      </c>
      <c r="E881" s="21">
        <v>27905</v>
      </c>
      <c r="F881" s="12" t="s">
        <v>370</v>
      </c>
      <c r="G881" s="12" t="s">
        <v>181</v>
      </c>
      <c r="H881" s="12" t="s">
        <v>897</v>
      </c>
      <c r="I881" s="12" t="s">
        <v>57</v>
      </c>
      <c r="J881" s="12" t="s">
        <v>372</v>
      </c>
      <c r="K881" s="12" t="s">
        <v>373</v>
      </c>
      <c r="L881" s="12" t="s">
        <v>472</v>
      </c>
      <c r="M881" s="12" t="s">
        <v>43</v>
      </c>
      <c r="N881" s="12" t="s">
        <v>421</v>
      </c>
      <c r="O881" s="21">
        <v>43673</v>
      </c>
      <c r="P881" s="21"/>
      <c r="Q881" s="12" t="s">
        <v>62</v>
      </c>
      <c r="R881" s="22">
        <v>85000</v>
      </c>
      <c r="S881" s="22">
        <v>4200</v>
      </c>
      <c r="T881" s="12">
        <v>3</v>
      </c>
      <c r="U881" s="12">
        <v>3</v>
      </c>
      <c r="V881" s="12">
        <v>8</v>
      </c>
      <c r="W881" s="12">
        <v>18</v>
      </c>
      <c r="X881" s="12">
        <v>53</v>
      </c>
      <c r="Y881" s="12" t="s">
        <v>46</v>
      </c>
      <c r="Z881" s="12" t="s">
        <v>64</v>
      </c>
      <c r="AA881" s="12" t="s">
        <v>142</v>
      </c>
      <c r="AB881" s="12" t="s">
        <v>66</v>
      </c>
      <c r="AC881" s="12" t="s">
        <v>376</v>
      </c>
      <c r="AD881" s="12" t="s">
        <v>68</v>
      </c>
      <c r="AE881" s="12">
        <v>47.3</v>
      </c>
      <c r="AF881" s="12">
        <v>6.9</v>
      </c>
      <c r="AG881" s="12" t="s">
        <v>3171</v>
      </c>
      <c r="AH881" s="12" t="s">
        <v>3161</v>
      </c>
      <c r="AI881" s="12" t="s">
        <v>3133</v>
      </c>
      <c r="AJ881" s="12">
        <v>0</v>
      </c>
      <c r="AK881" s="12" t="s">
        <v>3175</v>
      </c>
      <c r="AL881" s="12" t="s">
        <v>3159</v>
      </c>
      <c r="AM881" s="12">
        <v>47.3</v>
      </c>
      <c r="AN881" s="31" t="s">
        <v>3166</v>
      </c>
    </row>
    <row r="882" spans="1:40" ht="32" x14ac:dyDescent="0.2">
      <c r="A882" s="30" t="s">
        <v>2724</v>
      </c>
      <c r="B882" s="23" t="s">
        <v>2725</v>
      </c>
      <c r="C882" s="23" t="s">
        <v>154</v>
      </c>
      <c r="D882" s="23">
        <v>58</v>
      </c>
      <c r="E882" s="24">
        <v>24987</v>
      </c>
      <c r="F882" s="23" t="s">
        <v>402</v>
      </c>
      <c r="G882" s="23" t="s">
        <v>72</v>
      </c>
      <c r="H882" s="23" t="s">
        <v>616</v>
      </c>
      <c r="I882" s="23" t="s">
        <v>57</v>
      </c>
      <c r="J882" s="23" t="s">
        <v>948</v>
      </c>
      <c r="K882" s="23" t="s">
        <v>949</v>
      </c>
      <c r="L882" s="23" t="s">
        <v>160</v>
      </c>
      <c r="M882" s="23" t="s">
        <v>161</v>
      </c>
      <c r="N882" s="23" t="s">
        <v>174</v>
      </c>
      <c r="O882" s="24">
        <v>45954</v>
      </c>
      <c r="P882" s="24"/>
      <c r="Q882" s="23" t="s">
        <v>62</v>
      </c>
      <c r="R882" s="25">
        <v>132000</v>
      </c>
      <c r="S882" s="25">
        <v>6600</v>
      </c>
      <c r="T882" s="23">
        <v>3</v>
      </c>
      <c r="U882" s="23">
        <v>21</v>
      </c>
      <c r="V882" s="23">
        <v>10</v>
      </c>
      <c r="W882" s="23">
        <v>8</v>
      </c>
      <c r="X882" s="23">
        <v>60</v>
      </c>
      <c r="Y882" s="23" t="s">
        <v>46</v>
      </c>
      <c r="Z882" s="23" t="s">
        <v>47</v>
      </c>
      <c r="AA882" s="23" t="s">
        <v>142</v>
      </c>
      <c r="AB882" s="23" t="s">
        <v>164</v>
      </c>
      <c r="AC882" s="23" t="s">
        <v>408</v>
      </c>
      <c r="AD882" s="23" t="s">
        <v>51</v>
      </c>
      <c r="AE882" s="23">
        <v>59.2</v>
      </c>
      <c r="AF882" s="23">
        <v>0.6</v>
      </c>
      <c r="AG882" s="23" t="s">
        <v>3156</v>
      </c>
      <c r="AH882" s="23" t="s">
        <v>3157</v>
      </c>
      <c r="AI882" s="23" t="s">
        <v>3133</v>
      </c>
      <c r="AJ882" s="23">
        <v>0</v>
      </c>
      <c r="AK882" s="23" t="s">
        <v>3162</v>
      </c>
      <c r="AL882" s="23" t="s">
        <v>3165</v>
      </c>
      <c r="AM882" s="23">
        <v>59.2</v>
      </c>
      <c r="AN882" s="32"/>
    </row>
    <row r="883" spans="1:40" ht="32" x14ac:dyDescent="0.2">
      <c r="A883" s="29" t="s">
        <v>2726</v>
      </c>
      <c r="B883" s="12" t="s">
        <v>2727</v>
      </c>
      <c r="C883" s="12" t="s">
        <v>35</v>
      </c>
      <c r="D883" s="12">
        <v>46</v>
      </c>
      <c r="E883" s="21">
        <v>29273</v>
      </c>
      <c r="F883" s="12" t="s">
        <v>523</v>
      </c>
      <c r="G883" s="12" t="s">
        <v>100</v>
      </c>
      <c r="H883" s="12" t="s">
        <v>561</v>
      </c>
      <c r="I883" s="12" t="s">
        <v>157</v>
      </c>
      <c r="J883" s="12" t="s">
        <v>262</v>
      </c>
      <c r="K883" s="12" t="s">
        <v>263</v>
      </c>
      <c r="L883" s="12" t="s">
        <v>160</v>
      </c>
      <c r="M883" s="12" t="s">
        <v>161</v>
      </c>
      <c r="N883" s="12" t="s">
        <v>174</v>
      </c>
      <c r="O883" s="21">
        <v>45640</v>
      </c>
      <c r="P883" s="21"/>
      <c r="Q883" s="12" t="s">
        <v>62</v>
      </c>
      <c r="R883" s="22">
        <v>46000</v>
      </c>
      <c r="S883" s="22">
        <v>4100</v>
      </c>
      <c r="T883" s="12">
        <v>4</v>
      </c>
      <c r="U883" s="12">
        <v>17</v>
      </c>
      <c r="V883" s="12">
        <v>16</v>
      </c>
      <c r="W883" s="12">
        <v>6</v>
      </c>
      <c r="X883" s="12">
        <v>62</v>
      </c>
      <c r="Y883" s="12" t="s">
        <v>339</v>
      </c>
      <c r="Z883" s="12" t="s">
        <v>64</v>
      </c>
      <c r="AA883" s="12" t="s">
        <v>65</v>
      </c>
      <c r="AB883" s="12" t="s">
        <v>164</v>
      </c>
      <c r="AC883" s="12" t="s">
        <v>267</v>
      </c>
      <c r="AD883" s="12" t="s">
        <v>68</v>
      </c>
      <c r="AE883" s="12">
        <v>69</v>
      </c>
      <c r="AF883" s="12">
        <v>1.5</v>
      </c>
      <c r="AG883" s="12" t="s">
        <v>3171</v>
      </c>
      <c r="AH883" s="12" t="s">
        <v>3164</v>
      </c>
      <c r="AI883" s="12" t="s">
        <v>3136</v>
      </c>
      <c r="AJ883" s="12">
        <v>0</v>
      </c>
      <c r="AK883" s="12" t="s">
        <v>3162</v>
      </c>
      <c r="AL883" s="12" t="s">
        <v>3165</v>
      </c>
      <c r="AM883" s="12">
        <v>69</v>
      </c>
      <c r="AN883" s="31"/>
    </row>
    <row r="884" spans="1:40" ht="48" x14ac:dyDescent="0.2">
      <c r="A884" s="30" t="s">
        <v>2728</v>
      </c>
      <c r="B884" s="23" t="s">
        <v>2729</v>
      </c>
      <c r="C884" s="23" t="s">
        <v>35</v>
      </c>
      <c r="D884" s="23">
        <v>22</v>
      </c>
      <c r="E884" s="24">
        <v>37938</v>
      </c>
      <c r="F884" s="23" t="s">
        <v>402</v>
      </c>
      <c r="G884" s="23" t="s">
        <v>72</v>
      </c>
      <c r="H884" s="23" t="s">
        <v>690</v>
      </c>
      <c r="I884" s="23" t="s">
        <v>318</v>
      </c>
      <c r="J884" s="23" t="s">
        <v>617</v>
      </c>
      <c r="K884" s="23" t="s">
        <v>618</v>
      </c>
      <c r="L884" s="23" t="s">
        <v>242</v>
      </c>
      <c r="M884" s="23" t="s">
        <v>234</v>
      </c>
      <c r="N884" s="23" t="s">
        <v>235</v>
      </c>
      <c r="O884" s="24">
        <v>44888</v>
      </c>
      <c r="P884" s="24"/>
      <c r="Q884" s="23" t="s">
        <v>62</v>
      </c>
      <c r="R884" s="25">
        <v>257000</v>
      </c>
      <c r="S884" s="25">
        <v>25700</v>
      </c>
      <c r="T884" s="23">
        <v>4</v>
      </c>
      <c r="U884" s="23">
        <v>25</v>
      </c>
      <c r="V884" s="23">
        <v>16</v>
      </c>
      <c r="W884" s="23">
        <v>13</v>
      </c>
      <c r="X884" s="23">
        <v>74</v>
      </c>
      <c r="Y884" s="23" t="s">
        <v>46</v>
      </c>
      <c r="Z884" s="23" t="s">
        <v>47</v>
      </c>
      <c r="AA884" s="23" t="s">
        <v>221</v>
      </c>
      <c r="AB884" s="23" t="s">
        <v>80</v>
      </c>
      <c r="AC884" s="23" t="s">
        <v>408</v>
      </c>
      <c r="AD884" s="23" t="s">
        <v>68</v>
      </c>
      <c r="AE884" s="23">
        <v>71.7</v>
      </c>
      <c r="AF884" s="23">
        <v>3.6</v>
      </c>
      <c r="AG884" s="23" t="s">
        <v>3163</v>
      </c>
      <c r="AH884" s="23" t="s">
        <v>3177</v>
      </c>
      <c r="AI884" s="23" t="s">
        <v>3136</v>
      </c>
      <c r="AJ884" s="23">
        <v>0</v>
      </c>
      <c r="AK884" s="23" t="s">
        <v>3162</v>
      </c>
      <c r="AL884" s="23" t="s">
        <v>3169</v>
      </c>
      <c r="AM884" s="23">
        <v>71.7</v>
      </c>
      <c r="AN884" s="32"/>
    </row>
    <row r="885" spans="1:40" ht="32" x14ac:dyDescent="0.2">
      <c r="A885" s="29" t="s">
        <v>2730</v>
      </c>
      <c r="B885" s="12" t="s">
        <v>3422</v>
      </c>
      <c r="C885" s="12" t="s">
        <v>35</v>
      </c>
      <c r="D885" s="12">
        <v>58</v>
      </c>
      <c r="E885" s="21">
        <v>24986</v>
      </c>
      <c r="F885" s="12" t="s">
        <v>99</v>
      </c>
      <c r="G885" s="12" t="s">
        <v>100</v>
      </c>
      <c r="H885" s="12" t="s">
        <v>388</v>
      </c>
      <c r="I885" s="12" t="s">
        <v>74</v>
      </c>
      <c r="J885" s="12" t="s">
        <v>102</v>
      </c>
      <c r="K885" s="12" t="s">
        <v>103</v>
      </c>
      <c r="L885" s="12" t="s">
        <v>319</v>
      </c>
      <c r="M885" s="12" t="s">
        <v>255</v>
      </c>
      <c r="N885" s="12" t="s">
        <v>80</v>
      </c>
      <c r="O885" s="21">
        <v>43525</v>
      </c>
      <c r="P885" s="21"/>
      <c r="Q885" s="12" t="s">
        <v>62</v>
      </c>
      <c r="R885" s="22">
        <v>48000</v>
      </c>
      <c r="S885" s="22">
        <v>1000</v>
      </c>
      <c r="T885" s="12">
        <v>2</v>
      </c>
      <c r="U885" s="12">
        <v>30</v>
      </c>
      <c r="V885" s="12">
        <v>20</v>
      </c>
      <c r="W885" s="12">
        <v>7</v>
      </c>
      <c r="X885" s="12">
        <v>50</v>
      </c>
      <c r="Y885" s="12" t="s">
        <v>46</v>
      </c>
      <c r="Z885" s="12" t="s">
        <v>47</v>
      </c>
      <c r="AA885" s="12" t="s">
        <v>176</v>
      </c>
      <c r="AB885" s="12" t="s">
        <v>164</v>
      </c>
      <c r="AC885" s="12" t="s">
        <v>108</v>
      </c>
      <c r="AD885" s="12" t="s">
        <v>51</v>
      </c>
      <c r="AE885" s="12">
        <v>49.5</v>
      </c>
      <c r="AF885" s="12">
        <v>7.3</v>
      </c>
      <c r="AG885" s="12" t="s">
        <v>3156</v>
      </c>
      <c r="AH885" s="12" t="s">
        <v>3164</v>
      </c>
      <c r="AI885" s="12" t="s">
        <v>3128</v>
      </c>
      <c r="AJ885" s="12">
        <v>0</v>
      </c>
      <c r="AK885" s="12" t="s">
        <v>3162</v>
      </c>
      <c r="AL885" s="12" t="s">
        <v>3159</v>
      </c>
      <c r="AM885" s="12">
        <v>49.5</v>
      </c>
      <c r="AN885" s="31" t="s">
        <v>3166</v>
      </c>
    </row>
    <row r="886" spans="1:40" ht="32" x14ac:dyDescent="0.2">
      <c r="A886" s="30" t="s">
        <v>2732</v>
      </c>
      <c r="B886" s="23" t="s">
        <v>2733</v>
      </c>
      <c r="C886" s="23" t="s">
        <v>35</v>
      </c>
      <c r="D886" s="23">
        <v>24</v>
      </c>
      <c r="E886" s="24">
        <v>37306</v>
      </c>
      <c r="F886" s="23" t="s">
        <v>133</v>
      </c>
      <c r="G886" s="23" t="s">
        <v>133</v>
      </c>
      <c r="H886" s="23" t="s">
        <v>652</v>
      </c>
      <c r="I886" s="23" t="s">
        <v>115</v>
      </c>
      <c r="J886" s="23" t="s">
        <v>685</v>
      </c>
      <c r="K886" s="23" t="s">
        <v>686</v>
      </c>
      <c r="L886" s="23" t="s">
        <v>76</v>
      </c>
      <c r="M886" s="23" t="s">
        <v>265</v>
      </c>
      <c r="N886" s="23" t="s">
        <v>78</v>
      </c>
      <c r="O886" s="24">
        <v>45023</v>
      </c>
      <c r="P886" s="24"/>
      <c r="Q886" s="23" t="s">
        <v>62</v>
      </c>
      <c r="R886" s="25">
        <v>50000</v>
      </c>
      <c r="S886" s="25">
        <v>2500</v>
      </c>
      <c r="T886" s="23">
        <v>3</v>
      </c>
      <c r="U886" s="23">
        <v>38</v>
      </c>
      <c r="V886" s="23">
        <v>10</v>
      </c>
      <c r="W886" s="23">
        <v>23</v>
      </c>
      <c r="X886" s="23">
        <v>78</v>
      </c>
      <c r="Y886" s="23" t="s">
        <v>46</v>
      </c>
      <c r="Z886" s="23" t="s">
        <v>844</v>
      </c>
      <c r="AA886" s="23" t="s">
        <v>48</v>
      </c>
      <c r="AB886" s="23" t="s">
        <v>164</v>
      </c>
      <c r="AC886" s="23" t="s">
        <v>143</v>
      </c>
      <c r="AD886" s="23" t="s">
        <v>51</v>
      </c>
      <c r="AE886" s="23">
        <v>63.8</v>
      </c>
      <c r="AF886" s="23">
        <v>3.2</v>
      </c>
      <c r="AG886" s="23" t="s">
        <v>3163</v>
      </c>
      <c r="AH886" s="23" t="s">
        <v>3164</v>
      </c>
      <c r="AI886" s="23" t="s">
        <v>3133</v>
      </c>
      <c r="AJ886" s="23">
        <v>0</v>
      </c>
      <c r="AK886" s="23" t="s">
        <v>3158</v>
      </c>
      <c r="AL886" s="23" t="s">
        <v>3165</v>
      </c>
      <c r="AM886" s="23">
        <v>63.8</v>
      </c>
      <c r="AN886" s="32"/>
    </row>
    <row r="887" spans="1:40" ht="32" x14ac:dyDescent="0.2">
      <c r="A887" s="29" t="s">
        <v>2734</v>
      </c>
      <c r="B887" s="12" t="s">
        <v>2735</v>
      </c>
      <c r="C887" s="12" t="s">
        <v>35</v>
      </c>
      <c r="D887" s="12">
        <v>32</v>
      </c>
      <c r="E887" s="21">
        <v>34203</v>
      </c>
      <c r="F887" s="12" t="s">
        <v>429</v>
      </c>
      <c r="G887" s="12" t="s">
        <v>72</v>
      </c>
      <c r="H887" s="12" t="s">
        <v>201</v>
      </c>
      <c r="I887" s="12" t="s">
        <v>57</v>
      </c>
      <c r="J887" s="12" t="s">
        <v>470</v>
      </c>
      <c r="K887" s="12" t="s">
        <v>589</v>
      </c>
      <c r="L887" s="12" t="s">
        <v>60</v>
      </c>
      <c r="M887" s="12" t="s">
        <v>61</v>
      </c>
      <c r="N887" s="12" t="s">
        <v>60</v>
      </c>
      <c r="O887" s="21">
        <v>45585</v>
      </c>
      <c r="P887" s="21"/>
      <c r="Q887" s="12" t="s">
        <v>62</v>
      </c>
      <c r="R887" s="22">
        <v>91000</v>
      </c>
      <c r="S887" s="22">
        <v>1800</v>
      </c>
      <c r="T887" s="12">
        <v>2</v>
      </c>
      <c r="U887" s="12">
        <v>35</v>
      </c>
      <c r="V887" s="12">
        <v>13</v>
      </c>
      <c r="W887" s="12">
        <v>20</v>
      </c>
      <c r="X887" s="12">
        <v>63</v>
      </c>
      <c r="Y887" s="12" t="s">
        <v>46</v>
      </c>
      <c r="Z887" s="12" t="s">
        <v>47</v>
      </c>
      <c r="AA887" s="12" t="s">
        <v>221</v>
      </c>
      <c r="AB887" s="12" t="s">
        <v>164</v>
      </c>
      <c r="AC887" s="12" t="s">
        <v>130</v>
      </c>
      <c r="AD887" s="12" t="s">
        <v>51</v>
      </c>
      <c r="AE887" s="12">
        <v>48.8</v>
      </c>
      <c r="AF887" s="12">
        <v>1.6</v>
      </c>
      <c r="AG887" s="12" t="s">
        <v>3160</v>
      </c>
      <c r="AH887" s="12" t="s">
        <v>3161</v>
      </c>
      <c r="AI887" s="12" t="s">
        <v>3128</v>
      </c>
      <c r="AJ887" s="12">
        <v>0</v>
      </c>
      <c r="AK887" s="12" t="s">
        <v>3158</v>
      </c>
      <c r="AL887" s="12" t="s">
        <v>3159</v>
      </c>
      <c r="AM887" s="12">
        <v>48.8</v>
      </c>
      <c r="AN887" s="31"/>
    </row>
    <row r="888" spans="1:40" ht="32" x14ac:dyDescent="0.2">
      <c r="A888" s="30" t="s">
        <v>2736</v>
      </c>
      <c r="B888" s="23" t="s">
        <v>3423</v>
      </c>
      <c r="C888" s="23" t="s">
        <v>154</v>
      </c>
      <c r="D888" s="23">
        <v>39</v>
      </c>
      <c r="E888" s="24">
        <v>31614</v>
      </c>
      <c r="F888" s="23" t="s">
        <v>429</v>
      </c>
      <c r="G888" s="23" t="s">
        <v>72</v>
      </c>
      <c r="H888" s="23" t="s">
        <v>555</v>
      </c>
      <c r="I888" s="23" t="s">
        <v>74</v>
      </c>
      <c r="J888" s="23" t="s">
        <v>324</v>
      </c>
      <c r="K888" s="23" t="s">
        <v>325</v>
      </c>
      <c r="L888" s="23" t="s">
        <v>491</v>
      </c>
      <c r="M888" s="23" t="s">
        <v>43</v>
      </c>
      <c r="N888" s="23" t="s">
        <v>492</v>
      </c>
      <c r="O888" s="24">
        <v>45570</v>
      </c>
      <c r="P888" s="24"/>
      <c r="Q888" s="23" t="s">
        <v>62</v>
      </c>
      <c r="R888" s="25">
        <v>49000</v>
      </c>
      <c r="S888" s="25">
        <v>4400</v>
      </c>
      <c r="T888" s="23">
        <v>4</v>
      </c>
      <c r="U888" s="23">
        <v>33</v>
      </c>
      <c r="V888" s="23">
        <v>18</v>
      </c>
      <c r="W888" s="23">
        <v>11</v>
      </c>
      <c r="X888" s="23">
        <v>64</v>
      </c>
      <c r="Y888" s="23" t="s">
        <v>46</v>
      </c>
      <c r="Z888" s="23" t="s">
        <v>107</v>
      </c>
      <c r="AA888" s="23" t="s">
        <v>142</v>
      </c>
      <c r="AB888" s="23" t="s">
        <v>66</v>
      </c>
      <c r="AC888" s="23" t="s">
        <v>130</v>
      </c>
      <c r="AD888" s="23" t="s">
        <v>68</v>
      </c>
      <c r="AE888" s="23">
        <v>71.2</v>
      </c>
      <c r="AF888" s="23">
        <v>1.7</v>
      </c>
      <c r="AG888" s="23" t="s">
        <v>3167</v>
      </c>
      <c r="AH888" s="23" t="s">
        <v>3164</v>
      </c>
      <c r="AI888" s="23" t="s">
        <v>3136</v>
      </c>
      <c r="AJ888" s="23">
        <v>0</v>
      </c>
      <c r="AK888" s="23" t="s">
        <v>3158</v>
      </c>
      <c r="AL888" s="23" t="s">
        <v>3165</v>
      </c>
      <c r="AM888" s="23">
        <v>71.2</v>
      </c>
      <c r="AN888" s="32"/>
    </row>
    <row r="889" spans="1:40" ht="32" x14ac:dyDescent="0.2">
      <c r="A889" s="29" t="s">
        <v>2738</v>
      </c>
      <c r="B889" s="12" t="s">
        <v>2739</v>
      </c>
      <c r="C889" s="12" t="s">
        <v>154</v>
      </c>
      <c r="D889" s="12">
        <v>38</v>
      </c>
      <c r="E889" s="21">
        <v>32112</v>
      </c>
      <c r="F889" s="12" t="s">
        <v>429</v>
      </c>
      <c r="G889" s="12" t="s">
        <v>72</v>
      </c>
      <c r="H889" s="12" t="s">
        <v>125</v>
      </c>
      <c r="I889" s="12" t="s">
        <v>89</v>
      </c>
      <c r="J889" s="12" t="s">
        <v>248</v>
      </c>
      <c r="K889" s="12" t="s">
        <v>249</v>
      </c>
      <c r="L889" s="12" t="s">
        <v>366</v>
      </c>
      <c r="M889" s="12" t="s">
        <v>273</v>
      </c>
      <c r="N889" s="12" t="s">
        <v>274</v>
      </c>
      <c r="O889" s="21">
        <v>44434</v>
      </c>
      <c r="P889" s="21"/>
      <c r="Q889" s="12" t="s">
        <v>62</v>
      </c>
      <c r="R889" s="22">
        <v>122000</v>
      </c>
      <c r="S889" s="22">
        <v>7300</v>
      </c>
      <c r="T889" s="12">
        <v>3</v>
      </c>
      <c r="U889" s="12">
        <v>34</v>
      </c>
      <c r="V889" s="12">
        <v>24</v>
      </c>
      <c r="W889" s="12">
        <v>5</v>
      </c>
      <c r="X889" s="12">
        <v>63</v>
      </c>
      <c r="Y889" s="12" t="s">
        <v>46</v>
      </c>
      <c r="Z889" s="12" t="s">
        <v>47</v>
      </c>
      <c r="AA889" s="12" t="s">
        <v>221</v>
      </c>
      <c r="AB889" s="12" t="s">
        <v>164</v>
      </c>
      <c r="AC889" s="12" t="s">
        <v>130</v>
      </c>
      <c r="AD889" s="12" t="s">
        <v>68</v>
      </c>
      <c r="AE889" s="12">
        <v>65</v>
      </c>
      <c r="AF889" s="12">
        <v>4.8</v>
      </c>
      <c r="AG889" s="12" t="s">
        <v>3167</v>
      </c>
      <c r="AH889" s="12" t="s">
        <v>3157</v>
      </c>
      <c r="AI889" s="12" t="s">
        <v>3133</v>
      </c>
      <c r="AJ889" s="12">
        <v>0</v>
      </c>
      <c r="AK889" s="12" t="s">
        <v>3158</v>
      </c>
      <c r="AL889" s="12" t="s">
        <v>3165</v>
      </c>
      <c r="AM889" s="12">
        <v>65</v>
      </c>
      <c r="AN889" s="31"/>
    </row>
    <row r="890" spans="1:40" ht="48" x14ac:dyDescent="0.2">
      <c r="A890" s="30" t="s">
        <v>2741</v>
      </c>
      <c r="B890" s="23" t="s">
        <v>2742</v>
      </c>
      <c r="C890" s="23" t="s">
        <v>35</v>
      </c>
      <c r="D890" s="23">
        <v>36</v>
      </c>
      <c r="E890" s="24">
        <v>32869</v>
      </c>
      <c r="F890" s="23" t="s">
        <v>523</v>
      </c>
      <c r="G890" s="23" t="s">
        <v>100</v>
      </c>
      <c r="H890" s="23" t="s">
        <v>261</v>
      </c>
      <c r="I890" s="23" t="s">
        <v>74</v>
      </c>
      <c r="J890" s="23" t="s">
        <v>357</v>
      </c>
      <c r="K890" s="23" t="s">
        <v>358</v>
      </c>
      <c r="L890" s="23" t="s">
        <v>411</v>
      </c>
      <c r="M890" s="23" t="s">
        <v>119</v>
      </c>
      <c r="N890" s="23" t="s">
        <v>412</v>
      </c>
      <c r="O890" s="24">
        <v>43394</v>
      </c>
      <c r="P890" s="24">
        <v>44457</v>
      </c>
      <c r="Q890" s="23" t="s">
        <v>141</v>
      </c>
      <c r="R890" s="25">
        <v>56000</v>
      </c>
      <c r="S890" s="25">
        <v>0</v>
      </c>
      <c r="T890" s="23">
        <v>1</v>
      </c>
      <c r="U890" s="23">
        <v>8</v>
      </c>
      <c r="V890" s="23">
        <v>15</v>
      </c>
      <c r="W890" s="23">
        <v>7</v>
      </c>
      <c r="X890" s="23">
        <v>37</v>
      </c>
      <c r="Y890" s="23" t="s">
        <v>46</v>
      </c>
      <c r="Z890" s="23" t="s">
        <v>47</v>
      </c>
      <c r="AA890" s="23" t="s">
        <v>188</v>
      </c>
      <c r="AB890" s="23" t="s">
        <v>66</v>
      </c>
      <c r="AC890" s="23" t="s">
        <v>267</v>
      </c>
      <c r="AD890" s="23" t="s">
        <v>68</v>
      </c>
      <c r="AE890" s="23">
        <v>30.4</v>
      </c>
      <c r="AF890" s="23">
        <v>2.9</v>
      </c>
      <c r="AG890" s="23" t="s">
        <v>3167</v>
      </c>
      <c r="AH890" s="23" t="s">
        <v>3164</v>
      </c>
      <c r="AI890" s="23" t="s">
        <v>3128</v>
      </c>
      <c r="AJ890" s="23">
        <v>1</v>
      </c>
      <c r="AK890" s="23" t="s">
        <v>3175</v>
      </c>
      <c r="AL890" s="23" t="s">
        <v>3159</v>
      </c>
      <c r="AM890" s="23">
        <v>30.4</v>
      </c>
      <c r="AN890" s="32"/>
    </row>
    <row r="891" spans="1:40" ht="48" x14ac:dyDescent="0.2">
      <c r="A891" s="29" t="s">
        <v>2744</v>
      </c>
      <c r="B891" s="12" t="s">
        <v>3424</v>
      </c>
      <c r="C891" s="12" t="s">
        <v>287</v>
      </c>
      <c r="D891" s="12">
        <v>54</v>
      </c>
      <c r="E891" s="21">
        <v>26185</v>
      </c>
      <c r="F891" s="12" t="s">
        <v>71</v>
      </c>
      <c r="G891" s="12" t="s">
        <v>72</v>
      </c>
      <c r="H891" s="12" t="s">
        <v>1322</v>
      </c>
      <c r="I891" s="12" t="s">
        <v>57</v>
      </c>
      <c r="J891" s="12" t="s">
        <v>450</v>
      </c>
      <c r="K891" s="12" t="s">
        <v>451</v>
      </c>
      <c r="L891" s="12" t="s">
        <v>76</v>
      </c>
      <c r="M891" s="12" t="s">
        <v>265</v>
      </c>
      <c r="N891" s="12" t="s">
        <v>78</v>
      </c>
      <c r="O891" s="21">
        <v>44896</v>
      </c>
      <c r="P891" s="21"/>
      <c r="Q891" s="12" t="s">
        <v>62</v>
      </c>
      <c r="R891" s="22">
        <v>73000</v>
      </c>
      <c r="S891" s="22">
        <v>3600</v>
      </c>
      <c r="T891" s="12">
        <v>3</v>
      </c>
      <c r="U891" s="12">
        <v>8</v>
      </c>
      <c r="V891" s="12">
        <v>19</v>
      </c>
      <c r="W891" s="12">
        <v>14</v>
      </c>
      <c r="X891" s="12">
        <v>56</v>
      </c>
      <c r="Y891" s="12" t="s">
        <v>46</v>
      </c>
      <c r="Z891" s="12" t="s">
        <v>64</v>
      </c>
      <c r="AA891" s="12" t="s">
        <v>48</v>
      </c>
      <c r="AB891" s="12" t="s">
        <v>66</v>
      </c>
      <c r="AC891" s="12" t="s">
        <v>81</v>
      </c>
      <c r="AD891" s="12" t="s">
        <v>68</v>
      </c>
      <c r="AE891" s="12">
        <v>51.6</v>
      </c>
      <c r="AF891" s="12">
        <v>3.5</v>
      </c>
      <c r="AG891" s="12" t="s">
        <v>3171</v>
      </c>
      <c r="AH891" s="12" t="s">
        <v>3168</v>
      </c>
      <c r="AI891" s="12" t="s">
        <v>3133</v>
      </c>
      <c r="AJ891" s="12">
        <v>0</v>
      </c>
      <c r="AK891" s="12" t="s">
        <v>3175</v>
      </c>
      <c r="AL891" s="12" t="s">
        <v>3159</v>
      </c>
      <c r="AM891" s="12">
        <v>51.6</v>
      </c>
      <c r="AN891" s="31" t="s">
        <v>3166</v>
      </c>
    </row>
    <row r="892" spans="1:40" ht="32" x14ac:dyDescent="0.2">
      <c r="A892" s="30" t="s">
        <v>2746</v>
      </c>
      <c r="B892" s="23" t="s">
        <v>3425</v>
      </c>
      <c r="C892" s="23" t="s">
        <v>35</v>
      </c>
      <c r="D892" s="23">
        <v>44</v>
      </c>
      <c r="E892" s="24">
        <v>29800</v>
      </c>
      <c r="F892" s="23" t="s">
        <v>155</v>
      </c>
      <c r="G892" s="23" t="s">
        <v>181</v>
      </c>
      <c r="H892" s="23" t="s">
        <v>156</v>
      </c>
      <c r="I892" s="23" t="s">
        <v>74</v>
      </c>
      <c r="J892" s="23" t="s">
        <v>158</v>
      </c>
      <c r="K892" s="23" t="s">
        <v>159</v>
      </c>
      <c r="L892" s="23" t="s">
        <v>319</v>
      </c>
      <c r="M892" s="23" t="s">
        <v>255</v>
      </c>
      <c r="N892" s="23" t="s">
        <v>80</v>
      </c>
      <c r="O892" s="24">
        <v>43719</v>
      </c>
      <c r="P892" s="24"/>
      <c r="Q892" s="23" t="s">
        <v>62</v>
      </c>
      <c r="R892" s="25">
        <v>57000</v>
      </c>
      <c r="S892" s="25">
        <v>2800</v>
      </c>
      <c r="T892" s="23">
        <v>3</v>
      </c>
      <c r="U892" s="23">
        <v>16</v>
      </c>
      <c r="V892" s="23">
        <v>14</v>
      </c>
      <c r="W892" s="23">
        <v>11</v>
      </c>
      <c r="X892" s="23">
        <v>57</v>
      </c>
      <c r="Y892" s="23" t="s">
        <v>46</v>
      </c>
      <c r="Z892" s="23" t="s">
        <v>47</v>
      </c>
      <c r="AA892" s="23" t="s">
        <v>95</v>
      </c>
      <c r="AB892" s="23" t="s">
        <v>66</v>
      </c>
      <c r="AC892" s="23" t="s">
        <v>165</v>
      </c>
      <c r="AD892" s="23" t="s">
        <v>68</v>
      </c>
      <c r="AE892" s="23">
        <v>55.5</v>
      </c>
      <c r="AF892" s="23">
        <v>6.8</v>
      </c>
      <c r="AG892" s="23" t="s">
        <v>3167</v>
      </c>
      <c r="AH892" s="23" t="s">
        <v>3164</v>
      </c>
      <c r="AI892" s="23" t="s">
        <v>3133</v>
      </c>
      <c r="AJ892" s="23">
        <v>0</v>
      </c>
      <c r="AK892" s="23" t="s">
        <v>3162</v>
      </c>
      <c r="AL892" s="23" t="s">
        <v>3159</v>
      </c>
      <c r="AM892" s="23">
        <v>55.5</v>
      </c>
      <c r="AN892" s="32" t="s">
        <v>3166</v>
      </c>
    </row>
    <row r="893" spans="1:40" ht="32" x14ac:dyDescent="0.2">
      <c r="A893" s="29" t="s">
        <v>2748</v>
      </c>
      <c r="B893" s="12" t="s">
        <v>2749</v>
      </c>
      <c r="C893" s="12" t="s">
        <v>35</v>
      </c>
      <c r="D893" s="12">
        <v>54</v>
      </c>
      <c r="E893" s="21">
        <v>26328</v>
      </c>
      <c r="F893" s="12" t="s">
        <v>523</v>
      </c>
      <c r="G893" s="12" t="s">
        <v>100</v>
      </c>
      <c r="H893" s="12" t="s">
        <v>561</v>
      </c>
      <c r="I893" s="12" t="s">
        <v>74</v>
      </c>
      <c r="J893" s="12" t="s">
        <v>357</v>
      </c>
      <c r="K893" s="12" t="s">
        <v>358</v>
      </c>
      <c r="L893" s="12" t="s">
        <v>434</v>
      </c>
      <c r="M893" s="12" t="s">
        <v>61</v>
      </c>
      <c r="N893" s="12" t="s">
        <v>220</v>
      </c>
      <c r="O893" s="21">
        <v>45989</v>
      </c>
      <c r="P893" s="21"/>
      <c r="Q893" s="12" t="s">
        <v>62</v>
      </c>
      <c r="R893" s="22">
        <v>56000</v>
      </c>
      <c r="S893" s="22">
        <v>5000</v>
      </c>
      <c r="T893" s="12">
        <v>4</v>
      </c>
      <c r="U893" s="12">
        <v>12</v>
      </c>
      <c r="V893" s="12">
        <v>20</v>
      </c>
      <c r="W893" s="12">
        <v>20</v>
      </c>
      <c r="X893" s="12">
        <v>90</v>
      </c>
      <c r="Y893" s="12" t="s">
        <v>339</v>
      </c>
      <c r="Z893" s="12" t="s">
        <v>151</v>
      </c>
      <c r="AA893" s="12" t="s">
        <v>188</v>
      </c>
      <c r="AB893" s="12" t="s">
        <v>66</v>
      </c>
      <c r="AC893" s="12" t="s">
        <v>267</v>
      </c>
      <c r="AD893" s="12" t="s">
        <v>68</v>
      </c>
      <c r="AE893" s="12">
        <v>70.5</v>
      </c>
      <c r="AF893" s="12">
        <v>0.5</v>
      </c>
      <c r="AG893" s="12" t="s">
        <v>3171</v>
      </c>
      <c r="AH893" s="12" t="s">
        <v>3164</v>
      </c>
      <c r="AI893" s="12" t="s">
        <v>3136</v>
      </c>
      <c r="AJ893" s="12">
        <v>0</v>
      </c>
      <c r="AK893" s="12" t="s">
        <v>3162</v>
      </c>
      <c r="AL893" s="12" t="s">
        <v>3165</v>
      </c>
      <c r="AM893" s="12">
        <v>70.5</v>
      </c>
      <c r="AN893" s="31"/>
    </row>
    <row r="894" spans="1:40" ht="32" x14ac:dyDescent="0.2">
      <c r="A894" s="30" t="s">
        <v>2750</v>
      </c>
      <c r="B894" s="23" t="s">
        <v>3426</v>
      </c>
      <c r="C894" s="23" t="s">
        <v>154</v>
      </c>
      <c r="D894" s="23">
        <v>41</v>
      </c>
      <c r="E894" s="24">
        <v>30984</v>
      </c>
      <c r="F894" s="23" t="s">
        <v>71</v>
      </c>
      <c r="G894" s="23" t="s">
        <v>72</v>
      </c>
      <c r="H894" s="23" t="s">
        <v>424</v>
      </c>
      <c r="I894" s="23" t="s">
        <v>115</v>
      </c>
      <c r="J894" s="23" t="s">
        <v>397</v>
      </c>
      <c r="K894" s="23" t="s">
        <v>398</v>
      </c>
      <c r="L894" s="23" t="s">
        <v>366</v>
      </c>
      <c r="M894" s="23" t="s">
        <v>273</v>
      </c>
      <c r="N894" s="23" t="s">
        <v>274</v>
      </c>
      <c r="O894" s="24">
        <v>44985</v>
      </c>
      <c r="P894" s="24"/>
      <c r="Q894" s="23" t="s">
        <v>62</v>
      </c>
      <c r="R894" s="25">
        <v>84000</v>
      </c>
      <c r="S894" s="25">
        <v>4200</v>
      </c>
      <c r="T894" s="23">
        <v>3</v>
      </c>
      <c r="U894" s="23">
        <v>22</v>
      </c>
      <c r="V894" s="23">
        <v>20</v>
      </c>
      <c r="W894" s="23">
        <v>1</v>
      </c>
      <c r="X894" s="23">
        <v>58</v>
      </c>
      <c r="Y894" s="23" t="s">
        <v>46</v>
      </c>
      <c r="Z894" s="23" t="s">
        <v>47</v>
      </c>
      <c r="AA894" s="23" t="s">
        <v>95</v>
      </c>
      <c r="AB894" s="23" t="s">
        <v>66</v>
      </c>
      <c r="AC894" s="23" t="s">
        <v>81</v>
      </c>
      <c r="AD894" s="23" t="s">
        <v>51</v>
      </c>
      <c r="AE894" s="23">
        <v>62.3</v>
      </c>
      <c r="AF894" s="23">
        <v>3.3</v>
      </c>
      <c r="AG894" s="23" t="s">
        <v>3167</v>
      </c>
      <c r="AH894" s="23" t="s">
        <v>3168</v>
      </c>
      <c r="AI894" s="23" t="s">
        <v>3133</v>
      </c>
      <c r="AJ894" s="23">
        <v>0</v>
      </c>
      <c r="AK894" s="23" t="s">
        <v>3162</v>
      </c>
      <c r="AL894" s="23" t="s">
        <v>3159</v>
      </c>
      <c r="AM894" s="23">
        <v>62.3</v>
      </c>
      <c r="AN894" s="32"/>
    </row>
    <row r="895" spans="1:40" ht="32" x14ac:dyDescent="0.2">
      <c r="A895" s="29" t="s">
        <v>2753</v>
      </c>
      <c r="B895" s="12" t="s">
        <v>2175</v>
      </c>
      <c r="C895" s="12" t="s">
        <v>35</v>
      </c>
      <c r="D895" s="12">
        <v>47</v>
      </c>
      <c r="E895" s="21">
        <v>29020</v>
      </c>
      <c r="F895" s="12" t="s">
        <v>36</v>
      </c>
      <c r="G895" s="12" t="s">
        <v>37</v>
      </c>
      <c r="H895" s="12" t="s">
        <v>225</v>
      </c>
      <c r="I895" s="12" t="s">
        <v>57</v>
      </c>
      <c r="J895" s="12" t="s">
        <v>40</v>
      </c>
      <c r="K895" s="12" t="s">
        <v>41</v>
      </c>
      <c r="L895" s="12" t="s">
        <v>319</v>
      </c>
      <c r="M895" s="12" t="s">
        <v>255</v>
      </c>
      <c r="N895" s="12" t="s">
        <v>80</v>
      </c>
      <c r="O895" s="21">
        <v>43927</v>
      </c>
      <c r="P895" s="21">
        <v>45184</v>
      </c>
      <c r="Q895" s="12" t="s">
        <v>141</v>
      </c>
      <c r="R895" s="22">
        <v>102000</v>
      </c>
      <c r="S895" s="22">
        <v>0</v>
      </c>
      <c r="T895" s="12">
        <v>1</v>
      </c>
      <c r="U895" s="12">
        <v>23</v>
      </c>
      <c r="V895" s="12">
        <v>12</v>
      </c>
      <c r="W895" s="12">
        <v>13</v>
      </c>
      <c r="X895" s="12">
        <v>55</v>
      </c>
      <c r="Y895" s="12" t="s">
        <v>46</v>
      </c>
      <c r="Z895" s="12" t="s">
        <v>64</v>
      </c>
      <c r="AA895" s="12" t="s">
        <v>188</v>
      </c>
      <c r="AB895" s="12" t="s">
        <v>164</v>
      </c>
      <c r="AC895" s="12" t="s">
        <v>50</v>
      </c>
      <c r="AD895" s="12" t="s">
        <v>68</v>
      </c>
      <c r="AE895" s="12">
        <v>37.5</v>
      </c>
      <c r="AF895" s="12">
        <v>3.4</v>
      </c>
      <c r="AG895" s="12" t="s">
        <v>3171</v>
      </c>
      <c r="AH895" s="12" t="s">
        <v>3161</v>
      </c>
      <c r="AI895" s="12" t="s">
        <v>3128</v>
      </c>
      <c r="AJ895" s="12">
        <v>1</v>
      </c>
      <c r="AK895" s="12" t="s">
        <v>3162</v>
      </c>
      <c r="AL895" s="12" t="s">
        <v>3159</v>
      </c>
      <c r="AM895" s="12">
        <v>37.5</v>
      </c>
      <c r="AN895" s="31" t="s">
        <v>3166</v>
      </c>
    </row>
    <row r="896" spans="1:40" ht="32" x14ac:dyDescent="0.2">
      <c r="A896" s="30" t="s">
        <v>2755</v>
      </c>
      <c r="B896" s="23" t="s">
        <v>2756</v>
      </c>
      <c r="C896" s="23" t="s">
        <v>35</v>
      </c>
      <c r="D896" s="23">
        <v>59</v>
      </c>
      <c r="E896" s="24">
        <v>24524</v>
      </c>
      <c r="F896" s="23" t="s">
        <v>523</v>
      </c>
      <c r="G896" s="23" t="s">
        <v>100</v>
      </c>
      <c r="H896" s="23" t="s">
        <v>342</v>
      </c>
      <c r="I896" s="23" t="s">
        <v>157</v>
      </c>
      <c r="J896" s="23" t="s">
        <v>262</v>
      </c>
      <c r="K896" s="23" t="s">
        <v>263</v>
      </c>
      <c r="L896" s="23" t="s">
        <v>319</v>
      </c>
      <c r="M896" s="23" t="s">
        <v>255</v>
      </c>
      <c r="N896" s="23" t="s">
        <v>80</v>
      </c>
      <c r="O896" s="24">
        <v>45731</v>
      </c>
      <c r="P896" s="24"/>
      <c r="Q896" s="23" t="s">
        <v>62</v>
      </c>
      <c r="R896" s="25">
        <v>32000</v>
      </c>
      <c r="S896" s="25">
        <v>1600</v>
      </c>
      <c r="T896" s="23">
        <v>3</v>
      </c>
      <c r="U896" s="23">
        <v>1</v>
      </c>
      <c r="V896" s="23">
        <v>24</v>
      </c>
      <c r="W896" s="23">
        <v>11</v>
      </c>
      <c r="X896" s="23">
        <v>41</v>
      </c>
      <c r="Y896" s="23" t="s">
        <v>46</v>
      </c>
      <c r="Z896" s="23" t="s">
        <v>151</v>
      </c>
      <c r="AA896" s="23" t="s">
        <v>95</v>
      </c>
      <c r="AB896" s="23" t="s">
        <v>80</v>
      </c>
      <c r="AC896" s="23" t="s">
        <v>267</v>
      </c>
      <c r="AD896" s="23" t="s">
        <v>68</v>
      </c>
      <c r="AE896" s="23">
        <v>46.1</v>
      </c>
      <c r="AF896" s="23">
        <v>1.2</v>
      </c>
      <c r="AG896" s="23" t="s">
        <v>3156</v>
      </c>
      <c r="AH896" s="23" t="s">
        <v>3180</v>
      </c>
      <c r="AI896" s="23" t="s">
        <v>3133</v>
      </c>
      <c r="AJ896" s="23">
        <v>0</v>
      </c>
      <c r="AK896" s="23" t="s">
        <v>3175</v>
      </c>
      <c r="AL896" s="23" t="s">
        <v>3159</v>
      </c>
      <c r="AM896" s="23">
        <v>46.1</v>
      </c>
      <c r="AN896" s="32" t="s">
        <v>3166</v>
      </c>
    </row>
    <row r="897" spans="1:40" ht="32" x14ac:dyDescent="0.2">
      <c r="A897" s="29" t="s">
        <v>2758</v>
      </c>
      <c r="B897" s="12" t="s">
        <v>3427</v>
      </c>
      <c r="C897" s="12" t="s">
        <v>154</v>
      </c>
      <c r="D897" s="12">
        <v>44</v>
      </c>
      <c r="E897" s="21">
        <v>30111</v>
      </c>
      <c r="F897" s="12" t="s">
        <v>429</v>
      </c>
      <c r="G897" s="12" t="s">
        <v>72</v>
      </c>
      <c r="H897" s="12" t="s">
        <v>555</v>
      </c>
      <c r="I897" s="12" t="s">
        <v>74</v>
      </c>
      <c r="J897" s="12" t="s">
        <v>461</v>
      </c>
      <c r="K897" s="12" t="s">
        <v>462</v>
      </c>
      <c r="L897" s="12" t="s">
        <v>186</v>
      </c>
      <c r="M897" s="12" t="s">
        <v>61</v>
      </c>
      <c r="N897" s="12" t="s">
        <v>186</v>
      </c>
      <c r="O897" s="21">
        <v>44435</v>
      </c>
      <c r="P897" s="21"/>
      <c r="Q897" s="12" t="s">
        <v>62</v>
      </c>
      <c r="R897" s="22">
        <v>51000</v>
      </c>
      <c r="S897" s="22">
        <v>2600</v>
      </c>
      <c r="T897" s="12">
        <v>3</v>
      </c>
      <c r="U897" s="12">
        <v>50</v>
      </c>
      <c r="V897" s="12">
        <v>27</v>
      </c>
      <c r="W897" s="12">
        <v>23</v>
      </c>
      <c r="X897" s="12">
        <v>48</v>
      </c>
      <c r="Y897" s="12" t="s">
        <v>46</v>
      </c>
      <c r="Z897" s="12" t="s">
        <v>151</v>
      </c>
      <c r="AA897" s="12" t="s">
        <v>221</v>
      </c>
      <c r="AB897" s="12" t="s">
        <v>66</v>
      </c>
      <c r="AC897" s="12" t="s">
        <v>130</v>
      </c>
      <c r="AD897" s="12" t="s">
        <v>68</v>
      </c>
      <c r="AE897" s="12">
        <v>53.8</v>
      </c>
      <c r="AF897" s="12">
        <v>4.8</v>
      </c>
      <c r="AG897" s="12" t="s">
        <v>3167</v>
      </c>
      <c r="AH897" s="12" t="s">
        <v>3164</v>
      </c>
      <c r="AI897" s="12" t="s">
        <v>3133</v>
      </c>
      <c r="AJ897" s="12">
        <v>0</v>
      </c>
      <c r="AK897" s="12" t="s">
        <v>3158</v>
      </c>
      <c r="AL897" s="12" t="s">
        <v>3159</v>
      </c>
      <c r="AM897" s="12">
        <v>53.8</v>
      </c>
      <c r="AN897" s="31" t="s">
        <v>3166</v>
      </c>
    </row>
    <row r="898" spans="1:40" ht="48" x14ac:dyDescent="0.2">
      <c r="A898" s="30" t="s">
        <v>2760</v>
      </c>
      <c r="B898" s="23" t="s">
        <v>3428</v>
      </c>
      <c r="C898" s="23" t="s">
        <v>35</v>
      </c>
      <c r="D898" s="23">
        <v>34</v>
      </c>
      <c r="E898" s="24">
        <v>33719</v>
      </c>
      <c r="F898" s="23" t="s">
        <v>523</v>
      </c>
      <c r="G898" s="23" t="s">
        <v>100</v>
      </c>
      <c r="H898" s="23" t="s">
        <v>261</v>
      </c>
      <c r="I898" s="23" t="s">
        <v>74</v>
      </c>
      <c r="J898" s="23" t="s">
        <v>381</v>
      </c>
      <c r="K898" s="23" t="s">
        <v>382</v>
      </c>
      <c r="L898" s="23" t="s">
        <v>790</v>
      </c>
      <c r="M898" s="23" t="s">
        <v>273</v>
      </c>
      <c r="N898" s="23" t="s">
        <v>791</v>
      </c>
      <c r="O898" s="24">
        <v>43174</v>
      </c>
      <c r="P898" s="24"/>
      <c r="Q898" s="23" t="s">
        <v>62</v>
      </c>
      <c r="R898" s="25">
        <v>59000</v>
      </c>
      <c r="S898" s="25">
        <v>3000</v>
      </c>
      <c r="T898" s="23">
        <v>3</v>
      </c>
      <c r="U898" s="23">
        <v>11</v>
      </c>
      <c r="V898" s="23">
        <v>16</v>
      </c>
      <c r="W898" s="23">
        <v>13</v>
      </c>
      <c r="X898" s="23">
        <v>62</v>
      </c>
      <c r="Y898" s="23" t="s">
        <v>46</v>
      </c>
      <c r="Z898" s="23" t="s">
        <v>47</v>
      </c>
      <c r="AA898" s="23" t="s">
        <v>48</v>
      </c>
      <c r="AB898" s="23" t="s">
        <v>80</v>
      </c>
      <c r="AC898" s="23" t="s">
        <v>267</v>
      </c>
      <c r="AD898" s="23" t="s">
        <v>68</v>
      </c>
      <c r="AE898" s="23">
        <v>55</v>
      </c>
      <c r="AF898" s="23">
        <v>8.1999999999999993</v>
      </c>
      <c r="AG898" s="23" t="s">
        <v>3160</v>
      </c>
      <c r="AH898" s="23" t="s">
        <v>3164</v>
      </c>
      <c r="AI898" s="23" t="s">
        <v>3133</v>
      </c>
      <c r="AJ898" s="23">
        <v>0</v>
      </c>
      <c r="AK898" s="23" t="s">
        <v>3162</v>
      </c>
      <c r="AL898" s="23" t="s">
        <v>3165</v>
      </c>
      <c r="AM898" s="23">
        <v>55</v>
      </c>
      <c r="AN898" s="32" t="s">
        <v>3166</v>
      </c>
    </row>
    <row r="899" spans="1:40" ht="32" x14ac:dyDescent="0.2">
      <c r="A899" s="29" t="s">
        <v>2763</v>
      </c>
      <c r="B899" s="12" t="s">
        <v>2764</v>
      </c>
      <c r="C899" s="12" t="s">
        <v>287</v>
      </c>
      <c r="D899" s="12">
        <v>39</v>
      </c>
      <c r="E899" s="21">
        <v>31723</v>
      </c>
      <c r="F899" s="12" t="s">
        <v>133</v>
      </c>
      <c r="G899" s="12" t="s">
        <v>133</v>
      </c>
      <c r="H899" s="12" t="s">
        <v>652</v>
      </c>
      <c r="I899" s="12" t="s">
        <v>115</v>
      </c>
      <c r="J899" s="12" t="s">
        <v>135</v>
      </c>
      <c r="K899" s="12" t="s">
        <v>136</v>
      </c>
      <c r="L899" s="12" t="s">
        <v>619</v>
      </c>
      <c r="M899" s="12" t="s">
        <v>525</v>
      </c>
      <c r="N899" s="12" t="s">
        <v>620</v>
      </c>
      <c r="O899" s="21">
        <v>44254</v>
      </c>
      <c r="P899" s="21"/>
      <c r="Q899" s="12" t="s">
        <v>62</v>
      </c>
      <c r="R899" s="22">
        <v>84000</v>
      </c>
      <c r="S899" s="22">
        <v>4200</v>
      </c>
      <c r="T899" s="12">
        <v>3</v>
      </c>
      <c r="U899" s="12">
        <v>32</v>
      </c>
      <c r="V899" s="12">
        <v>24</v>
      </c>
      <c r="W899" s="12">
        <v>17</v>
      </c>
      <c r="X899" s="12">
        <v>65</v>
      </c>
      <c r="Y899" s="12" t="s">
        <v>46</v>
      </c>
      <c r="Z899" s="12" t="s">
        <v>64</v>
      </c>
      <c r="AA899" s="12" t="s">
        <v>142</v>
      </c>
      <c r="AB899" s="12" t="s">
        <v>66</v>
      </c>
      <c r="AC899" s="12" t="s">
        <v>143</v>
      </c>
      <c r="AD899" s="12" t="s">
        <v>68</v>
      </c>
      <c r="AE899" s="12">
        <v>59.2</v>
      </c>
      <c r="AF899" s="12">
        <v>5.3</v>
      </c>
      <c r="AG899" s="12" t="s">
        <v>3167</v>
      </c>
      <c r="AH899" s="12" t="s">
        <v>3168</v>
      </c>
      <c r="AI899" s="12" t="s">
        <v>3133</v>
      </c>
      <c r="AJ899" s="12">
        <v>0</v>
      </c>
      <c r="AK899" s="12" t="s">
        <v>3158</v>
      </c>
      <c r="AL899" s="12" t="s">
        <v>3165</v>
      </c>
      <c r="AM899" s="12">
        <v>59.2</v>
      </c>
      <c r="AN899" s="31" t="s">
        <v>3166</v>
      </c>
    </row>
    <row r="900" spans="1:40" ht="32" x14ac:dyDescent="0.2">
      <c r="A900" s="30" t="s">
        <v>2765</v>
      </c>
      <c r="B900" s="23" t="s">
        <v>2766</v>
      </c>
      <c r="C900" s="23" t="s">
        <v>154</v>
      </c>
      <c r="D900" s="23">
        <v>36</v>
      </c>
      <c r="E900" s="24">
        <v>32901</v>
      </c>
      <c r="F900" s="23" t="s">
        <v>523</v>
      </c>
      <c r="G900" s="23" t="s">
        <v>100</v>
      </c>
      <c r="H900" s="23" t="s">
        <v>755</v>
      </c>
      <c r="I900" s="23" t="s">
        <v>57</v>
      </c>
      <c r="J900" s="23" t="s">
        <v>262</v>
      </c>
      <c r="K900" s="23" t="s">
        <v>263</v>
      </c>
      <c r="L900" s="23" t="s">
        <v>472</v>
      </c>
      <c r="M900" s="23" t="s">
        <v>43</v>
      </c>
      <c r="N900" s="23" t="s">
        <v>421</v>
      </c>
      <c r="O900" s="24">
        <v>44202</v>
      </c>
      <c r="P900" s="24"/>
      <c r="Q900" s="23" t="s">
        <v>62</v>
      </c>
      <c r="R900" s="25">
        <v>86000</v>
      </c>
      <c r="S900" s="25">
        <v>4300</v>
      </c>
      <c r="T900" s="23">
        <v>3</v>
      </c>
      <c r="U900" s="23">
        <v>23</v>
      </c>
      <c r="V900" s="23">
        <v>8</v>
      </c>
      <c r="W900" s="23">
        <v>12</v>
      </c>
      <c r="X900" s="23">
        <v>51</v>
      </c>
      <c r="Y900" s="23" t="s">
        <v>46</v>
      </c>
      <c r="Z900" s="23" t="s">
        <v>64</v>
      </c>
      <c r="AA900" s="23" t="s">
        <v>221</v>
      </c>
      <c r="AB900" s="23" t="s">
        <v>66</v>
      </c>
      <c r="AC900" s="23" t="s">
        <v>267</v>
      </c>
      <c r="AD900" s="23" t="s">
        <v>68</v>
      </c>
      <c r="AE900" s="23">
        <v>54.6</v>
      </c>
      <c r="AF900" s="23">
        <v>5.4</v>
      </c>
      <c r="AG900" s="23" t="s">
        <v>3167</v>
      </c>
      <c r="AH900" s="23" t="s">
        <v>3161</v>
      </c>
      <c r="AI900" s="23" t="s">
        <v>3133</v>
      </c>
      <c r="AJ900" s="23">
        <v>0</v>
      </c>
      <c r="AK900" s="23" t="s">
        <v>3162</v>
      </c>
      <c r="AL900" s="23" t="s">
        <v>3159</v>
      </c>
      <c r="AM900" s="23">
        <v>54.6</v>
      </c>
      <c r="AN900" s="32"/>
    </row>
    <row r="901" spans="1:40" ht="32" x14ac:dyDescent="0.2">
      <c r="A901" s="29" t="s">
        <v>2767</v>
      </c>
      <c r="B901" s="12" t="s">
        <v>2768</v>
      </c>
      <c r="C901" s="12" t="s">
        <v>154</v>
      </c>
      <c r="D901" s="12">
        <v>39</v>
      </c>
      <c r="E901" s="21">
        <v>31910</v>
      </c>
      <c r="F901" s="12" t="s">
        <v>54</v>
      </c>
      <c r="G901" s="12" t="s">
        <v>55</v>
      </c>
      <c r="H901" s="12" t="s">
        <v>56</v>
      </c>
      <c r="I901" s="12" t="s">
        <v>39</v>
      </c>
      <c r="J901" s="12" t="s">
        <v>647</v>
      </c>
      <c r="K901" s="12" t="s">
        <v>648</v>
      </c>
      <c r="L901" s="12" t="s">
        <v>186</v>
      </c>
      <c r="M901" s="12" t="s">
        <v>61</v>
      </c>
      <c r="N901" s="12" t="s">
        <v>186</v>
      </c>
      <c r="O901" s="21">
        <v>45607</v>
      </c>
      <c r="P901" s="21"/>
      <c r="Q901" s="12" t="s">
        <v>62</v>
      </c>
      <c r="R901" s="22">
        <v>203000</v>
      </c>
      <c r="S901" s="22">
        <v>6100</v>
      </c>
      <c r="T901" s="12">
        <v>2</v>
      </c>
      <c r="U901" s="12">
        <v>16</v>
      </c>
      <c r="V901" s="12">
        <v>18</v>
      </c>
      <c r="W901" s="12">
        <v>6</v>
      </c>
      <c r="X901" s="12">
        <v>73</v>
      </c>
      <c r="Y901" s="12" t="s">
        <v>46</v>
      </c>
      <c r="Z901" s="12" t="s">
        <v>844</v>
      </c>
      <c r="AA901" s="12" t="s">
        <v>176</v>
      </c>
      <c r="AB901" s="12" t="s">
        <v>66</v>
      </c>
      <c r="AC901" s="12" t="s">
        <v>67</v>
      </c>
      <c r="AD901" s="12" t="s">
        <v>68</v>
      </c>
      <c r="AE901" s="12">
        <v>54.5</v>
      </c>
      <c r="AF901" s="12">
        <v>1.6</v>
      </c>
      <c r="AG901" s="12" t="s">
        <v>3167</v>
      </c>
      <c r="AH901" s="12" t="s">
        <v>3177</v>
      </c>
      <c r="AI901" s="12" t="s">
        <v>3128</v>
      </c>
      <c r="AJ901" s="12">
        <v>0</v>
      </c>
      <c r="AK901" s="12" t="s">
        <v>3162</v>
      </c>
      <c r="AL901" s="12" t="s">
        <v>3159</v>
      </c>
      <c r="AM901" s="12">
        <v>54.5</v>
      </c>
      <c r="AN901" s="31"/>
    </row>
    <row r="902" spans="1:40" ht="32" x14ac:dyDescent="0.2">
      <c r="A902" s="30" t="s">
        <v>2770</v>
      </c>
      <c r="B902" s="23" t="s">
        <v>2771</v>
      </c>
      <c r="C902" s="23" t="s">
        <v>35</v>
      </c>
      <c r="D902" s="23">
        <v>49</v>
      </c>
      <c r="E902" s="24">
        <v>28265</v>
      </c>
      <c r="F902" s="23" t="s">
        <v>36</v>
      </c>
      <c r="G902" s="23" t="s">
        <v>37</v>
      </c>
      <c r="H902" s="23" t="s">
        <v>146</v>
      </c>
      <c r="I902" s="23" t="s">
        <v>57</v>
      </c>
      <c r="J902" s="23" t="s">
        <v>40</v>
      </c>
      <c r="K902" s="23" t="s">
        <v>41</v>
      </c>
      <c r="L902" s="23" t="s">
        <v>149</v>
      </c>
      <c r="M902" s="23" t="s">
        <v>61</v>
      </c>
      <c r="N902" s="23" t="s">
        <v>150</v>
      </c>
      <c r="O902" s="24">
        <v>44448</v>
      </c>
      <c r="P902" s="24"/>
      <c r="Q902" s="23" t="s">
        <v>62</v>
      </c>
      <c r="R902" s="25">
        <v>114000</v>
      </c>
      <c r="S902" s="25">
        <v>5700</v>
      </c>
      <c r="T902" s="23">
        <v>3</v>
      </c>
      <c r="U902" s="23">
        <v>13</v>
      </c>
      <c r="V902" s="23">
        <v>21</v>
      </c>
      <c r="W902" s="23">
        <v>0</v>
      </c>
      <c r="X902" s="23">
        <v>71</v>
      </c>
      <c r="Y902" s="23" t="s">
        <v>46</v>
      </c>
      <c r="Z902" s="23" t="s">
        <v>47</v>
      </c>
      <c r="AA902" s="23" t="s">
        <v>95</v>
      </c>
      <c r="AB902" s="23" t="s">
        <v>66</v>
      </c>
      <c r="AC902" s="23" t="s">
        <v>50</v>
      </c>
      <c r="AD902" s="23" t="s">
        <v>68</v>
      </c>
      <c r="AE902" s="23">
        <v>65.099999999999994</v>
      </c>
      <c r="AF902" s="23">
        <v>4.8</v>
      </c>
      <c r="AG902" s="23" t="s">
        <v>3171</v>
      </c>
      <c r="AH902" s="23" t="s">
        <v>3161</v>
      </c>
      <c r="AI902" s="23" t="s">
        <v>3133</v>
      </c>
      <c r="AJ902" s="23">
        <v>0</v>
      </c>
      <c r="AK902" s="23" t="s">
        <v>3162</v>
      </c>
      <c r="AL902" s="23" t="s">
        <v>3165</v>
      </c>
      <c r="AM902" s="23">
        <v>65.099999999999994</v>
      </c>
      <c r="AN902" s="32" t="s">
        <v>3166</v>
      </c>
    </row>
    <row r="903" spans="1:40" ht="32" x14ac:dyDescent="0.2">
      <c r="A903" s="29" t="s">
        <v>2773</v>
      </c>
      <c r="B903" s="12" t="s">
        <v>2774</v>
      </c>
      <c r="C903" s="12" t="s">
        <v>154</v>
      </c>
      <c r="D903" s="12">
        <v>46</v>
      </c>
      <c r="E903" s="21">
        <v>29267</v>
      </c>
      <c r="F903" s="12" t="s">
        <v>523</v>
      </c>
      <c r="G903" s="12" t="s">
        <v>100</v>
      </c>
      <c r="H903" s="12" t="s">
        <v>342</v>
      </c>
      <c r="I903" s="12" t="s">
        <v>89</v>
      </c>
      <c r="J903" s="12" t="s">
        <v>343</v>
      </c>
      <c r="K903" s="12" t="s">
        <v>344</v>
      </c>
      <c r="L903" s="12" t="s">
        <v>491</v>
      </c>
      <c r="M903" s="12" t="s">
        <v>43</v>
      </c>
      <c r="N903" s="12" t="s">
        <v>492</v>
      </c>
      <c r="O903" s="21">
        <v>45705</v>
      </c>
      <c r="P903" s="21"/>
      <c r="Q903" s="12" t="s">
        <v>62</v>
      </c>
      <c r="R903" s="22">
        <v>125000</v>
      </c>
      <c r="S903" s="22">
        <v>7500</v>
      </c>
      <c r="T903" s="12">
        <v>3</v>
      </c>
      <c r="U903" s="12">
        <v>28</v>
      </c>
      <c r="V903" s="12">
        <v>15</v>
      </c>
      <c r="W903" s="12">
        <v>0</v>
      </c>
      <c r="X903" s="12">
        <v>73</v>
      </c>
      <c r="Y903" s="12" t="s">
        <v>46</v>
      </c>
      <c r="Z903" s="12" t="s">
        <v>64</v>
      </c>
      <c r="AA903" s="12" t="s">
        <v>215</v>
      </c>
      <c r="AB903" s="12" t="s">
        <v>164</v>
      </c>
      <c r="AC903" s="12" t="s">
        <v>267</v>
      </c>
      <c r="AD903" s="12" t="s">
        <v>68</v>
      </c>
      <c r="AE903" s="12">
        <v>69.5</v>
      </c>
      <c r="AF903" s="12">
        <v>1.3</v>
      </c>
      <c r="AG903" s="12" t="s">
        <v>3171</v>
      </c>
      <c r="AH903" s="12" t="s">
        <v>3157</v>
      </c>
      <c r="AI903" s="12" t="s">
        <v>3133</v>
      </c>
      <c r="AJ903" s="12">
        <v>0</v>
      </c>
      <c r="AK903" s="12" t="s">
        <v>3162</v>
      </c>
      <c r="AL903" s="12" t="s">
        <v>3165</v>
      </c>
      <c r="AM903" s="12">
        <v>69.5</v>
      </c>
      <c r="AN903" s="31"/>
    </row>
    <row r="904" spans="1:40" ht="32" x14ac:dyDescent="0.2">
      <c r="A904" s="30" t="s">
        <v>2776</v>
      </c>
      <c r="B904" s="23" t="s">
        <v>2777</v>
      </c>
      <c r="C904" s="23" t="s">
        <v>154</v>
      </c>
      <c r="D904" s="23">
        <v>57</v>
      </c>
      <c r="E904" s="24">
        <v>25171</v>
      </c>
      <c r="F904" s="23" t="s">
        <v>429</v>
      </c>
      <c r="G904" s="23" t="s">
        <v>72</v>
      </c>
      <c r="H904" s="23" t="s">
        <v>430</v>
      </c>
      <c r="I904" s="23" t="s">
        <v>39</v>
      </c>
      <c r="J904" s="23" t="s">
        <v>470</v>
      </c>
      <c r="K904" s="23" t="s">
        <v>589</v>
      </c>
      <c r="L904" s="23" t="s">
        <v>390</v>
      </c>
      <c r="M904" s="23" t="s">
        <v>265</v>
      </c>
      <c r="N904" s="23" t="s">
        <v>360</v>
      </c>
      <c r="O904" s="24">
        <v>44349</v>
      </c>
      <c r="P904" s="24"/>
      <c r="Q904" s="23" t="s">
        <v>62</v>
      </c>
      <c r="R904" s="25">
        <v>125000</v>
      </c>
      <c r="S904" s="25">
        <v>7500</v>
      </c>
      <c r="T904" s="23">
        <v>3</v>
      </c>
      <c r="U904" s="23">
        <v>11</v>
      </c>
      <c r="V904" s="23">
        <v>18</v>
      </c>
      <c r="W904" s="23">
        <v>14</v>
      </c>
      <c r="X904" s="23">
        <v>75</v>
      </c>
      <c r="Y904" s="23" t="s">
        <v>46</v>
      </c>
      <c r="Z904" s="23" t="s">
        <v>47</v>
      </c>
      <c r="AA904" s="23" t="s">
        <v>48</v>
      </c>
      <c r="AB904" s="23" t="s">
        <v>164</v>
      </c>
      <c r="AC904" s="23" t="s">
        <v>130</v>
      </c>
      <c r="AD904" s="23" t="s">
        <v>68</v>
      </c>
      <c r="AE904" s="23">
        <v>59</v>
      </c>
      <c r="AF904" s="23">
        <v>5</v>
      </c>
      <c r="AG904" s="23" t="s">
        <v>3156</v>
      </c>
      <c r="AH904" s="23" t="s">
        <v>3157</v>
      </c>
      <c r="AI904" s="23" t="s">
        <v>3133</v>
      </c>
      <c r="AJ904" s="23">
        <v>0</v>
      </c>
      <c r="AK904" s="23" t="s">
        <v>3162</v>
      </c>
      <c r="AL904" s="23" t="s">
        <v>3165</v>
      </c>
      <c r="AM904" s="23">
        <v>59</v>
      </c>
      <c r="AN904" s="32" t="s">
        <v>3166</v>
      </c>
    </row>
    <row r="905" spans="1:40" ht="48" x14ac:dyDescent="0.2">
      <c r="A905" s="29" t="s">
        <v>2778</v>
      </c>
      <c r="B905" s="12" t="s">
        <v>2779</v>
      </c>
      <c r="C905" s="12" t="s">
        <v>154</v>
      </c>
      <c r="D905" s="12">
        <v>33</v>
      </c>
      <c r="E905" s="21">
        <v>34041</v>
      </c>
      <c r="F905" s="12" t="s">
        <v>523</v>
      </c>
      <c r="G905" s="12" t="s">
        <v>100</v>
      </c>
      <c r="H905" s="12" t="s">
        <v>379</v>
      </c>
      <c r="I905" s="12" t="s">
        <v>89</v>
      </c>
      <c r="J905" s="12" t="s">
        <v>343</v>
      </c>
      <c r="K905" s="12" t="s">
        <v>344</v>
      </c>
      <c r="L905" s="12" t="s">
        <v>76</v>
      </c>
      <c r="M905" s="12" t="s">
        <v>265</v>
      </c>
      <c r="N905" s="12" t="s">
        <v>78</v>
      </c>
      <c r="O905" s="21">
        <v>45184</v>
      </c>
      <c r="P905" s="21"/>
      <c r="Q905" s="12" t="s">
        <v>62</v>
      </c>
      <c r="R905" s="22">
        <v>96000</v>
      </c>
      <c r="S905" s="22">
        <v>5800</v>
      </c>
      <c r="T905" s="12">
        <v>3</v>
      </c>
      <c r="U905" s="12">
        <v>13</v>
      </c>
      <c r="V905" s="12">
        <v>14</v>
      </c>
      <c r="W905" s="12">
        <v>0</v>
      </c>
      <c r="X905" s="12">
        <v>53</v>
      </c>
      <c r="Y905" s="12" t="s">
        <v>46</v>
      </c>
      <c r="Z905" s="12" t="s">
        <v>64</v>
      </c>
      <c r="AA905" s="12" t="s">
        <v>48</v>
      </c>
      <c r="AB905" s="12" t="s">
        <v>66</v>
      </c>
      <c r="AC905" s="12" t="s">
        <v>267</v>
      </c>
      <c r="AD905" s="12" t="s">
        <v>68</v>
      </c>
      <c r="AE905" s="12">
        <v>58.8</v>
      </c>
      <c r="AF905" s="12">
        <v>2.7</v>
      </c>
      <c r="AG905" s="12" t="s">
        <v>3160</v>
      </c>
      <c r="AH905" s="12" t="s">
        <v>3161</v>
      </c>
      <c r="AI905" s="12" t="s">
        <v>3133</v>
      </c>
      <c r="AJ905" s="12">
        <v>0</v>
      </c>
      <c r="AK905" s="12" t="s">
        <v>3162</v>
      </c>
      <c r="AL905" s="12" t="s">
        <v>3159</v>
      </c>
      <c r="AM905" s="12">
        <v>58.8</v>
      </c>
      <c r="AN905" s="31"/>
    </row>
    <row r="906" spans="1:40" ht="32" x14ac:dyDescent="0.2">
      <c r="A906" s="30" t="s">
        <v>2781</v>
      </c>
      <c r="B906" s="23" t="s">
        <v>3429</v>
      </c>
      <c r="C906" s="23" t="s">
        <v>154</v>
      </c>
      <c r="D906" s="23">
        <v>61</v>
      </c>
      <c r="E906" s="24">
        <v>23650</v>
      </c>
      <c r="F906" s="23" t="s">
        <v>402</v>
      </c>
      <c r="G906" s="23" t="s">
        <v>72</v>
      </c>
      <c r="H906" s="23" t="s">
        <v>403</v>
      </c>
      <c r="I906" s="23" t="s">
        <v>318</v>
      </c>
      <c r="J906" s="23" t="s">
        <v>948</v>
      </c>
      <c r="K906" s="23" t="s">
        <v>949</v>
      </c>
      <c r="L906" s="23" t="s">
        <v>442</v>
      </c>
      <c r="M906" s="23" t="s">
        <v>265</v>
      </c>
      <c r="N906" s="23" t="s">
        <v>266</v>
      </c>
      <c r="O906" s="24">
        <v>44954</v>
      </c>
      <c r="P906" s="24"/>
      <c r="Q906" s="23" t="s">
        <v>62</v>
      </c>
      <c r="R906" s="25">
        <v>152000</v>
      </c>
      <c r="S906" s="25">
        <v>4600</v>
      </c>
      <c r="T906" s="23">
        <v>2</v>
      </c>
      <c r="U906" s="23">
        <v>32</v>
      </c>
      <c r="V906" s="23">
        <v>5</v>
      </c>
      <c r="W906" s="23">
        <v>24</v>
      </c>
      <c r="X906" s="23">
        <v>62</v>
      </c>
      <c r="Y906" s="23" t="s">
        <v>46</v>
      </c>
      <c r="Z906" s="23" t="s">
        <v>64</v>
      </c>
      <c r="AA906" s="23" t="s">
        <v>215</v>
      </c>
      <c r="AB906" s="23" t="s">
        <v>66</v>
      </c>
      <c r="AC906" s="23" t="s">
        <v>408</v>
      </c>
      <c r="AD906" s="23" t="s">
        <v>68</v>
      </c>
      <c r="AE906" s="23">
        <v>47.7</v>
      </c>
      <c r="AF906" s="23">
        <v>3.4</v>
      </c>
      <c r="AG906" s="23" t="s">
        <v>3156</v>
      </c>
      <c r="AH906" s="23" t="s">
        <v>3157</v>
      </c>
      <c r="AI906" s="23" t="s">
        <v>3128</v>
      </c>
      <c r="AJ906" s="23">
        <v>0</v>
      </c>
      <c r="AK906" s="23" t="s">
        <v>3158</v>
      </c>
      <c r="AL906" s="23" t="s">
        <v>3159</v>
      </c>
      <c r="AM906" s="23">
        <v>47.7</v>
      </c>
      <c r="AN906" s="32"/>
    </row>
    <row r="907" spans="1:40" ht="32" x14ac:dyDescent="0.2">
      <c r="A907" s="29" t="s">
        <v>2783</v>
      </c>
      <c r="B907" s="12" t="s">
        <v>2784</v>
      </c>
      <c r="C907" s="12" t="s">
        <v>35</v>
      </c>
      <c r="D907" s="12">
        <v>35</v>
      </c>
      <c r="E907" s="21">
        <v>33308</v>
      </c>
      <c r="F907" s="12" t="s">
        <v>133</v>
      </c>
      <c r="G907" s="12" t="s">
        <v>133</v>
      </c>
      <c r="H907" s="12" t="s">
        <v>134</v>
      </c>
      <c r="I907" s="12" t="s">
        <v>57</v>
      </c>
      <c r="J907" s="12" t="s">
        <v>135</v>
      </c>
      <c r="K907" s="12" t="s">
        <v>136</v>
      </c>
      <c r="L907" s="12" t="s">
        <v>472</v>
      </c>
      <c r="M907" s="12" t="s">
        <v>43</v>
      </c>
      <c r="N907" s="12" t="s">
        <v>421</v>
      </c>
      <c r="O907" s="21">
        <v>45673</v>
      </c>
      <c r="P907" s="21"/>
      <c r="Q907" s="12" t="s">
        <v>62</v>
      </c>
      <c r="R907" s="22">
        <v>101000</v>
      </c>
      <c r="S907" s="22">
        <v>5000</v>
      </c>
      <c r="T907" s="12">
        <v>3</v>
      </c>
      <c r="U907" s="12">
        <v>25</v>
      </c>
      <c r="V907" s="12">
        <v>6</v>
      </c>
      <c r="W907" s="12">
        <v>1</v>
      </c>
      <c r="X907" s="12">
        <v>53</v>
      </c>
      <c r="Y907" s="12" t="s">
        <v>46</v>
      </c>
      <c r="Z907" s="12" t="s">
        <v>64</v>
      </c>
      <c r="AA907" s="12" t="s">
        <v>188</v>
      </c>
      <c r="AB907" s="12" t="s">
        <v>66</v>
      </c>
      <c r="AC907" s="12" t="s">
        <v>143</v>
      </c>
      <c r="AD907" s="12" t="s">
        <v>68</v>
      </c>
      <c r="AE907" s="12">
        <v>61.3</v>
      </c>
      <c r="AF907" s="12">
        <v>1.4</v>
      </c>
      <c r="AG907" s="12" t="s">
        <v>3167</v>
      </c>
      <c r="AH907" s="12" t="s">
        <v>3161</v>
      </c>
      <c r="AI907" s="12" t="s">
        <v>3133</v>
      </c>
      <c r="AJ907" s="12">
        <v>0</v>
      </c>
      <c r="AK907" s="12" t="s">
        <v>3162</v>
      </c>
      <c r="AL907" s="12" t="s">
        <v>3159</v>
      </c>
      <c r="AM907" s="12">
        <v>61.3</v>
      </c>
      <c r="AN907" s="31"/>
    </row>
    <row r="908" spans="1:40" ht="48" x14ac:dyDescent="0.2">
      <c r="A908" s="30" t="s">
        <v>2785</v>
      </c>
      <c r="B908" s="23" t="s">
        <v>2786</v>
      </c>
      <c r="C908" s="23" t="s">
        <v>35</v>
      </c>
      <c r="D908" s="23">
        <v>35</v>
      </c>
      <c r="E908" s="24">
        <v>33284</v>
      </c>
      <c r="F908" s="23" t="s">
        <v>210</v>
      </c>
      <c r="G908" s="23" t="s">
        <v>100</v>
      </c>
      <c r="H908" s="23" t="s">
        <v>230</v>
      </c>
      <c r="I908" s="23" t="s">
        <v>115</v>
      </c>
      <c r="J908" s="23" t="s">
        <v>116</v>
      </c>
      <c r="K908" s="23" t="s">
        <v>117</v>
      </c>
      <c r="L908" s="23" t="s">
        <v>92</v>
      </c>
      <c r="M908" s="23" t="s">
        <v>337</v>
      </c>
      <c r="N908" s="23" t="s">
        <v>94</v>
      </c>
      <c r="O908" s="24">
        <v>43957</v>
      </c>
      <c r="P908" s="24"/>
      <c r="Q908" s="23" t="s">
        <v>62</v>
      </c>
      <c r="R908" s="25">
        <v>66000</v>
      </c>
      <c r="S908" s="25">
        <v>0</v>
      </c>
      <c r="T908" s="23">
        <v>1</v>
      </c>
      <c r="U908" s="23">
        <v>20</v>
      </c>
      <c r="V908" s="23">
        <v>5</v>
      </c>
      <c r="W908" s="23">
        <v>6</v>
      </c>
      <c r="X908" s="23">
        <v>36</v>
      </c>
      <c r="Y908" s="23" t="s">
        <v>46</v>
      </c>
      <c r="Z908" s="23" t="s">
        <v>292</v>
      </c>
      <c r="AA908" s="23" t="s">
        <v>215</v>
      </c>
      <c r="AB908" s="23" t="s">
        <v>66</v>
      </c>
      <c r="AC908" s="23" t="s">
        <v>121</v>
      </c>
      <c r="AD908" s="23" t="s">
        <v>68</v>
      </c>
      <c r="AE908" s="23">
        <v>33.6</v>
      </c>
      <c r="AF908" s="23">
        <v>6.1</v>
      </c>
      <c r="AG908" s="23" t="s">
        <v>3167</v>
      </c>
      <c r="AH908" s="23" t="s">
        <v>3168</v>
      </c>
      <c r="AI908" s="23" t="s">
        <v>3128</v>
      </c>
      <c r="AJ908" s="23">
        <v>0</v>
      </c>
      <c r="AK908" s="23" t="s">
        <v>3162</v>
      </c>
      <c r="AL908" s="23" t="s">
        <v>3159</v>
      </c>
      <c r="AM908" s="23">
        <v>33.6</v>
      </c>
      <c r="AN908" s="32"/>
    </row>
    <row r="909" spans="1:40" ht="32" x14ac:dyDescent="0.2">
      <c r="A909" s="29" t="s">
        <v>2787</v>
      </c>
      <c r="B909" s="12" t="s">
        <v>2788</v>
      </c>
      <c r="C909" s="12" t="s">
        <v>154</v>
      </c>
      <c r="D909" s="12">
        <v>60</v>
      </c>
      <c r="E909" s="21">
        <v>23918</v>
      </c>
      <c r="F909" s="12" t="s">
        <v>429</v>
      </c>
      <c r="G909" s="12" t="s">
        <v>72</v>
      </c>
      <c r="H909" s="12" t="s">
        <v>201</v>
      </c>
      <c r="I909" s="12" t="s">
        <v>74</v>
      </c>
      <c r="J909" s="12" t="s">
        <v>126</v>
      </c>
      <c r="K909" s="12" t="s">
        <v>127</v>
      </c>
      <c r="L909" s="12" t="s">
        <v>319</v>
      </c>
      <c r="M909" s="12" t="s">
        <v>255</v>
      </c>
      <c r="N909" s="12" t="s">
        <v>80</v>
      </c>
      <c r="O909" s="21">
        <v>44397</v>
      </c>
      <c r="P909" s="21"/>
      <c r="Q909" s="12" t="s">
        <v>62</v>
      </c>
      <c r="R909" s="22">
        <v>54000</v>
      </c>
      <c r="S909" s="22">
        <v>4900</v>
      </c>
      <c r="T909" s="12">
        <v>4</v>
      </c>
      <c r="U909" s="12">
        <v>23</v>
      </c>
      <c r="V909" s="12">
        <v>15</v>
      </c>
      <c r="W909" s="12">
        <v>11</v>
      </c>
      <c r="X909" s="12">
        <v>86</v>
      </c>
      <c r="Y909" s="12" t="s">
        <v>339</v>
      </c>
      <c r="Z909" s="12" t="s">
        <v>292</v>
      </c>
      <c r="AA909" s="12" t="s">
        <v>48</v>
      </c>
      <c r="AB909" s="12" t="s">
        <v>66</v>
      </c>
      <c r="AC909" s="12" t="s">
        <v>130</v>
      </c>
      <c r="AD909" s="12" t="s">
        <v>68</v>
      </c>
      <c r="AE909" s="12">
        <v>76.3</v>
      </c>
      <c r="AF909" s="12">
        <v>4.9000000000000004</v>
      </c>
      <c r="AG909" s="12" t="s">
        <v>3156</v>
      </c>
      <c r="AH909" s="12" t="s">
        <v>3164</v>
      </c>
      <c r="AI909" s="12" t="s">
        <v>3136</v>
      </c>
      <c r="AJ909" s="12">
        <v>0</v>
      </c>
      <c r="AK909" s="12" t="s">
        <v>3162</v>
      </c>
      <c r="AL909" s="12" t="s">
        <v>3165</v>
      </c>
      <c r="AM909" s="12">
        <v>76.3</v>
      </c>
      <c r="AN909" s="31" t="s">
        <v>3166</v>
      </c>
    </row>
    <row r="910" spans="1:40" ht="32" x14ac:dyDescent="0.2">
      <c r="A910" s="30" t="s">
        <v>2790</v>
      </c>
      <c r="B910" s="23" t="s">
        <v>3430</v>
      </c>
      <c r="C910" s="23" t="s">
        <v>154</v>
      </c>
      <c r="D910" s="23">
        <v>25</v>
      </c>
      <c r="E910" s="24">
        <v>36699</v>
      </c>
      <c r="F910" s="23" t="s">
        <v>429</v>
      </c>
      <c r="G910" s="23" t="s">
        <v>72</v>
      </c>
      <c r="H910" s="23" t="s">
        <v>125</v>
      </c>
      <c r="I910" s="23" t="s">
        <v>89</v>
      </c>
      <c r="J910" s="23" t="s">
        <v>514</v>
      </c>
      <c r="K910" s="23" t="s">
        <v>515</v>
      </c>
      <c r="L910" s="23" t="s">
        <v>390</v>
      </c>
      <c r="M910" s="23" t="s">
        <v>265</v>
      </c>
      <c r="N910" s="23" t="s">
        <v>360</v>
      </c>
      <c r="O910" s="24">
        <v>44443</v>
      </c>
      <c r="P910" s="24"/>
      <c r="Q910" s="23" t="s">
        <v>62</v>
      </c>
      <c r="R910" s="25">
        <v>103000</v>
      </c>
      <c r="S910" s="25">
        <v>15500</v>
      </c>
      <c r="T910" s="23">
        <v>5</v>
      </c>
      <c r="U910" s="23">
        <v>15</v>
      </c>
      <c r="V910" s="23">
        <v>19</v>
      </c>
      <c r="W910" s="23">
        <v>3</v>
      </c>
      <c r="X910" s="23">
        <v>63</v>
      </c>
      <c r="Y910" s="23" t="s">
        <v>46</v>
      </c>
      <c r="Z910" s="23" t="s">
        <v>64</v>
      </c>
      <c r="AA910" s="23" t="s">
        <v>176</v>
      </c>
      <c r="AB910" s="23" t="s">
        <v>164</v>
      </c>
      <c r="AC910" s="23" t="s">
        <v>130</v>
      </c>
      <c r="AD910" s="23" t="s">
        <v>68</v>
      </c>
      <c r="AE910" s="23">
        <v>79.3</v>
      </c>
      <c r="AF910" s="23">
        <v>4.8</v>
      </c>
      <c r="AG910" s="23" t="s">
        <v>3160</v>
      </c>
      <c r="AH910" s="23" t="s">
        <v>3161</v>
      </c>
      <c r="AI910" s="23" t="s">
        <v>3136</v>
      </c>
      <c r="AJ910" s="23">
        <v>0</v>
      </c>
      <c r="AK910" s="23" t="s">
        <v>3162</v>
      </c>
      <c r="AL910" s="23" t="s">
        <v>3165</v>
      </c>
      <c r="AM910" s="23">
        <v>79.3</v>
      </c>
      <c r="AN910" s="32"/>
    </row>
    <row r="911" spans="1:40" ht="32" x14ac:dyDescent="0.2">
      <c r="A911" s="29" t="s">
        <v>2792</v>
      </c>
      <c r="B911" s="12" t="s">
        <v>2793</v>
      </c>
      <c r="C911" s="12" t="s">
        <v>154</v>
      </c>
      <c r="D911" s="12">
        <v>31</v>
      </c>
      <c r="E911" s="21">
        <v>34530</v>
      </c>
      <c r="F911" s="12" t="s">
        <v>210</v>
      </c>
      <c r="G911" s="12" t="s">
        <v>100</v>
      </c>
      <c r="H911" s="12" t="s">
        <v>329</v>
      </c>
      <c r="I911" s="12" t="s">
        <v>74</v>
      </c>
      <c r="J911" s="12" t="s">
        <v>676</v>
      </c>
      <c r="K911" s="12" t="s">
        <v>677</v>
      </c>
      <c r="L911" s="12" t="s">
        <v>390</v>
      </c>
      <c r="M911" s="12" t="s">
        <v>265</v>
      </c>
      <c r="N911" s="12" t="s">
        <v>360</v>
      </c>
      <c r="O911" s="21">
        <v>42755</v>
      </c>
      <c r="P911" s="21"/>
      <c r="Q911" s="12" t="s">
        <v>62</v>
      </c>
      <c r="R911" s="22">
        <v>41000</v>
      </c>
      <c r="S911" s="22">
        <v>2000</v>
      </c>
      <c r="T911" s="12">
        <v>3</v>
      </c>
      <c r="U911" s="12">
        <v>20</v>
      </c>
      <c r="V911" s="12">
        <v>15</v>
      </c>
      <c r="W911" s="12">
        <v>24</v>
      </c>
      <c r="X911" s="12">
        <v>65</v>
      </c>
      <c r="Y911" s="12" t="s">
        <v>46</v>
      </c>
      <c r="Z911" s="12" t="s">
        <v>844</v>
      </c>
      <c r="AA911" s="12" t="s">
        <v>215</v>
      </c>
      <c r="AB911" s="12" t="s">
        <v>66</v>
      </c>
      <c r="AC911" s="12" t="s">
        <v>121</v>
      </c>
      <c r="AD911" s="12" t="s">
        <v>68</v>
      </c>
      <c r="AE911" s="12">
        <v>54.8</v>
      </c>
      <c r="AF911" s="12">
        <v>9.4</v>
      </c>
      <c r="AG911" s="12" t="s">
        <v>3160</v>
      </c>
      <c r="AH911" s="12" t="s">
        <v>3164</v>
      </c>
      <c r="AI911" s="12" t="s">
        <v>3133</v>
      </c>
      <c r="AJ911" s="12">
        <v>0</v>
      </c>
      <c r="AK911" s="12" t="s">
        <v>3162</v>
      </c>
      <c r="AL911" s="12" t="s">
        <v>3165</v>
      </c>
      <c r="AM911" s="12">
        <v>54.8</v>
      </c>
      <c r="AN911" s="31"/>
    </row>
    <row r="912" spans="1:40" ht="48" x14ac:dyDescent="0.2">
      <c r="A912" s="30" t="s">
        <v>2795</v>
      </c>
      <c r="B912" s="23" t="s">
        <v>2796</v>
      </c>
      <c r="C912" s="23" t="s">
        <v>154</v>
      </c>
      <c r="D912" s="23">
        <v>48</v>
      </c>
      <c r="E912" s="24">
        <v>28374</v>
      </c>
      <c r="F912" s="23" t="s">
        <v>71</v>
      </c>
      <c r="G912" s="23" t="s">
        <v>72</v>
      </c>
      <c r="H912" s="23" t="s">
        <v>1322</v>
      </c>
      <c r="I912" s="23" t="s">
        <v>89</v>
      </c>
      <c r="J912" s="23" t="s">
        <v>397</v>
      </c>
      <c r="K912" s="23" t="s">
        <v>398</v>
      </c>
      <c r="L912" s="23" t="s">
        <v>92</v>
      </c>
      <c r="M912" s="23" t="s">
        <v>337</v>
      </c>
      <c r="N912" s="23" t="s">
        <v>94</v>
      </c>
      <c r="O912" s="24">
        <v>43852</v>
      </c>
      <c r="P912" s="24"/>
      <c r="Q912" s="23" t="s">
        <v>62</v>
      </c>
      <c r="R912" s="25">
        <v>126000</v>
      </c>
      <c r="S912" s="25">
        <v>7600</v>
      </c>
      <c r="T912" s="23">
        <v>3</v>
      </c>
      <c r="U912" s="23">
        <v>7</v>
      </c>
      <c r="V912" s="23">
        <v>0</v>
      </c>
      <c r="W912" s="23">
        <v>17</v>
      </c>
      <c r="X912" s="23">
        <v>61</v>
      </c>
      <c r="Y912" s="23" t="s">
        <v>46</v>
      </c>
      <c r="Z912" s="23" t="s">
        <v>47</v>
      </c>
      <c r="AA912" s="23" t="s">
        <v>221</v>
      </c>
      <c r="AB912" s="23" t="s">
        <v>164</v>
      </c>
      <c r="AC912" s="23" t="s">
        <v>81</v>
      </c>
      <c r="AD912" s="23" t="s">
        <v>68</v>
      </c>
      <c r="AE912" s="23">
        <v>51.6</v>
      </c>
      <c r="AF912" s="23">
        <v>6.4</v>
      </c>
      <c r="AG912" s="23" t="s">
        <v>3171</v>
      </c>
      <c r="AH912" s="23" t="s">
        <v>3157</v>
      </c>
      <c r="AI912" s="23" t="s">
        <v>3133</v>
      </c>
      <c r="AJ912" s="23">
        <v>0</v>
      </c>
      <c r="AK912" s="23" t="s">
        <v>3175</v>
      </c>
      <c r="AL912" s="23" t="s">
        <v>3165</v>
      </c>
      <c r="AM912" s="23">
        <v>51.6</v>
      </c>
      <c r="AN912" s="32"/>
    </row>
    <row r="913" spans="1:40" ht="32" x14ac:dyDescent="0.2">
      <c r="A913" s="29" t="s">
        <v>2798</v>
      </c>
      <c r="B913" s="12" t="s">
        <v>2799</v>
      </c>
      <c r="C913" s="12" t="s">
        <v>154</v>
      </c>
      <c r="D913" s="12">
        <v>29</v>
      </c>
      <c r="E913" s="21">
        <v>35288</v>
      </c>
      <c r="F913" s="12" t="s">
        <v>370</v>
      </c>
      <c r="G913" s="12" t="s">
        <v>181</v>
      </c>
      <c r="H913" s="12" t="s">
        <v>897</v>
      </c>
      <c r="I913" s="12" t="s">
        <v>115</v>
      </c>
      <c r="J913" s="12" t="s">
        <v>446</v>
      </c>
      <c r="K913" s="12" t="s">
        <v>447</v>
      </c>
      <c r="L913" s="12" t="s">
        <v>442</v>
      </c>
      <c r="M913" s="12" t="s">
        <v>265</v>
      </c>
      <c r="N913" s="12" t="s">
        <v>266</v>
      </c>
      <c r="O913" s="21">
        <v>44256</v>
      </c>
      <c r="P913" s="21"/>
      <c r="Q913" s="12" t="s">
        <v>62</v>
      </c>
      <c r="R913" s="22">
        <v>53000</v>
      </c>
      <c r="S913" s="22">
        <v>4800</v>
      </c>
      <c r="T913" s="12">
        <v>4</v>
      </c>
      <c r="U913" s="12">
        <v>24</v>
      </c>
      <c r="V913" s="12">
        <v>18</v>
      </c>
      <c r="W913" s="12">
        <v>26</v>
      </c>
      <c r="X913" s="12">
        <v>75</v>
      </c>
      <c r="Y913" s="12" t="s">
        <v>339</v>
      </c>
      <c r="Z913" s="12" t="s">
        <v>107</v>
      </c>
      <c r="AA913" s="12" t="s">
        <v>48</v>
      </c>
      <c r="AB913" s="12" t="s">
        <v>66</v>
      </c>
      <c r="AC913" s="12" t="s">
        <v>376</v>
      </c>
      <c r="AD913" s="12" t="s">
        <v>51</v>
      </c>
      <c r="AE913" s="12">
        <v>68.2</v>
      </c>
      <c r="AF913" s="12">
        <v>5.3</v>
      </c>
      <c r="AG913" s="12" t="s">
        <v>3160</v>
      </c>
      <c r="AH913" s="12" t="s">
        <v>3164</v>
      </c>
      <c r="AI913" s="12" t="s">
        <v>3136</v>
      </c>
      <c r="AJ913" s="12">
        <v>0</v>
      </c>
      <c r="AK913" s="12" t="s">
        <v>3162</v>
      </c>
      <c r="AL913" s="12" t="s">
        <v>3165</v>
      </c>
      <c r="AM913" s="12">
        <v>68.2</v>
      </c>
      <c r="AN913" s="31"/>
    </row>
    <row r="914" spans="1:40" ht="32" x14ac:dyDescent="0.2">
      <c r="A914" s="30" t="s">
        <v>2801</v>
      </c>
      <c r="B914" s="23" t="s">
        <v>3431</v>
      </c>
      <c r="C914" s="23" t="s">
        <v>35</v>
      </c>
      <c r="D914" s="23">
        <v>60</v>
      </c>
      <c r="E914" s="24">
        <v>24077</v>
      </c>
      <c r="F914" s="23" t="s">
        <v>54</v>
      </c>
      <c r="G914" s="23" t="s">
        <v>55</v>
      </c>
      <c r="H914" s="23" t="s">
        <v>385</v>
      </c>
      <c r="I914" s="23" t="s">
        <v>74</v>
      </c>
      <c r="J914" s="23" t="s">
        <v>647</v>
      </c>
      <c r="K914" s="23" t="s">
        <v>648</v>
      </c>
      <c r="L914" s="23" t="s">
        <v>319</v>
      </c>
      <c r="M914" s="23" t="s">
        <v>255</v>
      </c>
      <c r="N914" s="23" t="s">
        <v>80</v>
      </c>
      <c r="O914" s="24">
        <v>45139</v>
      </c>
      <c r="P914" s="24">
        <v>45240</v>
      </c>
      <c r="Q914" s="23" t="s">
        <v>141</v>
      </c>
      <c r="R914" s="25">
        <v>56000</v>
      </c>
      <c r="S914" s="25">
        <v>2800</v>
      </c>
      <c r="T914" s="23">
        <v>3</v>
      </c>
      <c r="U914" s="23">
        <v>18</v>
      </c>
      <c r="V914" s="23">
        <v>10</v>
      </c>
      <c r="W914" s="23">
        <v>7</v>
      </c>
      <c r="X914" s="23">
        <v>47</v>
      </c>
      <c r="Y914" s="23" t="s">
        <v>46</v>
      </c>
      <c r="Z914" s="23" t="s">
        <v>64</v>
      </c>
      <c r="AA914" s="23" t="s">
        <v>176</v>
      </c>
      <c r="AB914" s="23" t="s">
        <v>66</v>
      </c>
      <c r="AC914" s="23" t="s">
        <v>67</v>
      </c>
      <c r="AD914" s="23" t="s">
        <v>222</v>
      </c>
      <c r="AE914" s="23">
        <v>54.5</v>
      </c>
      <c r="AF914" s="23">
        <v>0.3</v>
      </c>
      <c r="AG914" s="23" t="s">
        <v>3156</v>
      </c>
      <c r="AH914" s="23" t="s">
        <v>3164</v>
      </c>
      <c r="AI914" s="23" t="s">
        <v>3133</v>
      </c>
      <c r="AJ914" s="23">
        <v>1</v>
      </c>
      <c r="AK914" s="23" t="s">
        <v>3162</v>
      </c>
      <c r="AL914" s="23" t="s">
        <v>3159</v>
      </c>
      <c r="AM914" s="23">
        <v>54.5</v>
      </c>
      <c r="AN914" s="32" t="s">
        <v>3166</v>
      </c>
    </row>
    <row r="915" spans="1:40" ht="32" x14ac:dyDescent="0.2">
      <c r="A915" s="29" t="s">
        <v>2803</v>
      </c>
      <c r="B915" s="12" t="s">
        <v>3432</v>
      </c>
      <c r="C915" s="12" t="s">
        <v>35</v>
      </c>
      <c r="D915" s="12">
        <v>37</v>
      </c>
      <c r="E915" s="21">
        <v>32669</v>
      </c>
      <c r="F915" s="12" t="s">
        <v>71</v>
      </c>
      <c r="G915" s="12" t="s">
        <v>72</v>
      </c>
      <c r="H915" s="12" t="s">
        <v>424</v>
      </c>
      <c r="I915" s="12" t="s">
        <v>89</v>
      </c>
      <c r="J915" s="12" t="s">
        <v>872</v>
      </c>
      <c r="K915" s="12" t="s">
        <v>873</v>
      </c>
      <c r="L915" s="12" t="s">
        <v>374</v>
      </c>
      <c r="M915" s="12" t="s">
        <v>289</v>
      </c>
      <c r="N915" s="12" t="s">
        <v>375</v>
      </c>
      <c r="O915" s="21">
        <v>45628</v>
      </c>
      <c r="P915" s="21"/>
      <c r="Q915" s="12" t="s">
        <v>62</v>
      </c>
      <c r="R915" s="22">
        <v>144000</v>
      </c>
      <c r="S915" s="22">
        <v>14400</v>
      </c>
      <c r="T915" s="12">
        <v>4</v>
      </c>
      <c r="U915" s="12">
        <v>50</v>
      </c>
      <c r="V915" s="12">
        <v>15</v>
      </c>
      <c r="W915" s="12">
        <v>9</v>
      </c>
      <c r="X915" s="12">
        <v>81</v>
      </c>
      <c r="Y915" s="12" t="s">
        <v>339</v>
      </c>
      <c r="Z915" s="12" t="s">
        <v>47</v>
      </c>
      <c r="AA915" s="12" t="s">
        <v>221</v>
      </c>
      <c r="AB915" s="12" t="s">
        <v>164</v>
      </c>
      <c r="AC915" s="12" t="s">
        <v>81</v>
      </c>
      <c r="AD915" s="12" t="s">
        <v>68</v>
      </c>
      <c r="AE915" s="12">
        <v>79.8</v>
      </c>
      <c r="AF915" s="12">
        <v>1.5</v>
      </c>
      <c r="AG915" s="12" t="s">
        <v>3167</v>
      </c>
      <c r="AH915" s="12" t="s">
        <v>3157</v>
      </c>
      <c r="AI915" s="12" t="s">
        <v>3136</v>
      </c>
      <c r="AJ915" s="12">
        <v>0</v>
      </c>
      <c r="AK915" s="12" t="s">
        <v>3158</v>
      </c>
      <c r="AL915" s="12" t="s">
        <v>3165</v>
      </c>
      <c r="AM915" s="12">
        <v>79.8</v>
      </c>
      <c r="AN915" s="31"/>
    </row>
    <row r="916" spans="1:40" ht="32" x14ac:dyDescent="0.2">
      <c r="A916" s="30" t="s">
        <v>2805</v>
      </c>
      <c r="B916" s="23" t="s">
        <v>2806</v>
      </c>
      <c r="C916" s="23" t="s">
        <v>154</v>
      </c>
      <c r="D916" s="23">
        <v>27</v>
      </c>
      <c r="E916" s="24">
        <v>35967</v>
      </c>
      <c r="F916" s="23" t="s">
        <v>210</v>
      </c>
      <c r="G916" s="23" t="s">
        <v>100</v>
      </c>
      <c r="H916" s="23" t="s">
        <v>114</v>
      </c>
      <c r="I916" s="23" t="s">
        <v>115</v>
      </c>
      <c r="J916" s="23" t="s">
        <v>418</v>
      </c>
      <c r="K916" s="23" t="s">
        <v>419</v>
      </c>
      <c r="L916" s="23" t="s">
        <v>118</v>
      </c>
      <c r="M916" s="23" t="s">
        <v>119</v>
      </c>
      <c r="N916" s="23" t="s">
        <v>120</v>
      </c>
      <c r="O916" s="24">
        <v>45865</v>
      </c>
      <c r="P916" s="24"/>
      <c r="Q916" s="23" t="s">
        <v>62</v>
      </c>
      <c r="R916" s="25">
        <v>91000</v>
      </c>
      <c r="S916" s="25">
        <v>8200</v>
      </c>
      <c r="T916" s="23">
        <v>4</v>
      </c>
      <c r="U916" s="23">
        <v>18</v>
      </c>
      <c r="V916" s="23">
        <v>13</v>
      </c>
      <c r="W916" s="23">
        <v>20</v>
      </c>
      <c r="X916" s="23">
        <v>57</v>
      </c>
      <c r="Y916" s="23" t="s">
        <v>46</v>
      </c>
      <c r="Z916" s="23" t="s">
        <v>64</v>
      </c>
      <c r="AA916" s="23" t="s">
        <v>65</v>
      </c>
      <c r="AB916" s="23" t="s">
        <v>66</v>
      </c>
      <c r="AC916" s="23" t="s">
        <v>121</v>
      </c>
      <c r="AD916" s="23" t="s">
        <v>68</v>
      </c>
      <c r="AE916" s="23">
        <v>60.5</v>
      </c>
      <c r="AF916" s="23">
        <v>0.9</v>
      </c>
      <c r="AG916" s="23" t="s">
        <v>3160</v>
      </c>
      <c r="AH916" s="23" t="s">
        <v>3161</v>
      </c>
      <c r="AI916" s="23" t="s">
        <v>3136</v>
      </c>
      <c r="AJ916" s="23">
        <v>0</v>
      </c>
      <c r="AK916" s="23" t="s">
        <v>3162</v>
      </c>
      <c r="AL916" s="23" t="s">
        <v>3159</v>
      </c>
      <c r="AM916" s="23">
        <v>60.5</v>
      </c>
      <c r="AN916" s="32"/>
    </row>
    <row r="917" spans="1:40" ht="48" x14ac:dyDescent="0.2">
      <c r="A917" s="29" t="s">
        <v>2807</v>
      </c>
      <c r="B917" s="12" t="s">
        <v>2808</v>
      </c>
      <c r="C917" s="12" t="s">
        <v>287</v>
      </c>
      <c r="D917" s="12">
        <v>30</v>
      </c>
      <c r="E917" s="21">
        <v>35112</v>
      </c>
      <c r="F917" s="12" t="s">
        <v>523</v>
      </c>
      <c r="G917" s="12" t="s">
        <v>100</v>
      </c>
      <c r="H917" s="12" t="s">
        <v>379</v>
      </c>
      <c r="I917" s="12" t="s">
        <v>115</v>
      </c>
      <c r="J917" s="12" t="s">
        <v>262</v>
      </c>
      <c r="K917" s="12" t="s">
        <v>263</v>
      </c>
      <c r="L917" s="12" t="s">
        <v>149</v>
      </c>
      <c r="M917" s="12" t="s">
        <v>61</v>
      </c>
      <c r="N917" s="12" t="s">
        <v>150</v>
      </c>
      <c r="O917" s="21">
        <v>42540</v>
      </c>
      <c r="P917" s="21"/>
      <c r="Q917" s="12" t="s">
        <v>62</v>
      </c>
      <c r="R917" s="22">
        <v>93000</v>
      </c>
      <c r="S917" s="22">
        <v>13000</v>
      </c>
      <c r="T917" s="12">
        <v>5</v>
      </c>
      <c r="U917" s="12">
        <v>34</v>
      </c>
      <c r="V917" s="12">
        <v>6</v>
      </c>
      <c r="W917" s="12">
        <v>18</v>
      </c>
      <c r="X917" s="12">
        <v>93</v>
      </c>
      <c r="Y917" s="12" t="s">
        <v>46</v>
      </c>
      <c r="Z917" s="12" t="s">
        <v>64</v>
      </c>
      <c r="AA917" s="12" t="s">
        <v>95</v>
      </c>
      <c r="AB917" s="12" t="s">
        <v>164</v>
      </c>
      <c r="AC917" s="12" t="s">
        <v>267</v>
      </c>
      <c r="AD917" s="12" t="s">
        <v>222</v>
      </c>
      <c r="AE917" s="12">
        <v>87</v>
      </c>
      <c r="AF917" s="12">
        <v>10</v>
      </c>
      <c r="AG917" s="12" t="s">
        <v>3160</v>
      </c>
      <c r="AH917" s="12" t="s">
        <v>3161</v>
      </c>
      <c r="AI917" s="12" t="s">
        <v>3136</v>
      </c>
      <c r="AJ917" s="12">
        <v>0</v>
      </c>
      <c r="AK917" s="12" t="s">
        <v>3158</v>
      </c>
      <c r="AL917" s="12" t="s">
        <v>3169</v>
      </c>
      <c r="AM917" s="12">
        <v>87</v>
      </c>
      <c r="AN917" s="31"/>
    </row>
    <row r="918" spans="1:40" ht="32" x14ac:dyDescent="0.2">
      <c r="A918" s="30" t="s">
        <v>2809</v>
      </c>
      <c r="B918" s="23" t="s">
        <v>2810</v>
      </c>
      <c r="C918" s="23" t="s">
        <v>35</v>
      </c>
      <c r="D918" s="23">
        <v>46</v>
      </c>
      <c r="E918" s="24">
        <v>29173</v>
      </c>
      <c r="F918" s="23" t="s">
        <v>523</v>
      </c>
      <c r="G918" s="23" t="s">
        <v>100</v>
      </c>
      <c r="H918" s="23" t="s">
        <v>561</v>
      </c>
      <c r="I918" s="23" t="s">
        <v>39</v>
      </c>
      <c r="J918" s="23" t="s">
        <v>262</v>
      </c>
      <c r="K918" s="23" t="s">
        <v>263</v>
      </c>
      <c r="L918" s="23" t="s">
        <v>242</v>
      </c>
      <c r="M918" s="23" t="s">
        <v>234</v>
      </c>
      <c r="N918" s="23" t="s">
        <v>235</v>
      </c>
      <c r="O918" s="24">
        <v>45858</v>
      </c>
      <c r="P918" s="24"/>
      <c r="Q918" s="23" t="s">
        <v>62</v>
      </c>
      <c r="R918" s="25">
        <v>209000</v>
      </c>
      <c r="S918" s="25">
        <v>31400</v>
      </c>
      <c r="T918" s="23">
        <v>5</v>
      </c>
      <c r="U918" s="23">
        <v>20</v>
      </c>
      <c r="V918" s="23">
        <v>11</v>
      </c>
      <c r="W918" s="23">
        <v>22</v>
      </c>
      <c r="X918" s="23">
        <v>66</v>
      </c>
      <c r="Y918" s="23" t="s">
        <v>46</v>
      </c>
      <c r="Z918" s="23" t="s">
        <v>64</v>
      </c>
      <c r="AA918" s="23" t="s">
        <v>48</v>
      </c>
      <c r="AB918" s="23" t="s">
        <v>66</v>
      </c>
      <c r="AC918" s="23" t="s">
        <v>267</v>
      </c>
      <c r="AD918" s="23" t="s">
        <v>68</v>
      </c>
      <c r="AE918" s="23">
        <v>73.099999999999994</v>
      </c>
      <c r="AF918" s="23">
        <v>0.9</v>
      </c>
      <c r="AG918" s="23" t="s">
        <v>3171</v>
      </c>
      <c r="AH918" s="23" t="s">
        <v>3177</v>
      </c>
      <c r="AI918" s="23" t="s">
        <v>3136</v>
      </c>
      <c r="AJ918" s="23">
        <v>0</v>
      </c>
      <c r="AK918" s="23" t="s">
        <v>3162</v>
      </c>
      <c r="AL918" s="23" t="s">
        <v>3165</v>
      </c>
      <c r="AM918" s="23">
        <v>73.099999999999994</v>
      </c>
      <c r="AN918" s="32"/>
    </row>
    <row r="919" spans="1:40" ht="32" x14ac:dyDescent="0.2">
      <c r="A919" s="29" t="s">
        <v>2811</v>
      </c>
      <c r="B919" s="12" t="s">
        <v>2812</v>
      </c>
      <c r="C919" s="12" t="s">
        <v>154</v>
      </c>
      <c r="D919" s="12">
        <v>51</v>
      </c>
      <c r="E919" s="21">
        <v>27196</v>
      </c>
      <c r="F919" s="12" t="s">
        <v>210</v>
      </c>
      <c r="G919" s="12" t="s">
        <v>100</v>
      </c>
      <c r="H919" s="12" t="s">
        <v>114</v>
      </c>
      <c r="I919" s="12" t="s">
        <v>115</v>
      </c>
      <c r="J919" s="12" t="s">
        <v>116</v>
      </c>
      <c r="K919" s="12" t="s">
        <v>117</v>
      </c>
      <c r="L919" s="12" t="s">
        <v>160</v>
      </c>
      <c r="M919" s="12" t="s">
        <v>161</v>
      </c>
      <c r="N919" s="12" t="s">
        <v>174</v>
      </c>
      <c r="O919" s="21">
        <v>42872</v>
      </c>
      <c r="P919" s="21"/>
      <c r="Q919" s="12" t="s">
        <v>62</v>
      </c>
      <c r="R919" s="22">
        <v>85000</v>
      </c>
      <c r="S919" s="22">
        <v>7600</v>
      </c>
      <c r="T919" s="12">
        <v>4</v>
      </c>
      <c r="U919" s="12">
        <v>23</v>
      </c>
      <c r="V919" s="12">
        <v>24</v>
      </c>
      <c r="W919" s="12">
        <v>12</v>
      </c>
      <c r="X919" s="12">
        <v>80</v>
      </c>
      <c r="Y919" s="12" t="s">
        <v>46</v>
      </c>
      <c r="Z919" s="12" t="s">
        <v>47</v>
      </c>
      <c r="AA919" s="12" t="s">
        <v>215</v>
      </c>
      <c r="AB919" s="12" t="s">
        <v>164</v>
      </c>
      <c r="AC919" s="12" t="s">
        <v>121</v>
      </c>
      <c r="AD919" s="12" t="s">
        <v>68</v>
      </c>
      <c r="AE919" s="12">
        <v>73.8</v>
      </c>
      <c r="AF919" s="12">
        <v>9.1</v>
      </c>
      <c r="AG919" s="12" t="s">
        <v>3171</v>
      </c>
      <c r="AH919" s="12" t="s">
        <v>3161</v>
      </c>
      <c r="AI919" s="12" t="s">
        <v>3136</v>
      </c>
      <c r="AJ919" s="12">
        <v>0</v>
      </c>
      <c r="AK919" s="12" t="s">
        <v>3162</v>
      </c>
      <c r="AL919" s="12" t="s">
        <v>3169</v>
      </c>
      <c r="AM919" s="12">
        <v>73.8</v>
      </c>
      <c r="AN919" s="31"/>
    </row>
    <row r="920" spans="1:40" ht="32" x14ac:dyDescent="0.2">
      <c r="A920" s="30" t="s">
        <v>2813</v>
      </c>
      <c r="B920" s="23" t="s">
        <v>2814</v>
      </c>
      <c r="C920" s="23" t="s">
        <v>35</v>
      </c>
      <c r="D920" s="23">
        <v>26</v>
      </c>
      <c r="E920" s="24">
        <v>36543</v>
      </c>
      <c r="F920" s="23" t="s">
        <v>36</v>
      </c>
      <c r="G920" s="23" t="s">
        <v>37</v>
      </c>
      <c r="H920" s="23" t="s">
        <v>146</v>
      </c>
      <c r="I920" s="23" t="s">
        <v>115</v>
      </c>
      <c r="J920" s="23" t="s">
        <v>270</v>
      </c>
      <c r="K920" s="23" t="s">
        <v>271</v>
      </c>
      <c r="L920" s="23" t="s">
        <v>242</v>
      </c>
      <c r="M920" s="23" t="s">
        <v>234</v>
      </c>
      <c r="N920" s="23" t="s">
        <v>235</v>
      </c>
      <c r="O920" s="24">
        <v>45263</v>
      </c>
      <c r="P920" s="24"/>
      <c r="Q920" s="23" t="s">
        <v>62</v>
      </c>
      <c r="R920" s="25">
        <v>77000</v>
      </c>
      <c r="S920" s="25">
        <v>6900</v>
      </c>
      <c r="T920" s="23">
        <v>4</v>
      </c>
      <c r="U920" s="23">
        <v>24</v>
      </c>
      <c r="V920" s="23">
        <v>16</v>
      </c>
      <c r="W920" s="23">
        <v>7</v>
      </c>
      <c r="X920" s="23">
        <v>98</v>
      </c>
      <c r="Y920" s="23" t="s">
        <v>339</v>
      </c>
      <c r="Z920" s="23" t="s">
        <v>64</v>
      </c>
      <c r="AA920" s="23" t="s">
        <v>176</v>
      </c>
      <c r="AB920" s="23" t="s">
        <v>164</v>
      </c>
      <c r="AC920" s="23" t="s">
        <v>50</v>
      </c>
      <c r="AD920" s="23" t="s">
        <v>68</v>
      </c>
      <c r="AE920" s="23">
        <v>82.8</v>
      </c>
      <c r="AF920" s="23">
        <v>2.5</v>
      </c>
      <c r="AG920" s="23" t="s">
        <v>3160</v>
      </c>
      <c r="AH920" s="23" t="s">
        <v>3168</v>
      </c>
      <c r="AI920" s="23" t="s">
        <v>3136</v>
      </c>
      <c r="AJ920" s="23">
        <v>0</v>
      </c>
      <c r="AK920" s="23" t="s">
        <v>3162</v>
      </c>
      <c r="AL920" s="23" t="s">
        <v>3165</v>
      </c>
      <c r="AM920" s="23">
        <v>82.8</v>
      </c>
      <c r="AN920" s="32"/>
    </row>
    <row r="921" spans="1:40" ht="32" x14ac:dyDescent="0.2">
      <c r="A921" s="29" t="s">
        <v>2815</v>
      </c>
      <c r="B921" s="12" t="s">
        <v>2816</v>
      </c>
      <c r="C921" s="12" t="s">
        <v>35</v>
      </c>
      <c r="D921" s="12">
        <v>56</v>
      </c>
      <c r="E921" s="21">
        <v>25493</v>
      </c>
      <c r="F921" s="12" t="s">
        <v>429</v>
      </c>
      <c r="G921" s="12" t="s">
        <v>72</v>
      </c>
      <c r="H921" s="12" t="s">
        <v>201</v>
      </c>
      <c r="I921" s="12" t="s">
        <v>115</v>
      </c>
      <c r="J921" s="12" t="s">
        <v>470</v>
      </c>
      <c r="K921" s="12" t="s">
        <v>589</v>
      </c>
      <c r="L921" s="12" t="s">
        <v>491</v>
      </c>
      <c r="M921" s="12" t="s">
        <v>43</v>
      </c>
      <c r="N921" s="12" t="s">
        <v>492</v>
      </c>
      <c r="O921" s="21">
        <v>45483</v>
      </c>
      <c r="P921" s="21"/>
      <c r="Q921" s="12" t="s">
        <v>62</v>
      </c>
      <c r="R921" s="22">
        <v>75000</v>
      </c>
      <c r="S921" s="22">
        <v>10500</v>
      </c>
      <c r="T921" s="12">
        <v>5</v>
      </c>
      <c r="U921" s="12">
        <v>41</v>
      </c>
      <c r="V921" s="12">
        <v>26</v>
      </c>
      <c r="W921" s="12">
        <v>0</v>
      </c>
      <c r="X921" s="12">
        <v>98</v>
      </c>
      <c r="Y921" s="12" t="s">
        <v>46</v>
      </c>
      <c r="Z921" s="12" t="s">
        <v>151</v>
      </c>
      <c r="AA921" s="12" t="s">
        <v>188</v>
      </c>
      <c r="AB921" s="12" t="s">
        <v>66</v>
      </c>
      <c r="AC921" s="12" t="s">
        <v>130</v>
      </c>
      <c r="AD921" s="12" t="s">
        <v>51</v>
      </c>
      <c r="AE921" s="12">
        <v>99.3</v>
      </c>
      <c r="AF921" s="12">
        <v>1.9</v>
      </c>
      <c r="AG921" s="12" t="s">
        <v>3156</v>
      </c>
      <c r="AH921" s="12" t="s">
        <v>3168</v>
      </c>
      <c r="AI921" s="12" t="s">
        <v>3136</v>
      </c>
      <c r="AJ921" s="12">
        <v>0</v>
      </c>
      <c r="AK921" s="12" t="s">
        <v>3158</v>
      </c>
      <c r="AL921" s="12" t="s">
        <v>3165</v>
      </c>
      <c r="AM921" s="12">
        <v>99.3</v>
      </c>
      <c r="AN921" s="31"/>
    </row>
    <row r="922" spans="1:40" ht="32" x14ac:dyDescent="0.2">
      <c r="A922" s="30" t="s">
        <v>2817</v>
      </c>
      <c r="B922" s="23" t="s">
        <v>2818</v>
      </c>
      <c r="C922" s="23" t="s">
        <v>154</v>
      </c>
      <c r="D922" s="23">
        <v>49</v>
      </c>
      <c r="E922" s="24">
        <v>28071</v>
      </c>
      <c r="F922" s="23" t="s">
        <v>54</v>
      </c>
      <c r="G922" s="23" t="s">
        <v>55</v>
      </c>
      <c r="H922" s="23" t="s">
        <v>1100</v>
      </c>
      <c r="I922" s="23" t="s">
        <v>57</v>
      </c>
      <c r="J922" s="23" t="s">
        <v>647</v>
      </c>
      <c r="K922" s="23" t="s">
        <v>648</v>
      </c>
      <c r="L922" s="23" t="s">
        <v>729</v>
      </c>
      <c r="M922" s="23" t="s">
        <v>525</v>
      </c>
      <c r="N922" s="23" t="s">
        <v>139</v>
      </c>
      <c r="O922" s="24">
        <v>45004</v>
      </c>
      <c r="P922" s="24"/>
      <c r="Q922" s="23" t="s">
        <v>62</v>
      </c>
      <c r="R922" s="25">
        <v>110000</v>
      </c>
      <c r="S922" s="25">
        <v>5500</v>
      </c>
      <c r="T922" s="23">
        <v>3</v>
      </c>
      <c r="U922" s="23">
        <v>45</v>
      </c>
      <c r="V922" s="23">
        <v>12</v>
      </c>
      <c r="W922" s="23">
        <v>1</v>
      </c>
      <c r="X922" s="23">
        <v>46</v>
      </c>
      <c r="Y922" s="23" t="s">
        <v>46</v>
      </c>
      <c r="Z922" s="23" t="s">
        <v>64</v>
      </c>
      <c r="AA922" s="23" t="s">
        <v>188</v>
      </c>
      <c r="AB922" s="23" t="s">
        <v>80</v>
      </c>
      <c r="AC922" s="23" t="s">
        <v>67</v>
      </c>
      <c r="AD922" s="23" t="s">
        <v>68</v>
      </c>
      <c r="AE922" s="23">
        <v>62.6</v>
      </c>
      <c r="AF922" s="23">
        <v>3.2</v>
      </c>
      <c r="AG922" s="23" t="s">
        <v>3171</v>
      </c>
      <c r="AH922" s="23" t="s">
        <v>3161</v>
      </c>
      <c r="AI922" s="23" t="s">
        <v>3133</v>
      </c>
      <c r="AJ922" s="23">
        <v>0</v>
      </c>
      <c r="AK922" s="23" t="s">
        <v>3158</v>
      </c>
      <c r="AL922" s="23" t="s">
        <v>3159</v>
      </c>
      <c r="AM922" s="23">
        <v>62.6</v>
      </c>
      <c r="AN922" s="32"/>
    </row>
    <row r="923" spans="1:40" ht="32" x14ac:dyDescent="0.2">
      <c r="A923" s="29" t="s">
        <v>2820</v>
      </c>
      <c r="B923" s="12" t="s">
        <v>2821</v>
      </c>
      <c r="C923" s="12" t="s">
        <v>154</v>
      </c>
      <c r="D923" s="12">
        <v>22</v>
      </c>
      <c r="E923" s="21">
        <v>37923</v>
      </c>
      <c r="F923" s="12" t="s">
        <v>54</v>
      </c>
      <c r="G923" s="12" t="s">
        <v>55</v>
      </c>
      <c r="H923" s="12" t="s">
        <v>1100</v>
      </c>
      <c r="I923" s="12" t="s">
        <v>115</v>
      </c>
      <c r="J923" s="12" t="s">
        <v>567</v>
      </c>
      <c r="K923" s="12" t="s">
        <v>568</v>
      </c>
      <c r="L923" s="12" t="s">
        <v>729</v>
      </c>
      <c r="M923" s="12" t="s">
        <v>525</v>
      </c>
      <c r="N923" s="12" t="s">
        <v>139</v>
      </c>
      <c r="O923" s="21">
        <v>45741</v>
      </c>
      <c r="P923" s="21"/>
      <c r="Q923" s="12" t="s">
        <v>62</v>
      </c>
      <c r="R923" s="22">
        <v>83000</v>
      </c>
      <c r="S923" s="22">
        <v>4200</v>
      </c>
      <c r="T923" s="12">
        <v>3</v>
      </c>
      <c r="U923" s="12">
        <v>27</v>
      </c>
      <c r="V923" s="12">
        <v>1</v>
      </c>
      <c r="W923" s="12">
        <v>18</v>
      </c>
      <c r="X923" s="12">
        <v>63</v>
      </c>
      <c r="Y923" s="12" t="s">
        <v>46</v>
      </c>
      <c r="Z923" s="12" t="s">
        <v>107</v>
      </c>
      <c r="AA923" s="12" t="s">
        <v>142</v>
      </c>
      <c r="AB923" s="12" t="s">
        <v>66</v>
      </c>
      <c r="AC923" s="12" t="s">
        <v>67</v>
      </c>
      <c r="AD923" s="12" t="s">
        <v>68</v>
      </c>
      <c r="AE923" s="12">
        <v>56.8</v>
      </c>
      <c r="AF923" s="12">
        <v>1.2</v>
      </c>
      <c r="AG923" s="12" t="s">
        <v>3163</v>
      </c>
      <c r="AH923" s="12" t="s">
        <v>3168</v>
      </c>
      <c r="AI923" s="12" t="s">
        <v>3133</v>
      </c>
      <c r="AJ923" s="12">
        <v>0</v>
      </c>
      <c r="AK923" s="12" t="s">
        <v>3162</v>
      </c>
      <c r="AL923" s="12" t="s">
        <v>3165</v>
      </c>
      <c r="AM923" s="12">
        <v>56.8</v>
      </c>
      <c r="AN923" s="31" t="s">
        <v>3166</v>
      </c>
    </row>
    <row r="924" spans="1:40" ht="48" x14ac:dyDescent="0.2">
      <c r="A924" s="30" t="s">
        <v>2823</v>
      </c>
      <c r="B924" s="23" t="s">
        <v>2824</v>
      </c>
      <c r="C924" s="23" t="s">
        <v>154</v>
      </c>
      <c r="D924" s="23">
        <v>34</v>
      </c>
      <c r="E924" s="24">
        <v>33523</v>
      </c>
      <c r="F924" s="23" t="s">
        <v>279</v>
      </c>
      <c r="G924" s="23" t="s">
        <v>55</v>
      </c>
      <c r="H924" s="23" t="s">
        <v>280</v>
      </c>
      <c r="I924" s="23" t="s">
        <v>74</v>
      </c>
      <c r="J924" s="23" t="s">
        <v>627</v>
      </c>
      <c r="K924" s="23" t="s">
        <v>628</v>
      </c>
      <c r="L924" s="23" t="s">
        <v>160</v>
      </c>
      <c r="M924" s="23" t="s">
        <v>161</v>
      </c>
      <c r="N924" s="23" t="s">
        <v>174</v>
      </c>
      <c r="O924" s="24">
        <v>44780</v>
      </c>
      <c r="P924" s="24"/>
      <c r="Q924" s="23" t="s">
        <v>62</v>
      </c>
      <c r="R924" s="25">
        <v>53000</v>
      </c>
      <c r="S924" s="25">
        <v>7400</v>
      </c>
      <c r="T924" s="23">
        <v>5</v>
      </c>
      <c r="U924" s="23">
        <v>18</v>
      </c>
      <c r="V924" s="23">
        <v>19</v>
      </c>
      <c r="W924" s="23">
        <v>22</v>
      </c>
      <c r="X924" s="23">
        <v>82</v>
      </c>
      <c r="Y924" s="23" t="s">
        <v>46</v>
      </c>
      <c r="Z924" s="23" t="s">
        <v>107</v>
      </c>
      <c r="AA924" s="23" t="s">
        <v>188</v>
      </c>
      <c r="AB924" s="23" t="s">
        <v>66</v>
      </c>
      <c r="AC924" s="23" t="s">
        <v>284</v>
      </c>
      <c r="AD924" s="23" t="s">
        <v>51</v>
      </c>
      <c r="AE924" s="23">
        <v>78.2</v>
      </c>
      <c r="AF924" s="23">
        <v>3.9</v>
      </c>
      <c r="AG924" s="23" t="s">
        <v>3160</v>
      </c>
      <c r="AH924" s="23" t="s">
        <v>3164</v>
      </c>
      <c r="AI924" s="23" t="s">
        <v>3136</v>
      </c>
      <c r="AJ924" s="23">
        <v>0</v>
      </c>
      <c r="AK924" s="23" t="s">
        <v>3162</v>
      </c>
      <c r="AL924" s="23" t="s">
        <v>3169</v>
      </c>
      <c r="AM924" s="23">
        <v>78.2</v>
      </c>
      <c r="AN924" s="32"/>
    </row>
    <row r="925" spans="1:40" ht="32" x14ac:dyDescent="0.2">
      <c r="A925" s="29" t="s">
        <v>2825</v>
      </c>
      <c r="B925" s="12" t="s">
        <v>2826</v>
      </c>
      <c r="C925" s="12" t="s">
        <v>154</v>
      </c>
      <c r="D925" s="12">
        <v>59</v>
      </c>
      <c r="E925" s="21">
        <v>24536</v>
      </c>
      <c r="F925" s="12" t="s">
        <v>210</v>
      </c>
      <c r="G925" s="12" t="s">
        <v>100</v>
      </c>
      <c r="H925" s="12" t="s">
        <v>519</v>
      </c>
      <c r="I925" s="12" t="s">
        <v>74</v>
      </c>
      <c r="J925" s="12" t="s">
        <v>902</v>
      </c>
      <c r="K925" s="12" t="s">
        <v>903</v>
      </c>
      <c r="L925" s="12" t="s">
        <v>1018</v>
      </c>
      <c r="M925" s="12" t="s">
        <v>234</v>
      </c>
      <c r="N925" s="12" t="s">
        <v>974</v>
      </c>
      <c r="O925" s="21">
        <v>45440</v>
      </c>
      <c r="P925" s="21"/>
      <c r="Q925" s="12" t="s">
        <v>62</v>
      </c>
      <c r="R925" s="22">
        <v>49000</v>
      </c>
      <c r="S925" s="22">
        <v>2400</v>
      </c>
      <c r="T925" s="12">
        <v>3</v>
      </c>
      <c r="U925" s="12">
        <v>23</v>
      </c>
      <c r="V925" s="12">
        <v>14</v>
      </c>
      <c r="W925" s="12">
        <v>10</v>
      </c>
      <c r="X925" s="12">
        <v>77</v>
      </c>
      <c r="Y925" s="12" t="s">
        <v>46</v>
      </c>
      <c r="Z925" s="12" t="s">
        <v>64</v>
      </c>
      <c r="AA925" s="12" t="s">
        <v>95</v>
      </c>
      <c r="AB925" s="12" t="s">
        <v>80</v>
      </c>
      <c r="AC925" s="12" t="s">
        <v>121</v>
      </c>
      <c r="AD925" s="12" t="s">
        <v>68</v>
      </c>
      <c r="AE925" s="12">
        <v>64.7</v>
      </c>
      <c r="AF925" s="12">
        <v>2</v>
      </c>
      <c r="AG925" s="12" t="s">
        <v>3156</v>
      </c>
      <c r="AH925" s="12" t="s">
        <v>3164</v>
      </c>
      <c r="AI925" s="12" t="s">
        <v>3133</v>
      </c>
      <c r="AJ925" s="12">
        <v>0</v>
      </c>
      <c r="AK925" s="12" t="s">
        <v>3162</v>
      </c>
      <c r="AL925" s="12" t="s">
        <v>3165</v>
      </c>
      <c r="AM925" s="12">
        <v>64.7</v>
      </c>
      <c r="AN925" s="31"/>
    </row>
    <row r="926" spans="1:40" ht="32" x14ac:dyDescent="0.2">
      <c r="A926" s="30" t="s">
        <v>2829</v>
      </c>
      <c r="B926" s="23" t="s">
        <v>2830</v>
      </c>
      <c r="C926" s="23" t="s">
        <v>154</v>
      </c>
      <c r="D926" s="23">
        <v>22</v>
      </c>
      <c r="E926" s="24">
        <v>37798</v>
      </c>
      <c r="F926" s="23" t="s">
        <v>133</v>
      </c>
      <c r="G926" s="23" t="s">
        <v>133</v>
      </c>
      <c r="H926" s="23" t="s">
        <v>475</v>
      </c>
      <c r="I926" s="23" t="s">
        <v>115</v>
      </c>
      <c r="J926" s="23" t="s">
        <v>685</v>
      </c>
      <c r="K926" s="23" t="s">
        <v>686</v>
      </c>
      <c r="L926" s="23" t="s">
        <v>160</v>
      </c>
      <c r="M926" s="23" t="s">
        <v>161</v>
      </c>
      <c r="N926" s="23" t="s">
        <v>174</v>
      </c>
      <c r="O926" s="24">
        <v>44219</v>
      </c>
      <c r="P926" s="24"/>
      <c r="Q926" s="23" t="s">
        <v>62</v>
      </c>
      <c r="R926" s="25">
        <v>92000</v>
      </c>
      <c r="S926" s="25">
        <v>4600</v>
      </c>
      <c r="T926" s="23">
        <v>3</v>
      </c>
      <c r="U926" s="23">
        <v>15</v>
      </c>
      <c r="V926" s="23">
        <v>15</v>
      </c>
      <c r="W926" s="23">
        <v>2</v>
      </c>
      <c r="X926" s="23">
        <v>45</v>
      </c>
      <c r="Y926" s="23" t="s">
        <v>46</v>
      </c>
      <c r="Z926" s="23" t="s">
        <v>47</v>
      </c>
      <c r="AA926" s="23" t="s">
        <v>215</v>
      </c>
      <c r="AB926" s="23" t="s">
        <v>66</v>
      </c>
      <c r="AC926" s="23" t="s">
        <v>143</v>
      </c>
      <c r="AD926" s="23" t="s">
        <v>68</v>
      </c>
      <c r="AE926" s="23">
        <v>55.5</v>
      </c>
      <c r="AF926" s="23">
        <v>5.4</v>
      </c>
      <c r="AG926" s="23" t="s">
        <v>3163</v>
      </c>
      <c r="AH926" s="23" t="s">
        <v>3161</v>
      </c>
      <c r="AI926" s="23" t="s">
        <v>3133</v>
      </c>
      <c r="AJ926" s="23">
        <v>0</v>
      </c>
      <c r="AK926" s="23" t="s">
        <v>3162</v>
      </c>
      <c r="AL926" s="23" t="s">
        <v>3159</v>
      </c>
      <c r="AM926" s="23">
        <v>55.5</v>
      </c>
      <c r="AN926" s="32" t="s">
        <v>3166</v>
      </c>
    </row>
    <row r="927" spans="1:40" ht="32" x14ac:dyDescent="0.2">
      <c r="A927" s="29" t="s">
        <v>2833</v>
      </c>
      <c r="B927" s="12" t="s">
        <v>3433</v>
      </c>
      <c r="C927" s="12" t="s">
        <v>154</v>
      </c>
      <c r="D927" s="12">
        <v>26</v>
      </c>
      <c r="E927" s="21">
        <v>36406</v>
      </c>
      <c r="F927" s="12" t="s">
        <v>133</v>
      </c>
      <c r="G927" s="12" t="s">
        <v>133</v>
      </c>
      <c r="H927" s="12" t="s">
        <v>652</v>
      </c>
      <c r="I927" s="12" t="s">
        <v>115</v>
      </c>
      <c r="J927" s="12" t="s">
        <v>583</v>
      </c>
      <c r="K927" s="12" t="s">
        <v>584</v>
      </c>
      <c r="L927" s="12" t="s">
        <v>524</v>
      </c>
      <c r="M927" s="12" t="s">
        <v>525</v>
      </c>
      <c r="N927" s="12" t="s">
        <v>526</v>
      </c>
      <c r="O927" s="21">
        <v>43095</v>
      </c>
      <c r="P927" s="21">
        <v>45035</v>
      </c>
      <c r="Q927" s="12" t="s">
        <v>141</v>
      </c>
      <c r="R927" s="22">
        <v>69000</v>
      </c>
      <c r="S927" s="22">
        <v>6200</v>
      </c>
      <c r="T927" s="12">
        <v>4</v>
      </c>
      <c r="U927" s="12">
        <v>19</v>
      </c>
      <c r="V927" s="12">
        <v>10</v>
      </c>
      <c r="W927" s="12">
        <v>1</v>
      </c>
      <c r="X927" s="12">
        <v>40</v>
      </c>
      <c r="Y927" s="12" t="s">
        <v>46</v>
      </c>
      <c r="Z927" s="12" t="s">
        <v>151</v>
      </c>
      <c r="AA927" s="12" t="s">
        <v>142</v>
      </c>
      <c r="AB927" s="12" t="s">
        <v>80</v>
      </c>
      <c r="AC927" s="12" t="s">
        <v>143</v>
      </c>
      <c r="AD927" s="12" t="s">
        <v>68</v>
      </c>
      <c r="AE927" s="12">
        <v>64.2</v>
      </c>
      <c r="AF927" s="12">
        <v>5.3</v>
      </c>
      <c r="AG927" s="12" t="s">
        <v>3160</v>
      </c>
      <c r="AH927" s="12" t="s">
        <v>3168</v>
      </c>
      <c r="AI927" s="12" t="s">
        <v>3136</v>
      </c>
      <c r="AJ927" s="12">
        <v>1</v>
      </c>
      <c r="AK927" s="12" t="s">
        <v>3162</v>
      </c>
      <c r="AL927" s="12" t="s">
        <v>3159</v>
      </c>
      <c r="AM927" s="12">
        <v>64.2</v>
      </c>
      <c r="AN927" s="31"/>
    </row>
    <row r="928" spans="1:40" ht="32" x14ac:dyDescent="0.2">
      <c r="A928" s="30" t="s">
        <v>2835</v>
      </c>
      <c r="B928" s="23" t="s">
        <v>3434</v>
      </c>
      <c r="C928" s="23" t="s">
        <v>154</v>
      </c>
      <c r="D928" s="23">
        <v>22</v>
      </c>
      <c r="E928" s="24">
        <v>37993</v>
      </c>
      <c r="F928" s="23" t="s">
        <v>523</v>
      </c>
      <c r="G928" s="23" t="s">
        <v>100</v>
      </c>
      <c r="H928" s="23" t="s">
        <v>561</v>
      </c>
      <c r="I928" s="23" t="s">
        <v>74</v>
      </c>
      <c r="J928" s="23" t="s">
        <v>343</v>
      </c>
      <c r="K928" s="23" t="s">
        <v>344</v>
      </c>
      <c r="L928" s="23" t="s">
        <v>319</v>
      </c>
      <c r="M928" s="23" t="s">
        <v>255</v>
      </c>
      <c r="N928" s="23" t="s">
        <v>80</v>
      </c>
      <c r="O928" s="24">
        <v>45767</v>
      </c>
      <c r="P928" s="24"/>
      <c r="Q928" s="23" t="s">
        <v>62</v>
      </c>
      <c r="R928" s="25">
        <v>56000</v>
      </c>
      <c r="S928" s="25">
        <v>1100</v>
      </c>
      <c r="T928" s="23">
        <v>2</v>
      </c>
      <c r="U928" s="23">
        <v>37</v>
      </c>
      <c r="V928" s="23">
        <v>19</v>
      </c>
      <c r="W928" s="23">
        <v>6</v>
      </c>
      <c r="X928" s="23">
        <v>44</v>
      </c>
      <c r="Y928" s="23" t="s">
        <v>46</v>
      </c>
      <c r="Z928" s="23" t="s">
        <v>64</v>
      </c>
      <c r="AA928" s="23" t="s">
        <v>188</v>
      </c>
      <c r="AB928" s="23" t="s">
        <v>66</v>
      </c>
      <c r="AC928" s="23" t="s">
        <v>267</v>
      </c>
      <c r="AD928" s="23" t="s">
        <v>68</v>
      </c>
      <c r="AE928" s="23">
        <v>49.6</v>
      </c>
      <c r="AF928" s="23">
        <v>1.1000000000000001</v>
      </c>
      <c r="AG928" s="23" t="s">
        <v>3163</v>
      </c>
      <c r="AH928" s="23" t="s">
        <v>3164</v>
      </c>
      <c r="AI928" s="23" t="s">
        <v>3128</v>
      </c>
      <c r="AJ928" s="23">
        <v>0</v>
      </c>
      <c r="AK928" s="23" t="s">
        <v>3158</v>
      </c>
      <c r="AL928" s="23" t="s">
        <v>3159</v>
      </c>
      <c r="AM928" s="23">
        <v>49.6</v>
      </c>
      <c r="AN928" s="32" t="s">
        <v>3166</v>
      </c>
    </row>
    <row r="929" spans="1:40" ht="32" x14ac:dyDescent="0.2">
      <c r="A929" s="29" t="s">
        <v>2837</v>
      </c>
      <c r="B929" s="12" t="s">
        <v>2838</v>
      </c>
      <c r="C929" s="12" t="s">
        <v>154</v>
      </c>
      <c r="D929" s="12">
        <v>56</v>
      </c>
      <c r="E929" s="21">
        <v>25450</v>
      </c>
      <c r="F929" s="12" t="s">
        <v>523</v>
      </c>
      <c r="G929" s="12" t="s">
        <v>100</v>
      </c>
      <c r="H929" s="12" t="s">
        <v>342</v>
      </c>
      <c r="I929" s="12" t="s">
        <v>39</v>
      </c>
      <c r="J929" s="12" t="s">
        <v>262</v>
      </c>
      <c r="K929" s="12" t="s">
        <v>263</v>
      </c>
      <c r="L929" s="12" t="s">
        <v>524</v>
      </c>
      <c r="M929" s="12" t="s">
        <v>525</v>
      </c>
      <c r="N929" s="12" t="s">
        <v>526</v>
      </c>
      <c r="O929" s="21">
        <v>42196</v>
      </c>
      <c r="P929" s="21">
        <v>45144</v>
      </c>
      <c r="Q929" s="12" t="s">
        <v>141</v>
      </c>
      <c r="R929" s="22">
        <v>167000</v>
      </c>
      <c r="S929" s="22">
        <v>25100</v>
      </c>
      <c r="T929" s="12">
        <v>5</v>
      </c>
      <c r="U929" s="12">
        <v>17</v>
      </c>
      <c r="V929" s="12">
        <v>4</v>
      </c>
      <c r="W929" s="12">
        <v>13</v>
      </c>
      <c r="X929" s="12">
        <v>75</v>
      </c>
      <c r="Y929" s="12" t="s">
        <v>46</v>
      </c>
      <c r="Z929" s="12" t="s">
        <v>64</v>
      </c>
      <c r="AA929" s="12" t="s">
        <v>95</v>
      </c>
      <c r="AB929" s="12" t="s">
        <v>164</v>
      </c>
      <c r="AC929" s="12" t="s">
        <v>267</v>
      </c>
      <c r="AD929" s="12" t="s">
        <v>68</v>
      </c>
      <c r="AE929" s="12">
        <v>79</v>
      </c>
      <c r="AF929" s="12">
        <v>8.1</v>
      </c>
      <c r="AG929" s="12" t="s">
        <v>3156</v>
      </c>
      <c r="AH929" s="12" t="s">
        <v>3157</v>
      </c>
      <c r="AI929" s="12" t="s">
        <v>3136</v>
      </c>
      <c r="AJ929" s="12">
        <v>1</v>
      </c>
      <c r="AK929" s="12" t="s">
        <v>3162</v>
      </c>
      <c r="AL929" s="12" t="s">
        <v>3159</v>
      </c>
      <c r="AM929" s="12">
        <v>79</v>
      </c>
      <c r="AN929" s="31"/>
    </row>
    <row r="930" spans="1:40" ht="32" x14ac:dyDescent="0.2">
      <c r="A930" s="30" t="s">
        <v>2839</v>
      </c>
      <c r="B930" s="23" t="s">
        <v>3435</v>
      </c>
      <c r="C930" s="23" t="s">
        <v>287</v>
      </c>
      <c r="D930" s="23">
        <v>41</v>
      </c>
      <c r="E930" s="24">
        <v>31078</v>
      </c>
      <c r="F930" s="23" t="s">
        <v>133</v>
      </c>
      <c r="G930" s="23" t="s">
        <v>133</v>
      </c>
      <c r="H930" s="23" t="s">
        <v>475</v>
      </c>
      <c r="I930" s="23" t="s">
        <v>115</v>
      </c>
      <c r="J930" s="23" t="s">
        <v>583</v>
      </c>
      <c r="K930" s="23" t="s">
        <v>584</v>
      </c>
      <c r="L930" s="23" t="s">
        <v>619</v>
      </c>
      <c r="M930" s="23" t="s">
        <v>525</v>
      </c>
      <c r="N930" s="23" t="s">
        <v>620</v>
      </c>
      <c r="O930" s="24">
        <v>44852</v>
      </c>
      <c r="P930" s="24"/>
      <c r="Q930" s="23" t="s">
        <v>62</v>
      </c>
      <c r="R930" s="25">
        <v>93000</v>
      </c>
      <c r="S930" s="25">
        <v>4600</v>
      </c>
      <c r="T930" s="23">
        <v>3</v>
      </c>
      <c r="U930" s="23">
        <v>41</v>
      </c>
      <c r="V930" s="23">
        <v>17</v>
      </c>
      <c r="W930" s="23">
        <v>22</v>
      </c>
      <c r="X930" s="23">
        <v>75</v>
      </c>
      <c r="Y930" s="23" t="s">
        <v>46</v>
      </c>
      <c r="Z930" s="23" t="s">
        <v>151</v>
      </c>
      <c r="AA930" s="23" t="s">
        <v>221</v>
      </c>
      <c r="AB930" s="23" t="s">
        <v>80</v>
      </c>
      <c r="AC930" s="23" t="s">
        <v>143</v>
      </c>
      <c r="AD930" s="23" t="s">
        <v>68</v>
      </c>
      <c r="AE930" s="23">
        <v>63.2</v>
      </c>
      <c r="AF930" s="23">
        <v>3.7</v>
      </c>
      <c r="AG930" s="23" t="s">
        <v>3167</v>
      </c>
      <c r="AH930" s="23" t="s">
        <v>3161</v>
      </c>
      <c r="AI930" s="23" t="s">
        <v>3133</v>
      </c>
      <c r="AJ930" s="23">
        <v>0</v>
      </c>
      <c r="AK930" s="23" t="s">
        <v>3158</v>
      </c>
      <c r="AL930" s="23" t="s">
        <v>3165</v>
      </c>
      <c r="AM930" s="23">
        <v>63.2</v>
      </c>
      <c r="AN930" s="32"/>
    </row>
    <row r="931" spans="1:40" ht="32" x14ac:dyDescent="0.2">
      <c r="A931" s="29" t="s">
        <v>2842</v>
      </c>
      <c r="B931" s="12" t="s">
        <v>3436</v>
      </c>
      <c r="C931" s="12" t="s">
        <v>154</v>
      </c>
      <c r="D931" s="12">
        <v>31</v>
      </c>
      <c r="E931" s="21">
        <v>34665</v>
      </c>
      <c r="F931" s="12" t="s">
        <v>523</v>
      </c>
      <c r="G931" s="12" t="s">
        <v>100</v>
      </c>
      <c r="H931" s="12" t="s">
        <v>561</v>
      </c>
      <c r="I931" s="12" t="s">
        <v>157</v>
      </c>
      <c r="J931" s="12" t="s">
        <v>343</v>
      </c>
      <c r="K931" s="12" t="s">
        <v>344</v>
      </c>
      <c r="L931" s="12" t="s">
        <v>729</v>
      </c>
      <c r="M931" s="12" t="s">
        <v>525</v>
      </c>
      <c r="N931" s="12" t="s">
        <v>139</v>
      </c>
      <c r="O931" s="21">
        <v>44718</v>
      </c>
      <c r="P931" s="21"/>
      <c r="Q931" s="12" t="s">
        <v>62</v>
      </c>
      <c r="R931" s="22">
        <v>35000</v>
      </c>
      <c r="S931" s="22">
        <v>3200</v>
      </c>
      <c r="T931" s="12">
        <v>4</v>
      </c>
      <c r="U931" s="12">
        <v>37</v>
      </c>
      <c r="V931" s="12">
        <v>21</v>
      </c>
      <c r="W931" s="12">
        <v>40</v>
      </c>
      <c r="X931" s="12">
        <v>73</v>
      </c>
      <c r="Y931" s="12" t="s">
        <v>46</v>
      </c>
      <c r="Z931" s="12" t="s">
        <v>47</v>
      </c>
      <c r="AA931" s="12" t="s">
        <v>188</v>
      </c>
      <c r="AB931" s="12" t="s">
        <v>164</v>
      </c>
      <c r="AC931" s="12" t="s">
        <v>267</v>
      </c>
      <c r="AD931" s="12" t="s">
        <v>68</v>
      </c>
      <c r="AE931" s="12">
        <v>70.8</v>
      </c>
      <c r="AF931" s="12">
        <v>4</v>
      </c>
      <c r="AG931" s="12" t="s">
        <v>3160</v>
      </c>
      <c r="AH931" s="12" t="s">
        <v>3180</v>
      </c>
      <c r="AI931" s="12" t="s">
        <v>3136</v>
      </c>
      <c r="AJ931" s="12">
        <v>0</v>
      </c>
      <c r="AK931" s="12" t="s">
        <v>3158</v>
      </c>
      <c r="AL931" s="12" t="s">
        <v>3169</v>
      </c>
      <c r="AM931" s="12">
        <v>70.8</v>
      </c>
      <c r="AN931" s="31"/>
    </row>
    <row r="932" spans="1:40" ht="32" x14ac:dyDescent="0.2">
      <c r="A932" s="30" t="s">
        <v>2844</v>
      </c>
      <c r="B932" s="23" t="s">
        <v>2845</v>
      </c>
      <c r="C932" s="23" t="s">
        <v>154</v>
      </c>
      <c r="D932" s="23">
        <v>52</v>
      </c>
      <c r="E932" s="24">
        <v>26950</v>
      </c>
      <c r="F932" s="23" t="s">
        <v>155</v>
      </c>
      <c r="G932" s="23" t="s">
        <v>181</v>
      </c>
      <c r="H932" s="23" t="s">
        <v>505</v>
      </c>
      <c r="I932" s="23" t="s">
        <v>74</v>
      </c>
      <c r="J932" s="23" t="s">
        <v>158</v>
      </c>
      <c r="K932" s="23" t="s">
        <v>159</v>
      </c>
      <c r="L932" s="23" t="s">
        <v>619</v>
      </c>
      <c r="M932" s="23" t="s">
        <v>525</v>
      </c>
      <c r="N932" s="23" t="s">
        <v>620</v>
      </c>
      <c r="O932" s="24">
        <v>44954</v>
      </c>
      <c r="P932" s="24"/>
      <c r="Q932" s="23" t="s">
        <v>62</v>
      </c>
      <c r="R932" s="25">
        <v>66000</v>
      </c>
      <c r="S932" s="25">
        <v>5900</v>
      </c>
      <c r="T932" s="23">
        <v>4</v>
      </c>
      <c r="U932" s="23">
        <v>46</v>
      </c>
      <c r="V932" s="23">
        <v>7</v>
      </c>
      <c r="W932" s="23">
        <v>25</v>
      </c>
      <c r="X932" s="23">
        <v>77</v>
      </c>
      <c r="Y932" s="23" t="s">
        <v>46</v>
      </c>
      <c r="Z932" s="23" t="s">
        <v>47</v>
      </c>
      <c r="AA932" s="23" t="s">
        <v>65</v>
      </c>
      <c r="AB932" s="23" t="s">
        <v>66</v>
      </c>
      <c r="AC932" s="23" t="s">
        <v>165</v>
      </c>
      <c r="AD932" s="23" t="s">
        <v>68</v>
      </c>
      <c r="AE932" s="23">
        <v>73</v>
      </c>
      <c r="AF932" s="23">
        <v>3.4</v>
      </c>
      <c r="AG932" s="23" t="s">
        <v>3171</v>
      </c>
      <c r="AH932" s="23" t="s">
        <v>3168</v>
      </c>
      <c r="AI932" s="23" t="s">
        <v>3136</v>
      </c>
      <c r="AJ932" s="23">
        <v>0</v>
      </c>
      <c r="AK932" s="23" t="s">
        <v>3158</v>
      </c>
      <c r="AL932" s="23" t="s">
        <v>3169</v>
      </c>
      <c r="AM932" s="23">
        <v>73</v>
      </c>
      <c r="AN932" s="32"/>
    </row>
    <row r="933" spans="1:40" ht="32" x14ac:dyDescent="0.2">
      <c r="A933" s="29" t="s">
        <v>2847</v>
      </c>
      <c r="B933" s="12" t="s">
        <v>2848</v>
      </c>
      <c r="C933" s="12" t="s">
        <v>154</v>
      </c>
      <c r="D933" s="12">
        <v>48</v>
      </c>
      <c r="E933" s="21">
        <v>28588</v>
      </c>
      <c r="F933" s="12" t="s">
        <v>86</v>
      </c>
      <c r="G933" s="12" t="s">
        <v>181</v>
      </c>
      <c r="H933" s="12" t="s">
        <v>1064</v>
      </c>
      <c r="I933" s="12" t="s">
        <v>74</v>
      </c>
      <c r="J933" s="12" t="s">
        <v>1854</v>
      </c>
      <c r="K933" s="12" t="s">
        <v>1949</v>
      </c>
      <c r="L933" s="12" t="s">
        <v>390</v>
      </c>
      <c r="M933" s="12" t="s">
        <v>265</v>
      </c>
      <c r="N933" s="12" t="s">
        <v>360</v>
      </c>
      <c r="O933" s="21">
        <v>43842</v>
      </c>
      <c r="P933" s="21"/>
      <c r="Q933" s="12" t="s">
        <v>62</v>
      </c>
      <c r="R933" s="22">
        <v>35000</v>
      </c>
      <c r="S933" s="22">
        <v>3200</v>
      </c>
      <c r="T933" s="12">
        <v>4</v>
      </c>
      <c r="U933" s="12">
        <v>37</v>
      </c>
      <c r="V933" s="12">
        <v>18</v>
      </c>
      <c r="W933" s="12">
        <v>20</v>
      </c>
      <c r="X933" s="12">
        <v>70</v>
      </c>
      <c r="Y933" s="12" t="s">
        <v>46</v>
      </c>
      <c r="Z933" s="12" t="s">
        <v>107</v>
      </c>
      <c r="AA933" s="12" t="s">
        <v>176</v>
      </c>
      <c r="AB933" s="12" t="s">
        <v>164</v>
      </c>
      <c r="AC933" s="12" t="s">
        <v>96</v>
      </c>
      <c r="AD933" s="12" t="s">
        <v>68</v>
      </c>
      <c r="AE933" s="12">
        <v>69.8</v>
      </c>
      <c r="AF933" s="12">
        <v>6.4</v>
      </c>
      <c r="AG933" s="12" t="s">
        <v>3171</v>
      </c>
      <c r="AH933" s="12" t="s">
        <v>3180</v>
      </c>
      <c r="AI933" s="12" t="s">
        <v>3136</v>
      </c>
      <c r="AJ933" s="12">
        <v>0</v>
      </c>
      <c r="AK933" s="12" t="s">
        <v>3158</v>
      </c>
      <c r="AL933" s="12" t="s">
        <v>3169</v>
      </c>
      <c r="AM933" s="12">
        <v>69.8</v>
      </c>
      <c r="AN933" s="31"/>
    </row>
    <row r="934" spans="1:40" ht="32" x14ac:dyDescent="0.2">
      <c r="A934" s="30" t="s">
        <v>2849</v>
      </c>
      <c r="B934" s="23" t="s">
        <v>2850</v>
      </c>
      <c r="C934" s="23" t="s">
        <v>35</v>
      </c>
      <c r="D934" s="23">
        <v>25</v>
      </c>
      <c r="E934" s="24">
        <v>36855</v>
      </c>
      <c r="F934" s="23" t="s">
        <v>71</v>
      </c>
      <c r="G934" s="23" t="s">
        <v>72</v>
      </c>
      <c r="H934" s="23" t="s">
        <v>395</v>
      </c>
      <c r="I934" s="23" t="s">
        <v>115</v>
      </c>
      <c r="J934" s="23" t="s">
        <v>764</v>
      </c>
      <c r="K934" s="23" t="s">
        <v>765</v>
      </c>
      <c r="L934" s="23" t="s">
        <v>92</v>
      </c>
      <c r="M934" s="23" t="s">
        <v>337</v>
      </c>
      <c r="N934" s="23" t="s">
        <v>94</v>
      </c>
      <c r="O934" s="24">
        <v>43914</v>
      </c>
      <c r="P934" s="24"/>
      <c r="Q934" s="23" t="s">
        <v>62</v>
      </c>
      <c r="R934" s="25">
        <v>74000</v>
      </c>
      <c r="S934" s="25">
        <v>3700</v>
      </c>
      <c r="T934" s="23">
        <v>3</v>
      </c>
      <c r="U934" s="23">
        <v>3</v>
      </c>
      <c r="V934" s="23">
        <v>20</v>
      </c>
      <c r="W934" s="23">
        <v>3</v>
      </c>
      <c r="X934" s="23">
        <v>54</v>
      </c>
      <c r="Y934" s="23" t="s">
        <v>46</v>
      </c>
      <c r="Z934" s="23" t="s">
        <v>844</v>
      </c>
      <c r="AA934" s="23" t="s">
        <v>48</v>
      </c>
      <c r="AB934" s="23" t="s">
        <v>66</v>
      </c>
      <c r="AC934" s="23" t="s">
        <v>81</v>
      </c>
      <c r="AD934" s="23" t="s">
        <v>68</v>
      </c>
      <c r="AE934" s="23">
        <v>55.1</v>
      </c>
      <c r="AF934" s="23">
        <v>6.2</v>
      </c>
      <c r="AG934" s="23" t="s">
        <v>3160</v>
      </c>
      <c r="AH934" s="23" t="s">
        <v>3168</v>
      </c>
      <c r="AI934" s="23" t="s">
        <v>3133</v>
      </c>
      <c r="AJ934" s="23">
        <v>0</v>
      </c>
      <c r="AK934" s="23" t="s">
        <v>3175</v>
      </c>
      <c r="AL934" s="23" t="s">
        <v>3159</v>
      </c>
      <c r="AM934" s="23">
        <v>55.1</v>
      </c>
      <c r="AN934" s="32"/>
    </row>
    <row r="935" spans="1:40" ht="32" x14ac:dyDescent="0.2">
      <c r="A935" s="29" t="s">
        <v>2852</v>
      </c>
      <c r="B935" s="12" t="s">
        <v>2853</v>
      </c>
      <c r="C935" s="12" t="s">
        <v>154</v>
      </c>
      <c r="D935" s="12">
        <v>37</v>
      </c>
      <c r="E935" s="21">
        <v>32346</v>
      </c>
      <c r="F935" s="12" t="s">
        <v>429</v>
      </c>
      <c r="G935" s="12" t="s">
        <v>72</v>
      </c>
      <c r="H935" s="12" t="s">
        <v>295</v>
      </c>
      <c r="I935" s="12" t="s">
        <v>74</v>
      </c>
      <c r="J935" s="12" t="s">
        <v>126</v>
      </c>
      <c r="K935" s="12" t="s">
        <v>127</v>
      </c>
      <c r="L935" s="12" t="s">
        <v>149</v>
      </c>
      <c r="M935" s="12" t="s">
        <v>61</v>
      </c>
      <c r="N935" s="12" t="s">
        <v>150</v>
      </c>
      <c r="O935" s="21">
        <v>43215</v>
      </c>
      <c r="P935" s="21"/>
      <c r="Q935" s="12" t="s">
        <v>62</v>
      </c>
      <c r="R935" s="22">
        <v>67000</v>
      </c>
      <c r="S935" s="22">
        <v>3400</v>
      </c>
      <c r="T935" s="12">
        <v>3</v>
      </c>
      <c r="U935" s="12">
        <v>20</v>
      </c>
      <c r="V935" s="12">
        <v>8</v>
      </c>
      <c r="W935" s="12">
        <v>19</v>
      </c>
      <c r="X935" s="12">
        <v>50</v>
      </c>
      <c r="Y935" s="12" t="s">
        <v>46</v>
      </c>
      <c r="Z935" s="12" t="s">
        <v>47</v>
      </c>
      <c r="AA935" s="12" t="s">
        <v>95</v>
      </c>
      <c r="AB935" s="12" t="s">
        <v>164</v>
      </c>
      <c r="AC935" s="12" t="s">
        <v>130</v>
      </c>
      <c r="AD935" s="12" t="s">
        <v>68</v>
      </c>
      <c r="AE935" s="12">
        <v>50</v>
      </c>
      <c r="AF935" s="12">
        <v>8.1</v>
      </c>
      <c r="AG935" s="12" t="s">
        <v>3167</v>
      </c>
      <c r="AH935" s="12" t="s">
        <v>3168</v>
      </c>
      <c r="AI935" s="12" t="s">
        <v>3133</v>
      </c>
      <c r="AJ935" s="12">
        <v>0</v>
      </c>
      <c r="AK935" s="12" t="s">
        <v>3162</v>
      </c>
      <c r="AL935" s="12" t="s">
        <v>3159</v>
      </c>
      <c r="AM935" s="12">
        <v>50</v>
      </c>
      <c r="AN935" s="31"/>
    </row>
    <row r="936" spans="1:40" ht="32" x14ac:dyDescent="0.2">
      <c r="A936" s="30" t="s">
        <v>2855</v>
      </c>
      <c r="B936" s="23" t="s">
        <v>2856</v>
      </c>
      <c r="C936" s="23" t="s">
        <v>35</v>
      </c>
      <c r="D936" s="23">
        <v>51</v>
      </c>
      <c r="E936" s="24">
        <v>27381</v>
      </c>
      <c r="F936" s="23" t="s">
        <v>598</v>
      </c>
      <c r="G936" s="23" t="s">
        <v>133</v>
      </c>
      <c r="H936" s="23" t="s">
        <v>599</v>
      </c>
      <c r="I936" s="23" t="s">
        <v>39</v>
      </c>
      <c r="J936" s="23" t="s">
        <v>334</v>
      </c>
      <c r="K936" s="23" t="s">
        <v>335</v>
      </c>
      <c r="L936" s="23" t="s">
        <v>60</v>
      </c>
      <c r="M936" s="23" t="s">
        <v>61</v>
      </c>
      <c r="N936" s="23" t="s">
        <v>60</v>
      </c>
      <c r="O936" s="24">
        <v>45615</v>
      </c>
      <c r="P936" s="24"/>
      <c r="Q936" s="23" t="s">
        <v>62</v>
      </c>
      <c r="R936" s="25">
        <v>159000</v>
      </c>
      <c r="S936" s="25">
        <v>9500</v>
      </c>
      <c r="T936" s="23">
        <v>3</v>
      </c>
      <c r="U936" s="23">
        <v>8</v>
      </c>
      <c r="V936" s="23">
        <v>11</v>
      </c>
      <c r="W936" s="23">
        <v>4</v>
      </c>
      <c r="X936" s="23">
        <v>39</v>
      </c>
      <c r="Y936" s="23" t="s">
        <v>46</v>
      </c>
      <c r="Z936" s="23" t="s">
        <v>64</v>
      </c>
      <c r="AA936" s="23" t="s">
        <v>215</v>
      </c>
      <c r="AB936" s="23" t="s">
        <v>164</v>
      </c>
      <c r="AC936" s="23" t="s">
        <v>195</v>
      </c>
      <c r="AD936" s="23" t="s">
        <v>68</v>
      </c>
      <c r="AE936" s="23">
        <v>50.6</v>
      </c>
      <c r="AF936" s="23">
        <v>1.6</v>
      </c>
      <c r="AG936" s="23" t="s">
        <v>3171</v>
      </c>
      <c r="AH936" s="23" t="s">
        <v>3157</v>
      </c>
      <c r="AI936" s="23" t="s">
        <v>3133</v>
      </c>
      <c r="AJ936" s="23">
        <v>0</v>
      </c>
      <c r="AK936" s="23" t="s">
        <v>3175</v>
      </c>
      <c r="AL936" s="23" t="s">
        <v>3159</v>
      </c>
      <c r="AM936" s="23">
        <v>50.6</v>
      </c>
      <c r="AN936" s="32"/>
    </row>
    <row r="937" spans="1:40" ht="32" x14ac:dyDescent="0.2">
      <c r="A937" s="29" t="s">
        <v>2858</v>
      </c>
      <c r="B937" s="12" t="s">
        <v>2859</v>
      </c>
      <c r="C937" s="12" t="s">
        <v>154</v>
      </c>
      <c r="D937" s="12">
        <v>60</v>
      </c>
      <c r="E937" s="21">
        <v>24073</v>
      </c>
      <c r="F937" s="12" t="s">
        <v>523</v>
      </c>
      <c r="G937" s="12" t="s">
        <v>100</v>
      </c>
      <c r="H937" s="12" t="s">
        <v>755</v>
      </c>
      <c r="I937" s="12" t="s">
        <v>74</v>
      </c>
      <c r="J937" s="12" t="s">
        <v>343</v>
      </c>
      <c r="K937" s="12" t="s">
        <v>344</v>
      </c>
      <c r="L937" s="12" t="s">
        <v>366</v>
      </c>
      <c r="M937" s="12" t="s">
        <v>273</v>
      </c>
      <c r="N937" s="12" t="s">
        <v>274</v>
      </c>
      <c r="O937" s="21">
        <v>45456</v>
      </c>
      <c r="P937" s="21"/>
      <c r="Q937" s="12" t="s">
        <v>62</v>
      </c>
      <c r="R937" s="22">
        <v>50000</v>
      </c>
      <c r="S937" s="22">
        <v>1000</v>
      </c>
      <c r="T937" s="12">
        <v>2</v>
      </c>
      <c r="U937" s="12">
        <v>27</v>
      </c>
      <c r="V937" s="12">
        <v>8</v>
      </c>
      <c r="W937" s="12">
        <v>20</v>
      </c>
      <c r="X937" s="12">
        <v>68</v>
      </c>
      <c r="Y937" s="12" t="s">
        <v>46</v>
      </c>
      <c r="Z937" s="12" t="s">
        <v>151</v>
      </c>
      <c r="AA937" s="12" t="s">
        <v>95</v>
      </c>
      <c r="AB937" s="12" t="s">
        <v>66</v>
      </c>
      <c r="AC937" s="12" t="s">
        <v>267</v>
      </c>
      <c r="AD937" s="12" t="s">
        <v>68</v>
      </c>
      <c r="AE937" s="12">
        <v>48.5</v>
      </c>
      <c r="AF937" s="12">
        <v>2</v>
      </c>
      <c r="AG937" s="12" t="s">
        <v>3156</v>
      </c>
      <c r="AH937" s="12" t="s">
        <v>3164</v>
      </c>
      <c r="AI937" s="12" t="s">
        <v>3128</v>
      </c>
      <c r="AJ937" s="12">
        <v>0</v>
      </c>
      <c r="AK937" s="12" t="s">
        <v>3162</v>
      </c>
      <c r="AL937" s="12" t="s">
        <v>3159</v>
      </c>
      <c r="AM937" s="12">
        <v>48.5</v>
      </c>
      <c r="AN937" s="31"/>
    </row>
    <row r="938" spans="1:40" ht="48" x14ac:dyDescent="0.2">
      <c r="A938" s="30" t="s">
        <v>2860</v>
      </c>
      <c r="B938" s="23" t="s">
        <v>2861</v>
      </c>
      <c r="C938" s="23" t="s">
        <v>154</v>
      </c>
      <c r="D938" s="23">
        <v>30</v>
      </c>
      <c r="E938" s="24">
        <v>35072</v>
      </c>
      <c r="F938" s="23" t="s">
        <v>210</v>
      </c>
      <c r="G938" s="23" t="s">
        <v>100</v>
      </c>
      <c r="H938" s="23" t="s">
        <v>230</v>
      </c>
      <c r="I938" s="23" t="s">
        <v>157</v>
      </c>
      <c r="J938" s="23" t="s">
        <v>418</v>
      </c>
      <c r="K938" s="23" t="s">
        <v>419</v>
      </c>
      <c r="L938" s="23" t="s">
        <v>288</v>
      </c>
      <c r="M938" s="23" t="s">
        <v>289</v>
      </c>
      <c r="N938" s="23" t="s">
        <v>303</v>
      </c>
      <c r="O938" s="24">
        <v>45120</v>
      </c>
      <c r="P938" s="24">
        <v>45411</v>
      </c>
      <c r="Q938" s="23" t="s">
        <v>141</v>
      </c>
      <c r="R938" s="25">
        <v>37000</v>
      </c>
      <c r="S938" s="25">
        <v>5200</v>
      </c>
      <c r="T938" s="23">
        <v>5</v>
      </c>
      <c r="U938" s="23">
        <v>20</v>
      </c>
      <c r="V938" s="23">
        <v>17</v>
      </c>
      <c r="W938" s="23">
        <v>25</v>
      </c>
      <c r="X938" s="23">
        <v>61</v>
      </c>
      <c r="Y938" s="23" t="s">
        <v>46</v>
      </c>
      <c r="Z938" s="23" t="s">
        <v>151</v>
      </c>
      <c r="AA938" s="23" t="s">
        <v>48</v>
      </c>
      <c r="AB938" s="23" t="s">
        <v>66</v>
      </c>
      <c r="AC938" s="23" t="s">
        <v>121</v>
      </c>
      <c r="AD938" s="23" t="s">
        <v>68</v>
      </c>
      <c r="AE938" s="23">
        <v>71.3</v>
      </c>
      <c r="AF938" s="23">
        <v>0.8</v>
      </c>
      <c r="AG938" s="23" t="s">
        <v>3160</v>
      </c>
      <c r="AH938" s="23" t="s">
        <v>3180</v>
      </c>
      <c r="AI938" s="23" t="s">
        <v>3136</v>
      </c>
      <c r="AJ938" s="23">
        <v>1</v>
      </c>
      <c r="AK938" s="23" t="s">
        <v>3162</v>
      </c>
      <c r="AL938" s="23" t="s">
        <v>3159</v>
      </c>
      <c r="AM938" s="23">
        <v>71.3</v>
      </c>
      <c r="AN938" s="32"/>
    </row>
    <row r="939" spans="1:40" ht="48" x14ac:dyDescent="0.2">
      <c r="A939" s="29" t="s">
        <v>2863</v>
      </c>
      <c r="B939" s="12" t="s">
        <v>3437</v>
      </c>
      <c r="C939" s="12" t="s">
        <v>154</v>
      </c>
      <c r="D939" s="12">
        <v>28</v>
      </c>
      <c r="E939" s="21">
        <v>35799</v>
      </c>
      <c r="F939" s="12" t="s">
        <v>523</v>
      </c>
      <c r="G939" s="12" t="s">
        <v>100</v>
      </c>
      <c r="H939" s="12" t="s">
        <v>379</v>
      </c>
      <c r="I939" s="12" t="s">
        <v>74</v>
      </c>
      <c r="J939" s="12" t="s">
        <v>381</v>
      </c>
      <c r="K939" s="12" t="s">
        <v>382</v>
      </c>
      <c r="L939" s="12" t="s">
        <v>374</v>
      </c>
      <c r="M939" s="12" t="s">
        <v>289</v>
      </c>
      <c r="N939" s="12" t="s">
        <v>375</v>
      </c>
      <c r="O939" s="21">
        <v>43223</v>
      </c>
      <c r="P939" s="21"/>
      <c r="Q939" s="12" t="s">
        <v>62</v>
      </c>
      <c r="R939" s="22">
        <v>62000</v>
      </c>
      <c r="S939" s="22">
        <v>3100</v>
      </c>
      <c r="T939" s="12">
        <v>3</v>
      </c>
      <c r="U939" s="12">
        <v>20</v>
      </c>
      <c r="V939" s="12">
        <v>14</v>
      </c>
      <c r="W939" s="12">
        <v>7</v>
      </c>
      <c r="X939" s="12">
        <v>71</v>
      </c>
      <c r="Y939" s="12" t="s">
        <v>46</v>
      </c>
      <c r="Z939" s="12" t="s">
        <v>47</v>
      </c>
      <c r="AA939" s="12" t="s">
        <v>48</v>
      </c>
      <c r="AB939" s="12" t="s">
        <v>164</v>
      </c>
      <c r="AC939" s="12" t="s">
        <v>267</v>
      </c>
      <c r="AD939" s="12" t="s">
        <v>68</v>
      </c>
      <c r="AE939" s="12">
        <v>63.3</v>
      </c>
      <c r="AF939" s="12">
        <v>8.1</v>
      </c>
      <c r="AG939" s="12" t="s">
        <v>3160</v>
      </c>
      <c r="AH939" s="12" t="s">
        <v>3168</v>
      </c>
      <c r="AI939" s="12" t="s">
        <v>3133</v>
      </c>
      <c r="AJ939" s="12">
        <v>0</v>
      </c>
      <c r="AK939" s="12" t="s">
        <v>3162</v>
      </c>
      <c r="AL939" s="12" t="s">
        <v>3165</v>
      </c>
      <c r="AM939" s="12">
        <v>63.3</v>
      </c>
      <c r="AN939" s="31"/>
    </row>
    <row r="940" spans="1:40" ht="32" x14ac:dyDescent="0.2">
      <c r="A940" s="30" t="s">
        <v>2865</v>
      </c>
      <c r="B940" s="23" t="s">
        <v>3438</v>
      </c>
      <c r="C940" s="23" t="s">
        <v>35</v>
      </c>
      <c r="D940" s="23">
        <v>51</v>
      </c>
      <c r="E940" s="24">
        <v>27496</v>
      </c>
      <c r="F940" s="23" t="s">
        <v>99</v>
      </c>
      <c r="G940" s="23" t="s">
        <v>100</v>
      </c>
      <c r="H940" s="23" t="s">
        <v>218</v>
      </c>
      <c r="I940" s="23" t="s">
        <v>57</v>
      </c>
      <c r="J940" s="23" t="s">
        <v>102</v>
      </c>
      <c r="K940" s="23" t="s">
        <v>103</v>
      </c>
      <c r="L940" s="23" t="s">
        <v>288</v>
      </c>
      <c r="M940" s="23" t="s">
        <v>289</v>
      </c>
      <c r="N940" s="23" t="s">
        <v>303</v>
      </c>
      <c r="O940" s="24">
        <v>45440</v>
      </c>
      <c r="P940" s="24"/>
      <c r="Q940" s="23" t="s">
        <v>62</v>
      </c>
      <c r="R940" s="25">
        <v>102000</v>
      </c>
      <c r="S940" s="25">
        <v>5100</v>
      </c>
      <c r="T940" s="23">
        <v>3</v>
      </c>
      <c r="U940" s="23">
        <v>19</v>
      </c>
      <c r="V940" s="23">
        <v>17</v>
      </c>
      <c r="W940" s="23">
        <v>13</v>
      </c>
      <c r="X940" s="23">
        <v>88</v>
      </c>
      <c r="Y940" s="23" t="s">
        <v>46</v>
      </c>
      <c r="Z940" s="23" t="s">
        <v>47</v>
      </c>
      <c r="AA940" s="23" t="s">
        <v>142</v>
      </c>
      <c r="AB940" s="23" t="s">
        <v>66</v>
      </c>
      <c r="AC940" s="23" t="s">
        <v>108</v>
      </c>
      <c r="AD940" s="23" t="s">
        <v>68</v>
      </c>
      <c r="AE940" s="23">
        <v>66</v>
      </c>
      <c r="AF940" s="23">
        <v>2</v>
      </c>
      <c r="AG940" s="23" t="s">
        <v>3171</v>
      </c>
      <c r="AH940" s="23" t="s">
        <v>3161</v>
      </c>
      <c r="AI940" s="23" t="s">
        <v>3133</v>
      </c>
      <c r="AJ940" s="23">
        <v>0</v>
      </c>
      <c r="AK940" s="23" t="s">
        <v>3162</v>
      </c>
      <c r="AL940" s="23" t="s">
        <v>3165</v>
      </c>
      <c r="AM940" s="23">
        <v>66</v>
      </c>
      <c r="AN940" s="32"/>
    </row>
    <row r="941" spans="1:40" ht="48" x14ac:dyDescent="0.2">
      <c r="A941" s="29" t="s">
        <v>2867</v>
      </c>
      <c r="B941" s="12" t="s">
        <v>2868</v>
      </c>
      <c r="C941" s="12" t="s">
        <v>154</v>
      </c>
      <c r="D941" s="12">
        <v>22</v>
      </c>
      <c r="E941" s="21">
        <v>37961</v>
      </c>
      <c r="F941" s="12" t="s">
        <v>279</v>
      </c>
      <c r="G941" s="12" t="s">
        <v>55</v>
      </c>
      <c r="H941" s="12" t="s">
        <v>307</v>
      </c>
      <c r="I941" s="12" t="s">
        <v>157</v>
      </c>
      <c r="J941" s="12" t="s">
        <v>308</v>
      </c>
      <c r="K941" s="12" t="s">
        <v>309</v>
      </c>
      <c r="L941" s="12" t="s">
        <v>319</v>
      </c>
      <c r="M941" s="12" t="s">
        <v>255</v>
      </c>
      <c r="N941" s="12" t="s">
        <v>80</v>
      </c>
      <c r="O941" s="21">
        <v>45164</v>
      </c>
      <c r="P941" s="21"/>
      <c r="Q941" s="12" t="s">
        <v>62</v>
      </c>
      <c r="R941" s="22">
        <v>38000</v>
      </c>
      <c r="S941" s="22">
        <v>1900</v>
      </c>
      <c r="T941" s="12">
        <v>3</v>
      </c>
      <c r="U941" s="12">
        <v>41</v>
      </c>
      <c r="V941" s="12">
        <v>15</v>
      </c>
      <c r="W941" s="12">
        <v>7</v>
      </c>
      <c r="X941" s="12">
        <v>62</v>
      </c>
      <c r="Y941" s="12" t="s">
        <v>46</v>
      </c>
      <c r="Z941" s="12" t="s">
        <v>47</v>
      </c>
      <c r="AA941" s="12" t="s">
        <v>95</v>
      </c>
      <c r="AB941" s="12" t="s">
        <v>66</v>
      </c>
      <c r="AC941" s="12" t="s">
        <v>284</v>
      </c>
      <c r="AD941" s="12" t="s">
        <v>68</v>
      </c>
      <c r="AE941" s="12">
        <v>65.2</v>
      </c>
      <c r="AF941" s="12">
        <v>2.8</v>
      </c>
      <c r="AG941" s="12" t="s">
        <v>3163</v>
      </c>
      <c r="AH941" s="12" t="s">
        <v>3180</v>
      </c>
      <c r="AI941" s="12" t="s">
        <v>3133</v>
      </c>
      <c r="AJ941" s="12">
        <v>0</v>
      </c>
      <c r="AK941" s="12" t="s">
        <v>3158</v>
      </c>
      <c r="AL941" s="12" t="s">
        <v>3165</v>
      </c>
      <c r="AM941" s="12">
        <v>65.2</v>
      </c>
      <c r="AN941" s="31" t="s">
        <v>3166</v>
      </c>
    </row>
    <row r="942" spans="1:40" ht="32" x14ac:dyDescent="0.2">
      <c r="A942" s="30" t="s">
        <v>2869</v>
      </c>
      <c r="B942" s="23" t="s">
        <v>2870</v>
      </c>
      <c r="C942" s="23" t="s">
        <v>154</v>
      </c>
      <c r="D942" s="23">
        <v>52</v>
      </c>
      <c r="E942" s="24">
        <v>27086</v>
      </c>
      <c r="F942" s="23" t="s">
        <v>133</v>
      </c>
      <c r="G942" s="23" t="s">
        <v>133</v>
      </c>
      <c r="H942" s="23" t="s">
        <v>134</v>
      </c>
      <c r="I942" s="23" t="s">
        <v>74</v>
      </c>
      <c r="J942" s="23" t="s">
        <v>583</v>
      </c>
      <c r="K942" s="23" t="s">
        <v>584</v>
      </c>
      <c r="L942" s="23" t="s">
        <v>186</v>
      </c>
      <c r="M942" s="23" t="s">
        <v>61</v>
      </c>
      <c r="N942" s="23" t="s">
        <v>186</v>
      </c>
      <c r="O942" s="24">
        <v>43348</v>
      </c>
      <c r="P942" s="24"/>
      <c r="Q942" s="23" t="s">
        <v>62</v>
      </c>
      <c r="R942" s="25">
        <v>63000</v>
      </c>
      <c r="S942" s="25">
        <v>5700</v>
      </c>
      <c r="T942" s="23">
        <v>4</v>
      </c>
      <c r="U942" s="23">
        <v>47</v>
      </c>
      <c r="V942" s="23">
        <v>9</v>
      </c>
      <c r="W942" s="23">
        <v>0</v>
      </c>
      <c r="X942" s="23">
        <v>76</v>
      </c>
      <c r="Y942" s="23" t="s">
        <v>46</v>
      </c>
      <c r="Z942" s="23" t="s">
        <v>64</v>
      </c>
      <c r="AA942" s="23" t="s">
        <v>188</v>
      </c>
      <c r="AB942" s="23" t="s">
        <v>66</v>
      </c>
      <c r="AC942" s="23" t="s">
        <v>143</v>
      </c>
      <c r="AD942" s="23" t="s">
        <v>51</v>
      </c>
      <c r="AE942" s="23">
        <v>82.6</v>
      </c>
      <c r="AF942" s="23">
        <v>7.8</v>
      </c>
      <c r="AG942" s="23" t="s">
        <v>3171</v>
      </c>
      <c r="AH942" s="23" t="s">
        <v>3168</v>
      </c>
      <c r="AI942" s="23" t="s">
        <v>3136</v>
      </c>
      <c r="AJ942" s="23">
        <v>0</v>
      </c>
      <c r="AK942" s="23" t="s">
        <v>3158</v>
      </c>
      <c r="AL942" s="23" t="s">
        <v>3169</v>
      </c>
      <c r="AM942" s="23">
        <v>82.6</v>
      </c>
      <c r="AN942" s="32"/>
    </row>
    <row r="943" spans="1:40" ht="32" x14ac:dyDescent="0.2">
      <c r="A943" s="29" t="s">
        <v>2871</v>
      </c>
      <c r="B943" s="12" t="s">
        <v>2872</v>
      </c>
      <c r="C943" s="12" t="s">
        <v>35</v>
      </c>
      <c r="D943" s="12">
        <v>56</v>
      </c>
      <c r="E943" s="21">
        <v>25560</v>
      </c>
      <c r="F943" s="12" t="s">
        <v>54</v>
      </c>
      <c r="G943" s="12" t="s">
        <v>55</v>
      </c>
      <c r="H943" s="12" t="s">
        <v>302</v>
      </c>
      <c r="I943" s="12" t="s">
        <v>157</v>
      </c>
      <c r="J943" s="12" t="s">
        <v>539</v>
      </c>
      <c r="K943" s="12" t="s">
        <v>540</v>
      </c>
      <c r="L943" s="12" t="s">
        <v>160</v>
      </c>
      <c r="M943" s="12" t="s">
        <v>161</v>
      </c>
      <c r="N943" s="12" t="s">
        <v>174</v>
      </c>
      <c r="O943" s="21">
        <v>43070</v>
      </c>
      <c r="P943" s="21">
        <v>45686</v>
      </c>
      <c r="Q943" s="12" t="s">
        <v>141</v>
      </c>
      <c r="R943" s="22">
        <v>40000</v>
      </c>
      <c r="S943" s="22">
        <v>800</v>
      </c>
      <c r="T943" s="12">
        <v>2</v>
      </c>
      <c r="U943" s="12">
        <v>43</v>
      </c>
      <c r="V943" s="12">
        <v>28</v>
      </c>
      <c r="W943" s="12">
        <v>8</v>
      </c>
      <c r="X943" s="12">
        <v>50</v>
      </c>
      <c r="Y943" s="12" t="s">
        <v>46</v>
      </c>
      <c r="Z943" s="12" t="s">
        <v>47</v>
      </c>
      <c r="AA943" s="12" t="s">
        <v>188</v>
      </c>
      <c r="AB943" s="12" t="s">
        <v>80</v>
      </c>
      <c r="AC943" s="12" t="s">
        <v>67</v>
      </c>
      <c r="AD943" s="12" t="s">
        <v>68</v>
      </c>
      <c r="AE943" s="12">
        <v>51.5</v>
      </c>
      <c r="AF943" s="12">
        <v>7.2</v>
      </c>
      <c r="AG943" s="12" t="s">
        <v>3156</v>
      </c>
      <c r="AH943" s="12" t="s">
        <v>3164</v>
      </c>
      <c r="AI943" s="12" t="s">
        <v>3128</v>
      </c>
      <c r="AJ943" s="12">
        <v>1</v>
      </c>
      <c r="AK943" s="12" t="s">
        <v>3158</v>
      </c>
      <c r="AL943" s="12" t="s">
        <v>3159</v>
      </c>
      <c r="AM943" s="12">
        <v>51.5</v>
      </c>
      <c r="AN943" s="31"/>
    </row>
    <row r="944" spans="1:40" ht="32" x14ac:dyDescent="0.2">
      <c r="A944" s="30" t="s">
        <v>2874</v>
      </c>
      <c r="B944" s="23" t="s">
        <v>2875</v>
      </c>
      <c r="C944" s="23" t="s">
        <v>154</v>
      </c>
      <c r="D944" s="23">
        <v>27</v>
      </c>
      <c r="E944" s="24">
        <v>36157</v>
      </c>
      <c r="F944" s="23" t="s">
        <v>133</v>
      </c>
      <c r="G944" s="23" t="s">
        <v>133</v>
      </c>
      <c r="H944" s="23" t="s">
        <v>582</v>
      </c>
      <c r="I944" s="23" t="s">
        <v>57</v>
      </c>
      <c r="J944" s="23" t="s">
        <v>583</v>
      </c>
      <c r="K944" s="23" t="s">
        <v>584</v>
      </c>
      <c r="L944" s="23" t="s">
        <v>160</v>
      </c>
      <c r="M944" s="23" t="s">
        <v>161</v>
      </c>
      <c r="N944" s="23" t="s">
        <v>174</v>
      </c>
      <c r="O944" s="24">
        <v>45822</v>
      </c>
      <c r="P944" s="24"/>
      <c r="Q944" s="23" t="s">
        <v>62</v>
      </c>
      <c r="R944" s="25">
        <v>119000</v>
      </c>
      <c r="S944" s="25">
        <v>2400</v>
      </c>
      <c r="T944" s="23">
        <v>2</v>
      </c>
      <c r="U944" s="23">
        <v>15</v>
      </c>
      <c r="V944" s="23">
        <v>13</v>
      </c>
      <c r="W944" s="23">
        <v>26</v>
      </c>
      <c r="X944" s="23">
        <v>59</v>
      </c>
      <c r="Y944" s="23" t="s">
        <v>46</v>
      </c>
      <c r="Z944" s="23" t="s">
        <v>64</v>
      </c>
      <c r="AA944" s="23" t="s">
        <v>221</v>
      </c>
      <c r="AB944" s="23" t="s">
        <v>80</v>
      </c>
      <c r="AC944" s="23" t="s">
        <v>143</v>
      </c>
      <c r="AD944" s="23" t="s">
        <v>68</v>
      </c>
      <c r="AE944" s="23">
        <v>42.4</v>
      </c>
      <c r="AF944" s="23">
        <v>1</v>
      </c>
      <c r="AG944" s="23" t="s">
        <v>3160</v>
      </c>
      <c r="AH944" s="23" t="s">
        <v>3161</v>
      </c>
      <c r="AI944" s="23" t="s">
        <v>3128</v>
      </c>
      <c r="AJ944" s="23">
        <v>0</v>
      </c>
      <c r="AK944" s="23" t="s">
        <v>3162</v>
      </c>
      <c r="AL944" s="23" t="s">
        <v>3159</v>
      </c>
      <c r="AM944" s="23">
        <v>42.4</v>
      </c>
      <c r="AN944" s="32"/>
    </row>
    <row r="945" spans="1:40" ht="32" x14ac:dyDescent="0.2">
      <c r="A945" s="29" t="s">
        <v>2877</v>
      </c>
      <c r="B945" s="12" t="s">
        <v>3439</v>
      </c>
      <c r="C945" s="12" t="s">
        <v>154</v>
      </c>
      <c r="D945" s="12">
        <v>49</v>
      </c>
      <c r="E945" s="21">
        <v>27970</v>
      </c>
      <c r="F945" s="12" t="s">
        <v>402</v>
      </c>
      <c r="G945" s="12" t="s">
        <v>72</v>
      </c>
      <c r="H945" s="12" t="s">
        <v>862</v>
      </c>
      <c r="I945" s="12" t="s">
        <v>74</v>
      </c>
      <c r="J945" s="12" t="s">
        <v>404</v>
      </c>
      <c r="K945" s="12" t="s">
        <v>405</v>
      </c>
      <c r="L945" s="12" t="s">
        <v>288</v>
      </c>
      <c r="M945" s="12" t="s">
        <v>289</v>
      </c>
      <c r="N945" s="12" t="s">
        <v>303</v>
      </c>
      <c r="O945" s="21">
        <v>44289</v>
      </c>
      <c r="P945" s="21"/>
      <c r="Q945" s="12" t="s">
        <v>62</v>
      </c>
      <c r="R945" s="22">
        <v>57000</v>
      </c>
      <c r="S945" s="22">
        <v>5100</v>
      </c>
      <c r="T945" s="12">
        <v>4</v>
      </c>
      <c r="U945" s="12">
        <v>35</v>
      </c>
      <c r="V945" s="12">
        <v>16</v>
      </c>
      <c r="W945" s="12">
        <v>25</v>
      </c>
      <c r="X945" s="12">
        <v>59</v>
      </c>
      <c r="Y945" s="12" t="s">
        <v>339</v>
      </c>
      <c r="Z945" s="12" t="s">
        <v>47</v>
      </c>
      <c r="AA945" s="12" t="s">
        <v>176</v>
      </c>
      <c r="AB945" s="12" t="s">
        <v>164</v>
      </c>
      <c r="AC945" s="12" t="s">
        <v>408</v>
      </c>
      <c r="AD945" s="12" t="s">
        <v>68</v>
      </c>
      <c r="AE945" s="12">
        <v>65.400000000000006</v>
      </c>
      <c r="AF945" s="12">
        <v>5.2</v>
      </c>
      <c r="AG945" s="12" t="s">
        <v>3171</v>
      </c>
      <c r="AH945" s="12" t="s">
        <v>3164</v>
      </c>
      <c r="AI945" s="12" t="s">
        <v>3136</v>
      </c>
      <c r="AJ945" s="12">
        <v>0</v>
      </c>
      <c r="AK945" s="12" t="s">
        <v>3158</v>
      </c>
      <c r="AL945" s="12" t="s">
        <v>3159</v>
      </c>
      <c r="AM945" s="12">
        <v>65.400000000000006</v>
      </c>
      <c r="AN945" s="31"/>
    </row>
    <row r="946" spans="1:40" ht="48" x14ac:dyDescent="0.2">
      <c r="A946" s="30" t="s">
        <v>2881</v>
      </c>
      <c r="B946" s="23" t="s">
        <v>3440</v>
      </c>
      <c r="C946" s="23" t="s">
        <v>154</v>
      </c>
      <c r="D946" s="23">
        <v>43</v>
      </c>
      <c r="E946" s="24">
        <v>30167</v>
      </c>
      <c r="F946" s="23" t="s">
        <v>523</v>
      </c>
      <c r="G946" s="23" t="s">
        <v>100</v>
      </c>
      <c r="H946" s="23" t="s">
        <v>261</v>
      </c>
      <c r="I946" s="23" t="s">
        <v>115</v>
      </c>
      <c r="J946" s="23" t="s">
        <v>357</v>
      </c>
      <c r="K946" s="23" t="s">
        <v>358</v>
      </c>
      <c r="L946" s="23" t="s">
        <v>491</v>
      </c>
      <c r="M946" s="23" t="s">
        <v>43</v>
      </c>
      <c r="N946" s="23" t="s">
        <v>492</v>
      </c>
      <c r="O946" s="24">
        <v>42756</v>
      </c>
      <c r="P946" s="24"/>
      <c r="Q946" s="23" t="s">
        <v>62</v>
      </c>
      <c r="R946" s="25">
        <v>74000</v>
      </c>
      <c r="S946" s="25">
        <v>6700</v>
      </c>
      <c r="T946" s="23">
        <v>4</v>
      </c>
      <c r="U946" s="23">
        <v>33</v>
      </c>
      <c r="V946" s="23">
        <v>21</v>
      </c>
      <c r="W946" s="23">
        <v>24</v>
      </c>
      <c r="X946" s="23">
        <v>70</v>
      </c>
      <c r="Y946" s="23" t="s">
        <v>46</v>
      </c>
      <c r="Z946" s="23" t="s">
        <v>47</v>
      </c>
      <c r="AA946" s="23" t="s">
        <v>65</v>
      </c>
      <c r="AB946" s="23" t="s">
        <v>66</v>
      </c>
      <c r="AC946" s="23" t="s">
        <v>267</v>
      </c>
      <c r="AD946" s="23" t="s">
        <v>68</v>
      </c>
      <c r="AE946" s="23">
        <v>68.8</v>
      </c>
      <c r="AF946" s="23">
        <v>9.4</v>
      </c>
      <c r="AG946" s="23" t="s">
        <v>3167</v>
      </c>
      <c r="AH946" s="23" t="s">
        <v>3168</v>
      </c>
      <c r="AI946" s="23" t="s">
        <v>3136</v>
      </c>
      <c r="AJ946" s="23">
        <v>0</v>
      </c>
      <c r="AK946" s="23" t="s">
        <v>3158</v>
      </c>
      <c r="AL946" s="23" t="s">
        <v>3169</v>
      </c>
      <c r="AM946" s="23">
        <v>68.8</v>
      </c>
      <c r="AN946" s="32"/>
    </row>
    <row r="947" spans="1:40" ht="32" x14ac:dyDescent="0.2">
      <c r="A947" s="29" t="s">
        <v>2883</v>
      </c>
      <c r="B947" s="12" t="s">
        <v>2884</v>
      </c>
      <c r="C947" s="12" t="s">
        <v>35</v>
      </c>
      <c r="D947" s="12">
        <v>22</v>
      </c>
      <c r="E947" s="21">
        <v>37932</v>
      </c>
      <c r="F947" s="12" t="s">
        <v>133</v>
      </c>
      <c r="G947" s="12" t="s">
        <v>133</v>
      </c>
      <c r="H947" s="12" t="s">
        <v>475</v>
      </c>
      <c r="I947" s="12" t="s">
        <v>157</v>
      </c>
      <c r="J947" s="12" t="s">
        <v>135</v>
      </c>
      <c r="K947" s="12" t="s">
        <v>136</v>
      </c>
      <c r="L947" s="12" t="s">
        <v>118</v>
      </c>
      <c r="M947" s="12" t="s">
        <v>119</v>
      </c>
      <c r="N947" s="12" t="s">
        <v>120</v>
      </c>
      <c r="O947" s="21">
        <v>43365</v>
      </c>
      <c r="P947" s="21"/>
      <c r="Q947" s="12" t="s">
        <v>62</v>
      </c>
      <c r="R947" s="22">
        <v>45000</v>
      </c>
      <c r="S947" s="22">
        <v>4000</v>
      </c>
      <c r="T947" s="12">
        <v>4</v>
      </c>
      <c r="U947" s="12">
        <v>47</v>
      </c>
      <c r="V947" s="12">
        <v>9</v>
      </c>
      <c r="W947" s="12">
        <v>18</v>
      </c>
      <c r="X947" s="12">
        <v>41</v>
      </c>
      <c r="Y947" s="12" t="s">
        <v>46</v>
      </c>
      <c r="Z947" s="12" t="s">
        <v>64</v>
      </c>
      <c r="AA947" s="12" t="s">
        <v>142</v>
      </c>
      <c r="AB947" s="12" t="s">
        <v>66</v>
      </c>
      <c r="AC947" s="12" t="s">
        <v>143</v>
      </c>
      <c r="AD947" s="12" t="s">
        <v>68</v>
      </c>
      <c r="AE947" s="12">
        <v>61.4</v>
      </c>
      <c r="AF947" s="12">
        <v>7.7</v>
      </c>
      <c r="AG947" s="12" t="s">
        <v>3163</v>
      </c>
      <c r="AH947" s="12" t="s">
        <v>3164</v>
      </c>
      <c r="AI947" s="12" t="s">
        <v>3136</v>
      </c>
      <c r="AJ947" s="12">
        <v>0</v>
      </c>
      <c r="AK947" s="12" t="s">
        <v>3158</v>
      </c>
      <c r="AL947" s="12" t="s">
        <v>3159</v>
      </c>
      <c r="AM947" s="12">
        <v>61.4</v>
      </c>
      <c r="AN947" s="31"/>
    </row>
    <row r="948" spans="1:40" ht="48" x14ac:dyDescent="0.2">
      <c r="A948" s="30" t="s">
        <v>2885</v>
      </c>
      <c r="B948" s="23" t="s">
        <v>2886</v>
      </c>
      <c r="C948" s="23" t="s">
        <v>35</v>
      </c>
      <c r="D948" s="23">
        <v>35</v>
      </c>
      <c r="E948" s="24">
        <v>33103</v>
      </c>
      <c r="F948" s="23" t="s">
        <v>279</v>
      </c>
      <c r="G948" s="23" t="s">
        <v>55</v>
      </c>
      <c r="H948" s="23" t="s">
        <v>280</v>
      </c>
      <c r="I948" s="23" t="s">
        <v>115</v>
      </c>
      <c r="J948" s="23" t="s">
        <v>810</v>
      </c>
      <c r="K948" s="23" t="s">
        <v>811</v>
      </c>
      <c r="L948" s="23" t="s">
        <v>92</v>
      </c>
      <c r="M948" s="23" t="s">
        <v>337</v>
      </c>
      <c r="N948" s="23" t="s">
        <v>94</v>
      </c>
      <c r="O948" s="24">
        <v>44601</v>
      </c>
      <c r="P948" s="24"/>
      <c r="Q948" s="23" t="s">
        <v>62</v>
      </c>
      <c r="R948" s="25">
        <v>75000</v>
      </c>
      <c r="S948" s="25">
        <v>3800</v>
      </c>
      <c r="T948" s="23">
        <v>3</v>
      </c>
      <c r="U948" s="23">
        <v>9</v>
      </c>
      <c r="V948" s="23">
        <v>9</v>
      </c>
      <c r="W948" s="23">
        <v>8</v>
      </c>
      <c r="X948" s="23">
        <v>74</v>
      </c>
      <c r="Y948" s="23" t="s">
        <v>46</v>
      </c>
      <c r="Z948" s="23" t="s">
        <v>47</v>
      </c>
      <c r="AA948" s="23" t="s">
        <v>48</v>
      </c>
      <c r="AB948" s="23" t="s">
        <v>164</v>
      </c>
      <c r="AC948" s="23" t="s">
        <v>284</v>
      </c>
      <c r="AD948" s="23" t="s">
        <v>68</v>
      </c>
      <c r="AE948" s="23">
        <v>61.1</v>
      </c>
      <c r="AF948" s="23">
        <v>4.3</v>
      </c>
      <c r="AG948" s="23" t="s">
        <v>3167</v>
      </c>
      <c r="AH948" s="23" t="s">
        <v>3168</v>
      </c>
      <c r="AI948" s="23" t="s">
        <v>3133</v>
      </c>
      <c r="AJ948" s="23">
        <v>0</v>
      </c>
      <c r="AK948" s="23" t="s">
        <v>3175</v>
      </c>
      <c r="AL948" s="23" t="s">
        <v>3165</v>
      </c>
      <c r="AM948" s="23">
        <v>61.1</v>
      </c>
      <c r="AN948" s="32"/>
    </row>
    <row r="949" spans="1:40" ht="32" x14ac:dyDescent="0.2">
      <c r="A949" s="29" t="s">
        <v>2887</v>
      </c>
      <c r="B949" s="12" t="s">
        <v>3441</v>
      </c>
      <c r="C949" s="12" t="s">
        <v>35</v>
      </c>
      <c r="D949" s="12">
        <v>30</v>
      </c>
      <c r="E949" s="21">
        <v>35117</v>
      </c>
      <c r="F949" s="12" t="s">
        <v>609</v>
      </c>
      <c r="G949" s="12" t="s">
        <v>55</v>
      </c>
      <c r="H949" s="12" t="s">
        <v>170</v>
      </c>
      <c r="I949" s="12" t="s">
        <v>74</v>
      </c>
      <c r="J949" s="12" t="s">
        <v>171</v>
      </c>
      <c r="K949" s="12" t="s">
        <v>172</v>
      </c>
      <c r="L949" s="12" t="s">
        <v>1251</v>
      </c>
      <c r="M949" s="12" t="s">
        <v>161</v>
      </c>
      <c r="N949" s="12" t="s">
        <v>1252</v>
      </c>
      <c r="O949" s="21">
        <v>43362</v>
      </c>
      <c r="P949" s="21"/>
      <c r="Q949" s="12" t="s">
        <v>62</v>
      </c>
      <c r="R949" s="22">
        <v>61000</v>
      </c>
      <c r="S949" s="22">
        <v>5500</v>
      </c>
      <c r="T949" s="12">
        <v>4</v>
      </c>
      <c r="U949" s="12">
        <v>45</v>
      </c>
      <c r="V949" s="12">
        <v>21</v>
      </c>
      <c r="W949" s="12">
        <v>21</v>
      </c>
      <c r="X949" s="12">
        <v>78</v>
      </c>
      <c r="Y949" s="12" t="s">
        <v>46</v>
      </c>
      <c r="Z949" s="12" t="s">
        <v>64</v>
      </c>
      <c r="AA949" s="12" t="s">
        <v>221</v>
      </c>
      <c r="AB949" s="12" t="s">
        <v>164</v>
      </c>
      <c r="AC949" s="12" t="s">
        <v>177</v>
      </c>
      <c r="AD949" s="12" t="s">
        <v>68</v>
      </c>
      <c r="AE949" s="12">
        <v>73.3</v>
      </c>
      <c r="AF949" s="12">
        <v>7.7</v>
      </c>
      <c r="AG949" s="12" t="s">
        <v>3160</v>
      </c>
      <c r="AH949" s="12" t="s">
        <v>3168</v>
      </c>
      <c r="AI949" s="12" t="s">
        <v>3136</v>
      </c>
      <c r="AJ949" s="12">
        <v>0</v>
      </c>
      <c r="AK949" s="12" t="s">
        <v>3158</v>
      </c>
      <c r="AL949" s="12" t="s">
        <v>3169</v>
      </c>
      <c r="AM949" s="12">
        <v>73.3</v>
      </c>
      <c r="AN949" s="31" t="s">
        <v>3166</v>
      </c>
    </row>
    <row r="950" spans="1:40" ht="32" x14ac:dyDescent="0.2">
      <c r="A950" s="30" t="s">
        <v>2890</v>
      </c>
      <c r="B950" s="23" t="s">
        <v>2891</v>
      </c>
      <c r="C950" s="23" t="s">
        <v>35</v>
      </c>
      <c r="D950" s="23">
        <v>32</v>
      </c>
      <c r="E950" s="24">
        <v>34429</v>
      </c>
      <c r="F950" s="23" t="s">
        <v>370</v>
      </c>
      <c r="G950" s="23" t="s">
        <v>181</v>
      </c>
      <c r="H950" s="23" t="s">
        <v>1971</v>
      </c>
      <c r="I950" s="23" t="s">
        <v>57</v>
      </c>
      <c r="J950" s="23" t="s">
        <v>372</v>
      </c>
      <c r="K950" s="23" t="s">
        <v>373</v>
      </c>
      <c r="L950" s="23" t="s">
        <v>149</v>
      </c>
      <c r="M950" s="23" t="s">
        <v>61</v>
      </c>
      <c r="N950" s="23" t="s">
        <v>150</v>
      </c>
      <c r="O950" s="24">
        <v>45602</v>
      </c>
      <c r="P950" s="24"/>
      <c r="Q950" s="23" t="s">
        <v>62</v>
      </c>
      <c r="R950" s="25">
        <v>122000</v>
      </c>
      <c r="S950" s="25">
        <v>11000</v>
      </c>
      <c r="T950" s="23">
        <v>4</v>
      </c>
      <c r="U950" s="23">
        <v>22</v>
      </c>
      <c r="V950" s="23">
        <v>12</v>
      </c>
      <c r="W950" s="23">
        <v>1</v>
      </c>
      <c r="X950" s="23">
        <v>70</v>
      </c>
      <c r="Y950" s="23" t="s">
        <v>339</v>
      </c>
      <c r="Z950" s="23" t="s">
        <v>107</v>
      </c>
      <c r="AA950" s="23" t="s">
        <v>48</v>
      </c>
      <c r="AB950" s="23" t="s">
        <v>66</v>
      </c>
      <c r="AC950" s="23" t="s">
        <v>376</v>
      </c>
      <c r="AD950" s="23" t="s">
        <v>68</v>
      </c>
      <c r="AE950" s="23">
        <v>75.5</v>
      </c>
      <c r="AF950" s="23">
        <v>1.6</v>
      </c>
      <c r="AG950" s="23" t="s">
        <v>3160</v>
      </c>
      <c r="AH950" s="23" t="s">
        <v>3157</v>
      </c>
      <c r="AI950" s="23" t="s">
        <v>3136</v>
      </c>
      <c r="AJ950" s="23">
        <v>0</v>
      </c>
      <c r="AK950" s="23" t="s">
        <v>3162</v>
      </c>
      <c r="AL950" s="23" t="s">
        <v>3165</v>
      </c>
      <c r="AM950" s="23">
        <v>75.5</v>
      </c>
      <c r="AN950" s="32" t="s">
        <v>3166</v>
      </c>
    </row>
    <row r="951" spans="1:40" ht="32" x14ac:dyDescent="0.2">
      <c r="A951" s="29" t="s">
        <v>2893</v>
      </c>
      <c r="B951" s="12" t="s">
        <v>2894</v>
      </c>
      <c r="C951" s="12" t="s">
        <v>35</v>
      </c>
      <c r="D951" s="12">
        <v>56</v>
      </c>
      <c r="E951" s="21">
        <v>25585</v>
      </c>
      <c r="F951" s="12" t="s">
        <v>429</v>
      </c>
      <c r="G951" s="12" t="s">
        <v>72</v>
      </c>
      <c r="H951" s="12" t="s">
        <v>555</v>
      </c>
      <c r="I951" s="12" t="s">
        <v>115</v>
      </c>
      <c r="J951" s="12" t="s">
        <v>202</v>
      </c>
      <c r="K951" s="12" t="s">
        <v>203</v>
      </c>
      <c r="L951" s="12" t="s">
        <v>160</v>
      </c>
      <c r="M951" s="12" t="s">
        <v>161</v>
      </c>
      <c r="N951" s="12" t="s">
        <v>174</v>
      </c>
      <c r="O951" s="21">
        <v>45650</v>
      </c>
      <c r="P951" s="21"/>
      <c r="Q951" s="12" t="s">
        <v>62</v>
      </c>
      <c r="R951" s="22">
        <v>88000</v>
      </c>
      <c r="S951" s="22">
        <v>4400</v>
      </c>
      <c r="T951" s="12">
        <v>3</v>
      </c>
      <c r="U951" s="12">
        <v>0</v>
      </c>
      <c r="V951" s="12">
        <v>18</v>
      </c>
      <c r="W951" s="12">
        <v>0</v>
      </c>
      <c r="X951" s="12">
        <v>47</v>
      </c>
      <c r="Y951" s="12" t="s">
        <v>46</v>
      </c>
      <c r="Z951" s="12" t="s">
        <v>107</v>
      </c>
      <c r="AA951" s="12" t="s">
        <v>95</v>
      </c>
      <c r="AB951" s="12" t="s">
        <v>164</v>
      </c>
      <c r="AC951" s="12" t="s">
        <v>130</v>
      </c>
      <c r="AD951" s="12" t="s">
        <v>68</v>
      </c>
      <c r="AE951" s="12">
        <v>53.5</v>
      </c>
      <c r="AF951" s="12">
        <v>1.5</v>
      </c>
      <c r="AG951" s="12" t="s">
        <v>3156</v>
      </c>
      <c r="AH951" s="12" t="s">
        <v>3161</v>
      </c>
      <c r="AI951" s="12" t="s">
        <v>3133</v>
      </c>
      <c r="AJ951" s="12">
        <v>0</v>
      </c>
      <c r="AK951" s="12" t="s">
        <v>3175</v>
      </c>
      <c r="AL951" s="12" t="s">
        <v>3159</v>
      </c>
      <c r="AM951" s="12">
        <v>53.5</v>
      </c>
      <c r="AN951" s="31"/>
    </row>
    <row r="952" spans="1:40" ht="32" x14ac:dyDescent="0.2">
      <c r="A952" s="30" t="s">
        <v>2895</v>
      </c>
      <c r="B952" s="23" t="s">
        <v>2896</v>
      </c>
      <c r="C952" s="23" t="s">
        <v>154</v>
      </c>
      <c r="D952" s="23">
        <v>61</v>
      </c>
      <c r="E952" s="24">
        <v>23770</v>
      </c>
      <c r="F952" s="23" t="s">
        <v>99</v>
      </c>
      <c r="G952" s="23" t="s">
        <v>100</v>
      </c>
      <c r="H952" s="23" t="s">
        <v>388</v>
      </c>
      <c r="I952" s="23" t="s">
        <v>57</v>
      </c>
      <c r="J952" s="23" t="s">
        <v>102</v>
      </c>
      <c r="K952" s="23" t="s">
        <v>103</v>
      </c>
      <c r="L952" s="23" t="s">
        <v>319</v>
      </c>
      <c r="M952" s="23" t="s">
        <v>255</v>
      </c>
      <c r="N952" s="23" t="s">
        <v>80</v>
      </c>
      <c r="O952" s="24">
        <v>45509</v>
      </c>
      <c r="P952" s="24"/>
      <c r="Q952" s="23" t="s">
        <v>62</v>
      </c>
      <c r="R952" s="25">
        <v>107000</v>
      </c>
      <c r="S952" s="25">
        <v>2100</v>
      </c>
      <c r="T952" s="23">
        <v>2</v>
      </c>
      <c r="U952" s="23">
        <v>8</v>
      </c>
      <c r="V952" s="23">
        <v>12</v>
      </c>
      <c r="W952" s="23">
        <v>14</v>
      </c>
      <c r="X952" s="23">
        <v>61</v>
      </c>
      <c r="Y952" s="23" t="s">
        <v>46</v>
      </c>
      <c r="Z952" s="23" t="s">
        <v>64</v>
      </c>
      <c r="AA952" s="23" t="s">
        <v>176</v>
      </c>
      <c r="AB952" s="23" t="s">
        <v>164</v>
      </c>
      <c r="AC952" s="23" t="s">
        <v>108</v>
      </c>
      <c r="AD952" s="23" t="s">
        <v>68</v>
      </c>
      <c r="AE952" s="23">
        <v>44.3</v>
      </c>
      <c r="AF952" s="23">
        <v>1.9</v>
      </c>
      <c r="AG952" s="23" t="s">
        <v>3156</v>
      </c>
      <c r="AH952" s="23" t="s">
        <v>3161</v>
      </c>
      <c r="AI952" s="23" t="s">
        <v>3128</v>
      </c>
      <c r="AJ952" s="23">
        <v>0</v>
      </c>
      <c r="AK952" s="23" t="s">
        <v>3175</v>
      </c>
      <c r="AL952" s="23" t="s">
        <v>3159</v>
      </c>
      <c r="AM952" s="23">
        <v>44.3</v>
      </c>
      <c r="AN952" s="32" t="s">
        <v>3166</v>
      </c>
    </row>
    <row r="953" spans="1:40" ht="32" x14ac:dyDescent="0.2">
      <c r="A953" s="29" t="s">
        <v>2897</v>
      </c>
      <c r="B953" s="12" t="s">
        <v>3442</v>
      </c>
      <c r="C953" s="12" t="s">
        <v>35</v>
      </c>
      <c r="D953" s="12">
        <v>54</v>
      </c>
      <c r="E953" s="21">
        <v>26256</v>
      </c>
      <c r="F953" s="12" t="s">
        <v>155</v>
      </c>
      <c r="G953" s="12" t="s">
        <v>181</v>
      </c>
      <c r="H953" s="12" t="s">
        <v>156</v>
      </c>
      <c r="I953" s="12" t="s">
        <v>74</v>
      </c>
      <c r="J953" s="12" t="s">
        <v>158</v>
      </c>
      <c r="K953" s="12" t="s">
        <v>159</v>
      </c>
      <c r="L953" s="12" t="s">
        <v>60</v>
      </c>
      <c r="M953" s="12" t="s">
        <v>61</v>
      </c>
      <c r="N953" s="12" t="s">
        <v>60</v>
      </c>
      <c r="O953" s="21">
        <v>45516</v>
      </c>
      <c r="P953" s="21">
        <v>45782</v>
      </c>
      <c r="Q953" s="12" t="s">
        <v>141</v>
      </c>
      <c r="R953" s="22">
        <v>52000</v>
      </c>
      <c r="S953" s="22">
        <v>0</v>
      </c>
      <c r="T953" s="12">
        <v>1</v>
      </c>
      <c r="U953" s="12">
        <v>13</v>
      </c>
      <c r="V953" s="12">
        <v>14</v>
      </c>
      <c r="W953" s="12">
        <v>14</v>
      </c>
      <c r="X953" s="12">
        <v>31</v>
      </c>
      <c r="Y953" s="12" t="s">
        <v>46</v>
      </c>
      <c r="Z953" s="12" t="s">
        <v>64</v>
      </c>
      <c r="AA953" s="12" t="s">
        <v>188</v>
      </c>
      <c r="AB953" s="12" t="s">
        <v>66</v>
      </c>
      <c r="AC953" s="12" t="s">
        <v>165</v>
      </c>
      <c r="AD953" s="12" t="s">
        <v>68</v>
      </c>
      <c r="AE953" s="12">
        <v>26.1</v>
      </c>
      <c r="AF953" s="12">
        <v>0.7</v>
      </c>
      <c r="AG953" s="12" t="s">
        <v>3171</v>
      </c>
      <c r="AH953" s="12" t="s">
        <v>3164</v>
      </c>
      <c r="AI953" s="12" t="s">
        <v>3128</v>
      </c>
      <c r="AJ953" s="12">
        <v>1</v>
      </c>
      <c r="AK953" s="12" t="s">
        <v>3162</v>
      </c>
      <c r="AL953" s="12" t="s">
        <v>3159</v>
      </c>
      <c r="AM953" s="12">
        <v>26.1</v>
      </c>
      <c r="AN953" s="31" t="s">
        <v>3166</v>
      </c>
    </row>
    <row r="954" spans="1:40" ht="32" x14ac:dyDescent="0.2">
      <c r="A954" s="30" t="s">
        <v>2899</v>
      </c>
      <c r="B954" s="23" t="s">
        <v>2900</v>
      </c>
      <c r="C954" s="23" t="s">
        <v>35</v>
      </c>
      <c r="D954" s="23">
        <v>38</v>
      </c>
      <c r="E954" s="24">
        <v>32142</v>
      </c>
      <c r="F954" s="23" t="s">
        <v>429</v>
      </c>
      <c r="G954" s="23" t="s">
        <v>72</v>
      </c>
      <c r="H954" s="23" t="s">
        <v>430</v>
      </c>
      <c r="I954" s="23" t="s">
        <v>74</v>
      </c>
      <c r="J954" s="23" t="s">
        <v>514</v>
      </c>
      <c r="K954" s="23" t="s">
        <v>515</v>
      </c>
      <c r="L954" s="23" t="s">
        <v>149</v>
      </c>
      <c r="M954" s="23" t="s">
        <v>61</v>
      </c>
      <c r="N954" s="23" t="s">
        <v>150</v>
      </c>
      <c r="O954" s="24">
        <v>42632</v>
      </c>
      <c r="P954" s="24"/>
      <c r="Q954" s="23" t="s">
        <v>62</v>
      </c>
      <c r="R954" s="25">
        <v>70000</v>
      </c>
      <c r="S954" s="25">
        <v>0</v>
      </c>
      <c r="T954" s="23">
        <v>1</v>
      </c>
      <c r="U954" s="23">
        <v>31</v>
      </c>
      <c r="V954" s="23">
        <v>2</v>
      </c>
      <c r="W954" s="23">
        <v>14</v>
      </c>
      <c r="X954" s="23">
        <v>63</v>
      </c>
      <c r="Y954" s="23" t="s">
        <v>46</v>
      </c>
      <c r="Z954" s="23" t="s">
        <v>64</v>
      </c>
      <c r="AA954" s="23" t="s">
        <v>95</v>
      </c>
      <c r="AB954" s="23" t="s">
        <v>164</v>
      </c>
      <c r="AC954" s="23" t="s">
        <v>130</v>
      </c>
      <c r="AD954" s="23" t="s">
        <v>68</v>
      </c>
      <c r="AE954" s="23">
        <v>41.8</v>
      </c>
      <c r="AF954" s="23">
        <v>9.6999999999999993</v>
      </c>
      <c r="AG954" s="23" t="s">
        <v>3167</v>
      </c>
      <c r="AH954" s="23" t="s">
        <v>3168</v>
      </c>
      <c r="AI954" s="23" t="s">
        <v>3128</v>
      </c>
      <c r="AJ954" s="23">
        <v>0</v>
      </c>
      <c r="AK954" s="23" t="s">
        <v>3158</v>
      </c>
      <c r="AL954" s="23" t="s">
        <v>3159</v>
      </c>
      <c r="AM954" s="23">
        <v>41.8</v>
      </c>
      <c r="AN954" s="32"/>
    </row>
    <row r="955" spans="1:40" ht="48" x14ac:dyDescent="0.2">
      <c r="A955" s="29" t="s">
        <v>2902</v>
      </c>
      <c r="B955" s="12" t="s">
        <v>3443</v>
      </c>
      <c r="C955" s="12" t="s">
        <v>154</v>
      </c>
      <c r="D955" s="12">
        <v>26</v>
      </c>
      <c r="E955" s="21">
        <v>36460</v>
      </c>
      <c r="F955" s="12" t="s">
        <v>429</v>
      </c>
      <c r="G955" s="12" t="s">
        <v>72</v>
      </c>
      <c r="H955" s="12" t="s">
        <v>247</v>
      </c>
      <c r="I955" s="12" t="s">
        <v>74</v>
      </c>
      <c r="J955" s="12" t="s">
        <v>248</v>
      </c>
      <c r="K955" s="12" t="s">
        <v>249</v>
      </c>
      <c r="L955" s="12" t="s">
        <v>366</v>
      </c>
      <c r="M955" s="12" t="s">
        <v>273</v>
      </c>
      <c r="N955" s="12" t="s">
        <v>274</v>
      </c>
      <c r="O955" s="21">
        <v>43956</v>
      </c>
      <c r="P955" s="21"/>
      <c r="Q955" s="12" t="s">
        <v>62</v>
      </c>
      <c r="R955" s="22">
        <v>56000</v>
      </c>
      <c r="S955" s="22">
        <v>2800</v>
      </c>
      <c r="T955" s="12">
        <v>3</v>
      </c>
      <c r="U955" s="12">
        <v>33</v>
      </c>
      <c r="V955" s="12">
        <v>26</v>
      </c>
      <c r="W955" s="12">
        <v>10</v>
      </c>
      <c r="X955" s="12">
        <v>67</v>
      </c>
      <c r="Y955" s="12" t="s">
        <v>46</v>
      </c>
      <c r="Z955" s="12" t="s">
        <v>47</v>
      </c>
      <c r="AA955" s="12" t="s">
        <v>48</v>
      </c>
      <c r="AB955" s="12" t="s">
        <v>164</v>
      </c>
      <c r="AC955" s="12" t="s">
        <v>130</v>
      </c>
      <c r="AD955" s="12" t="s">
        <v>68</v>
      </c>
      <c r="AE955" s="12">
        <v>63.7</v>
      </c>
      <c r="AF955" s="12">
        <v>6.1</v>
      </c>
      <c r="AG955" s="12" t="s">
        <v>3160</v>
      </c>
      <c r="AH955" s="12" t="s">
        <v>3164</v>
      </c>
      <c r="AI955" s="12" t="s">
        <v>3133</v>
      </c>
      <c r="AJ955" s="12">
        <v>0</v>
      </c>
      <c r="AK955" s="12" t="s">
        <v>3158</v>
      </c>
      <c r="AL955" s="12" t="s">
        <v>3165</v>
      </c>
      <c r="AM955" s="12">
        <v>63.7</v>
      </c>
      <c r="AN955" s="31" t="s">
        <v>3166</v>
      </c>
    </row>
    <row r="956" spans="1:40" ht="32" x14ac:dyDescent="0.2">
      <c r="A956" s="30" t="s">
        <v>2905</v>
      </c>
      <c r="B956" s="23" t="s">
        <v>2906</v>
      </c>
      <c r="C956" s="23" t="s">
        <v>35</v>
      </c>
      <c r="D956" s="23">
        <v>39</v>
      </c>
      <c r="E956" s="24">
        <v>31600</v>
      </c>
      <c r="F956" s="23" t="s">
        <v>99</v>
      </c>
      <c r="G956" s="23" t="s">
        <v>100</v>
      </c>
      <c r="H956" s="23" t="s">
        <v>1703</v>
      </c>
      <c r="I956" s="23" t="s">
        <v>115</v>
      </c>
      <c r="J956" s="23" t="s">
        <v>102</v>
      </c>
      <c r="K956" s="23" t="s">
        <v>103</v>
      </c>
      <c r="L956" s="23" t="s">
        <v>92</v>
      </c>
      <c r="M956" s="23" t="s">
        <v>337</v>
      </c>
      <c r="N956" s="23" t="s">
        <v>94</v>
      </c>
      <c r="O956" s="24">
        <v>44436</v>
      </c>
      <c r="P956" s="24"/>
      <c r="Q956" s="23" t="s">
        <v>62</v>
      </c>
      <c r="R956" s="25">
        <v>78000</v>
      </c>
      <c r="S956" s="25">
        <v>3900</v>
      </c>
      <c r="T956" s="23">
        <v>3</v>
      </c>
      <c r="U956" s="23">
        <v>1</v>
      </c>
      <c r="V956" s="23">
        <v>16</v>
      </c>
      <c r="W956" s="23">
        <v>9</v>
      </c>
      <c r="X956" s="23">
        <v>70</v>
      </c>
      <c r="Y956" s="23" t="s">
        <v>46</v>
      </c>
      <c r="Z956" s="23" t="s">
        <v>64</v>
      </c>
      <c r="AA956" s="23" t="s">
        <v>48</v>
      </c>
      <c r="AB956" s="23" t="s">
        <v>66</v>
      </c>
      <c r="AC956" s="23" t="s">
        <v>108</v>
      </c>
      <c r="AD956" s="23" t="s">
        <v>68</v>
      </c>
      <c r="AE956" s="23">
        <v>57.2</v>
      </c>
      <c r="AF956" s="23">
        <v>4.8</v>
      </c>
      <c r="AG956" s="23" t="s">
        <v>3167</v>
      </c>
      <c r="AH956" s="23" t="s">
        <v>3168</v>
      </c>
      <c r="AI956" s="23" t="s">
        <v>3133</v>
      </c>
      <c r="AJ956" s="23">
        <v>0</v>
      </c>
      <c r="AK956" s="23" t="s">
        <v>3175</v>
      </c>
      <c r="AL956" s="23" t="s">
        <v>3165</v>
      </c>
      <c r="AM956" s="23">
        <v>57.2</v>
      </c>
      <c r="AN956" s="32" t="s">
        <v>3166</v>
      </c>
    </row>
    <row r="957" spans="1:40" ht="32" x14ac:dyDescent="0.2">
      <c r="A957" s="29" t="s">
        <v>2907</v>
      </c>
      <c r="B957" s="12" t="s">
        <v>2908</v>
      </c>
      <c r="C957" s="12" t="s">
        <v>35</v>
      </c>
      <c r="D957" s="12">
        <v>24</v>
      </c>
      <c r="E957" s="21">
        <v>37184</v>
      </c>
      <c r="F957" s="12" t="s">
        <v>71</v>
      </c>
      <c r="G957" s="12" t="s">
        <v>72</v>
      </c>
      <c r="H957" s="12" t="s">
        <v>715</v>
      </c>
      <c r="I957" s="12" t="s">
        <v>57</v>
      </c>
      <c r="J957" s="12" t="s">
        <v>872</v>
      </c>
      <c r="K957" s="12" t="s">
        <v>873</v>
      </c>
      <c r="L957" s="12" t="s">
        <v>149</v>
      </c>
      <c r="M957" s="12" t="s">
        <v>61</v>
      </c>
      <c r="N957" s="12" t="s">
        <v>150</v>
      </c>
      <c r="O957" s="21">
        <v>44580</v>
      </c>
      <c r="P957" s="21"/>
      <c r="Q957" s="12" t="s">
        <v>62</v>
      </c>
      <c r="R957" s="22">
        <v>120000</v>
      </c>
      <c r="S957" s="22">
        <v>16800</v>
      </c>
      <c r="T957" s="12">
        <v>5</v>
      </c>
      <c r="U957" s="12">
        <v>7</v>
      </c>
      <c r="V957" s="12">
        <v>10</v>
      </c>
      <c r="W957" s="12">
        <v>21</v>
      </c>
      <c r="X957" s="12">
        <v>64</v>
      </c>
      <c r="Y957" s="12" t="s">
        <v>46</v>
      </c>
      <c r="Z957" s="12" t="s">
        <v>64</v>
      </c>
      <c r="AA957" s="12" t="s">
        <v>188</v>
      </c>
      <c r="AB957" s="12" t="s">
        <v>66</v>
      </c>
      <c r="AC957" s="12" t="s">
        <v>81</v>
      </c>
      <c r="AD957" s="12" t="s">
        <v>68</v>
      </c>
      <c r="AE957" s="12">
        <v>69.2</v>
      </c>
      <c r="AF957" s="12">
        <v>4.4000000000000004</v>
      </c>
      <c r="AG957" s="12" t="s">
        <v>3163</v>
      </c>
      <c r="AH957" s="12" t="s">
        <v>3157</v>
      </c>
      <c r="AI957" s="12" t="s">
        <v>3136</v>
      </c>
      <c r="AJ957" s="12">
        <v>0</v>
      </c>
      <c r="AK957" s="12" t="s">
        <v>3175</v>
      </c>
      <c r="AL957" s="12" t="s">
        <v>3165</v>
      </c>
      <c r="AM957" s="12">
        <v>69.2</v>
      </c>
      <c r="AN957" s="31"/>
    </row>
    <row r="958" spans="1:40" ht="32" x14ac:dyDescent="0.2">
      <c r="A958" s="30" t="s">
        <v>2909</v>
      </c>
      <c r="B958" s="23" t="s">
        <v>2910</v>
      </c>
      <c r="C958" s="23" t="s">
        <v>154</v>
      </c>
      <c r="D958" s="23">
        <v>39</v>
      </c>
      <c r="E958" s="24">
        <v>31867</v>
      </c>
      <c r="F958" s="23" t="s">
        <v>54</v>
      </c>
      <c r="G958" s="23" t="s">
        <v>55</v>
      </c>
      <c r="H958" s="23" t="s">
        <v>56</v>
      </c>
      <c r="I958" s="23" t="s">
        <v>57</v>
      </c>
      <c r="J958" s="23" t="s">
        <v>539</v>
      </c>
      <c r="K958" s="23" t="s">
        <v>540</v>
      </c>
      <c r="L958" s="23" t="s">
        <v>319</v>
      </c>
      <c r="M958" s="23" t="s">
        <v>255</v>
      </c>
      <c r="N958" s="23" t="s">
        <v>80</v>
      </c>
      <c r="O958" s="24">
        <v>44094</v>
      </c>
      <c r="P958" s="24"/>
      <c r="Q958" s="23" t="s">
        <v>62</v>
      </c>
      <c r="R958" s="25">
        <v>87000</v>
      </c>
      <c r="S958" s="25">
        <v>4400</v>
      </c>
      <c r="T958" s="23">
        <v>3</v>
      </c>
      <c r="U958" s="23">
        <v>5</v>
      </c>
      <c r="V958" s="23">
        <v>5</v>
      </c>
      <c r="W958" s="23">
        <v>0</v>
      </c>
      <c r="X958" s="23">
        <v>70</v>
      </c>
      <c r="Y958" s="23" t="s">
        <v>46</v>
      </c>
      <c r="Z958" s="23" t="s">
        <v>64</v>
      </c>
      <c r="AA958" s="23" t="s">
        <v>48</v>
      </c>
      <c r="AB958" s="23" t="s">
        <v>164</v>
      </c>
      <c r="AC958" s="23" t="s">
        <v>67</v>
      </c>
      <c r="AD958" s="23" t="s">
        <v>68</v>
      </c>
      <c r="AE958" s="23">
        <v>62.8</v>
      </c>
      <c r="AF958" s="23">
        <v>5.7</v>
      </c>
      <c r="AG958" s="23" t="s">
        <v>3167</v>
      </c>
      <c r="AH958" s="23" t="s">
        <v>3161</v>
      </c>
      <c r="AI958" s="23" t="s">
        <v>3133</v>
      </c>
      <c r="AJ958" s="23">
        <v>0</v>
      </c>
      <c r="AK958" s="23" t="s">
        <v>3175</v>
      </c>
      <c r="AL958" s="23" t="s">
        <v>3165</v>
      </c>
      <c r="AM958" s="23">
        <v>62.8</v>
      </c>
      <c r="AN958" s="32" t="s">
        <v>3166</v>
      </c>
    </row>
    <row r="959" spans="1:40" ht="32" x14ac:dyDescent="0.2">
      <c r="A959" s="29" t="s">
        <v>2911</v>
      </c>
      <c r="B959" s="12" t="s">
        <v>2912</v>
      </c>
      <c r="C959" s="12" t="s">
        <v>35</v>
      </c>
      <c r="D959" s="12">
        <v>49</v>
      </c>
      <c r="E959" s="21">
        <v>28055</v>
      </c>
      <c r="F959" s="12" t="s">
        <v>523</v>
      </c>
      <c r="G959" s="12" t="s">
        <v>100</v>
      </c>
      <c r="H959" s="12" t="s">
        <v>342</v>
      </c>
      <c r="I959" s="12" t="s">
        <v>74</v>
      </c>
      <c r="J959" s="12" t="s">
        <v>343</v>
      </c>
      <c r="K959" s="12" t="s">
        <v>344</v>
      </c>
      <c r="L959" s="12" t="s">
        <v>160</v>
      </c>
      <c r="M959" s="12" t="s">
        <v>161</v>
      </c>
      <c r="N959" s="12" t="s">
        <v>174</v>
      </c>
      <c r="O959" s="21">
        <v>46000</v>
      </c>
      <c r="P959" s="21"/>
      <c r="Q959" s="12" t="s">
        <v>62</v>
      </c>
      <c r="R959" s="22">
        <v>65000</v>
      </c>
      <c r="S959" s="22">
        <v>5800</v>
      </c>
      <c r="T959" s="12">
        <v>4</v>
      </c>
      <c r="U959" s="12">
        <v>28</v>
      </c>
      <c r="V959" s="12">
        <v>22</v>
      </c>
      <c r="W959" s="12">
        <v>12</v>
      </c>
      <c r="X959" s="12">
        <v>63</v>
      </c>
      <c r="Y959" s="12" t="s">
        <v>46</v>
      </c>
      <c r="Z959" s="12" t="s">
        <v>47</v>
      </c>
      <c r="AA959" s="12" t="s">
        <v>95</v>
      </c>
      <c r="AB959" s="12" t="s">
        <v>66</v>
      </c>
      <c r="AC959" s="12" t="s">
        <v>267</v>
      </c>
      <c r="AD959" s="12" t="s">
        <v>68</v>
      </c>
      <c r="AE959" s="12">
        <v>69</v>
      </c>
      <c r="AF959" s="12">
        <v>0.5</v>
      </c>
      <c r="AG959" s="12" t="s">
        <v>3171</v>
      </c>
      <c r="AH959" s="12" t="s">
        <v>3168</v>
      </c>
      <c r="AI959" s="12" t="s">
        <v>3136</v>
      </c>
      <c r="AJ959" s="12">
        <v>0</v>
      </c>
      <c r="AK959" s="12" t="s">
        <v>3162</v>
      </c>
      <c r="AL959" s="12" t="s">
        <v>3165</v>
      </c>
      <c r="AM959" s="12">
        <v>69</v>
      </c>
      <c r="AN959" s="31"/>
    </row>
    <row r="960" spans="1:40" ht="32" x14ac:dyDescent="0.2">
      <c r="A960" s="30" t="s">
        <v>2913</v>
      </c>
      <c r="B960" s="23" t="s">
        <v>2914</v>
      </c>
      <c r="C960" s="23" t="s">
        <v>154</v>
      </c>
      <c r="D960" s="23">
        <v>32</v>
      </c>
      <c r="E960" s="24">
        <v>34374</v>
      </c>
      <c r="F960" s="23" t="s">
        <v>54</v>
      </c>
      <c r="G960" s="23" t="s">
        <v>55</v>
      </c>
      <c r="H960" s="23" t="s">
        <v>707</v>
      </c>
      <c r="I960" s="23" t="s">
        <v>74</v>
      </c>
      <c r="J960" s="23" t="s">
        <v>58</v>
      </c>
      <c r="K960" s="23" t="s">
        <v>59</v>
      </c>
      <c r="L960" s="23" t="s">
        <v>390</v>
      </c>
      <c r="M960" s="23" t="s">
        <v>265</v>
      </c>
      <c r="N960" s="23" t="s">
        <v>360</v>
      </c>
      <c r="O960" s="24">
        <v>44087</v>
      </c>
      <c r="P960" s="24"/>
      <c r="Q960" s="23" t="s">
        <v>62</v>
      </c>
      <c r="R960" s="25">
        <v>45000</v>
      </c>
      <c r="S960" s="25">
        <v>900</v>
      </c>
      <c r="T960" s="23">
        <v>2</v>
      </c>
      <c r="U960" s="23">
        <v>11</v>
      </c>
      <c r="V960" s="23">
        <v>18</v>
      </c>
      <c r="W960" s="23">
        <v>17</v>
      </c>
      <c r="X960" s="23">
        <v>53</v>
      </c>
      <c r="Y960" s="23" t="s">
        <v>46</v>
      </c>
      <c r="Z960" s="23" t="s">
        <v>47</v>
      </c>
      <c r="AA960" s="23" t="s">
        <v>142</v>
      </c>
      <c r="AB960" s="23" t="s">
        <v>164</v>
      </c>
      <c r="AC960" s="23" t="s">
        <v>67</v>
      </c>
      <c r="AD960" s="23" t="s">
        <v>68</v>
      </c>
      <c r="AE960" s="23">
        <v>40.799999999999997</v>
      </c>
      <c r="AF960" s="23">
        <v>5.7</v>
      </c>
      <c r="AG960" s="23" t="s">
        <v>3160</v>
      </c>
      <c r="AH960" s="23" t="s">
        <v>3164</v>
      </c>
      <c r="AI960" s="23" t="s">
        <v>3128</v>
      </c>
      <c r="AJ960" s="23">
        <v>0</v>
      </c>
      <c r="AK960" s="23" t="s">
        <v>3162</v>
      </c>
      <c r="AL960" s="23" t="s">
        <v>3159</v>
      </c>
      <c r="AM960" s="23">
        <v>40.799999999999997</v>
      </c>
      <c r="AN960" s="32" t="s">
        <v>3166</v>
      </c>
    </row>
    <row r="961" spans="1:40" ht="32" x14ac:dyDescent="0.2">
      <c r="A961" s="29" t="s">
        <v>2915</v>
      </c>
      <c r="B961" s="12" t="s">
        <v>2916</v>
      </c>
      <c r="C961" s="12" t="s">
        <v>154</v>
      </c>
      <c r="D961" s="12">
        <v>35</v>
      </c>
      <c r="E961" s="21">
        <v>33067</v>
      </c>
      <c r="F961" s="12" t="s">
        <v>155</v>
      </c>
      <c r="G961" s="12" t="s">
        <v>181</v>
      </c>
      <c r="H961" s="12" t="s">
        <v>182</v>
      </c>
      <c r="I961" s="12" t="s">
        <v>89</v>
      </c>
      <c r="J961" s="12" t="s">
        <v>158</v>
      </c>
      <c r="K961" s="12" t="s">
        <v>159</v>
      </c>
      <c r="L961" s="12" t="s">
        <v>173</v>
      </c>
      <c r="M961" s="12" t="s">
        <v>161</v>
      </c>
      <c r="N961" s="12" t="s">
        <v>174</v>
      </c>
      <c r="O961" s="21">
        <v>45337</v>
      </c>
      <c r="P961" s="21"/>
      <c r="Q961" s="12" t="s">
        <v>62</v>
      </c>
      <c r="R961" s="22">
        <v>123000</v>
      </c>
      <c r="S961" s="22">
        <v>12300</v>
      </c>
      <c r="T961" s="12">
        <v>4</v>
      </c>
      <c r="U961" s="12">
        <v>40</v>
      </c>
      <c r="V961" s="12">
        <v>6</v>
      </c>
      <c r="W961" s="12">
        <v>17</v>
      </c>
      <c r="X961" s="12">
        <v>55</v>
      </c>
      <c r="Y961" s="12" t="s">
        <v>46</v>
      </c>
      <c r="Z961" s="12" t="s">
        <v>64</v>
      </c>
      <c r="AA961" s="12" t="s">
        <v>176</v>
      </c>
      <c r="AB961" s="12" t="s">
        <v>80</v>
      </c>
      <c r="AC961" s="12" t="s">
        <v>165</v>
      </c>
      <c r="AD961" s="12" t="s">
        <v>222</v>
      </c>
      <c r="AE961" s="12">
        <v>66.8</v>
      </c>
      <c r="AF961" s="12">
        <v>2.2999999999999998</v>
      </c>
      <c r="AG961" s="12" t="s">
        <v>3167</v>
      </c>
      <c r="AH961" s="12" t="s">
        <v>3157</v>
      </c>
      <c r="AI961" s="12" t="s">
        <v>3136</v>
      </c>
      <c r="AJ961" s="12">
        <v>0</v>
      </c>
      <c r="AK961" s="12" t="s">
        <v>3158</v>
      </c>
      <c r="AL961" s="12" t="s">
        <v>3159</v>
      </c>
      <c r="AM961" s="12">
        <v>66.8</v>
      </c>
      <c r="AN961" s="31" t="s">
        <v>3166</v>
      </c>
    </row>
    <row r="962" spans="1:40" ht="32" x14ac:dyDescent="0.2">
      <c r="A962" s="30" t="s">
        <v>2918</v>
      </c>
      <c r="B962" s="23" t="s">
        <v>3444</v>
      </c>
      <c r="C962" s="23" t="s">
        <v>35</v>
      </c>
      <c r="D962" s="23">
        <v>31</v>
      </c>
      <c r="E962" s="24">
        <v>34752</v>
      </c>
      <c r="F962" s="23" t="s">
        <v>54</v>
      </c>
      <c r="G962" s="23" t="s">
        <v>55</v>
      </c>
      <c r="H962" s="23" t="s">
        <v>1100</v>
      </c>
      <c r="I962" s="23" t="s">
        <v>157</v>
      </c>
      <c r="J962" s="23" t="s">
        <v>58</v>
      </c>
      <c r="K962" s="23" t="s">
        <v>59</v>
      </c>
      <c r="L962" s="23" t="s">
        <v>319</v>
      </c>
      <c r="M962" s="23" t="s">
        <v>255</v>
      </c>
      <c r="N962" s="23" t="s">
        <v>80</v>
      </c>
      <c r="O962" s="24">
        <v>45763</v>
      </c>
      <c r="P962" s="24"/>
      <c r="Q962" s="23" t="s">
        <v>62</v>
      </c>
      <c r="R962" s="25">
        <v>39000</v>
      </c>
      <c r="S962" s="25">
        <v>0</v>
      </c>
      <c r="T962" s="23">
        <v>1</v>
      </c>
      <c r="U962" s="23">
        <v>31</v>
      </c>
      <c r="V962" s="23">
        <v>4</v>
      </c>
      <c r="W962" s="23">
        <v>0</v>
      </c>
      <c r="X962" s="23">
        <v>63</v>
      </c>
      <c r="Y962" s="23" t="s">
        <v>46</v>
      </c>
      <c r="Z962" s="23" t="s">
        <v>47</v>
      </c>
      <c r="AA962" s="23" t="s">
        <v>142</v>
      </c>
      <c r="AB962" s="23" t="s">
        <v>164</v>
      </c>
      <c r="AC962" s="23" t="s">
        <v>67</v>
      </c>
      <c r="AD962" s="23" t="s">
        <v>51</v>
      </c>
      <c r="AE962" s="23">
        <v>48.8</v>
      </c>
      <c r="AF962" s="23">
        <v>1.2</v>
      </c>
      <c r="AG962" s="23" t="s">
        <v>3160</v>
      </c>
      <c r="AH962" s="23" t="s">
        <v>3180</v>
      </c>
      <c r="AI962" s="23" t="s">
        <v>3128</v>
      </c>
      <c r="AJ962" s="23">
        <v>0</v>
      </c>
      <c r="AK962" s="23" t="s">
        <v>3158</v>
      </c>
      <c r="AL962" s="23" t="s">
        <v>3159</v>
      </c>
      <c r="AM962" s="23">
        <v>48.8</v>
      </c>
      <c r="AN962" s="32" t="s">
        <v>3166</v>
      </c>
    </row>
    <row r="963" spans="1:40" ht="48" x14ac:dyDescent="0.2">
      <c r="A963" s="29" t="s">
        <v>3445</v>
      </c>
      <c r="B963" s="12" t="s">
        <v>1606</v>
      </c>
      <c r="C963" s="12" t="s">
        <v>287</v>
      </c>
      <c r="D963" s="12">
        <v>59</v>
      </c>
      <c r="E963" s="21">
        <v>24472</v>
      </c>
      <c r="F963" s="12" t="s">
        <v>279</v>
      </c>
      <c r="G963" s="12" t="s">
        <v>55</v>
      </c>
      <c r="H963" s="12" t="s">
        <v>280</v>
      </c>
      <c r="I963" s="12" t="s">
        <v>157</v>
      </c>
      <c r="J963" s="12" t="s">
        <v>281</v>
      </c>
      <c r="K963" s="12" t="s">
        <v>1026</v>
      </c>
      <c r="L963" s="12" t="s">
        <v>619</v>
      </c>
      <c r="M963" s="12" t="s">
        <v>525</v>
      </c>
      <c r="N963" s="12" t="s">
        <v>620</v>
      </c>
      <c r="O963" s="21">
        <v>44121</v>
      </c>
      <c r="P963" s="21">
        <v>45887</v>
      </c>
      <c r="Q963" s="12" t="s">
        <v>141</v>
      </c>
      <c r="R963" s="22">
        <v>48000</v>
      </c>
      <c r="S963" s="22">
        <v>2400</v>
      </c>
      <c r="T963" s="12">
        <v>3</v>
      </c>
      <c r="U963" s="12">
        <v>36</v>
      </c>
      <c r="V963" s="12">
        <v>16</v>
      </c>
      <c r="W963" s="12">
        <v>14</v>
      </c>
      <c r="X963" s="12">
        <v>69</v>
      </c>
      <c r="Y963" s="12" t="s">
        <v>46</v>
      </c>
      <c r="Z963" s="12" t="s">
        <v>64</v>
      </c>
      <c r="AA963" s="12" t="s">
        <v>215</v>
      </c>
      <c r="AB963" s="12" t="s">
        <v>66</v>
      </c>
      <c r="AC963" s="12" t="s">
        <v>284</v>
      </c>
      <c r="AD963" s="12" t="s">
        <v>68</v>
      </c>
      <c r="AE963" s="12">
        <v>63.1</v>
      </c>
      <c r="AF963" s="12">
        <v>4.8</v>
      </c>
      <c r="AG963" s="12" t="s">
        <v>3156</v>
      </c>
      <c r="AH963" s="12" t="s">
        <v>3164</v>
      </c>
      <c r="AI963" s="12" t="s">
        <v>3133</v>
      </c>
      <c r="AJ963" s="12">
        <v>1</v>
      </c>
      <c r="AK963" s="12" t="s">
        <v>3158</v>
      </c>
      <c r="AL963" s="12" t="s">
        <v>3159</v>
      </c>
      <c r="AM963" s="12">
        <v>63.1</v>
      </c>
      <c r="AN963" s="31"/>
    </row>
    <row r="964" spans="1:40" ht="32" x14ac:dyDescent="0.2">
      <c r="A964" s="30" t="s">
        <v>2923</v>
      </c>
      <c r="B964" s="23" t="s">
        <v>2924</v>
      </c>
      <c r="C964" s="23" t="s">
        <v>35</v>
      </c>
      <c r="D964" s="23">
        <v>54</v>
      </c>
      <c r="E964" s="24">
        <v>26153</v>
      </c>
      <c r="F964" s="23" t="s">
        <v>402</v>
      </c>
      <c r="G964" s="23" t="s">
        <v>72</v>
      </c>
      <c r="H964" s="23" t="s">
        <v>862</v>
      </c>
      <c r="I964" s="23" t="s">
        <v>115</v>
      </c>
      <c r="J964" s="23" t="s">
        <v>404</v>
      </c>
      <c r="K964" s="23" t="s">
        <v>405</v>
      </c>
      <c r="L964" s="23" t="s">
        <v>92</v>
      </c>
      <c r="M964" s="23" t="s">
        <v>337</v>
      </c>
      <c r="N964" s="23" t="s">
        <v>94</v>
      </c>
      <c r="O964" s="24">
        <v>43603</v>
      </c>
      <c r="P964" s="24"/>
      <c r="Q964" s="23" t="s">
        <v>62</v>
      </c>
      <c r="R964" s="25">
        <v>69000</v>
      </c>
      <c r="S964" s="25">
        <v>3400</v>
      </c>
      <c r="T964" s="23">
        <v>3</v>
      </c>
      <c r="U964" s="23">
        <v>43</v>
      </c>
      <c r="V964" s="23">
        <v>1</v>
      </c>
      <c r="W964" s="23">
        <v>8</v>
      </c>
      <c r="X964" s="23">
        <v>53</v>
      </c>
      <c r="Y964" s="23" t="s">
        <v>46</v>
      </c>
      <c r="Z964" s="23" t="s">
        <v>64</v>
      </c>
      <c r="AA964" s="23" t="s">
        <v>95</v>
      </c>
      <c r="AB964" s="23" t="s">
        <v>66</v>
      </c>
      <c r="AC964" s="23" t="s">
        <v>408</v>
      </c>
      <c r="AD964" s="23" t="s">
        <v>68</v>
      </c>
      <c r="AE964" s="23">
        <v>61.5</v>
      </c>
      <c r="AF964" s="23">
        <v>7.1</v>
      </c>
      <c r="AG964" s="23" t="s">
        <v>3171</v>
      </c>
      <c r="AH964" s="23" t="s">
        <v>3168</v>
      </c>
      <c r="AI964" s="23" t="s">
        <v>3133</v>
      </c>
      <c r="AJ964" s="23">
        <v>0</v>
      </c>
      <c r="AK964" s="23" t="s">
        <v>3158</v>
      </c>
      <c r="AL964" s="23" t="s">
        <v>3159</v>
      </c>
      <c r="AM964" s="23">
        <v>61.5</v>
      </c>
      <c r="AN964" s="32"/>
    </row>
    <row r="965" spans="1:40" ht="32" x14ac:dyDescent="0.2">
      <c r="A965" s="29" t="s">
        <v>2925</v>
      </c>
      <c r="B965" s="12" t="s">
        <v>2926</v>
      </c>
      <c r="C965" s="12" t="s">
        <v>154</v>
      </c>
      <c r="D965" s="12">
        <v>43</v>
      </c>
      <c r="E965" s="21">
        <v>30436</v>
      </c>
      <c r="F965" s="12" t="s">
        <v>99</v>
      </c>
      <c r="G965" s="12" t="s">
        <v>100</v>
      </c>
      <c r="H965" s="12" t="s">
        <v>682</v>
      </c>
      <c r="I965" s="12" t="s">
        <v>57</v>
      </c>
      <c r="J965" s="12" t="s">
        <v>102</v>
      </c>
      <c r="K965" s="12" t="s">
        <v>103</v>
      </c>
      <c r="L965" s="12" t="s">
        <v>562</v>
      </c>
      <c r="M965" s="12" t="s">
        <v>563</v>
      </c>
      <c r="N965" s="12" t="s">
        <v>564</v>
      </c>
      <c r="O965" s="21">
        <v>45186</v>
      </c>
      <c r="P965" s="21"/>
      <c r="Q965" s="12" t="s">
        <v>62</v>
      </c>
      <c r="R965" s="22">
        <v>91000</v>
      </c>
      <c r="S965" s="22">
        <v>8200</v>
      </c>
      <c r="T965" s="12">
        <v>4</v>
      </c>
      <c r="U965" s="12">
        <v>40</v>
      </c>
      <c r="V965" s="12">
        <v>21</v>
      </c>
      <c r="W965" s="12">
        <v>12</v>
      </c>
      <c r="X965" s="12">
        <v>67</v>
      </c>
      <c r="Y965" s="12" t="s">
        <v>46</v>
      </c>
      <c r="Z965" s="12" t="s">
        <v>844</v>
      </c>
      <c r="AA965" s="12" t="s">
        <v>95</v>
      </c>
      <c r="AB965" s="12" t="s">
        <v>66</v>
      </c>
      <c r="AC965" s="12" t="s">
        <v>108</v>
      </c>
      <c r="AD965" s="12" t="s">
        <v>68</v>
      </c>
      <c r="AE965" s="12">
        <v>73.5</v>
      </c>
      <c r="AF965" s="12">
        <v>2.7</v>
      </c>
      <c r="AG965" s="12" t="s">
        <v>3167</v>
      </c>
      <c r="AH965" s="12" t="s">
        <v>3161</v>
      </c>
      <c r="AI965" s="12" t="s">
        <v>3136</v>
      </c>
      <c r="AJ965" s="12">
        <v>0</v>
      </c>
      <c r="AK965" s="12" t="s">
        <v>3158</v>
      </c>
      <c r="AL965" s="12" t="s">
        <v>3165</v>
      </c>
      <c r="AM965" s="12">
        <v>73.5</v>
      </c>
      <c r="AN965" s="31"/>
    </row>
    <row r="966" spans="1:40" ht="32" x14ac:dyDescent="0.2">
      <c r="A966" s="30" t="s">
        <v>2928</v>
      </c>
      <c r="B966" s="23" t="s">
        <v>2929</v>
      </c>
      <c r="C966" s="23" t="s">
        <v>154</v>
      </c>
      <c r="D966" s="23">
        <v>25</v>
      </c>
      <c r="E966" s="24">
        <v>36824</v>
      </c>
      <c r="F966" s="23" t="s">
        <v>99</v>
      </c>
      <c r="G966" s="23" t="s">
        <v>100</v>
      </c>
      <c r="H966" s="23" t="s">
        <v>388</v>
      </c>
      <c r="I966" s="23" t="s">
        <v>74</v>
      </c>
      <c r="J966" s="23" t="s">
        <v>102</v>
      </c>
      <c r="K966" s="23" t="s">
        <v>103</v>
      </c>
      <c r="L966" s="23" t="s">
        <v>374</v>
      </c>
      <c r="M966" s="23" t="s">
        <v>289</v>
      </c>
      <c r="N966" s="23" t="s">
        <v>375</v>
      </c>
      <c r="O966" s="24">
        <v>45024</v>
      </c>
      <c r="P966" s="24"/>
      <c r="Q966" s="23" t="s">
        <v>62</v>
      </c>
      <c r="R966" s="25">
        <v>64000</v>
      </c>
      <c r="S966" s="25">
        <v>5800</v>
      </c>
      <c r="T966" s="23">
        <v>4</v>
      </c>
      <c r="U966" s="23">
        <v>34</v>
      </c>
      <c r="V966" s="23">
        <v>6</v>
      </c>
      <c r="W966" s="23">
        <v>4</v>
      </c>
      <c r="X966" s="23">
        <v>63</v>
      </c>
      <c r="Y966" s="23" t="s">
        <v>339</v>
      </c>
      <c r="Z966" s="23" t="s">
        <v>47</v>
      </c>
      <c r="AA966" s="23" t="s">
        <v>176</v>
      </c>
      <c r="AB966" s="23" t="s">
        <v>66</v>
      </c>
      <c r="AC966" s="23" t="s">
        <v>108</v>
      </c>
      <c r="AD966" s="23" t="s">
        <v>68</v>
      </c>
      <c r="AE966" s="23">
        <v>74.5</v>
      </c>
      <c r="AF966" s="23">
        <v>3.2</v>
      </c>
      <c r="AG966" s="23" t="s">
        <v>3160</v>
      </c>
      <c r="AH966" s="23" t="s">
        <v>3168</v>
      </c>
      <c r="AI966" s="23" t="s">
        <v>3136</v>
      </c>
      <c r="AJ966" s="23">
        <v>0</v>
      </c>
      <c r="AK966" s="23" t="s">
        <v>3158</v>
      </c>
      <c r="AL966" s="23" t="s">
        <v>3165</v>
      </c>
      <c r="AM966" s="23">
        <v>74.5</v>
      </c>
      <c r="AN966" s="32" t="s">
        <v>3166</v>
      </c>
    </row>
    <row r="967" spans="1:40" ht="48" x14ac:dyDescent="0.2">
      <c r="A967" s="29" t="s">
        <v>2930</v>
      </c>
      <c r="B967" s="12" t="s">
        <v>2931</v>
      </c>
      <c r="C967" s="12" t="s">
        <v>35</v>
      </c>
      <c r="D967" s="12">
        <v>55</v>
      </c>
      <c r="E967" s="21">
        <v>25983</v>
      </c>
      <c r="F967" s="12" t="s">
        <v>609</v>
      </c>
      <c r="G967" s="12" t="s">
        <v>55</v>
      </c>
      <c r="H967" s="12" t="s">
        <v>699</v>
      </c>
      <c r="I967" s="12" t="s">
        <v>74</v>
      </c>
      <c r="J967" s="12" t="s">
        <v>171</v>
      </c>
      <c r="K967" s="12" t="s">
        <v>172</v>
      </c>
      <c r="L967" s="12" t="s">
        <v>160</v>
      </c>
      <c r="M967" s="12" t="s">
        <v>161</v>
      </c>
      <c r="N967" s="12" t="s">
        <v>174</v>
      </c>
      <c r="O967" s="21">
        <v>44675</v>
      </c>
      <c r="P967" s="21">
        <v>45114</v>
      </c>
      <c r="Q967" s="12" t="s">
        <v>141</v>
      </c>
      <c r="R967" s="22">
        <v>68000</v>
      </c>
      <c r="S967" s="22">
        <v>6100</v>
      </c>
      <c r="T967" s="12">
        <v>4</v>
      </c>
      <c r="U967" s="12">
        <v>32</v>
      </c>
      <c r="V967" s="12">
        <v>18</v>
      </c>
      <c r="W967" s="12">
        <v>2</v>
      </c>
      <c r="X967" s="12">
        <v>50</v>
      </c>
      <c r="Y967" s="12" t="s">
        <v>46</v>
      </c>
      <c r="Z967" s="12" t="s">
        <v>47</v>
      </c>
      <c r="AA967" s="12" t="s">
        <v>142</v>
      </c>
      <c r="AB967" s="12" t="s">
        <v>66</v>
      </c>
      <c r="AC967" s="12" t="s">
        <v>177</v>
      </c>
      <c r="AD967" s="12" t="s">
        <v>68</v>
      </c>
      <c r="AE967" s="12">
        <v>70.5</v>
      </c>
      <c r="AF967" s="12">
        <v>1.2</v>
      </c>
      <c r="AG967" s="12" t="s">
        <v>3156</v>
      </c>
      <c r="AH967" s="12" t="s">
        <v>3168</v>
      </c>
      <c r="AI967" s="12" t="s">
        <v>3136</v>
      </c>
      <c r="AJ967" s="12">
        <v>1</v>
      </c>
      <c r="AK967" s="12" t="s">
        <v>3158</v>
      </c>
      <c r="AL967" s="12" t="s">
        <v>3159</v>
      </c>
      <c r="AM967" s="12">
        <v>70.5</v>
      </c>
      <c r="AN967" s="31" t="s">
        <v>3166</v>
      </c>
    </row>
    <row r="968" spans="1:40" ht="32" x14ac:dyDescent="0.2">
      <c r="A968" s="30" t="s">
        <v>2932</v>
      </c>
      <c r="B968" s="23" t="s">
        <v>2933</v>
      </c>
      <c r="C968" s="23" t="s">
        <v>35</v>
      </c>
      <c r="D968" s="23">
        <v>52</v>
      </c>
      <c r="E968" s="24">
        <v>26878</v>
      </c>
      <c r="F968" s="23" t="s">
        <v>99</v>
      </c>
      <c r="G968" s="23" t="s">
        <v>100</v>
      </c>
      <c r="H968" s="23" t="s">
        <v>388</v>
      </c>
      <c r="I968" s="23" t="s">
        <v>89</v>
      </c>
      <c r="J968" s="23" t="s">
        <v>102</v>
      </c>
      <c r="K968" s="23" t="s">
        <v>103</v>
      </c>
      <c r="L968" s="23" t="s">
        <v>118</v>
      </c>
      <c r="M968" s="23" t="s">
        <v>119</v>
      </c>
      <c r="N968" s="23" t="s">
        <v>120</v>
      </c>
      <c r="O968" s="24">
        <v>43475</v>
      </c>
      <c r="P968" s="24"/>
      <c r="Q968" s="23" t="s">
        <v>62</v>
      </c>
      <c r="R968" s="25">
        <v>149000</v>
      </c>
      <c r="S968" s="25">
        <v>8900</v>
      </c>
      <c r="T968" s="23">
        <v>3</v>
      </c>
      <c r="U968" s="23">
        <v>34</v>
      </c>
      <c r="V968" s="23">
        <v>13</v>
      </c>
      <c r="W968" s="23">
        <v>8</v>
      </c>
      <c r="X968" s="23">
        <v>77</v>
      </c>
      <c r="Y968" s="23" t="s">
        <v>46</v>
      </c>
      <c r="Z968" s="23" t="s">
        <v>151</v>
      </c>
      <c r="AA968" s="23" t="s">
        <v>215</v>
      </c>
      <c r="AB968" s="23" t="s">
        <v>66</v>
      </c>
      <c r="AC968" s="23" t="s">
        <v>108</v>
      </c>
      <c r="AD968" s="23" t="s">
        <v>222</v>
      </c>
      <c r="AE968" s="23">
        <v>68.5</v>
      </c>
      <c r="AF968" s="23">
        <v>7.4</v>
      </c>
      <c r="AG968" s="23" t="s">
        <v>3171</v>
      </c>
      <c r="AH968" s="23" t="s">
        <v>3157</v>
      </c>
      <c r="AI968" s="23" t="s">
        <v>3133</v>
      </c>
      <c r="AJ968" s="23">
        <v>0</v>
      </c>
      <c r="AK968" s="23" t="s">
        <v>3158</v>
      </c>
      <c r="AL968" s="23" t="s">
        <v>3165</v>
      </c>
      <c r="AM968" s="23">
        <v>68.5</v>
      </c>
      <c r="AN968" s="32"/>
    </row>
    <row r="969" spans="1:40" ht="32" x14ac:dyDescent="0.2">
      <c r="A969" s="29" t="s">
        <v>2936</v>
      </c>
      <c r="B969" s="12" t="s">
        <v>2937</v>
      </c>
      <c r="C969" s="12" t="s">
        <v>35</v>
      </c>
      <c r="D969" s="12">
        <v>56</v>
      </c>
      <c r="E969" s="21">
        <v>25506</v>
      </c>
      <c r="F969" s="12" t="s">
        <v>429</v>
      </c>
      <c r="G969" s="12" t="s">
        <v>72</v>
      </c>
      <c r="H969" s="12" t="s">
        <v>555</v>
      </c>
      <c r="I969" s="12" t="s">
        <v>115</v>
      </c>
      <c r="J969" s="12" t="s">
        <v>514</v>
      </c>
      <c r="K969" s="12" t="s">
        <v>515</v>
      </c>
      <c r="L969" s="12" t="s">
        <v>562</v>
      </c>
      <c r="M969" s="12" t="s">
        <v>563</v>
      </c>
      <c r="N969" s="12" t="s">
        <v>564</v>
      </c>
      <c r="O969" s="21">
        <v>44616</v>
      </c>
      <c r="P969" s="21">
        <v>46014</v>
      </c>
      <c r="Q969" s="12" t="s">
        <v>141</v>
      </c>
      <c r="R969" s="22">
        <v>59000</v>
      </c>
      <c r="S969" s="22">
        <v>5300</v>
      </c>
      <c r="T969" s="12">
        <v>4</v>
      </c>
      <c r="U969" s="12">
        <v>0</v>
      </c>
      <c r="V969" s="12">
        <v>11</v>
      </c>
      <c r="W969" s="12">
        <v>20</v>
      </c>
      <c r="X969" s="12">
        <v>74</v>
      </c>
      <c r="Y969" s="12" t="s">
        <v>46</v>
      </c>
      <c r="Z969" s="12" t="s">
        <v>64</v>
      </c>
      <c r="AA969" s="12" t="s">
        <v>221</v>
      </c>
      <c r="AB969" s="12" t="s">
        <v>66</v>
      </c>
      <c r="AC969" s="12" t="s">
        <v>130</v>
      </c>
      <c r="AD969" s="12" t="s">
        <v>68</v>
      </c>
      <c r="AE969" s="12">
        <v>61.9</v>
      </c>
      <c r="AF969" s="12">
        <v>3.8</v>
      </c>
      <c r="AG969" s="12" t="s">
        <v>3156</v>
      </c>
      <c r="AH969" s="12" t="s">
        <v>3164</v>
      </c>
      <c r="AI969" s="12" t="s">
        <v>3136</v>
      </c>
      <c r="AJ969" s="12">
        <v>1</v>
      </c>
      <c r="AK969" s="12" t="s">
        <v>3175</v>
      </c>
      <c r="AL969" s="12" t="s">
        <v>3159</v>
      </c>
      <c r="AM969" s="12">
        <v>61.9</v>
      </c>
      <c r="AN969" s="31"/>
    </row>
    <row r="970" spans="1:40" ht="48" x14ac:dyDescent="0.2">
      <c r="A970" s="30" t="s">
        <v>2938</v>
      </c>
      <c r="B970" s="23" t="s">
        <v>2939</v>
      </c>
      <c r="C970" s="23" t="s">
        <v>287</v>
      </c>
      <c r="D970" s="23">
        <v>58</v>
      </c>
      <c r="E970" s="24">
        <v>24853</v>
      </c>
      <c r="F970" s="23" t="s">
        <v>429</v>
      </c>
      <c r="G970" s="23" t="s">
        <v>72</v>
      </c>
      <c r="H970" s="23" t="s">
        <v>247</v>
      </c>
      <c r="I970" s="23" t="s">
        <v>57</v>
      </c>
      <c r="J970" s="23" t="s">
        <v>514</v>
      </c>
      <c r="K970" s="23" t="s">
        <v>515</v>
      </c>
      <c r="L970" s="23" t="s">
        <v>390</v>
      </c>
      <c r="M970" s="23" t="s">
        <v>265</v>
      </c>
      <c r="N970" s="23" t="s">
        <v>360</v>
      </c>
      <c r="O970" s="24">
        <v>45117</v>
      </c>
      <c r="P970" s="24"/>
      <c r="Q970" s="23" t="s">
        <v>62</v>
      </c>
      <c r="R970" s="25">
        <v>68000</v>
      </c>
      <c r="S970" s="25">
        <v>3400</v>
      </c>
      <c r="T970" s="23">
        <v>3</v>
      </c>
      <c r="U970" s="23">
        <v>30</v>
      </c>
      <c r="V970" s="23">
        <v>19</v>
      </c>
      <c r="W970" s="23">
        <v>14</v>
      </c>
      <c r="X970" s="23">
        <v>77</v>
      </c>
      <c r="Y970" s="23" t="s">
        <v>46</v>
      </c>
      <c r="Z970" s="23" t="s">
        <v>47</v>
      </c>
      <c r="AA970" s="23" t="s">
        <v>215</v>
      </c>
      <c r="AB970" s="23" t="s">
        <v>66</v>
      </c>
      <c r="AC970" s="23" t="s">
        <v>130</v>
      </c>
      <c r="AD970" s="23" t="s">
        <v>222</v>
      </c>
      <c r="AE970" s="23">
        <v>64.5</v>
      </c>
      <c r="AF970" s="23">
        <v>2.9</v>
      </c>
      <c r="AG970" s="23" t="s">
        <v>3156</v>
      </c>
      <c r="AH970" s="23" t="s">
        <v>3168</v>
      </c>
      <c r="AI970" s="23" t="s">
        <v>3133</v>
      </c>
      <c r="AJ970" s="23">
        <v>0</v>
      </c>
      <c r="AK970" s="23" t="s">
        <v>3162</v>
      </c>
      <c r="AL970" s="23" t="s">
        <v>3165</v>
      </c>
      <c r="AM970" s="23">
        <v>64.5</v>
      </c>
      <c r="AN970" s="32"/>
    </row>
    <row r="971" spans="1:40" ht="32" x14ac:dyDescent="0.2">
      <c r="A971" s="29" t="s">
        <v>2941</v>
      </c>
      <c r="B971" s="12" t="s">
        <v>2942</v>
      </c>
      <c r="C971" s="12" t="s">
        <v>154</v>
      </c>
      <c r="D971" s="12">
        <v>32</v>
      </c>
      <c r="E971" s="21">
        <v>34192</v>
      </c>
      <c r="F971" s="12" t="s">
        <v>370</v>
      </c>
      <c r="G971" s="12" t="s">
        <v>181</v>
      </c>
      <c r="H971" s="12" t="s">
        <v>371</v>
      </c>
      <c r="I971" s="12" t="s">
        <v>115</v>
      </c>
      <c r="J971" s="12" t="s">
        <v>446</v>
      </c>
      <c r="K971" s="12" t="s">
        <v>447</v>
      </c>
      <c r="L971" s="12" t="s">
        <v>173</v>
      </c>
      <c r="M971" s="12" t="s">
        <v>161</v>
      </c>
      <c r="N971" s="12" t="s">
        <v>174</v>
      </c>
      <c r="O971" s="21">
        <v>44464</v>
      </c>
      <c r="P971" s="21"/>
      <c r="Q971" s="12" t="s">
        <v>62</v>
      </c>
      <c r="R971" s="22">
        <v>80000</v>
      </c>
      <c r="S971" s="22">
        <v>1600</v>
      </c>
      <c r="T971" s="12">
        <v>2</v>
      </c>
      <c r="U971" s="12">
        <v>29</v>
      </c>
      <c r="V971" s="12">
        <v>9</v>
      </c>
      <c r="W971" s="12">
        <v>2</v>
      </c>
      <c r="X971" s="12">
        <v>73</v>
      </c>
      <c r="Y971" s="12" t="s">
        <v>46</v>
      </c>
      <c r="Z971" s="12" t="s">
        <v>64</v>
      </c>
      <c r="AA971" s="12" t="s">
        <v>188</v>
      </c>
      <c r="AB971" s="12" t="s">
        <v>80</v>
      </c>
      <c r="AC971" s="12" t="s">
        <v>376</v>
      </c>
      <c r="AD971" s="12" t="s">
        <v>68</v>
      </c>
      <c r="AE971" s="12">
        <v>59.8</v>
      </c>
      <c r="AF971" s="12">
        <v>4.7</v>
      </c>
      <c r="AG971" s="12" t="s">
        <v>3160</v>
      </c>
      <c r="AH971" s="12" t="s">
        <v>3168</v>
      </c>
      <c r="AI971" s="12" t="s">
        <v>3128</v>
      </c>
      <c r="AJ971" s="12">
        <v>0</v>
      </c>
      <c r="AK971" s="12" t="s">
        <v>3162</v>
      </c>
      <c r="AL971" s="12" t="s">
        <v>3159</v>
      </c>
      <c r="AM971" s="12">
        <v>59.8</v>
      </c>
      <c r="AN971" s="31"/>
    </row>
    <row r="972" spans="1:40" ht="32" x14ac:dyDescent="0.2">
      <c r="A972" s="30" t="s">
        <v>2943</v>
      </c>
      <c r="B972" s="23" t="s">
        <v>2944</v>
      </c>
      <c r="C972" s="23" t="s">
        <v>35</v>
      </c>
      <c r="D972" s="23">
        <v>45</v>
      </c>
      <c r="E972" s="24">
        <v>29716</v>
      </c>
      <c r="F972" s="23" t="s">
        <v>99</v>
      </c>
      <c r="G972" s="23" t="s">
        <v>100</v>
      </c>
      <c r="H972" s="23" t="s">
        <v>317</v>
      </c>
      <c r="I972" s="23" t="s">
        <v>115</v>
      </c>
      <c r="J972" s="23" t="s">
        <v>102</v>
      </c>
      <c r="K972" s="23" t="s">
        <v>103</v>
      </c>
      <c r="L972" s="23" t="s">
        <v>472</v>
      </c>
      <c r="M972" s="23" t="s">
        <v>43</v>
      </c>
      <c r="N972" s="23" t="s">
        <v>421</v>
      </c>
      <c r="O972" s="24">
        <v>45306</v>
      </c>
      <c r="P972" s="24"/>
      <c r="Q972" s="23" t="s">
        <v>62</v>
      </c>
      <c r="R972" s="25">
        <v>63000</v>
      </c>
      <c r="S972" s="25">
        <v>5700</v>
      </c>
      <c r="T972" s="23">
        <v>4</v>
      </c>
      <c r="U972" s="23">
        <v>34</v>
      </c>
      <c r="V972" s="23">
        <v>5</v>
      </c>
      <c r="W972" s="23">
        <v>0</v>
      </c>
      <c r="X972" s="23">
        <v>84</v>
      </c>
      <c r="Y972" s="23" t="s">
        <v>46</v>
      </c>
      <c r="Z972" s="23" t="s">
        <v>47</v>
      </c>
      <c r="AA972" s="23" t="s">
        <v>65</v>
      </c>
      <c r="AB972" s="23" t="s">
        <v>66</v>
      </c>
      <c r="AC972" s="23" t="s">
        <v>108</v>
      </c>
      <c r="AD972" s="23" t="s">
        <v>68</v>
      </c>
      <c r="AE972" s="23">
        <v>83.9</v>
      </c>
      <c r="AF972" s="23">
        <v>2.4</v>
      </c>
      <c r="AG972" s="23" t="s">
        <v>3171</v>
      </c>
      <c r="AH972" s="23" t="s">
        <v>3168</v>
      </c>
      <c r="AI972" s="23" t="s">
        <v>3136</v>
      </c>
      <c r="AJ972" s="23">
        <v>0</v>
      </c>
      <c r="AK972" s="23" t="s">
        <v>3158</v>
      </c>
      <c r="AL972" s="23" t="s">
        <v>3169</v>
      </c>
      <c r="AM972" s="23">
        <v>83.9</v>
      </c>
      <c r="AN972" s="32"/>
    </row>
    <row r="973" spans="1:40" ht="48" x14ac:dyDescent="0.2">
      <c r="A973" s="29" t="s">
        <v>3446</v>
      </c>
      <c r="B973" s="12" t="s">
        <v>2945</v>
      </c>
      <c r="C973" s="12" t="s">
        <v>154</v>
      </c>
      <c r="D973" s="12">
        <v>61</v>
      </c>
      <c r="E973" s="21">
        <v>23849</v>
      </c>
      <c r="F973" s="12" t="s">
        <v>523</v>
      </c>
      <c r="G973" s="12" t="s">
        <v>100</v>
      </c>
      <c r="H973" s="12" t="s">
        <v>261</v>
      </c>
      <c r="I973" s="12" t="s">
        <v>115</v>
      </c>
      <c r="J973" s="12" t="s">
        <v>381</v>
      </c>
      <c r="K973" s="12" t="s">
        <v>382</v>
      </c>
      <c r="L973" s="12" t="s">
        <v>611</v>
      </c>
      <c r="M973" s="12" t="s">
        <v>563</v>
      </c>
      <c r="N973" s="12" t="s">
        <v>1333</v>
      </c>
      <c r="O973" s="21">
        <v>45705</v>
      </c>
      <c r="P973" s="21"/>
      <c r="Q973" s="12" t="s">
        <v>62</v>
      </c>
      <c r="R973" s="22">
        <v>54000</v>
      </c>
      <c r="S973" s="22">
        <v>2700</v>
      </c>
      <c r="T973" s="12">
        <v>3</v>
      </c>
      <c r="U973" s="12">
        <v>6</v>
      </c>
      <c r="V973" s="12">
        <v>1</v>
      </c>
      <c r="W973" s="12">
        <v>15</v>
      </c>
      <c r="X973" s="12">
        <v>60</v>
      </c>
      <c r="Y973" s="12" t="s">
        <v>46</v>
      </c>
      <c r="Z973" s="12" t="s">
        <v>47</v>
      </c>
      <c r="AA973" s="12" t="s">
        <v>221</v>
      </c>
      <c r="AB973" s="12" t="s">
        <v>80</v>
      </c>
      <c r="AC973" s="12" t="s">
        <v>267</v>
      </c>
      <c r="AD973" s="12" t="s">
        <v>68</v>
      </c>
      <c r="AE973" s="12">
        <v>52</v>
      </c>
      <c r="AF973" s="12">
        <v>1.3</v>
      </c>
      <c r="AG973" s="12" t="s">
        <v>3156</v>
      </c>
      <c r="AH973" s="12" t="s">
        <v>3164</v>
      </c>
      <c r="AI973" s="12" t="s">
        <v>3133</v>
      </c>
      <c r="AJ973" s="12">
        <v>0</v>
      </c>
      <c r="AK973" s="12" t="s">
        <v>3175</v>
      </c>
      <c r="AL973" s="12" t="s">
        <v>3165</v>
      </c>
      <c r="AM973" s="12">
        <v>52</v>
      </c>
      <c r="AN973" s="31"/>
    </row>
    <row r="974" spans="1:40" ht="32" x14ac:dyDescent="0.2">
      <c r="A974" s="30" t="s">
        <v>2947</v>
      </c>
      <c r="B974" s="23" t="s">
        <v>2948</v>
      </c>
      <c r="C974" s="23" t="s">
        <v>154</v>
      </c>
      <c r="D974" s="23">
        <v>59</v>
      </c>
      <c r="E974" s="24">
        <v>24507</v>
      </c>
      <c r="F974" s="23" t="s">
        <v>133</v>
      </c>
      <c r="G974" s="23" t="s">
        <v>133</v>
      </c>
      <c r="H974" s="23" t="s">
        <v>134</v>
      </c>
      <c r="I974" s="23" t="s">
        <v>74</v>
      </c>
      <c r="J974" s="23" t="s">
        <v>583</v>
      </c>
      <c r="K974" s="23" t="s">
        <v>584</v>
      </c>
      <c r="L974" s="23" t="s">
        <v>149</v>
      </c>
      <c r="M974" s="23" t="s">
        <v>61</v>
      </c>
      <c r="N974" s="23" t="s">
        <v>150</v>
      </c>
      <c r="O974" s="24">
        <v>45370</v>
      </c>
      <c r="P974" s="24"/>
      <c r="Q974" s="23" t="s">
        <v>62</v>
      </c>
      <c r="R974" s="25">
        <v>69000</v>
      </c>
      <c r="S974" s="25">
        <v>3400</v>
      </c>
      <c r="T974" s="23">
        <v>3</v>
      </c>
      <c r="U974" s="23">
        <v>19</v>
      </c>
      <c r="V974" s="23">
        <v>24</v>
      </c>
      <c r="W974" s="23">
        <v>12</v>
      </c>
      <c r="X974" s="23">
        <v>72</v>
      </c>
      <c r="Y974" s="23" t="s">
        <v>46</v>
      </c>
      <c r="Z974" s="23" t="s">
        <v>107</v>
      </c>
      <c r="AA974" s="23" t="s">
        <v>188</v>
      </c>
      <c r="AB974" s="23" t="s">
        <v>66</v>
      </c>
      <c r="AC974" s="23" t="s">
        <v>143</v>
      </c>
      <c r="AD974" s="23" t="s">
        <v>51</v>
      </c>
      <c r="AE974" s="23">
        <v>61</v>
      </c>
      <c r="AF974" s="23">
        <v>2.2000000000000002</v>
      </c>
      <c r="AG974" s="23" t="s">
        <v>3156</v>
      </c>
      <c r="AH974" s="23" t="s">
        <v>3168</v>
      </c>
      <c r="AI974" s="23" t="s">
        <v>3133</v>
      </c>
      <c r="AJ974" s="23">
        <v>0</v>
      </c>
      <c r="AK974" s="23" t="s">
        <v>3162</v>
      </c>
      <c r="AL974" s="23" t="s">
        <v>3165</v>
      </c>
      <c r="AM974" s="23">
        <v>61</v>
      </c>
      <c r="AN974" s="32"/>
    </row>
    <row r="975" spans="1:40" ht="48" x14ac:dyDescent="0.2">
      <c r="A975" s="29" t="s">
        <v>2949</v>
      </c>
      <c r="B975" s="12" t="s">
        <v>3447</v>
      </c>
      <c r="C975" s="12" t="s">
        <v>35</v>
      </c>
      <c r="D975" s="12">
        <v>59</v>
      </c>
      <c r="E975" s="21">
        <v>24441</v>
      </c>
      <c r="F975" s="12" t="s">
        <v>279</v>
      </c>
      <c r="G975" s="12" t="s">
        <v>55</v>
      </c>
      <c r="H975" s="12" t="s">
        <v>307</v>
      </c>
      <c r="I975" s="12" t="s">
        <v>74</v>
      </c>
      <c r="J975" s="12" t="s">
        <v>281</v>
      </c>
      <c r="K975" s="12" t="s">
        <v>1026</v>
      </c>
      <c r="L975" s="12" t="s">
        <v>374</v>
      </c>
      <c r="M975" s="12" t="s">
        <v>289</v>
      </c>
      <c r="N975" s="12" t="s">
        <v>375</v>
      </c>
      <c r="O975" s="21">
        <v>44493</v>
      </c>
      <c r="P975" s="21"/>
      <c r="Q975" s="12" t="s">
        <v>62</v>
      </c>
      <c r="R975" s="22">
        <v>58000</v>
      </c>
      <c r="S975" s="22">
        <v>2900</v>
      </c>
      <c r="T975" s="12">
        <v>3</v>
      </c>
      <c r="U975" s="12">
        <v>29</v>
      </c>
      <c r="V975" s="12">
        <v>16</v>
      </c>
      <c r="W975" s="12">
        <v>8</v>
      </c>
      <c r="X975" s="12">
        <v>75</v>
      </c>
      <c r="Y975" s="12" t="s">
        <v>46</v>
      </c>
      <c r="Z975" s="12" t="s">
        <v>64</v>
      </c>
      <c r="AA975" s="12" t="s">
        <v>188</v>
      </c>
      <c r="AB975" s="12" t="s">
        <v>80</v>
      </c>
      <c r="AC975" s="12" t="s">
        <v>284</v>
      </c>
      <c r="AD975" s="12" t="s">
        <v>222</v>
      </c>
      <c r="AE975" s="12">
        <v>66.5</v>
      </c>
      <c r="AF975" s="12">
        <v>4.5999999999999996</v>
      </c>
      <c r="AG975" s="12" t="s">
        <v>3156</v>
      </c>
      <c r="AH975" s="12" t="s">
        <v>3164</v>
      </c>
      <c r="AI975" s="12" t="s">
        <v>3133</v>
      </c>
      <c r="AJ975" s="12">
        <v>0</v>
      </c>
      <c r="AK975" s="12" t="s">
        <v>3162</v>
      </c>
      <c r="AL975" s="12" t="s">
        <v>3165</v>
      </c>
      <c r="AM975" s="12">
        <v>66.5</v>
      </c>
      <c r="AN975" s="31"/>
    </row>
    <row r="976" spans="1:40" ht="32" x14ac:dyDescent="0.2">
      <c r="A976" s="30" t="s">
        <v>2951</v>
      </c>
      <c r="B976" s="23" t="s">
        <v>2952</v>
      </c>
      <c r="C976" s="23" t="s">
        <v>35</v>
      </c>
      <c r="D976" s="23">
        <v>36</v>
      </c>
      <c r="E976" s="24">
        <v>32901</v>
      </c>
      <c r="F976" s="23" t="s">
        <v>54</v>
      </c>
      <c r="G976" s="23" t="s">
        <v>55</v>
      </c>
      <c r="H976" s="23" t="s">
        <v>56</v>
      </c>
      <c r="I976" s="23" t="s">
        <v>115</v>
      </c>
      <c r="J976" s="23" t="s">
        <v>539</v>
      </c>
      <c r="K976" s="23" t="s">
        <v>540</v>
      </c>
      <c r="L976" s="23" t="s">
        <v>411</v>
      </c>
      <c r="M976" s="23" t="s">
        <v>119</v>
      </c>
      <c r="N976" s="23" t="s">
        <v>412</v>
      </c>
      <c r="O976" s="24">
        <v>45908</v>
      </c>
      <c r="P976" s="24"/>
      <c r="Q976" s="23" t="s">
        <v>62</v>
      </c>
      <c r="R976" s="25">
        <v>73000</v>
      </c>
      <c r="S976" s="25">
        <v>3600</v>
      </c>
      <c r="T976" s="23">
        <v>3</v>
      </c>
      <c r="U976" s="23">
        <v>37</v>
      </c>
      <c r="V976" s="23">
        <v>15</v>
      </c>
      <c r="W976" s="23">
        <v>8</v>
      </c>
      <c r="X976" s="23">
        <v>66</v>
      </c>
      <c r="Y976" s="23" t="s">
        <v>46</v>
      </c>
      <c r="Z976" s="23" t="s">
        <v>64</v>
      </c>
      <c r="AA976" s="23" t="s">
        <v>221</v>
      </c>
      <c r="AB976" s="23" t="s">
        <v>66</v>
      </c>
      <c r="AC976" s="23" t="s">
        <v>67</v>
      </c>
      <c r="AD976" s="23" t="s">
        <v>68</v>
      </c>
      <c r="AE976" s="23">
        <v>65.3</v>
      </c>
      <c r="AF976" s="23">
        <v>0.8</v>
      </c>
      <c r="AG976" s="23" t="s">
        <v>3167</v>
      </c>
      <c r="AH976" s="23" t="s">
        <v>3168</v>
      </c>
      <c r="AI976" s="23" t="s">
        <v>3133</v>
      </c>
      <c r="AJ976" s="23">
        <v>0</v>
      </c>
      <c r="AK976" s="23" t="s">
        <v>3158</v>
      </c>
      <c r="AL976" s="23" t="s">
        <v>3165</v>
      </c>
      <c r="AM976" s="23">
        <v>65.3</v>
      </c>
      <c r="AN976" s="32"/>
    </row>
    <row r="977" spans="1:40" ht="32" x14ac:dyDescent="0.2">
      <c r="A977" s="29" t="s">
        <v>2954</v>
      </c>
      <c r="B977" s="12" t="s">
        <v>2955</v>
      </c>
      <c r="C977" s="12" t="s">
        <v>35</v>
      </c>
      <c r="D977" s="12">
        <v>32</v>
      </c>
      <c r="E977" s="21">
        <v>34391</v>
      </c>
      <c r="F977" s="12" t="s">
        <v>36</v>
      </c>
      <c r="G977" s="12" t="s">
        <v>37</v>
      </c>
      <c r="H977" s="12" t="s">
        <v>1433</v>
      </c>
      <c r="I977" s="12" t="s">
        <v>89</v>
      </c>
      <c r="J977" s="12" t="s">
        <v>270</v>
      </c>
      <c r="K977" s="12" t="s">
        <v>271</v>
      </c>
      <c r="L977" s="12" t="s">
        <v>60</v>
      </c>
      <c r="M977" s="12" t="s">
        <v>61</v>
      </c>
      <c r="N977" s="12" t="s">
        <v>60</v>
      </c>
      <c r="O977" s="21">
        <v>44361</v>
      </c>
      <c r="P977" s="21"/>
      <c r="Q977" s="12" t="s">
        <v>62</v>
      </c>
      <c r="R977" s="22">
        <v>126000</v>
      </c>
      <c r="S977" s="22">
        <v>12600</v>
      </c>
      <c r="T977" s="12">
        <v>4</v>
      </c>
      <c r="U977" s="12">
        <v>26</v>
      </c>
      <c r="V977" s="12">
        <v>11</v>
      </c>
      <c r="W977" s="12">
        <v>4</v>
      </c>
      <c r="X977" s="12">
        <v>80</v>
      </c>
      <c r="Y977" s="12" t="s">
        <v>339</v>
      </c>
      <c r="Z977" s="12" t="s">
        <v>64</v>
      </c>
      <c r="AA977" s="12" t="s">
        <v>65</v>
      </c>
      <c r="AB977" s="12" t="s">
        <v>66</v>
      </c>
      <c r="AC977" s="12" t="s">
        <v>50</v>
      </c>
      <c r="AD977" s="12" t="s">
        <v>68</v>
      </c>
      <c r="AE977" s="12">
        <v>78.5</v>
      </c>
      <c r="AF977" s="12">
        <v>5</v>
      </c>
      <c r="AG977" s="12" t="s">
        <v>3160</v>
      </c>
      <c r="AH977" s="12" t="s">
        <v>3157</v>
      </c>
      <c r="AI977" s="12" t="s">
        <v>3136</v>
      </c>
      <c r="AJ977" s="12">
        <v>0</v>
      </c>
      <c r="AK977" s="12" t="s">
        <v>3162</v>
      </c>
      <c r="AL977" s="12" t="s">
        <v>3165</v>
      </c>
      <c r="AM977" s="12">
        <v>78.5</v>
      </c>
      <c r="AN977" s="31"/>
    </row>
    <row r="978" spans="1:40" ht="32" x14ac:dyDescent="0.2">
      <c r="A978" s="30" t="s">
        <v>2958</v>
      </c>
      <c r="B978" s="23" t="s">
        <v>3448</v>
      </c>
      <c r="C978" s="23" t="s">
        <v>35</v>
      </c>
      <c r="D978" s="23">
        <v>59</v>
      </c>
      <c r="E978" s="24">
        <v>24557</v>
      </c>
      <c r="F978" s="23" t="s">
        <v>54</v>
      </c>
      <c r="G978" s="23" t="s">
        <v>55</v>
      </c>
      <c r="H978" s="23" t="s">
        <v>707</v>
      </c>
      <c r="I978" s="23" t="s">
        <v>115</v>
      </c>
      <c r="J978" s="23" t="s">
        <v>567</v>
      </c>
      <c r="K978" s="23" t="s">
        <v>568</v>
      </c>
      <c r="L978" s="23" t="s">
        <v>968</v>
      </c>
      <c r="M978" s="23" t="s">
        <v>337</v>
      </c>
      <c r="N978" s="23" t="s">
        <v>709</v>
      </c>
      <c r="O978" s="24">
        <v>43506</v>
      </c>
      <c r="P978" s="24"/>
      <c r="Q978" s="23" t="s">
        <v>62</v>
      </c>
      <c r="R978" s="25">
        <v>58000</v>
      </c>
      <c r="S978" s="25">
        <v>8100</v>
      </c>
      <c r="T978" s="23">
        <v>5</v>
      </c>
      <c r="U978" s="23">
        <v>50</v>
      </c>
      <c r="V978" s="23">
        <v>11</v>
      </c>
      <c r="W978" s="23">
        <v>11</v>
      </c>
      <c r="X978" s="23">
        <v>76</v>
      </c>
      <c r="Y978" s="23" t="s">
        <v>339</v>
      </c>
      <c r="Z978" s="23" t="s">
        <v>47</v>
      </c>
      <c r="AA978" s="23" t="s">
        <v>65</v>
      </c>
      <c r="AB978" s="23" t="s">
        <v>164</v>
      </c>
      <c r="AC978" s="23" t="s">
        <v>67</v>
      </c>
      <c r="AD978" s="23" t="s">
        <v>68</v>
      </c>
      <c r="AE978" s="23">
        <v>86.1</v>
      </c>
      <c r="AF978" s="23">
        <v>7.3</v>
      </c>
      <c r="AG978" s="23" t="s">
        <v>3156</v>
      </c>
      <c r="AH978" s="23" t="s">
        <v>3164</v>
      </c>
      <c r="AI978" s="23" t="s">
        <v>3136</v>
      </c>
      <c r="AJ978" s="23">
        <v>0</v>
      </c>
      <c r="AK978" s="23" t="s">
        <v>3158</v>
      </c>
      <c r="AL978" s="23" t="s">
        <v>3165</v>
      </c>
      <c r="AM978" s="23">
        <v>86.1</v>
      </c>
      <c r="AN978" s="32"/>
    </row>
    <row r="979" spans="1:40" ht="32" x14ac:dyDescent="0.2">
      <c r="A979" s="29" t="s">
        <v>2960</v>
      </c>
      <c r="B979" s="12" t="s">
        <v>2961</v>
      </c>
      <c r="C979" s="12" t="s">
        <v>154</v>
      </c>
      <c r="D979" s="12">
        <v>38</v>
      </c>
      <c r="E979" s="21">
        <v>32027</v>
      </c>
      <c r="F979" s="12" t="s">
        <v>523</v>
      </c>
      <c r="G979" s="12" t="s">
        <v>100</v>
      </c>
      <c r="H979" s="12" t="s">
        <v>561</v>
      </c>
      <c r="I979" s="12" t="s">
        <v>74</v>
      </c>
      <c r="J979" s="12" t="s">
        <v>357</v>
      </c>
      <c r="K979" s="12" t="s">
        <v>358</v>
      </c>
      <c r="L979" s="12" t="s">
        <v>472</v>
      </c>
      <c r="M979" s="12" t="s">
        <v>43</v>
      </c>
      <c r="N979" s="12" t="s">
        <v>421</v>
      </c>
      <c r="O979" s="21">
        <v>43929</v>
      </c>
      <c r="P979" s="21">
        <v>45498</v>
      </c>
      <c r="Q979" s="12" t="s">
        <v>141</v>
      </c>
      <c r="R979" s="22">
        <v>46000</v>
      </c>
      <c r="S979" s="22">
        <v>4100</v>
      </c>
      <c r="T979" s="12">
        <v>4</v>
      </c>
      <c r="U979" s="12">
        <v>14</v>
      </c>
      <c r="V979" s="12">
        <v>20</v>
      </c>
      <c r="W979" s="12">
        <v>6</v>
      </c>
      <c r="X979" s="12">
        <v>59</v>
      </c>
      <c r="Y979" s="12" t="s">
        <v>46</v>
      </c>
      <c r="Z979" s="12" t="s">
        <v>64</v>
      </c>
      <c r="AA979" s="12" t="s">
        <v>215</v>
      </c>
      <c r="AB979" s="12" t="s">
        <v>66</v>
      </c>
      <c r="AC979" s="12" t="s">
        <v>267</v>
      </c>
      <c r="AD979" s="12" t="s">
        <v>68</v>
      </c>
      <c r="AE979" s="12">
        <v>67.2</v>
      </c>
      <c r="AF979" s="12">
        <v>4.3</v>
      </c>
      <c r="AG979" s="12" t="s">
        <v>3167</v>
      </c>
      <c r="AH979" s="12" t="s">
        <v>3164</v>
      </c>
      <c r="AI979" s="12" t="s">
        <v>3136</v>
      </c>
      <c r="AJ979" s="12">
        <v>1</v>
      </c>
      <c r="AK979" s="12" t="s">
        <v>3162</v>
      </c>
      <c r="AL979" s="12" t="s">
        <v>3159</v>
      </c>
      <c r="AM979" s="12">
        <v>67.2</v>
      </c>
      <c r="AN979" s="31"/>
    </row>
    <row r="980" spans="1:40" ht="32" x14ac:dyDescent="0.2">
      <c r="A980" s="30" t="s">
        <v>2962</v>
      </c>
      <c r="B980" s="23" t="s">
        <v>2128</v>
      </c>
      <c r="C980" s="23" t="s">
        <v>154</v>
      </c>
      <c r="D980" s="23">
        <v>59</v>
      </c>
      <c r="E980" s="24">
        <v>24475</v>
      </c>
      <c r="F980" s="23" t="s">
        <v>71</v>
      </c>
      <c r="G980" s="23" t="s">
        <v>72</v>
      </c>
      <c r="H980" s="23" t="s">
        <v>73</v>
      </c>
      <c r="I980" s="23" t="s">
        <v>74</v>
      </c>
      <c r="J980" s="23" t="s">
        <v>397</v>
      </c>
      <c r="K980" s="23" t="s">
        <v>398</v>
      </c>
      <c r="L980" s="23" t="s">
        <v>160</v>
      </c>
      <c r="M980" s="23" t="s">
        <v>161</v>
      </c>
      <c r="N980" s="23" t="s">
        <v>174</v>
      </c>
      <c r="O980" s="24">
        <v>43936</v>
      </c>
      <c r="P980" s="24"/>
      <c r="Q980" s="23" t="s">
        <v>62</v>
      </c>
      <c r="R980" s="25">
        <v>60000</v>
      </c>
      <c r="S980" s="25">
        <v>1200</v>
      </c>
      <c r="T980" s="23">
        <v>2</v>
      </c>
      <c r="U980" s="23">
        <v>30</v>
      </c>
      <c r="V980" s="23">
        <v>25</v>
      </c>
      <c r="W980" s="23">
        <v>15</v>
      </c>
      <c r="X980" s="23">
        <v>44</v>
      </c>
      <c r="Y980" s="23" t="s">
        <v>46</v>
      </c>
      <c r="Z980" s="23" t="s">
        <v>151</v>
      </c>
      <c r="AA980" s="23" t="s">
        <v>142</v>
      </c>
      <c r="AB980" s="23" t="s">
        <v>80</v>
      </c>
      <c r="AC980" s="23" t="s">
        <v>81</v>
      </c>
      <c r="AD980" s="23" t="s">
        <v>68</v>
      </c>
      <c r="AE980" s="23">
        <v>43.4</v>
      </c>
      <c r="AF980" s="23">
        <v>6.2</v>
      </c>
      <c r="AG980" s="23" t="s">
        <v>3156</v>
      </c>
      <c r="AH980" s="23" t="s">
        <v>3168</v>
      </c>
      <c r="AI980" s="23" t="s">
        <v>3128</v>
      </c>
      <c r="AJ980" s="23">
        <v>0</v>
      </c>
      <c r="AK980" s="23" t="s">
        <v>3162</v>
      </c>
      <c r="AL980" s="23" t="s">
        <v>3159</v>
      </c>
      <c r="AM980" s="23">
        <v>43.4</v>
      </c>
      <c r="AN980" s="32"/>
    </row>
    <row r="981" spans="1:40" ht="32" x14ac:dyDescent="0.2">
      <c r="A981" s="29" t="s">
        <v>2963</v>
      </c>
      <c r="B981" s="12" t="s">
        <v>2964</v>
      </c>
      <c r="C981" s="12" t="s">
        <v>35</v>
      </c>
      <c r="D981" s="12">
        <v>27</v>
      </c>
      <c r="E981" s="21">
        <v>36292</v>
      </c>
      <c r="F981" s="12" t="s">
        <v>36</v>
      </c>
      <c r="G981" s="12" t="s">
        <v>37</v>
      </c>
      <c r="H981" s="12" t="s">
        <v>38</v>
      </c>
      <c r="I981" s="12" t="s">
        <v>115</v>
      </c>
      <c r="J981" s="12" t="s">
        <v>270</v>
      </c>
      <c r="K981" s="12" t="s">
        <v>271</v>
      </c>
      <c r="L981" s="12" t="s">
        <v>242</v>
      </c>
      <c r="M981" s="12" t="s">
        <v>234</v>
      </c>
      <c r="N981" s="12" t="s">
        <v>235</v>
      </c>
      <c r="O981" s="21">
        <v>42751</v>
      </c>
      <c r="P981" s="21"/>
      <c r="Q981" s="12" t="s">
        <v>62</v>
      </c>
      <c r="R981" s="22">
        <v>71000</v>
      </c>
      <c r="S981" s="22">
        <v>3600</v>
      </c>
      <c r="T981" s="12">
        <v>3</v>
      </c>
      <c r="U981" s="12">
        <v>41</v>
      </c>
      <c r="V981" s="12">
        <v>17</v>
      </c>
      <c r="W981" s="12">
        <v>6</v>
      </c>
      <c r="X981" s="12">
        <v>57</v>
      </c>
      <c r="Y981" s="12" t="s">
        <v>46</v>
      </c>
      <c r="Z981" s="12" t="s">
        <v>64</v>
      </c>
      <c r="AA981" s="12" t="s">
        <v>65</v>
      </c>
      <c r="AB981" s="12" t="s">
        <v>66</v>
      </c>
      <c r="AC981" s="12" t="s">
        <v>50</v>
      </c>
      <c r="AD981" s="12" t="s">
        <v>51</v>
      </c>
      <c r="AE981" s="12">
        <v>64</v>
      </c>
      <c r="AF981" s="12">
        <v>9.4</v>
      </c>
      <c r="AG981" s="12" t="s">
        <v>3160</v>
      </c>
      <c r="AH981" s="12" t="s">
        <v>3168</v>
      </c>
      <c r="AI981" s="12" t="s">
        <v>3133</v>
      </c>
      <c r="AJ981" s="12">
        <v>0</v>
      </c>
      <c r="AK981" s="12" t="s">
        <v>3158</v>
      </c>
      <c r="AL981" s="12" t="s">
        <v>3159</v>
      </c>
      <c r="AM981" s="12">
        <v>64</v>
      </c>
      <c r="AN981" s="31"/>
    </row>
    <row r="982" spans="1:40" ht="32" x14ac:dyDescent="0.2">
      <c r="A982" s="30" t="s">
        <v>2965</v>
      </c>
      <c r="B982" s="23" t="s">
        <v>2966</v>
      </c>
      <c r="C982" s="23" t="s">
        <v>154</v>
      </c>
      <c r="D982" s="23">
        <v>22</v>
      </c>
      <c r="E982" s="24">
        <v>38079</v>
      </c>
      <c r="F982" s="23" t="s">
        <v>86</v>
      </c>
      <c r="G982" s="23" t="s">
        <v>181</v>
      </c>
      <c r="H982" s="23" t="s">
        <v>88</v>
      </c>
      <c r="I982" s="23" t="s">
        <v>57</v>
      </c>
      <c r="J982" s="23" t="s">
        <v>90</v>
      </c>
      <c r="K982" s="23" t="s">
        <v>91</v>
      </c>
      <c r="L982" s="23" t="s">
        <v>562</v>
      </c>
      <c r="M982" s="23" t="s">
        <v>563</v>
      </c>
      <c r="N982" s="23" t="s">
        <v>564</v>
      </c>
      <c r="O982" s="24">
        <v>45086</v>
      </c>
      <c r="P982" s="24"/>
      <c r="Q982" s="23" t="s">
        <v>62</v>
      </c>
      <c r="R982" s="25">
        <v>88000</v>
      </c>
      <c r="S982" s="25">
        <v>0</v>
      </c>
      <c r="T982" s="23">
        <v>1</v>
      </c>
      <c r="U982" s="23">
        <v>31</v>
      </c>
      <c r="V982" s="23">
        <v>15</v>
      </c>
      <c r="W982" s="23">
        <v>33</v>
      </c>
      <c r="X982" s="23">
        <v>59</v>
      </c>
      <c r="Y982" s="23" t="s">
        <v>46</v>
      </c>
      <c r="Z982" s="23" t="s">
        <v>64</v>
      </c>
      <c r="AA982" s="23" t="s">
        <v>65</v>
      </c>
      <c r="AB982" s="23" t="s">
        <v>80</v>
      </c>
      <c r="AC982" s="23" t="s">
        <v>96</v>
      </c>
      <c r="AD982" s="23" t="s">
        <v>68</v>
      </c>
      <c r="AE982" s="23">
        <v>37.4</v>
      </c>
      <c r="AF982" s="23">
        <v>3</v>
      </c>
      <c r="AG982" s="23" t="s">
        <v>3163</v>
      </c>
      <c r="AH982" s="23" t="s">
        <v>3161</v>
      </c>
      <c r="AI982" s="23" t="s">
        <v>3128</v>
      </c>
      <c r="AJ982" s="23">
        <v>0</v>
      </c>
      <c r="AK982" s="23" t="s">
        <v>3158</v>
      </c>
      <c r="AL982" s="23" t="s">
        <v>3159</v>
      </c>
      <c r="AM982" s="23">
        <v>37.4</v>
      </c>
      <c r="AN982" s="32"/>
    </row>
    <row r="983" spans="1:40" ht="32" x14ac:dyDescent="0.2">
      <c r="A983" s="29" t="s">
        <v>2967</v>
      </c>
      <c r="B983" s="12" t="s">
        <v>3449</v>
      </c>
      <c r="C983" s="12" t="s">
        <v>35</v>
      </c>
      <c r="D983" s="12">
        <v>42</v>
      </c>
      <c r="E983" s="21">
        <v>30777</v>
      </c>
      <c r="F983" s="12" t="s">
        <v>429</v>
      </c>
      <c r="G983" s="12" t="s">
        <v>72</v>
      </c>
      <c r="H983" s="12" t="s">
        <v>295</v>
      </c>
      <c r="I983" s="12" t="s">
        <v>57</v>
      </c>
      <c r="J983" s="12" t="s">
        <v>324</v>
      </c>
      <c r="K983" s="12" t="s">
        <v>325</v>
      </c>
      <c r="L983" s="12" t="s">
        <v>76</v>
      </c>
      <c r="M983" s="12" t="s">
        <v>265</v>
      </c>
      <c r="N983" s="12" t="s">
        <v>78</v>
      </c>
      <c r="O983" s="21">
        <v>42201</v>
      </c>
      <c r="P983" s="21">
        <v>43581</v>
      </c>
      <c r="Q983" s="12" t="s">
        <v>141</v>
      </c>
      <c r="R983" s="22">
        <v>63000</v>
      </c>
      <c r="S983" s="22">
        <v>3200</v>
      </c>
      <c r="T983" s="12">
        <v>3</v>
      </c>
      <c r="U983" s="12">
        <v>27</v>
      </c>
      <c r="V983" s="12">
        <v>17</v>
      </c>
      <c r="W983" s="12">
        <v>18</v>
      </c>
      <c r="X983" s="12">
        <v>45</v>
      </c>
      <c r="Y983" s="12" t="s">
        <v>46</v>
      </c>
      <c r="Z983" s="12" t="s">
        <v>64</v>
      </c>
      <c r="AA983" s="12" t="s">
        <v>188</v>
      </c>
      <c r="AB983" s="12" t="s">
        <v>164</v>
      </c>
      <c r="AC983" s="12" t="s">
        <v>130</v>
      </c>
      <c r="AD983" s="12" t="s">
        <v>51</v>
      </c>
      <c r="AE983" s="12">
        <v>50.5</v>
      </c>
      <c r="AF983" s="12">
        <v>3.8</v>
      </c>
      <c r="AG983" s="12" t="s">
        <v>3167</v>
      </c>
      <c r="AH983" s="12" t="s">
        <v>3168</v>
      </c>
      <c r="AI983" s="12" t="s">
        <v>3133</v>
      </c>
      <c r="AJ983" s="12">
        <v>1</v>
      </c>
      <c r="AK983" s="12" t="s">
        <v>3162</v>
      </c>
      <c r="AL983" s="12" t="s">
        <v>3159</v>
      </c>
      <c r="AM983" s="12">
        <v>50.5</v>
      </c>
      <c r="AN983" s="31" t="s">
        <v>3166</v>
      </c>
    </row>
    <row r="984" spans="1:40" ht="32" x14ac:dyDescent="0.2">
      <c r="A984" s="30" t="s">
        <v>2969</v>
      </c>
      <c r="B984" s="23" t="s">
        <v>3450</v>
      </c>
      <c r="C984" s="23" t="s">
        <v>35</v>
      </c>
      <c r="D984" s="23">
        <v>42</v>
      </c>
      <c r="E984" s="24">
        <v>30729</v>
      </c>
      <c r="F984" s="23" t="s">
        <v>86</v>
      </c>
      <c r="G984" s="23" t="s">
        <v>181</v>
      </c>
      <c r="H984" s="23" t="s">
        <v>88</v>
      </c>
      <c r="I984" s="23" t="s">
        <v>115</v>
      </c>
      <c r="J984" s="23" t="s">
        <v>1854</v>
      </c>
      <c r="K984" s="23" t="s">
        <v>1949</v>
      </c>
      <c r="L984" s="23" t="s">
        <v>242</v>
      </c>
      <c r="M984" s="23" t="s">
        <v>234</v>
      </c>
      <c r="N984" s="23" t="s">
        <v>235</v>
      </c>
      <c r="O984" s="24">
        <v>43911</v>
      </c>
      <c r="P984" s="24">
        <v>44190</v>
      </c>
      <c r="Q984" s="23" t="s">
        <v>141</v>
      </c>
      <c r="R984" s="25">
        <v>91000</v>
      </c>
      <c r="S984" s="25">
        <v>1800</v>
      </c>
      <c r="T984" s="23">
        <v>2</v>
      </c>
      <c r="U984" s="23">
        <v>27</v>
      </c>
      <c r="V984" s="23">
        <v>23</v>
      </c>
      <c r="W984" s="23">
        <v>16</v>
      </c>
      <c r="X984" s="23">
        <v>65</v>
      </c>
      <c r="Y984" s="23" t="s">
        <v>46</v>
      </c>
      <c r="Z984" s="23" t="s">
        <v>64</v>
      </c>
      <c r="AA984" s="23" t="s">
        <v>95</v>
      </c>
      <c r="AB984" s="23" t="s">
        <v>80</v>
      </c>
      <c r="AC984" s="23" t="s">
        <v>96</v>
      </c>
      <c r="AD984" s="23" t="s">
        <v>68</v>
      </c>
      <c r="AE984" s="23">
        <v>49.5</v>
      </c>
      <c r="AF984" s="23">
        <v>0.8</v>
      </c>
      <c r="AG984" s="23" t="s">
        <v>3167</v>
      </c>
      <c r="AH984" s="23" t="s">
        <v>3161</v>
      </c>
      <c r="AI984" s="23" t="s">
        <v>3128</v>
      </c>
      <c r="AJ984" s="23">
        <v>1</v>
      </c>
      <c r="AK984" s="23" t="s">
        <v>3162</v>
      </c>
      <c r="AL984" s="23" t="s">
        <v>3159</v>
      </c>
      <c r="AM984" s="23">
        <v>49.5</v>
      </c>
      <c r="AN984" s="32" t="s">
        <v>3166</v>
      </c>
    </row>
    <row r="985" spans="1:40" ht="48" x14ac:dyDescent="0.2">
      <c r="A985" s="29" t="s">
        <v>2973</v>
      </c>
      <c r="B985" s="12" t="s">
        <v>3451</v>
      </c>
      <c r="C985" s="12" t="s">
        <v>35</v>
      </c>
      <c r="D985" s="12">
        <v>60</v>
      </c>
      <c r="E985" s="21">
        <v>24142</v>
      </c>
      <c r="F985" s="12" t="s">
        <v>523</v>
      </c>
      <c r="G985" s="12" t="s">
        <v>100</v>
      </c>
      <c r="H985" s="12" t="s">
        <v>261</v>
      </c>
      <c r="I985" s="12" t="s">
        <v>89</v>
      </c>
      <c r="J985" s="12" t="s">
        <v>343</v>
      </c>
      <c r="K985" s="12" t="s">
        <v>344</v>
      </c>
      <c r="L985" s="12" t="s">
        <v>1251</v>
      </c>
      <c r="M985" s="12" t="s">
        <v>161</v>
      </c>
      <c r="N985" s="12" t="s">
        <v>1252</v>
      </c>
      <c r="O985" s="21">
        <v>44087</v>
      </c>
      <c r="P985" s="21"/>
      <c r="Q985" s="12" t="s">
        <v>62</v>
      </c>
      <c r="R985" s="22">
        <v>146000</v>
      </c>
      <c r="S985" s="22">
        <v>8800</v>
      </c>
      <c r="T985" s="12">
        <v>3</v>
      </c>
      <c r="U985" s="12">
        <v>22</v>
      </c>
      <c r="V985" s="12">
        <v>15</v>
      </c>
      <c r="W985" s="12">
        <v>11</v>
      </c>
      <c r="X985" s="12">
        <v>78</v>
      </c>
      <c r="Y985" s="12" t="s">
        <v>46</v>
      </c>
      <c r="Z985" s="12" t="s">
        <v>64</v>
      </c>
      <c r="AA985" s="12" t="s">
        <v>221</v>
      </c>
      <c r="AB985" s="12" t="s">
        <v>164</v>
      </c>
      <c r="AC985" s="12" t="s">
        <v>267</v>
      </c>
      <c r="AD985" s="12" t="s">
        <v>68</v>
      </c>
      <c r="AE985" s="12">
        <v>64.3</v>
      </c>
      <c r="AF985" s="12">
        <v>5.7</v>
      </c>
      <c r="AG985" s="12" t="s">
        <v>3156</v>
      </c>
      <c r="AH985" s="12" t="s">
        <v>3157</v>
      </c>
      <c r="AI985" s="12" t="s">
        <v>3133</v>
      </c>
      <c r="AJ985" s="12">
        <v>0</v>
      </c>
      <c r="AK985" s="12" t="s">
        <v>3162</v>
      </c>
      <c r="AL985" s="12" t="s">
        <v>3165</v>
      </c>
      <c r="AM985" s="12">
        <v>64.3</v>
      </c>
      <c r="AN985" s="31"/>
    </row>
    <row r="986" spans="1:40" ht="48" x14ac:dyDescent="0.2">
      <c r="A986" s="30" t="s">
        <v>2976</v>
      </c>
      <c r="B986" s="23" t="s">
        <v>3452</v>
      </c>
      <c r="C986" s="23" t="s">
        <v>35</v>
      </c>
      <c r="D986" s="23">
        <v>51</v>
      </c>
      <c r="E986" s="24">
        <v>27234</v>
      </c>
      <c r="F986" s="23" t="s">
        <v>279</v>
      </c>
      <c r="G986" s="23" t="s">
        <v>55</v>
      </c>
      <c r="H986" s="23" t="s">
        <v>307</v>
      </c>
      <c r="I986" s="23" t="s">
        <v>115</v>
      </c>
      <c r="J986" s="23" t="s">
        <v>810</v>
      </c>
      <c r="K986" s="23" t="s">
        <v>811</v>
      </c>
      <c r="L986" s="23" t="s">
        <v>42</v>
      </c>
      <c r="M986" s="23" t="s">
        <v>43</v>
      </c>
      <c r="N986" s="23" t="s">
        <v>44</v>
      </c>
      <c r="O986" s="24">
        <v>44877</v>
      </c>
      <c r="P986" s="24"/>
      <c r="Q986" s="23" t="s">
        <v>62</v>
      </c>
      <c r="R986" s="25">
        <v>63000</v>
      </c>
      <c r="S986" s="25">
        <v>3200</v>
      </c>
      <c r="T986" s="23">
        <v>3</v>
      </c>
      <c r="U986" s="23">
        <v>6</v>
      </c>
      <c r="V986" s="23">
        <v>21</v>
      </c>
      <c r="W986" s="23">
        <v>9</v>
      </c>
      <c r="X986" s="23">
        <v>71</v>
      </c>
      <c r="Y986" s="23" t="s">
        <v>46</v>
      </c>
      <c r="Z986" s="23" t="s">
        <v>64</v>
      </c>
      <c r="AA986" s="23" t="s">
        <v>95</v>
      </c>
      <c r="AB986" s="23" t="s">
        <v>66</v>
      </c>
      <c r="AC986" s="23" t="s">
        <v>284</v>
      </c>
      <c r="AD986" s="23" t="s">
        <v>68</v>
      </c>
      <c r="AE986" s="23">
        <v>58.8</v>
      </c>
      <c r="AF986" s="23">
        <v>3.6</v>
      </c>
      <c r="AG986" s="23" t="s">
        <v>3171</v>
      </c>
      <c r="AH986" s="23" t="s">
        <v>3168</v>
      </c>
      <c r="AI986" s="23" t="s">
        <v>3133</v>
      </c>
      <c r="AJ986" s="23">
        <v>0</v>
      </c>
      <c r="AK986" s="23" t="s">
        <v>3175</v>
      </c>
      <c r="AL986" s="23" t="s">
        <v>3165</v>
      </c>
      <c r="AM986" s="23">
        <v>58.8</v>
      </c>
      <c r="AN986" s="32"/>
    </row>
    <row r="987" spans="1:40" ht="32" x14ac:dyDescent="0.2">
      <c r="A987" s="29" t="s">
        <v>2978</v>
      </c>
      <c r="B987" s="12" t="s">
        <v>2979</v>
      </c>
      <c r="C987" s="12" t="s">
        <v>35</v>
      </c>
      <c r="D987" s="12">
        <v>46</v>
      </c>
      <c r="E987" s="21">
        <v>29306</v>
      </c>
      <c r="F987" s="12" t="s">
        <v>523</v>
      </c>
      <c r="G987" s="12" t="s">
        <v>100</v>
      </c>
      <c r="H987" s="12" t="s">
        <v>561</v>
      </c>
      <c r="I987" s="12" t="s">
        <v>74</v>
      </c>
      <c r="J987" s="12" t="s">
        <v>381</v>
      </c>
      <c r="K987" s="12" t="s">
        <v>382</v>
      </c>
      <c r="L987" s="12" t="s">
        <v>472</v>
      </c>
      <c r="M987" s="12" t="s">
        <v>43</v>
      </c>
      <c r="N987" s="12" t="s">
        <v>421</v>
      </c>
      <c r="O987" s="21">
        <v>44320</v>
      </c>
      <c r="P987" s="21"/>
      <c r="Q987" s="12" t="s">
        <v>62</v>
      </c>
      <c r="R987" s="22">
        <v>54000</v>
      </c>
      <c r="S987" s="22">
        <v>2700</v>
      </c>
      <c r="T987" s="12">
        <v>3</v>
      </c>
      <c r="U987" s="12">
        <v>24</v>
      </c>
      <c r="V987" s="12">
        <v>28</v>
      </c>
      <c r="W987" s="12">
        <v>10</v>
      </c>
      <c r="X987" s="12">
        <v>57</v>
      </c>
      <c r="Y987" s="12" t="s">
        <v>46</v>
      </c>
      <c r="Z987" s="12" t="s">
        <v>47</v>
      </c>
      <c r="AA987" s="12" t="s">
        <v>221</v>
      </c>
      <c r="AB987" s="12" t="s">
        <v>80</v>
      </c>
      <c r="AC987" s="12" t="s">
        <v>267</v>
      </c>
      <c r="AD987" s="12" t="s">
        <v>68</v>
      </c>
      <c r="AE987" s="12">
        <v>58</v>
      </c>
      <c r="AF987" s="12">
        <v>5.0999999999999996</v>
      </c>
      <c r="AG987" s="12" t="s">
        <v>3171</v>
      </c>
      <c r="AH987" s="12" t="s">
        <v>3164</v>
      </c>
      <c r="AI987" s="12" t="s">
        <v>3133</v>
      </c>
      <c r="AJ987" s="12">
        <v>0</v>
      </c>
      <c r="AK987" s="12" t="s">
        <v>3162</v>
      </c>
      <c r="AL987" s="12" t="s">
        <v>3159</v>
      </c>
      <c r="AM987" s="12">
        <v>58</v>
      </c>
      <c r="AN987" s="31"/>
    </row>
    <row r="988" spans="1:40" ht="32" x14ac:dyDescent="0.2">
      <c r="A988" s="30" t="s">
        <v>2981</v>
      </c>
      <c r="B988" s="23" t="s">
        <v>2982</v>
      </c>
      <c r="C988" s="23" t="s">
        <v>35</v>
      </c>
      <c r="D988" s="23">
        <v>35</v>
      </c>
      <c r="E988" s="24">
        <v>33116</v>
      </c>
      <c r="F988" s="23" t="s">
        <v>99</v>
      </c>
      <c r="G988" s="23" t="s">
        <v>100</v>
      </c>
      <c r="H988" s="23" t="s">
        <v>1703</v>
      </c>
      <c r="I988" s="23" t="s">
        <v>57</v>
      </c>
      <c r="J988" s="23" t="s">
        <v>102</v>
      </c>
      <c r="K988" s="23" t="s">
        <v>103</v>
      </c>
      <c r="L988" s="23" t="s">
        <v>390</v>
      </c>
      <c r="M988" s="23" t="s">
        <v>265</v>
      </c>
      <c r="N988" s="23" t="s">
        <v>360</v>
      </c>
      <c r="O988" s="24">
        <v>45948</v>
      </c>
      <c r="P988" s="24"/>
      <c r="Q988" s="23" t="s">
        <v>62</v>
      </c>
      <c r="R988" s="25">
        <v>84000</v>
      </c>
      <c r="S988" s="25">
        <v>1700</v>
      </c>
      <c r="T988" s="23">
        <v>2</v>
      </c>
      <c r="U988" s="23">
        <v>31</v>
      </c>
      <c r="V988" s="23">
        <v>29</v>
      </c>
      <c r="W988" s="23">
        <v>12</v>
      </c>
      <c r="X988" s="23">
        <v>46</v>
      </c>
      <c r="Y988" s="23" t="s">
        <v>46</v>
      </c>
      <c r="Z988" s="23" t="s">
        <v>107</v>
      </c>
      <c r="AA988" s="23" t="s">
        <v>188</v>
      </c>
      <c r="AB988" s="23" t="s">
        <v>66</v>
      </c>
      <c r="AC988" s="23" t="s">
        <v>108</v>
      </c>
      <c r="AD988" s="23" t="s">
        <v>68</v>
      </c>
      <c r="AE988" s="23">
        <v>45.8</v>
      </c>
      <c r="AF988" s="23">
        <v>0.7</v>
      </c>
      <c r="AG988" s="23" t="s">
        <v>3167</v>
      </c>
      <c r="AH988" s="23" t="s">
        <v>3168</v>
      </c>
      <c r="AI988" s="23" t="s">
        <v>3128</v>
      </c>
      <c r="AJ988" s="23">
        <v>0</v>
      </c>
      <c r="AK988" s="23" t="s">
        <v>3158</v>
      </c>
      <c r="AL988" s="23" t="s">
        <v>3159</v>
      </c>
      <c r="AM988" s="23">
        <v>45.8</v>
      </c>
      <c r="AN988" s="32" t="s">
        <v>3166</v>
      </c>
    </row>
    <row r="989" spans="1:40" ht="32" x14ac:dyDescent="0.2">
      <c r="A989" s="29" t="s">
        <v>2984</v>
      </c>
      <c r="B989" s="12" t="s">
        <v>3453</v>
      </c>
      <c r="C989" s="12" t="s">
        <v>154</v>
      </c>
      <c r="D989" s="12">
        <v>48</v>
      </c>
      <c r="E989" s="21">
        <v>28555</v>
      </c>
      <c r="F989" s="12" t="s">
        <v>402</v>
      </c>
      <c r="G989" s="12" t="s">
        <v>72</v>
      </c>
      <c r="H989" s="12" t="s">
        <v>862</v>
      </c>
      <c r="I989" s="12" t="s">
        <v>115</v>
      </c>
      <c r="J989" s="12" t="s">
        <v>948</v>
      </c>
      <c r="K989" s="12" t="s">
        <v>949</v>
      </c>
      <c r="L989" s="12" t="s">
        <v>149</v>
      </c>
      <c r="M989" s="12" t="s">
        <v>61</v>
      </c>
      <c r="N989" s="12" t="s">
        <v>150</v>
      </c>
      <c r="O989" s="21">
        <v>45791</v>
      </c>
      <c r="P989" s="21"/>
      <c r="Q989" s="12" t="s">
        <v>62</v>
      </c>
      <c r="R989" s="22">
        <v>85000</v>
      </c>
      <c r="S989" s="22">
        <v>4200</v>
      </c>
      <c r="T989" s="12">
        <v>3</v>
      </c>
      <c r="U989" s="12">
        <v>22</v>
      </c>
      <c r="V989" s="12">
        <v>13</v>
      </c>
      <c r="W989" s="12">
        <v>13</v>
      </c>
      <c r="X989" s="12">
        <v>52</v>
      </c>
      <c r="Y989" s="12" t="s">
        <v>46</v>
      </c>
      <c r="Z989" s="12" t="s">
        <v>64</v>
      </c>
      <c r="AA989" s="12" t="s">
        <v>221</v>
      </c>
      <c r="AB989" s="12" t="s">
        <v>66</v>
      </c>
      <c r="AC989" s="12" t="s">
        <v>408</v>
      </c>
      <c r="AD989" s="12" t="s">
        <v>68</v>
      </c>
      <c r="AE989" s="12">
        <v>54.2</v>
      </c>
      <c r="AF989" s="12">
        <v>1.1000000000000001</v>
      </c>
      <c r="AG989" s="12" t="s">
        <v>3171</v>
      </c>
      <c r="AH989" s="12" t="s">
        <v>3161</v>
      </c>
      <c r="AI989" s="12" t="s">
        <v>3133</v>
      </c>
      <c r="AJ989" s="12">
        <v>0</v>
      </c>
      <c r="AK989" s="12" t="s">
        <v>3162</v>
      </c>
      <c r="AL989" s="12" t="s">
        <v>3159</v>
      </c>
      <c r="AM989" s="12">
        <v>54.2</v>
      </c>
      <c r="AN989" s="31"/>
    </row>
    <row r="990" spans="1:40" ht="48" x14ac:dyDescent="0.2">
      <c r="A990" s="30" t="s">
        <v>2988</v>
      </c>
      <c r="B990" s="23" t="s">
        <v>3454</v>
      </c>
      <c r="C990" s="23" t="s">
        <v>154</v>
      </c>
      <c r="D990" s="23">
        <v>56</v>
      </c>
      <c r="E990" s="24">
        <v>25397</v>
      </c>
      <c r="F990" s="23" t="s">
        <v>429</v>
      </c>
      <c r="G990" s="23" t="s">
        <v>72</v>
      </c>
      <c r="H990" s="23" t="s">
        <v>247</v>
      </c>
      <c r="I990" s="23" t="s">
        <v>157</v>
      </c>
      <c r="J990" s="23" t="s">
        <v>202</v>
      </c>
      <c r="K990" s="23" t="s">
        <v>203</v>
      </c>
      <c r="L990" s="23" t="s">
        <v>611</v>
      </c>
      <c r="M990" s="23" t="s">
        <v>563</v>
      </c>
      <c r="N990" s="23" t="s">
        <v>1333</v>
      </c>
      <c r="O990" s="24">
        <v>42942</v>
      </c>
      <c r="P990" s="24"/>
      <c r="Q990" s="23" t="s">
        <v>62</v>
      </c>
      <c r="R990" s="25">
        <v>26000</v>
      </c>
      <c r="S990" s="25">
        <v>1300</v>
      </c>
      <c r="T990" s="23">
        <v>3</v>
      </c>
      <c r="U990" s="23">
        <v>26</v>
      </c>
      <c r="V990" s="23">
        <v>15</v>
      </c>
      <c r="W990" s="23">
        <v>15</v>
      </c>
      <c r="X990" s="23">
        <v>50</v>
      </c>
      <c r="Y990" s="23" t="s">
        <v>46</v>
      </c>
      <c r="Z990" s="23" t="s">
        <v>64</v>
      </c>
      <c r="AA990" s="23" t="s">
        <v>142</v>
      </c>
      <c r="AB990" s="23" t="s">
        <v>66</v>
      </c>
      <c r="AC990" s="23" t="s">
        <v>130</v>
      </c>
      <c r="AD990" s="23" t="s">
        <v>68</v>
      </c>
      <c r="AE990" s="23">
        <v>53.5</v>
      </c>
      <c r="AF990" s="23">
        <v>8.9</v>
      </c>
      <c r="AG990" s="23" t="s">
        <v>3156</v>
      </c>
      <c r="AH990" s="23" t="s">
        <v>3180</v>
      </c>
      <c r="AI990" s="23" t="s">
        <v>3133</v>
      </c>
      <c r="AJ990" s="23">
        <v>0</v>
      </c>
      <c r="AK990" s="23" t="s">
        <v>3162</v>
      </c>
      <c r="AL990" s="23" t="s">
        <v>3159</v>
      </c>
      <c r="AM990" s="23">
        <v>53.5</v>
      </c>
      <c r="AN990" s="32" t="s">
        <v>3166</v>
      </c>
    </row>
    <row r="991" spans="1:40" ht="32" x14ac:dyDescent="0.2">
      <c r="A991" s="29" t="s">
        <v>2991</v>
      </c>
      <c r="B991" s="12" t="s">
        <v>3455</v>
      </c>
      <c r="C991" s="12" t="s">
        <v>35</v>
      </c>
      <c r="D991" s="12">
        <v>61</v>
      </c>
      <c r="E991" s="21">
        <v>23691</v>
      </c>
      <c r="F991" s="12" t="s">
        <v>133</v>
      </c>
      <c r="G991" s="12" t="s">
        <v>133</v>
      </c>
      <c r="H991" s="12" t="s">
        <v>475</v>
      </c>
      <c r="I991" s="12" t="s">
        <v>39</v>
      </c>
      <c r="J991" s="12" t="s">
        <v>685</v>
      </c>
      <c r="K991" s="12" t="s">
        <v>686</v>
      </c>
      <c r="L991" s="12" t="s">
        <v>366</v>
      </c>
      <c r="M991" s="12" t="s">
        <v>273</v>
      </c>
      <c r="N991" s="12" t="s">
        <v>274</v>
      </c>
      <c r="O991" s="21">
        <v>44335</v>
      </c>
      <c r="P991" s="21"/>
      <c r="Q991" s="12" t="s">
        <v>62</v>
      </c>
      <c r="R991" s="22">
        <v>163000</v>
      </c>
      <c r="S991" s="22">
        <v>4900</v>
      </c>
      <c r="T991" s="12">
        <v>2</v>
      </c>
      <c r="U991" s="12">
        <v>19</v>
      </c>
      <c r="V991" s="12">
        <v>26</v>
      </c>
      <c r="W991" s="12">
        <v>5</v>
      </c>
      <c r="X991" s="12">
        <v>53</v>
      </c>
      <c r="Y991" s="12" t="s">
        <v>46</v>
      </c>
      <c r="Z991" s="12" t="s">
        <v>47</v>
      </c>
      <c r="AA991" s="12" t="s">
        <v>95</v>
      </c>
      <c r="AB991" s="12" t="s">
        <v>164</v>
      </c>
      <c r="AC991" s="12" t="s">
        <v>143</v>
      </c>
      <c r="AD991" s="12" t="s">
        <v>68</v>
      </c>
      <c r="AE991" s="12">
        <v>48.8</v>
      </c>
      <c r="AF991" s="12">
        <v>5.0999999999999996</v>
      </c>
      <c r="AG991" s="12" t="s">
        <v>3156</v>
      </c>
      <c r="AH991" s="12" t="s">
        <v>3157</v>
      </c>
      <c r="AI991" s="12" t="s">
        <v>3128</v>
      </c>
      <c r="AJ991" s="12">
        <v>0</v>
      </c>
      <c r="AK991" s="12" t="s">
        <v>3162</v>
      </c>
      <c r="AL991" s="12" t="s">
        <v>3159</v>
      </c>
      <c r="AM991" s="12">
        <v>48.8</v>
      </c>
      <c r="AN991" s="31"/>
    </row>
    <row r="992" spans="1:40" ht="32" x14ac:dyDescent="0.2">
      <c r="A992" s="30" t="s">
        <v>2993</v>
      </c>
      <c r="B992" s="23" t="s">
        <v>2994</v>
      </c>
      <c r="C992" s="23" t="s">
        <v>154</v>
      </c>
      <c r="D992" s="23">
        <v>32</v>
      </c>
      <c r="E992" s="24">
        <v>34301</v>
      </c>
      <c r="F992" s="23" t="s">
        <v>133</v>
      </c>
      <c r="G992" s="23" t="s">
        <v>133</v>
      </c>
      <c r="H992" s="23" t="s">
        <v>134</v>
      </c>
      <c r="I992" s="23" t="s">
        <v>74</v>
      </c>
      <c r="J992" s="23" t="s">
        <v>135</v>
      </c>
      <c r="K992" s="23" t="s">
        <v>136</v>
      </c>
      <c r="L992" s="23" t="s">
        <v>790</v>
      </c>
      <c r="M992" s="23" t="s">
        <v>273</v>
      </c>
      <c r="N992" s="23" t="s">
        <v>791</v>
      </c>
      <c r="O992" s="24">
        <v>43146</v>
      </c>
      <c r="P992" s="24">
        <v>45632</v>
      </c>
      <c r="Q992" s="23" t="s">
        <v>141</v>
      </c>
      <c r="R992" s="25">
        <v>58000</v>
      </c>
      <c r="S992" s="25">
        <v>2900</v>
      </c>
      <c r="T992" s="23">
        <v>3</v>
      </c>
      <c r="U992" s="23">
        <v>36</v>
      </c>
      <c r="V992" s="23">
        <v>15</v>
      </c>
      <c r="W992" s="23">
        <v>2</v>
      </c>
      <c r="X992" s="23">
        <v>51</v>
      </c>
      <c r="Y992" s="23" t="s">
        <v>46</v>
      </c>
      <c r="Z992" s="23" t="s">
        <v>47</v>
      </c>
      <c r="AA992" s="23" t="s">
        <v>215</v>
      </c>
      <c r="AB992" s="23" t="s">
        <v>164</v>
      </c>
      <c r="AC992" s="23" t="s">
        <v>143</v>
      </c>
      <c r="AD992" s="23" t="s">
        <v>68</v>
      </c>
      <c r="AE992" s="23">
        <v>62.8</v>
      </c>
      <c r="AF992" s="23">
        <v>6.8</v>
      </c>
      <c r="AG992" s="23" t="s">
        <v>3160</v>
      </c>
      <c r="AH992" s="23" t="s">
        <v>3164</v>
      </c>
      <c r="AI992" s="23" t="s">
        <v>3133</v>
      </c>
      <c r="AJ992" s="23">
        <v>1</v>
      </c>
      <c r="AK992" s="23" t="s">
        <v>3158</v>
      </c>
      <c r="AL992" s="23" t="s">
        <v>3159</v>
      </c>
      <c r="AM992" s="23">
        <v>62.8</v>
      </c>
      <c r="AN992" s="32"/>
    </row>
    <row r="993" spans="1:40" ht="32" x14ac:dyDescent="0.2">
      <c r="A993" s="29" t="s">
        <v>2996</v>
      </c>
      <c r="B993" s="12" t="s">
        <v>3456</v>
      </c>
      <c r="C993" s="12" t="s">
        <v>35</v>
      </c>
      <c r="D993" s="12">
        <v>51</v>
      </c>
      <c r="E993" s="21">
        <v>27514</v>
      </c>
      <c r="F993" s="12" t="s">
        <v>54</v>
      </c>
      <c r="G993" s="12" t="s">
        <v>55</v>
      </c>
      <c r="H993" s="12" t="s">
        <v>56</v>
      </c>
      <c r="I993" s="12" t="s">
        <v>115</v>
      </c>
      <c r="J993" s="12" t="s">
        <v>567</v>
      </c>
      <c r="K993" s="12" t="s">
        <v>568</v>
      </c>
      <c r="L993" s="12" t="s">
        <v>118</v>
      </c>
      <c r="M993" s="12" t="s">
        <v>119</v>
      </c>
      <c r="N993" s="12" t="s">
        <v>120</v>
      </c>
      <c r="O993" s="21">
        <v>44662</v>
      </c>
      <c r="P993" s="21"/>
      <c r="Q993" s="12" t="s">
        <v>62</v>
      </c>
      <c r="R993" s="22">
        <v>72000</v>
      </c>
      <c r="S993" s="22">
        <v>1400</v>
      </c>
      <c r="T993" s="12">
        <v>2</v>
      </c>
      <c r="U993" s="12">
        <v>18</v>
      </c>
      <c r="V993" s="12">
        <v>17</v>
      </c>
      <c r="W993" s="12">
        <v>14</v>
      </c>
      <c r="X993" s="12">
        <v>42</v>
      </c>
      <c r="Y993" s="12" t="s">
        <v>46</v>
      </c>
      <c r="Z993" s="12" t="s">
        <v>151</v>
      </c>
      <c r="AA993" s="12" t="s">
        <v>48</v>
      </c>
      <c r="AB993" s="12" t="s">
        <v>66</v>
      </c>
      <c r="AC993" s="12" t="s">
        <v>67</v>
      </c>
      <c r="AD993" s="12" t="s">
        <v>68</v>
      </c>
      <c r="AE993" s="12">
        <v>40.200000000000003</v>
      </c>
      <c r="AF993" s="12">
        <v>4.2</v>
      </c>
      <c r="AG993" s="12" t="s">
        <v>3171</v>
      </c>
      <c r="AH993" s="12" t="s">
        <v>3168</v>
      </c>
      <c r="AI993" s="12" t="s">
        <v>3128</v>
      </c>
      <c r="AJ993" s="12">
        <v>0</v>
      </c>
      <c r="AK993" s="12" t="s">
        <v>3162</v>
      </c>
      <c r="AL993" s="12" t="s">
        <v>3159</v>
      </c>
      <c r="AM993" s="12">
        <v>40.200000000000003</v>
      </c>
      <c r="AN993" s="31" t="s">
        <v>3166</v>
      </c>
    </row>
    <row r="994" spans="1:40" ht="48" x14ac:dyDescent="0.2">
      <c r="A994" s="30" t="s">
        <v>2998</v>
      </c>
      <c r="B994" s="23" t="s">
        <v>2999</v>
      </c>
      <c r="C994" s="23" t="s">
        <v>154</v>
      </c>
      <c r="D994" s="23">
        <v>27</v>
      </c>
      <c r="E994" s="24">
        <v>36226</v>
      </c>
      <c r="F994" s="23" t="s">
        <v>71</v>
      </c>
      <c r="G994" s="23" t="s">
        <v>72</v>
      </c>
      <c r="H994" s="23" t="s">
        <v>1322</v>
      </c>
      <c r="I994" s="23" t="s">
        <v>74</v>
      </c>
      <c r="J994" s="23" t="s">
        <v>240</v>
      </c>
      <c r="K994" s="23" t="s">
        <v>241</v>
      </c>
      <c r="L994" s="23" t="s">
        <v>619</v>
      </c>
      <c r="M994" s="23" t="s">
        <v>525</v>
      </c>
      <c r="N994" s="23" t="s">
        <v>620</v>
      </c>
      <c r="O994" s="24">
        <v>45160</v>
      </c>
      <c r="P994" s="24"/>
      <c r="Q994" s="23" t="s">
        <v>62</v>
      </c>
      <c r="R994" s="25">
        <v>67000</v>
      </c>
      <c r="S994" s="25">
        <v>3400</v>
      </c>
      <c r="T994" s="23">
        <v>3</v>
      </c>
      <c r="U994" s="23">
        <v>26</v>
      </c>
      <c r="V994" s="23">
        <v>9</v>
      </c>
      <c r="W994" s="23">
        <v>17</v>
      </c>
      <c r="X994" s="23">
        <v>50</v>
      </c>
      <c r="Y994" s="23" t="s">
        <v>46</v>
      </c>
      <c r="Z994" s="23" t="s">
        <v>47</v>
      </c>
      <c r="AA994" s="23" t="s">
        <v>215</v>
      </c>
      <c r="AB994" s="23" t="s">
        <v>66</v>
      </c>
      <c r="AC994" s="23" t="s">
        <v>81</v>
      </c>
      <c r="AD994" s="23" t="s">
        <v>222</v>
      </c>
      <c r="AE994" s="23">
        <v>52.5</v>
      </c>
      <c r="AF994" s="23">
        <v>2.8</v>
      </c>
      <c r="AG994" s="23" t="s">
        <v>3160</v>
      </c>
      <c r="AH994" s="23" t="s">
        <v>3168</v>
      </c>
      <c r="AI994" s="23" t="s">
        <v>3133</v>
      </c>
      <c r="AJ994" s="23">
        <v>0</v>
      </c>
      <c r="AK994" s="23" t="s">
        <v>3162</v>
      </c>
      <c r="AL994" s="23" t="s">
        <v>3159</v>
      </c>
      <c r="AM994" s="23">
        <v>52.5</v>
      </c>
      <c r="AN994" s="32"/>
    </row>
    <row r="995" spans="1:40" ht="32" x14ac:dyDescent="0.2">
      <c r="A995" s="29" t="s">
        <v>3000</v>
      </c>
      <c r="B995" s="12" t="s">
        <v>3001</v>
      </c>
      <c r="C995" s="12" t="s">
        <v>154</v>
      </c>
      <c r="D995" s="12">
        <v>24</v>
      </c>
      <c r="E995" s="21">
        <v>37384</v>
      </c>
      <c r="F995" s="12" t="s">
        <v>609</v>
      </c>
      <c r="G995" s="12" t="s">
        <v>55</v>
      </c>
      <c r="H995" s="12" t="s">
        <v>610</v>
      </c>
      <c r="I995" s="12" t="s">
        <v>89</v>
      </c>
      <c r="J995" s="12" t="s">
        <v>171</v>
      </c>
      <c r="K995" s="12" t="s">
        <v>172</v>
      </c>
      <c r="L995" s="12" t="s">
        <v>374</v>
      </c>
      <c r="M995" s="12" t="s">
        <v>289</v>
      </c>
      <c r="N995" s="12" t="s">
        <v>375</v>
      </c>
      <c r="O995" s="21">
        <v>45951</v>
      </c>
      <c r="P995" s="21"/>
      <c r="Q995" s="12" t="s">
        <v>62</v>
      </c>
      <c r="R995" s="22">
        <v>155000</v>
      </c>
      <c r="S995" s="22">
        <v>4600</v>
      </c>
      <c r="T995" s="12">
        <v>2</v>
      </c>
      <c r="U995" s="12">
        <v>47</v>
      </c>
      <c r="V995" s="12">
        <v>17</v>
      </c>
      <c r="W995" s="12">
        <v>0</v>
      </c>
      <c r="X995" s="12">
        <v>37</v>
      </c>
      <c r="Y995" s="12" t="s">
        <v>46</v>
      </c>
      <c r="Z995" s="12" t="s">
        <v>47</v>
      </c>
      <c r="AA995" s="12" t="s">
        <v>176</v>
      </c>
      <c r="AB995" s="12" t="s">
        <v>164</v>
      </c>
      <c r="AC995" s="12" t="s">
        <v>177</v>
      </c>
      <c r="AD995" s="12" t="s">
        <v>68</v>
      </c>
      <c r="AE995" s="12">
        <v>51</v>
      </c>
      <c r="AF995" s="12">
        <v>0.6</v>
      </c>
      <c r="AG995" s="12" t="s">
        <v>3163</v>
      </c>
      <c r="AH995" s="12" t="s">
        <v>3157</v>
      </c>
      <c r="AI995" s="12" t="s">
        <v>3128</v>
      </c>
      <c r="AJ995" s="12">
        <v>0</v>
      </c>
      <c r="AK995" s="12" t="s">
        <v>3158</v>
      </c>
      <c r="AL995" s="12" t="s">
        <v>3159</v>
      </c>
      <c r="AM995" s="12">
        <v>51</v>
      </c>
      <c r="AN995" s="31" t="s">
        <v>3166</v>
      </c>
    </row>
    <row r="996" spans="1:40" ht="32" x14ac:dyDescent="0.2">
      <c r="A996" s="30" t="s">
        <v>3002</v>
      </c>
      <c r="B996" s="23" t="s">
        <v>3003</v>
      </c>
      <c r="C996" s="23" t="s">
        <v>154</v>
      </c>
      <c r="D996" s="23">
        <v>47</v>
      </c>
      <c r="E996" s="24">
        <v>28742</v>
      </c>
      <c r="F996" s="23" t="s">
        <v>609</v>
      </c>
      <c r="G996" s="23" t="s">
        <v>55</v>
      </c>
      <c r="H996" s="23" t="s">
        <v>610</v>
      </c>
      <c r="I996" s="23" t="s">
        <v>57</v>
      </c>
      <c r="J996" s="23" t="s">
        <v>171</v>
      </c>
      <c r="K996" s="23" t="s">
        <v>172</v>
      </c>
      <c r="L996" s="23" t="s">
        <v>186</v>
      </c>
      <c r="M996" s="23" t="s">
        <v>61</v>
      </c>
      <c r="N996" s="23" t="s">
        <v>186</v>
      </c>
      <c r="O996" s="24">
        <v>43199</v>
      </c>
      <c r="P996" s="24"/>
      <c r="Q996" s="23" t="s">
        <v>62</v>
      </c>
      <c r="R996" s="25">
        <v>116000</v>
      </c>
      <c r="S996" s="25">
        <v>5800</v>
      </c>
      <c r="T996" s="23">
        <v>3</v>
      </c>
      <c r="U996" s="23">
        <v>0</v>
      </c>
      <c r="V996" s="23">
        <v>10</v>
      </c>
      <c r="W996" s="23">
        <v>18</v>
      </c>
      <c r="X996" s="23">
        <v>63</v>
      </c>
      <c r="Y996" s="23" t="s">
        <v>46</v>
      </c>
      <c r="Z996" s="23" t="s">
        <v>64</v>
      </c>
      <c r="AA996" s="23" t="s">
        <v>95</v>
      </c>
      <c r="AB996" s="23" t="s">
        <v>164</v>
      </c>
      <c r="AC996" s="23" t="s">
        <v>177</v>
      </c>
      <c r="AD996" s="23" t="s">
        <v>68</v>
      </c>
      <c r="AE996" s="23">
        <v>50</v>
      </c>
      <c r="AF996" s="23">
        <v>8.1999999999999993</v>
      </c>
      <c r="AG996" s="23" t="s">
        <v>3171</v>
      </c>
      <c r="AH996" s="23" t="s">
        <v>3161</v>
      </c>
      <c r="AI996" s="23" t="s">
        <v>3133</v>
      </c>
      <c r="AJ996" s="23">
        <v>0</v>
      </c>
      <c r="AK996" s="23" t="s">
        <v>3175</v>
      </c>
      <c r="AL996" s="23" t="s">
        <v>3165</v>
      </c>
      <c r="AM996" s="23">
        <v>50</v>
      </c>
      <c r="AN996" s="32" t="s">
        <v>3166</v>
      </c>
    </row>
    <row r="997" spans="1:40" ht="32" x14ac:dyDescent="0.2">
      <c r="A997" s="29" t="s">
        <v>3004</v>
      </c>
      <c r="B997" s="12" t="s">
        <v>3005</v>
      </c>
      <c r="C997" s="12" t="s">
        <v>154</v>
      </c>
      <c r="D997" s="12">
        <v>59</v>
      </c>
      <c r="E997" s="21">
        <v>24586</v>
      </c>
      <c r="F997" s="12" t="s">
        <v>71</v>
      </c>
      <c r="G997" s="12" t="s">
        <v>72</v>
      </c>
      <c r="H997" s="12" t="s">
        <v>73</v>
      </c>
      <c r="I997" s="12" t="s">
        <v>115</v>
      </c>
      <c r="J997" s="12" t="s">
        <v>1011</v>
      </c>
      <c r="K997" s="12" t="s">
        <v>1388</v>
      </c>
      <c r="L997" s="12" t="s">
        <v>60</v>
      </c>
      <c r="M997" s="12" t="s">
        <v>61</v>
      </c>
      <c r="N997" s="12" t="s">
        <v>60</v>
      </c>
      <c r="O997" s="21">
        <v>44898</v>
      </c>
      <c r="P997" s="21"/>
      <c r="Q997" s="12" t="s">
        <v>62</v>
      </c>
      <c r="R997" s="22">
        <v>68000</v>
      </c>
      <c r="S997" s="22">
        <v>6100</v>
      </c>
      <c r="T997" s="12">
        <v>4</v>
      </c>
      <c r="U997" s="12">
        <v>25</v>
      </c>
      <c r="V997" s="12">
        <v>11</v>
      </c>
      <c r="W997" s="12">
        <v>3</v>
      </c>
      <c r="X997" s="12">
        <v>46</v>
      </c>
      <c r="Y997" s="12" t="s">
        <v>46</v>
      </c>
      <c r="Z997" s="12" t="s">
        <v>292</v>
      </c>
      <c r="AA997" s="12" t="s">
        <v>221</v>
      </c>
      <c r="AB997" s="12" t="s">
        <v>80</v>
      </c>
      <c r="AC997" s="12" t="s">
        <v>81</v>
      </c>
      <c r="AD997" s="12" t="s">
        <v>68</v>
      </c>
      <c r="AE997" s="12">
        <v>66.8</v>
      </c>
      <c r="AF997" s="12">
        <v>3.5</v>
      </c>
      <c r="AG997" s="12" t="s">
        <v>3156</v>
      </c>
      <c r="AH997" s="12" t="s">
        <v>3168</v>
      </c>
      <c r="AI997" s="12" t="s">
        <v>3136</v>
      </c>
      <c r="AJ997" s="12">
        <v>0</v>
      </c>
      <c r="AK997" s="12" t="s">
        <v>3162</v>
      </c>
      <c r="AL997" s="12" t="s">
        <v>3159</v>
      </c>
      <c r="AM997" s="12">
        <v>66.8</v>
      </c>
      <c r="AN997" s="31" t="s">
        <v>3166</v>
      </c>
    </row>
    <row r="998" spans="1:40" ht="32" x14ac:dyDescent="0.2">
      <c r="A998" s="30" t="s">
        <v>3006</v>
      </c>
      <c r="B998" s="23" t="s">
        <v>3007</v>
      </c>
      <c r="C998" s="23" t="s">
        <v>287</v>
      </c>
      <c r="D998" s="23">
        <v>55</v>
      </c>
      <c r="E998" s="24">
        <v>25814</v>
      </c>
      <c r="F998" s="23" t="s">
        <v>133</v>
      </c>
      <c r="G998" s="23" t="s">
        <v>133</v>
      </c>
      <c r="H998" s="23" t="s">
        <v>475</v>
      </c>
      <c r="I998" s="23" t="s">
        <v>157</v>
      </c>
      <c r="J998" s="23" t="s">
        <v>135</v>
      </c>
      <c r="K998" s="23" t="s">
        <v>136</v>
      </c>
      <c r="L998" s="23" t="s">
        <v>1251</v>
      </c>
      <c r="M998" s="23" t="s">
        <v>161</v>
      </c>
      <c r="N998" s="23" t="s">
        <v>1252</v>
      </c>
      <c r="O998" s="24">
        <v>44875</v>
      </c>
      <c r="P998" s="24"/>
      <c r="Q998" s="23" t="s">
        <v>62</v>
      </c>
      <c r="R998" s="25">
        <v>45000</v>
      </c>
      <c r="S998" s="25">
        <v>6300</v>
      </c>
      <c r="T998" s="23">
        <v>5</v>
      </c>
      <c r="U998" s="23">
        <v>48</v>
      </c>
      <c r="V998" s="23">
        <v>22</v>
      </c>
      <c r="W998" s="23">
        <v>14</v>
      </c>
      <c r="X998" s="23">
        <v>88</v>
      </c>
      <c r="Y998" s="23" t="s">
        <v>46</v>
      </c>
      <c r="Z998" s="23" t="s">
        <v>64</v>
      </c>
      <c r="AA998" s="23" t="s">
        <v>95</v>
      </c>
      <c r="AB998" s="23" t="s">
        <v>66</v>
      </c>
      <c r="AC998" s="23" t="s">
        <v>143</v>
      </c>
      <c r="AD998" s="23" t="s">
        <v>68</v>
      </c>
      <c r="AE998" s="23">
        <v>88.8</v>
      </c>
      <c r="AF998" s="23">
        <v>3.6</v>
      </c>
      <c r="AG998" s="23" t="s">
        <v>3156</v>
      </c>
      <c r="AH998" s="23" t="s">
        <v>3164</v>
      </c>
      <c r="AI998" s="23" t="s">
        <v>3136</v>
      </c>
      <c r="AJ998" s="23">
        <v>0</v>
      </c>
      <c r="AK998" s="23" t="s">
        <v>3158</v>
      </c>
      <c r="AL998" s="23" t="s">
        <v>3169</v>
      </c>
      <c r="AM998" s="23">
        <v>88.8</v>
      </c>
      <c r="AN998" s="32" t="s">
        <v>3166</v>
      </c>
    </row>
    <row r="999" spans="1:40" ht="32" x14ac:dyDescent="0.2">
      <c r="A999" s="29" t="s">
        <v>3008</v>
      </c>
      <c r="B999" s="12" t="s">
        <v>3009</v>
      </c>
      <c r="C999" s="12" t="s">
        <v>35</v>
      </c>
      <c r="D999" s="12">
        <v>27</v>
      </c>
      <c r="E999" s="21">
        <v>36306</v>
      </c>
      <c r="F999" s="12" t="s">
        <v>598</v>
      </c>
      <c r="G999" s="12" t="s">
        <v>133</v>
      </c>
      <c r="H999" s="12" t="s">
        <v>333</v>
      </c>
      <c r="I999" s="12" t="s">
        <v>115</v>
      </c>
      <c r="J999" s="12" t="s">
        <v>334</v>
      </c>
      <c r="K999" s="12" t="s">
        <v>335</v>
      </c>
      <c r="L999" s="12" t="s">
        <v>319</v>
      </c>
      <c r="M999" s="12" t="s">
        <v>255</v>
      </c>
      <c r="N999" s="12" t="s">
        <v>80</v>
      </c>
      <c r="O999" s="21">
        <v>43018</v>
      </c>
      <c r="P999" s="21"/>
      <c r="Q999" s="12" t="s">
        <v>62</v>
      </c>
      <c r="R999" s="22">
        <v>75000</v>
      </c>
      <c r="S999" s="22">
        <v>1500</v>
      </c>
      <c r="T999" s="12">
        <v>2</v>
      </c>
      <c r="U999" s="12">
        <v>23</v>
      </c>
      <c r="V999" s="12">
        <v>17</v>
      </c>
      <c r="W999" s="12">
        <v>11</v>
      </c>
      <c r="X999" s="12">
        <v>53</v>
      </c>
      <c r="Y999" s="12" t="s">
        <v>46</v>
      </c>
      <c r="Z999" s="12" t="s">
        <v>64</v>
      </c>
      <c r="AA999" s="12" t="s">
        <v>65</v>
      </c>
      <c r="AB999" s="12" t="s">
        <v>164</v>
      </c>
      <c r="AC999" s="12" t="s">
        <v>195</v>
      </c>
      <c r="AD999" s="12" t="s">
        <v>68</v>
      </c>
      <c r="AE999" s="12">
        <v>46.8</v>
      </c>
      <c r="AF999" s="12">
        <v>8.6999999999999993</v>
      </c>
      <c r="AG999" s="12" t="s">
        <v>3160</v>
      </c>
      <c r="AH999" s="12" t="s">
        <v>3168</v>
      </c>
      <c r="AI999" s="12" t="s">
        <v>3128</v>
      </c>
      <c r="AJ999" s="12">
        <v>0</v>
      </c>
      <c r="AK999" s="12" t="s">
        <v>3162</v>
      </c>
      <c r="AL999" s="12" t="s">
        <v>3159</v>
      </c>
      <c r="AM999" s="12">
        <v>46.8</v>
      </c>
      <c r="AN999" s="31" t="s">
        <v>3166</v>
      </c>
    </row>
    <row r="1000" spans="1:40" ht="32" x14ac:dyDescent="0.2">
      <c r="A1000" s="30" t="s">
        <v>3010</v>
      </c>
      <c r="B1000" s="23" t="s">
        <v>3457</v>
      </c>
      <c r="C1000" s="23" t="s">
        <v>35</v>
      </c>
      <c r="D1000" s="23">
        <v>26</v>
      </c>
      <c r="E1000" s="24">
        <v>36483</v>
      </c>
      <c r="F1000" s="23" t="s">
        <v>99</v>
      </c>
      <c r="G1000" s="23" t="s">
        <v>100</v>
      </c>
      <c r="H1000" s="23" t="s">
        <v>317</v>
      </c>
      <c r="I1000" s="23" t="s">
        <v>57</v>
      </c>
      <c r="J1000" s="23" t="s">
        <v>102</v>
      </c>
      <c r="K1000" s="23" t="s">
        <v>103</v>
      </c>
      <c r="L1000" s="23" t="s">
        <v>319</v>
      </c>
      <c r="M1000" s="23" t="s">
        <v>255</v>
      </c>
      <c r="N1000" s="23" t="s">
        <v>80</v>
      </c>
      <c r="O1000" s="24">
        <v>43420</v>
      </c>
      <c r="P1000" s="24"/>
      <c r="Q1000" s="23" t="s">
        <v>62</v>
      </c>
      <c r="R1000" s="25">
        <v>110000</v>
      </c>
      <c r="S1000" s="25">
        <v>0</v>
      </c>
      <c r="T1000" s="23">
        <v>1</v>
      </c>
      <c r="U1000" s="23">
        <v>17</v>
      </c>
      <c r="V1000" s="23">
        <v>10</v>
      </c>
      <c r="W1000" s="23">
        <v>11</v>
      </c>
      <c r="X1000" s="23">
        <v>48</v>
      </c>
      <c r="Y1000" s="23" t="s">
        <v>46</v>
      </c>
      <c r="Z1000" s="23" t="s">
        <v>47</v>
      </c>
      <c r="AA1000" s="23" t="s">
        <v>221</v>
      </c>
      <c r="AB1000" s="23" t="s">
        <v>66</v>
      </c>
      <c r="AC1000" s="23" t="s">
        <v>108</v>
      </c>
      <c r="AD1000" s="23" t="s">
        <v>51</v>
      </c>
      <c r="AE1000" s="23">
        <v>34.5</v>
      </c>
      <c r="AF1000" s="23">
        <v>7.6</v>
      </c>
      <c r="AG1000" s="23" t="s">
        <v>3160</v>
      </c>
      <c r="AH1000" s="23" t="s">
        <v>3161</v>
      </c>
      <c r="AI1000" s="23" t="s">
        <v>3128</v>
      </c>
      <c r="AJ1000" s="23">
        <v>0</v>
      </c>
      <c r="AK1000" s="23" t="s">
        <v>3162</v>
      </c>
      <c r="AL1000" s="23" t="s">
        <v>3159</v>
      </c>
      <c r="AM1000" s="23">
        <v>34.5</v>
      </c>
      <c r="AN1000" s="32" t="s">
        <v>3166</v>
      </c>
    </row>
    <row r="1001" spans="1:40" ht="32" x14ac:dyDescent="0.2">
      <c r="A1001" s="29" t="s">
        <v>3012</v>
      </c>
      <c r="B1001" s="12" t="s">
        <v>1581</v>
      </c>
      <c r="C1001" s="12" t="s">
        <v>35</v>
      </c>
      <c r="D1001" s="12">
        <v>40</v>
      </c>
      <c r="E1001" s="21">
        <v>31318</v>
      </c>
      <c r="F1001" s="12" t="s">
        <v>99</v>
      </c>
      <c r="G1001" s="12" t="s">
        <v>100</v>
      </c>
      <c r="H1001" s="12" t="s">
        <v>388</v>
      </c>
      <c r="I1001" s="12" t="s">
        <v>39</v>
      </c>
      <c r="J1001" s="12" t="s">
        <v>102</v>
      </c>
      <c r="K1001" s="12" t="s">
        <v>103</v>
      </c>
      <c r="L1001" s="12" t="s">
        <v>160</v>
      </c>
      <c r="M1001" s="12" t="s">
        <v>161</v>
      </c>
      <c r="N1001" s="12" t="s">
        <v>174</v>
      </c>
      <c r="O1001" s="21">
        <v>43062</v>
      </c>
      <c r="P1001" s="21"/>
      <c r="Q1001" s="12" t="s">
        <v>62</v>
      </c>
      <c r="R1001" s="22">
        <v>192000</v>
      </c>
      <c r="S1001" s="22">
        <v>11500</v>
      </c>
      <c r="T1001" s="12">
        <v>3</v>
      </c>
      <c r="U1001" s="12">
        <v>17</v>
      </c>
      <c r="V1001" s="12">
        <v>8</v>
      </c>
      <c r="W1001" s="12">
        <v>1</v>
      </c>
      <c r="X1001" s="12">
        <v>81</v>
      </c>
      <c r="Y1001" s="12" t="s">
        <v>46</v>
      </c>
      <c r="Z1001" s="12" t="s">
        <v>64</v>
      </c>
      <c r="AA1001" s="12" t="s">
        <v>188</v>
      </c>
      <c r="AB1001" s="12" t="s">
        <v>80</v>
      </c>
      <c r="AC1001" s="12" t="s">
        <v>108</v>
      </c>
      <c r="AD1001" s="12" t="s">
        <v>68</v>
      </c>
      <c r="AE1001" s="12">
        <v>69.099999999999994</v>
      </c>
      <c r="AF1001" s="12">
        <v>8.6</v>
      </c>
      <c r="AG1001" s="12" t="s">
        <v>3167</v>
      </c>
      <c r="AH1001" s="12" t="s">
        <v>3177</v>
      </c>
      <c r="AI1001" s="12" t="s">
        <v>3133</v>
      </c>
      <c r="AJ1001" s="12">
        <v>0</v>
      </c>
      <c r="AK1001" s="12" t="s">
        <v>3162</v>
      </c>
      <c r="AL1001" s="12" t="s">
        <v>3165</v>
      </c>
      <c r="AM1001" s="12">
        <v>69.099999999999994</v>
      </c>
      <c r="AN1001" s="31"/>
    </row>
    <row r="1002" spans="1:40" ht="32" x14ac:dyDescent="0.2">
      <c r="A1002" s="30" t="s">
        <v>3013</v>
      </c>
      <c r="B1002" s="23" t="s">
        <v>3014</v>
      </c>
      <c r="C1002" s="23" t="s">
        <v>35</v>
      </c>
      <c r="D1002" s="23">
        <v>47</v>
      </c>
      <c r="E1002" s="24">
        <v>28952</v>
      </c>
      <c r="F1002" s="23" t="s">
        <v>402</v>
      </c>
      <c r="G1002" s="23" t="s">
        <v>72</v>
      </c>
      <c r="H1002" s="23" t="s">
        <v>616</v>
      </c>
      <c r="I1002" s="23" t="s">
        <v>74</v>
      </c>
      <c r="J1002" s="23" t="s">
        <v>617</v>
      </c>
      <c r="K1002" s="23" t="s">
        <v>618</v>
      </c>
      <c r="L1002" s="23" t="s">
        <v>186</v>
      </c>
      <c r="M1002" s="23" t="s">
        <v>61</v>
      </c>
      <c r="N1002" s="23" t="s">
        <v>186</v>
      </c>
      <c r="O1002" s="24">
        <v>45505</v>
      </c>
      <c r="P1002" s="24"/>
      <c r="Q1002" s="23" t="s">
        <v>62</v>
      </c>
      <c r="R1002" s="25">
        <v>50000</v>
      </c>
      <c r="S1002" s="25">
        <v>4500</v>
      </c>
      <c r="T1002" s="23">
        <v>4</v>
      </c>
      <c r="U1002" s="23">
        <v>18</v>
      </c>
      <c r="V1002" s="23">
        <v>10</v>
      </c>
      <c r="W1002" s="23">
        <v>12</v>
      </c>
      <c r="X1002" s="23">
        <v>69</v>
      </c>
      <c r="Y1002" s="23" t="s">
        <v>46</v>
      </c>
      <c r="Z1002" s="23" t="s">
        <v>64</v>
      </c>
      <c r="AA1002" s="23" t="s">
        <v>95</v>
      </c>
      <c r="AB1002" s="23" t="s">
        <v>80</v>
      </c>
      <c r="AC1002" s="23" t="s">
        <v>408</v>
      </c>
      <c r="AD1002" s="23" t="s">
        <v>68</v>
      </c>
      <c r="AE1002" s="23">
        <v>68.7</v>
      </c>
      <c r="AF1002" s="23">
        <v>1.9</v>
      </c>
      <c r="AG1002" s="23" t="s">
        <v>3171</v>
      </c>
      <c r="AH1002" s="23" t="s">
        <v>3164</v>
      </c>
      <c r="AI1002" s="23" t="s">
        <v>3136</v>
      </c>
      <c r="AJ1002" s="23">
        <v>0</v>
      </c>
      <c r="AK1002" s="23" t="s">
        <v>3162</v>
      </c>
      <c r="AL1002" s="23" t="s">
        <v>3165</v>
      </c>
      <c r="AM1002" s="23">
        <v>68.7</v>
      </c>
      <c r="AN1002" s="32"/>
    </row>
    <row r="1003" spans="1:40" ht="32" x14ac:dyDescent="0.2">
      <c r="A1003" s="29" t="s">
        <v>3015</v>
      </c>
      <c r="B1003" s="12" t="s">
        <v>3016</v>
      </c>
      <c r="C1003" s="12" t="s">
        <v>154</v>
      </c>
      <c r="D1003" s="12">
        <v>28</v>
      </c>
      <c r="E1003" s="21">
        <v>35958</v>
      </c>
      <c r="F1003" s="12" t="s">
        <v>429</v>
      </c>
      <c r="G1003" s="12" t="s">
        <v>72</v>
      </c>
      <c r="H1003" s="12" t="s">
        <v>555</v>
      </c>
      <c r="I1003" s="12" t="s">
        <v>115</v>
      </c>
      <c r="J1003" s="12" t="s">
        <v>470</v>
      </c>
      <c r="K1003" s="12" t="s">
        <v>589</v>
      </c>
      <c r="L1003" s="12" t="s">
        <v>524</v>
      </c>
      <c r="M1003" s="12" t="s">
        <v>525</v>
      </c>
      <c r="N1003" s="12" t="s">
        <v>526</v>
      </c>
      <c r="O1003" s="21">
        <v>42516</v>
      </c>
      <c r="P1003" s="21"/>
      <c r="Q1003" s="12" t="s">
        <v>62</v>
      </c>
      <c r="R1003" s="22">
        <v>75000</v>
      </c>
      <c r="S1003" s="22">
        <v>3800</v>
      </c>
      <c r="T1003" s="12">
        <v>3</v>
      </c>
      <c r="U1003" s="12">
        <v>36</v>
      </c>
      <c r="V1003" s="12">
        <v>15</v>
      </c>
      <c r="W1003" s="12">
        <v>17</v>
      </c>
      <c r="X1003" s="12">
        <v>81</v>
      </c>
      <c r="Y1003" s="12" t="s">
        <v>46</v>
      </c>
      <c r="Z1003" s="12" t="s">
        <v>151</v>
      </c>
      <c r="AA1003" s="12" t="s">
        <v>188</v>
      </c>
      <c r="AB1003" s="12" t="s">
        <v>164</v>
      </c>
      <c r="AC1003" s="12" t="s">
        <v>130</v>
      </c>
      <c r="AD1003" s="12" t="s">
        <v>68</v>
      </c>
      <c r="AE1003" s="12">
        <v>65.8</v>
      </c>
      <c r="AF1003" s="12">
        <v>10.1</v>
      </c>
      <c r="AG1003" s="12" t="s">
        <v>3160</v>
      </c>
      <c r="AH1003" s="12" t="s">
        <v>3168</v>
      </c>
      <c r="AI1003" s="12" t="s">
        <v>3133</v>
      </c>
      <c r="AJ1003" s="12">
        <v>0</v>
      </c>
      <c r="AK1003" s="12" t="s">
        <v>3158</v>
      </c>
      <c r="AL1003" s="12" t="s">
        <v>3165</v>
      </c>
      <c r="AM1003" s="12">
        <v>65.8</v>
      </c>
      <c r="AN1003" s="31"/>
    </row>
    <row r="1004" spans="1:40" ht="32" x14ac:dyDescent="0.2">
      <c r="A1004" s="36" t="s">
        <v>3018</v>
      </c>
      <c r="B1004" s="37" t="s">
        <v>3019</v>
      </c>
      <c r="C1004" s="37" t="s">
        <v>35</v>
      </c>
      <c r="D1004" s="37">
        <v>31</v>
      </c>
      <c r="E1004" s="38">
        <v>34719</v>
      </c>
      <c r="F1004" s="37" t="s">
        <v>429</v>
      </c>
      <c r="G1004" s="37" t="s">
        <v>72</v>
      </c>
      <c r="H1004" s="37" t="s">
        <v>430</v>
      </c>
      <c r="I1004" s="37" t="s">
        <v>74</v>
      </c>
      <c r="J1004" s="37" t="s">
        <v>514</v>
      </c>
      <c r="K1004" s="37" t="s">
        <v>515</v>
      </c>
      <c r="L1004" s="37" t="s">
        <v>242</v>
      </c>
      <c r="M1004" s="37" t="s">
        <v>234</v>
      </c>
      <c r="N1004" s="37" t="s">
        <v>235</v>
      </c>
      <c r="O1004" s="38">
        <v>43392</v>
      </c>
      <c r="P1004" s="38"/>
      <c r="Q1004" s="37" t="s">
        <v>62</v>
      </c>
      <c r="R1004" s="39">
        <v>51000</v>
      </c>
      <c r="S1004" s="39">
        <v>2600</v>
      </c>
      <c r="T1004" s="37">
        <v>3</v>
      </c>
      <c r="U1004" s="37">
        <v>43</v>
      </c>
      <c r="V1004" s="37">
        <v>17</v>
      </c>
      <c r="W1004" s="37">
        <v>10</v>
      </c>
      <c r="X1004" s="37">
        <v>80</v>
      </c>
      <c r="Y1004" s="37" t="s">
        <v>46</v>
      </c>
      <c r="Z1004" s="37" t="s">
        <v>151</v>
      </c>
      <c r="AA1004" s="37" t="s">
        <v>65</v>
      </c>
      <c r="AB1004" s="37" t="s">
        <v>80</v>
      </c>
      <c r="AC1004" s="37" t="s">
        <v>130</v>
      </c>
      <c r="AD1004" s="37" t="s">
        <v>68</v>
      </c>
      <c r="AE1004" s="37">
        <v>70</v>
      </c>
      <c r="AF1004" s="37">
        <v>7.7</v>
      </c>
      <c r="AG1004" s="37" t="s">
        <v>3160</v>
      </c>
      <c r="AH1004" s="37" t="s">
        <v>3164</v>
      </c>
      <c r="AI1004" s="37" t="s">
        <v>3133</v>
      </c>
      <c r="AJ1004" s="37">
        <v>0</v>
      </c>
      <c r="AK1004" s="37" t="s">
        <v>3158</v>
      </c>
      <c r="AL1004" s="37" t="s">
        <v>3165</v>
      </c>
      <c r="AM1004" s="37">
        <v>70</v>
      </c>
      <c r="AN1004" s="40"/>
    </row>
  </sheetData>
  <mergeCells count="2">
    <mergeCell ref="A1:N1"/>
    <mergeCell ref="A2:N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0E8A-2A3B-C64B-89C1-28BD63E96C9E}">
  <dimension ref="A1:V79"/>
  <sheetViews>
    <sheetView topLeftCell="N1" zoomScaleNormal="100" workbookViewId="0">
      <selection activeCell="X35" sqref="X35"/>
    </sheetView>
  </sheetViews>
  <sheetFormatPr baseColWidth="10" defaultRowHeight="16" x14ac:dyDescent="0.2"/>
  <cols>
    <col min="1" max="3" width="18.83203125" bestFit="1" customWidth="1"/>
    <col min="4" max="4" width="16.6640625" bestFit="1" customWidth="1"/>
    <col min="5" max="6" width="21" bestFit="1" customWidth="1"/>
    <col min="7" max="7" width="11" bestFit="1" customWidth="1"/>
    <col min="8" max="9" width="15.1640625" bestFit="1" customWidth="1"/>
    <col min="10" max="10" width="18.5" bestFit="1" customWidth="1"/>
    <col min="11" max="11" width="34.5" bestFit="1" customWidth="1"/>
    <col min="12" max="12" width="18.83203125" bestFit="1" customWidth="1"/>
    <col min="13" max="13" width="21.1640625" bestFit="1" customWidth="1"/>
    <col min="14" max="14" width="15.6640625" bestFit="1" customWidth="1"/>
    <col min="15" max="15" width="21.1640625" bestFit="1" customWidth="1"/>
    <col min="16" max="16" width="18.83203125" bestFit="1" customWidth="1"/>
    <col min="17" max="17" width="21" bestFit="1" customWidth="1"/>
    <col min="18" max="18" width="34.5" bestFit="1" customWidth="1"/>
    <col min="20" max="20" width="15.6640625" bestFit="1" customWidth="1"/>
    <col min="21" max="21" width="36" bestFit="1" customWidth="1"/>
    <col min="22" max="22" width="27.1640625" bestFit="1" customWidth="1"/>
  </cols>
  <sheetData>
    <row r="1" spans="1:15" x14ac:dyDescent="0.2">
      <c r="C1" s="27" t="s">
        <v>18</v>
      </c>
      <c r="D1" t="s">
        <v>3477</v>
      </c>
    </row>
    <row r="3" spans="1:15" x14ac:dyDescent="0.2">
      <c r="A3" t="s">
        <v>3461</v>
      </c>
      <c r="C3" t="s">
        <v>3461</v>
      </c>
      <c r="F3" t="s">
        <v>3462</v>
      </c>
      <c r="I3" t="s">
        <v>3463</v>
      </c>
      <c r="K3" t="s">
        <v>3465</v>
      </c>
      <c r="M3" t="s">
        <v>3464</v>
      </c>
    </row>
    <row r="4" spans="1:15" x14ac:dyDescent="0.2">
      <c r="A4" s="61">
        <v>1000</v>
      </c>
      <c r="C4" s="61">
        <v>1000</v>
      </c>
      <c r="F4" s="26">
        <v>0.153</v>
      </c>
      <c r="I4" s="41">
        <v>81886</v>
      </c>
      <c r="K4" s="42">
        <v>23.89</v>
      </c>
      <c r="M4" s="42">
        <v>62.673000000000002</v>
      </c>
    </row>
    <row r="10" spans="1:15" x14ac:dyDescent="0.2">
      <c r="A10" s="27" t="s">
        <v>7</v>
      </c>
      <c r="B10" t="s">
        <v>3461</v>
      </c>
      <c r="D10" s="27" t="s">
        <v>7</v>
      </c>
      <c r="E10" t="s">
        <v>3462</v>
      </c>
      <c r="G10" s="27" t="s">
        <v>10</v>
      </c>
      <c r="H10" t="s">
        <v>3463</v>
      </c>
      <c r="J10" s="27" t="s">
        <v>8</v>
      </c>
      <c r="K10" t="s">
        <v>3464</v>
      </c>
      <c r="N10" s="27" t="s">
        <v>3481</v>
      </c>
      <c r="O10" t="s">
        <v>3461</v>
      </c>
    </row>
    <row r="11" spans="1:15" x14ac:dyDescent="0.2">
      <c r="A11" s="28" t="s">
        <v>429</v>
      </c>
      <c r="B11" s="61">
        <v>164</v>
      </c>
      <c r="D11" s="28" t="s">
        <v>210</v>
      </c>
      <c r="E11" s="26">
        <v>0.27027027027027029</v>
      </c>
      <c r="G11" s="28" t="s">
        <v>318</v>
      </c>
      <c r="H11" s="41">
        <v>234800</v>
      </c>
      <c r="J11" s="28" t="s">
        <v>55</v>
      </c>
      <c r="K11" s="42">
        <v>62.914285714285711</v>
      </c>
      <c r="N11" s="28" t="s">
        <v>3158</v>
      </c>
      <c r="O11" s="61">
        <v>279</v>
      </c>
    </row>
    <row r="12" spans="1:15" x14ac:dyDescent="0.2">
      <c r="A12" s="28" t="s">
        <v>523</v>
      </c>
      <c r="B12" s="61">
        <v>121</v>
      </c>
      <c r="D12" s="28" t="s">
        <v>609</v>
      </c>
      <c r="E12" s="26">
        <v>0.25</v>
      </c>
      <c r="G12" s="28" t="s">
        <v>39</v>
      </c>
      <c r="H12" s="41">
        <v>166096.15384615384</v>
      </c>
      <c r="J12" s="28" t="s">
        <v>37</v>
      </c>
      <c r="K12" s="42">
        <v>63.328358208955223</v>
      </c>
      <c r="N12" s="28" t="s">
        <v>3175</v>
      </c>
      <c r="O12" s="61">
        <v>120</v>
      </c>
    </row>
    <row r="13" spans="1:15" x14ac:dyDescent="0.2">
      <c r="A13" s="28" t="s">
        <v>210</v>
      </c>
      <c r="B13" s="61">
        <v>111</v>
      </c>
      <c r="D13" s="28" t="s">
        <v>155</v>
      </c>
      <c r="E13" s="26">
        <v>0.23076923076923078</v>
      </c>
      <c r="G13" s="28" t="s">
        <v>89</v>
      </c>
      <c r="H13" s="41">
        <v>132113.92405063292</v>
      </c>
      <c r="J13" s="28" t="s">
        <v>133</v>
      </c>
      <c r="K13" s="42">
        <v>61.482142857142854</v>
      </c>
      <c r="N13" s="28" t="s">
        <v>3162</v>
      </c>
      <c r="O13" s="61">
        <v>601</v>
      </c>
    </row>
    <row r="14" spans="1:15" x14ac:dyDescent="0.2">
      <c r="A14" s="28" t="s">
        <v>133</v>
      </c>
      <c r="B14" s="61">
        <v>91</v>
      </c>
      <c r="D14" s="28" t="s">
        <v>71</v>
      </c>
      <c r="E14" s="26">
        <v>0.20779220779220781</v>
      </c>
      <c r="G14" s="28" t="s">
        <v>57</v>
      </c>
      <c r="H14" s="41">
        <v>101662.9213483146</v>
      </c>
      <c r="J14" s="28" t="s">
        <v>72</v>
      </c>
      <c r="K14" s="42">
        <v>62.715210355987054</v>
      </c>
      <c r="N14" s="28" t="s">
        <v>3460</v>
      </c>
      <c r="O14" s="61">
        <v>1000</v>
      </c>
    </row>
    <row r="15" spans="1:15" x14ac:dyDescent="0.2">
      <c r="A15" s="28" t="s">
        <v>71</v>
      </c>
      <c r="B15" s="61">
        <v>77</v>
      </c>
      <c r="D15" s="28" t="s">
        <v>133</v>
      </c>
      <c r="E15" s="26">
        <v>0.16483516483516483</v>
      </c>
      <c r="G15" s="28" t="s">
        <v>115</v>
      </c>
      <c r="H15" s="41">
        <v>74345.394736842107</v>
      </c>
      <c r="J15" s="28" t="s">
        <v>100</v>
      </c>
      <c r="K15" s="42">
        <v>63.029605263157897</v>
      </c>
    </row>
    <row r="16" spans="1:15" x14ac:dyDescent="0.2">
      <c r="A16" s="28" t="s">
        <v>99</v>
      </c>
      <c r="B16" s="61">
        <v>72</v>
      </c>
      <c r="D16" s="28" t="s">
        <v>279</v>
      </c>
      <c r="E16" s="26">
        <v>0.14516129032258066</v>
      </c>
      <c r="G16" s="28" t="s">
        <v>74</v>
      </c>
      <c r="H16" s="41">
        <v>54597.65625</v>
      </c>
      <c r="J16" s="28" t="s">
        <v>181</v>
      </c>
      <c r="K16" s="42">
        <v>61.705882352941174</v>
      </c>
    </row>
    <row r="17" spans="1:22" x14ac:dyDescent="0.2">
      <c r="A17" s="28" t="s">
        <v>402</v>
      </c>
      <c r="B17" s="61">
        <v>68</v>
      </c>
      <c r="D17" s="28" t="s">
        <v>36</v>
      </c>
      <c r="E17" s="26">
        <v>0.13432835820895522</v>
      </c>
      <c r="G17" s="28" t="s">
        <v>157</v>
      </c>
      <c r="H17" s="41">
        <v>39793.103448275862</v>
      </c>
      <c r="J17" s="28" t="s">
        <v>3460</v>
      </c>
      <c r="K17" s="42">
        <v>62.673000000000002</v>
      </c>
    </row>
    <row r="18" spans="1:22" x14ac:dyDescent="0.2">
      <c r="A18" s="28" t="s">
        <v>36</v>
      </c>
      <c r="B18" s="61">
        <v>67</v>
      </c>
      <c r="D18" s="28" t="s">
        <v>429</v>
      </c>
      <c r="E18" s="26">
        <v>0.12804878048780488</v>
      </c>
      <c r="G18" s="28" t="s">
        <v>3460</v>
      </c>
      <c r="H18" s="41">
        <v>81886</v>
      </c>
      <c r="O18" s="27" t="s">
        <v>12</v>
      </c>
      <c r="P18" t="s">
        <v>3461</v>
      </c>
      <c r="Q18" s="62" t="s">
        <v>3462</v>
      </c>
      <c r="R18" t="s">
        <v>3464</v>
      </c>
      <c r="T18" s="27" t="s">
        <v>3481</v>
      </c>
      <c r="U18" t="s">
        <v>3482</v>
      </c>
      <c r="V18" t="s">
        <v>3483</v>
      </c>
    </row>
    <row r="19" spans="1:22" x14ac:dyDescent="0.2">
      <c r="A19" s="28" t="s">
        <v>279</v>
      </c>
      <c r="B19" s="61">
        <v>62</v>
      </c>
      <c r="D19" s="28" t="s">
        <v>523</v>
      </c>
      <c r="E19" s="26">
        <v>0.12396694214876033</v>
      </c>
      <c r="O19" s="28" t="s">
        <v>1388</v>
      </c>
      <c r="P19" s="42">
        <v>7</v>
      </c>
      <c r="Q19" s="62">
        <v>0.42857142857142855</v>
      </c>
      <c r="R19" s="42">
        <v>61.714285714285715</v>
      </c>
      <c r="T19" s="28" t="s">
        <v>3158</v>
      </c>
      <c r="U19" s="42">
        <v>64.213261648745501</v>
      </c>
      <c r="V19" s="42">
        <v>3.1218637992831542</v>
      </c>
    </row>
    <row r="20" spans="1:22" x14ac:dyDescent="0.2">
      <c r="A20" s="28" t="s">
        <v>54</v>
      </c>
      <c r="B20" s="61">
        <v>54</v>
      </c>
      <c r="D20" s="28" t="s">
        <v>402</v>
      </c>
      <c r="E20" s="26">
        <v>0.11764705882352941</v>
      </c>
      <c r="O20" s="28" t="s">
        <v>103</v>
      </c>
      <c r="P20" s="42">
        <v>72</v>
      </c>
      <c r="Q20" s="62">
        <v>0.1111111111111111</v>
      </c>
      <c r="R20" s="42">
        <v>63.916666666666664</v>
      </c>
      <c r="T20" s="28" t="s">
        <v>3175</v>
      </c>
      <c r="U20" s="42">
        <v>55.163333333333362</v>
      </c>
      <c r="V20" s="42">
        <v>3.1166666666666667</v>
      </c>
    </row>
    <row r="21" spans="1:22" x14ac:dyDescent="0.2">
      <c r="A21" s="28" t="s">
        <v>370</v>
      </c>
      <c r="B21" s="61">
        <v>27</v>
      </c>
      <c r="D21" s="28" t="s">
        <v>99</v>
      </c>
      <c r="E21" s="26">
        <v>0.1111111111111111</v>
      </c>
      <c r="O21" s="28" t="s">
        <v>148</v>
      </c>
      <c r="P21" s="42">
        <v>16</v>
      </c>
      <c r="Q21" s="62">
        <v>0.125</v>
      </c>
      <c r="R21" s="42">
        <v>56.0625</v>
      </c>
      <c r="T21" s="28" t="s">
        <v>3162</v>
      </c>
      <c r="U21" s="42">
        <v>59.788186356073155</v>
      </c>
      <c r="V21" s="42">
        <v>3.141430948419301</v>
      </c>
    </row>
    <row r="22" spans="1:22" x14ac:dyDescent="0.2">
      <c r="A22" s="28" t="s">
        <v>155</v>
      </c>
      <c r="B22" s="61">
        <v>26</v>
      </c>
      <c r="D22" s="28" t="s">
        <v>54</v>
      </c>
      <c r="E22" s="26">
        <v>0.1111111111111111</v>
      </c>
      <c r="O22" s="28" t="s">
        <v>949</v>
      </c>
      <c r="P22" s="42">
        <v>9</v>
      </c>
      <c r="Q22" s="62">
        <v>0.1111111111111111</v>
      </c>
      <c r="R22" s="42">
        <v>51.111111111111114</v>
      </c>
      <c r="T22" s="28" t="s">
        <v>3460</v>
      </c>
      <c r="U22" s="42">
        <v>60.467800000000025</v>
      </c>
      <c r="V22" s="42">
        <v>3.133</v>
      </c>
    </row>
    <row r="23" spans="1:22" x14ac:dyDescent="0.2">
      <c r="A23" s="28" t="s">
        <v>609</v>
      </c>
      <c r="B23" s="61">
        <v>24</v>
      </c>
      <c r="D23" s="28" t="s">
        <v>598</v>
      </c>
      <c r="E23" s="26">
        <v>9.5238095238095233E-2</v>
      </c>
      <c r="O23" s="28" t="s">
        <v>419</v>
      </c>
      <c r="P23" s="42">
        <v>13</v>
      </c>
      <c r="Q23" s="62">
        <v>0.46153846153846156</v>
      </c>
      <c r="R23" s="42">
        <v>58.615384615384613</v>
      </c>
    </row>
    <row r="24" spans="1:22" x14ac:dyDescent="0.2">
      <c r="A24" s="28" t="s">
        <v>598</v>
      </c>
      <c r="B24" s="61">
        <v>21</v>
      </c>
      <c r="D24" s="28" t="s">
        <v>86</v>
      </c>
      <c r="E24" s="26">
        <v>6.6666666666666666E-2</v>
      </c>
      <c r="O24" s="28" t="s">
        <v>344</v>
      </c>
      <c r="P24" s="42">
        <v>40</v>
      </c>
      <c r="Q24" s="62">
        <v>0.17499999999999999</v>
      </c>
      <c r="R24" s="42">
        <v>62.975000000000001</v>
      </c>
    </row>
    <row r="25" spans="1:22" x14ac:dyDescent="0.2">
      <c r="A25" s="28" t="s">
        <v>86</v>
      </c>
      <c r="B25" s="61">
        <v>15</v>
      </c>
      <c r="D25" s="28" t="s">
        <v>370</v>
      </c>
      <c r="E25" s="26">
        <v>3.7037037037037035E-2</v>
      </c>
      <c r="O25" s="28" t="s">
        <v>59</v>
      </c>
      <c r="P25" s="42">
        <v>21</v>
      </c>
      <c r="Q25" s="62">
        <v>0.14285714285714285</v>
      </c>
      <c r="R25" s="42">
        <v>59.19047619047619</v>
      </c>
    </row>
    <row r="26" spans="1:22" x14ac:dyDescent="0.2">
      <c r="A26" s="28" t="s">
        <v>3460</v>
      </c>
      <c r="B26" s="61">
        <v>1000</v>
      </c>
      <c r="D26" s="28" t="s">
        <v>3460</v>
      </c>
      <c r="E26" s="26">
        <v>0.153</v>
      </c>
      <c r="O26" s="28" t="s">
        <v>744</v>
      </c>
      <c r="P26" s="42">
        <v>12</v>
      </c>
      <c r="Q26" s="62">
        <v>0.16666666666666666</v>
      </c>
      <c r="R26" s="42">
        <v>64.25</v>
      </c>
    </row>
    <row r="27" spans="1:22" x14ac:dyDescent="0.2">
      <c r="O27" s="28" t="s">
        <v>540</v>
      </c>
      <c r="P27" s="42">
        <v>11</v>
      </c>
      <c r="Q27" s="62">
        <v>9.0909090909090912E-2</v>
      </c>
      <c r="R27" s="42">
        <v>69.63636363636364</v>
      </c>
    </row>
    <row r="28" spans="1:22" x14ac:dyDescent="0.2">
      <c r="O28" s="28" t="s">
        <v>534</v>
      </c>
      <c r="P28" s="42">
        <v>18</v>
      </c>
      <c r="Q28" s="62">
        <v>0.16666666666666666</v>
      </c>
      <c r="R28" s="42">
        <v>62.111111111111114</v>
      </c>
    </row>
    <row r="29" spans="1:22" x14ac:dyDescent="0.2">
      <c r="O29" s="28" t="s">
        <v>194</v>
      </c>
      <c r="P29" s="42">
        <v>9</v>
      </c>
      <c r="Q29" s="62">
        <v>0.22222222222222221</v>
      </c>
      <c r="R29" s="42">
        <v>53.111111111111114</v>
      </c>
    </row>
    <row r="30" spans="1:22" x14ac:dyDescent="0.2">
      <c r="A30" s="27" t="s">
        <v>3466</v>
      </c>
      <c r="B30" t="s">
        <v>3461</v>
      </c>
      <c r="D30" s="27" t="s">
        <v>3466</v>
      </c>
      <c r="E30" t="s">
        <v>3461</v>
      </c>
      <c r="G30" s="27" t="s">
        <v>3467</v>
      </c>
      <c r="H30" t="s">
        <v>3461</v>
      </c>
      <c r="K30" s="27" t="s">
        <v>3467</v>
      </c>
      <c r="L30" t="s">
        <v>3461</v>
      </c>
      <c r="O30" s="28" t="s">
        <v>185</v>
      </c>
      <c r="P30" s="42">
        <v>10</v>
      </c>
      <c r="Q30" s="62">
        <v>0.2</v>
      </c>
      <c r="R30" s="42">
        <v>63.4</v>
      </c>
    </row>
    <row r="31" spans="1:22" x14ac:dyDescent="0.2">
      <c r="A31" s="28" t="s">
        <v>3133</v>
      </c>
      <c r="B31" s="61">
        <v>439</v>
      </c>
      <c r="D31" s="28" t="s">
        <v>154</v>
      </c>
      <c r="E31" s="61">
        <v>500</v>
      </c>
      <c r="G31" s="28" t="s">
        <v>51</v>
      </c>
      <c r="H31" s="61">
        <v>105</v>
      </c>
      <c r="K31" s="28" t="s">
        <v>390</v>
      </c>
      <c r="L31" s="61">
        <v>45</v>
      </c>
      <c r="O31" s="28" t="s">
        <v>373</v>
      </c>
      <c r="P31" s="42">
        <v>12</v>
      </c>
      <c r="Q31" s="62">
        <v>8.3333333333333329E-2</v>
      </c>
      <c r="R31" s="42">
        <v>61.25</v>
      </c>
    </row>
    <row r="32" spans="1:22" x14ac:dyDescent="0.2">
      <c r="A32" s="28" t="s">
        <v>3136</v>
      </c>
      <c r="B32" s="61">
        <v>325</v>
      </c>
      <c r="D32" s="28" t="s">
        <v>35</v>
      </c>
      <c r="E32" s="61">
        <v>472</v>
      </c>
      <c r="G32" s="28" t="s">
        <v>68</v>
      </c>
      <c r="H32" s="61">
        <v>829</v>
      </c>
      <c r="K32" s="28" t="s">
        <v>319</v>
      </c>
      <c r="L32" s="61">
        <v>70</v>
      </c>
      <c r="O32" s="28" t="s">
        <v>496</v>
      </c>
      <c r="P32" s="42">
        <v>10</v>
      </c>
      <c r="Q32" s="62">
        <v>0.1</v>
      </c>
      <c r="R32" s="42">
        <v>64.2</v>
      </c>
    </row>
    <row r="33" spans="1:18" x14ac:dyDescent="0.2">
      <c r="A33" s="28" t="s">
        <v>3128</v>
      </c>
      <c r="B33" s="61">
        <v>236</v>
      </c>
      <c r="D33" s="28" t="s">
        <v>287</v>
      </c>
      <c r="E33" s="61">
        <v>28</v>
      </c>
      <c r="G33" s="28" t="s">
        <v>1346</v>
      </c>
      <c r="H33" s="61">
        <v>15</v>
      </c>
      <c r="K33" s="28" t="s">
        <v>374</v>
      </c>
      <c r="L33" s="61">
        <v>53</v>
      </c>
      <c r="O33" s="28" t="s">
        <v>159</v>
      </c>
      <c r="P33" s="42">
        <v>16</v>
      </c>
      <c r="Q33" s="62">
        <v>0.25</v>
      </c>
      <c r="R33" s="42">
        <v>61.0625</v>
      </c>
    </row>
    <row r="34" spans="1:18" x14ac:dyDescent="0.2">
      <c r="A34" s="28" t="s">
        <v>3460</v>
      </c>
      <c r="B34" s="61">
        <v>1000</v>
      </c>
      <c r="D34" s="28" t="s">
        <v>3460</v>
      </c>
      <c r="E34" s="61">
        <v>1000</v>
      </c>
      <c r="G34" s="28" t="s">
        <v>222</v>
      </c>
      <c r="H34" s="61">
        <v>51</v>
      </c>
      <c r="K34" s="28" t="s">
        <v>149</v>
      </c>
      <c r="L34" s="61">
        <v>40</v>
      </c>
      <c r="O34" s="28" t="s">
        <v>515</v>
      </c>
      <c r="P34" s="42">
        <v>25</v>
      </c>
      <c r="Q34" s="62">
        <v>0.16</v>
      </c>
      <c r="R34" s="42">
        <v>61.6</v>
      </c>
    </row>
    <row r="35" spans="1:18" x14ac:dyDescent="0.2">
      <c r="G35" s="28" t="s">
        <v>3460</v>
      </c>
      <c r="H35" s="61">
        <v>1000</v>
      </c>
      <c r="K35" s="28" t="s">
        <v>472</v>
      </c>
      <c r="L35" s="61">
        <v>54</v>
      </c>
      <c r="O35" s="28" t="s">
        <v>203</v>
      </c>
      <c r="P35" s="42">
        <v>19</v>
      </c>
      <c r="Q35" s="62">
        <v>0.15789473684210525</v>
      </c>
      <c r="R35" s="42">
        <v>57.789473684210527</v>
      </c>
    </row>
    <row r="36" spans="1:18" x14ac:dyDescent="0.2">
      <c r="K36" s="28" t="s">
        <v>160</v>
      </c>
      <c r="L36" s="61">
        <v>73</v>
      </c>
      <c r="O36" s="28" t="s">
        <v>398</v>
      </c>
      <c r="P36" s="42">
        <v>14</v>
      </c>
      <c r="Q36" s="62">
        <v>0.14285714285714285</v>
      </c>
      <c r="R36" s="42">
        <v>59.071428571428569</v>
      </c>
    </row>
    <row r="37" spans="1:18" x14ac:dyDescent="0.2">
      <c r="K37" s="28" t="s">
        <v>242</v>
      </c>
      <c r="L37" s="61">
        <v>54</v>
      </c>
      <c r="O37" s="28" t="s">
        <v>1324</v>
      </c>
      <c r="P37" s="42">
        <v>6</v>
      </c>
      <c r="Q37" s="62">
        <v>0.16666666666666666</v>
      </c>
      <c r="R37" s="42">
        <v>53.833333333333336</v>
      </c>
    </row>
    <row r="38" spans="1:18" x14ac:dyDescent="0.2">
      <c r="K38" s="28" t="s">
        <v>366</v>
      </c>
      <c r="L38" s="61">
        <v>39</v>
      </c>
      <c r="O38" s="28" t="s">
        <v>325</v>
      </c>
      <c r="P38" s="42">
        <v>22</v>
      </c>
      <c r="Q38" s="62">
        <v>0.22727272727272727</v>
      </c>
      <c r="R38" s="42">
        <v>60.136363636363633</v>
      </c>
    </row>
    <row r="39" spans="1:18" x14ac:dyDescent="0.2">
      <c r="K39" s="28" t="s">
        <v>186</v>
      </c>
      <c r="L39" s="61">
        <v>54</v>
      </c>
      <c r="O39" s="28" t="s">
        <v>382</v>
      </c>
      <c r="P39" s="42">
        <v>26</v>
      </c>
      <c r="Q39" s="62">
        <v>7.6923076923076927E-2</v>
      </c>
      <c r="R39" s="42">
        <v>65.269230769230774</v>
      </c>
    </row>
    <row r="40" spans="1:18" x14ac:dyDescent="0.2">
      <c r="K40" s="28" t="s">
        <v>619</v>
      </c>
      <c r="L40" s="61">
        <v>58</v>
      </c>
      <c r="O40" s="28" t="s">
        <v>441</v>
      </c>
      <c r="P40" s="42">
        <v>12</v>
      </c>
      <c r="Q40" s="62">
        <v>0.16666666666666666</v>
      </c>
      <c r="R40" s="42">
        <v>66.25</v>
      </c>
    </row>
    <row r="41" spans="1:18" x14ac:dyDescent="0.2">
      <c r="K41" s="28" t="s">
        <v>3460</v>
      </c>
      <c r="L41" s="61">
        <v>540</v>
      </c>
      <c r="O41" s="28" t="s">
        <v>451</v>
      </c>
      <c r="P41" s="42">
        <v>8</v>
      </c>
      <c r="Q41" s="62">
        <v>0.375</v>
      </c>
      <c r="R41" s="42">
        <v>62.75</v>
      </c>
    </row>
    <row r="42" spans="1:18" x14ac:dyDescent="0.2">
      <c r="O42" s="28" t="s">
        <v>811</v>
      </c>
      <c r="P42" s="42">
        <v>16</v>
      </c>
      <c r="Q42" s="62">
        <v>6.25E-2</v>
      </c>
      <c r="R42" s="42">
        <v>65.3125</v>
      </c>
    </row>
    <row r="43" spans="1:18" x14ac:dyDescent="0.2">
      <c r="O43" s="28" t="s">
        <v>584</v>
      </c>
      <c r="P43" s="42">
        <v>40</v>
      </c>
      <c r="Q43" s="62">
        <v>0.125</v>
      </c>
      <c r="R43" s="42">
        <v>63.7</v>
      </c>
    </row>
    <row r="44" spans="1:18" x14ac:dyDescent="0.2">
      <c r="O44" s="28" t="s">
        <v>117</v>
      </c>
      <c r="P44" s="42">
        <v>17</v>
      </c>
      <c r="Q44" s="62">
        <v>0.23529411764705882</v>
      </c>
      <c r="R44" s="42">
        <v>58.235294117647058</v>
      </c>
    </row>
    <row r="45" spans="1:18" x14ac:dyDescent="0.2">
      <c r="O45" s="28" t="s">
        <v>127</v>
      </c>
      <c r="P45" s="42">
        <v>23</v>
      </c>
      <c r="Q45" s="62">
        <v>8.6956521739130432E-2</v>
      </c>
      <c r="R45" s="42">
        <v>60.608695652173914</v>
      </c>
    </row>
    <row r="46" spans="1:18" x14ac:dyDescent="0.2">
      <c r="O46" s="28" t="s">
        <v>601</v>
      </c>
      <c r="P46" s="42">
        <v>5</v>
      </c>
      <c r="Q46" s="62">
        <v>0</v>
      </c>
      <c r="R46" s="42">
        <v>64.2</v>
      </c>
    </row>
    <row r="47" spans="1:18" x14ac:dyDescent="0.2">
      <c r="O47" s="28" t="s">
        <v>405</v>
      </c>
      <c r="P47" s="42">
        <v>9</v>
      </c>
      <c r="Q47" s="62">
        <v>0</v>
      </c>
      <c r="R47" s="42">
        <v>59.111111111111114</v>
      </c>
    </row>
    <row r="48" spans="1:18" x14ac:dyDescent="0.2">
      <c r="O48" s="28" t="s">
        <v>91</v>
      </c>
      <c r="P48" s="42">
        <v>5</v>
      </c>
      <c r="Q48" s="62">
        <v>0</v>
      </c>
      <c r="R48" s="42">
        <v>60.8</v>
      </c>
    </row>
    <row r="49" spans="15:18" x14ac:dyDescent="0.2">
      <c r="O49" s="28" t="s">
        <v>358</v>
      </c>
      <c r="P49" s="42">
        <v>28</v>
      </c>
      <c r="Q49" s="62">
        <v>0.14285714285714285</v>
      </c>
      <c r="R49" s="42">
        <v>62.714285714285715</v>
      </c>
    </row>
    <row r="50" spans="15:18" x14ac:dyDescent="0.2">
      <c r="O50" s="28" t="s">
        <v>568</v>
      </c>
      <c r="P50" s="42">
        <v>11</v>
      </c>
      <c r="Q50" s="62">
        <v>9.0909090909090912E-2</v>
      </c>
      <c r="R50" s="42">
        <v>63.81818181818182</v>
      </c>
    </row>
    <row r="51" spans="15:18" x14ac:dyDescent="0.2">
      <c r="O51" s="28" t="s">
        <v>172</v>
      </c>
      <c r="P51" s="42">
        <v>24</v>
      </c>
      <c r="Q51" s="62">
        <v>0.25</v>
      </c>
      <c r="R51" s="42">
        <v>61.75</v>
      </c>
    </row>
    <row r="52" spans="15:18" x14ac:dyDescent="0.2">
      <c r="O52" s="28" t="s">
        <v>136</v>
      </c>
      <c r="P52" s="42">
        <v>30</v>
      </c>
      <c r="Q52" s="62">
        <v>0.23333333333333334</v>
      </c>
      <c r="R52" s="42">
        <v>59.166666666666664</v>
      </c>
    </row>
    <row r="53" spans="15:18" x14ac:dyDescent="0.2">
      <c r="O53" s="28" t="s">
        <v>212</v>
      </c>
      <c r="P53" s="42">
        <v>14</v>
      </c>
      <c r="Q53" s="62">
        <v>0.2857142857142857</v>
      </c>
      <c r="R53" s="42">
        <v>61.5</v>
      </c>
    </row>
    <row r="54" spans="15:18" x14ac:dyDescent="0.2">
      <c r="O54" s="28" t="s">
        <v>903</v>
      </c>
      <c r="P54" s="42">
        <v>15</v>
      </c>
      <c r="Q54" s="62">
        <v>0.26666666666666666</v>
      </c>
      <c r="R54" s="42">
        <v>63.133333333333333</v>
      </c>
    </row>
    <row r="55" spans="15:18" x14ac:dyDescent="0.2">
      <c r="O55" s="28" t="s">
        <v>576</v>
      </c>
      <c r="P55" s="42">
        <v>9</v>
      </c>
      <c r="Q55" s="62">
        <v>0.1111111111111111</v>
      </c>
      <c r="R55" s="42">
        <v>76</v>
      </c>
    </row>
    <row r="56" spans="15:18" x14ac:dyDescent="0.2">
      <c r="O56" s="28" t="s">
        <v>677</v>
      </c>
      <c r="P56" s="42">
        <v>13</v>
      </c>
      <c r="Q56" s="62">
        <v>0.15384615384615385</v>
      </c>
      <c r="R56" s="42">
        <v>63.307692307692307</v>
      </c>
    </row>
    <row r="57" spans="15:18" x14ac:dyDescent="0.2">
      <c r="O57" s="28" t="s">
        <v>271</v>
      </c>
      <c r="P57" s="42">
        <v>24</v>
      </c>
      <c r="Q57" s="62">
        <v>0.16666666666666666</v>
      </c>
      <c r="R57" s="42">
        <v>66.333333333333329</v>
      </c>
    </row>
    <row r="58" spans="15:18" x14ac:dyDescent="0.2">
      <c r="O58" s="28" t="s">
        <v>618</v>
      </c>
      <c r="P58" s="42">
        <v>23</v>
      </c>
      <c r="Q58" s="62">
        <v>0.13043478260869565</v>
      </c>
      <c r="R58" s="42">
        <v>62</v>
      </c>
    </row>
    <row r="59" spans="15:18" x14ac:dyDescent="0.2">
      <c r="O59" s="28" t="s">
        <v>335</v>
      </c>
      <c r="P59" s="42">
        <v>7</v>
      </c>
      <c r="Q59" s="62">
        <v>0</v>
      </c>
      <c r="R59" s="42">
        <v>67.142857142857139</v>
      </c>
    </row>
    <row r="60" spans="15:18" x14ac:dyDescent="0.2">
      <c r="O60" s="28" t="s">
        <v>648</v>
      </c>
      <c r="P60" s="42">
        <v>11</v>
      </c>
      <c r="Q60" s="62">
        <v>9.0909090909090912E-2</v>
      </c>
      <c r="R60" s="42">
        <v>63.18181818181818</v>
      </c>
    </row>
    <row r="61" spans="15:18" x14ac:dyDescent="0.2">
      <c r="O61" s="28" t="s">
        <v>1066</v>
      </c>
      <c r="P61" s="42">
        <v>3</v>
      </c>
      <c r="Q61" s="62">
        <v>0</v>
      </c>
      <c r="R61" s="42">
        <v>61.666666666666664</v>
      </c>
    </row>
    <row r="62" spans="15:18" x14ac:dyDescent="0.2">
      <c r="O62" s="28" t="s">
        <v>1026</v>
      </c>
      <c r="P62" s="42">
        <v>12</v>
      </c>
      <c r="Q62" s="62">
        <v>0.25</v>
      </c>
      <c r="R62" s="42">
        <v>64.333333333333329</v>
      </c>
    </row>
    <row r="63" spans="15:18" x14ac:dyDescent="0.2">
      <c r="O63" s="28" t="s">
        <v>628</v>
      </c>
      <c r="P63" s="42">
        <v>19</v>
      </c>
      <c r="Q63" s="62">
        <v>0.15789473684210525</v>
      </c>
      <c r="R63" s="42">
        <v>65.736842105263165</v>
      </c>
    </row>
    <row r="64" spans="15:18" x14ac:dyDescent="0.2">
      <c r="O64" s="28" t="s">
        <v>426</v>
      </c>
      <c r="P64" s="42">
        <v>8</v>
      </c>
      <c r="Q64" s="62">
        <v>0.25</v>
      </c>
      <c r="R64" s="42">
        <v>74.875</v>
      </c>
    </row>
    <row r="65" spans="15:18" x14ac:dyDescent="0.2">
      <c r="O65" s="28" t="s">
        <v>249</v>
      </c>
      <c r="P65" s="42">
        <v>26</v>
      </c>
      <c r="Q65" s="62">
        <v>0.15384615384615385</v>
      </c>
      <c r="R65" s="42">
        <v>64.038461538461533</v>
      </c>
    </row>
    <row r="66" spans="15:18" x14ac:dyDescent="0.2">
      <c r="O66" s="28" t="s">
        <v>232</v>
      </c>
      <c r="P66" s="42">
        <v>15</v>
      </c>
      <c r="Q66" s="62">
        <v>0.4</v>
      </c>
      <c r="R66" s="42">
        <v>63.333333333333336</v>
      </c>
    </row>
    <row r="67" spans="15:18" x14ac:dyDescent="0.2">
      <c r="O67" s="28" t="s">
        <v>686</v>
      </c>
      <c r="P67" s="42">
        <v>21</v>
      </c>
      <c r="Q67" s="62">
        <v>0.14285714285714285</v>
      </c>
      <c r="R67" s="42">
        <v>61.61904761904762</v>
      </c>
    </row>
    <row r="68" spans="15:18" x14ac:dyDescent="0.2">
      <c r="O68" s="28" t="s">
        <v>309</v>
      </c>
      <c r="P68" s="42">
        <v>15</v>
      </c>
      <c r="Q68" s="62">
        <v>0.13333333333333333</v>
      </c>
      <c r="R68" s="42">
        <v>56.93333333333333</v>
      </c>
    </row>
    <row r="69" spans="15:18" x14ac:dyDescent="0.2">
      <c r="O69" s="28" t="s">
        <v>873</v>
      </c>
      <c r="P69" s="42">
        <v>8</v>
      </c>
      <c r="Q69" s="62">
        <v>0.125</v>
      </c>
      <c r="R69" s="42">
        <v>68</v>
      </c>
    </row>
    <row r="70" spans="15:18" x14ac:dyDescent="0.2">
      <c r="O70" s="28" t="s">
        <v>241</v>
      </c>
      <c r="P70" s="42">
        <v>10</v>
      </c>
      <c r="Q70" s="62">
        <v>0.2</v>
      </c>
      <c r="R70" s="42">
        <v>61.3</v>
      </c>
    </row>
    <row r="71" spans="15:18" x14ac:dyDescent="0.2">
      <c r="O71" s="28" t="s">
        <v>1949</v>
      </c>
      <c r="P71" s="42">
        <v>7</v>
      </c>
      <c r="Q71" s="62">
        <v>0.14285714285714285</v>
      </c>
      <c r="R71" s="42">
        <v>56.571428571428569</v>
      </c>
    </row>
    <row r="72" spans="15:18" x14ac:dyDescent="0.2">
      <c r="O72" s="28" t="s">
        <v>765</v>
      </c>
      <c r="P72" s="42">
        <v>4</v>
      </c>
      <c r="Q72" s="62">
        <v>0.25</v>
      </c>
      <c r="R72" s="42">
        <v>59.25</v>
      </c>
    </row>
    <row r="73" spans="15:18" x14ac:dyDescent="0.2">
      <c r="O73" s="28" t="s">
        <v>41</v>
      </c>
      <c r="P73" s="42">
        <v>17</v>
      </c>
      <c r="Q73" s="62">
        <v>0.11764705882352941</v>
      </c>
      <c r="R73" s="42">
        <v>65.411764705882348</v>
      </c>
    </row>
    <row r="74" spans="15:18" x14ac:dyDescent="0.2">
      <c r="O74" s="28" t="s">
        <v>462</v>
      </c>
      <c r="P74" s="42">
        <v>18</v>
      </c>
      <c r="Q74" s="62">
        <v>5.5555555555555552E-2</v>
      </c>
      <c r="R74" s="42">
        <v>66.055555555555557</v>
      </c>
    </row>
    <row r="75" spans="15:18" x14ac:dyDescent="0.2">
      <c r="O75" s="28" t="s">
        <v>263</v>
      </c>
      <c r="P75" s="42">
        <v>27</v>
      </c>
      <c r="Q75" s="62">
        <v>7.407407407407407E-2</v>
      </c>
      <c r="R75" s="42">
        <v>62.518518518518519</v>
      </c>
    </row>
    <row r="76" spans="15:18" x14ac:dyDescent="0.2">
      <c r="O76" s="28" t="s">
        <v>75</v>
      </c>
      <c r="P76" s="42">
        <v>12</v>
      </c>
      <c r="Q76" s="62">
        <v>8.3333333333333329E-2</v>
      </c>
      <c r="R76" s="42">
        <v>64.333333333333329</v>
      </c>
    </row>
    <row r="77" spans="15:18" x14ac:dyDescent="0.2">
      <c r="O77" s="28" t="s">
        <v>589</v>
      </c>
      <c r="P77" s="42">
        <v>31</v>
      </c>
      <c r="Q77" s="62">
        <v>6.4516129032258063E-2</v>
      </c>
      <c r="R77" s="42">
        <v>67.774193548387103</v>
      </c>
    </row>
    <row r="78" spans="15:18" x14ac:dyDescent="0.2">
      <c r="O78" s="28" t="s">
        <v>447</v>
      </c>
      <c r="P78" s="42">
        <v>15</v>
      </c>
      <c r="Q78" s="62">
        <v>0</v>
      </c>
      <c r="R78" s="42">
        <v>64.333333333333329</v>
      </c>
    </row>
    <row r="79" spans="15:18" x14ac:dyDescent="0.2">
      <c r="O79" s="28" t="s">
        <v>3460</v>
      </c>
      <c r="P79" s="42">
        <v>1000</v>
      </c>
      <c r="Q79" s="62">
        <v>0.153</v>
      </c>
      <c r="R79" s="42">
        <v>62.673000000000002</v>
      </c>
    </row>
  </sheetData>
  <conditionalFormatting pivot="1" sqref="P19:P78">
    <cfRule type="cellIs" dxfId="277" priority="3" operator="greaterThan">
      <formula>20</formula>
    </cfRule>
  </conditionalFormatting>
  <conditionalFormatting pivot="1" sqref="Q19:Q78">
    <cfRule type="cellIs" dxfId="276" priority="2" operator="greaterThan">
      <formula>0.2</formula>
    </cfRule>
  </conditionalFormatting>
  <conditionalFormatting pivot="1" sqref="R19:R78">
    <cfRule type="cellIs" dxfId="275" priority="1" operator="lessThan">
      <formula>55</formula>
    </cfRule>
  </conditionalFormatting>
  <pageMargins left="0.7" right="0.7" top="0.75" bottom="0.75" header="0.3" footer="0.3"/>
  <drawing r:id="rId1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491C-5BB7-044D-9DE0-071FFBAD9BA9}">
  <dimension ref="A1:Y75"/>
  <sheetViews>
    <sheetView tabSelected="1" topLeftCell="A22" workbookViewId="0">
      <selection activeCell="S51" sqref="S51"/>
    </sheetView>
  </sheetViews>
  <sheetFormatPr baseColWidth="10" defaultRowHeight="16" x14ac:dyDescent="0.2"/>
  <cols>
    <col min="1" max="1" width="15.1640625" bestFit="1" customWidth="1"/>
    <col min="22" max="22" width="21.1640625" bestFit="1" customWidth="1"/>
    <col min="23" max="23" width="13.5" bestFit="1" customWidth="1"/>
    <col min="24" max="24" width="12.1640625" bestFit="1" customWidth="1"/>
    <col min="25" max="25" width="15.83203125" bestFit="1" customWidth="1"/>
  </cols>
  <sheetData>
    <row r="1" spans="1:20" x14ac:dyDescent="0.2">
      <c r="A1" s="55" t="s">
        <v>3468</v>
      </c>
      <c r="B1" s="55"/>
      <c r="C1" s="55"/>
      <c r="D1" s="55"/>
      <c r="E1" s="55"/>
      <c r="F1" s="55"/>
      <c r="G1" s="55"/>
      <c r="H1" s="55"/>
      <c r="I1" s="55"/>
      <c r="J1" s="55"/>
      <c r="K1" s="55"/>
      <c r="L1" s="55"/>
      <c r="M1" s="55"/>
      <c r="N1" s="55"/>
      <c r="O1" s="55"/>
      <c r="P1" s="55"/>
      <c r="Q1" s="55"/>
      <c r="R1" s="55"/>
      <c r="S1" s="55"/>
      <c r="T1" s="55"/>
    </row>
    <row r="2" spans="1:20" x14ac:dyDescent="0.2">
      <c r="A2" s="55"/>
      <c r="B2" s="55"/>
      <c r="C2" s="55"/>
      <c r="D2" s="55"/>
      <c r="E2" s="55"/>
      <c r="F2" s="55"/>
      <c r="G2" s="55"/>
      <c r="H2" s="55"/>
      <c r="I2" s="55"/>
      <c r="J2" s="55"/>
      <c r="K2" s="55"/>
      <c r="L2" s="55"/>
      <c r="M2" s="55"/>
      <c r="N2" s="55"/>
      <c r="O2" s="55"/>
      <c r="P2" s="55"/>
      <c r="Q2" s="55"/>
      <c r="R2" s="55"/>
      <c r="S2" s="55"/>
      <c r="T2" s="55"/>
    </row>
    <row r="3" spans="1:20" x14ac:dyDescent="0.2">
      <c r="A3" s="55"/>
      <c r="B3" s="55"/>
      <c r="C3" s="55"/>
      <c r="D3" s="55"/>
      <c r="E3" s="55"/>
      <c r="F3" s="55"/>
      <c r="G3" s="55"/>
      <c r="H3" s="55"/>
      <c r="I3" s="55"/>
      <c r="J3" s="55"/>
      <c r="K3" s="55"/>
      <c r="L3" s="55"/>
      <c r="M3" s="55"/>
      <c r="N3" s="55"/>
      <c r="O3" s="55"/>
      <c r="P3" s="55"/>
      <c r="Q3" s="55"/>
      <c r="R3" s="55"/>
      <c r="S3" s="55"/>
      <c r="T3" s="55"/>
    </row>
    <row r="4" spans="1:20" x14ac:dyDescent="0.2">
      <c r="A4" s="55"/>
      <c r="B4" s="55"/>
      <c r="C4" s="55"/>
      <c r="D4" s="55"/>
      <c r="E4" s="55"/>
      <c r="F4" s="55"/>
      <c r="G4" s="55"/>
      <c r="H4" s="55"/>
      <c r="I4" s="55"/>
      <c r="J4" s="55"/>
      <c r="K4" s="55"/>
      <c r="L4" s="55"/>
      <c r="M4" s="55"/>
      <c r="N4" s="55"/>
      <c r="O4" s="55"/>
      <c r="P4" s="55"/>
      <c r="Q4" s="55"/>
      <c r="R4" s="55"/>
      <c r="S4" s="55"/>
      <c r="T4" s="55"/>
    </row>
    <row r="5" spans="1:20" x14ac:dyDescent="0.2">
      <c r="B5" s="26"/>
    </row>
    <row r="22" spans="2:18" ht="16" customHeight="1" x14ac:dyDescent="0.2"/>
    <row r="23" spans="2:18" ht="17" customHeight="1" x14ac:dyDescent="0.2"/>
    <row r="24" spans="2:18" ht="25" customHeight="1" x14ac:dyDescent="0.2"/>
    <row r="25" spans="2:18" ht="17" thickBot="1" x14ac:dyDescent="0.25"/>
    <row r="26" spans="2:18" ht="20" thickBot="1" x14ac:dyDescent="0.3">
      <c r="B26" s="51" t="s">
        <v>3469</v>
      </c>
      <c r="C26" s="52"/>
      <c r="E26" s="51" t="s">
        <v>3458</v>
      </c>
      <c r="F26" s="52"/>
      <c r="H26" s="51" t="s">
        <v>3459</v>
      </c>
      <c r="I26" s="52"/>
      <c r="K26" s="51" t="s">
        <v>3473</v>
      </c>
      <c r="L26" s="52"/>
      <c r="N26" s="51" t="s">
        <v>3475</v>
      </c>
      <c r="O26" s="52"/>
      <c r="Q26" s="51" t="s">
        <v>22</v>
      </c>
      <c r="R26" s="52"/>
    </row>
    <row r="27" spans="2:18" x14ac:dyDescent="0.2">
      <c r="B27" s="43">
        <f>GETPIVOTDATA("Employee ID",PIVOT!$A$3)</f>
        <v>1000</v>
      </c>
      <c r="C27" s="44"/>
      <c r="E27" s="43">
        <f>GETPIVOTDATA("Employee ID",PIVOT!$C$3)</f>
        <v>1000</v>
      </c>
      <c r="F27" s="44"/>
      <c r="H27" s="47">
        <f>GETPIVOTDATA("Attrition Flag",PIVOT!$F$3)</f>
        <v>0.153</v>
      </c>
      <c r="I27" s="48"/>
      <c r="K27" s="43">
        <f>GETPIVOTDATA("Salary",PIVOT!$I$3)</f>
        <v>81886</v>
      </c>
      <c r="L27" s="44"/>
      <c r="N27" s="43">
        <f>GETPIVOTDATA("Employee Engagement Score",PIVOT!$M$3)</f>
        <v>62.673000000000002</v>
      </c>
      <c r="O27" s="44"/>
      <c r="Q27" s="43">
        <f>GETPIVOTDATA("Training Hours",PIVOT!$K$3)</f>
        <v>23.89</v>
      </c>
      <c r="R27" s="44"/>
    </row>
    <row r="28" spans="2:18" ht="17" thickBot="1" x14ac:dyDescent="0.25">
      <c r="B28" s="45"/>
      <c r="C28" s="46"/>
      <c r="E28" s="45"/>
      <c r="F28" s="46"/>
      <c r="H28" s="49"/>
      <c r="I28" s="50"/>
      <c r="K28" s="45"/>
      <c r="L28" s="46"/>
      <c r="N28" s="45"/>
      <c r="O28" s="46"/>
      <c r="Q28" s="45"/>
      <c r="R28" s="46"/>
    </row>
    <row r="29" spans="2:18" ht="17" thickBot="1" x14ac:dyDescent="0.25">
      <c r="B29" s="53" t="s">
        <v>3470</v>
      </c>
      <c r="C29" s="54"/>
      <c r="E29" s="53" t="s">
        <v>3471</v>
      </c>
      <c r="F29" s="54"/>
      <c r="H29" s="53" t="s">
        <v>3472</v>
      </c>
      <c r="I29" s="54"/>
      <c r="K29" s="53" t="s">
        <v>3474</v>
      </c>
      <c r="L29" s="54"/>
      <c r="N29" s="53" t="s">
        <v>3475</v>
      </c>
      <c r="O29" s="54"/>
      <c r="Q29" s="53" t="s">
        <v>3476</v>
      </c>
      <c r="R29" s="54"/>
    </row>
    <row r="35" spans="22:25" ht="17" thickBot="1" x14ac:dyDescent="0.25"/>
    <row r="36" spans="22:25" ht="17" thickBot="1" x14ac:dyDescent="0.25">
      <c r="V36" s="65" t="s">
        <v>3478</v>
      </c>
      <c r="W36" s="66"/>
      <c r="X36" s="66"/>
      <c r="Y36" s="67"/>
    </row>
    <row r="37" spans="22:25" x14ac:dyDescent="0.2">
      <c r="V37" s="68" t="s">
        <v>12</v>
      </c>
      <c r="W37" s="68" t="s">
        <v>3479</v>
      </c>
      <c r="X37" s="68" t="s">
        <v>3459</v>
      </c>
      <c r="Y37" s="68" t="s">
        <v>3480</v>
      </c>
    </row>
    <row r="38" spans="22:25" x14ac:dyDescent="0.2">
      <c r="V38" s="9" t="str" cm="1">
        <f t="array" ref="V38:Y75">_xlfn._xlws.SORT((_xlfn._xlws.FILTER(PIVOT!O19:R78, (PIVOT!P19:P78 &gt; 15) + (PIVOT!Q19:Q78 &gt; 0.2) + (PIVOT!R19:R78 &lt; 55), "No risk areas identified")),2,-1)</f>
        <v>Aleksander Fischer</v>
      </c>
      <c r="W38" s="9">
        <v>72</v>
      </c>
      <c r="X38" s="63">
        <v>0.1111111111111111</v>
      </c>
      <c r="Y38" s="64">
        <v>63.916666666666664</v>
      </c>
    </row>
    <row r="39" spans="22:25" x14ac:dyDescent="0.2">
      <c r="V39" s="9" t="str">
        <v>Alice Greco</v>
      </c>
      <c r="W39" s="9">
        <v>40</v>
      </c>
      <c r="X39" s="63">
        <v>0.17499999999999999</v>
      </c>
      <c r="Y39" s="64">
        <v>62.975000000000001</v>
      </c>
    </row>
    <row r="40" spans="22:25" x14ac:dyDescent="0.2">
      <c r="V40" s="9" t="str">
        <v>Ines Karlsson</v>
      </c>
      <c r="W40" s="9">
        <v>40</v>
      </c>
      <c r="X40" s="63">
        <v>0.125</v>
      </c>
      <c r="Y40" s="64">
        <v>63.7</v>
      </c>
    </row>
    <row r="41" spans="22:25" x14ac:dyDescent="0.2">
      <c r="V41" s="9" t="str">
        <v>Sophia Russo</v>
      </c>
      <c r="W41" s="9">
        <v>31</v>
      </c>
      <c r="X41" s="63">
        <v>6.4516129032258063E-2</v>
      </c>
      <c r="Y41" s="64">
        <v>67.774193548387103</v>
      </c>
    </row>
    <row r="42" spans="22:25" x14ac:dyDescent="0.2">
      <c r="V42" s="9" t="str">
        <v>Lotte Muller</v>
      </c>
      <c r="W42" s="9">
        <v>30</v>
      </c>
      <c r="X42" s="63">
        <v>0.23333333333333334</v>
      </c>
      <c r="Y42" s="64">
        <v>59.166666666666664</v>
      </c>
    </row>
    <row r="43" spans="22:25" x14ac:dyDescent="0.2">
      <c r="V43" s="9" t="str">
        <v>Juliette Williams</v>
      </c>
      <c r="W43" s="9">
        <v>28</v>
      </c>
      <c r="X43" s="63">
        <v>0.14285714285714285</v>
      </c>
      <c r="Y43" s="64">
        <v>62.714285714285715</v>
      </c>
    </row>
    <row r="44" spans="22:25" x14ac:dyDescent="0.2">
      <c r="V44" s="9" t="str">
        <v>Sergio Rodrigues</v>
      </c>
      <c r="W44" s="9">
        <v>27</v>
      </c>
      <c r="X44" s="63">
        <v>7.407407407407407E-2</v>
      </c>
      <c r="Y44" s="64">
        <v>62.518518518518519</v>
      </c>
    </row>
    <row r="45" spans="22:25" x14ac:dyDescent="0.2">
      <c r="V45" s="9" t="str">
        <v>Giovanni Leroy</v>
      </c>
      <c r="W45" s="9">
        <v>26</v>
      </c>
      <c r="X45" s="63">
        <v>7.6923076923076927E-2</v>
      </c>
      <c r="Y45" s="64">
        <v>65.269230769230774</v>
      </c>
    </row>
    <row r="46" spans="22:25" x14ac:dyDescent="0.2">
      <c r="V46" s="9" t="str">
        <v>Milan Leroy</v>
      </c>
      <c r="W46" s="9">
        <v>26</v>
      </c>
      <c r="X46" s="63">
        <v>0.15384615384615385</v>
      </c>
      <c r="Y46" s="64">
        <v>64.038461538461533</v>
      </c>
    </row>
    <row r="47" spans="22:25" x14ac:dyDescent="0.2">
      <c r="V47" s="9" t="str">
        <v>Emma Karlsson</v>
      </c>
      <c r="W47" s="9">
        <v>25</v>
      </c>
      <c r="X47" s="63">
        <v>0.16</v>
      </c>
      <c r="Y47" s="64">
        <v>61.6</v>
      </c>
    </row>
    <row r="48" spans="22:25" x14ac:dyDescent="0.2">
      <c r="V48" s="9" t="str">
        <v>Lea Ryan</v>
      </c>
      <c r="W48" s="9">
        <v>24</v>
      </c>
      <c r="X48" s="63">
        <v>0.25</v>
      </c>
      <c r="Y48" s="64">
        <v>61.75</v>
      </c>
    </row>
    <row r="49" spans="22:25" x14ac:dyDescent="0.2">
      <c r="V49" s="9" t="str">
        <v>Lukas Esposito</v>
      </c>
      <c r="W49" s="9">
        <v>24</v>
      </c>
      <c r="X49" s="63">
        <v>0.16666666666666666</v>
      </c>
      <c r="Y49" s="64">
        <v>66.333333333333329</v>
      </c>
    </row>
    <row r="50" spans="22:25" x14ac:dyDescent="0.2">
      <c r="V50" s="9" t="str">
        <v>Jack Schmidt</v>
      </c>
      <c r="W50" s="9">
        <v>23</v>
      </c>
      <c r="X50" s="63">
        <v>8.6956521739130432E-2</v>
      </c>
      <c r="Y50" s="64">
        <v>60.608695652173914</v>
      </c>
    </row>
    <row r="51" spans="22:25" x14ac:dyDescent="0.2">
      <c r="V51" s="9" t="str">
        <v>Maja Nilsson</v>
      </c>
      <c r="W51" s="9">
        <v>23</v>
      </c>
      <c r="X51" s="63">
        <v>0.13043478260869565</v>
      </c>
      <c r="Y51" s="64">
        <v>62</v>
      </c>
    </row>
    <row r="52" spans="22:25" x14ac:dyDescent="0.2">
      <c r="V52" s="9" t="str">
        <v>Freya Martinez</v>
      </c>
      <c r="W52" s="9">
        <v>22</v>
      </c>
      <c r="X52" s="63">
        <v>0.22727272727272727</v>
      </c>
      <c r="Y52" s="64">
        <v>60.136363636363633</v>
      </c>
    </row>
    <row r="53" spans="22:25" x14ac:dyDescent="0.2">
      <c r="V53" s="9" t="str">
        <v>Astrid Bakker</v>
      </c>
      <c r="W53" s="9">
        <v>21</v>
      </c>
      <c r="X53" s="63">
        <v>0.14285714285714285</v>
      </c>
      <c r="Y53" s="64">
        <v>59.19047619047619</v>
      </c>
    </row>
    <row r="54" spans="22:25" x14ac:dyDescent="0.2">
      <c r="V54" s="9" t="str">
        <v>Paul Schneider</v>
      </c>
      <c r="W54" s="9">
        <v>21</v>
      </c>
      <c r="X54" s="63">
        <v>0.14285714285714285</v>
      </c>
      <c r="Y54" s="64">
        <v>61.61904761904762</v>
      </c>
    </row>
    <row r="55" spans="22:25" x14ac:dyDescent="0.2">
      <c r="V55" s="9" t="str">
        <v>Eva Bianchi</v>
      </c>
      <c r="W55" s="9">
        <v>19</v>
      </c>
      <c r="X55" s="63">
        <v>0.15789473684210525</v>
      </c>
      <c r="Y55" s="64">
        <v>57.789473684210527</v>
      </c>
    </row>
    <row r="56" spans="22:25" x14ac:dyDescent="0.2">
      <c r="V56" s="9" t="str">
        <v>Mia Szymanski</v>
      </c>
      <c r="W56" s="9">
        <v>19</v>
      </c>
      <c r="X56" s="63">
        <v>0.15789473684210525</v>
      </c>
      <c r="Y56" s="64">
        <v>65.736842105263165</v>
      </c>
    </row>
    <row r="57" spans="22:25" x14ac:dyDescent="0.2">
      <c r="V57" s="9" t="str">
        <v>Bram Robert</v>
      </c>
      <c r="W57" s="9">
        <v>18</v>
      </c>
      <c r="X57" s="63">
        <v>0.16666666666666666</v>
      </c>
      <c r="Y57" s="64">
        <v>62.111111111111114</v>
      </c>
    </row>
    <row r="58" spans="22:25" x14ac:dyDescent="0.2">
      <c r="V58" s="9" t="str">
        <v>Sem Thomas</v>
      </c>
      <c r="W58" s="9">
        <v>18</v>
      </c>
      <c r="X58" s="63">
        <v>5.5555555555555552E-2</v>
      </c>
      <c r="Y58" s="64">
        <v>66.055555555555557</v>
      </c>
    </row>
    <row r="59" spans="22:25" x14ac:dyDescent="0.2">
      <c r="V59" s="9" t="str">
        <v>Isla Eriksson</v>
      </c>
      <c r="W59" s="9">
        <v>17</v>
      </c>
      <c r="X59" s="63">
        <v>0.23529411764705882</v>
      </c>
      <c r="Y59" s="64">
        <v>58.235294117647058</v>
      </c>
    </row>
    <row r="60" spans="22:25" x14ac:dyDescent="0.2">
      <c r="V60" s="9" t="str">
        <v>Sarah Lopez</v>
      </c>
      <c r="W60" s="9">
        <v>17</v>
      </c>
      <c r="X60" s="63">
        <v>0.11764705882352941</v>
      </c>
      <c r="Y60" s="64">
        <v>65.411764705882348</v>
      </c>
    </row>
    <row r="61" spans="22:25" x14ac:dyDescent="0.2">
      <c r="V61" s="9" t="str">
        <v>Alessandro Lewandowski</v>
      </c>
      <c r="W61" s="9">
        <v>16</v>
      </c>
      <c r="X61" s="63">
        <v>0.125</v>
      </c>
      <c r="Y61" s="64">
        <v>56.0625</v>
      </c>
    </row>
    <row r="62" spans="22:25" x14ac:dyDescent="0.2">
      <c r="V62" s="9" t="str">
        <v>Emily Olsson</v>
      </c>
      <c r="W62" s="9">
        <v>16</v>
      </c>
      <c r="X62" s="63">
        <v>0.25</v>
      </c>
      <c r="Y62" s="64">
        <v>61.0625</v>
      </c>
    </row>
    <row r="63" spans="22:25" x14ac:dyDescent="0.2">
      <c r="V63" s="9" t="str">
        <v>Hugo Schulz</v>
      </c>
      <c r="W63" s="9">
        <v>16</v>
      </c>
      <c r="X63" s="63">
        <v>6.25E-2</v>
      </c>
      <c r="Y63" s="64">
        <v>65.3125</v>
      </c>
    </row>
    <row r="64" spans="22:25" x14ac:dyDescent="0.2">
      <c r="V64" s="9" t="str">
        <v>Lucas Doyle</v>
      </c>
      <c r="W64" s="9">
        <v>15</v>
      </c>
      <c r="X64" s="63">
        <v>0.26666666666666666</v>
      </c>
      <c r="Y64" s="64">
        <v>63.133333333333333</v>
      </c>
    </row>
    <row r="65" spans="22:25" x14ac:dyDescent="0.2">
      <c r="V65" s="9" t="str">
        <v>Noah Ryan</v>
      </c>
      <c r="W65" s="9">
        <v>15</v>
      </c>
      <c r="X65" s="63">
        <v>0.4</v>
      </c>
      <c r="Y65" s="64">
        <v>63.333333333333336</v>
      </c>
    </row>
    <row r="66" spans="22:25" x14ac:dyDescent="0.2">
      <c r="V66" s="9" t="str">
        <v>Louis Szymanski</v>
      </c>
      <c r="W66" s="9">
        <v>14</v>
      </c>
      <c r="X66" s="63">
        <v>0.2857142857142857</v>
      </c>
      <c r="Y66" s="64">
        <v>61.5</v>
      </c>
    </row>
    <row r="67" spans="22:25" x14ac:dyDescent="0.2">
      <c r="V67" s="9" t="str">
        <v>Alice Andersson</v>
      </c>
      <c r="W67" s="9">
        <v>13</v>
      </c>
      <c r="X67" s="63">
        <v>0.46153846153846156</v>
      </c>
      <c r="Y67" s="64">
        <v>58.615384615384613</v>
      </c>
    </row>
    <row r="68" spans="22:25" x14ac:dyDescent="0.2">
      <c r="V68" s="9" t="str">
        <v>Matteo Wagner</v>
      </c>
      <c r="W68" s="9">
        <v>12</v>
      </c>
      <c r="X68" s="63">
        <v>0.25</v>
      </c>
      <c r="Y68" s="64">
        <v>64.333333333333329</v>
      </c>
    </row>
    <row r="69" spans="22:25" x14ac:dyDescent="0.2">
      <c r="V69" s="9" t="str">
        <v>Alessandro O'Brien</v>
      </c>
      <c r="W69" s="9">
        <v>9</v>
      </c>
      <c r="X69" s="63">
        <v>0.1111111111111111</v>
      </c>
      <c r="Y69" s="64">
        <v>51.111111111111114</v>
      </c>
    </row>
    <row r="70" spans="22:25" x14ac:dyDescent="0.2">
      <c r="V70" s="9" t="str">
        <v>Ebba Kelly</v>
      </c>
      <c r="W70" s="9">
        <v>9</v>
      </c>
      <c r="X70" s="63">
        <v>0.22222222222222221</v>
      </c>
      <c r="Y70" s="64">
        <v>53.111111111111114</v>
      </c>
    </row>
    <row r="71" spans="22:25" x14ac:dyDescent="0.2">
      <c r="V71" s="9" t="str">
        <v>Hugo Costa</v>
      </c>
      <c r="W71" s="9">
        <v>8</v>
      </c>
      <c r="X71" s="63">
        <v>0.375</v>
      </c>
      <c r="Y71" s="64">
        <v>62.75</v>
      </c>
    </row>
    <row r="72" spans="22:25" x14ac:dyDescent="0.2">
      <c r="V72" s="9" t="str">
        <v>Miguel Persson</v>
      </c>
      <c r="W72" s="9">
        <v>8</v>
      </c>
      <c r="X72" s="63">
        <v>0.25</v>
      </c>
      <c r="Y72" s="64">
        <v>74.875</v>
      </c>
    </row>
    <row r="73" spans="22:25" x14ac:dyDescent="0.2">
      <c r="V73" s="9" t="str">
        <v>Alejandro Schmidt</v>
      </c>
      <c r="W73" s="9">
        <v>7</v>
      </c>
      <c r="X73" s="63">
        <v>0.42857142857142855</v>
      </c>
      <c r="Y73" s="64">
        <v>61.714285714285715</v>
      </c>
    </row>
    <row r="74" spans="22:25" x14ac:dyDescent="0.2">
      <c r="V74" s="9" t="str">
        <v>Finn Larsson</v>
      </c>
      <c r="W74" s="9">
        <v>6</v>
      </c>
      <c r="X74" s="63">
        <v>0.16666666666666666</v>
      </c>
      <c r="Y74" s="64">
        <v>53.833333333333336</v>
      </c>
    </row>
    <row r="75" spans="22:25" x14ac:dyDescent="0.2">
      <c r="V75" s="9" t="str">
        <v>Sara Wagner</v>
      </c>
      <c r="W75" s="9">
        <v>4</v>
      </c>
      <c r="X75" s="63">
        <v>0.25</v>
      </c>
      <c r="Y75" s="64">
        <v>59.25</v>
      </c>
    </row>
  </sheetData>
  <mergeCells count="20">
    <mergeCell ref="A1:T4"/>
    <mergeCell ref="B26:C26"/>
    <mergeCell ref="E26:F26"/>
    <mergeCell ref="H26:I26"/>
    <mergeCell ref="V36:Y36"/>
    <mergeCell ref="Q26:R26"/>
    <mergeCell ref="B29:C29"/>
    <mergeCell ref="E29:F29"/>
    <mergeCell ref="H29:I29"/>
    <mergeCell ref="K29:L29"/>
    <mergeCell ref="N29:O29"/>
    <mergeCell ref="Q29:R29"/>
    <mergeCell ref="B27:C28"/>
    <mergeCell ref="K26:L26"/>
    <mergeCell ref="N26:O26"/>
    <mergeCell ref="E27:F28"/>
    <mergeCell ref="H27:I28"/>
    <mergeCell ref="K27:L28"/>
    <mergeCell ref="N27:O28"/>
    <mergeCell ref="Q27:R28"/>
  </mergeCells>
  <conditionalFormatting sqref="W38:W75">
    <cfRule type="cellIs" dxfId="274" priority="3" operator="greaterThan">
      <formula>15</formula>
    </cfRule>
  </conditionalFormatting>
  <conditionalFormatting sqref="X38:X75">
    <cfRule type="cellIs" dxfId="273" priority="2" operator="greaterThan">
      <formula>0.2</formula>
    </cfRule>
  </conditionalFormatting>
  <conditionalFormatting sqref="Y38:Y75">
    <cfRule type="cellIs" dxfId="272" priority="1" operator="lessThan">
      <formula>55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7FE4-B0F1-8848-8DE1-55D054F3A824}">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01_raw_data</vt:lpstr>
      <vt:lpstr>01_clean_data</vt:lpstr>
      <vt:lpstr>03_lookups</vt:lpstr>
      <vt:lpstr>04_departments</vt:lpstr>
      <vt:lpstr>05_manager_mapping</vt:lpstr>
      <vt:lpstr>06_location_master</vt:lpstr>
      <vt:lpstr>07_performance_master</vt:lpstr>
      <vt:lpstr>09_cost_center</vt:lpstr>
      <vt:lpstr>10_pivot_source</vt:lpstr>
      <vt:lpstr>PIVOT</vt:lpstr>
      <vt:lpstr>Dashboard</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Shakya, Nischal</dc:creator>
  <cp:lastModifiedBy>Shakya, Nischal</cp:lastModifiedBy>
  <dcterms:created xsi:type="dcterms:W3CDTF">2026-06-20T10:29:35Z</dcterms:created>
  <dcterms:modified xsi:type="dcterms:W3CDTF">2026-07-08T11:07:12Z</dcterms:modified>
</cp:coreProperties>
</file>